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trlProps/ctrlProp3.xml" ContentType="application/vnd.ms-excel.controlproperties+xml"/>
  <Override PartName="/xl/drawings/drawing9.xml" ContentType="application/vnd.openxmlformats-officedocument.drawing+xml"/>
  <Override PartName="/xl/ctrlProps/ctrlProp4.xml" ContentType="application/vnd.ms-excel.controlproperties+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xml" ContentType="application/vnd.openxmlformats-officedocument.drawingml.chartshapes+xml"/>
  <Override PartName="/xl/charts/chart7.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trlProps/ctrlProp5.xml" ContentType="application/vnd.ms-excel.controlproperties+xml"/>
  <Override PartName="/xl/drawings/drawing13.xml" ContentType="application/vnd.openxmlformats-officedocument.drawing+xml"/>
  <Override PartName="/xl/ctrlProps/ctrlProp6.xml" ContentType="application/vnd.ms-excel.controlproperties+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4.xml" ContentType="application/vnd.openxmlformats-officedocument.drawingml.chartshapes+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trlProps/ctrlProp7.xml" ContentType="application/vnd.ms-excel.controlproperties+xml"/>
  <Override PartName="/xl/drawings/drawing17.xml" ContentType="application/vnd.openxmlformats-officedocument.drawing+xml"/>
  <Override PartName="/xl/ctrlProps/ctrlProp8.xml" ContentType="application/vnd.ms-excel.controlproperties+xml"/>
  <Override PartName="/xl/drawings/drawing18.xml" ContentType="application/vnd.openxmlformats-officedocument.drawing+xml"/>
  <Override PartName="/xl/ctrlProps/ctrlProp9.xml" ContentType="application/vnd.ms-excel.controlproperties+xml"/>
  <Override PartName="/xl/ctrlProps/ctrlProp10.xml" ContentType="application/vnd.ms-excel.controlproperties+xml"/>
  <Override PartName="/xl/charts/chart10.xml" ContentType="application/vnd.openxmlformats-officedocument.drawingml.chart+xml"/>
  <Override PartName="/xl/theme/themeOverride1.xml" ContentType="application/vnd.openxmlformats-officedocument.themeOverride+xml"/>
  <Override PartName="/xl/drawings/drawing19.xml" ContentType="application/vnd.openxmlformats-officedocument.drawingml.chartshapes+xml"/>
  <Override PartName="/xl/charts/chart11.xml" ContentType="application/vnd.openxmlformats-officedocument.drawingml.chart+xml"/>
  <Override PartName="/xl/theme/themeOverride2.xml" ContentType="application/vnd.openxmlformats-officedocument.themeOverride+xml"/>
  <Override PartName="/xl/drawings/drawing20.xml" ContentType="application/vnd.openxmlformats-officedocument.drawingml.chartshapes+xml"/>
  <Override PartName="/xl/drawings/drawing21.xml" ContentType="application/vnd.openxmlformats-officedocument.drawing+xml"/>
  <Override PartName="/xl/ctrlProps/ctrlProp11.xml" ContentType="application/vnd.ms-excel.controlproperties+xml"/>
  <Override PartName="/xl/drawings/drawing22.xml" ContentType="application/vnd.openxmlformats-officedocument.drawing+xml"/>
  <Override PartName="/xl/ctrlProps/ctrlProp12.xml" ContentType="application/vnd.ms-excel.controlproperties+xml"/>
  <Override PartName="/xl/ctrlProps/ctrlProp13.xml" ContentType="application/vnd.ms-excel.controlproperties+xml"/>
  <Override PartName="/xl/charts/chart12.xml" ContentType="application/vnd.openxmlformats-officedocument.drawingml.chart+xml"/>
  <Override PartName="/xl/drawings/drawing23.xml" ContentType="application/vnd.openxmlformats-officedocument.drawingml.chartshapes+xml"/>
  <Override PartName="/xl/charts/chart13.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trlProps/ctrlProp14.xml" ContentType="application/vnd.ms-excel.controlproperties+xml"/>
  <Override PartName="/xl/drawings/drawing26.xml" ContentType="application/vnd.openxmlformats-officedocument.drawing+xml"/>
  <Override PartName="/xl/ctrlProps/ctrlProp15.xml" ContentType="application/vnd.ms-excel.controlproperties+xml"/>
  <Override PartName="/xl/drawings/drawing27.xml" ContentType="application/vnd.openxmlformats-officedocument.drawing+xml"/>
  <Override PartName="/xl/ctrlProps/ctrlProp16.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DieseArbeitsmappe"/>
  <mc:AlternateContent xmlns:mc="http://schemas.openxmlformats.org/markup-compatibility/2006">
    <mc:Choice Requires="x15">
      <x15ac:absPath xmlns:x15ac="http://schemas.microsoft.com/office/spreadsheetml/2010/11/ac" url="M:\Org\BLW_1140_MARKTB\037_Publikationen FBMB\037.9 BIO-Bericht\Bio Monatsberichte\2024\2024-04\"/>
    </mc:Choice>
  </mc:AlternateContent>
  <xr:revisionPtr revIDLastSave="0" documentId="13_ncr:1_{53F20FED-B75A-4F24-9F49-4D760FF60384}" xr6:coauthVersionLast="47" xr6:coauthVersionMax="47" xr10:uidLastSave="{00000000-0000-0000-0000-000000000000}"/>
  <bookViews>
    <workbookView xWindow="-120" yWindow="-120" windowWidth="29040" windowHeight="15720" tabRatio="876" xr2:uid="{00000000-000D-0000-FFFF-FFFF00000000}"/>
  </bookViews>
  <sheets>
    <sheet name="Inhaltsverzeichnis" sheetId="13" r:id="rId1"/>
    <sheet name="Nur für MB Bio + HP konv. WK" sheetId="12" state="hidden" r:id="rId2"/>
    <sheet name="für Agrarbericht" sheetId="16" state="hidden" r:id="rId3"/>
    <sheet name="Gemüse Übersicht" sheetId="19" r:id="rId4"/>
    <sheet name="Gemüse Daten" sheetId="17" r:id="rId5"/>
    <sheet name="Früchte Übersicht" sheetId="37" r:id="rId6"/>
    <sheet name="Früchte Daten" sheetId="36" r:id="rId7"/>
    <sheet name="Kartoffeln" sheetId="34" r:id="rId8"/>
    <sheet name="Milch Übersicht" sheetId="22" r:id="rId9"/>
    <sheet name="Milch Daten" sheetId="18" r:id="rId10"/>
    <sheet name="Fleisch Übersicht" sheetId="25" r:id="rId11"/>
    <sheet name="Fleisch Daten" sheetId="28" r:id="rId12"/>
    <sheet name="Eier" sheetId="31" r:id="rId13"/>
    <sheet name="Getreide_Ölsaaten" sheetId="35" r:id="rId14"/>
    <sheet name="Grafiken" sheetId="27" state="hidden" r:id="rId15"/>
    <sheet name="Codierung" sheetId="8" state="hidden" r:id="rId16"/>
  </sheets>
  <externalReferences>
    <externalReference r:id="rId17"/>
    <externalReference r:id="rId18"/>
    <externalReference r:id="rId19"/>
    <externalReference r:id="rId20"/>
  </externalReferences>
  <definedNames>
    <definedName name="_xlnm._FilterDatabase" localSheetId="15" hidden="1">Codierung!$N$23:$R$30</definedName>
    <definedName name="_xlnm._FilterDatabase" localSheetId="2" hidden="1">Codierung!$N$26:$R$30</definedName>
    <definedName name="_xlnm._FilterDatabase" localSheetId="1" hidden="1">Codierung!$N$26:$R$30</definedName>
    <definedName name="Absatzmengen_Detailhandel">'Gemüse Daten'!$CZ$13</definedName>
    <definedName name="Absatzmengen_Detailhandel_Frischfleisch">'Fleisch Daten'!$CK$14</definedName>
    <definedName name="Absatzmengen_im_Detailhandel" localSheetId="6">'[1]Gemüse Daten'!#REF!</definedName>
    <definedName name="Absatzmengen_im_Detailhandel" localSheetId="5">'[1]Gemüse Daten'!#REF!</definedName>
    <definedName name="Absatzmengen_im_Detailhandel">'Gemüse Daten'!#REF!</definedName>
    <definedName name="Eier_Marktstruktur">Eier!$AF$15</definedName>
    <definedName name="EierDaten">Eier!$A$8</definedName>
    <definedName name="EierMarktstruktur">Eier!$AF$15</definedName>
    <definedName name="EierPreiseDetailhandel">Eier!$M$15</definedName>
    <definedName name="EierPreiseProduzenten">Eier!$C$15</definedName>
    <definedName name="FG_Absatzmengen_Detailhandel">'Gemüse Daten'!$CZ$13</definedName>
    <definedName name="FG_Preise_Detailhandel">'Gemüse Daten'!$C$13</definedName>
    <definedName name="Fleisch_Absatz_DH">'Fleisch Daten'!$CK$14</definedName>
    <definedName name="Fleisch_Absatzmengen_Detailhandel_Charcuterie">'Fleisch Daten'!$ET$14</definedName>
    <definedName name="Fleisch_Preise_DH">'Fleisch Daten'!$V$14</definedName>
    <definedName name="FleischAbsätzeDetailhandelCharcuterie">Inhaltsverzeichnis!$O$29</definedName>
    <definedName name="FleischAbsatzmengenDetailhandel">'Fleisch Daten'!#REF!</definedName>
    <definedName name="FleischDaten">'Fleisch Daten'!$A$8</definedName>
    <definedName name="FleischPreiseDetailhandel">'Fleisch Daten'!#REF!</definedName>
    <definedName name="FleischPreiseProduzenten">'Fleisch Daten'!$D$14</definedName>
    <definedName name="FleischUebersicht">'Fleisch Übersicht'!$A$1</definedName>
    <definedName name="FrüchteAbsatzmengenDetailhandel" localSheetId="6">'Früchte Daten'!$BQ$13:$DP$13</definedName>
    <definedName name="FrüchteAbsatzmengenDetailhandel">#REF!</definedName>
    <definedName name="FrüchteDaten" localSheetId="6">'Früchte Daten'!$A$8</definedName>
    <definedName name="FrüchteDaten">#REF!</definedName>
    <definedName name="FrüchtePreiseDetailhandel" localSheetId="6">'Früchte Daten'!$C$13</definedName>
    <definedName name="FrüchtePreiseDetailhandel">#REF!</definedName>
    <definedName name="FrüchteUebersicht" localSheetId="5">'Früchte Übersicht'!$A$1</definedName>
    <definedName name="FrüchteUebersicht">#REF!</definedName>
    <definedName name="Gemüse">'Gemüse Daten'!$A$8</definedName>
    <definedName name="Gemüse_Preise_Detailhandel">'Gemüse Daten'!$C$13</definedName>
    <definedName name="GemüseAbsatzmengenDetailhandel">'Gemüse Daten'!$CZ$13:$EX$13</definedName>
    <definedName name="GemüseUebersicht">'Gemüse Übersicht'!$A$1</definedName>
    <definedName name="Getreide">Getreide_Ölsaaten!$A$1</definedName>
    <definedName name="GetreideMengenSammelstelle" localSheetId="6">[1]Getreide_Ölsaaten!#REF!</definedName>
    <definedName name="GetreideMengenSammelstelle" localSheetId="5">[1]Getreide_Ölsaaten!#REF!</definedName>
    <definedName name="GetreideMengenSammelstelle">Getreide_Ölsaaten!#REF!</definedName>
    <definedName name="GetreidePreiseDetailhandel">Getreide_Ölsaaten!$O$13</definedName>
    <definedName name="GetreidePreiseMühle">Getreide_Ölsaaten!$L$13</definedName>
    <definedName name="GetreidePreiseSammelstelle">Getreide_Ölsaaten!$C$13</definedName>
    <definedName name="KartoffelnAbsatzmengenDetailhandel">Kartoffeln!$J$12</definedName>
    <definedName name="KartoffelnPreiseDetailhandel">Kartoffeln!$C$12</definedName>
    <definedName name="Methode">#REF!</definedName>
    <definedName name="MilchAbsatzmengen">'Milch Daten'!$AZ$15</definedName>
    <definedName name="MilchAbsatzmengenDetailhandel">'Milch Daten'!$AZ$15</definedName>
    <definedName name="MilchDaten">'Milch Daten'!$A$8:$B$8</definedName>
    <definedName name="MilchPreiseDetailhandel">'Milch Daten'!$N$15</definedName>
    <definedName name="MilchPreiseProduzenten">'Milch Daten'!$C$15</definedName>
    <definedName name="MilchUebersicht">'Milch Übersicht'!$A$1</definedName>
    <definedName name="MilchVerwertungMilchäquivalent">'Milch Daten'!$H$15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25" i="31" l="1"/>
  <c r="AF21" i="31" s="1"/>
  <c r="AB25" i="31"/>
  <c r="AB21" i="31" s="1"/>
  <c r="AC25" i="31"/>
  <c r="AC21" i="31" s="1"/>
  <c r="Q25" i="31"/>
  <c r="Q21" i="31" s="1"/>
  <c r="N25" i="31"/>
  <c r="N21" i="31" s="1"/>
  <c r="U25" i="31"/>
  <c r="U21" i="31" s="1"/>
  <c r="O25" i="31"/>
  <c r="O21" i="31" s="1"/>
  <c r="S25" i="31"/>
  <c r="S21" i="31" s="1"/>
  <c r="G25" i="31"/>
  <c r="G21" i="31" s="1"/>
  <c r="H25" i="31"/>
  <c r="H21" i="31" s="1"/>
  <c r="E25" i="31"/>
  <c r="E21" i="31" s="1"/>
  <c r="AI86" i="31"/>
  <c r="B44" i="31"/>
  <c r="B25" i="31"/>
  <c r="B21" i="31" s="1"/>
  <c r="C25" i="31"/>
  <c r="C21" i="31" s="1"/>
  <c r="D25" i="31"/>
  <c r="D21" i="31" s="1"/>
  <c r="F25" i="31"/>
  <c r="F21" i="31" s="1"/>
  <c r="I25" i="31"/>
  <c r="I21" i="31" s="1"/>
  <c r="J25" i="31"/>
  <c r="J21" i="31" s="1"/>
  <c r="K25" i="31"/>
  <c r="K21" i="31" s="1"/>
  <c r="M25" i="31"/>
  <c r="M21" i="31" s="1"/>
  <c r="P25" i="31"/>
  <c r="P21" i="31" s="1"/>
  <c r="R25" i="31"/>
  <c r="R21" i="31" s="1"/>
  <c r="T25" i="31"/>
  <c r="T21" i="31" s="1"/>
  <c r="V25" i="31"/>
  <c r="V21" i="31" s="1"/>
  <c r="W25" i="31"/>
  <c r="W21" i="31" s="1"/>
  <c r="X25" i="31"/>
  <c r="X21" i="31" s="1"/>
  <c r="Y25" i="31"/>
  <c r="Y21" i="31" s="1"/>
  <c r="AA25" i="31"/>
  <c r="AA21" i="31" s="1"/>
  <c r="AD25" i="31"/>
  <c r="AD21" i="31" s="1"/>
  <c r="AJ25" i="31"/>
  <c r="AJ21" i="31" s="1"/>
  <c r="AK25" i="31"/>
  <c r="AK21" i="31" s="1"/>
  <c r="AL25" i="31"/>
  <c r="AL21" i="31" s="1"/>
  <c r="L36" i="35"/>
  <c r="L37" i="35"/>
  <c r="L38" i="35"/>
  <c r="L39" i="35"/>
  <c r="L40" i="35"/>
  <c r="L23" i="35"/>
  <c r="L19" i="35" s="1"/>
  <c r="L24" i="35"/>
  <c r="L20" i="35" s="1"/>
  <c r="L25" i="35"/>
  <c r="L26" i="35"/>
  <c r="L27" i="35"/>
  <c r="L28" i="35"/>
  <c r="L29" i="35"/>
  <c r="L30" i="35"/>
  <c r="L31" i="35"/>
  <c r="L32" i="35"/>
  <c r="L33" i="35"/>
  <c r="L34" i="35"/>
  <c r="AK24" i="28"/>
  <c r="AL26" i="31"/>
  <c r="AL22" i="31" s="1"/>
  <c r="AK26" i="31"/>
  <c r="AK22" i="31" s="1"/>
  <c r="AJ26" i="31"/>
  <c r="AJ22" i="31" s="1"/>
  <c r="I22" i="28"/>
  <c r="I21" i="28"/>
  <c r="I20" i="28"/>
  <c r="D19" i="27" l="1"/>
  <c r="D20" i="27" s="1"/>
  <c r="E19" i="27"/>
  <c r="E20" i="27" s="1"/>
  <c r="B73" i="17"/>
  <c r="B74" i="17"/>
  <c r="B75" i="17"/>
  <c r="B76" i="17"/>
  <c r="B77" i="17"/>
  <c r="B78" i="17"/>
  <c r="B79" i="17"/>
  <c r="B80" i="17"/>
  <c r="B81" i="17"/>
  <c r="B82" i="17"/>
  <c r="B83" i="17"/>
  <c r="B84" i="17"/>
  <c r="B85" i="17"/>
  <c r="B86" i="17"/>
  <c r="B87" i="17"/>
  <c r="B56" i="17"/>
  <c r="B57" i="17"/>
  <c r="B58" i="17"/>
  <c r="B59" i="17"/>
  <c r="B60" i="17"/>
  <c r="B61" i="17"/>
  <c r="B62" i="17"/>
  <c r="B63" i="17"/>
  <c r="B64" i="17"/>
  <c r="B65" i="17"/>
  <c r="B66" i="17"/>
  <c r="B67" i="17"/>
  <c r="B68" i="17"/>
  <c r="B69" i="17"/>
  <c r="B70" i="17"/>
  <c r="B71" i="17"/>
  <c r="B72" i="17"/>
  <c r="B46" i="17"/>
  <c r="B47" i="17"/>
  <c r="B48" i="17"/>
  <c r="B49" i="17"/>
  <c r="B50" i="17"/>
  <c r="B51" i="17"/>
  <c r="B52" i="17"/>
  <c r="B53" i="17"/>
  <c r="B54" i="17"/>
  <c r="B55" i="17"/>
  <c r="C26" i="18"/>
  <c r="U85" i="28" l="1"/>
  <c r="B85" i="28" s="1"/>
  <c r="U86" i="28"/>
  <c r="B86" i="28" s="1"/>
  <c r="U87" i="28"/>
  <c r="B87" i="28" s="1"/>
  <c r="U88" i="28"/>
  <c r="B88" i="28" s="1"/>
  <c r="U89" i="28"/>
  <c r="B89" i="28" s="1"/>
  <c r="U90" i="28"/>
  <c r="B90" i="28" s="1"/>
  <c r="U91" i="28"/>
  <c r="B91" i="28" s="1"/>
  <c r="U92" i="28"/>
  <c r="B92" i="28" s="1"/>
  <c r="U93" i="28"/>
  <c r="B93" i="28" s="1"/>
  <c r="U94" i="28"/>
  <c r="B94" i="28" s="1"/>
  <c r="U95" i="28"/>
  <c r="B95" i="28" s="1"/>
  <c r="U96" i="28"/>
  <c r="B96" i="28" s="1"/>
  <c r="U97" i="28"/>
  <c r="B97" i="28" s="1"/>
  <c r="U98" i="28"/>
  <c r="B98" i="28" s="1"/>
  <c r="U99" i="28"/>
  <c r="B99" i="28" s="1"/>
  <c r="U100" i="28"/>
  <c r="B100" i="28" s="1"/>
  <c r="C24" i="28"/>
  <c r="C20" i="28" s="1"/>
  <c r="C25" i="28"/>
  <c r="C21" i="28" s="1"/>
  <c r="C26" i="28"/>
  <c r="C27" i="28"/>
  <c r="C28" i="28"/>
  <c r="C29" i="28"/>
  <c r="C30" i="28"/>
  <c r="C31" i="28"/>
  <c r="C32" i="28"/>
  <c r="C33" i="28"/>
  <c r="C34" i="28"/>
  <c r="C35" i="28"/>
  <c r="C36" i="28"/>
  <c r="C22" i="28" s="1"/>
  <c r="C37" i="28"/>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75" i="28"/>
  <c r="C76" i="28"/>
  <c r="C77" i="28"/>
  <c r="C78" i="28"/>
  <c r="C79" i="28"/>
  <c r="C80" i="28"/>
  <c r="C81" i="28"/>
  <c r="C82" i="28"/>
  <c r="C83" i="28"/>
  <c r="C84" i="28"/>
  <c r="C85" i="28"/>
  <c r="C86" i="28"/>
  <c r="C87" i="28"/>
  <c r="C88" i="28"/>
  <c r="C89" i="28"/>
  <c r="C90" i="28"/>
  <c r="C91" i="28"/>
  <c r="U26" i="28"/>
  <c r="B26" i="28" s="1"/>
  <c r="U27" i="28"/>
  <c r="B27" i="28" s="1"/>
  <c r="U28" i="28"/>
  <c r="B28" i="28" s="1"/>
  <c r="U29" i="28"/>
  <c r="B29" i="28" s="1"/>
  <c r="U30" i="28"/>
  <c r="B30" i="28" s="1"/>
  <c r="U31" i="28"/>
  <c r="B31" i="28" s="1"/>
  <c r="U32" i="28"/>
  <c r="B32" i="28" s="1"/>
  <c r="U33" i="28"/>
  <c r="B33" i="28" s="1"/>
  <c r="U34" i="28"/>
  <c r="B34" i="28" s="1"/>
  <c r="U35" i="28"/>
  <c r="B35" i="28" s="1"/>
  <c r="U36" i="28"/>
  <c r="B36" i="28" s="1"/>
  <c r="U37" i="28"/>
  <c r="B37" i="28" s="1"/>
  <c r="U38" i="28"/>
  <c r="B38" i="28" s="1"/>
  <c r="U39" i="28"/>
  <c r="B39" i="28" s="1"/>
  <c r="U40" i="28"/>
  <c r="B40" i="28" s="1"/>
  <c r="U41" i="28"/>
  <c r="B41" i="28" s="1"/>
  <c r="U42" i="28"/>
  <c r="B42" i="28" s="1"/>
  <c r="U43" i="28"/>
  <c r="B43" i="28" s="1"/>
  <c r="U44" i="28"/>
  <c r="B44" i="28" s="1"/>
  <c r="U45" i="28"/>
  <c r="B45" i="28" s="1"/>
  <c r="U46" i="28"/>
  <c r="B46" i="28" s="1"/>
  <c r="U47" i="28"/>
  <c r="B47" i="28" s="1"/>
  <c r="U48" i="28"/>
  <c r="B48" i="28" s="1"/>
  <c r="U49" i="28"/>
  <c r="B49" i="28" s="1"/>
  <c r="U50" i="28"/>
  <c r="B50" i="28" s="1"/>
  <c r="U51" i="28"/>
  <c r="B51" i="28" s="1"/>
  <c r="U52" i="28"/>
  <c r="B52" i="28" s="1"/>
  <c r="U53" i="28"/>
  <c r="B53" i="28" s="1"/>
  <c r="U54" i="28"/>
  <c r="B54" i="28" s="1"/>
  <c r="U55" i="28"/>
  <c r="B55" i="28" s="1"/>
  <c r="U56" i="28"/>
  <c r="B56" i="28" s="1"/>
  <c r="U57" i="28"/>
  <c r="B57" i="28" s="1"/>
  <c r="U58" i="28"/>
  <c r="B58" i="28" s="1"/>
  <c r="U59" i="28"/>
  <c r="B59" i="28" s="1"/>
  <c r="U60" i="28"/>
  <c r="B60" i="28" s="1"/>
  <c r="U61" i="28"/>
  <c r="B61" i="28" s="1"/>
  <c r="U62" i="28"/>
  <c r="B62" i="28" s="1"/>
  <c r="U63" i="28"/>
  <c r="B63" i="28" s="1"/>
  <c r="U64" i="28"/>
  <c r="B64" i="28" s="1"/>
  <c r="U65" i="28"/>
  <c r="B65" i="28" s="1"/>
  <c r="U66" i="28"/>
  <c r="B66" i="28" s="1"/>
  <c r="U67" i="28"/>
  <c r="B67" i="28" s="1"/>
  <c r="U68" i="28"/>
  <c r="B68" i="28" s="1"/>
  <c r="U69" i="28"/>
  <c r="B69" i="28" s="1"/>
  <c r="U70" i="28"/>
  <c r="B70" i="28" s="1"/>
  <c r="U71" i="28"/>
  <c r="B71" i="28" s="1"/>
  <c r="U72" i="28"/>
  <c r="B72" i="28" s="1"/>
  <c r="U73" i="28"/>
  <c r="B73" i="28" s="1"/>
  <c r="U74" i="28"/>
  <c r="B74" i="28" s="1"/>
  <c r="U75" i="28"/>
  <c r="B75" i="28" s="1"/>
  <c r="U76" i="28"/>
  <c r="B76" i="28" s="1"/>
  <c r="U77" i="28"/>
  <c r="B77" i="28" s="1"/>
  <c r="U78" i="28"/>
  <c r="B78" i="28" s="1"/>
  <c r="U79" i="28"/>
  <c r="B79" i="28" s="1"/>
  <c r="U80" i="28"/>
  <c r="B80" i="28" s="1"/>
  <c r="U81" i="28"/>
  <c r="B81" i="28" s="1"/>
  <c r="U82" i="28"/>
  <c r="B82" i="28" s="1"/>
  <c r="U83" i="28"/>
  <c r="B83" i="28" s="1"/>
  <c r="U84" i="28"/>
  <c r="B84" i="28" s="1"/>
  <c r="U24" i="28"/>
  <c r="U20" i="28" s="1"/>
  <c r="L17" i="25" s="1"/>
  <c r="U25" i="28"/>
  <c r="U21" i="28" s="1"/>
  <c r="B21" i="28" s="1"/>
  <c r="H26" i="18"/>
  <c r="I26" i="18"/>
  <c r="K64" i="35"/>
  <c r="O64" i="35"/>
  <c r="P64" i="35"/>
  <c r="B102" i="31"/>
  <c r="B103" i="31"/>
  <c r="AY62" i="18"/>
  <c r="AY63" i="18"/>
  <c r="AY64" i="18"/>
  <c r="AY65" i="18"/>
  <c r="AY66" i="18"/>
  <c r="AY67" i="18"/>
  <c r="AY68" i="18"/>
  <c r="AY69" i="18"/>
  <c r="AY70" i="18"/>
  <c r="AY71" i="18"/>
  <c r="AY72" i="18"/>
  <c r="AY73" i="18"/>
  <c r="AY74" i="18"/>
  <c r="AY75" i="18"/>
  <c r="AY76" i="18"/>
  <c r="AY77" i="18"/>
  <c r="AY78" i="18"/>
  <c r="AY79" i="18"/>
  <c r="AY80" i="18"/>
  <c r="AY81" i="18"/>
  <c r="AY82" i="18"/>
  <c r="AY83" i="18"/>
  <c r="AY84" i="18"/>
  <c r="AY85" i="18"/>
  <c r="L63" i="18"/>
  <c r="L64" i="18"/>
  <c r="L65" i="18"/>
  <c r="L66" i="18"/>
  <c r="L67" i="18"/>
  <c r="L68" i="18"/>
  <c r="L69" i="18"/>
  <c r="L70" i="18"/>
  <c r="L71" i="18"/>
  <c r="L72" i="18"/>
  <c r="L73" i="18"/>
  <c r="L74" i="18"/>
  <c r="L75" i="18"/>
  <c r="L76" i="18"/>
  <c r="L77" i="18"/>
  <c r="L78" i="18"/>
  <c r="L79" i="18"/>
  <c r="L80" i="18"/>
  <c r="L81" i="18"/>
  <c r="L82" i="18"/>
  <c r="L83" i="18"/>
  <c r="L84" i="18"/>
  <c r="L85" i="18"/>
  <c r="A37" i="27" l="1"/>
  <c r="A36" i="27"/>
  <c r="J26" i="18"/>
  <c r="A35" i="27"/>
  <c r="L6" i="25"/>
  <c r="U22" i="28"/>
  <c r="B22" i="28" s="1"/>
  <c r="B25" i="28"/>
  <c r="B20" i="28"/>
  <c r="B24" i="28"/>
  <c r="B27" i="31" l="1"/>
  <c r="B26" i="31" l="1"/>
  <c r="B22" i="31" s="1"/>
  <c r="B28" i="31"/>
  <c r="B41" i="31" l="1"/>
  <c r="H24" i="35" l="1"/>
  <c r="H20" i="35" s="1"/>
  <c r="H25" i="35"/>
  <c r="H26" i="35"/>
  <c r="H27" i="35"/>
  <c r="H28" i="35"/>
  <c r="H29" i="35"/>
  <c r="H30" i="35"/>
  <c r="H31" i="35"/>
  <c r="H32" i="35"/>
  <c r="H33" i="35"/>
  <c r="H23" i="35"/>
  <c r="H19" i="35" s="1"/>
  <c r="G24" i="35"/>
  <c r="G20" i="35" s="1"/>
  <c r="G25" i="35"/>
  <c r="G26" i="35"/>
  <c r="G23" i="35"/>
  <c r="G19" i="35" s="1"/>
  <c r="I21" i="18" l="1"/>
  <c r="CL23" i="18"/>
  <c r="BW23" i="18"/>
  <c r="BP23" i="18"/>
  <c r="BG23" i="18"/>
  <c r="BG22" i="18"/>
  <c r="BP22" i="18"/>
  <c r="BW22" i="18"/>
  <c r="CL22" i="18"/>
  <c r="BG21" i="18"/>
  <c r="BP21" i="18"/>
  <c r="BW21" i="18"/>
  <c r="CL21" i="18"/>
  <c r="J21" i="18" l="1"/>
  <c r="H21" i="18"/>
  <c r="AY25" i="18" l="1"/>
  <c r="AY21" i="18" s="1"/>
  <c r="L25" i="18"/>
  <c r="L21" i="18" s="1"/>
  <c r="D26" i="18"/>
  <c r="D21" i="18" s="1"/>
  <c r="B25" i="18"/>
  <c r="E26" i="18" l="1"/>
  <c r="E21" i="18" s="1"/>
  <c r="C21" i="18"/>
  <c r="F26" i="18"/>
  <c r="B26" i="18"/>
  <c r="B21" i="18" s="1"/>
  <c r="B27" i="18" l="1"/>
  <c r="B22" i="18" s="1"/>
  <c r="C27" i="18"/>
  <c r="C22" i="18" s="1"/>
  <c r="D27" i="18"/>
  <c r="D22" i="18" s="1"/>
  <c r="B28" i="18"/>
  <c r="C28" i="18"/>
  <c r="D28" i="18"/>
  <c r="B29" i="18"/>
  <c r="C29" i="18"/>
  <c r="D29" i="18"/>
  <c r="B30" i="18"/>
  <c r="C30" i="18"/>
  <c r="D30" i="18"/>
  <c r="B31" i="18"/>
  <c r="C31" i="18"/>
  <c r="D31" i="18"/>
  <c r="B32" i="18"/>
  <c r="C32" i="18"/>
  <c r="D32" i="18"/>
  <c r="B33" i="18"/>
  <c r="C33" i="18"/>
  <c r="D33" i="18"/>
  <c r="B34" i="18"/>
  <c r="C34" i="18"/>
  <c r="D34" i="18"/>
  <c r="B35" i="18"/>
  <c r="C35" i="18"/>
  <c r="D35" i="18"/>
  <c r="B36" i="18"/>
  <c r="C36" i="18"/>
  <c r="D36" i="18"/>
  <c r="B37" i="18"/>
  <c r="C37" i="18"/>
  <c r="D37" i="18"/>
  <c r="B38" i="18"/>
  <c r="B23" i="18" s="1"/>
  <c r="C38" i="18"/>
  <c r="C23" i="18" s="1"/>
  <c r="D38" i="18"/>
  <c r="D23" i="18" s="1"/>
  <c r="B39" i="18"/>
  <c r="C39" i="18"/>
  <c r="D39" i="18"/>
  <c r="B40" i="18"/>
  <c r="C40" i="18"/>
  <c r="D40" i="18"/>
  <c r="B41" i="18"/>
  <c r="C41" i="18"/>
  <c r="D41" i="18"/>
  <c r="B42" i="18"/>
  <c r="C42" i="18"/>
  <c r="D42" i="18"/>
  <c r="B43" i="18"/>
  <c r="C43" i="18"/>
  <c r="D43" i="18"/>
  <c r="B44" i="18"/>
  <c r="C44" i="18"/>
  <c r="D44" i="18"/>
  <c r="B45" i="18"/>
  <c r="C45" i="18"/>
  <c r="D45" i="18"/>
  <c r="B46" i="18"/>
  <c r="C46" i="18"/>
  <c r="D46" i="18"/>
  <c r="B47" i="18"/>
  <c r="C47" i="18"/>
  <c r="D47" i="18"/>
  <c r="B48" i="18"/>
  <c r="C48" i="18"/>
  <c r="D48" i="18"/>
  <c r="B49" i="18"/>
  <c r="C49" i="18"/>
  <c r="D49" i="18"/>
  <c r="B50" i="18"/>
  <c r="C50" i="18"/>
  <c r="D50" i="18"/>
  <c r="B51" i="18"/>
  <c r="C51" i="18"/>
  <c r="D51" i="18"/>
  <c r="B52" i="18"/>
  <c r="C52" i="18"/>
  <c r="D52" i="18"/>
  <c r="B53" i="18"/>
  <c r="C53" i="18"/>
  <c r="D53" i="18"/>
  <c r="B54" i="18"/>
  <c r="C54" i="18"/>
  <c r="D54" i="18"/>
  <c r="B55" i="18"/>
  <c r="C55" i="18"/>
  <c r="D55" i="18"/>
  <c r="B56" i="18"/>
  <c r="C56" i="18"/>
  <c r="D56" i="18"/>
  <c r="B57" i="18"/>
  <c r="C57" i="18"/>
  <c r="D57" i="18"/>
  <c r="B58" i="18"/>
  <c r="C58" i="18"/>
  <c r="D58" i="18"/>
  <c r="B59" i="18"/>
  <c r="C59" i="18"/>
  <c r="D59" i="18"/>
  <c r="B60" i="18"/>
  <c r="C60" i="18"/>
  <c r="D60" i="18"/>
  <c r="B61" i="18"/>
  <c r="C61" i="18"/>
  <c r="D61" i="18"/>
  <c r="B62" i="18"/>
  <c r="C62" i="18"/>
  <c r="D62" i="18"/>
  <c r="B63" i="18"/>
  <c r="C63" i="18"/>
  <c r="D63" i="18"/>
  <c r="B64" i="18"/>
  <c r="C64" i="18"/>
  <c r="D64" i="18"/>
  <c r="B65" i="18"/>
  <c r="C65" i="18"/>
  <c r="D65" i="18"/>
  <c r="B66" i="18"/>
  <c r="C66" i="18"/>
  <c r="D66" i="18"/>
  <c r="B67" i="18"/>
  <c r="C67" i="18"/>
  <c r="D67" i="18"/>
  <c r="B68" i="18"/>
  <c r="C68" i="18"/>
  <c r="D68" i="18"/>
  <c r="B69" i="18"/>
  <c r="C69" i="18"/>
  <c r="D69" i="18"/>
  <c r="B70" i="18"/>
  <c r="C70" i="18"/>
  <c r="D70" i="18"/>
  <c r="B71" i="18"/>
  <c r="C71" i="18"/>
  <c r="D71" i="18"/>
  <c r="B72" i="18"/>
  <c r="C72" i="18"/>
  <c r="D72" i="18"/>
  <c r="B73" i="18"/>
  <c r="C73" i="18"/>
  <c r="D73" i="18"/>
  <c r="B74" i="18"/>
  <c r="C74" i="18"/>
  <c r="D74" i="18"/>
  <c r="B75" i="18"/>
  <c r="C75" i="18"/>
  <c r="D75" i="18"/>
  <c r="B76" i="18"/>
  <c r="C76" i="18"/>
  <c r="D76" i="18"/>
  <c r="B77" i="18"/>
  <c r="C77" i="18"/>
  <c r="D77" i="18"/>
  <c r="B78" i="18"/>
  <c r="C78" i="18"/>
  <c r="D78" i="18"/>
  <c r="B79" i="18"/>
  <c r="C79" i="18"/>
  <c r="D79" i="18"/>
  <c r="B80" i="18"/>
  <c r="C80" i="18"/>
  <c r="D80" i="18"/>
  <c r="B81" i="18"/>
  <c r="C81" i="18"/>
  <c r="D81" i="18"/>
  <c r="B82" i="18"/>
  <c r="C82" i="18"/>
  <c r="D82" i="18"/>
  <c r="B83" i="18"/>
  <c r="C83" i="18"/>
  <c r="D83" i="18"/>
  <c r="B84" i="18"/>
  <c r="C84" i="18"/>
  <c r="D84" i="18"/>
  <c r="B85" i="18"/>
  <c r="C85" i="18"/>
  <c r="D85" i="18"/>
  <c r="B86" i="18"/>
  <c r="C86" i="18"/>
  <c r="D86" i="18"/>
  <c r="B87" i="18"/>
  <c r="C87" i="18"/>
  <c r="D87" i="18"/>
  <c r="B88" i="18"/>
  <c r="C88" i="18"/>
  <c r="D88" i="18"/>
  <c r="B89" i="18"/>
  <c r="C89" i="18"/>
  <c r="D89" i="18"/>
  <c r="B90" i="18"/>
  <c r="C90" i="18"/>
  <c r="D90" i="18"/>
  <c r="B91" i="18"/>
  <c r="C91" i="18"/>
  <c r="D91" i="18"/>
  <c r="B92" i="18"/>
  <c r="C92" i="18"/>
  <c r="D92" i="18"/>
  <c r="B93" i="18"/>
  <c r="C93" i="18"/>
  <c r="D93" i="18"/>
  <c r="B94" i="18"/>
  <c r="C94" i="18"/>
  <c r="D94" i="18"/>
  <c r="B95" i="18"/>
  <c r="C95" i="18"/>
  <c r="D95" i="18"/>
  <c r="B96" i="18"/>
  <c r="C96" i="18"/>
  <c r="D96" i="18"/>
  <c r="B97" i="18"/>
  <c r="C97" i="18"/>
  <c r="D97" i="18"/>
  <c r="B98" i="18"/>
  <c r="C98" i="18"/>
  <c r="D98" i="18"/>
  <c r="B99" i="18"/>
  <c r="C99" i="18"/>
  <c r="D99" i="18"/>
  <c r="B100" i="18"/>
  <c r="C100" i="18"/>
  <c r="D100" i="18"/>
  <c r="B101" i="18"/>
  <c r="C101" i="18"/>
  <c r="D101" i="18"/>
  <c r="B102" i="18"/>
  <c r="C102" i="18"/>
  <c r="D102" i="18"/>
  <c r="H29" i="18" l="1"/>
  <c r="AY27" i="18" l="1"/>
  <c r="AY28" i="18"/>
  <c r="AY29" i="18"/>
  <c r="AY30" i="18"/>
  <c r="AY31" i="18"/>
  <c r="AY32" i="18"/>
  <c r="AY33" i="18"/>
  <c r="AY34" i="18"/>
  <c r="AY35" i="18"/>
  <c r="AY36" i="18"/>
  <c r="AY37" i="18"/>
  <c r="AY23" i="18" s="1"/>
  <c r="AY38" i="18"/>
  <c r="AY39" i="18"/>
  <c r="AY40" i="18"/>
  <c r="AY41" i="18"/>
  <c r="AY42" i="18"/>
  <c r="AY43" i="18"/>
  <c r="AY44" i="18"/>
  <c r="AY45" i="18"/>
  <c r="AY46" i="18"/>
  <c r="AY47" i="18"/>
  <c r="AY48" i="18"/>
  <c r="AY49" i="18"/>
  <c r="AY50" i="18"/>
  <c r="AY51" i="18"/>
  <c r="AY52" i="18"/>
  <c r="AY53" i="18"/>
  <c r="AY54" i="18"/>
  <c r="AY55" i="18"/>
  <c r="AY56" i="18"/>
  <c r="AY57" i="18"/>
  <c r="AY58" i="18"/>
  <c r="AY59" i="18"/>
  <c r="AY60" i="18"/>
  <c r="AY61" i="18"/>
  <c r="AY26" i="18"/>
  <c r="AY22" i="18" s="1"/>
  <c r="L26" i="18"/>
  <c r="L22" i="18" s="1"/>
  <c r="H27" i="18" l="1"/>
  <c r="H22" i="18" s="1"/>
  <c r="I27" i="18"/>
  <c r="I22" i="18" s="1"/>
  <c r="J27" i="18" l="1"/>
  <c r="J22" i="18" s="1"/>
  <c r="I1" i="8" l="1"/>
  <c r="J10" i="22"/>
  <c r="L62" i="18"/>
  <c r="L61" i="18"/>
  <c r="L60" i="18"/>
  <c r="L59" i="18"/>
  <c r="L58" i="18"/>
  <c r="L57" i="18"/>
  <c r="L56" i="18"/>
  <c r="L55" i="18"/>
  <c r="L54" i="18"/>
  <c r="L53" i="18"/>
  <c r="L52" i="18"/>
  <c r="L51" i="18"/>
  <c r="L50" i="18"/>
  <c r="L49" i="18"/>
  <c r="L48" i="18"/>
  <c r="L47" i="18"/>
  <c r="L46" i="18"/>
  <c r="L45" i="18"/>
  <c r="L44" i="18"/>
  <c r="L43" i="18"/>
  <c r="L42" i="18"/>
  <c r="L41" i="18"/>
  <c r="L40" i="18"/>
  <c r="L39" i="18"/>
  <c r="L38" i="18"/>
  <c r="L37" i="18"/>
  <c r="L23" i="18" s="1"/>
  <c r="L36" i="18"/>
  <c r="L35" i="18"/>
  <c r="L34" i="18"/>
  <c r="L33" i="18"/>
  <c r="L32" i="18"/>
  <c r="L31" i="18"/>
  <c r="L30" i="18"/>
  <c r="L29" i="18"/>
  <c r="L28" i="18"/>
  <c r="L27" i="18"/>
  <c r="L17" i="22"/>
  <c r="O23" i="35"/>
  <c r="O19" i="35" s="1"/>
  <c r="P23" i="35"/>
  <c r="P19" i="35" s="1"/>
  <c r="B24" i="35"/>
  <c r="B20" i="35" s="1"/>
  <c r="B25" i="35"/>
  <c r="B26" i="35"/>
  <c r="B27" i="35"/>
  <c r="B28" i="35"/>
  <c r="B29" i="35"/>
  <c r="B30" i="35"/>
  <c r="B31" i="35"/>
  <c r="B32" i="35"/>
  <c r="B33" i="35"/>
  <c r="B23" i="35"/>
  <c r="B19" i="35" s="1"/>
  <c r="C24" i="35"/>
  <c r="C20" i="35" s="1"/>
  <c r="B31" i="31"/>
  <c r="B32" i="31"/>
  <c r="B33" i="31"/>
  <c r="B34" i="31"/>
  <c r="B35" i="31"/>
  <c r="B36" i="31"/>
  <c r="B37" i="31"/>
  <c r="B23" i="31" s="1"/>
  <c r="B38" i="31"/>
  <c r="B39" i="31"/>
  <c r="B40" i="31"/>
  <c r="B42" i="31"/>
  <c r="B43"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29" i="31"/>
  <c r="B30" i="31"/>
  <c r="CJ23" i="28"/>
  <c r="O59" i="35"/>
  <c r="P59" i="35"/>
  <c r="O60" i="35"/>
  <c r="P60" i="35"/>
  <c r="O61" i="35"/>
  <c r="P61" i="35"/>
  <c r="O62" i="35"/>
  <c r="P62" i="35"/>
  <c r="O63" i="35"/>
  <c r="P63" i="35"/>
  <c r="K63" i="35"/>
  <c r="K61" i="35"/>
  <c r="K62" i="35"/>
  <c r="K59" i="35"/>
  <c r="K60" i="35"/>
  <c r="O24" i="35"/>
  <c r="O20" i="35" s="1"/>
  <c r="P24" i="35"/>
  <c r="P20" i="35" s="1"/>
  <c r="O25" i="35"/>
  <c r="P25" i="35"/>
  <c r="O26" i="35"/>
  <c r="P26" i="35"/>
  <c r="O27" i="35"/>
  <c r="P27" i="35"/>
  <c r="O28" i="35"/>
  <c r="P28" i="35"/>
  <c r="O29" i="35"/>
  <c r="P29" i="35"/>
  <c r="O30" i="35"/>
  <c r="P30" i="35"/>
  <c r="O31" i="35"/>
  <c r="P31" i="35"/>
  <c r="O32" i="35"/>
  <c r="P32" i="35"/>
  <c r="O33" i="35"/>
  <c r="P33" i="35"/>
  <c r="O34" i="35"/>
  <c r="P34" i="35"/>
  <c r="O35" i="35"/>
  <c r="O21" i="35" s="1"/>
  <c r="P35" i="35"/>
  <c r="P21" i="35" s="1"/>
  <c r="O36" i="35"/>
  <c r="P36" i="35"/>
  <c r="O37" i="35"/>
  <c r="P37" i="35"/>
  <c r="O38" i="35"/>
  <c r="P38" i="35"/>
  <c r="O39" i="35"/>
  <c r="P39" i="35"/>
  <c r="O40" i="35"/>
  <c r="P40" i="35"/>
  <c r="O41" i="35"/>
  <c r="P41" i="35"/>
  <c r="O42" i="35"/>
  <c r="P42" i="35"/>
  <c r="O43" i="35"/>
  <c r="P43" i="35"/>
  <c r="O44" i="35"/>
  <c r="P44" i="35"/>
  <c r="O45" i="35"/>
  <c r="P45" i="35"/>
  <c r="O46" i="35"/>
  <c r="P46" i="35"/>
  <c r="O47" i="35"/>
  <c r="P47" i="35"/>
  <c r="O48" i="35"/>
  <c r="P48" i="35"/>
  <c r="O49" i="35"/>
  <c r="P49" i="35"/>
  <c r="O50" i="35"/>
  <c r="P50" i="35"/>
  <c r="O51" i="35"/>
  <c r="P51" i="35"/>
  <c r="O52" i="35"/>
  <c r="P52" i="35"/>
  <c r="O53" i="35"/>
  <c r="P53" i="35"/>
  <c r="O54" i="35"/>
  <c r="P54" i="35"/>
  <c r="O55" i="35"/>
  <c r="P55" i="35"/>
  <c r="O56" i="35"/>
  <c r="P56" i="35"/>
  <c r="O57" i="35"/>
  <c r="P57" i="35"/>
  <c r="O58" i="35"/>
  <c r="P58" i="35"/>
  <c r="K24" i="35"/>
  <c r="K20" i="35" s="1"/>
  <c r="K25" i="35"/>
  <c r="K26" i="35"/>
  <c r="K27" i="35"/>
  <c r="K28" i="35"/>
  <c r="K29" i="35"/>
  <c r="K30" i="35"/>
  <c r="K31" i="35"/>
  <c r="K32" i="35"/>
  <c r="K33" i="35"/>
  <c r="K34" i="35"/>
  <c r="K35" i="35"/>
  <c r="K21" i="35" s="1"/>
  <c r="K36" i="35"/>
  <c r="K37" i="35"/>
  <c r="K38" i="35"/>
  <c r="K39" i="35"/>
  <c r="K40" i="35"/>
  <c r="K41" i="35"/>
  <c r="K42" i="35"/>
  <c r="K43" i="35"/>
  <c r="K44" i="35"/>
  <c r="K45" i="35"/>
  <c r="K46" i="35"/>
  <c r="K47" i="35"/>
  <c r="K48" i="35"/>
  <c r="K49" i="35"/>
  <c r="K50" i="35"/>
  <c r="K51" i="35"/>
  <c r="K52" i="35"/>
  <c r="K53" i="35"/>
  <c r="K54" i="35"/>
  <c r="K55" i="35"/>
  <c r="K56" i="35"/>
  <c r="K57" i="35"/>
  <c r="K58" i="35"/>
  <c r="K23" i="35"/>
  <c r="K19" i="35" s="1"/>
  <c r="C23" i="35"/>
  <c r="C19" i="35" s="1"/>
  <c r="D23" i="35"/>
  <c r="D19" i="35" s="1"/>
  <c r="E23" i="35"/>
  <c r="E19" i="35" s="1"/>
  <c r="F23" i="35"/>
  <c r="F19" i="35" s="1"/>
  <c r="C1" i="35"/>
  <c r="C2" i="35"/>
  <c r="C3" i="35"/>
  <c r="D24" i="35"/>
  <c r="D20" i="35" s="1"/>
  <c r="E24" i="35"/>
  <c r="E20" i="35" s="1"/>
  <c r="F24" i="35"/>
  <c r="F20" i="35" s="1"/>
  <c r="C25" i="35"/>
  <c r="D25" i="35"/>
  <c r="E25" i="35"/>
  <c r="F25" i="35"/>
  <c r="C26" i="35"/>
  <c r="D26" i="35"/>
  <c r="E26" i="35"/>
  <c r="F26" i="35"/>
  <c r="C27" i="35"/>
  <c r="D27" i="35"/>
  <c r="F27" i="35"/>
  <c r="C28" i="35"/>
  <c r="D28" i="35"/>
  <c r="F28" i="35"/>
  <c r="D29" i="35"/>
  <c r="F29" i="35"/>
  <c r="D30" i="35"/>
  <c r="D31" i="35"/>
  <c r="F31" i="35"/>
  <c r="D32" i="35"/>
  <c r="F32" i="35"/>
  <c r="D33" i="35"/>
  <c r="F33" i="35"/>
  <c r="CY22" i="17"/>
  <c r="BJ19" i="17"/>
  <c r="BJ20" i="17"/>
  <c r="BJ21" i="17"/>
  <c r="B24" i="17"/>
  <c r="B20" i="17" s="1"/>
  <c r="B25" i="17"/>
  <c r="B26" i="17"/>
  <c r="B27" i="17"/>
  <c r="B28" i="17"/>
  <c r="B29" i="17"/>
  <c r="B30" i="17"/>
  <c r="B31" i="17"/>
  <c r="B32" i="17"/>
  <c r="B33" i="17"/>
  <c r="B34" i="17"/>
  <c r="B35" i="17"/>
  <c r="B21" i="17" s="1"/>
  <c r="B36" i="17"/>
  <c r="B37" i="17"/>
  <c r="B38" i="17"/>
  <c r="B39" i="17"/>
  <c r="B40" i="17"/>
  <c r="B41" i="17"/>
  <c r="B42" i="17"/>
  <c r="B43" i="17"/>
  <c r="B44" i="17"/>
  <c r="B45" i="17"/>
  <c r="B23" i="17"/>
  <c r="B19" i="17" s="1"/>
  <c r="L6" i="19" s="1"/>
  <c r="R16" i="8"/>
  <c r="E57" i="16"/>
  <c r="E55" i="16"/>
  <c r="E54" i="16"/>
  <c r="E53" i="16"/>
  <c r="E52" i="16"/>
  <c r="E51" i="16"/>
  <c r="E50" i="16"/>
  <c r="E49" i="16"/>
  <c r="E48" i="16"/>
  <c r="E47" i="16"/>
  <c r="E46" i="16"/>
  <c r="E45" i="16"/>
  <c r="E44" i="16"/>
  <c r="E43" i="16"/>
  <c r="E42" i="16"/>
  <c r="E41" i="16"/>
  <c r="E39" i="16"/>
  <c r="E38" i="16"/>
  <c r="E37" i="16"/>
  <c r="E36" i="16"/>
  <c r="E34" i="16"/>
  <c r="E33" i="16"/>
  <c r="E31" i="16"/>
  <c r="E29" i="16"/>
  <c r="E28" i="16"/>
  <c r="E27" i="16"/>
  <c r="E26" i="16"/>
  <c r="E25" i="16"/>
  <c r="E24" i="16"/>
  <c r="E23" i="16"/>
  <c r="E22" i="16"/>
  <c r="E21" i="16"/>
  <c r="E20" i="16"/>
  <c r="E19" i="16"/>
  <c r="E18" i="16"/>
  <c r="E16" i="16"/>
  <c r="E15" i="16"/>
  <c r="E14" i="16"/>
  <c r="E13" i="16"/>
  <c r="E12" i="16"/>
  <c r="E11" i="16"/>
  <c r="E10" i="16"/>
  <c r="E9" i="16"/>
  <c r="E10" i="12"/>
  <c r="E11" i="12"/>
  <c r="E12" i="12"/>
  <c r="E13" i="12"/>
  <c r="E14" i="12"/>
  <c r="E15" i="12"/>
  <c r="E16" i="12"/>
  <c r="E18" i="12"/>
  <c r="E19" i="12"/>
  <c r="E20" i="12"/>
  <c r="E21" i="12"/>
  <c r="E22" i="12"/>
  <c r="E23" i="12"/>
  <c r="E24" i="12"/>
  <c r="E25" i="12"/>
  <c r="E26" i="12"/>
  <c r="E27" i="12"/>
  <c r="E28" i="12"/>
  <c r="E29" i="12"/>
  <c r="E31" i="12"/>
  <c r="E33" i="12"/>
  <c r="E34" i="12"/>
  <c r="E36" i="12"/>
  <c r="E37" i="12"/>
  <c r="E38" i="12"/>
  <c r="E39" i="12"/>
  <c r="E41" i="12"/>
  <c r="E42" i="12"/>
  <c r="E43" i="12"/>
  <c r="E44" i="12"/>
  <c r="E45" i="12"/>
  <c r="E46" i="12"/>
  <c r="E47" i="12"/>
  <c r="E48" i="12"/>
  <c r="E49" i="12"/>
  <c r="E50" i="12"/>
  <c r="E51" i="12"/>
  <c r="E52" i="12"/>
  <c r="E53" i="12"/>
  <c r="E54" i="12"/>
  <c r="E55" i="12"/>
  <c r="E57" i="12"/>
  <c r="E9" i="12"/>
  <c r="S4" i="16"/>
  <c r="R4" i="16"/>
  <c r="O4" i="16"/>
  <c r="N4" i="16"/>
  <c r="K4" i="16"/>
  <c r="J4" i="16"/>
  <c r="A57" i="12"/>
  <c r="A57" i="16" s="1"/>
  <c r="A55" i="12"/>
  <c r="A55" i="16" s="1"/>
  <c r="A54" i="12"/>
  <c r="A54" i="16" s="1"/>
  <c r="A53" i="12"/>
  <c r="A53" i="16" s="1"/>
  <c r="A52" i="12"/>
  <c r="A52" i="16" s="1"/>
  <c r="A51" i="12"/>
  <c r="A51" i="16" s="1"/>
  <c r="A50" i="12"/>
  <c r="A50" i="16" s="1"/>
  <c r="A49" i="12"/>
  <c r="A49" i="16" s="1"/>
  <c r="A48" i="12"/>
  <c r="A48" i="16" s="1"/>
  <c r="A47" i="12"/>
  <c r="A47" i="16" s="1"/>
  <c r="A46" i="12"/>
  <c r="A46" i="16" s="1"/>
  <c r="A45" i="12"/>
  <c r="A45" i="16" s="1"/>
  <c r="A44" i="12"/>
  <c r="A44" i="16" s="1"/>
  <c r="A43" i="12"/>
  <c r="A43" i="16" s="1"/>
  <c r="A42" i="12"/>
  <c r="A42" i="16" s="1"/>
  <c r="A37" i="12"/>
  <c r="A37" i="16" s="1"/>
  <c r="A38" i="12"/>
  <c r="A38" i="16" s="1"/>
  <c r="A39" i="12"/>
  <c r="A39" i="16" s="1"/>
  <c r="A34" i="12"/>
  <c r="A34" i="16" s="1"/>
  <c r="A41" i="12"/>
  <c r="A41" i="16" s="1"/>
  <c r="A36" i="12"/>
  <c r="A36" i="16" s="1"/>
  <c r="A33" i="12"/>
  <c r="A33" i="16" s="1"/>
  <c r="A31" i="12"/>
  <c r="A31" i="16" s="1"/>
  <c r="A22" i="12"/>
  <c r="A22" i="16" s="1"/>
  <c r="A23" i="12"/>
  <c r="A23" i="16" s="1"/>
  <c r="A24" i="12"/>
  <c r="A24" i="16" s="1"/>
  <c r="A25" i="12"/>
  <c r="A25" i="16" s="1"/>
  <c r="A26" i="12"/>
  <c r="A26" i="16" s="1"/>
  <c r="A27" i="12"/>
  <c r="A27" i="16" s="1"/>
  <c r="A28" i="12"/>
  <c r="A28" i="16" s="1"/>
  <c r="A29" i="12"/>
  <c r="A29" i="16" s="1"/>
  <c r="A21" i="12"/>
  <c r="A21" i="16" s="1"/>
  <c r="A20" i="12"/>
  <c r="A20" i="16" s="1"/>
  <c r="A19" i="12"/>
  <c r="A19" i="16" s="1"/>
  <c r="A18" i="12"/>
  <c r="A18" i="16" s="1"/>
  <c r="A16" i="12"/>
  <c r="A16" i="16" s="1"/>
  <c r="A15" i="12"/>
  <c r="A15" i="16" s="1"/>
  <c r="A14" i="12"/>
  <c r="A14" i="16" s="1"/>
  <c r="A13" i="12"/>
  <c r="A13" i="16" s="1"/>
  <c r="A12" i="12"/>
  <c r="A12" i="16" s="1"/>
  <c r="A11" i="12"/>
  <c r="A11" i="16" s="1"/>
  <c r="A10" i="12"/>
  <c r="A10" i="16" s="1"/>
  <c r="A9" i="12"/>
  <c r="A9" i="16" s="1"/>
  <c r="K49" i="16"/>
  <c r="K45" i="16"/>
  <c r="K41" i="16"/>
  <c r="L41" i="16" s="1"/>
  <c r="K36" i="16"/>
  <c r="K53" i="16"/>
  <c r="K39" i="16"/>
  <c r="K44" i="16"/>
  <c r="K48" i="16"/>
  <c r="K52" i="16"/>
  <c r="L52" i="16" s="1"/>
  <c r="K37" i="16"/>
  <c r="K42" i="16"/>
  <c r="K46" i="16"/>
  <c r="K50" i="16"/>
  <c r="K54" i="16"/>
  <c r="G36" i="16"/>
  <c r="G41" i="16"/>
  <c r="G45" i="16"/>
  <c r="O45" i="16" s="1"/>
  <c r="G49" i="16"/>
  <c r="G53" i="16"/>
  <c r="K38" i="16"/>
  <c r="K43" i="16"/>
  <c r="K47" i="16"/>
  <c r="K51" i="16"/>
  <c r="K55" i="16"/>
  <c r="G38" i="16"/>
  <c r="G43" i="16"/>
  <c r="G47" i="16"/>
  <c r="G51" i="16"/>
  <c r="G55" i="16"/>
  <c r="S55" i="16" s="1"/>
  <c r="G39" i="16"/>
  <c r="G44" i="16"/>
  <c r="G48" i="16"/>
  <c r="G52" i="16"/>
  <c r="G37" i="16"/>
  <c r="G42" i="16"/>
  <c r="S42" i="16" s="1"/>
  <c r="G46" i="16"/>
  <c r="S46" i="16" s="1"/>
  <c r="G50" i="16"/>
  <c r="H50" i="16" s="1"/>
  <c r="G54" i="16"/>
  <c r="N38" i="12"/>
  <c r="N42" i="12"/>
  <c r="N46" i="12"/>
  <c r="N53" i="12"/>
  <c r="N39" i="12"/>
  <c r="N43" i="12"/>
  <c r="N47" i="12"/>
  <c r="N50" i="12"/>
  <c r="N54" i="12"/>
  <c r="N36" i="12"/>
  <c r="N41" i="12"/>
  <c r="N44" i="12"/>
  <c r="N48" i="12"/>
  <c r="N51" i="12"/>
  <c r="N55" i="12"/>
  <c r="N37" i="12"/>
  <c r="N45" i="12"/>
  <c r="N49" i="12"/>
  <c r="N52" i="12"/>
  <c r="F41" i="16"/>
  <c r="F45" i="16"/>
  <c r="F49" i="16"/>
  <c r="F53" i="16"/>
  <c r="N53" i="16" s="1"/>
  <c r="J39" i="16"/>
  <c r="J41" i="16"/>
  <c r="J45" i="16"/>
  <c r="J49" i="16"/>
  <c r="J53" i="16"/>
  <c r="F37" i="16"/>
  <c r="F42" i="16"/>
  <c r="F46" i="16"/>
  <c r="R46" i="16" s="1"/>
  <c r="F50" i="16"/>
  <c r="F54" i="16"/>
  <c r="J36" i="16"/>
  <c r="J42" i="16"/>
  <c r="J46" i="16"/>
  <c r="J50" i="16"/>
  <c r="N50" i="16" s="1"/>
  <c r="J54" i="16"/>
  <c r="L54" i="16" s="1"/>
  <c r="F43" i="16"/>
  <c r="H43" i="16" s="1"/>
  <c r="F47" i="16"/>
  <c r="F51" i="16"/>
  <c r="F55" i="16"/>
  <c r="J37" i="16"/>
  <c r="L37" i="16" s="1"/>
  <c r="J43" i="16"/>
  <c r="J47" i="16"/>
  <c r="N47" i="16" s="1"/>
  <c r="J51" i="16"/>
  <c r="R51" i="16" s="1"/>
  <c r="J55" i="16"/>
  <c r="L55" i="16" s="1"/>
  <c r="F36" i="16"/>
  <c r="F38" i="16"/>
  <c r="F39" i="16"/>
  <c r="F44" i="16"/>
  <c r="H44" i="16" s="1"/>
  <c r="F48" i="16"/>
  <c r="F52" i="16"/>
  <c r="J38" i="16"/>
  <c r="J44" i="16"/>
  <c r="L44" i="16" s="1"/>
  <c r="J48" i="16"/>
  <c r="J52" i="16"/>
  <c r="M36" i="12"/>
  <c r="L36" i="12"/>
  <c r="M38" i="12"/>
  <c r="L38" i="12"/>
  <c r="M41" i="12"/>
  <c r="L41" i="12"/>
  <c r="M43" i="12"/>
  <c r="L43" i="12"/>
  <c r="M44" i="12"/>
  <c r="L44" i="12"/>
  <c r="M51" i="12"/>
  <c r="L51" i="12"/>
  <c r="M48" i="12"/>
  <c r="L48" i="12"/>
  <c r="M45" i="12"/>
  <c r="L45" i="12"/>
  <c r="M52" i="12"/>
  <c r="L52" i="12"/>
  <c r="M55" i="12"/>
  <c r="L55" i="12"/>
  <c r="M46" i="12"/>
  <c r="L46" i="12"/>
  <c r="M53" i="12"/>
  <c r="L53" i="12"/>
  <c r="M37" i="12"/>
  <c r="M50" i="12"/>
  <c r="L50" i="12"/>
  <c r="M42" i="12"/>
  <c r="M49" i="12"/>
  <c r="M39" i="12"/>
  <c r="M47" i="12"/>
  <c r="M54" i="12"/>
  <c r="L37" i="12"/>
  <c r="L42" i="12"/>
  <c r="L49" i="12"/>
  <c r="L47" i="12"/>
  <c r="L54" i="12"/>
  <c r="L39" i="12"/>
  <c r="G31" i="16"/>
  <c r="F31" i="16"/>
  <c r="K31" i="16"/>
  <c r="J31" i="16"/>
  <c r="R31" i="16" s="1"/>
  <c r="N31" i="12"/>
  <c r="M31" i="12"/>
  <c r="L31" i="12"/>
  <c r="G28" i="16"/>
  <c r="G20" i="16"/>
  <c r="G24" i="16"/>
  <c r="G15" i="16"/>
  <c r="G33" i="16"/>
  <c r="G26" i="16"/>
  <c r="G22" i="16"/>
  <c r="O22" i="16" s="1"/>
  <c r="G18" i="16"/>
  <c r="O18" i="16" s="1"/>
  <c r="G13" i="16"/>
  <c r="G9" i="16"/>
  <c r="G57" i="16"/>
  <c r="G11" i="16"/>
  <c r="G34" i="16"/>
  <c r="G27" i="16"/>
  <c r="G23" i="16"/>
  <c r="G19" i="16"/>
  <c r="S19" i="16" s="1"/>
  <c r="G14" i="16"/>
  <c r="G10" i="16"/>
  <c r="G29" i="16"/>
  <c r="G25" i="16"/>
  <c r="G21" i="16"/>
  <c r="G16" i="16"/>
  <c r="G12" i="16"/>
  <c r="G8" i="16"/>
  <c r="G56" i="16"/>
  <c r="G32" i="16"/>
  <c r="G30" i="16"/>
  <c r="G17" i="16"/>
  <c r="K33" i="16"/>
  <c r="L33" i="16" s="1"/>
  <c r="J33" i="16"/>
  <c r="F33" i="16"/>
  <c r="R33" i="16" s="1"/>
  <c r="K34" i="16"/>
  <c r="J34" i="16"/>
  <c r="L34" i="16" s="1"/>
  <c r="N33" i="12"/>
  <c r="M33" i="12"/>
  <c r="M34" i="12"/>
  <c r="N34" i="12"/>
  <c r="L33" i="12"/>
  <c r="L34" i="12"/>
  <c r="F34" i="16"/>
  <c r="K10" i="8"/>
  <c r="L10" i="8"/>
  <c r="J10" i="8"/>
  <c r="K38" i="8"/>
  <c r="L38" i="8"/>
  <c r="J38" i="8"/>
  <c r="H4" i="12"/>
  <c r="N4" i="12"/>
  <c r="M4" i="12"/>
  <c r="G4" i="12"/>
  <c r="L4" i="12"/>
  <c r="F4" i="12"/>
  <c r="K25" i="16"/>
  <c r="K16" i="16"/>
  <c r="O16" i="16" s="1"/>
  <c r="K28" i="16"/>
  <c r="L28" i="16" s="1"/>
  <c r="K24" i="16"/>
  <c r="K20" i="16"/>
  <c r="O20" i="16" s="1"/>
  <c r="K15" i="16"/>
  <c r="K11" i="16"/>
  <c r="S11" i="16" s="1"/>
  <c r="K29" i="16"/>
  <c r="S29" i="16" s="1"/>
  <c r="K12" i="16"/>
  <c r="K27" i="16"/>
  <c r="K23" i="16"/>
  <c r="K19" i="16"/>
  <c r="K14" i="16"/>
  <c r="K10" i="16"/>
  <c r="G35" i="16"/>
  <c r="K21" i="16"/>
  <c r="K57" i="16"/>
  <c r="K26" i="16"/>
  <c r="O26" i="16" s="1"/>
  <c r="K22" i="16"/>
  <c r="K18" i="16"/>
  <c r="K13" i="16"/>
  <c r="K9" i="16"/>
  <c r="O9" i="16" s="1"/>
  <c r="G40" i="16"/>
  <c r="N29" i="12"/>
  <c r="N21" i="12"/>
  <c r="M21" i="12"/>
  <c r="N16" i="12"/>
  <c r="N12" i="12"/>
  <c r="M12" i="12"/>
  <c r="N24" i="12"/>
  <c r="M24" i="12"/>
  <c r="N20" i="12"/>
  <c r="M20" i="12"/>
  <c r="N15" i="12"/>
  <c r="N11" i="12"/>
  <c r="M11" i="12"/>
  <c r="N27" i="12"/>
  <c r="N23" i="12"/>
  <c r="N19" i="12"/>
  <c r="M19" i="12"/>
  <c r="N14" i="12"/>
  <c r="M14" i="12"/>
  <c r="N10" i="12"/>
  <c r="M15" i="12"/>
  <c r="N25" i="12"/>
  <c r="M25" i="12"/>
  <c r="N28" i="12"/>
  <c r="M28" i="12"/>
  <c r="M29" i="12"/>
  <c r="M16" i="12"/>
  <c r="N57" i="12"/>
  <c r="M57" i="12"/>
  <c r="N26" i="12"/>
  <c r="M26" i="12"/>
  <c r="N22" i="12"/>
  <c r="M22" i="12"/>
  <c r="N18" i="12"/>
  <c r="M18" i="12"/>
  <c r="N13" i="12"/>
  <c r="M13" i="12"/>
  <c r="N9" i="12"/>
  <c r="M9" i="12"/>
  <c r="M27" i="12"/>
  <c r="M23" i="12"/>
  <c r="M10" i="12"/>
  <c r="Z4" i="12"/>
  <c r="S4" i="12"/>
  <c r="X4" i="12"/>
  <c r="G58" i="16"/>
  <c r="R4" i="12"/>
  <c r="Y4" i="12"/>
  <c r="T4" i="12"/>
  <c r="J57" i="16"/>
  <c r="F57" i="16"/>
  <c r="H57" i="16" s="1"/>
  <c r="L57" i="12"/>
  <c r="J10" i="16"/>
  <c r="J11" i="16"/>
  <c r="J12" i="16"/>
  <c r="J13" i="16"/>
  <c r="J14" i="16"/>
  <c r="J15" i="16"/>
  <c r="J16" i="16"/>
  <c r="J9" i="16"/>
  <c r="L9" i="12"/>
  <c r="L12" i="12"/>
  <c r="L14" i="12"/>
  <c r="L10" i="12"/>
  <c r="L13" i="12"/>
  <c r="L16" i="12"/>
  <c r="L15" i="12"/>
  <c r="L11" i="12"/>
  <c r="S57" i="16"/>
  <c r="F57" i="12"/>
  <c r="H57" i="12"/>
  <c r="G57" i="12"/>
  <c r="P57" i="12"/>
  <c r="O57" i="12"/>
  <c r="I57" i="12"/>
  <c r="F11" i="16"/>
  <c r="F12" i="16"/>
  <c r="F15" i="16"/>
  <c r="F16" i="16"/>
  <c r="H16" i="16" s="1"/>
  <c r="F10" i="16"/>
  <c r="F14" i="16"/>
  <c r="N14" i="16" s="1"/>
  <c r="F9" i="16"/>
  <c r="F13" i="16"/>
  <c r="F9" i="12"/>
  <c r="O15" i="16"/>
  <c r="F11" i="12"/>
  <c r="Z57" i="12"/>
  <c r="S57" i="12"/>
  <c r="T57" i="12"/>
  <c r="R57" i="12"/>
  <c r="J57" i="12"/>
  <c r="Y57" i="12"/>
  <c r="X57" i="12"/>
  <c r="H16" i="12"/>
  <c r="H11" i="12"/>
  <c r="G11" i="12"/>
  <c r="F15" i="12"/>
  <c r="H12" i="12"/>
  <c r="P12" i="12"/>
  <c r="O12" i="12"/>
  <c r="P13" i="12"/>
  <c r="O13" i="12"/>
  <c r="P10" i="12"/>
  <c r="O10" i="12"/>
  <c r="P15" i="12"/>
  <c r="O15" i="12"/>
  <c r="P14" i="12"/>
  <c r="O14" i="12"/>
  <c r="P11" i="12"/>
  <c r="O11" i="12"/>
  <c r="P16" i="12"/>
  <c r="O16" i="12"/>
  <c r="P9" i="12"/>
  <c r="O9" i="12"/>
  <c r="S15" i="16"/>
  <c r="H37" i="16"/>
  <c r="H54" i="16"/>
  <c r="H48" i="16"/>
  <c r="H41" i="16"/>
  <c r="H36" i="16"/>
  <c r="H39" i="16"/>
  <c r="V57" i="12"/>
  <c r="G36" i="12"/>
  <c r="U57" i="12"/>
  <c r="F10" i="12"/>
  <c r="H10" i="12"/>
  <c r="F14" i="12"/>
  <c r="H14" i="12"/>
  <c r="F13" i="12"/>
  <c r="H15" i="12"/>
  <c r="G10" i="12"/>
  <c r="F12" i="12"/>
  <c r="G13" i="12"/>
  <c r="F16" i="12"/>
  <c r="G9" i="12"/>
  <c r="G14" i="12"/>
  <c r="G12" i="12"/>
  <c r="H13" i="12"/>
  <c r="G15" i="12"/>
  <c r="G16" i="12"/>
  <c r="H9" i="12"/>
  <c r="H39" i="12"/>
  <c r="F54" i="12"/>
  <c r="F41" i="12"/>
  <c r="H45" i="12"/>
  <c r="G47" i="12"/>
  <c r="F38" i="12"/>
  <c r="F47" i="12"/>
  <c r="H54" i="12"/>
  <c r="H48" i="12"/>
  <c r="H41" i="12"/>
  <c r="G42" i="12"/>
  <c r="H37" i="12"/>
  <c r="F53" i="12"/>
  <c r="F46" i="12"/>
  <c r="H47" i="12"/>
  <c r="G55" i="12"/>
  <c r="G49" i="12"/>
  <c r="F39" i="12"/>
  <c r="F44" i="12"/>
  <c r="H49" i="12"/>
  <c r="H38" i="12"/>
  <c r="F43" i="12"/>
  <c r="H36" i="12"/>
  <c r="F52" i="12"/>
  <c r="F49" i="12"/>
  <c r="F45" i="12"/>
  <c r="H46" i="12"/>
  <c r="G48" i="12"/>
  <c r="G41" i="12"/>
  <c r="I13" i="12"/>
  <c r="I11" i="12"/>
  <c r="I12" i="12"/>
  <c r="I9" i="12"/>
  <c r="I14" i="12"/>
  <c r="I10" i="12"/>
  <c r="I15" i="12"/>
  <c r="I16" i="12"/>
  <c r="F34" i="12"/>
  <c r="O39" i="16"/>
  <c r="S39" i="16"/>
  <c r="L39" i="16"/>
  <c r="S44" i="16"/>
  <c r="O44" i="16"/>
  <c r="S37" i="16"/>
  <c r="O37" i="16"/>
  <c r="R50" i="16"/>
  <c r="L51" i="16"/>
  <c r="L45" i="16"/>
  <c r="N41" i="16"/>
  <c r="R41" i="16"/>
  <c r="S48" i="16"/>
  <c r="O48" i="16"/>
  <c r="L48" i="16"/>
  <c r="N45" i="16"/>
  <c r="R48" i="16"/>
  <c r="N48" i="16"/>
  <c r="O54" i="16"/>
  <c r="S54" i="16"/>
  <c r="R36" i="16"/>
  <c r="N36" i="16"/>
  <c r="N38" i="16"/>
  <c r="R38" i="16"/>
  <c r="N39" i="16"/>
  <c r="R39" i="16"/>
  <c r="S47" i="16"/>
  <c r="O47" i="16"/>
  <c r="P47" i="16" s="1"/>
  <c r="L47" i="16"/>
  <c r="T14" i="12"/>
  <c r="S12" i="12"/>
  <c r="R11" i="12"/>
  <c r="S14" i="12"/>
  <c r="S11" i="12"/>
  <c r="J16" i="12"/>
  <c r="J9" i="12"/>
  <c r="R14" i="12"/>
  <c r="Y16" i="12"/>
  <c r="Y14" i="12"/>
  <c r="Y13" i="12"/>
  <c r="X9" i="12"/>
  <c r="R12" i="12"/>
  <c r="S13" i="12"/>
  <c r="R13" i="12"/>
  <c r="J14" i="12"/>
  <c r="Z11" i="12"/>
  <c r="T12" i="12"/>
  <c r="R10" i="12"/>
  <c r="S9" i="12"/>
  <c r="S15" i="12"/>
  <c r="S16" i="12"/>
  <c r="J15" i="12"/>
  <c r="J12" i="12"/>
  <c r="J13" i="12"/>
  <c r="Z9" i="12"/>
  <c r="Y15" i="12"/>
  <c r="Y12" i="12"/>
  <c r="X11" i="12"/>
  <c r="X16" i="12"/>
  <c r="X12" i="12"/>
  <c r="Z15" i="12"/>
  <c r="Z14" i="12"/>
  <c r="Z16" i="12"/>
  <c r="T11" i="12"/>
  <c r="T10" i="12"/>
  <c r="J11" i="12"/>
  <c r="Z13" i="12"/>
  <c r="Y9" i="12"/>
  <c r="Y10" i="12"/>
  <c r="X13" i="12"/>
  <c r="X14" i="12"/>
  <c r="T9" i="12"/>
  <c r="S10" i="12"/>
  <c r="T16" i="12"/>
  <c r="R9" i="12"/>
  <c r="Y11" i="12"/>
  <c r="X10" i="12"/>
  <c r="X15" i="12"/>
  <c r="R15" i="12"/>
  <c r="T13" i="12"/>
  <c r="T15" i="12"/>
  <c r="R16" i="12"/>
  <c r="J10" i="12"/>
  <c r="Y36" i="12"/>
  <c r="Z10" i="12"/>
  <c r="Z12" i="12"/>
  <c r="G46" i="12"/>
  <c r="H44" i="12"/>
  <c r="F48" i="12"/>
  <c r="G44" i="12"/>
  <c r="H42" i="12"/>
  <c r="F55" i="12"/>
  <c r="F51" i="12"/>
  <c r="G45" i="12"/>
  <c r="H43" i="12"/>
  <c r="F42" i="12"/>
  <c r="G37" i="12"/>
  <c r="G51" i="12"/>
  <c r="F36" i="12"/>
  <c r="F50" i="12"/>
  <c r="G43" i="12"/>
  <c r="H55" i="12"/>
  <c r="G52" i="12"/>
  <c r="H50" i="12"/>
  <c r="F37" i="12"/>
  <c r="G54" i="12"/>
  <c r="H53" i="12"/>
  <c r="G50" i="12"/>
  <c r="G53" i="12"/>
  <c r="H51" i="12"/>
  <c r="G38" i="12"/>
  <c r="H52" i="12"/>
  <c r="G39" i="12"/>
  <c r="I52" i="12"/>
  <c r="I37" i="12"/>
  <c r="P41" i="12"/>
  <c r="O41" i="12"/>
  <c r="P54" i="12"/>
  <c r="O54" i="12"/>
  <c r="I39" i="12"/>
  <c r="I42" i="12"/>
  <c r="I43" i="12"/>
  <c r="P53" i="12"/>
  <c r="O53" i="12"/>
  <c r="I48" i="12"/>
  <c r="I45" i="12"/>
  <c r="P48" i="12"/>
  <c r="O48" i="12"/>
  <c r="P49" i="12"/>
  <c r="O49" i="12"/>
  <c r="I50" i="12"/>
  <c r="P37" i="12"/>
  <c r="O37" i="12"/>
  <c r="I38" i="12"/>
  <c r="P55" i="12"/>
  <c r="O55" i="12"/>
  <c r="I54" i="12"/>
  <c r="P47" i="12"/>
  <c r="O47" i="12"/>
  <c r="P42" i="12"/>
  <c r="O42" i="12"/>
  <c r="I49" i="12"/>
  <c r="I55" i="12"/>
  <c r="P44" i="12"/>
  <c r="O44" i="12"/>
  <c r="P51" i="12"/>
  <c r="O51" i="12"/>
  <c r="P39" i="12"/>
  <c r="O39" i="12"/>
  <c r="P45" i="12"/>
  <c r="O45" i="12"/>
  <c r="P52" i="12"/>
  <c r="O52" i="12"/>
  <c r="P36" i="12"/>
  <c r="O36" i="12"/>
  <c r="I47" i="12"/>
  <c r="P46" i="12"/>
  <c r="O46" i="12"/>
  <c r="I46" i="12"/>
  <c r="I53" i="12"/>
  <c r="I41" i="12"/>
  <c r="I44" i="12"/>
  <c r="I51" i="12"/>
  <c r="I36" i="12"/>
  <c r="P43" i="12"/>
  <c r="O43" i="12"/>
  <c r="P50" i="12"/>
  <c r="O50" i="12"/>
  <c r="P38" i="12"/>
  <c r="O38" i="12"/>
  <c r="T51" i="12"/>
  <c r="R54" i="12"/>
  <c r="R37" i="12"/>
  <c r="S46" i="12"/>
  <c r="S49" i="12"/>
  <c r="R41" i="12"/>
  <c r="S47" i="12"/>
  <c r="T47" i="12"/>
  <c r="U14" i="12"/>
  <c r="J36" i="12"/>
  <c r="T36" i="12"/>
  <c r="S52" i="12"/>
  <c r="T41" i="12"/>
  <c r="T38" i="12"/>
  <c r="S50" i="12"/>
  <c r="T39" i="12"/>
  <c r="R47" i="12"/>
  <c r="T45" i="12"/>
  <c r="R49" i="12"/>
  <c r="T48" i="12"/>
  <c r="R51" i="12"/>
  <c r="T43" i="12"/>
  <c r="T46" i="12"/>
  <c r="R46" i="12"/>
  <c r="T49" i="12"/>
  <c r="R52" i="12"/>
  <c r="V11" i="12"/>
  <c r="U10" i="12"/>
  <c r="V15" i="12"/>
  <c r="V9" i="12"/>
  <c r="J51" i="12"/>
  <c r="J41" i="12"/>
  <c r="J46" i="12"/>
  <c r="J47" i="12"/>
  <c r="J49" i="12"/>
  <c r="J50" i="12"/>
  <c r="J48" i="12"/>
  <c r="J43" i="12"/>
  <c r="J37" i="12"/>
  <c r="X34" i="12"/>
  <c r="X47" i="12"/>
  <c r="Z52" i="12"/>
  <c r="Y38" i="12"/>
  <c r="Y53" i="12"/>
  <c r="Y50" i="12"/>
  <c r="Y54" i="12"/>
  <c r="X53" i="12"/>
  <c r="Y52" i="12"/>
  <c r="Y43" i="12"/>
  <c r="X52" i="12"/>
  <c r="Y47" i="12"/>
  <c r="Y37" i="12"/>
  <c r="Z43" i="12"/>
  <c r="X51" i="12"/>
  <c r="X55" i="12"/>
  <c r="Z42" i="12"/>
  <c r="X48" i="12"/>
  <c r="Z44" i="12"/>
  <c r="X54" i="12"/>
  <c r="Z39" i="12"/>
  <c r="Z49" i="12"/>
  <c r="Y42" i="12"/>
  <c r="Z37" i="12"/>
  <c r="R36" i="12"/>
  <c r="S45" i="12"/>
  <c r="R38" i="12"/>
  <c r="S43" i="12"/>
  <c r="T50" i="12"/>
  <c r="T37" i="12"/>
  <c r="S53" i="12"/>
  <c r="S55" i="12"/>
  <c r="R44" i="12"/>
  <c r="R50" i="12"/>
  <c r="R39" i="12"/>
  <c r="R43" i="12"/>
  <c r="R45" i="12"/>
  <c r="V12" i="12"/>
  <c r="V14" i="12"/>
  <c r="U13" i="12"/>
  <c r="V16" i="12"/>
  <c r="Z45" i="12"/>
  <c r="Z41" i="12"/>
  <c r="Z54" i="12"/>
  <c r="Z47" i="12"/>
  <c r="Z36" i="12"/>
  <c r="Y41" i="12"/>
  <c r="S51" i="12"/>
  <c r="S54" i="12"/>
  <c r="S36" i="12"/>
  <c r="S38" i="12"/>
  <c r="S37" i="12"/>
  <c r="U12" i="12"/>
  <c r="V13" i="12"/>
  <c r="U16" i="12"/>
  <c r="J44" i="12"/>
  <c r="J53" i="12"/>
  <c r="J55" i="12"/>
  <c r="J54" i="12"/>
  <c r="J38" i="12"/>
  <c r="J45" i="12"/>
  <c r="J42" i="12"/>
  <c r="J39" i="12"/>
  <c r="J52" i="12"/>
  <c r="X44" i="12"/>
  <c r="Y39" i="12"/>
  <c r="X38" i="12"/>
  <c r="Z51" i="12"/>
  <c r="X41" i="12"/>
  <c r="Z53" i="12"/>
  <c r="X49" i="12"/>
  <c r="X37" i="12"/>
  <c r="Z50" i="12"/>
  <c r="Z55" i="12"/>
  <c r="X50" i="12"/>
  <c r="X36" i="12"/>
  <c r="Y51" i="12"/>
  <c r="X46" i="12"/>
  <c r="X42" i="12"/>
  <c r="Y45" i="12"/>
  <c r="X45" i="12"/>
  <c r="Y44" i="12"/>
  <c r="Y46" i="12"/>
  <c r="Z48" i="12"/>
  <c r="Z38" i="12"/>
  <c r="Y49" i="12"/>
  <c r="T44" i="12"/>
  <c r="R48" i="12"/>
  <c r="S41" i="12"/>
  <c r="T42" i="12"/>
  <c r="R42" i="12"/>
  <c r="S44" i="12"/>
  <c r="T52" i="12"/>
  <c r="R55" i="12"/>
  <c r="T54" i="12"/>
  <c r="S39" i="12"/>
  <c r="T53" i="12"/>
  <c r="R53" i="12"/>
  <c r="S48" i="12"/>
  <c r="T55" i="12"/>
  <c r="S42" i="12"/>
  <c r="U11" i="12"/>
  <c r="V10" i="12"/>
  <c r="U15" i="12"/>
  <c r="U9" i="12"/>
  <c r="X43" i="12"/>
  <c r="Y55" i="12"/>
  <c r="Z46" i="12"/>
  <c r="Y48" i="12"/>
  <c r="X39" i="12"/>
  <c r="G34" i="12"/>
  <c r="H34" i="12"/>
  <c r="I34" i="12"/>
  <c r="P34" i="12"/>
  <c r="O34" i="12"/>
  <c r="P33" i="12"/>
  <c r="O33" i="12"/>
  <c r="G33" i="12"/>
  <c r="H33" i="12"/>
  <c r="F33" i="12"/>
  <c r="V48" i="12"/>
  <c r="V53" i="12"/>
  <c r="V37" i="12"/>
  <c r="U43" i="12"/>
  <c r="V41" i="12"/>
  <c r="S34" i="12"/>
  <c r="V49" i="12"/>
  <c r="U48" i="12"/>
  <c r="U51" i="12"/>
  <c r="U53" i="12"/>
  <c r="U54" i="12"/>
  <c r="U37" i="12"/>
  <c r="U44" i="12"/>
  <c r="V43" i="12"/>
  <c r="U39" i="12"/>
  <c r="U41" i="12"/>
  <c r="J34" i="12"/>
  <c r="U47" i="12"/>
  <c r="U55" i="12"/>
  <c r="U50" i="12"/>
  <c r="U52" i="12"/>
  <c r="V42" i="12"/>
  <c r="V46" i="12"/>
  <c r="U45" i="12"/>
  <c r="U38" i="12"/>
  <c r="U36" i="12"/>
  <c r="U49" i="12"/>
  <c r="V51" i="12"/>
  <c r="V54" i="12"/>
  <c r="V44" i="12"/>
  <c r="V39" i="12"/>
  <c r="T34" i="12"/>
  <c r="R34" i="12"/>
  <c r="V47" i="12"/>
  <c r="V55" i="12"/>
  <c r="V50" i="12"/>
  <c r="V52" i="12"/>
  <c r="U42" i="12"/>
  <c r="U46" i="12"/>
  <c r="V45" i="12"/>
  <c r="V38" i="12"/>
  <c r="V36" i="12"/>
  <c r="Z34" i="12"/>
  <c r="Y34" i="12"/>
  <c r="Z33" i="12"/>
  <c r="U34" i="12"/>
  <c r="V34" i="12"/>
  <c r="X33" i="12"/>
  <c r="Y33" i="12"/>
  <c r="I33" i="12"/>
  <c r="T33" i="12"/>
  <c r="J33" i="12"/>
  <c r="S33" i="12"/>
  <c r="R33" i="12"/>
  <c r="O4" i="12"/>
  <c r="U4" i="12"/>
  <c r="P4" i="12"/>
  <c r="V4" i="12"/>
  <c r="J4" i="12"/>
  <c r="I4" i="12"/>
  <c r="P4" i="16"/>
  <c r="H4" i="16"/>
  <c r="L4" i="16"/>
  <c r="V33" i="12"/>
  <c r="U33" i="12"/>
  <c r="J18" i="16"/>
  <c r="L18" i="16" s="1"/>
  <c r="J19" i="16"/>
  <c r="J20" i="16"/>
  <c r="J21" i="16"/>
  <c r="J22" i="16"/>
  <c r="J23" i="16"/>
  <c r="J24" i="16"/>
  <c r="J25" i="16"/>
  <c r="L25" i="16" s="1"/>
  <c r="J26" i="16"/>
  <c r="J27" i="16"/>
  <c r="J28" i="16"/>
  <c r="J29" i="16"/>
  <c r="K30" i="16"/>
  <c r="S30" i="16" s="1"/>
  <c r="K40" i="16"/>
  <c r="K56" i="16"/>
  <c r="K17" i="16"/>
  <c r="K8" i="16"/>
  <c r="K32" i="16"/>
  <c r="S32" i="16" s="1"/>
  <c r="K35" i="16"/>
  <c r="N30" i="12"/>
  <c r="N17" i="12"/>
  <c r="M17" i="12"/>
  <c r="N8" i="12"/>
  <c r="N32" i="12"/>
  <c r="M32" i="12"/>
  <c r="N40" i="12"/>
  <c r="N56" i="12"/>
  <c r="N35" i="12"/>
  <c r="L22" i="12"/>
  <c r="L21" i="12"/>
  <c r="L18" i="12"/>
  <c r="L28" i="12"/>
  <c r="L26" i="12"/>
  <c r="L29" i="12"/>
  <c r="L25" i="12"/>
  <c r="L24" i="12"/>
  <c r="L20" i="12"/>
  <c r="L27" i="12"/>
  <c r="L23" i="12"/>
  <c r="L19" i="12"/>
  <c r="M35" i="12"/>
  <c r="M56" i="12"/>
  <c r="M40" i="12"/>
  <c r="M8" i="12"/>
  <c r="M30" i="12"/>
  <c r="Q24" i="8"/>
  <c r="H31" i="12"/>
  <c r="F31" i="12"/>
  <c r="G31" i="12"/>
  <c r="K58" i="16"/>
  <c r="N58" i="12"/>
  <c r="M58" i="12"/>
  <c r="H31" i="16"/>
  <c r="O31" i="16"/>
  <c r="S31" i="16"/>
  <c r="L24" i="16"/>
  <c r="Q28" i="8"/>
  <c r="Q25" i="8"/>
  <c r="Q27" i="8"/>
  <c r="Q29" i="8"/>
  <c r="Q30" i="8"/>
  <c r="Q26" i="8"/>
  <c r="P18" i="12"/>
  <c r="O18" i="12"/>
  <c r="P26" i="12"/>
  <c r="O26" i="12"/>
  <c r="P19" i="12"/>
  <c r="O19" i="12"/>
  <c r="P20" i="12"/>
  <c r="O20" i="12"/>
  <c r="P28" i="12"/>
  <c r="O28" i="12"/>
  <c r="P21" i="12"/>
  <c r="O21" i="12"/>
  <c r="I31" i="12"/>
  <c r="P25" i="12"/>
  <c r="O25" i="12"/>
  <c r="P27" i="12"/>
  <c r="O27" i="12"/>
  <c r="P22" i="12"/>
  <c r="O22" i="12"/>
  <c r="P24" i="12"/>
  <c r="O24" i="12"/>
  <c r="P31" i="12"/>
  <c r="O31" i="12"/>
  <c r="P29" i="12"/>
  <c r="O29" i="12"/>
  <c r="P23" i="12"/>
  <c r="O23" i="12"/>
  <c r="F25" i="16"/>
  <c r="F28" i="16"/>
  <c r="R28" i="16" s="1"/>
  <c r="F24" i="16"/>
  <c r="F20" i="16"/>
  <c r="H20" i="16" s="1"/>
  <c r="F29" i="16"/>
  <c r="H29" i="16" s="1"/>
  <c r="F27" i="16"/>
  <c r="H27" i="16" s="1"/>
  <c r="F23" i="16"/>
  <c r="F19" i="16"/>
  <c r="F21" i="16"/>
  <c r="N21" i="16" s="1"/>
  <c r="F26" i="16"/>
  <c r="H26" i="16" s="1"/>
  <c r="F22" i="16"/>
  <c r="F18" i="16"/>
  <c r="F25" i="12"/>
  <c r="F22" i="12"/>
  <c r="S31" i="12"/>
  <c r="Z31" i="12"/>
  <c r="T31" i="12"/>
  <c r="R31" i="12"/>
  <c r="Y31" i="12"/>
  <c r="X31" i="12"/>
  <c r="J31" i="12"/>
  <c r="Q32" i="8"/>
  <c r="K21" i="8" s="1"/>
  <c r="G18" i="12"/>
  <c r="H25" i="12"/>
  <c r="H21" i="12"/>
  <c r="G24" i="12"/>
  <c r="F17" i="16"/>
  <c r="H17" i="16" s="1"/>
  <c r="U18" i="8"/>
  <c r="U11" i="8"/>
  <c r="U20" i="8"/>
  <c r="U15" i="8"/>
  <c r="U19" i="8"/>
  <c r="U17" i="8"/>
  <c r="U13" i="8"/>
  <c r="U10" i="8"/>
  <c r="F17" i="12"/>
  <c r="U21" i="8"/>
  <c r="U14" i="8"/>
  <c r="U16" i="8"/>
  <c r="U12" i="8"/>
  <c r="H25" i="16"/>
  <c r="S25" i="16"/>
  <c r="O25" i="16"/>
  <c r="N28" i="16"/>
  <c r="H19" i="16"/>
  <c r="O29" i="16"/>
  <c r="R23" i="16"/>
  <c r="N23" i="16"/>
  <c r="S24" i="16"/>
  <c r="O24" i="16"/>
  <c r="V31" i="12"/>
  <c r="U31" i="12"/>
  <c r="G22" i="12"/>
  <c r="F27" i="12"/>
  <c r="H19" i="12"/>
  <c r="F24" i="12"/>
  <c r="G28" i="12"/>
  <c r="F21" i="12"/>
  <c r="H29" i="12"/>
  <c r="H22" i="12"/>
  <c r="G19" i="12"/>
  <c r="H23" i="12"/>
  <c r="F28" i="12"/>
  <c r="H20" i="12"/>
  <c r="F29" i="12"/>
  <c r="F18" i="12"/>
  <c r="H26" i="12"/>
  <c r="F19" i="12"/>
  <c r="G23" i="12"/>
  <c r="H27" i="12"/>
  <c r="G20" i="12"/>
  <c r="H24" i="12"/>
  <c r="G21" i="12"/>
  <c r="G25" i="12"/>
  <c r="G26" i="12"/>
  <c r="F23" i="12"/>
  <c r="G27" i="12"/>
  <c r="F20" i="12"/>
  <c r="H28" i="12"/>
  <c r="G29" i="12"/>
  <c r="F26" i="12"/>
  <c r="H18" i="12"/>
  <c r="G17" i="12"/>
  <c r="I28" i="12"/>
  <c r="I25" i="12"/>
  <c r="I27" i="12"/>
  <c r="I20" i="12"/>
  <c r="I29" i="12"/>
  <c r="I19" i="12"/>
  <c r="I24" i="12"/>
  <c r="I21" i="12"/>
  <c r="I18" i="12"/>
  <c r="I26" i="12"/>
  <c r="I23" i="12"/>
  <c r="I22" i="12"/>
  <c r="J56" i="16"/>
  <c r="L56" i="16" s="1"/>
  <c r="J40" i="16"/>
  <c r="L40" i="16" s="1"/>
  <c r="J35" i="16"/>
  <c r="J32" i="16"/>
  <c r="J30" i="16"/>
  <c r="J17" i="16"/>
  <c r="J8" i="16"/>
  <c r="AJ15" i="8"/>
  <c r="AJ16" i="8"/>
  <c r="AG16" i="8"/>
  <c r="AG19" i="8"/>
  <c r="AG20" i="8"/>
  <c r="AG21" i="8"/>
  <c r="AD15" i="8"/>
  <c r="AD16" i="8"/>
  <c r="AD17" i="8"/>
  <c r="AD18" i="8"/>
  <c r="AD19" i="8"/>
  <c r="AD20" i="8"/>
  <c r="AD21" i="8"/>
  <c r="AA16" i="8"/>
  <c r="AA17" i="8"/>
  <c r="X15" i="8"/>
  <c r="R15" i="8"/>
  <c r="F35" i="16"/>
  <c r="F56" i="16"/>
  <c r="F32" i="16"/>
  <c r="N32" i="16" s="1"/>
  <c r="F40" i="16"/>
  <c r="F8" i="16"/>
  <c r="F30" i="16"/>
  <c r="N30" i="16" s="1"/>
  <c r="R21" i="8"/>
  <c r="X21" i="8"/>
  <c r="AA15" i="8"/>
  <c r="AG17" i="8"/>
  <c r="AG18" i="8"/>
  <c r="AG15" i="8"/>
  <c r="X16" i="8"/>
  <c r="AA18" i="8"/>
  <c r="AJ17" i="8"/>
  <c r="R20" i="8"/>
  <c r="X20" i="8"/>
  <c r="AJ21" i="8"/>
  <c r="R19" i="8"/>
  <c r="X19" i="8"/>
  <c r="AA21" i="8"/>
  <c r="AJ20" i="8"/>
  <c r="X18" i="8"/>
  <c r="AA20" i="8"/>
  <c r="R17" i="8"/>
  <c r="X17" i="8"/>
  <c r="AA19" i="8"/>
  <c r="AJ18" i="8"/>
  <c r="R18" i="8"/>
  <c r="AJ19" i="8"/>
  <c r="R14" i="8"/>
  <c r="X14" i="8"/>
  <c r="AD14" i="8"/>
  <c r="AG14" i="8"/>
  <c r="F40" i="12"/>
  <c r="AJ14" i="8"/>
  <c r="AA14" i="8"/>
  <c r="R13" i="8"/>
  <c r="F8" i="12"/>
  <c r="X13" i="8"/>
  <c r="AA13" i="8"/>
  <c r="AG13" i="8"/>
  <c r="AD13" i="8"/>
  <c r="AJ13" i="8"/>
  <c r="AD12" i="8"/>
  <c r="F35" i="12"/>
  <c r="AA12" i="8"/>
  <c r="AJ12" i="8"/>
  <c r="AG12" i="8"/>
  <c r="R12" i="8"/>
  <c r="X12" i="8"/>
  <c r="X11" i="8"/>
  <c r="AD11" i="8"/>
  <c r="AJ11" i="8"/>
  <c r="R11" i="8"/>
  <c r="AA11" i="8"/>
  <c r="AG11" i="8"/>
  <c r="AJ10" i="8"/>
  <c r="R10" i="8"/>
  <c r="X10" i="8"/>
  <c r="AB11" i="8"/>
  <c r="S12" i="8"/>
  <c r="AE12" i="8"/>
  <c r="V13" i="8"/>
  <c r="AH13" i="8"/>
  <c r="Y14" i="8"/>
  <c r="AK14" i="8"/>
  <c r="AB15" i="8"/>
  <c r="S16" i="8"/>
  <c r="AE16" i="8"/>
  <c r="V17" i="8"/>
  <c r="AH17" i="8"/>
  <c r="Y18" i="8"/>
  <c r="AK18" i="8"/>
  <c r="AB19" i="8"/>
  <c r="AC19" i="8" s="1"/>
  <c r="S20" i="8"/>
  <c r="AE20" i="8"/>
  <c r="V21" i="8"/>
  <c r="AH21" i="8"/>
  <c r="Y10" i="8"/>
  <c r="Z10" i="8" s="1"/>
  <c r="L30" i="12"/>
  <c r="AK10" i="8"/>
  <c r="L56" i="12"/>
  <c r="AD10" i="8"/>
  <c r="AH12" i="8"/>
  <c r="AB14" i="8"/>
  <c r="V16" i="8"/>
  <c r="Y17" i="8"/>
  <c r="S19" i="8"/>
  <c r="AH20" i="8"/>
  <c r="AB10" i="8"/>
  <c r="L32" i="12"/>
  <c r="AA10" i="8"/>
  <c r="V11" i="8"/>
  <c r="AH11" i="8"/>
  <c r="Y12" i="8"/>
  <c r="AK12" i="8"/>
  <c r="AB13" i="8"/>
  <c r="S14" i="8"/>
  <c r="AE14" i="8"/>
  <c r="V15" i="8"/>
  <c r="W15" i="8" s="1"/>
  <c r="AH15" i="8"/>
  <c r="Y16" i="8"/>
  <c r="AK16" i="8"/>
  <c r="AB17" i="8"/>
  <c r="S18" i="8"/>
  <c r="AE18" i="8"/>
  <c r="V19" i="8"/>
  <c r="AH19" i="8"/>
  <c r="Y20" i="8"/>
  <c r="AK20" i="8"/>
  <c r="AB21" i="8"/>
  <c r="L8" i="12"/>
  <c r="S10" i="8"/>
  <c r="AE10" i="8"/>
  <c r="L35" i="12"/>
  <c r="S11" i="8"/>
  <c r="AE11" i="8"/>
  <c r="V12" i="8"/>
  <c r="W12" i="8" s="1"/>
  <c r="Y13" i="8"/>
  <c r="AK13" i="8"/>
  <c r="S15" i="8"/>
  <c r="AE15" i="8"/>
  <c r="AH16" i="8"/>
  <c r="AK17" i="8"/>
  <c r="AB18" i="8"/>
  <c r="AE19" i="8"/>
  <c r="V20" i="8"/>
  <c r="Y21" i="8"/>
  <c r="AK21" i="8"/>
  <c r="AG10" i="8"/>
  <c r="Y11" i="8"/>
  <c r="AK11" i="8"/>
  <c r="AB12" i="8"/>
  <c r="S13" i="8"/>
  <c r="AE13" i="8"/>
  <c r="V14" i="8"/>
  <c r="AH14" i="8"/>
  <c r="Y15" i="8"/>
  <c r="AK15" i="8"/>
  <c r="AB16" i="8"/>
  <c r="S17" i="8"/>
  <c r="AE17" i="8"/>
  <c r="V18" i="8"/>
  <c r="AH18" i="8"/>
  <c r="Y19" i="8"/>
  <c r="Z19" i="8" s="1"/>
  <c r="AK19" i="8"/>
  <c r="AB20" i="8"/>
  <c r="S21" i="8"/>
  <c r="AE21" i="8"/>
  <c r="AF21" i="8" s="1"/>
  <c r="V10" i="8"/>
  <c r="L17" i="12"/>
  <c r="AH10" i="8"/>
  <c r="L40" i="12"/>
  <c r="O17" i="16"/>
  <c r="R18" i="12"/>
  <c r="T28" i="12"/>
  <c r="S25" i="12"/>
  <c r="T27" i="12"/>
  <c r="J23" i="12"/>
  <c r="J29" i="12"/>
  <c r="J27" i="12"/>
  <c r="Y21" i="12"/>
  <c r="Y23" i="12"/>
  <c r="X29" i="12"/>
  <c r="Y19" i="12"/>
  <c r="Y28" i="12"/>
  <c r="X25" i="12"/>
  <c r="T23" i="12"/>
  <c r="T29" i="12"/>
  <c r="S18" i="12"/>
  <c r="R24" i="12"/>
  <c r="S21" i="12"/>
  <c r="J26" i="12"/>
  <c r="Y29" i="12"/>
  <c r="X20" i="12"/>
  <c r="X22" i="12"/>
  <c r="Z25" i="12"/>
  <c r="Y24" i="12"/>
  <c r="S27" i="12"/>
  <c r="T25" i="12"/>
  <c r="S29" i="12"/>
  <c r="S24" i="12"/>
  <c r="S23" i="12"/>
  <c r="T21" i="12"/>
  <c r="R19" i="12"/>
  <c r="T24" i="12"/>
  <c r="J21" i="12"/>
  <c r="J19" i="12"/>
  <c r="J20" i="12"/>
  <c r="J25" i="12"/>
  <c r="Y25" i="12"/>
  <c r="Z24" i="12"/>
  <c r="Z27" i="12"/>
  <c r="X19" i="12"/>
  <c r="X18" i="12"/>
  <c r="Z20" i="12"/>
  <c r="Z23" i="12"/>
  <c r="Z22" i="12"/>
  <c r="X21" i="12"/>
  <c r="X24" i="12"/>
  <c r="X27" i="12"/>
  <c r="Y18" i="12"/>
  <c r="R23" i="12"/>
  <c r="S22" i="12"/>
  <c r="R20" i="12"/>
  <c r="S28" i="12"/>
  <c r="T18" i="12"/>
  <c r="J24" i="12"/>
  <c r="J28" i="12"/>
  <c r="Y26" i="12"/>
  <c r="Y20" i="12"/>
  <c r="Z26" i="12"/>
  <c r="X28" i="12"/>
  <c r="Z29" i="12"/>
  <c r="Z19" i="12"/>
  <c r="Y22" i="12"/>
  <c r="S26" i="12"/>
  <c r="T20" i="12"/>
  <c r="R22" i="12"/>
  <c r="R27" i="12"/>
  <c r="J22" i="12"/>
  <c r="Z18" i="12"/>
  <c r="X23" i="12"/>
  <c r="T22" i="12"/>
  <c r="S19" i="12"/>
  <c r="R25" i="12"/>
  <c r="R29" i="12"/>
  <c r="R28" i="12"/>
  <c r="T26" i="12"/>
  <c r="R21" i="12"/>
  <c r="R26" i="12"/>
  <c r="S20" i="12"/>
  <c r="T19" i="12"/>
  <c r="J18" i="12"/>
  <c r="X26" i="12"/>
  <c r="Z28" i="12"/>
  <c r="Y27" i="12"/>
  <c r="Z21" i="12"/>
  <c r="P24" i="8"/>
  <c r="P28" i="8"/>
  <c r="H17" i="12"/>
  <c r="G8" i="12"/>
  <c r="I17" i="12"/>
  <c r="P17" i="12"/>
  <c r="J58" i="16"/>
  <c r="F58" i="16"/>
  <c r="O20" i="8"/>
  <c r="O17" i="8"/>
  <c r="P13" i="8"/>
  <c r="P12" i="8"/>
  <c r="O18" i="8"/>
  <c r="O21" i="8"/>
  <c r="P19" i="8"/>
  <c r="O19" i="8"/>
  <c r="O15" i="8"/>
  <c r="F58" i="12"/>
  <c r="O10" i="8"/>
  <c r="P21" i="8"/>
  <c r="P20" i="8"/>
  <c r="P18" i="8"/>
  <c r="O16" i="8"/>
  <c r="O14" i="8"/>
  <c r="P17" i="8"/>
  <c r="P16" i="8"/>
  <c r="P14" i="8"/>
  <c r="O11" i="8"/>
  <c r="O12" i="8"/>
  <c r="P15" i="8"/>
  <c r="L58" i="12"/>
  <c r="P10" i="8"/>
  <c r="P11" i="8"/>
  <c r="O13" i="8"/>
  <c r="S17" i="16"/>
  <c r="R8" i="16"/>
  <c r="O40" i="16"/>
  <c r="V19" i="12"/>
  <c r="V27" i="12"/>
  <c r="V29" i="12"/>
  <c r="Z17" i="12"/>
  <c r="G32" i="12"/>
  <c r="V24" i="12"/>
  <c r="U21" i="12"/>
  <c r="U23" i="12"/>
  <c r="Y17" i="12"/>
  <c r="U20" i="12"/>
  <c r="U24" i="12"/>
  <c r="U18" i="12"/>
  <c r="V21" i="12"/>
  <c r="U26" i="12"/>
  <c r="V23" i="12"/>
  <c r="F56" i="12"/>
  <c r="F32" i="12"/>
  <c r="V25" i="12"/>
  <c r="U28" i="12"/>
  <c r="U22" i="12"/>
  <c r="V20" i="12"/>
  <c r="V18" i="12"/>
  <c r="V26" i="12"/>
  <c r="Y8" i="12"/>
  <c r="S17" i="12"/>
  <c r="T17" i="12"/>
  <c r="U19" i="12"/>
  <c r="U25" i="12"/>
  <c r="U27" i="12"/>
  <c r="V28" i="12"/>
  <c r="U29" i="12"/>
  <c r="V22" i="12"/>
  <c r="J17" i="12"/>
  <c r="H32" i="12"/>
  <c r="P26" i="8"/>
  <c r="H56" i="12"/>
  <c r="G35" i="12"/>
  <c r="G56" i="12"/>
  <c r="G30" i="12"/>
  <c r="H8" i="12"/>
  <c r="P25" i="8"/>
  <c r="H40" i="12"/>
  <c r="P27" i="8"/>
  <c r="H35" i="12"/>
  <c r="F30" i="12"/>
  <c r="P29" i="8"/>
  <c r="R29" i="8" s="1"/>
  <c r="G40" i="12"/>
  <c r="P30" i="8"/>
  <c r="H30" i="12"/>
  <c r="H58" i="12"/>
  <c r="Z11" i="8"/>
  <c r="O17" i="12"/>
  <c r="I32" i="12"/>
  <c r="I30" i="12"/>
  <c r="P35" i="12"/>
  <c r="O35" i="12"/>
  <c r="P56" i="12"/>
  <c r="O56" i="12"/>
  <c r="P40" i="12"/>
  <c r="O40" i="12"/>
  <c r="I56" i="12"/>
  <c r="I40" i="12"/>
  <c r="I8" i="12"/>
  <c r="P8" i="12"/>
  <c r="O8" i="12"/>
  <c r="I35" i="12"/>
  <c r="P32" i="12"/>
  <c r="O32" i="12"/>
  <c r="P30" i="12"/>
  <c r="O30" i="12"/>
  <c r="P58" i="12"/>
  <c r="P3" i="8"/>
  <c r="P2" i="8"/>
  <c r="Q21" i="8"/>
  <c r="T35" i="12"/>
  <c r="J30" i="12"/>
  <c r="X17" i="12"/>
  <c r="X8" i="12"/>
  <c r="Z40" i="12"/>
  <c r="Y56" i="12"/>
  <c r="Y35" i="12"/>
  <c r="T30" i="12"/>
  <c r="T40" i="12"/>
  <c r="R40" i="12"/>
  <c r="J35" i="12"/>
  <c r="J8" i="12"/>
  <c r="J56" i="12"/>
  <c r="X56" i="12"/>
  <c r="Z56" i="12"/>
  <c r="Z30" i="12"/>
  <c r="X30" i="12"/>
  <c r="S32" i="12"/>
  <c r="R8" i="12"/>
  <c r="T56" i="12"/>
  <c r="S56" i="12"/>
  <c r="S8" i="12"/>
  <c r="R56" i="12"/>
  <c r="S35" i="12"/>
  <c r="X40" i="12"/>
  <c r="X32" i="12"/>
  <c r="Y40" i="12"/>
  <c r="Y30" i="12"/>
  <c r="R17" i="12"/>
  <c r="Z32" i="12"/>
  <c r="R32" i="12"/>
  <c r="R35" i="12"/>
  <c r="Z8" i="12"/>
  <c r="T8" i="12"/>
  <c r="S40" i="12"/>
  <c r="S30" i="12"/>
  <c r="T32" i="12"/>
  <c r="R30" i="12"/>
  <c r="V17" i="12"/>
  <c r="J40" i="12"/>
  <c r="J32" i="12"/>
  <c r="Z35" i="12"/>
  <c r="X35" i="12"/>
  <c r="Y32" i="12"/>
  <c r="O58" i="12"/>
  <c r="P32" i="8"/>
  <c r="K20" i="8" s="1"/>
  <c r="G58" i="12"/>
  <c r="Q16" i="8"/>
  <c r="I58" i="12"/>
  <c r="Q11" i="8"/>
  <c r="Q17" i="8"/>
  <c r="Q15" i="8"/>
  <c r="Q20" i="8"/>
  <c r="Q19" i="8"/>
  <c r="Q10" i="8"/>
  <c r="Q12" i="8"/>
  <c r="Q13" i="8"/>
  <c r="Q14" i="8"/>
  <c r="Q18" i="8"/>
  <c r="P4" i="8"/>
  <c r="V56" i="12"/>
  <c r="U32" i="12"/>
  <c r="V35" i="12"/>
  <c r="X58" i="12"/>
  <c r="Z58" i="12"/>
  <c r="U56" i="12"/>
  <c r="V32" i="12"/>
  <c r="U35" i="12"/>
  <c r="J58" i="12"/>
  <c r="T58" i="12"/>
  <c r="S58" i="12"/>
  <c r="V8" i="12"/>
  <c r="U40" i="12"/>
  <c r="V30" i="12"/>
  <c r="Y58" i="12"/>
  <c r="R58" i="12"/>
  <c r="U8" i="12"/>
  <c r="V40" i="12"/>
  <c r="U30" i="12"/>
  <c r="U17" i="12"/>
  <c r="V58" i="12"/>
  <c r="U58" i="12"/>
  <c r="F21" i="18"/>
  <c r="I28" i="18"/>
  <c r="H28" i="18"/>
  <c r="I29" i="18"/>
  <c r="I100" i="18"/>
  <c r="I101" i="18"/>
  <c r="I102" i="18"/>
  <c r="H100" i="18"/>
  <c r="H101" i="18"/>
  <c r="H102" i="18"/>
  <c r="H61" i="18"/>
  <c r="H57" i="18"/>
  <c r="H53" i="18"/>
  <c r="H49" i="18"/>
  <c r="I89" i="18"/>
  <c r="I85" i="18"/>
  <c r="I81" i="18"/>
  <c r="I77" i="18"/>
  <c r="I73" i="18"/>
  <c r="I69" i="18"/>
  <c r="I65" i="18"/>
  <c r="I61" i="18"/>
  <c r="I57" i="18"/>
  <c r="I53" i="18"/>
  <c r="I49" i="18"/>
  <c r="H97" i="18"/>
  <c r="H93" i="18"/>
  <c r="H89" i="18"/>
  <c r="H85" i="18"/>
  <c r="H81" i="18"/>
  <c r="H77" i="18"/>
  <c r="H73" i="18"/>
  <c r="H69" i="18"/>
  <c r="H65" i="18"/>
  <c r="I96" i="18"/>
  <c r="I92" i="18"/>
  <c r="H46" i="18"/>
  <c r="I44" i="18"/>
  <c r="H43" i="18"/>
  <c r="H40" i="18"/>
  <c r="I39" i="18"/>
  <c r="H33" i="18"/>
  <c r="I31" i="18"/>
  <c r="H30" i="18"/>
  <c r="H60" i="18"/>
  <c r="H56" i="18"/>
  <c r="H52" i="18"/>
  <c r="H48" i="18"/>
  <c r="I88" i="18"/>
  <c r="I84" i="18"/>
  <c r="I80" i="18"/>
  <c r="I76" i="18"/>
  <c r="I72" i="18"/>
  <c r="I68" i="18"/>
  <c r="I64" i="18"/>
  <c r="I60" i="18"/>
  <c r="I56" i="18"/>
  <c r="I52" i="18"/>
  <c r="H96" i="18"/>
  <c r="H92" i="18"/>
  <c r="H88" i="18"/>
  <c r="H84" i="18"/>
  <c r="H80" i="18"/>
  <c r="H76" i="18"/>
  <c r="H72" i="18"/>
  <c r="H68" i="18"/>
  <c r="H64" i="18"/>
  <c r="I99" i="18"/>
  <c r="I95" i="18"/>
  <c r="I48" i="18"/>
  <c r="I43" i="18"/>
  <c r="I41" i="18"/>
  <c r="H39" i="18"/>
  <c r="I35" i="18"/>
  <c r="I34" i="18"/>
  <c r="F63" i="18"/>
  <c r="F59" i="18"/>
  <c r="F51" i="18"/>
  <c r="H59" i="18"/>
  <c r="H55" i="18"/>
  <c r="H51" i="18"/>
  <c r="I91" i="18"/>
  <c r="I87" i="18"/>
  <c r="I83" i="18"/>
  <c r="I79" i="18"/>
  <c r="I75" i="18"/>
  <c r="I71" i="18"/>
  <c r="I67" i="18"/>
  <c r="I63" i="18"/>
  <c r="I59" i="18"/>
  <c r="I55" i="18"/>
  <c r="I51" i="18"/>
  <c r="H99" i="18"/>
  <c r="H95" i="18"/>
  <c r="H91" i="18"/>
  <c r="H87" i="18"/>
  <c r="H83" i="18"/>
  <c r="H79" i="18"/>
  <c r="H75" i="18"/>
  <c r="H71" i="18"/>
  <c r="H67" i="18"/>
  <c r="H63" i="18"/>
  <c r="I98" i="18"/>
  <c r="I94" i="18"/>
  <c r="I47" i="18"/>
  <c r="F46" i="18"/>
  <c r="F45" i="18"/>
  <c r="I45" i="18"/>
  <c r="E43" i="18"/>
  <c r="I42" i="18"/>
  <c r="H41" i="18"/>
  <c r="E40" i="18"/>
  <c r="F23" i="18"/>
  <c r="I38" i="18"/>
  <c r="I23" i="18" s="1"/>
  <c r="I37" i="18"/>
  <c r="I36" i="18"/>
  <c r="H35" i="18"/>
  <c r="H34" i="18"/>
  <c r="E33" i="18"/>
  <c r="I32" i="18"/>
  <c r="H32" i="18"/>
  <c r="E29" i="18"/>
  <c r="F98" i="18"/>
  <c r="E94" i="18"/>
  <c r="F86" i="18"/>
  <c r="E82" i="18"/>
  <c r="F78" i="18"/>
  <c r="H58" i="18"/>
  <c r="H54" i="18"/>
  <c r="H50" i="18"/>
  <c r="I90" i="18"/>
  <c r="I86" i="18"/>
  <c r="I82" i="18"/>
  <c r="I78" i="18"/>
  <c r="I74" i="18"/>
  <c r="I70" i="18"/>
  <c r="I66" i="18"/>
  <c r="I62" i="18"/>
  <c r="I58" i="18"/>
  <c r="I54" i="18"/>
  <c r="I50" i="18"/>
  <c r="H98" i="18"/>
  <c r="H94" i="18"/>
  <c r="H90" i="18"/>
  <c r="H86" i="18"/>
  <c r="H82" i="18"/>
  <c r="H78" i="18"/>
  <c r="H74" i="18"/>
  <c r="H70" i="18"/>
  <c r="H66" i="18"/>
  <c r="H62" i="18"/>
  <c r="I97" i="18"/>
  <c r="I93" i="18"/>
  <c r="H47" i="18"/>
  <c r="I46" i="18"/>
  <c r="H45" i="18"/>
  <c r="H44" i="18"/>
  <c r="H42" i="18"/>
  <c r="I40" i="18"/>
  <c r="H38" i="18"/>
  <c r="H23" i="18" s="1"/>
  <c r="H37" i="18"/>
  <c r="H36" i="18"/>
  <c r="I33" i="18"/>
  <c r="H31" i="18"/>
  <c r="I30" i="18"/>
  <c r="N24" i="16" l="1"/>
  <c r="R47" i="16"/>
  <c r="H42" i="16"/>
  <c r="N35" i="16"/>
  <c r="S20" i="16"/>
  <c r="R54" i="16"/>
  <c r="R9" i="16"/>
  <c r="L57" i="16"/>
  <c r="O34" i="16"/>
  <c r="H33" i="16"/>
  <c r="H52" i="16"/>
  <c r="O38" i="16"/>
  <c r="R11" i="16"/>
  <c r="R17" i="16"/>
  <c r="H11" i="16"/>
  <c r="S41" i="16"/>
  <c r="N10" i="16"/>
  <c r="L20" i="16"/>
  <c r="H18" i="16"/>
  <c r="L19" i="16"/>
  <c r="O42" i="16"/>
  <c r="O57" i="16"/>
  <c r="L14" i="16"/>
  <c r="N15" i="16"/>
  <c r="P15" i="16" s="1"/>
  <c r="N52" i="16"/>
  <c r="L12" i="16"/>
  <c r="P45" i="16"/>
  <c r="H10" i="16"/>
  <c r="N54" i="16"/>
  <c r="R10" i="16"/>
  <c r="R25" i="8"/>
  <c r="P38" i="16"/>
  <c r="O49" i="16"/>
  <c r="T20" i="8"/>
  <c r="H15" i="16"/>
  <c r="S58" i="16"/>
  <c r="N56" i="16"/>
  <c r="L32" i="16"/>
  <c r="P24" i="16"/>
  <c r="R20" i="16"/>
  <c r="R22" i="16"/>
  <c r="P48" i="16"/>
  <c r="H56" i="16"/>
  <c r="H14" i="16"/>
  <c r="S13" i="16"/>
  <c r="H28" i="16"/>
  <c r="L43" i="16"/>
  <c r="L50" i="16"/>
  <c r="L53" i="16"/>
  <c r="N20" i="16"/>
  <c r="P20" i="16" s="1"/>
  <c r="R19" i="16"/>
  <c r="L29" i="16"/>
  <c r="L21" i="16"/>
  <c r="H24" i="16"/>
  <c r="N19" i="16"/>
  <c r="R14" i="16"/>
  <c r="R16" i="16"/>
  <c r="L27" i="16"/>
  <c r="O33" i="16"/>
  <c r="R45" i="16"/>
  <c r="L8" i="16"/>
  <c r="S21" i="16"/>
  <c r="O32" i="16"/>
  <c r="P32" i="16" s="1"/>
  <c r="L58" i="16"/>
  <c r="S49" i="16"/>
  <c r="O58" i="16"/>
  <c r="R24" i="16"/>
  <c r="L10" i="16"/>
  <c r="L15" i="16"/>
  <c r="N25" i="16"/>
  <c r="P25" i="16" s="1"/>
  <c r="R13" i="16"/>
  <c r="S8" i="16"/>
  <c r="L17" i="16"/>
  <c r="N18" i="16"/>
  <c r="P18" i="16" s="1"/>
  <c r="S45" i="16"/>
  <c r="S10" i="16"/>
  <c r="N16" i="16"/>
  <c r="P16" i="16" s="1"/>
  <c r="L16" i="16"/>
  <c r="N12" i="16"/>
  <c r="N34" i="16"/>
  <c r="P34" i="16" s="1"/>
  <c r="O8" i="16"/>
  <c r="O19" i="16"/>
  <c r="S18" i="16"/>
  <c r="N42" i="16"/>
  <c r="P42" i="16" s="1"/>
  <c r="R49" i="16"/>
  <c r="H51" i="16"/>
  <c r="L38" i="16"/>
  <c r="L46" i="16"/>
  <c r="O36" i="16"/>
  <c r="P36" i="16" s="1"/>
  <c r="R26" i="8"/>
  <c r="R25" i="16"/>
  <c r="S26" i="16"/>
  <c r="N31" i="16"/>
  <c r="P31" i="16" s="1"/>
  <c r="L35" i="16"/>
  <c r="O43" i="16"/>
  <c r="R12" i="16"/>
  <c r="H34" i="16"/>
  <c r="S12" i="16"/>
  <c r="H23" i="16"/>
  <c r="H22" i="16"/>
  <c r="R37" i="16"/>
  <c r="H47" i="16"/>
  <c r="O53" i="16"/>
  <c r="P53" i="16" s="1"/>
  <c r="L42" i="16"/>
  <c r="O41" i="16"/>
  <c r="P41" i="16" s="1"/>
  <c r="R30" i="16"/>
  <c r="R35" i="16"/>
  <c r="O27" i="16"/>
  <c r="R55" i="16"/>
  <c r="N13" i="16"/>
  <c r="H40" i="16"/>
  <c r="O35" i="16"/>
  <c r="P35" i="16" s="1"/>
  <c r="P39" i="16"/>
  <c r="R57" i="16"/>
  <c r="H21" i="16"/>
  <c r="S33" i="16"/>
  <c r="N44" i="16"/>
  <c r="P44" i="16" s="1"/>
  <c r="L49" i="16"/>
  <c r="S27" i="16"/>
  <c r="O30" i="16"/>
  <c r="P30" i="16" s="1"/>
  <c r="L31" i="16"/>
  <c r="N46" i="16"/>
  <c r="H45" i="16"/>
  <c r="S16" i="16"/>
  <c r="N57" i="16"/>
  <c r="P57" i="16" s="1"/>
  <c r="N11" i="16"/>
  <c r="L13" i="16"/>
  <c r="N22" i="16"/>
  <c r="P22" i="16" s="1"/>
  <c r="L26" i="16"/>
  <c r="H30" i="16"/>
  <c r="R21" i="16"/>
  <c r="R15" i="16"/>
  <c r="O56" i="16"/>
  <c r="P56" i="16" s="1"/>
  <c r="R58" i="16"/>
  <c r="N8" i="16"/>
  <c r="L9" i="16"/>
  <c r="L22" i="16"/>
  <c r="L23" i="16"/>
  <c r="P54" i="16"/>
  <c r="S56" i="16"/>
  <c r="N55" i="16"/>
  <c r="O13" i="16"/>
  <c r="R56" i="16"/>
  <c r="R32" i="16"/>
  <c r="N27" i="16"/>
  <c r="S28" i="16"/>
  <c r="N49" i="16"/>
  <c r="P49" i="16" s="1"/>
  <c r="R43" i="16"/>
  <c r="R44" i="16"/>
  <c r="O51" i="16"/>
  <c r="S52" i="16"/>
  <c r="R53" i="16"/>
  <c r="H46" i="16"/>
  <c r="H49" i="16"/>
  <c r="L11" i="16"/>
  <c r="S9" i="16"/>
  <c r="S34" i="16"/>
  <c r="S43" i="16"/>
  <c r="H8" i="16"/>
  <c r="S22" i="16"/>
  <c r="N17" i="16"/>
  <c r="P17" i="16" s="1"/>
  <c r="R27" i="16"/>
  <c r="O28" i="16"/>
  <c r="P28" i="16" s="1"/>
  <c r="N43" i="16"/>
  <c r="S51" i="16"/>
  <c r="O52" i="16"/>
  <c r="P52" i="16" s="1"/>
  <c r="H53" i="16"/>
  <c r="O14" i="16"/>
  <c r="P14" i="16" s="1"/>
  <c r="S14" i="16"/>
  <c r="R34" i="16"/>
  <c r="H32" i="16"/>
  <c r="N9" i="16"/>
  <c r="P9" i="16" s="1"/>
  <c r="R40" i="16"/>
  <c r="N51" i="16"/>
  <c r="H55" i="16"/>
  <c r="N58" i="16"/>
  <c r="S35" i="16"/>
  <c r="N40" i="16"/>
  <c r="P40" i="16" s="1"/>
  <c r="R26" i="16"/>
  <c r="O21" i="16"/>
  <c r="P21" i="16" s="1"/>
  <c r="S23" i="16"/>
  <c r="R29" i="16"/>
  <c r="L36" i="16"/>
  <c r="N37" i="16"/>
  <c r="P37" i="16" s="1"/>
  <c r="R52" i="16"/>
  <c r="S53" i="16"/>
  <c r="O55" i="16"/>
  <c r="S50" i="16"/>
  <c r="H9" i="16"/>
  <c r="H38" i="16"/>
  <c r="H13" i="16"/>
  <c r="H35" i="16"/>
  <c r="O10" i="16"/>
  <c r="P10" i="16" s="1"/>
  <c r="H58" i="16"/>
  <c r="L30" i="16"/>
  <c r="N26" i="16"/>
  <c r="P26" i="16" s="1"/>
  <c r="R18" i="16"/>
  <c r="O23" i="16"/>
  <c r="P23" i="16" s="1"/>
  <c r="N29" i="16"/>
  <c r="P29" i="16" s="1"/>
  <c r="S38" i="16"/>
  <c r="S36" i="16"/>
  <c r="R42" i="16"/>
  <c r="O50" i="16"/>
  <c r="P50" i="16" s="1"/>
  <c r="O46" i="16"/>
  <c r="O12" i="16"/>
  <c r="H12" i="16"/>
  <c r="N33" i="16"/>
  <c r="P33" i="16" s="1"/>
  <c r="S40" i="16"/>
  <c r="O11" i="16"/>
  <c r="P11" i="16" s="1"/>
  <c r="I549" i="8"/>
  <c r="I553" i="8"/>
  <c r="C13" i="31" s="1"/>
  <c r="I550" i="8"/>
  <c r="I554" i="8"/>
  <c r="I552" i="8"/>
  <c r="AB5" i="25" s="1"/>
  <c r="I551" i="8"/>
  <c r="I555" i="8"/>
  <c r="I556" i="8"/>
  <c r="I277" i="8"/>
  <c r="BH16" i="17" s="1"/>
  <c r="I280" i="8"/>
  <c r="BM16" i="17" s="1"/>
  <c r="Z15" i="8"/>
  <c r="AC12" i="8"/>
  <c r="W11" i="8"/>
  <c r="W21" i="8"/>
  <c r="AF16" i="8"/>
  <c r="AI10" i="8"/>
  <c r="AI18" i="8"/>
  <c r="AL11" i="8"/>
  <c r="T19" i="8"/>
  <c r="Z18" i="8"/>
  <c r="Z20" i="8"/>
  <c r="AL16" i="8"/>
  <c r="AF13" i="8"/>
  <c r="W19" i="8"/>
  <c r="W10" i="8"/>
  <c r="I131" i="8"/>
  <c r="AK20" i="31" s="1"/>
  <c r="I364" i="8"/>
  <c r="AY16" i="36" s="1"/>
  <c r="AF14" i="8"/>
  <c r="T17" i="8"/>
  <c r="AF18" i="8"/>
  <c r="AL13" i="8"/>
  <c r="AL14" i="8"/>
  <c r="R24" i="8"/>
  <c r="L20" i="8"/>
  <c r="AI12" i="8"/>
  <c r="J14" i="22"/>
  <c r="I14" i="22" s="1"/>
  <c r="I534" i="8"/>
  <c r="O15" i="35" s="1"/>
  <c r="I535" i="8"/>
  <c r="J41" i="18"/>
  <c r="F22" i="18"/>
  <c r="B12" i="22"/>
  <c r="C12" i="22" s="1"/>
  <c r="H6" i="22"/>
  <c r="E27" i="18"/>
  <c r="E22" i="18" s="1"/>
  <c r="W20" i="8"/>
  <c r="R30" i="8"/>
  <c r="R28" i="8"/>
  <c r="AI11" i="8"/>
  <c r="AC10" i="8"/>
  <c r="W16" i="8"/>
  <c r="T10" i="8"/>
  <c r="T11" i="8"/>
  <c r="Z12" i="8"/>
  <c r="T14" i="8"/>
  <c r="AL17" i="8"/>
  <c r="T21" i="8"/>
  <c r="AF20" i="8"/>
  <c r="AI19" i="8"/>
  <c r="W17" i="8"/>
  <c r="T16" i="8"/>
  <c r="AC15" i="8"/>
  <c r="W14" i="8"/>
  <c r="T18" i="8"/>
  <c r="AI15" i="8"/>
  <c r="AC13" i="8"/>
  <c r="AI20" i="8"/>
  <c r="AL18" i="8"/>
  <c r="Z14" i="8"/>
  <c r="AL10" i="8"/>
  <c r="T12" i="8"/>
  <c r="AI13" i="8"/>
  <c r="AI14" i="8"/>
  <c r="Z17" i="8"/>
  <c r="AL21" i="8"/>
  <c r="AC18" i="8"/>
  <c r="AI17" i="8"/>
  <c r="AF19" i="8"/>
  <c r="AF15" i="8"/>
  <c r="AI16" i="8"/>
  <c r="I403" i="8"/>
  <c r="CM18" i="18" s="1"/>
  <c r="I391" i="8"/>
  <c r="BA17" i="18" s="1"/>
  <c r="AL19" i="8"/>
  <c r="AC17" i="8"/>
  <c r="AF11" i="8"/>
  <c r="AF12" i="8"/>
  <c r="AC14" i="8"/>
  <c r="AC21" i="8"/>
  <c r="Z16" i="8"/>
  <c r="AC16" i="8"/>
  <c r="AI21" i="8"/>
  <c r="L21" i="8"/>
  <c r="W18" i="8"/>
  <c r="R27" i="8"/>
  <c r="T13" i="8"/>
  <c r="AL20" i="8"/>
  <c r="AF10" i="8"/>
  <c r="W13" i="8"/>
  <c r="AC11" i="8"/>
  <c r="AL12" i="8"/>
  <c r="Z13" i="8"/>
  <c r="AC20" i="8"/>
  <c r="Z21" i="8"/>
  <c r="T15" i="8"/>
  <c r="AF17" i="8"/>
  <c r="AL15" i="8"/>
  <c r="I523" i="8"/>
  <c r="A9" i="35" s="1"/>
  <c r="I189" i="8"/>
  <c r="ET14" i="28" s="1"/>
  <c r="J12" i="22"/>
  <c r="I12" i="22" s="1"/>
  <c r="R32" i="8"/>
  <c r="F30" i="18"/>
  <c r="E73" i="18"/>
  <c r="F85" i="18"/>
  <c r="F81" i="18"/>
  <c r="J37" i="18"/>
  <c r="J23" i="18" s="1"/>
  <c r="J88" i="18"/>
  <c r="J78" i="18"/>
  <c r="E37" i="18"/>
  <c r="J70" i="18"/>
  <c r="J75" i="18"/>
  <c r="F61" i="18"/>
  <c r="F95" i="18"/>
  <c r="J73" i="18"/>
  <c r="E28" i="18"/>
  <c r="J30" i="18"/>
  <c r="J59" i="18"/>
  <c r="E38" i="18"/>
  <c r="E23" i="18" s="1"/>
  <c r="J95" i="18"/>
  <c r="F70" i="18"/>
  <c r="F54" i="18"/>
  <c r="E72" i="18"/>
  <c r="E58" i="18"/>
  <c r="J71" i="18"/>
  <c r="J66" i="18"/>
  <c r="J98" i="18"/>
  <c r="E41" i="18"/>
  <c r="F80" i="18"/>
  <c r="E64" i="18"/>
  <c r="J36" i="18"/>
  <c r="J45" i="18"/>
  <c r="J49" i="18"/>
  <c r="E91" i="18"/>
  <c r="J97" i="18"/>
  <c r="J74" i="18"/>
  <c r="J58" i="18"/>
  <c r="E92" i="18"/>
  <c r="J32" i="18"/>
  <c r="J63" i="18"/>
  <c r="F49" i="18"/>
  <c r="F65" i="18"/>
  <c r="E97" i="18"/>
  <c r="E63" i="18"/>
  <c r="F97" i="18"/>
  <c r="J76" i="18"/>
  <c r="J44" i="18"/>
  <c r="I506" i="8"/>
  <c r="B28" i="13" s="1"/>
  <c r="I194" i="8"/>
  <c r="I266" i="8"/>
  <c r="I583" i="8"/>
  <c r="I487" i="8"/>
  <c r="B38" i="37" s="1"/>
  <c r="I147" i="8"/>
  <c r="H16" i="18" s="1"/>
  <c r="I590" i="8"/>
  <c r="I239" i="8"/>
  <c r="I547" i="8"/>
  <c r="I354" i="8"/>
  <c r="Q18" i="37" s="1"/>
  <c r="I46" i="8"/>
  <c r="N26" i="8" s="1"/>
  <c r="I458" i="8"/>
  <c r="AD19" i="31" s="1"/>
  <c r="I117" i="8"/>
  <c r="I112" i="8"/>
  <c r="I121" i="8"/>
  <c r="Q30" i="25" s="1"/>
  <c r="I37" i="8"/>
  <c r="I329" i="8"/>
  <c r="I626" i="8"/>
  <c r="I122" i="8"/>
  <c r="I44" i="8"/>
  <c r="N27" i="8" s="1"/>
  <c r="I309" i="8"/>
  <c r="I499" i="8"/>
  <c r="I140" i="8"/>
  <c r="I19" i="8"/>
  <c r="N32" i="8" s="1"/>
  <c r="I105" i="8"/>
  <c r="B57" i="12" s="1"/>
  <c r="I27" i="8"/>
  <c r="I269" i="8"/>
  <c r="AU16" i="17" s="1"/>
  <c r="I348" i="8"/>
  <c r="I482" i="8"/>
  <c r="I97" i="8"/>
  <c r="I323" i="8"/>
  <c r="E16" i="36" s="1"/>
  <c r="I318" i="8"/>
  <c r="BR16" i="36" s="1"/>
  <c r="I101" i="8"/>
  <c r="I57" i="8"/>
  <c r="I7" i="8"/>
  <c r="L2" i="12" s="1"/>
  <c r="I190" i="8"/>
  <c r="I361" i="8"/>
  <c r="AW15" i="36" s="1"/>
  <c r="I405" i="8"/>
  <c r="I536" i="8"/>
  <c r="I222" i="8"/>
  <c r="A19" i="27" s="1"/>
  <c r="I412" i="8"/>
  <c r="I585" i="8"/>
  <c r="I363" i="8"/>
  <c r="AW16" i="36" s="1"/>
  <c r="I275" i="8"/>
  <c r="I259" i="8"/>
  <c r="AF16" i="17" s="1"/>
  <c r="I333" i="8"/>
  <c r="BX15" i="36" s="1"/>
  <c r="C22" i="27" s="1"/>
  <c r="I347" i="8"/>
  <c r="AN16" i="36" s="1"/>
  <c r="Q28" i="37" s="1"/>
  <c r="I294" i="8"/>
  <c r="CK16" i="17" s="1"/>
  <c r="I270" i="8"/>
  <c r="I210" i="8"/>
  <c r="I206" i="8"/>
  <c r="B19" i="13" s="1"/>
  <c r="I47" i="8"/>
  <c r="A8" i="16" s="1"/>
  <c r="I114" i="8"/>
  <c r="D3" i="12" s="1"/>
  <c r="I18" i="8"/>
  <c r="I66" i="8"/>
  <c r="B27" i="12" s="1"/>
  <c r="I64" i="8"/>
  <c r="I143" i="8"/>
  <c r="I65" i="8"/>
  <c r="I178" i="8"/>
  <c r="I529" i="8"/>
  <c r="C15" i="35" s="1"/>
  <c r="I472" i="8"/>
  <c r="A13" i="31" s="1"/>
  <c r="I510" i="8"/>
  <c r="J9" i="13" s="1"/>
  <c r="I620" i="8"/>
  <c r="I240" i="8"/>
  <c r="I291" i="8"/>
  <c r="CF16" i="17" s="1"/>
  <c r="I263" i="8"/>
  <c r="I337" i="8"/>
  <c r="I236" i="8"/>
  <c r="C16" i="17" s="1"/>
  <c r="I317" i="8"/>
  <c r="I343" i="8"/>
  <c r="I200" i="8"/>
  <c r="B14" i="13" s="1"/>
  <c r="I182" i="8"/>
  <c r="I51" i="8"/>
  <c r="BZ18" i="18" s="1"/>
  <c r="I118" i="8"/>
  <c r="Q20" i="18" s="1"/>
  <c r="I32" i="8"/>
  <c r="I81" i="8"/>
  <c r="B36" i="16" s="1"/>
  <c r="I68" i="8"/>
  <c r="V29" i="25" s="1"/>
  <c r="I149" i="8"/>
  <c r="I69" i="8"/>
  <c r="I3" i="8"/>
  <c r="I120" i="8"/>
  <c r="I468" i="8"/>
  <c r="M17" i="31" s="1"/>
  <c r="I564" i="8"/>
  <c r="I258" i="8"/>
  <c r="I300" i="8"/>
  <c r="CS16" i="17" s="1"/>
  <c r="I289" i="8"/>
  <c r="CB16" i="17" s="1"/>
  <c r="I243" i="8"/>
  <c r="I322" i="8"/>
  <c r="I356" i="8"/>
  <c r="AQ15" i="36" s="1"/>
  <c r="I196" i="8"/>
  <c r="B11" i="13" s="1"/>
  <c r="I205" i="8"/>
  <c r="I55" i="8"/>
  <c r="CO18" i="18" s="1"/>
  <c r="I170" i="8"/>
  <c r="I155" i="8"/>
  <c r="I89" i="8"/>
  <c r="B43" i="16" s="1"/>
  <c r="I173" i="8"/>
  <c r="I152" i="8"/>
  <c r="D1" i="13" s="1"/>
  <c r="I252" i="8"/>
  <c r="I254" i="8"/>
  <c r="I218" i="8"/>
  <c r="I168" i="8"/>
  <c r="I345" i="8"/>
  <c r="I2" i="8"/>
  <c r="I109" i="8"/>
  <c r="I88" i="8"/>
  <c r="I61" i="8"/>
  <c r="B22" i="12" s="1"/>
  <c r="I207" i="8"/>
  <c r="I282" i="8"/>
  <c r="BO16" i="17" s="1"/>
  <c r="I238" i="8"/>
  <c r="E16" i="17" s="1"/>
  <c r="I453" i="8"/>
  <c r="FJ17" i="28" s="1"/>
  <c r="I144" i="8"/>
  <c r="I226" i="8"/>
  <c r="I151" i="8"/>
  <c r="I76" i="8"/>
  <c r="P15" i="34" s="1"/>
  <c r="I138" i="8"/>
  <c r="I110" i="8"/>
  <c r="I126" i="8"/>
  <c r="BS18" i="36" s="1"/>
  <c r="I293" i="8"/>
  <c r="CK15" i="17" s="1"/>
  <c r="I559" i="8"/>
  <c r="I431" i="8"/>
  <c r="BR16" i="28" s="1"/>
  <c r="I497" i="8"/>
  <c r="I404" i="8"/>
  <c r="CO16" i="28" s="1"/>
  <c r="I414" i="8"/>
  <c r="I573" i="8"/>
  <c r="I296" i="8"/>
  <c r="I327" i="8"/>
  <c r="I278" i="8"/>
  <c r="I350" i="8"/>
  <c r="I230" i="8"/>
  <c r="I313" i="8"/>
  <c r="I335" i="8"/>
  <c r="P16" i="36" s="1"/>
  <c r="I204" i="8"/>
  <c r="B18" i="13" s="1"/>
  <c r="I186" i="8"/>
  <c r="A10" i="31" s="1"/>
  <c r="I63" i="8"/>
  <c r="B24" i="12" s="1"/>
  <c r="I137" i="8"/>
  <c r="I84" i="8"/>
  <c r="I113" i="8"/>
  <c r="I83" i="8"/>
  <c r="B38" i="12" s="1"/>
  <c r="I161" i="8"/>
  <c r="B23" i="13" s="1"/>
  <c r="I92" i="8"/>
  <c r="B46" i="16" s="1"/>
  <c r="I438" i="8"/>
  <c r="I119" i="8"/>
  <c r="I386" i="8"/>
  <c r="I461" i="8"/>
  <c r="Y20" i="31" s="1"/>
  <c r="I613" i="8"/>
  <c r="I315" i="8"/>
  <c r="I339" i="8"/>
  <c r="V16" i="36" s="1"/>
  <c r="I285" i="8"/>
  <c r="BV15" i="17" s="1"/>
  <c r="I248" i="8"/>
  <c r="I260" i="8"/>
  <c r="AH16" i="17" s="1"/>
  <c r="I334" i="8"/>
  <c r="N16" i="36" s="1"/>
  <c r="I212" i="8"/>
  <c r="I197" i="8"/>
  <c r="I70" i="8"/>
  <c r="B31" i="12" s="1"/>
  <c r="I67" i="8"/>
  <c r="B28" i="12" s="1"/>
  <c r="I141" i="8"/>
  <c r="I96" i="8"/>
  <c r="I6" i="8"/>
  <c r="F2" i="16" s="1"/>
  <c r="I87" i="8"/>
  <c r="I165" i="8"/>
  <c r="I100" i="8"/>
  <c r="I454" i="8"/>
  <c r="FL17" i="28" s="1"/>
  <c r="I142" i="8"/>
  <c r="I377" i="8"/>
  <c r="I513" i="8"/>
  <c r="J19" i="13" s="1"/>
  <c r="I515" i="8"/>
  <c r="O19" i="13" s="1"/>
  <c r="I328" i="8"/>
  <c r="I16" i="36" s="1"/>
  <c r="I229" i="8"/>
  <c r="I308" i="8"/>
  <c r="I265" i="8"/>
  <c r="AQ16" i="17" s="1"/>
  <c r="I264" i="8"/>
  <c r="I338" i="8"/>
  <c r="T16" i="36" s="1"/>
  <c r="I36" i="8"/>
  <c r="I185" i="8"/>
  <c r="I26" i="8"/>
  <c r="I72" i="8"/>
  <c r="I362" i="8"/>
  <c r="CV16" i="36" s="1"/>
  <c r="I272" i="8"/>
  <c r="I33" i="8"/>
  <c r="I183" i="8"/>
  <c r="A9" i="31" s="1"/>
  <c r="I427" i="8"/>
  <c r="D14" i="28" s="1"/>
  <c r="I25" i="8"/>
  <c r="I415" i="8"/>
  <c r="I58" i="8"/>
  <c r="I59" i="8"/>
  <c r="I235" i="8"/>
  <c r="I175" i="8"/>
  <c r="I398" i="8"/>
  <c r="BU18" i="18" s="1"/>
  <c r="I174" i="8"/>
  <c r="I201" i="8"/>
  <c r="B15" i="13" s="1"/>
  <c r="I332" i="8"/>
  <c r="I443" i="8"/>
  <c r="DO17" i="28" s="1"/>
  <c r="I416" i="8"/>
  <c r="I577" i="8"/>
  <c r="I365" i="8"/>
  <c r="BA16" i="36" s="1"/>
  <c r="I227" i="8"/>
  <c r="I330" i="8"/>
  <c r="I184" i="8"/>
  <c r="I82" i="8"/>
  <c r="I135" i="8"/>
  <c r="I99" i="8"/>
  <c r="B52" i="16" s="1"/>
  <c r="I116" i="8"/>
  <c r="D35" i="16" s="1"/>
  <c r="I79" i="8"/>
  <c r="I591" i="8"/>
  <c r="I340" i="8"/>
  <c r="I303" i="8"/>
  <c r="CW16" i="17" s="1"/>
  <c r="I279" i="8"/>
  <c r="BK16" i="17" s="1"/>
  <c r="I209" i="8"/>
  <c r="A8" i="17" s="1"/>
  <c r="I5" i="8"/>
  <c r="I160" i="8"/>
  <c r="A7" i="28" s="1"/>
  <c r="I31" i="8"/>
  <c r="I181" i="8"/>
  <c r="I456" i="8"/>
  <c r="I520" i="8"/>
  <c r="O30" i="13" s="1"/>
  <c r="I581" i="8"/>
  <c r="I250" i="8"/>
  <c r="V16" i="17" s="1"/>
  <c r="I319" i="8"/>
  <c r="I355" i="8"/>
  <c r="I195" i="8"/>
  <c r="I90" i="8"/>
  <c r="I164" i="8"/>
  <c r="B9" i="13" s="1"/>
  <c r="I158" i="8"/>
  <c r="I39" i="8"/>
  <c r="N29" i="8" s="1"/>
  <c r="I107" i="8"/>
  <c r="I11" i="8"/>
  <c r="I139" i="8"/>
  <c r="I179" i="8"/>
  <c r="I95" i="8"/>
  <c r="I290" i="8"/>
  <c r="CD16" i="17" s="1"/>
  <c r="I521" i="8"/>
  <c r="I14" i="8"/>
  <c r="I167" i="8"/>
  <c r="I157" i="8"/>
  <c r="I211" i="8"/>
  <c r="I623" i="8"/>
  <c r="I111" i="8"/>
  <c r="I145" i="8"/>
  <c r="I60" i="8"/>
  <c r="I326" i="8"/>
  <c r="I397" i="8"/>
  <c r="CD18" i="18" s="1"/>
  <c r="I530" i="8"/>
  <c r="G15" i="35" s="1"/>
  <c r="I578" i="8"/>
  <c r="I274" i="8"/>
  <c r="I242" i="8"/>
  <c r="O16" i="17" s="1"/>
  <c r="I295" i="8"/>
  <c r="I346" i="8"/>
  <c r="I203" i="8"/>
  <c r="A12" i="28" s="1"/>
  <c r="I98" i="8"/>
  <c r="B51" i="12" s="1"/>
  <c r="I8" i="8"/>
  <c r="I115" i="8"/>
  <c r="E3" i="16" s="1"/>
  <c r="I154" i="8"/>
  <c r="I476" i="8"/>
  <c r="I514" i="8"/>
  <c r="J20" i="13" s="1"/>
  <c r="I367" i="8"/>
  <c r="I321" i="8"/>
  <c r="C16" i="36" s="1"/>
  <c r="I299" i="8"/>
  <c r="CQ16" i="17" s="1"/>
  <c r="I214" i="8"/>
  <c r="AJ18" i="31" s="1"/>
  <c r="I30" i="8"/>
  <c r="I176" i="8"/>
  <c r="I52" i="8"/>
  <c r="Q19" i="22" s="1"/>
  <c r="I45" i="8"/>
  <c r="N25" i="8" s="1"/>
  <c r="I610" i="8"/>
  <c r="I192" i="8"/>
  <c r="B6" i="25" s="1"/>
  <c r="I267" i="8"/>
  <c r="I366" i="8"/>
  <c r="I305" i="8"/>
  <c r="I198" i="8"/>
  <c r="B13" i="13" s="1"/>
  <c r="I106" i="8"/>
  <c r="I180" i="8"/>
  <c r="I42" i="8"/>
  <c r="N30" i="8" s="1"/>
  <c r="I56" i="8"/>
  <c r="I134" i="8"/>
  <c r="I53" i="8"/>
  <c r="B14" i="16" s="1"/>
  <c r="I166" i="8"/>
  <c r="I159" i="8"/>
  <c r="I16" i="8"/>
  <c r="I331" i="8"/>
  <c r="K16" i="36" s="1"/>
  <c r="I4" i="8"/>
  <c r="I208" i="8"/>
  <c r="I163" i="8"/>
  <c r="I78" i="8"/>
  <c r="I342" i="8"/>
  <c r="I562" i="8"/>
  <c r="I94" i="8"/>
  <c r="I136" i="8"/>
  <c r="I54" i="8"/>
  <c r="V29" i="22" s="1"/>
  <c r="I247" i="8"/>
  <c r="I370" i="8"/>
  <c r="CX16" i="36" s="1"/>
  <c r="I40" i="8"/>
  <c r="I575" i="8"/>
  <c r="I336" i="8"/>
  <c r="R16" i="36" s="1"/>
  <c r="L8" i="37" s="1"/>
  <c r="I298" i="8"/>
  <c r="CQ15" i="17" s="1"/>
  <c r="I251" i="8"/>
  <c r="X16" i="17" s="1"/>
  <c r="I17" i="8"/>
  <c r="I28" i="8"/>
  <c r="A62" i="16" s="1"/>
  <c r="I156" i="8"/>
  <c r="I24" i="8"/>
  <c r="I177" i="8"/>
  <c r="I432" i="8"/>
  <c r="I492" i="8"/>
  <c r="I616" i="8"/>
  <c r="I225" i="8"/>
  <c r="I310" i="8"/>
  <c r="I351" i="8"/>
  <c r="Y16" i="36" s="1"/>
  <c r="I199" i="8"/>
  <c r="I86" i="8"/>
  <c r="I150" i="8"/>
  <c r="I103" i="8"/>
  <c r="B55" i="16" s="1"/>
  <c r="I129" i="8"/>
  <c r="I485" i="8"/>
  <c r="B39" i="25" s="1"/>
  <c r="I607" i="8"/>
  <c r="I344" i="8"/>
  <c r="I325" i="8"/>
  <c r="I286" i="8"/>
  <c r="I213" i="8"/>
  <c r="I9" i="8"/>
  <c r="I123" i="8"/>
  <c r="I49" i="8"/>
  <c r="B10" i="16" s="1"/>
  <c r="I93" i="8"/>
  <c r="B47" i="16" s="1"/>
  <c r="I73" i="8"/>
  <c r="I153" i="8"/>
  <c r="G2" i="19" s="1"/>
  <c r="I80" i="8"/>
  <c r="I12" i="8"/>
  <c r="I62" i="8"/>
  <c r="L29" i="25" s="1"/>
  <c r="I314" i="8"/>
  <c r="I171" i="8"/>
  <c r="I359" i="8"/>
  <c r="AT15" i="36" s="1"/>
  <c r="I358" i="8"/>
  <c r="AQ16" i="36" s="1"/>
  <c r="G16" i="27" s="1"/>
  <c r="I23" i="8"/>
  <c r="I546" i="8"/>
  <c r="I360" i="8"/>
  <c r="AT16" i="36" s="1"/>
  <c r="I29" i="8"/>
  <c r="I584" i="8"/>
  <c r="I34" i="8"/>
  <c r="I10" i="8"/>
  <c r="I444" i="8"/>
  <c r="I433" i="8"/>
  <c r="AG17" i="28" s="1"/>
  <c r="I539" i="8"/>
  <c r="I545" i="8"/>
  <c r="I13" i="8"/>
  <c r="I74" i="8"/>
  <c r="I473" i="8"/>
  <c r="AF15" i="31" s="1"/>
  <c r="I470" i="8"/>
  <c r="A11" i="31" s="1"/>
  <c r="I387" i="8"/>
  <c r="I504" i="8"/>
  <c r="I598" i="8"/>
  <c r="I518" i="8"/>
  <c r="J30" i="13" s="1"/>
  <c r="I493" i="8"/>
  <c r="I595" i="8"/>
  <c r="I560" i="8"/>
  <c r="I628" i="8"/>
  <c r="I621" i="8"/>
  <c r="I624" i="8"/>
  <c r="I379" i="8"/>
  <c r="B8" i="22" s="1"/>
  <c r="I262" i="8"/>
  <c r="I232" i="8"/>
  <c r="DA16" i="17" s="1"/>
  <c r="I435" i="8"/>
  <c r="I522" i="8"/>
  <c r="I528" i="8"/>
  <c r="I501" i="8"/>
  <c r="I372" i="8"/>
  <c r="I477" i="8"/>
  <c r="AF18" i="31" s="1"/>
  <c r="I474" i="8"/>
  <c r="I471" i="8"/>
  <c r="A12" i="31" s="1"/>
  <c r="I385" i="8"/>
  <c r="I508" i="8"/>
  <c r="J6" i="13" s="1"/>
  <c r="I602" i="8"/>
  <c r="I505" i="8"/>
  <c r="I599" i="8"/>
  <c r="I568" i="8"/>
  <c r="I409" i="8"/>
  <c r="I629" i="8"/>
  <c r="I632" i="8"/>
  <c r="I77" i="8"/>
  <c r="I85" i="8"/>
  <c r="I276" i="8"/>
  <c r="I316" i="8"/>
  <c r="I172" i="8"/>
  <c r="I594" i="8"/>
  <c r="I287" i="8"/>
  <c r="BX16" i="17" s="1"/>
  <c r="I128" i="8"/>
  <c r="I244" i="8"/>
  <c r="K16" i="17" s="1"/>
  <c r="I38" i="8"/>
  <c r="I91" i="8"/>
  <c r="I548" i="8"/>
  <c r="DL16" i="17" s="1"/>
  <c r="I429" i="8"/>
  <c r="I215" i="8"/>
  <c r="A13" i="35" s="1"/>
  <c r="I524" i="8"/>
  <c r="I75" i="8"/>
  <c r="C15" i="34" s="1"/>
  <c r="I516" i="8"/>
  <c r="O20" i="13" s="1"/>
  <c r="I489" i="8"/>
  <c r="I188" i="8"/>
  <c r="CK14" i="28" s="1"/>
  <c r="I467" i="8"/>
  <c r="I389" i="8"/>
  <c r="BQ17" i="18" s="1"/>
  <c r="I614" i="8"/>
  <c r="I572" i="8"/>
  <c r="I517" i="8"/>
  <c r="J29" i="13" s="1"/>
  <c r="I611" i="8"/>
  <c r="I592" i="8"/>
  <c r="I593" i="8"/>
  <c r="I565" i="8"/>
  <c r="I609" i="8"/>
  <c r="I388" i="8"/>
  <c r="CM17" i="18" s="1"/>
  <c r="I284" i="8"/>
  <c r="BS16" i="17" s="1"/>
  <c r="I428" i="8"/>
  <c r="ET16" i="28" s="1"/>
  <c r="I451" i="8"/>
  <c r="I538" i="8"/>
  <c r="I544" i="8"/>
  <c r="I503" i="8"/>
  <c r="I375" i="8"/>
  <c r="I488" i="8"/>
  <c r="AF16" i="31" s="1"/>
  <c r="I219" i="8"/>
  <c r="I462" i="8"/>
  <c r="I382" i="8"/>
  <c r="I618" i="8"/>
  <c r="I580" i="8"/>
  <c r="I615" i="8"/>
  <c r="I396" i="8"/>
  <c r="CH18" i="18" s="1"/>
  <c r="I617" i="8"/>
  <c r="I601" i="8"/>
  <c r="I261" i="8"/>
  <c r="AJ16" i="17" s="1"/>
  <c r="I133" i="8"/>
  <c r="I50" i="8"/>
  <c r="I484" i="8"/>
  <c r="I273" i="8"/>
  <c r="I48" i="8"/>
  <c r="I257" i="8"/>
  <c r="I202" i="8"/>
  <c r="B16" i="13" s="1"/>
  <c r="I162" i="8"/>
  <c r="B32" i="13" s="1"/>
  <c r="I341" i="8"/>
  <c r="CH15" i="36" s="1"/>
  <c r="I148" i="8"/>
  <c r="I169" i="8"/>
  <c r="I430" i="8"/>
  <c r="V14" i="28" s="1"/>
  <c r="I447" i="8"/>
  <c r="EQ17" i="28" s="1"/>
  <c r="I540" i="8"/>
  <c r="I500" i="8"/>
  <c r="I374" i="8"/>
  <c r="I486" i="8"/>
  <c r="D15" i="28" s="1"/>
  <c r="I216" i="8"/>
  <c r="I464" i="8"/>
  <c r="P18" i="31" s="1"/>
  <c r="I401" i="8"/>
  <c r="AT18" i="18" s="1"/>
  <c r="I566" i="8"/>
  <c r="I630" i="8"/>
  <c r="I402" i="8"/>
  <c r="I563" i="8"/>
  <c r="I627" i="8"/>
  <c r="I519" i="8"/>
  <c r="O29" i="13" s="1"/>
  <c r="I459" i="8"/>
  <c r="C18" i="31" s="1"/>
  <c r="I419" i="8"/>
  <c r="I281" i="8"/>
  <c r="I283" i="8"/>
  <c r="ET16" i="17" s="1"/>
  <c r="I301" i="8"/>
  <c r="CU16" i="17" s="1"/>
  <c r="I446" i="8"/>
  <c r="FD17" i="28" s="1"/>
  <c r="I440" i="8"/>
  <c r="EB17" i="28" s="1"/>
  <c r="I527" i="8"/>
  <c r="I537" i="8"/>
  <c r="I193" i="8"/>
  <c r="I369" i="8"/>
  <c r="CN16" i="36" s="1"/>
  <c r="I490" i="8"/>
  <c r="I220" i="8"/>
  <c r="A25" i="27" s="1"/>
  <c r="I465" i="8"/>
  <c r="S18" i="31" s="1"/>
  <c r="I406" i="8"/>
  <c r="D16" i="28" s="1"/>
  <c r="I570" i="8"/>
  <c r="I390" i="8"/>
  <c r="BH17" i="18" s="1"/>
  <c r="I407" i="8"/>
  <c r="DV16" i="28" s="1"/>
  <c r="L19" i="25" s="1"/>
  <c r="I567" i="8"/>
  <c r="I631" i="8"/>
  <c r="I71" i="8"/>
  <c r="B31" i="16" s="1"/>
  <c r="I408" i="8"/>
  <c r="I102" i="8"/>
  <c r="B54" i="12" s="1"/>
  <c r="I104" i="8"/>
  <c r="I533" i="8"/>
  <c r="I217" i="8"/>
  <c r="B11" i="25" s="1"/>
  <c r="I418" i="8"/>
  <c r="I596" i="8"/>
  <c r="I245" i="8"/>
  <c r="M16" i="17" s="1"/>
  <c r="I543" i="8"/>
  <c r="I483" i="8"/>
  <c r="B39" i="22" s="1"/>
  <c r="I586" i="8"/>
  <c r="I457" i="8"/>
  <c r="AK19" i="31" s="1"/>
  <c r="I597" i="8"/>
  <c r="I268" i="8"/>
  <c r="I241" i="8"/>
  <c r="I288" i="8"/>
  <c r="BZ16" i="17" s="1"/>
  <c r="I393" i="8"/>
  <c r="N18" i="18" s="1"/>
  <c r="I439" i="8"/>
  <c r="I526" i="8"/>
  <c r="A10" i="35" s="1"/>
  <c r="I532" i="8"/>
  <c r="I498" i="8"/>
  <c r="I373" i="8"/>
  <c r="I481" i="8"/>
  <c r="I475" i="8"/>
  <c r="I466" i="8"/>
  <c r="I384" i="8"/>
  <c r="I512" i="8"/>
  <c r="O9" i="13" s="1"/>
  <c r="I606" i="8"/>
  <c r="I509" i="8"/>
  <c r="J8" i="13" s="1"/>
  <c r="I603" i="8"/>
  <c r="I576" i="8"/>
  <c r="I491" i="8"/>
  <c r="I423" i="8"/>
  <c r="K17" i="28" s="1"/>
  <c r="G8" i="25" s="1"/>
  <c r="I392" i="8"/>
  <c r="I231" i="8"/>
  <c r="I253" i="8"/>
  <c r="I312" i="8"/>
  <c r="I35" i="8"/>
  <c r="I187" i="8"/>
  <c r="CZ13" i="17" s="1"/>
  <c r="I442" i="8"/>
  <c r="ED17" i="28" s="1"/>
  <c r="I15" i="8"/>
  <c r="I381" i="8"/>
  <c r="I417" i="8"/>
  <c r="I588" i="8"/>
  <c r="I320" i="8"/>
  <c r="I502" i="8"/>
  <c r="I221" i="8"/>
  <c r="I426" i="8"/>
  <c r="I511" i="8"/>
  <c r="O8" i="13" s="1"/>
  <c r="I256" i="8"/>
  <c r="AB16" i="17" s="1"/>
  <c r="I228" i="8"/>
  <c r="I307" i="8"/>
  <c r="I434" i="8"/>
  <c r="I455" i="8"/>
  <c r="I542" i="8"/>
  <c r="I525" i="8"/>
  <c r="I495" i="8"/>
  <c r="B39" i="37" s="1"/>
  <c r="I376" i="8"/>
  <c r="DO16" i="36" s="1"/>
  <c r="I478" i="8"/>
  <c r="AF17" i="31" s="1"/>
  <c r="I223" i="8"/>
  <c r="I463" i="8"/>
  <c r="M18" i="31" s="1"/>
  <c r="I302" i="8"/>
  <c r="EK16" i="17" s="1"/>
  <c r="I558" i="8"/>
  <c r="I622" i="8"/>
  <c r="I394" i="8"/>
  <c r="BE18" i="18" s="1"/>
  <c r="I619" i="8"/>
  <c r="I413" i="8"/>
  <c r="I400" i="8"/>
  <c r="I625" i="8"/>
  <c r="I237" i="8"/>
  <c r="I378" i="8"/>
  <c r="I271" i="8"/>
  <c r="AY16" i="17" s="1"/>
  <c r="I43" i="8"/>
  <c r="N24" i="8" s="1"/>
  <c r="I41" i="8"/>
  <c r="N28" i="8" s="1"/>
  <c r="I304" i="8"/>
  <c r="I436" i="8"/>
  <c r="AI17" i="28" s="1"/>
  <c r="I371" i="8"/>
  <c r="CZ16" i="36" s="1"/>
  <c r="I420" i="8"/>
  <c r="D17" i="28" s="1"/>
  <c r="B34" i="27" s="1"/>
  <c r="I579" i="8"/>
  <c r="I589" i="8"/>
  <c r="I452" i="8"/>
  <c r="I233" i="8"/>
  <c r="I132" i="8"/>
  <c r="I421" i="8"/>
  <c r="F17" i="28" s="1"/>
  <c r="C34" i="27" s="1"/>
  <c r="I604" i="8"/>
  <c r="I600" i="8"/>
  <c r="I380" i="8"/>
  <c r="G8" i="22" s="1"/>
  <c r="I249" i="8"/>
  <c r="I324" i="8"/>
  <c r="G16" i="36" s="1"/>
  <c r="I450" i="8"/>
  <c r="I448" i="8"/>
  <c r="I531" i="8"/>
  <c r="E15" i="35" s="1"/>
  <c r="I541" i="8"/>
  <c r="I191" i="8"/>
  <c r="AB6" i="22" s="1"/>
  <c r="I357" i="8"/>
  <c r="CS16" i="36" s="1"/>
  <c r="I480" i="8"/>
  <c r="I224" i="8"/>
  <c r="I127" i="8"/>
  <c r="I410" i="8"/>
  <c r="I574" i="8"/>
  <c r="I395" i="8"/>
  <c r="CJ18" i="18" s="1"/>
  <c r="I411" i="8"/>
  <c r="I571" i="8"/>
  <c r="I399" i="8"/>
  <c r="BL18" i="18" s="1"/>
  <c r="I569" i="8"/>
  <c r="I557" i="8"/>
  <c r="I561" i="8"/>
  <c r="I255" i="8"/>
  <c r="I124" i="8"/>
  <c r="I292" i="8"/>
  <c r="CH16" i="17" s="1"/>
  <c r="I608" i="8"/>
  <c r="I587" i="8"/>
  <c r="I460" i="8"/>
  <c r="F18" i="31" s="1"/>
  <c r="I125" i="8"/>
  <c r="I449" i="8"/>
  <c r="DQ17" i="28" s="1"/>
  <c r="I383" i="8"/>
  <c r="I424" i="8"/>
  <c r="N17" i="28" s="1"/>
  <c r="I422" i="8"/>
  <c r="H17" i="28" s="1"/>
  <c r="B8" i="25" s="1"/>
  <c r="I108" i="8"/>
  <c r="I311" i="8"/>
  <c r="I605" i="8"/>
  <c r="I425" i="8"/>
  <c r="Q17" i="28" s="1"/>
  <c r="I130" i="8"/>
  <c r="I297" i="8"/>
  <c r="I437" i="8"/>
  <c r="DZ17" i="28" s="1"/>
  <c r="I633" i="8"/>
  <c r="I146" i="8"/>
  <c r="AI16" i="31" s="1"/>
  <c r="I582" i="8"/>
  <c r="I246" i="8"/>
  <c r="I234" i="8"/>
  <c r="I612" i="8"/>
  <c r="I494" i="8"/>
  <c r="B39" i="19" s="1"/>
  <c r="I469" i="8"/>
  <c r="AA17" i="31" s="1"/>
  <c r="I496" i="8"/>
  <c r="B40" i="25" s="1"/>
  <c r="I306" i="8"/>
  <c r="K15" i="34" s="1"/>
  <c r="I507" i="8"/>
  <c r="B30" i="13" s="1"/>
  <c r="I441" i="8"/>
  <c r="I479" i="8"/>
  <c r="I368" i="8"/>
  <c r="BL16" i="36" s="1"/>
  <c r="F16" i="27" s="1"/>
  <c r="E31" i="18"/>
  <c r="E65" i="18"/>
  <c r="E12" i="22"/>
  <c r="D12" i="22" s="1"/>
  <c r="F34" i="18"/>
  <c r="J43" i="18"/>
  <c r="J81" i="18"/>
  <c r="F87" i="18"/>
  <c r="E89" i="18"/>
  <c r="F69" i="18"/>
  <c r="J62" i="18"/>
  <c r="F43" i="18"/>
  <c r="J68" i="18"/>
  <c r="E47" i="18"/>
  <c r="J85" i="18"/>
  <c r="J53" i="18"/>
  <c r="E71" i="18"/>
  <c r="F73" i="18"/>
  <c r="J87" i="18"/>
  <c r="E93" i="18"/>
  <c r="J56" i="18"/>
  <c r="F96" i="18"/>
  <c r="J92" i="18"/>
  <c r="J89" i="18"/>
  <c r="J57" i="18"/>
  <c r="F75" i="18"/>
  <c r="E52" i="18"/>
  <c r="J40" i="18"/>
  <c r="E70" i="18"/>
  <c r="F56" i="18"/>
  <c r="F55" i="18"/>
  <c r="F36" i="18"/>
  <c r="J39" i="18"/>
  <c r="F58" i="18"/>
  <c r="F29" i="18"/>
  <c r="J72" i="18"/>
  <c r="F94" i="18"/>
  <c r="F31" i="18"/>
  <c r="F64" i="18"/>
  <c r="E50" i="18"/>
  <c r="E32" i="18"/>
  <c r="E96" i="18"/>
  <c r="F32" i="18"/>
  <c r="F40" i="18"/>
  <c r="J31" i="18"/>
  <c r="E68" i="18"/>
  <c r="J94" i="18"/>
  <c r="J67" i="18"/>
  <c r="J55" i="18"/>
  <c r="E75" i="18"/>
  <c r="F33" i="18"/>
  <c r="J84" i="18"/>
  <c r="F76" i="18"/>
  <c r="F60" i="18"/>
  <c r="E34" i="18"/>
  <c r="J77" i="18"/>
  <c r="J102" i="18"/>
  <c r="F28" i="18"/>
  <c r="J60" i="18"/>
  <c r="F62" i="18"/>
  <c r="E36" i="18"/>
  <c r="J96" i="18"/>
  <c r="F77" i="18"/>
  <c r="J69" i="18"/>
  <c r="F91" i="18"/>
  <c r="E66" i="18"/>
  <c r="J99" i="18"/>
  <c r="F66" i="18"/>
  <c r="F42" i="18"/>
  <c r="F52" i="18"/>
  <c r="F57" i="18"/>
  <c r="F71" i="18"/>
  <c r="F37" i="18"/>
  <c r="E44" i="18"/>
  <c r="J52" i="18"/>
  <c r="E90" i="18"/>
  <c r="F92" i="18"/>
  <c r="E30" i="18"/>
  <c r="J46" i="18"/>
  <c r="J61" i="18"/>
  <c r="F99" i="18"/>
  <c r="E100" i="18"/>
  <c r="I353" i="8"/>
  <c r="I445" i="8"/>
  <c r="I352" i="8"/>
  <c r="AA16" i="36" s="1"/>
  <c r="I349" i="8"/>
  <c r="CA16" i="36" s="1"/>
  <c r="F22" i="27" s="1"/>
  <c r="E77" i="18"/>
  <c r="E60" i="18"/>
  <c r="E98" i="18"/>
  <c r="E76" i="18"/>
  <c r="E59" i="18"/>
  <c r="E99" i="18"/>
  <c r="J90" i="18"/>
  <c r="E42" i="18"/>
  <c r="J91" i="18"/>
  <c r="E49" i="18"/>
  <c r="F83" i="18"/>
  <c r="J35" i="18"/>
  <c r="J48" i="18"/>
  <c r="E84" i="18"/>
  <c r="E57" i="18"/>
  <c r="F102" i="18"/>
  <c r="J100" i="18"/>
  <c r="F44" i="18"/>
  <c r="F82" i="18"/>
  <c r="F47" i="18"/>
  <c r="E95" i="18"/>
  <c r="E62" i="18"/>
  <c r="J82" i="18"/>
  <c r="J50" i="18"/>
  <c r="F74" i="18"/>
  <c r="F90" i="18"/>
  <c r="J83" i="18"/>
  <c r="J79" i="18"/>
  <c r="J51" i="18"/>
  <c r="E69" i="18"/>
  <c r="E85" i="18"/>
  <c r="F48" i="18"/>
  <c r="E51" i="18"/>
  <c r="F67" i="18"/>
  <c r="J64" i="18"/>
  <c r="E54" i="18"/>
  <c r="E88" i="18"/>
  <c r="E56" i="18"/>
  <c r="J33" i="18"/>
  <c r="J93" i="18"/>
  <c r="E79" i="18"/>
  <c r="E81" i="18"/>
  <c r="E101" i="18"/>
  <c r="J16" i="22"/>
  <c r="E35" i="18"/>
  <c r="F89" i="18"/>
  <c r="E55" i="18"/>
  <c r="J42" i="18"/>
  <c r="J86" i="18"/>
  <c r="J54" i="18"/>
  <c r="E78" i="18"/>
  <c r="J34" i="18"/>
  <c r="F41" i="18"/>
  <c r="J65" i="18"/>
  <c r="J101" i="18"/>
  <c r="E87" i="18"/>
  <c r="F53" i="18"/>
  <c r="F27" i="18"/>
  <c r="E102" i="18"/>
  <c r="E80" i="18"/>
  <c r="J47" i="18"/>
  <c r="J28" i="18"/>
  <c r="E39" i="18"/>
  <c r="E61" i="18"/>
  <c r="E74" i="18"/>
  <c r="F39" i="18"/>
  <c r="E83" i="18"/>
  <c r="F50" i="18"/>
  <c r="E46" i="18"/>
  <c r="J29" i="18"/>
  <c r="F93" i="18"/>
  <c r="E48" i="18"/>
  <c r="F68" i="18"/>
  <c r="J38" i="18"/>
  <c r="J80" i="18"/>
  <c r="F100" i="18"/>
  <c r="F101" i="18"/>
  <c r="E10" i="22"/>
  <c r="E14" i="22"/>
  <c r="D14" i="22" s="1"/>
  <c r="F88" i="18"/>
  <c r="F38" i="18"/>
  <c r="F35" i="18"/>
  <c r="E86" i="18"/>
  <c r="E53" i="18"/>
  <c r="F84" i="18"/>
  <c r="E67" i="18"/>
  <c r="F79" i="18"/>
  <c r="E45" i="18"/>
  <c r="F72" i="18"/>
  <c r="P19" i="31" l="1"/>
  <c r="C19" i="31"/>
  <c r="A21" i="31"/>
  <c r="A20" i="28"/>
  <c r="T20" i="28"/>
  <c r="J21" i="35"/>
  <c r="T22" i="28"/>
  <c r="A22" i="28"/>
  <c r="A21" i="28"/>
  <c r="T21" i="28"/>
  <c r="B5" i="25"/>
  <c r="E12" i="28"/>
  <c r="P58" i="16"/>
  <c r="P19" i="16"/>
  <c r="P27" i="16"/>
  <c r="P46" i="16"/>
  <c r="P43" i="16"/>
  <c r="P13" i="16"/>
  <c r="P8" i="16"/>
  <c r="P12" i="16"/>
  <c r="P51" i="16"/>
  <c r="P55" i="16"/>
  <c r="G34" i="27"/>
  <c r="Q8" i="25"/>
  <c r="C28" i="27"/>
  <c r="G19" i="25"/>
  <c r="B26" i="16"/>
  <c r="Q29" i="25"/>
  <c r="B18" i="12"/>
  <c r="B29" i="25"/>
  <c r="F34" i="27"/>
  <c r="L8" i="25"/>
  <c r="L11" i="25"/>
  <c r="L22" i="25"/>
  <c r="G32" i="25"/>
  <c r="G22" i="25"/>
  <c r="Q11" i="25"/>
  <c r="Q22" i="25"/>
  <c r="L32" i="25"/>
  <c r="B32" i="25"/>
  <c r="B22" i="25"/>
  <c r="V22" i="25"/>
  <c r="Q32" i="25"/>
  <c r="G11" i="25"/>
  <c r="V32" i="25"/>
  <c r="D34" i="27"/>
  <c r="B6" i="37"/>
  <c r="B17" i="25"/>
  <c r="O20" i="18"/>
  <c r="Q15" i="25"/>
  <c r="B26" i="25"/>
  <c r="V26" i="25"/>
  <c r="Q36" i="25"/>
  <c r="L15" i="25"/>
  <c r="L36" i="25"/>
  <c r="B15" i="25"/>
  <c r="G26" i="25"/>
  <c r="B36" i="25"/>
  <c r="V36" i="25"/>
  <c r="Q26" i="25"/>
  <c r="G15" i="25"/>
  <c r="L26" i="25"/>
  <c r="G36" i="25"/>
  <c r="V24" i="22"/>
  <c r="Q13" i="25"/>
  <c r="G24" i="25"/>
  <c r="B34" i="25"/>
  <c r="V34" i="25"/>
  <c r="B13" i="25"/>
  <c r="L24" i="25"/>
  <c r="G34" i="25"/>
  <c r="B24" i="25"/>
  <c r="G13" i="25"/>
  <c r="Q24" i="25"/>
  <c r="L34" i="25"/>
  <c r="L13" i="25"/>
  <c r="V24" i="25"/>
  <c r="Q34" i="25"/>
  <c r="E20" i="25"/>
  <c r="O20" i="25"/>
  <c r="Y20" i="25"/>
  <c r="E30" i="25"/>
  <c r="O30" i="25"/>
  <c r="Y30" i="25"/>
  <c r="J9" i="25"/>
  <c r="T9" i="25"/>
  <c r="O9" i="25"/>
  <c r="J20" i="25"/>
  <c r="T20" i="25"/>
  <c r="J30" i="25"/>
  <c r="T30" i="25"/>
  <c r="E9" i="25"/>
  <c r="G9" i="25"/>
  <c r="Q9" i="25"/>
  <c r="L20" i="25"/>
  <c r="B30" i="25"/>
  <c r="V30" i="25"/>
  <c r="G20" i="25"/>
  <c r="Q20" i="25"/>
  <c r="G30" i="25"/>
  <c r="B20" i="25"/>
  <c r="L30" i="25"/>
  <c r="B9" i="25"/>
  <c r="L9" i="25"/>
  <c r="V20" i="25"/>
  <c r="EG16" i="17"/>
  <c r="F2" i="27" s="1"/>
  <c r="BB16" i="17"/>
  <c r="EW15" i="17"/>
  <c r="CN15" i="17"/>
  <c r="DO15" i="17"/>
  <c r="T15" i="17"/>
  <c r="EW16" i="17"/>
  <c r="Q8" i="19" s="1"/>
  <c r="CN16" i="17"/>
  <c r="AW16" i="17"/>
  <c r="EB16" i="17"/>
  <c r="DS16" i="17"/>
  <c r="G2" i="27" s="1"/>
  <c r="DO16" i="17"/>
  <c r="T16" i="17"/>
  <c r="BQ16" i="17"/>
  <c r="BF16" i="17"/>
  <c r="ER16" i="17"/>
  <c r="DU16" i="17"/>
  <c r="V18" i="19" s="1"/>
  <c r="AD16" i="17"/>
  <c r="G16" i="17"/>
  <c r="I8" i="27" s="1"/>
  <c r="DF16" i="17"/>
  <c r="G28" i="19" s="1"/>
  <c r="EI16" i="17"/>
  <c r="BD16" i="17"/>
  <c r="BQ18" i="18"/>
  <c r="DA15" i="17"/>
  <c r="B8" i="19" s="1"/>
  <c r="AM15" i="17"/>
  <c r="DX15" i="17"/>
  <c r="Q16" i="17"/>
  <c r="Q28" i="19" s="1"/>
  <c r="DJ16" i="17"/>
  <c r="K2" i="27" s="1"/>
  <c r="AO16" i="17"/>
  <c r="DZ16" i="17"/>
  <c r="C2" i="27" s="1"/>
  <c r="EN15" i="17"/>
  <c r="BK15" i="17"/>
  <c r="I16" i="17"/>
  <c r="L28" i="19" s="1"/>
  <c r="DH16" i="17"/>
  <c r="J2" i="27" s="1"/>
  <c r="ED16" i="17"/>
  <c r="AS16" i="17"/>
  <c r="B28" i="19"/>
  <c r="DD16" i="17"/>
  <c r="H2" i="27" s="1"/>
  <c r="EP16" i="17"/>
  <c r="Q18" i="19" s="1"/>
  <c r="EN16" i="17"/>
  <c r="E2" i="27" s="1"/>
  <c r="BV16" i="17"/>
  <c r="DD15" i="17"/>
  <c r="C15" i="17"/>
  <c r="BB15" i="17"/>
  <c r="EG15" i="17"/>
  <c r="Z16" i="17"/>
  <c r="DQ16" i="17"/>
  <c r="V8" i="19" s="1"/>
  <c r="AM16" i="17"/>
  <c r="DX16" i="17"/>
  <c r="G8" i="19" s="1"/>
  <c r="F19" i="13"/>
  <c r="F18" i="13"/>
  <c r="AJ17" i="31"/>
  <c r="B18" i="37"/>
  <c r="L18" i="19"/>
  <c r="G8" i="27"/>
  <c r="L29" i="19"/>
  <c r="B29" i="19"/>
  <c r="L19" i="19"/>
  <c r="G29" i="19"/>
  <c r="DM16" i="36"/>
  <c r="BN16" i="36"/>
  <c r="BN17" i="17"/>
  <c r="AZ17" i="36"/>
  <c r="AY17" i="36"/>
  <c r="BM17" i="17"/>
  <c r="DG16" i="36"/>
  <c r="D22" i="27" s="1"/>
  <c r="BH16" i="36"/>
  <c r="V28" i="19"/>
  <c r="BM18" i="17"/>
  <c r="BN18" i="17"/>
  <c r="AZ18" i="36"/>
  <c r="AY18" i="36"/>
  <c r="DE16" i="36"/>
  <c r="BF16" i="36"/>
  <c r="DB16" i="36"/>
  <c r="V28" i="37" s="1"/>
  <c r="BC16" i="36"/>
  <c r="H16" i="27" s="1"/>
  <c r="BD18" i="36"/>
  <c r="BI18" i="36"/>
  <c r="BH18" i="36"/>
  <c r="BF18" i="36"/>
  <c r="BO18" i="36"/>
  <c r="BG18" i="36"/>
  <c r="BN18" i="36"/>
  <c r="BC18" i="36"/>
  <c r="BL18" i="36"/>
  <c r="G8" i="37"/>
  <c r="H8" i="27"/>
  <c r="AJ20" i="31"/>
  <c r="AL20" i="31"/>
  <c r="CL19" i="28"/>
  <c r="B14" i="12"/>
  <c r="CQ20" i="18"/>
  <c r="BF17" i="36"/>
  <c r="BH17" i="17"/>
  <c r="BN17" i="36"/>
  <c r="V17" i="36"/>
  <c r="BH17" i="36"/>
  <c r="BC17" i="36"/>
  <c r="Y17" i="36"/>
  <c r="BF17" i="17"/>
  <c r="D49" i="16"/>
  <c r="W18" i="36"/>
  <c r="Y18" i="36"/>
  <c r="BH18" i="17"/>
  <c r="V18" i="36"/>
  <c r="BI18" i="17"/>
  <c r="CA15" i="36"/>
  <c r="Y15" i="36"/>
  <c r="BR18" i="17"/>
  <c r="BF18" i="17"/>
  <c r="BG18" i="17"/>
  <c r="BI17" i="17"/>
  <c r="BI17" i="36"/>
  <c r="BD17" i="36"/>
  <c r="BG17" i="17"/>
  <c r="BO17" i="36"/>
  <c r="W17" i="36"/>
  <c r="BG17" i="36"/>
  <c r="D17" i="12"/>
  <c r="D58" i="16"/>
  <c r="AJ19" i="31"/>
  <c r="C17" i="35"/>
  <c r="G17" i="35"/>
  <c r="F18" i="35"/>
  <c r="H18" i="35"/>
  <c r="G18" i="35"/>
  <c r="C18" i="35"/>
  <c r="G16" i="35"/>
  <c r="E16" i="35"/>
  <c r="H16" i="35"/>
  <c r="F16" i="35"/>
  <c r="BE18" i="28"/>
  <c r="D17" i="35"/>
  <c r="H17" i="35"/>
  <c r="D19" i="31"/>
  <c r="AL19" i="31"/>
  <c r="AZ19" i="18"/>
  <c r="AI20" i="31"/>
  <c r="D40" i="12"/>
  <c r="D58" i="12"/>
  <c r="D56" i="12"/>
  <c r="D56" i="16"/>
  <c r="D30" i="12"/>
  <c r="W16" i="28"/>
  <c r="D35" i="12"/>
  <c r="D30" i="16"/>
  <c r="D17" i="16"/>
  <c r="E3" i="12"/>
  <c r="L15" i="35"/>
  <c r="AE16" i="36"/>
  <c r="V23" i="37"/>
  <c r="O18" i="28"/>
  <c r="B18" i="16"/>
  <c r="CE16" i="36"/>
  <c r="H22" i="27" s="1"/>
  <c r="DM17" i="17"/>
  <c r="N15" i="36"/>
  <c r="Q20" i="31"/>
  <c r="Q13" i="37"/>
  <c r="P20" i="18"/>
  <c r="F20" i="31"/>
  <c r="L33" i="37"/>
  <c r="D14" i="16"/>
  <c r="AO18" i="17"/>
  <c r="CQ18" i="17"/>
  <c r="D28" i="16"/>
  <c r="CD18" i="17"/>
  <c r="AJ18" i="17"/>
  <c r="K18" i="17"/>
  <c r="Q18" i="17"/>
  <c r="BC18" i="17"/>
  <c r="AB18" i="17"/>
  <c r="V9" i="19"/>
  <c r="AA18" i="17"/>
  <c r="Z18" i="17"/>
  <c r="X18" i="17"/>
  <c r="Y18" i="17"/>
  <c r="B13" i="16"/>
  <c r="AG17" i="17"/>
  <c r="EU18" i="28"/>
  <c r="AU17" i="36"/>
  <c r="CE18" i="28"/>
  <c r="AX17" i="17"/>
  <c r="B14" i="22"/>
  <c r="C14" i="22" s="1"/>
  <c r="B16" i="22"/>
  <c r="B10" i="22"/>
  <c r="J2" i="16"/>
  <c r="D19" i="18"/>
  <c r="BT19" i="18"/>
  <c r="CC17" i="17"/>
  <c r="BY17" i="36"/>
  <c r="BS18" i="28"/>
  <c r="C12" i="34"/>
  <c r="S19" i="31"/>
  <c r="EZ19" i="28"/>
  <c r="EW18" i="17"/>
  <c r="J22" i="8"/>
  <c r="I22" i="8" s="1"/>
  <c r="O13" i="35"/>
  <c r="CA19" i="18"/>
  <c r="H16" i="34"/>
  <c r="FJ19" i="28"/>
  <c r="I20" i="18"/>
  <c r="EE19" i="28"/>
  <c r="AA17" i="17"/>
  <c r="CY17" i="36"/>
  <c r="BL17" i="17"/>
  <c r="CB17" i="36"/>
  <c r="EE17" i="17"/>
  <c r="AP17" i="17"/>
  <c r="AE18" i="28"/>
  <c r="CT17" i="17"/>
  <c r="CI17" i="36"/>
  <c r="DA17" i="36"/>
  <c r="CH20" i="18"/>
  <c r="A7" i="34"/>
  <c r="CH17" i="28"/>
  <c r="Y19" i="31"/>
  <c r="CF17" i="28"/>
  <c r="EI17" i="28"/>
  <c r="CO17" i="28"/>
  <c r="BA18" i="18"/>
  <c r="DV17" i="28"/>
  <c r="CL16" i="28"/>
  <c r="BX18" i="18"/>
  <c r="DC17" i="28"/>
  <c r="BH18" i="18"/>
  <c r="ET17" i="28"/>
  <c r="CX17" i="28"/>
  <c r="C2" i="31"/>
  <c r="A8" i="12"/>
  <c r="B38" i="16"/>
  <c r="B36" i="12"/>
  <c r="K16" i="28"/>
  <c r="AM17" i="28"/>
  <c r="E15" i="34"/>
  <c r="AC17" i="18"/>
  <c r="BX17" i="18"/>
  <c r="BS17" i="36"/>
  <c r="BY19" i="18"/>
  <c r="BR19" i="18"/>
  <c r="BB19" i="18"/>
  <c r="BI19" i="18"/>
  <c r="CN19" i="18"/>
  <c r="K17" i="34"/>
  <c r="BX20" i="18"/>
  <c r="BY20" i="18"/>
  <c r="BR20" i="18"/>
  <c r="CN20" i="18"/>
  <c r="BZ20" i="18"/>
  <c r="BQ20" i="18"/>
  <c r="CM20" i="18"/>
  <c r="BS20" i="18"/>
  <c r="B22" i="16"/>
  <c r="E19" i="18"/>
  <c r="BL20" i="18"/>
  <c r="BB20" i="18"/>
  <c r="BF20" i="18"/>
  <c r="BI20" i="18"/>
  <c r="BA20" i="18"/>
  <c r="BH20" i="18"/>
  <c r="BE20" i="18"/>
  <c r="BX19" i="18"/>
  <c r="BQ19" i="18"/>
  <c r="BA19" i="18"/>
  <c r="BH19" i="18"/>
  <c r="CM19" i="18"/>
  <c r="G19" i="22"/>
  <c r="V8" i="37"/>
  <c r="B24" i="16"/>
  <c r="E18" i="17"/>
  <c r="D18" i="17"/>
  <c r="AS19" i="28"/>
  <c r="D33" i="16"/>
  <c r="D36" i="16"/>
  <c r="AE18" i="17"/>
  <c r="BW18" i="17"/>
  <c r="D49" i="12"/>
  <c r="BE18" i="17"/>
  <c r="CB18" i="17"/>
  <c r="D51" i="16"/>
  <c r="D48" i="12"/>
  <c r="D38" i="16"/>
  <c r="D46" i="16"/>
  <c r="A12" i="27"/>
  <c r="D22" i="16"/>
  <c r="D50" i="16"/>
  <c r="D54" i="12"/>
  <c r="D53" i="12"/>
  <c r="CV18" i="17"/>
  <c r="D52" i="16"/>
  <c r="D21" i="16"/>
  <c r="CR18" i="17"/>
  <c r="D20" i="16"/>
  <c r="D29" i="12"/>
  <c r="D19" i="12"/>
  <c r="D47" i="12"/>
  <c r="D33" i="12"/>
  <c r="D22" i="12"/>
  <c r="D44" i="16"/>
  <c r="D29" i="16"/>
  <c r="D51" i="12"/>
  <c r="A13" i="18"/>
  <c r="D38" i="12"/>
  <c r="D23" i="12"/>
  <c r="AF20" i="18"/>
  <c r="D57" i="12"/>
  <c r="D11" i="12"/>
  <c r="D41" i="12"/>
  <c r="D37" i="12"/>
  <c r="F2" i="12"/>
  <c r="D39" i="16"/>
  <c r="AD18" i="17"/>
  <c r="AA18" i="36"/>
  <c r="D36" i="12"/>
  <c r="AX18" i="17"/>
  <c r="AD20" i="18"/>
  <c r="AP20" i="18"/>
  <c r="R18" i="17"/>
  <c r="D43" i="16"/>
  <c r="F18" i="17"/>
  <c r="D28" i="12"/>
  <c r="CT18" i="17"/>
  <c r="D42" i="16"/>
  <c r="AN18" i="17"/>
  <c r="CC18" i="17"/>
  <c r="L22" i="8"/>
  <c r="K22" i="8"/>
  <c r="L28" i="37"/>
  <c r="I19" i="31"/>
  <c r="AA19" i="31"/>
  <c r="A6" i="16"/>
  <c r="A6" i="12"/>
  <c r="N19" i="31"/>
  <c r="Q19" i="31"/>
  <c r="W19" i="31"/>
  <c r="B42" i="12"/>
  <c r="B42" i="16"/>
  <c r="AG1" i="37"/>
  <c r="C1" i="34"/>
  <c r="C1" i="36"/>
  <c r="AG1" i="19"/>
  <c r="C1" i="18"/>
  <c r="D1" i="28"/>
  <c r="G1" i="37"/>
  <c r="G1" i="25"/>
  <c r="S19" i="18"/>
  <c r="DB17" i="17"/>
  <c r="DE17" i="17"/>
  <c r="AA19" i="18"/>
  <c r="DJ18" i="28"/>
  <c r="CI17" i="17"/>
  <c r="A4" i="27"/>
  <c r="DH18" i="28"/>
  <c r="O16" i="34"/>
  <c r="DT18" i="28"/>
  <c r="ES17" i="17"/>
  <c r="A11" i="35"/>
  <c r="CA18" i="36"/>
  <c r="EL18" i="17"/>
  <c r="DL18" i="17"/>
  <c r="DZ19" i="28"/>
  <c r="DE18" i="17"/>
  <c r="CH18" i="36"/>
  <c r="EJ18" i="17"/>
  <c r="CJ18" i="36"/>
  <c r="EZ17" i="28"/>
  <c r="BV17" i="28"/>
  <c r="D13" i="13"/>
  <c r="J21" i="8"/>
  <c r="I21" i="8" s="1"/>
  <c r="AB17" i="36"/>
  <c r="CR17" i="17"/>
  <c r="AV18" i="28"/>
  <c r="BP18" i="28"/>
  <c r="U17" i="36"/>
  <c r="W17" i="17"/>
  <c r="EA17" i="17"/>
  <c r="EJ18" i="28"/>
  <c r="DR17" i="17"/>
  <c r="CG18" i="28"/>
  <c r="DN18" i="28"/>
  <c r="H17" i="36"/>
  <c r="BU18" i="28"/>
  <c r="CK17" i="36"/>
  <c r="C1" i="31"/>
  <c r="A9" i="17"/>
  <c r="CS18" i="36"/>
  <c r="BP17" i="17"/>
  <c r="Q19" i="18"/>
  <c r="S16" i="34"/>
  <c r="F17" i="36"/>
  <c r="CO17" i="17"/>
  <c r="L16" i="34"/>
  <c r="AL19" i="18"/>
  <c r="EO17" i="17"/>
  <c r="BC18" i="28"/>
  <c r="J17" i="17"/>
  <c r="CO17" i="36"/>
  <c r="AC17" i="17"/>
  <c r="AK17" i="17"/>
  <c r="DG17" i="28"/>
  <c r="AR18" i="28"/>
  <c r="AI17" i="17"/>
  <c r="DW18" i="28"/>
  <c r="EJ17" i="17"/>
  <c r="BY18" i="28"/>
  <c r="Z18" i="28"/>
  <c r="AM17" i="36"/>
  <c r="X18" i="28"/>
  <c r="AD17" i="36"/>
  <c r="Q17" i="36"/>
  <c r="CP16" i="36"/>
  <c r="T18" i="18"/>
  <c r="C1" i="17"/>
  <c r="CP19" i="28"/>
  <c r="ER19" i="28"/>
  <c r="CU19" i="28"/>
  <c r="DQ19" i="28"/>
  <c r="EA18" i="17"/>
  <c r="EJ19" i="28"/>
  <c r="EX19" i="28"/>
  <c r="EQ18" i="17"/>
  <c r="A40" i="12"/>
  <c r="A40" i="16"/>
  <c r="CJ16" i="36"/>
  <c r="AJ16" i="36"/>
  <c r="B28" i="37" s="1"/>
  <c r="FI18" i="28"/>
  <c r="EU17" i="17"/>
  <c r="CR19" i="18"/>
  <c r="CA17" i="17"/>
  <c r="AI17" i="36"/>
  <c r="EW18" i="28"/>
  <c r="EX17" i="17"/>
  <c r="CT19" i="18"/>
  <c r="EC18" i="28"/>
  <c r="CR18" i="28"/>
  <c r="O19" i="18"/>
  <c r="CV17" i="17"/>
  <c r="CV19" i="18"/>
  <c r="F16" i="34"/>
  <c r="DY18" i="28"/>
  <c r="AJ18" i="28"/>
  <c r="DI17" i="17"/>
  <c r="AU19" i="18"/>
  <c r="EN18" i="28"/>
  <c r="BJ18" i="28"/>
  <c r="BT17" i="17"/>
  <c r="P17" i="35"/>
  <c r="S17" i="36"/>
  <c r="EY18" i="28"/>
  <c r="CF17" i="36"/>
  <c r="FK18" i="28"/>
  <c r="BD19" i="18"/>
  <c r="DF18" i="28"/>
  <c r="AN18" i="28"/>
  <c r="EA18" i="28"/>
  <c r="DD18" i="28"/>
  <c r="CG17" i="17"/>
  <c r="CI18" i="28"/>
  <c r="BV19" i="18"/>
  <c r="AJ19" i="18"/>
  <c r="EP18" i="28"/>
  <c r="CD17" i="36"/>
  <c r="AB18" i="28"/>
  <c r="A30" i="27"/>
  <c r="DH17" i="36"/>
  <c r="DG17" i="17"/>
  <c r="AN17" i="17"/>
  <c r="AL18" i="28"/>
  <c r="DT17" i="17"/>
  <c r="W19" i="18"/>
  <c r="M17" i="35"/>
  <c r="BB17" i="36"/>
  <c r="AT18" i="28"/>
  <c r="CX17" i="17"/>
  <c r="Y19" i="18"/>
  <c r="AZ17" i="17"/>
  <c r="AT17" i="17"/>
  <c r="U19" i="18"/>
  <c r="CE19" i="18"/>
  <c r="BF19" i="18"/>
  <c r="FG18" i="28"/>
  <c r="DN17" i="36"/>
  <c r="AH19" i="18"/>
  <c r="DK17" i="17"/>
  <c r="BK19" i="18"/>
  <c r="CP19" i="18"/>
  <c r="EQ17" i="17"/>
  <c r="R17" i="17"/>
  <c r="EE18" i="28"/>
  <c r="AP18" i="28"/>
  <c r="DL17" i="36"/>
  <c r="A10" i="27"/>
  <c r="EH17" i="17"/>
  <c r="FC18" i="28"/>
  <c r="BG18" i="28"/>
  <c r="CT17" i="36"/>
  <c r="AY18" i="28"/>
  <c r="D17" i="17"/>
  <c r="FM18" i="28"/>
  <c r="BW18" i="28"/>
  <c r="AF17" i="36"/>
  <c r="Q16" i="34"/>
  <c r="P17" i="17"/>
  <c r="I19" i="18"/>
  <c r="DV17" i="17"/>
  <c r="AQ19" i="18"/>
  <c r="DF17" i="36"/>
  <c r="AS19" i="18"/>
  <c r="ER18" i="28"/>
  <c r="BM17" i="36"/>
  <c r="BA18" i="28"/>
  <c r="BY17" i="17"/>
  <c r="AR17" i="17"/>
  <c r="AV17" i="17"/>
  <c r="A24" i="27"/>
  <c r="CL17" i="17"/>
  <c r="BC17" i="17"/>
  <c r="U17" i="17"/>
  <c r="BW17" i="17"/>
  <c r="Y17" i="17"/>
  <c r="C13" i="36"/>
  <c r="A10" i="28"/>
  <c r="D14" i="13"/>
  <c r="C13" i="17"/>
  <c r="F16" i="13"/>
  <c r="A9" i="34"/>
  <c r="M15" i="18"/>
  <c r="D11" i="13"/>
  <c r="CS20" i="18"/>
  <c r="Q17" i="34"/>
  <c r="DG19" i="28"/>
  <c r="FC19" i="28"/>
  <c r="DJ18" i="36"/>
  <c r="EL19" i="28"/>
  <c r="EP18" i="17"/>
  <c r="DR18" i="17"/>
  <c r="DK18" i="36"/>
  <c r="EV19" i="28"/>
  <c r="CW18" i="36"/>
  <c r="EG19" i="28"/>
  <c r="H20" i="18"/>
  <c r="FK19" i="28"/>
  <c r="CT18" i="36"/>
  <c r="CO19" i="28"/>
  <c r="BT20" i="18"/>
  <c r="DT19" i="28"/>
  <c r="CV20" i="18"/>
  <c r="N17" i="34"/>
  <c r="CM18" i="36"/>
  <c r="CS19" i="28"/>
  <c r="FF19" i="28"/>
  <c r="O17" i="34"/>
  <c r="DC18" i="36"/>
  <c r="DD19" i="28"/>
  <c r="CI20" i="18"/>
  <c r="CP18" i="36"/>
  <c r="DX18" i="17"/>
  <c r="DQ18" i="17"/>
  <c r="DO18" i="17"/>
  <c r="CK18" i="36"/>
  <c r="EK19" i="28"/>
  <c r="DI19" i="28"/>
  <c r="EM19" i="28"/>
  <c r="P17" i="34"/>
  <c r="DT18" i="17"/>
  <c r="FB19" i="28"/>
  <c r="BX18" i="36"/>
  <c r="DJ19" i="28"/>
  <c r="DJ18" i="17"/>
  <c r="EO19" i="28"/>
  <c r="CV19" i="28"/>
  <c r="BU18" i="36"/>
  <c r="CG20" i="18"/>
  <c r="CD18" i="36"/>
  <c r="DP19" i="28"/>
  <c r="EU19" i="28"/>
  <c r="CE20" i="18"/>
  <c r="CC18" i="36"/>
  <c r="DV19" i="28"/>
  <c r="CP20" i="18"/>
  <c r="L17" i="34"/>
  <c r="DI18" i="17"/>
  <c r="EC18" i="17"/>
  <c r="DV18" i="17"/>
  <c r="FI19" i="28"/>
  <c r="CU20" i="18"/>
  <c r="DI18" i="36"/>
  <c r="FL19" i="28"/>
  <c r="EB18" i="17"/>
  <c r="BY18" i="36"/>
  <c r="CA20" i="18"/>
  <c r="EY19" i="28"/>
  <c r="DA19" i="28"/>
  <c r="BR18" i="36"/>
  <c r="CX18" i="36"/>
  <c r="EE18" i="17"/>
  <c r="DC19" i="28"/>
  <c r="DY19" i="28"/>
  <c r="CL18" i="36"/>
  <c r="DS19" i="28"/>
  <c r="DU18" i="17"/>
  <c r="CJ20" i="18"/>
  <c r="CI18" i="36"/>
  <c r="EG18" i="17"/>
  <c r="DR19" i="28"/>
  <c r="FA19" i="28"/>
  <c r="DH19" i="28"/>
  <c r="DF19" i="28"/>
  <c r="CY19" i="28"/>
  <c r="DX19" i="28"/>
  <c r="ET18" i="17"/>
  <c r="FD19" i="28"/>
  <c r="DK18" i="17"/>
  <c r="CX19" i="28"/>
  <c r="CD20" i="18"/>
  <c r="EF19" i="28"/>
  <c r="DF18" i="17"/>
  <c r="DK19" i="28"/>
  <c r="DM18" i="36"/>
  <c r="DS18" i="17"/>
  <c r="EN18" i="17"/>
  <c r="CV18" i="36"/>
  <c r="BU20" i="18"/>
  <c r="ER18" i="17"/>
  <c r="CC20" i="18"/>
  <c r="ET19" i="28"/>
  <c r="DH18" i="36"/>
  <c r="DP18" i="36"/>
  <c r="DO18" i="36"/>
  <c r="DB18" i="17"/>
  <c r="DM19" i="28"/>
  <c r="EI19" i="28"/>
  <c r="CY18" i="36"/>
  <c r="CN18" i="36"/>
  <c r="EU18" i="17"/>
  <c r="DN18" i="36"/>
  <c r="BV20" i="18"/>
  <c r="L2" i="27"/>
  <c r="R18" i="28"/>
  <c r="DP17" i="17"/>
  <c r="AE17" i="17"/>
  <c r="BE17" i="17"/>
  <c r="AN19" i="18"/>
  <c r="EL17" i="17"/>
  <c r="CE17" i="17"/>
  <c r="O17" i="36"/>
  <c r="L18" i="28"/>
  <c r="BM19" i="18"/>
  <c r="F17" i="17"/>
  <c r="DA18" i="28"/>
  <c r="Q23" i="8"/>
  <c r="AD19" i="18"/>
  <c r="B16" i="27"/>
  <c r="P18" i="18"/>
  <c r="FE18" i="28"/>
  <c r="CT18" i="28"/>
  <c r="D17" i="36"/>
  <c r="CQ17" i="36"/>
  <c r="J17" i="36"/>
  <c r="DP17" i="36"/>
  <c r="AO17" i="36"/>
  <c r="CC18" i="28"/>
  <c r="CC19" i="18"/>
  <c r="AW19" i="18"/>
  <c r="DJ17" i="36"/>
  <c r="B52" i="12"/>
  <c r="A11" i="18"/>
  <c r="B27" i="16"/>
  <c r="G19" i="31"/>
  <c r="B55" i="12"/>
  <c r="CZ19" i="28"/>
  <c r="R17" i="34"/>
  <c r="DG18" i="36"/>
  <c r="CQ19" i="28"/>
  <c r="FH19" i="28"/>
  <c r="ES18" i="17"/>
  <c r="CO18" i="36"/>
  <c r="DD18" i="17"/>
  <c r="CM19" i="28"/>
  <c r="D16" i="35"/>
  <c r="M16" i="35"/>
  <c r="BT17" i="28"/>
  <c r="EX17" i="28"/>
  <c r="A59" i="16"/>
  <c r="A59" i="12"/>
  <c r="A60" i="12"/>
  <c r="A60" i="16"/>
  <c r="BF15" i="36"/>
  <c r="DE15" i="36"/>
  <c r="A7" i="16"/>
  <c r="A7" i="12"/>
  <c r="BJ16" i="36"/>
  <c r="DI16" i="36"/>
  <c r="E22" i="27" s="1"/>
  <c r="B54" i="16"/>
  <c r="B33" i="37"/>
  <c r="N20" i="31"/>
  <c r="AQ17" i="28"/>
  <c r="D16" i="13"/>
  <c r="L20" i="22"/>
  <c r="W20" i="18"/>
  <c r="B51" i="16"/>
  <c r="B29" i="22"/>
  <c r="V20" i="31"/>
  <c r="L23" i="37"/>
  <c r="L34" i="22"/>
  <c r="A19" i="35"/>
  <c r="Q24" i="22"/>
  <c r="V34" i="22"/>
  <c r="D18" i="13"/>
  <c r="A21" i="17"/>
  <c r="Q34" i="22"/>
  <c r="G23" i="37"/>
  <c r="Q23" i="37"/>
  <c r="D9" i="16"/>
  <c r="G13" i="37"/>
  <c r="B34" i="22"/>
  <c r="T20" i="18"/>
  <c r="V20" i="18"/>
  <c r="C17" i="31"/>
  <c r="X18" i="18"/>
  <c r="V33" i="37"/>
  <c r="G33" i="37"/>
  <c r="X20" i="31"/>
  <c r="E34" i="27"/>
  <c r="V13" i="37"/>
  <c r="N20" i="18"/>
  <c r="S20" i="18"/>
  <c r="R20" i="18"/>
  <c r="BS18" i="18"/>
  <c r="C15" i="31"/>
  <c r="D9" i="12"/>
  <c r="B46" i="12"/>
  <c r="AZ17" i="28"/>
  <c r="CH16" i="36"/>
  <c r="AH16" i="36"/>
  <c r="O20" i="22"/>
  <c r="BC20" i="18"/>
  <c r="A19" i="17"/>
  <c r="A9" i="18"/>
  <c r="E20" i="22"/>
  <c r="AG16" i="28"/>
  <c r="L13" i="37"/>
  <c r="U20" i="31"/>
  <c r="D20" i="31"/>
  <c r="A9" i="28"/>
  <c r="B23" i="37"/>
  <c r="Q33" i="37"/>
  <c r="B13" i="37"/>
  <c r="G20" i="22"/>
  <c r="B24" i="22"/>
  <c r="G24" i="22"/>
  <c r="G13" i="22"/>
  <c r="G34" i="22"/>
  <c r="B13" i="22"/>
  <c r="B26" i="12"/>
  <c r="D19" i="13"/>
  <c r="B20" i="22"/>
  <c r="U20" i="18"/>
  <c r="D14" i="12"/>
  <c r="A13" i="17"/>
  <c r="AG18" i="18"/>
  <c r="A20" i="35"/>
  <c r="BK20" i="18"/>
  <c r="A19" i="36"/>
  <c r="A23" i="18"/>
  <c r="BJ20" i="18"/>
  <c r="J19" i="35"/>
  <c r="DK17" i="28"/>
  <c r="AP18" i="18"/>
  <c r="V19" i="22" s="1"/>
  <c r="G20" i="31"/>
  <c r="T20" i="31"/>
  <c r="C15" i="18"/>
  <c r="Z18" i="18"/>
  <c r="B47" i="12"/>
  <c r="W20" i="31"/>
  <c r="O20" i="31"/>
  <c r="L24" i="22"/>
  <c r="L23" i="19"/>
  <c r="B33" i="19"/>
  <c r="L13" i="19"/>
  <c r="Q23" i="19"/>
  <c r="G33" i="19"/>
  <c r="V33" i="19"/>
  <c r="Q13" i="19"/>
  <c r="B23" i="19"/>
  <c r="V23" i="19"/>
  <c r="L33" i="19"/>
  <c r="B13" i="19"/>
  <c r="V13" i="19"/>
  <c r="G23" i="19"/>
  <c r="Q33" i="19"/>
  <c r="G13" i="19"/>
  <c r="B17" i="22"/>
  <c r="B6" i="19"/>
  <c r="T9" i="19"/>
  <c r="Y29" i="19"/>
  <c r="E9" i="19"/>
  <c r="O9" i="19"/>
  <c r="Y9" i="19"/>
  <c r="E19" i="19"/>
  <c r="O19" i="19"/>
  <c r="Y19" i="19"/>
  <c r="J29" i="19"/>
  <c r="T29" i="19"/>
  <c r="J9" i="19"/>
  <c r="J19" i="19"/>
  <c r="T19" i="19"/>
  <c r="E29" i="19"/>
  <c r="O29" i="19"/>
  <c r="B11" i="37"/>
  <c r="V11" i="19"/>
  <c r="G11" i="19"/>
  <c r="B21" i="19"/>
  <c r="V21" i="19"/>
  <c r="L31" i="19"/>
  <c r="L11" i="19"/>
  <c r="G21" i="19"/>
  <c r="Q31" i="19"/>
  <c r="Q11" i="19"/>
  <c r="L21" i="19"/>
  <c r="B31" i="19"/>
  <c r="V31" i="19"/>
  <c r="B11" i="19"/>
  <c r="Q21" i="19"/>
  <c r="G31" i="19"/>
  <c r="L15" i="19"/>
  <c r="Q15" i="19"/>
  <c r="L25" i="19"/>
  <c r="B35" i="19"/>
  <c r="V35" i="19"/>
  <c r="B15" i="19"/>
  <c r="V15" i="19"/>
  <c r="Q25" i="19"/>
  <c r="G35" i="19"/>
  <c r="G15" i="19"/>
  <c r="B25" i="19"/>
  <c r="V25" i="19"/>
  <c r="L35" i="19"/>
  <c r="G25" i="19"/>
  <c r="Q35" i="19"/>
  <c r="AG3" i="37"/>
  <c r="G3" i="19"/>
  <c r="AU18" i="36"/>
  <c r="B9" i="19"/>
  <c r="L9" i="19"/>
  <c r="B19" i="19"/>
  <c r="V19" i="19"/>
  <c r="Q29" i="19"/>
  <c r="G9" i="19"/>
  <c r="Q9" i="19"/>
  <c r="G19" i="19"/>
  <c r="Q19" i="19"/>
  <c r="V29" i="19"/>
  <c r="G1" i="22"/>
  <c r="G1" i="19"/>
  <c r="BR15" i="36"/>
  <c r="B15" i="16"/>
  <c r="G21" i="37"/>
  <c r="B43" i="12"/>
  <c r="B17" i="13"/>
  <c r="CV15" i="36"/>
  <c r="B38" i="19"/>
  <c r="B28" i="16"/>
  <c r="B12" i="16"/>
  <c r="J30" i="22"/>
  <c r="A31" i="27"/>
  <c r="J17" i="34"/>
  <c r="E18" i="35"/>
  <c r="E29" i="37"/>
  <c r="O29" i="37"/>
  <c r="BO17" i="28"/>
  <c r="T19" i="37"/>
  <c r="DI17" i="28"/>
  <c r="AK17" i="28"/>
  <c r="E16" i="22"/>
  <c r="AS17" i="28"/>
  <c r="BO20" i="18"/>
  <c r="BM20" i="18"/>
  <c r="BD20" i="18"/>
  <c r="B19" i="22"/>
  <c r="Y9" i="37"/>
  <c r="DC16" i="28"/>
  <c r="B19" i="25" s="1"/>
  <c r="B13" i="12"/>
  <c r="I20" i="31"/>
  <c r="R20" i="31"/>
  <c r="CD17" i="28"/>
  <c r="FH17" i="28"/>
  <c r="J20" i="35"/>
  <c r="A22" i="31"/>
  <c r="A20" i="36"/>
  <c r="A20" i="17"/>
  <c r="A22" i="18"/>
  <c r="L11" i="37"/>
  <c r="V11" i="37"/>
  <c r="Q32" i="22"/>
  <c r="B32" i="22"/>
  <c r="B11" i="22"/>
  <c r="Q22" i="22"/>
  <c r="V31" i="37"/>
  <c r="V22" i="22"/>
  <c r="Q31" i="37"/>
  <c r="V21" i="37"/>
  <c r="V32" i="22"/>
  <c r="G22" i="22"/>
  <c r="L22" i="22"/>
  <c r="L32" i="22"/>
  <c r="L31" i="37"/>
  <c r="B22" i="22"/>
  <c r="Q21" i="37"/>
  <c r="G11" i="37"/>
  <c r="AB6" i="37"/>
  <c r="AB6" i="19"/>
  <c r="D20" i="13"/>
  <c r="C13" i="35"/>
  <c r="EI18" i="28"/>
  <c r="AC19" i="18"/>
  <c r="T17" i="17"/>
  <c r="CH17" i="36"/>
  <c r="ET18" i="28"/>
  <c r="BI18" i="28"/>
  <c r="AX18" i="28"/>
  <c r="DI18" i="28"/>
  <c r="O17" i="35"/>
  <c r="BZ19" i="18"/>
  <c r="P17" i="36"/>
  <c r="BE19" i="18"/>
  <c r="EO18" i="28"/>
  <c r="BK18" i="28"/>
  <c r="FD18" i="28"/>
  <c r="AH17" i="17"/>
  <c r="CQ19" i="18"/>
  <c r="Y18" i="28"/>
  <c r="K18" i="28"/>
  <c r="Z19" i="18"/>
  <c r="BO17" i="17"/>
  <c r="BQ17" i="17"/>
  <c r="CZ17" i="36"/>
  <c r="EZ18" i="28"/>
  <c r="BM18" i="28"/>
  <c r="A9" i="27"/>
  <c r="EK17" i="17"/>
  <c r="AP19" i="18"/>
  <c r="CK17" i="17"/>
  <c r="AM19" i="18"/>
  <c r="DK17" i="36"/>
  <c r="T17" i="36"/>
  <c r="CQ18" i="28"/>
  <c r="EQ18" i="28"/>
  <c r="CB18" i="28"/>
  <c r="BB18" i="28"/>
  <c r="A29" i="27"/>
  <c r="ER17" i="17"/>
  <c r="N17" i="36"/>
  <c r="V19" i="18"/>
  <c r="DV18" i="28"/>
  <c r="AM18" i="28"/>
  <c r="ED18" i="28"/>
  <c r="CD19" i="18"/>
  <c r="AH17" i="36"/>
  <c r="AR19" i="18"/>
  <c r="DC18" i="28"/>
  <c r="AI18" i="28"/>
  <c r="DK18" i="28"/>
  <c r="C16" i="34"/>
  <c r="DM17" i="36"/>
  <c r="CN17" i="36"/>
  <c r="T19" i="18"/>
  <c r="CH18" i="28"/>
  <c r="FB18" i="28"/>
  <c r="L17" i="35"/>
  <c r="AN17" i="36"/>
  <c r="CO18" i="28"/>
  <c r="DZ18" i="28"/>
  <c r="EN17" i="17"/>
  <c r="BX17" i="17"/>
  <c r="K17" i="17"/>
  <c r="P23" i="8"/>
  <c r="BU17" i="36"/>
  <c r="BT18" i="28"/>
  <c r="DJ17" i="17"/>
  <c r="F18" i="28"/>
  <c r="DQ17" i="17"/>
  <c r="AD17" i="17"/>
  <c r="AT19" i="18"/>
  <c r="N19" i="18"/>
  <c r="BF18" i="28"/>
  <c r="CA17" i="36"/>
  <c r="E16" i="34"/>
  <c r="CU17" i="17"/>
  <c r="J20" i="8"/>
  <c r="I20" i="8" s="1"/>
  <c r="AQ18" i="28"/>
  <c r="BU19" i="18"/>
  <c r="CH17" i="17"/>
  <c r="AM17" i="17"/>
  <c r="E17" i="36"/>
  <c r="BV18" i="28"/>
  <c r="CX18" i="28"/>
  <c r="CB19" i="18"/>
  <c r="DF17" i="17"/>
  <c r="CD17" i="17"/>
  <c r="O17" i="17"/>
  <c r="DU17" i="17"/>
  <c r="P19" i="18"/>
  <c r="CD18" i="28"/>
  <c r="BL17" i="36"/>
  <c r="EB18" i="28"/>
  <c r="CL18" i="28"/>
  <c r="CJ19" i="18"/>
  <c r="AB17" i="17"/>
  <c r="C17" i="36"/>
  <c r="DO18" i="28"/>
  <c r="DO17" i="17"/>
  <c r="BK17" i="17"/>
  <c r="BD17" i="17"/>
  <c r="EK18" i="28"/>
  <c r="BX18" i="28"/>
  <c r="E17" i="35"/>
  <c r="BS19" i="18"/>
  <c r="AV19" i="18"/>
  <c r="AS17" i="17"/>
  <c r="Q17" i="17"/>
  <c r="AW17" i="17"/>
  <c r="FJ18" i="28"/>
  <c r="CF17" i="17"/>
  <c r="G16" i="34"/>
  <c r="E17" i="17"/>
  <c r="EW17" i="17"/>
  <c r="FL18" i="28"/>
  <c r="DE17" i="36"/>
  <c r="BD18" i="28"/>
  <c r="CZ18" i="28"/>
  <c r="A23" i="27"/>
  <c r="AO18" i="28"/>
  <c r="DD17" i="17"/>
  <c r="AJ17" i="17"/>
  <c r="CH19" i="18"/>
  <c r="CW17" i="17"/>
  <c r="DX17" i="17"/>
  <c r="Z17" i="17"/>
  <c r="CL17" i="36"/>
  <c r="AE19" i="18"/>
  <c r="AZ18" i="28"/>
  <c r="R16" i="34"/>
  <c r="N18" i="28"/>
  <c r="DZ17" i="17"/>
  <c r="X17" i="17"/>
  <c r="AF17" i="17"/>
  <c r="DX18" i="28"/>
  <c r="CB17" i="17"/>
  <c r="BO18" i="28"/>
  <c r="G17" i="17"/>
  <c r="CF19" i="18"/>
  <c r="W18" i="28"/>
  <c r="C17" i="17"/>
  <c r="AU17" i="17"/>
  <c r="H18" i="28"/>
  <c r="R19" i="18"/>
  <c r="AT17" i="36"/>
  <c r="DL17" i="17"/>
  <c r="DB17" i="36"/>
  <c r="AL17" i="36"/>
  <c r="CO19" i="18"/>
  <c r="BR17" i="36"/>
  <c r="R17" i="36"/>
  <c r="BL19" i="18"/>
  <c r="BR18" i="28"/>
  <c r="BZ18" i="28"/>
  <c r="AD18" i="28"/>
  <c r="AS18" i="28"/>
  <c r="BZ17" i="17"/>
  <c r="Q18" i="28"/>
  <c r="EP17" i="17"/>
  <c r="H19" i="18"/>
  <c r="CN17" i="17"/>
  <c r="AY17" i="17"/>
  <c r="P16" i="34"/>
  <c r="EF18" i="28"/>
  <c r="CX17" i="36"/>
  <c r="DS17" i="17"/>
  <c r="BA17" i="36"/>
  <c r="AA18" i="28"/>
  <c r="DO17" i="36"/>
  <c r="DI17" i="36"/>
  <c r="AA17" i="36"/>
  <c r="CS17" i="36"/>
  <c r="BN19" i="18"/>
  <c r="AI19" i="18"/>
  <c r="AJ17" i="36"/>
  <c r="AC17" i="36"/>
  <c r="CS19" i="18"/>
  <c r="EX18" i="28"/>
  <c r="AK18" i="28"/>
  <c r="AU18" i="28"/>
  <c r="DG18" i="28"/>
  <c r="A3" i="27"/>
  <c r="D18" i="28"/>
  <c r="DH17" i="17"/>
  <c r="ET17" i="17"/>
  <c r="BS17" i="17"/>
  <c r="BV17" i="17"/>
  <c r="AW17" i="36"/>
  <c r="CU18" i="28"/>
  <c r="A17" i="27"/>
  <c r="EV18" i="28"/>
  <c r="I17" i="17"/>
  <c r="EG17" i="17"/>
  <c r="CJ17" i="36"/>
  <c r="AE17" i="36"/>
  <c r="CP17" i="36"/>
  <c r="G17" i="36"/>
  <c r="I17" i="36"/>
  <c r="DE18" i="28"/>
  <c r="X19" i="18"/>
  <c r="K17" i="36"/>
  <c r="AK19" i="18"/>
  <c r="EM18" i="28"/>
  <c r="FH18" i="28"/>
  <c r="FF18" i="28"/>
  <c r="DS18" i="28"/>
  <c r="N16" i="34"/>
  <c r="BC19" i="18"/>
  <c r="DA17" i="17"/>
  <c r="CQ17" i="17"/>
  <c r="BB17" i="17"/>
  <c r="CS17" i="17"/>
  <c r="EI17" i="17"/>
  <c r="CU19" i="18"/>
  <c r="AG19" i="18"/>
  <c r="V17" i="17"/>
  <c r="AQ17" i="36"/>
  <c r="BJ19" i="18"/>
  <c r="C19" i="18"/>
  <c r="AG18" i="28"/>
  <c r="DG17" i="36"/>
  <c r="BX17" i="36"/>
  <c r="CV17" i="36"/>
  <c r="DM18" i="28"/>
  <c r="K16" i="34"/>
  <c r="AO17" i="17"/>
  <c r="ED17" i="17"/>
  <c r="CS18" i="28"/>
  <c r="M17" i="17"/>
  <c r="CC17" i="36"/>
  <c r="CE17" i="36"/>
  <c r="BJ17" i="36"/>
  <c r="CF18" i="28"/>
  <c r="EB17" i="17"/>
  <c r="AQ17" i="17"/>
  <c r="DQ18" i="28"/>
  <c r="B10" i="13"/>
  <c r="A11" i="17"/>
  <c r="C14" i="34"/>
  <c r="K14" i="34"/>
  <c r="E20" i="18"/>
  <c r="G9" i="22"/>
  <c r="BQ13" i="36"/>
  <c r="J12" i="34"/>
  <c r="A10" i="17"/>
  <c r="G16" i="13"/>
  <c r="A12" i="18"/>
  <c r="A10" i="36"/>
  <c r="E11" i="13"/>
  <c r="AZ15" i="18"/>
  <c r="E14" i="13"/>
  <c r="A11" i="28"/>
  <c r="E13" i="13"/>
  <c r="A10" i="34"/>
  <c r="R18" i="18"/>
  <c r="L19" i="22" s="1"/>
  <c r="BJ18" i="18"/>
  <c r="AL16" i="36"/>
  <c r="CL16" i="36"/>
  <c r="B21" i="12"/>
  <c r="B21" i="16"/>
  <c r="A8" i="34"/>
  <c r="A12" i="34"/>
  <c r="A7" i="17"/>
  <c r="A7" i="18"/>
  <c r="A7" i="36"/>
  <c r="A7" i="31"/>
  <c r="A7" i="35"/>
  <c r="D40" i="16"/>
  <c r="D32" i="16"/>
  <c r="D32" i="12"/>
  <c r="D8" i="12"/>
  <c r="D8" i="16"/>
  <c r="E16" i="13"/>
  <c r="H15" i="18"/>
  <c r="A10" i="18"/>
  <c r="A61" i="12"/>
  <c r="A61" i="16"/>
  <c r="D18" i="16"/>
  <c r="D18" i="12"/>
  <c r="D11" i="16"/>
  <c r="AQ18" i="17"/>
  <c r="D12" i="12"/>
  <c r="CS18" i="17"/>
  <c r="D15" i="16"/>
  <c r="D19" i="16"/>
  <c r="D54" i="16"/>
  <c r="CN18" i="17"/>
  <c r="D44" i="12"/>
  <c r="D42" i="12"/>
  <c r="D23" i="16"/>
  <c r="D16" i="16"/>
  <c r="AK18" i="17"/>
  <c r="BS18" i="17"/>
  <c r="AR18" i="17"/>
  <c r="G18" i="36"/>
  <c r="AK19" i="28"/>
  <c r="D18" i="36"/>
  <c r="CD19" i="28"/>
  <c r="BU19" i="28"/>
  <c r="CX18" i="17"/>
  <c r="U18" i="17"/>
  <c r="AY18" i="17"/>
  <c r="BT18" i="17"/>
  <c r="AW20" i="18"/>
  <c r="AD18" i="36"/>
  <c r="Q18" i="36"/>
  <c r="AR18" i="36"/>
  <c r="AQ18" i="36"/>
  <c r="BC19" i="28"/>
  <c r="CH19" i="28"/>
  <c r="AN19" i="28"/>
  <c r="AH18" i="17"/>
  <c r="C17" i="34"/>
  <c r="O19" i="28"/>
  <c r="L18" i="36"/>
  <c r="S18" i="36"/>
  <c r="E18" i="36"/>
  <c r="BG19" i="28"/>
  <c r="BK19" i="28"/>
  <c r="AR19" i="28"/>
  <c r="P18" i="35"/>
  <c r="AA20" i="18"/>
  <c r="V20" i="22"/>
  <c r="L19" i="28"/>
  <c r="BA18" i="36"/>
  <c r="AI18" i="36"/>
  <c r="AC18" i="36"/>
  <c r="CG19" i="28"/>
  <c r="AV19" i="28"/>
  <c r="AM19" i="28"/>
  <c r="AG19" i="28"/>
  <c r="AI18" i="17"/>
  <c r="B30" i="22"/>
  <c r="R19" i="28"/>
  <c r="D10" i="16"/>
  <c r="AU18" i="17"/>
  <c r="D45" i="16"/>
  <c r="P18" i="17"/>
  <c r="N18" i="17"/>
  <c r="D34" i="12"/>
  <c r="D13" i="12"/>
  <c r="D34" i="16"/>
  <c r="D24" i="16"/>
  <c r="I18" i="17"/>
  <c r="CL18" i="17"/>
  <c r="CU18" i="17"/>
  <c r="CI18" i="17"/>
  <c r="J18" i="36"/>
  <c r="X19" i="28"/>
  <c r="AE19" i="28"/>
  <c r="BL19" i="28"/>
  <c r="AQ19" i="28"/>
  <c r="AV18" i="17"/>
  <c r="AP18" i="17"/>
  <c r="AM18" i="17"/>
  <c r="CK18" i="17"/>
  <c r="CO18" i="17"/>
  <c r="Q19" i="28"/>
  <c r="BE19" i="28"/>
  <c r="I18" i="36"/>
  <c r="AN18" i="36"/>
  <c r="Z18" i="36"/>
  <c r="AH20" i="18"/>
  <c r="BY19" i="28"/>
  <c r="Z19" i="28"/>
  <c r="AD19" i="28"/>
  <c r="BT19" i="28"/>
  <c r="CA18" i="17"/>
  <c r="G30" i="22"/>
  <c r="H19" i="28"/>
  <c r="AJ18" i="36"/>
  <c r="AL18" i="36"/>
  <c r="AK20" i="18"/>
  <c r="CC19" i="28"/>
  <c r="AJ19" i="28"/>
  <c r="AI19" i="28"/>
  <c r="BS19" i="28"/>
  <c r="D19" i="28"/>
  <c r="F17" i="34"/>
  <c r="AE18" i="36"/>
  <c r="O18" i="36"/>
  <c r="AT20" i="18"/>
  <c r="AB19" i="28"/>
  <c r="AA19" i="28"/>
  <c r="BD19" i="28"/>
  <c r="BX19" i="28"/>
  <c r="E19" i="28"/>
  <c r="D16" i="12"/>
  <c r="D53" i="16"/>
  <c r="W18" i="17"/>
  <c r="D20" i="12"/>
  <c r="D12" i="16"/>
  <c r="BY18" i="17"/>
  <c r="CE18" i="17"/>
  <c r="D50" i="12"/>
  <c r="D45" i="12"/>
  <c r="D47" i="16"/>
  <c r="D41" i="16"/>
  <c r="CF18" i="17"/>
  <c r="M18" i="17"/>
  <c r="BV18" i="17"/>
  <c r="AN20" i="18"/>
  <c r="AE20" i="18"/>
  <c r="CF19" i="28"/>
  <c r="F19" i="28"/>
  <c r="AL20" i="18"/>
  <c r="E17" i="34"/>
  <c r="AX18" i="36"/>
  <c r="Y19" i="28"/>
  <c r="AR20" i="18"/>
  <c r="BX18" i="17"/>
  <c r="CG18" i="17"/>
  <c r="BO18" i="17"/>
  <c r="L18" i="17"/>
  <c r="C18" i="17"/>
  <c r="AM20" i="18"/>
  <c r="BR19" i="28"/>
  <c r="T18" i="36"/>
  <c r="F18" i="36"/>
  <c r="AG20" i="18"/>
  <c r="BN19" i="28"/>
  <c r="CB19" i="28"/>
  <c r="AU19" i="28"/>
  <c r="BF19" i="28"/>
  <c r="AC20" i="18"/>
  <c r="Q30" i="22"/>
  <c r="BB18" i="36"/>
  <c r="P18" i="36"/>
  <c r="AH18" i="36"/>
  <c r="AJ20" i="18"/>
  <c r="BI19" i="28"/>
  <c r="BM19" i="28"/>
  <c r="AZ19" i="28"/>
  <c r="CA19" i="28"/>
  <c r="CW18" i="17"/>
  <c r="D17" i="34"/>
  <c r="AB18" i="36"/>
  <c r="K18" i="36"/>
  <c r="R18" i="36"/>
  <c r="Y20" i="18"/>
  <c r="AT19" i="28"/>
  <c r="BZ19" i="28"/>
  <c r="BP19" i="28"/>
  <c r="BB19" i="28"/>
  <c r="Z20" i="18"/>
  <c r="D52" i="12"/>
  <c r="D37" i="16"/>
  <c r="D55" i="16"/>
  <c r="AZ18" i="17"/>
  <c r="AH19" i="28"/>
  <c r="Q20" i="22"/>
  <c r="J18" i="17"/>
  <c r="AQ20" i="18"/>
  <c r="AV20" i="18"/>
  <c r="BJ18" i="36"/>
  <c r="BW19" i="28"/>
  <c r="X20" i="18"/>
  <c r="AO19" i="28"/>
  <c r="K19" i="28"/>
  <c r="AI20" i="18"/>
  <c r="O18" i="35"/>
  <c r="Q29" i="37"/>
  <c r="V9" i="37"/>
  <c r="L29" i="37"/>
  <c r="T18" i="17"/>
  <c r="D21" i="12"/>
  <c r="AY19" i="28"/>
  <c r="C18" i="36"/>
  <c r="CI19" i="28"/>
  <c r="Q9" i="37"/>
  <c r="B29" i="37"/>
  <c r="V18" i="17"/>
  <c r="D24" i="12"/>
  <c r="D48" i="16"/>
  <c r="L30" i="22"/>
  <c r="AU20" i="18"/>
  <c r="BB18" i="17"/>
  <c r="AS20" i="18"/>
  <c r="BJ19" i="28"/>
  <c r="AF18" i="36"/>
  <c r="AP19" i="28"/>
  <c r="H18" i="36"/>
  <c r="CE19" i="28"/>
  <c r="G17" i="34"/>
  <c r="G19" i="37"/>
  <c r="B9" i="37"/>
  <c r="B19" i="37"/>
  <c r="L9" i="37"/>
  <c r="D46" i="12"/>
  <c r="O18" i="17"/>
  <c r="U18" i="36"/>
  <c r="N18" i="36"/>
  <c r="G29" i="37"/>
  <c r="BD18" i="17"/>
  <c r="D57" i="16"/>
  <c r="D10" i="12"/>
  <c r="AW18" i="17"/>
  <c r="N19" i="28"/>
  <c r="W19" i="28"/>
  <c r="CH18" i="17"/>
  <c r="AK18" i="36"/>
  <c r="AL19" i="28"/>
  <c r="H17" i="34"/>
  <c r="AM18" i="36"/>
  <c r="BV19" i="28"/>
  <c r="V30" i="22"/>
  <c r="BK18" i="36"/>
  <c r="BO19" i="28"/>
  <c r="Q19" i="37"/>
  <c r="G9" i="37"/>
  <c r="L19" i="37"/>
  <c r="BZ18" i="17"/>
  <c r="BP18" i="17"/>
  <c r="D13" i="16"/>
  <c r="D55" i="12"/>
  <c r="AF18" i="17"/>
  <c r="AO18" i="36"/>
  <c r="AG18" i="17"/>
  <c r="AX19" i="28"/>
  <c r="AW18" i="36"/>
  <c r="BA19" i="28"/>
  <c r="D15" i="12"/>
  <c r="B34" i="16"/>
  <c r="B34" i="12"/>
  <c r="B25" i="16"/>
  <c r="B25" i="12"/>
  <c r="A20" i="27"/>
  <c r="A11" i="27"/>
  <c r="A58" i="16"/>
  <c r="A58" i="12"/>
  <c r="Q16" i="28"/>
  <c r="CX16" i="28"/>
  <c r="Q19" i="25" s="1"/>
  <c r="AD16" i="28"/>
  <c r="B9" i="16"/>
  <c r="B9" i="12"/>
  <c r="G26" i="22"/>
  <c r="V36" i="22"/>
  <c r="G15" i="22"/>
  <c r="Q36" i="22"/>
  <c r="B15" i="22"/>
  <c r="L25" i="37"/>
  <c r="G25" i="37"/>
  <c r="Q35" i="37"/>
  <c r="V25" i="37"/>
  <c r="Q26" i="22"/>
  <c r="V15" i="37"/>
  <c r="B25" i="37"/>
  <c r="B26" i="22"/>
  <c r="L36" i="22"/>
  <c r="V26" i="22"/>
  <c r="L35" i="37"/>
  <c r="G35" i="37"/>
  <c r="V35" i="37"/>
  <c r="B15" i="37"/>
  <c r="B36" i="22"/>
  <c r="G15" i="37"/>
  <c r="L26" i="22"/>
  <c r="G36" i="22"/>
  <c r="B35" i="37"/>
  <c r="L15" i="37"/>
  <c r="Q15" i="37"/>
  <c r="Q25" i="37"/>
  <c r="G3" i="37"/>
  <c r="C3" i="34"/>
  <c r="C3" i="31"/>
  <c r="C3" i="18"/>
  <c r="B37" i="16"/>
  <c r="B37" i="12"/>
  <c r="CZ18" i="17"/>
  <c r="B12" i="12"/>
  <c r="G11" i="22"/>
  <c r="BC18" i="18"/>
  <c r="E9" i="22"/>
  <c r="O30" i="22"/>
  <c r="Y29" i="37"/>
  <c r="B15" i="12"/>
  <c r="BQ18" i="17"/>
  <c r="BL18" i="17"/>
  <c r="AG3" i="19"/>
  <c r="AH15" i="36"/>
  <c r="L18" i="35"/>
  <c r="AE18" i="18"/>
  <c r="L29" i="22" s="1"/>
  <c r="BF17" i="28"/>
  <c r="CU17" i="28"/>
  <c r="G29" i="25" s="1"/>
  <c r="AA17" i="28"/>
  <c r="EF17" i="28"/>
  <c r="AU17" i="28"/>
  <c r="DS17" i="28"/>
  <c r="AV18" i="18"/>
  <c r="CU18" i="18"/>
  <c r="B33" i="12"/>
  <c r="B33" i="16"/>
  <c r="CS18" i="18"/>
  <c r="D3" i="16"/>
  <c r="B31" i="37"/>
  <c r="Y30" i="22"/>
  <c r="J9" i="37"/>
  <c r="T29" i="37"/>
  <c r="Y20" i="22"/>
  <c r="B6" i="22"/>
  <c r="CQ18" i="18"/>
  <c r="T30" i="22"/>
  <c r="D39" i="12"/>
  <c r="AM18" i="18"/>
  <c r="AK18" i="18"/>
  <c r="D3" i="28"/>
  <c r="BZ17" i="28"/>
  <c r="A5" i="27"/>
  <c r="N15" i="34"/>
  <c r="C3" i="36"/>
  <c r="M18" i="35"/>
  <c r="B10" i="12"/>
  <c r="DM17" i="28"/>
  <c r="AO17" i="28"/>
  <c r="BN18" i="18"/>
  <c r="V18" i="18"/>
  <c r="EK17" i="28"/>
  <c r="BI17" i="28"/>
  <c r="A56" i="12"/>
  <c r="A56" i="16"/>
  <c r="B20" i="13"/>
  <c r="A8" i="35"/>
  <c r="V19" i="31"/>
  <c r="M19" i="31"/>
  <c r="F19" i="31"/>
  <c r="B23" i="12"/>
  <c r="B23" i="16"/>
  <c r="A32" i="12"/>
  <c r="A32" i="16"/>
  <c r="R2" i="16"/>
  <c r="X2" i="12"/>
  <c r="R23" i="8"/>
  <c r="B48" i="12"/>
  <c r="B48" i="16"/>
  <c r="H17" i="17"/>
  <c r="BV17" i="36"/>
  <c r="N17" i="17"/>
  <c r="BR17" i="17"/>
  <c r="CG19" i="18"/>
  <c r="CM17" i="36"/>
  <c r="DL18" i="28"/>
  <c r="DY17" i="17"/>
  <c r="BN18" i="28"/>
  <c r="A18" i="27"/>
  <c r="L17" i="36"/>
  <c r="CY18" i="28"/>
  <c r="D16" i="34"/>
  <c r="BL18" i="28"/>
  <c r="Z17" i="36"/>
  <c r="L17" i="17"/>
  <c r="DC17" i="36"/>
  <c r="FA18" i="28"/>
  <c r="AK17" i="36"/>
  <c r="DP18" i="28"/>
  <c r="E18" i="28"/>
  <c r="AX17" i="36"/>
  <c r="CP18" i="28"/>
  <c r="AH18" i="28"/>
  <c r="EL18" i="28"/>
  <c r="BK17" i="36"/>
  <c r="EG18" i="28"/>
  <c r="EC17" i="17"/>
  <c r="BO19" i="18"/>
  <c r="CV18" i="28"/>
  <c r="AF19" i="18"/>
  <c r="CM18" i="28"/>
  <c r="CW17" i="36"/>
  <c r="CK19" i="18"/>
  <c r="CA18" i="28"/>
  <c r="AR17" i="36"/>
  <c r="DR18" i="28"/>
  <c r="CI19" i="18"/>
  <c r="F17" i="35"/>
  <c r="A8" i="31"/>
  <c r="A15" i="31"/>
  <c r="N2" i="16"/>
  <c r="R2" i="12"/>
  <c r="L14" i="35"/>
  <c r="O14" i="35"/>
  <c r="C16" i="18"/>
  <c r="C14" i="36"/>
  <c r="M16" i="31"/>
  <c r="C14" i="35"/>
  <c r="C16" i="31"/>
  <c r="C14" i="17"/>
  <c r="AB19" i="31"/>
  <c r="J19" i="31"/>
  <c r="T19" i="31"/>
  <c r="B20" i="16"/>
  <c r="B20" i="12"/>
  <c r="B53" i="16"/>
  <c r="B53" i="12"/>
  <c r="B12" i="13"/>
  <c r="A11" i="36"/>
  <c r="EM17" i="28"/>
  <c r="BK17" i="28"/>
  <c r="E19" i="13"/>
  <c r="F20" i="13"/>
  <c r="M15" i="31"/>
  <c r="A9" i="36"/>
  <c r="DO19" i="28"/>
  <c r="DA18" i="17"/>
  <c r="CT19" i="28"/>
  <c r="CE18" i="36"/>
  <c r="CB20" i="18"/>
  <c r="EK18" i="17"/>
  <c r="CK20" i="18"/>
  <c r="EX18" i="17"/>
  <c r="DY18" i="17"/>
  <c r="DP18" i="17"/>
  <c r="CR19" i="28"/>
  <c r="BV18" i="36"/>
  <c r="EC19" i="28"/>
  <c r="CO20" i="18"/>
  <c r="CB18" i="36"/>
  <c r="EH18" i="17"/>
  <c r="ED18" i="17"/>
  <c r="DH18" i="17"/>
  <c r="DE19" i="28"/>
  <c r="S17" i="34"/>
  <c r="EQ19" i="28"/>
  <c r="FM19" i="28"/>
  <c r="DB18" i="36"/>
  <c r="CQ18" i="36"/>
  <c r="DW19" i="28"/>
  <c r="DZ18" i="17"/>
  <c r="CZ18" i="36"/>
  <c r="FE19" i="28"/>
  <c r="DL18" i="36"/>
  <c r="DL19" i="28"/>
  <c r="DG18" i="17"/>
  <c r="EP19" i="28"/>
  <c r="FG19" i="28"/>
  <c r="CF18" i="36"/>
  <c r="EN19" i="28"/>
  <c r="DA18" i="36"/>
  <c r="DN19" i="28"/>
  <c r="EI18" i="17"/>
  <c r="DE18" i="36"/>
  <c r="EA19" i="28"/>
  <c r="DF18" i="36"/>
  <c r="ED19" i="28"/>
  <c r="CR20" i="18"/>
  <c r="CF20" i="18"/>
  <c r="DM18" i="17"/>
  <c r="EW19" i="28"/>
  <c r="EB19" i="28"/>
  <c r="EO18" i="17"/>
  <c r="CT20" i="18"/>
  <c r="CS15" i="36"/>
  <c r="A30" i="12"/>
  <c r="A30" i="16"/>
  <c r="D31" i="16"/>
  <c r="D31" i="12"/>
  <c r="D25" i="12"/>
  <c r="D26" i="16"/>
  <c r="D26" i="12"/>
  <c r="D27" i="12"/>
  <c r="D25" i="16"/>
  <c r="D27" i="16"/>
  <c r="O9" i="37"/>
  <c r="E30" i="22"/>
  <c r="T9" i="37"/>
  <c r="Y19" i="37"/>
  <c r="J9" i="22"/>
  <c r="CS17" i="28"/>
  <c r="AD17" i="28"/>
  <c r="D28" i="27"/>
  <c r="A35" i="16"/>
  <c r="A35" i="12"/>
  <c r="B41" i="16"/>
  <c r="B41" i="12"/>
  <c r="BQ18" i="36"/>
  <c r="V19" i="28"/>
  <c r="B29" i="16"/>
  <c r="B29" i="12"/>
  <c r="AC18" i="18"/>
  <c r="G29" i="22" s="1"/>
  <c r="B21" i="37"/>
  <c r="Q11" i="37"/>
  <c r="E9" i="37"/>
  <c r="O19" i="37"/>
  <c r="Y17" i="28"/>
  <c r="CZ17" i="28"/>
  <c r="G3" i="22"/>
  <c r="B40" i="22"/>
  <c r="J19" i="18"/>
  <c r="AF19" i="31"/>
  <c r="O19" i="31"/>
  <c r="X19" i="31"/>
  <c r="E19" i="31"/>
  <c r="H19" i="31"/>
  <c r="AC19" i="31"/>
  <c r="R19" i="31"/>
  <c r="U19" i="31"/>
  <c r="K19" i="31"/>
  <c r="B45" i="16"/>
  <c r="B45" i="12"/>
  <c r="AX17" i="28"/>
  <c r="DX17" i="28"/>
  <c r="DE17" i="28"/>
  <c r="C2" i="17"/>
  <c r="AG2" i="37"/>
  <c r="C2" i="18"/>
  <c r="AG2" i="19"/>
  <c r="G2" i="37"/>
  <c r="D2" i="13"/>
  <c r="G2" i="22"/>
  <c r="C2" i="34"/>
  <c r="D2" i="28"/>
  <c r="G2" i="25"/>
  <c r="C2" i="36"/>
  <c r="G18" i="17"/>
  <c r="AT18" i="36"/>
  <c r="AS18" i="17"/>
  <c r="V19" i="37"/>
  <c r="V29" i="37"/>
  <c r="AT18" i="17"/>
  <c r="D43" i="12"/>
  <c r="A14" i="28"/>
  <c r="A8" i="28"/>
  <c r="M19" i="18"/>
  <c r="G32" i="22"/>
  <c r="AX16" i="28"/>
  <c r="L16" i="35"/>
  <c r="E19" i="37"/>
  <c r="L21" i="37"/>
  <c r="G31" i="37"/>
  <c r="N16" i="28"/>
  <c r="C16" i="35"/>
  <c r="T20" i="22"/>
  <c r="J29" i="37"/>
  <c r="J19" i="37"/>
  <c r="AR18" i="18"/>
  <c r="D20" i="18"/>
  <c r="AC18" i="17"/>
  <c r="D3" i="13"/>
  <c r="B57" i="16"/>
  <c r="AP17" i="18"/>
  <c r="B9" i="22"/>
  <c r="BD17" i="28"/>
  <c r="C20" i="18"/>
  <c r="G3" i="25"/>
  <c r="BK18" i="17"/>
  <c r="C3" i="17"/>
  <c r="CK19" i="28"/>
  <c r="D18" i="35"/>
  <c r="BM18" i="36"/>
  <c r="H18" i="17"/>
  <c r="CB18" i="18"/>
  <c r="V15" i="28"/>
  <c r="AZ16" i="18"/>
  <c r="M16" i="18"/>
  <c r="C13" i="34"/>
  <c r="BQ14" i="36"/>
  <c r="J13" i="34"/>
  <c r="CZ14" i="17"/>
  <c r="CK15" i="28"/>
  <c r="BN20" i="18"/>
  <c r="J20" i="22"/>
  <c r="FF17" i="28"/>
  <c r="CB17" i="28"/>
  <c r="C18" i="18"/>
  <c r="H18" i="18"/>
  <c r="E20" i="13"/>
  <c r="L13" i="35"/>
  <c r="C15" i="36"/>
  <c r="BU15" i="36"/>
  <c r="B22" i="27" s="1"/>
  <c r="EO17" i="28"/>
  <c r="BM17" i="28"/>
  <c r="BB17" i="28"/>
  <c r="W17" i="28"/>
  <c r="CQ17" i="28"/>
  <c r="B11" i="12"/>
  <c r="CF18" i="18"/>
  <c r="AI18" i="18"/>
  <c r="Q29" i="22"/>
  <c r="B11" i="16"/>
  <c r="AA18" i="31"/>
  <c r="I18" i="31"/>
  <c r="V18" i="31"/>
  <c r="R15" i="34"/>
  <c r="G15" i="34"/>
  <c r="BR17" i="28"/>
  <c r="EV17" i="28"/>
  <c r="A17" i="12"/>
  <c r="A17" i="16"/>
  <c r="B49" i="12"/>
  <c r="B49" i="16"/>
  <c r="B44" i="16"/>
  <c r="B44" i="12"/>
  <c r="A21" i="18"/>
  <c r="B19" i="12"/>
  <c r="B19" i="16"/>
  <c r="A21" i="36"/>
  <c r="A23" i="31"/>
  <c r="N17" i="18"/>
  <c r="A15" i="18"/>
  <c r="A8" i="18"/>
  <c r="J20" i="31"/>
  <c r="E20" i="31"/>
  <c r="AA20" i="31"/>
  <c r="AD20" i="31"/>
  <c r="S20" i="31"/>
  <c r="AC20" i="31"/>
  <c r="K20" i="31"/>
  <c r="H20" i="31"/>
  <c r="P20" i="31"/>
  <c r="C20" i="31"/>
  <c r="AB20" i="31"/>
  <c r="M20" i="31"/>
  <c r="B39" i="16"/>
  <c r="B39" i="12"/>
  <c r="B16" i="12"/>
  <c r="B16" i="16"/>
  <c r="A13" i="36"/>
  <c r="A8" i="36"/>
  <c r="BI16" i="28"/>
  <c r="EI16" i="28"/>
  <c r="V19" i="25" s="1"/>
  <c r="B50" i="12"/>
  <c r="B50" i="16"/>
  <c r="DK16" i="36"/>
  <c r="I22" i="27" s="1"/>
  <c r="AC16" i="36"/>
  <c r="CC16" i="36"/>
  <c r="G22" i="27" s="1"/>
  <c r="BX17" i="28"/>
  <c r="FB17" i="28"/>
  <c r="G18" i="37"/>
  <c r="G14" i="22"/>
  <c r="H14" i="22" s="1"/>
  <c r="G10" i="22"/>
  <c r="G12" i="22"/>
  <c r="H12" i="22" s="1"/>
  <c r="G16" i="22"/>
  <c r="L8" i="19" l="1"/>
  <c r="D2" i="27"/>
  <c r="K22" i="27"/>
  <c r="L8" i="27"/>
  <c r="I2" i="27"/>
  <c r="D8" i="27"/>
  <c r="B8" i="27"/>
  <c r="G18" i="19"/>
  <c r="C8" i="27"/>
  <c r="B18" i="19"/>
  <c r="B8" i="37"/>
  <c r="V18" i="37"/>
  <c r="Q8" i="37"/>
  <c r="C16" i="27"/>
  <c r="K8" i="27"/>
  <c r="E8" i="27"/>
  <c r="B28" i="27"/>
  <c r="J8" i="27"/>
  <c r="F8" i="27"/>
  <c r="B2" i="27"/>
  <c r="E28" i="27"/>
  <c r="F28" i="27"/>
  <c r="G28" i="37"/>
  <c r="L18" i="37"/>
  <c r="N25" i="18" l="1"/>
  <c r="N21" i="18" s="1"/>
  <c r="O25" i="18"/>
  <c r="O21" i="18" s="1"/>
  <c r="P25" i="18"/>
  <c r="P21" i="18" s="1"/>
  <c r="Q25" i="18"/>
  <c r="Q21" i="18" s="1"/>
  <c r="BC25" i="18"/>
  <c r="BC21" i="18" s="1"/>
  <c r="BD25" i="18"/>
  <c r="BD21" i="18" s="1"/>
  <c r="BE25" i="18"/>
  <c r="BE21" i="18" s="1"/>
  <c r="BF25" i="18"/>
  <c r="BF21" i="18" s="1"/>
  <c r="AC25" i="18"/>
  <c r="AC21" i="18" s="1"/>
  <c r="AD25" i="18"/>
  <c r="AD21" i="18" s="1"/>
  <c r="AM25" i="18"/>
  <c r="AM21" i="18" s="1"/>
  <c r="AN25" i="18"/>
  <c r="AN21" i="18" s="1"/>
  <c r="AE25" i="18"/>
  <c r="AE21" i="18" s="1"/>
  <c r="AF25" i="18"/>
  <c r="AF21" i="18" s="1"/>
  <c r="AI25" i="18"/>
  <c r="AI21" i="18" s="1"/>
  <c r="AJ25" i="18"/>
  <c r="AJ21" i="18" s="1"/>
  <c r="AK25" i="18"/>
  <c r="AK21" i="18" s="1"/>
  <c r="AL25" i="18"/>
  <c r="AL21" i="18" s="1"/>
  <c r="AG25" i="18"/>
  <c r="AG21" i="18" s="1"/>
  <c r="AH25" i="18"/>
  <c r="AH21" i="18" s="1"/>
  <c r="BZ25" i="18"/>
  <c r="BZ21" i="18" s="1"/>
  <c r="CA25" i="18"/>
  <c r="CA21" i="18" s="1"/>
  <c r="CJ25" i="18"/>
  <c r="CJ21" i="18" s="1"/>
  <c r="CK25" i="18"/>
  <c r="CK21" i="18" s="1"/>
  <c r="CB25" i="18"/>
  <c r="CB21" i="18" s="1"/>
  <c r="CC25" i="18"/>
  <c r="CC21" i="18" s="1"/>
  <c r="CF25" i="18"/>
  <c r="CF21" i="18" s="1"/>
  <c r="CG25" i="18"/>
  <c r="CG21" i="18" s="1"/>
  <c r="CH25" i="18"/>
  <c r="CH21" i="18" s="1"/>
  <c r="CI25" i="18"/>
  <c r="CI21" i="18" s="1"/>
  <c r="CD25" i="18"/>
  <c r="CD21" i="18" s="1"/>
  <c r="CE25" i="18"/>
  <c r="CE21" i="18" s="1"/>
  <c r="X25" i="18"/>
  <c r="X21" i="18" s="1"/>
  <c r="Y25" i="18"/>
  <c r="Y21" i="18" s="1"/>
  <c r="Z25" i="18"/>
  <c r="Z21" i="18" s="1"/>
  <c r="AA25" i="18"/>
  <c r="AA21" i="18" s="1"/>
  <c r="BS25" i="18"/>
  <c r="BS21" i="18" s="1"/>
  <c r="BT25" i="18"/>
  <c r="BT21" i="18" s="1"/>
  <c r="BU25" i="18"/>
  <c r="BU21" i="18" s="1"/>
  <c r="BV25" i="18"/>
  <c r="BV21" i="18" s="1"/>
  <c r="R25" i="18"/>
  <c r="R21" i="18" s="1"/>
  <c r="S25" i="18"/>
  <c r="S21" i="18" s="1"/>
  <c r="T25" i="18"/>
  <c r="T21" i="18" s="1"/>
  <c r="U25" i="18"/>
  <c r="U21" i="18" s="1"/>
  <c r="V25" i="18"/>
  <c r="V21" i="18" s="1"/>
  <c r="W25" i="18"/>
  <c r="W21" i="18" s="1"/>
  <c r="BJ25" i="18"/>
  <c r="BJ21" i="18" s="1"/>
  <c r="BK25" i="18"/>
  <c r="BK21" i="18" s="1"/>
  <c r="BL25" i="18"/>
  <c r="BL21" i="18" s="1"/>
  <c r="BM25" i="18"/>
  <c r="BM21" i="18" s="1"/>
  <c r="BN25" i="18"/>
  <c r="BN21" i="18" s="1"/>
  <c r="BO25" i="18"/>
  <c r="BO21" i="18" s="1"/>
  <c r="AR25" i="18"/>
  <c r="AR21" i="18" s="1"/>
  <c r="AS25" i="18"/>
  <c r="AS21" i="18" s="1"/>
  <c r="AT25" i="18"/>
  <c r="AT21" i="18" s="1"/>
  <c r="AU25" i="18"/>
  <c r="AU21" i="18" s="1"/>
  <c r="AP25" i="18"/>
  <c r="AP21" i="18" s="1"/>
  <c r="AQ25" i="18"/>
  <c r="AQ21" i="18" s="1"/>
  <c r="AV25" i="18"/>
  <c r="AV21" i="18" s="1"/>
  <c r="AW25" i="18"/>
  <c r="AW21" i="18" s="1"/>
  <c r="CQ25" i="18"/>
  <c r="CQ21" i="18" s="1"/>
  <c r="CR25" i="18"/>
  <c r="CR21" i="18" s="1"/>
  <c r="CS25" i="18"/>
  <c r="CS21" i="18" s="1"/>
  <c r="CT25" i="18"/>
  <c r="CT21" i="18" s="1"/>
  <c r="CO25" i="18"/>
  <c r="CO21" i="18" s="1"/>
  <c r="CP25" i="18"/>
  <c r="CP21" i="18" s="1"/>
  <c r="CU25" i="18"/>
  <c r="CU21" i="18" s="1"/>
  <c r="CV25" i="18"/>
  <c r="CV21" i="18" s="1"/>
  <c r="BX25" i="18"/>
  <c r="BX21" i="18" s="1"/>
  <c r="BY25" i="18"/>
  <c r="BY21" i="18" s="1"/>
  <c r="CM25" i="18"/>
  <c r="CM21" i="18" s="1"/>
  <c r="CN25" i="18"/>
  <c r="CN21" i="18" s="1"/>
  <c r="BQ25" i="18"/>
  <c r="BQ21" i="18" s="1"/>
  <c r="BR25" i="18"/>
  <c r="BR21" i="18" s="1"/>
  <c r="BH25" i="18"/>
  <c r="BH21" i="18" s="1"/>
  <c r="BI25" i="18"/>
  <c r="BI21" i="18" s="1"/>
  <c r="BA25" i="18"/>
  <c r="BA21" i="18" s="1"/>
  <c r="BB25" i="18"/>
  <c r="BB21" i="18" s="1"/>
  <c r="M23" i="35"/>
  <c r="M19" i="35" s="1"/>
  <c r="Y31" i="22" l="1"/>
  <c r="Y37" i="22"/>
  <c r="V31" i="22"/>
  <c r="V37" i="22"/>
  <c r="T27" i="22"/>
  <c r="T21" i="22"/>
  <c r="J31" i="22"/>
  <c r="J37" i="22"/>
  <c r="L37" i="22"/>
  <c r="L31" i="22"/>
  <c r="E21" i="22"/>
  <c r="E27" i="22"/>
  <c r="T31" i="22"/>
  <c r="T37" i="22"/>
  <c r="B37" i="22"/>
  <c r="B31" i="22"/>
  <c r="G27" i="22"/>
  <c r="G21" i="22"/>
  <c r="Y21" i="22"/>
  <c r="Y27" i="22"/>
  <c r="V27" i="22"/>
  <c r="V21" i="22"/>
  <c r="L21" i="22"/>
  <c r="L27" i="22"/>
  <c r="Q27" i="22"/>
  <c r="Q21" i="22"/>
  <c r="O31" i="22"/>
  <c r="O37" i="22"/>
  <c r="G37" i="22"/>
  <c r="G31" i="22"/>
  <c r="B27" i="22"/>
  <c r="B21" i="22"/>
  <c r="O21" i="22"/>
  <c r="O27" i="22"/>
  <c r="E37" i="22"/>
  <c r="E31" i="22"/>
  <c r="Q31" i="22"/>
  <c r="Q37" i="22"/>
  <c r="J27" i="22"/>
  <c r="J21" i="22"/>
  <c r="M24" i="35"/>
  <c r="M20" i="35" s="1"/>
  <c r="M25" i="35" l="1"/>
  <c r="M26" i="35" l="1"/>
  <c r="M27" i="35" l="1"/>
  <c r="M28" i="35" l="1"/>
  <c r="M29" i="35" l="1"/>
  <c r="M30" i="35" l="1"/>
  <c r="M31" i="35" l="1"/>
  <c r="M32" i="35" l="1"/>
  <c r="M33" i="35" l="1"/>
  <c r="M34" i="35"/>
  <c r="L35" i="35" l="1"/>
  <c r="L21" i="35" s="1"/>
  <c r="M35" i="35"/>
  <c r="M21" i="35" s="1"/>
  <c r="L41" i="35" l="1"/>
  <c r="L42" i="35"/>
  <c r="L43" i="35" l="1"/>
  <c r="L44" i="35" l="1"/>
  <c r="L45" i="35" l="1"/>
  <c r="L49" i="35" l="1"/>
  <c r="L46" i="35"/>
  <c r="L47" i="35"/>
  <c r="L48" i="35"/>
  <c r="B23" i="34" l="1"/>
  <c r="B19" i="34" s="1"/>
  <c r="B24" i="34"/>
  <c r="B25" i="34"/>
  <c r="B26" i="34"/>
  <c r="B27" i="34"/>
  <c r="B28" i="34"/>
  <c r="B29" i="34"/>
  <c r="B30" i="34"/>
  <c r="B31" i="34"/>
  <c r="B32" i="34"/>
  <c r="B33" i="34"/>
  <c r="B34" i="34"/>
  <c r="B20" i="34" s="1"/>
  <c r="B35" i="34"/>
  <c r="B36" i="34"/>
  <c r="B37" i="34"/>
  <c r="B38" i="34"/>
  <c r="B39" i="34"/>
  <c r="B40" i="34"/>
  <c r="B41" i="34"/>
  <c r="B42" i="34"/>
  <c r="B43" i="34"/>
  <c r="B44" i="34"/>
  <c r="B45" i="34"/>
  <c r="B46" i="34"/>
  <c r="B47" i="34"/>
  <c r="B48" i="34"/>
  <c r="B49" i="34"/>
  <c r="B50" i="34"/>
  <c r="B51" i="34"/>
  <c r="B52" i="34"/>
  <c r="B53" i="34"/>
  <c r="B54" i="34"/>
  <c r="B55" i="34"/>
  <c r="B56" i="34"/>
  <c r="B57" i="34"/>
  <c r="B58" i="34"/>
  <c r="B59" i="34"/>
  <c r="B60" i="34"/>
  <c r="B61" i="34"/>
  <c r="B62" i="34"/>
  <c r="B63" i="34"/>
  <c r="B64" i="34"/>
  <c r="B65" i="34"/>
  <c r="B66" i="34"/>
  <c r="B67" i="34"/>
  <c r="B68" i="34"/>
  <c r="B69" i="34"/>
  <c r="B70" i="34"/>
  <c r="B71" i="34"/>
  <c r="B72" i="34"/>
  <c r="B73" i="34"/>
  <c r="B74" i="34"/>
  <c r="B75" i="34"/>
  <c r="B76" i="34"/>
  <c r="B77" i="34"/>
  <c r="B78" i="34"/>
  <c r="B79" i="34"/>
  <c r="B80" i="34"/>
  <c r="B81" i="34"/>
  <c r="B82" i="34"/>
  <c r="B22" i="34"/>
  <c r="B18" i="34" s="1"/>
  <c r="B41" i="36"/>
  <c r="B42" i="36"/>
  <c r="B43" i="36"/>
  <c r="B58" i="36"/>
  <c r="B62" i="36"/>
  <c r="B65" i="36"/>
  <c r="B66" i="36"/>
  <c r="B67" i="36"/>
  <c r="B82" i="36"/>
  <c r="B84" i="36" l="1"/>
  <c r="B76" i="36"/>
  <c r="B68" i="36"/>
  <c r="B60" i="36"/>
  <c r="B52" i="36"/>
  <c r="B44" i="36"/>
  <c r="B36" i="36"/>
  <c r="B28" i="36"/>
  <c r="B83" i="36"/>
  <c r="B75" i="36"/>
  <c r="B59" i="36"/>
  <c r="B51" i="36"/>
  <c r="B35" i="36"/>
  <c r="B21" i="36" s="1"/>
  <c r="B27" i="36"/>
  <c r="B74" i="36"/>
  <c r="B50" i="36"/>
  <c r="B34" i="36"/>
  <c r="B26" i="36"/>
  <c r="B81" i="36"/>
  <c r="B73" i="36"/>
  <c r="B57" i="36"/>
  <c r="B49" i="36"/>
  <c r="B33" i="36"/>
  <c r="B25" i="36"/>
  <c r="B80" i="36"/>
  <c r="B72" i="36"/>
  <c r="B64" i="36"/>
  <c r="B56" i="36"/>
  <c r="B48" i="36"/>
  <c r="B40" i="36"/>
  <c r="B32" i="36"/>
  <c r="B87" i="36"/>
  <c r="B79" i="36"/>
  <c r="B71" i="36"/>
  <c r="B63" i="36"/>
  <c r="B55" i="36"/>
  <c r="B47" i="36"/>
  <c r="B39" i="36"/>
  <c r="B31" i="36"/>
  <c r="B86" i="36"/>
  <c r="B78" i="36"/>
  <c r="B70" i="36"/>
  <c r="B54" i="36"/>
  <c r="B46" i="36"/>
  <c r="B38" i="36"/>
  <c r="B30" i="36"/>
  <c r="B85" i="36"/>
  <c r="B77" i="36"/>
  <c r="B69" i="36"/>
  <c r="B61" i="36"/>
  <c r="B53" i="36"/>
  <c r="B45" i="36"/>
  <c r="B37" i="36"/>
  <c r="B29" i="36"/>
  <c r="B24" i="36"/>
  <c r="B20" i="36" s="1"/>
  <c r="B23" i="36"/>
  <c r="B19" i="36" s="1"/>
  <c r="L6" i="37" s="1"/>
  <c r="C26" i="31" l="1"/>
  <c r="C22" i="31" s="1"/>
  <c r="F26" i="31"/>
  <c r="F22" i="31" s="1"/>
  <c r="I26" i="31"/>
  <c r="I22" i="31" s="1"/>
  <c r="E26" i="31"/>
  <c r="E22" i="31" s="1"/>
  <c r="H26" i="31"/>
  <c r="H22" i="31" s="1"/>
  <c r="K26" i="31"/>
  <c r="K22" i="31" s="1"/>
  <c r="D26" i="31"/>
  <c r="D22" i="31" s="1"/>
  <c r="G26" i="31"/>
  <c r="G22" i="31" s="1"/>
  <c r="J26" i="31"/>
  <c r="J22" i="31" s="1"/>
  <c r="M26" i="31"/>
  <c r="M22" i="31" s="1"/>
  <c r="P26" i="31"/>
  <c r="P22" i="31" s="1"/>
  <c r="S26" i="31"/>
  <c r="S22" i="31" s="1"/>
  <c r="O26" i="31"/>
  <c r="O22" i="31" s="1"/>
  <c r="R26" i="31"/>
  <c r="R22" i="31" s="1"/>
  <c r="U26" i="31"/>
  <c r="U22" i="31" s="1"/>
  <c r="N26" i="31"/>
  <c r="N22" i="31" s="1"/>
  <c r="Q26" i="31"/>
  <c r="Q22" i="31" s="1"/>
  <c r="T26" i="31"/>
  <c r="T22" i="31" s="1"/>
  <c r="V26" i="31"/>
  <c r="V22" i="31" s="1"/>
  <c r="AA26" i="31"/>
  <c r="AA22" i="31" s="1"/>
  <c r="X26" i="31"/>
  <c r="X22" i="31" s="1"/>
  <c r="W26" i="31"/>
  <c r="W22" i="31" s="1"/>
  <c r="Y26" i="31"/>
  <c r="Y22" i="31" s="1"/>
  <c r="AC26" i="31"/>
  <c r="AC22" i="31" s="1"/>
  <c r="AB26" i="31"/>
  <c r="AB22" i="31" s="1"/>
  <c r="AD26" i="31"/>
  <c r="AD22" i="31" s="1"/>
  <c r="AF26" i="31"/>
  <c r="AF22" i="31" s="1"/>
  <c r="CO24" i="28"/>
  <c r="CO20" i="28" s="1"/>
  <c r="DC24" i="28"/>
  <c r="DC20" i="28" s="1"/>
  <c r="DV24" i="28"/>
  <c r="DV20" i="28" s="1"/>
  <c r="EI24" i="28"/>
  <c r="EI20" i="28" s="1"/>
  <c r="CX24" i="28"/>
  <c r="CX20" i="28" s="1"/>
  <c r="CP24" i="28"/>
  <c r="CP20" i="28" s="1"/>
  <c r="C30" i="27" s="1"/>
  <c r="DD24" i="28"/>
  <c r="DD20" i="28" s="1"/>
  <c r="B30" i="27" s="1"/>
  <c r="DW24" i="28"/>
  <c r="DW20" i="28" s="1"/>
  <c r="D30" i="27" s="1"/>
  <c r="EJ24" i="28"/>
  <c r="EJ20" i="28" s="1"/>
  <c r="F30" i="27" s="1"/>
  <c r="CY24" i="28"/>
  <c r="CY20" i="28" s="1"/>
  <c r="E30" i="27" s="1"/>
  <c r="CQ24" i="28"/>
  <c r="CQ20" i="28" s="1"/>
  <c r="CR24" i="28"/>
  <c r="CR20" i="28" s="1"/>
  <c r="CS24" i="28"/>
  <c r="CS20" i="28" s="1"/>
  <c r="CT24" i="28"/>
  <c r="CT20" i="28" s="1"/>
  <c r="CU24" i="28"/>
  <c r="CU20" i="28" s="1"/>
  <c r="CV24" i="28"/>
  <c r="CV20" i="28" s="1"/>
  <c r="CZ24" i="28"/>
  <c r="CZ20" i="28" s="1"/>
  <c r="DA24" i="28"/>
  <c r="DA20" i="28" s="1"/>
  <c r="DE24" i="28"/>
  <c r="DE20" i="28" s="1"/>
  <c r="DF24" i="28"/>
  <c r="DF20" i="28" s="1"/>
  <c r="DG24" i="28"/>
  <c r="DG20" i="28" s="1"/>
  <c r="DH24" i="28"/>
  <c r="DH20" i="28" s="1"/>
  <c r="DI24" i="28"/>
  <c r="DI20" i="28" s="1"/>
  <c r="DJ24" i="28"/>
  <c r="DJ20" i="28" s="1"/>
  <c r="DK24" i="28"/>
  <c r="DK20" i="28" s="1"/>
  <c r="DL24" i="28"/>
  <c r="DL20" i="28" s="1"/>
  <c r="DM24" i="28"/>
  <c r="DM20" i="28" s="1"/>
  <c r="DN24" i="28"/>
  <c r="DN20" i="28" s="1"/>
  <c r="DO24" i="28"/>
  <c r="DO20" i="28" s="1"/>
  <c r="DP24" i="28"/>
  <c r="DP20" i="28" s="1"/>
  <c r="DQ24" i="28"/>
  <c r="DQ20" i="28" s="1"/>
  <c r="DR24" i="28"/>
  <c r="DR20" i="28" s="1"/>
  <c r="DS24" i="28"/>
  <c r="DS20" i="28" s="1"/>
  <c r="DT24" i="28"/>
  <c r="DT20" i="28" s="1"/>
  <c r="DX24" i="28"/>
  <c r="DX20" i="28" s="1"/>
  <c r="DY24" i="28"/>
  <c r="DY20" i="28" s="1"/>
  <c r="DZ24" i="28"/>
  <c r="DZ20" i="28" s="1"/>
  <c r="EA24" i="28"/>
  <c r="EA20" i="28" s="1"/>
  <c r="EB24" i="28"/>
  <c r="EB20" i="28" s="1"/>
  <c r="EC24" i="28"/>
  <c r="EC20" i="28" s="1"/>
  <c r="ED24" i="28"/>
  <c r="ED20" i="28" s="1"/>
  <c r="EE24" i="28"/>
  <c r="EE20" i="28" s="1"/>
  <c r="EF24" i="28"/>
  <c r="EF20" i="28" s="1"/>
  <c r="EG24" i="28"/>
  <c r="EG20" i="28" s="1"/>
  <c r="W24" i="28"/>
  <c r="W20" i="28" s="1"/>
  <c r="X24" i="28"/>
  <c r="X20" i="28" s="1"/>
  <c r="Y24" i="28"/>
  <c r="Y20" i="28" s="1"/>
  <c r="Z24" i="28"/>
  <c r="Z20" i="28" s="1"/>
  <c r="AA24" i="28"/>
  <c r="AA20" i="28" s="1"/>
  <c r="AB24" i="28"/>
  <c r="AB20" i="28" s="1"/>
  <c r="AD24" i="28"/>
  <c r="AD20" i="28" s="1"/>
  <c r="AE24" i="28"/>
  <c r="AE20" i="28" s="1"/>
  <c r="AG24" i="28"/>
  <c r="AG20" i="28" s="1"/>
  <c r="AH24" i="28"/>
  <c r="AH20" i="28" s="1"/>
  <c r="AI24" i="28"/>
  <c r="AI20" i="28" s="1"/>
  <c r="AJ24" i="28"/>
  <c r="AJ20" i="28" s="1"/>
  <c r="AL24" i="28"/>
  <c r="AL20" i="28" s="1"/>
  <c r="AM24" i="28"/>
  <c r="AM20" i="28" s="1"/>
  <c r="AN24" i="28"/>
  <c r="AN20" i="28" s="1"/>
  <c r="AO24" i="28"/>
  <c r="AO20" i="28" s="1"/>
  <c r="AP24" i="28"/>
  <c r="AP20" i="28" s="1"/>
  <c r="AQ24" i="28"/>
  <c r="AQ20" i="28" s="1"/>
  <c r="AR24" i="28"/>
  <c r="AR20" i="28" s="1"/>
  <c r="AS24" i="28"/>
  <c r="AS20" i="28" s="1"/>
  <c r="AT24" i="28"/>
  <c r="AT20" i="28" s="1"/>
  <c r="AU24" i="28"/>
  <c r="AU20" i="28" s="1"/>
  <c r="AV24" i="28"/>
  <c r="AV20" i="28" s="1"/>
  <c r="AX24" i="28"/>
  <c r="AX20" i="28" s="1"/>
  <c r="AY24" i="28"/>
  <c r="AY20" i="28" s="1"/>
  <c r="AZ24" i="28"/>
  <c r="AZ20" i="28" s="1"/>
  <c r="BA24" i="28"/>
  <c r="BA20" i="28" s="1"/>
  <c r="BB24" i="28"/>
  <c r="BB20" i="28" s="1"/>
  <c r="BC24" i="28"/>
  <c r="BC20" i="28" s="1"/>
  <c r="BD24" i="28"/>
  <c r="BD20" i="28" s="1"/>
  <c r="BE24" i="28"/>
  <c r="BE20" i="28" s="1"/>
  <c r="BF24" i="28"/>
  <c r="BF20" i="28" s="1"/>
  <c r="BG24" i="28"/>
  <c r="BG20" i="28" s="1"/>
  <c r="EK24" i="28"/>
  <c r="EK20" i="28" s="1"/>
  <c r="CL24" i="28"/>
  <c r="CL20" i="28" s="1"/>
  <c r="G31" i="25" l="1"/>
  <c r="G37" i="25"/>
  <c r="E31" i="25"/>
  <c r="E37" i="25"/>
  <c r="T27" i="25"/>
  <c r="T21" i="25"/>
  <c r="E29" i="27"/>
  <c r="E31" i="27" s="1"/>
  <c r="B31" i="25"/>
  <c r="B37" i="25"/>
  <c r="Y21" i="25"/>
  <c r="Y27" i="25"/>
  <c r="F29" i="27"/>
  <c r="F31" i="27" s="1"/>
  <c r="O21" i="25"/>
  <c r="D29" i="27"/>
  <c r="D31" i="27" s="1"/>
  <c r="O27" i="25"/>
  <c r="L37" i="25"/>
  <c r="L31" i="25"/>
  <c r="B29" i="27"/>
  <c r="B31" i="27" s="1"/>
  <c r="E21" i="25"/>
  <c r="E27" i="25"/>
  <c r="O37" i="25"/>
  <c r="O31" i="25"/>
  <c r="J27" i="25"/>
  <c r="J21" i="25"/>
  <c r="C29" i="27"/>
  <c r="C31" i="27" s="1"/>
  <c r="Y31" i="25"/>
  <c r="J37" i="25"/>
  <c r="J31" i="25"/>
  <c r="EL24" i="28" l="1"/>
  <c r="EL20" i="28" s="1"/>
  <c r="Y37" i="25" s="1"/>
  <c r="EM24" i="28"/>
  <c r="EM20" i="28" s="1"/>
  <c r="EN24" i="28"/>
  <c r="EN20" i="28" s="1"/>
  <c r="EO24" i="28"/>
  <c r="EO20" i="28" s="1"/>
  <c r="EP24" i="28"/>
  <c r="EP20" i="28" s="1"/>
  <c r="EQ24" i="28"/>
  <c r="EQ20" i="28" s="1"/>
  <c r="ER24" i="28"/>
  <c r="ER20" i="28" s="1"/>
  <c r="BI24" i="28"/>
  <c r="BI20" i="28" s="1"/>
  <c r="BJ24" i="28"/>
  <c r="BJ20" i="28" s="1"/>
  <c r="BK24" i="28"/>
  <c r="BK20" i="28" s="1"/>
  <c r="BL24" i="28"/>
  <c r="BL20" i="28" s="1"/>
  <c r="BM24" i="28"/>
  <c r="BM20" i="28" s="1"/>
  <c r="BN24" i="28"/>
  <c r="BN20" i="28" s="1"/>
  <c r="BO24" i="28"/>
  <c r="BO20" i="28" s="1"/>
  <c r="BP24" i="28"/>
  <c r="BP20" i="28" s="1"/>
  <c r="EV24" i="28"/>
  <c r="EV20" i="28" s="1"/>
  <c r="EW24" i="28"/>
  <c r="EW20" i="28" s="1"/>
  <c r="EX24" i="28"/>
  <c r="EX20" i="28" s="1"/>
  <c r="EY24" i="28"/>
  <c r="EY20" i="28" s="1"/>
  <c r="EZ24" i="28"/>
  <c r="EZ20" i="28" s="1"/>
  <c r="FA24" i="28"/>
  <c r="FA20" i="28" s="1"/>
  <c r="FB24" i="28"/>
  <c r="FB20" i="28" s="1"/>
  <c r="FC24" i="28"/>
  <c r="FC20" i="28" s="1"/>
  <c r="FD24" i="28"/>
  <c r="FD20" i="28" s="1"/>
  <c r="FE24" i="28"/>
  <c r="FE20" i="28" s="1"/>
  <c r="FF24" i="28"/>
  <c r="FF20" i="28" s="1"/>
  <c r="FG24" i="28"/>
  <c r="FG20" i="28" s="1"/>
  <c r="FH24" i="28"/>
  <c r="FH20" i="28" s="1"/>
  <c r="FI24" i="28"/>
  <c r="FI20" i="28" s="1"/>
  <c r="FJ24" i="28"/>
  <c r="FJ20" i="28" s="1"/>
  <c r="FK24" i="28"/>
  <c r="FK20" i="28" s="1"/>
  <c r="FL24" i="28"/>
  <c r="FL20" i="28" s="1"/>
  <c r="FM24" i="28"/>
  <c r="FM20" i="28" s="1"/>
  <c r="BR24" i="28"/>
  <c r="BR20" i="28" s="1"/>
  <c r="BS24" i="28"/>
  <c r="BS20" i="28" s="1"/>
  <c r="BT24" i="28"/>
  <c r="BT20" i="28" s="1"/>
  <c r="BU24" i="28"/>
  <c r="BU20" i="28" s="1"/>
  <c r="BV24" i="28"/>
  <c r="BV20" i="28" s="1"/>
  <c r="BW24" i="28"/>
  <c r="BW20" i="28" s="1"/>
  <c r="BX24" i="28"/>
  <c r="BX20" i="28" s="1"/>
  <c r="BY24" i="28"/>
  <c r="BY20" i="28" s="1"/>
  <c r="BZ24" i="28"/>
  <c r="BZ20" i="28" s="1"/>
  <c r="CA24" i="28"/>
  <c r="CA20" i="28" s="1"/>
  <c r="CB24" i="28"/>
  <c r="CB20" i="28" s="1"/>
  <c r="CC24" i="28"/>
  <c r="CC20" i="28" s="1"/>
  <c r="CD24" i="28"/>
  <c r="CD20" i="28" s="1"/>
  <c r="CE24" i="28"/>
  <c r="CE20" i="28" s="1"/>
  <c r="CF24" i="28"/>
  <c r="CF20" i="28" s="1"/>
  <c r="CG24" i="28"/>
  <c r="CG20" i="28" s="1"/>
  <c r="CH24" i="28"/>
  <c r="CH20" i="28" s="1"/>
  <c r="CI24" i="28"/>
  <c r="CI20" i="28" s="1"/>
  <c r="CM24" i="28"/>
  <c r="CM20" i="28" s="1"/>
  <c r="ET24" i="28"/>
  <c r="ET20" i="28" s="1"/>
  <c r="EU24" i="28"/>
  <c r="EU20" i="28" s="1"/>
  <c r="Q37" i="25" l="1"/>
  <c r="Q31" i="25"/>
  <c r="T31" i="25"/>
  <c r="T37" i="25"/>
  <c r="V31" i="25"/>
  <c r="V37" i="25"/>
  <c r="AL27" i="31" l="1"/>
  <c r="AK27" i="31"/>
  <c r="AJ27" i="31"/>
  <c r="C27" i="31"/>
  <c r="F27" i="31"/>
  <c r="I27" i="31"/>
  <c r="E27" i="31"/>
  <c r="H27" i="31"/>
  <c r="K27" i="31"/>
  <c r="D27" i="31"/>
  <c r="G27" i="31"/>
  <c r="J27" i="31"/>
  <c r="M27" i="31"/>
  <c r="P27" i="31"/>
  <c r="S27" i="31"/>
  <c r="O27" i="31"/>
  <c r="R27" i="31"/>
  <c r="U27" i="31"/>
  <c r="N27" i="31"/>
  <c r="Q27" i="31"/>
  <c r="T27" i="31"/>
  <c r="V27" i="31"/>
  <c r="AA27" i="31"/>
  <c r="X27" i="31"/>
  <c r="W27" i="31"/>
  <c r="Y27" i="31"/>
  <c r="AC27" i="31"/>
  <c r="AB27" i="31"/>
  <c r="AD27" i="31"/>
  <c r="AF27" i="31" l="1"/>
  <c r="EK25" i="28" l="1"/>
  <c r="EK21" i="28" s="1"/>
  <c r="CL25" i="28"/>
  <c r="CL21" i="28" s="1"/>
  <c r="AK25" i="28"/>
  <c r="AK21" i="28" s="1"/>
  <c r="AK26" i="28"/>
  <c r="AK27" i="28"/>
  <c r="CQ25" i="28" l="1"/>
  <c r="CQ21" i="28" s="1"/>
  <c r="CO25" i="28" l="1"/>
  <c r="CO21" i="28" s="1"/>
  <c r="DC25" i="28"/>
  <c r="DC21" i="28" s="1"/>
  <c r="DV25" i="28"/>
  <c r="DV21" i="28" s="1"/>
  <c r="EI25" i="28"/>
  <c r="EI21" i="28" s="1"/>
  <c r="CX25" i="28"/>
  <c r="CX21" i="28" s="1"/>
  <c r="CP25" i="28"/>
  <c r="CP21" i="28" s="1"/>
  <c r="DD25" i="28"/>
  <c r="DD21" i="28" s="1"/>
  <c r="DW25" i="28"/>
  <c r="DW21" i="28" s="1"/>
  <c r="EJ25" i="28"/>
  <c r="EJ21" i="28" s="1"/>
  <c r="CY25" i="28"/>
  <c r="CY21" i="28" s="1"/>
  <c r="CR25" i="28"/>
  <c r="CR21" i="28" s="1"/>
  <c r="CS25" i="28"/>
  <c r="CS21" i="28" s="1"/>
  <c r="CT25" i="28"/>
  <c r="CT21" i="28" s="1"/>
  <c r="CU25" i="28"/>
  <c r="CU21" i="28" s="1"/>
  <c r="CV25" i="28"/>
  <c r="CV21" i="28" s="1"/>
  <c r="CZ25" i="28"/>
  <c r="CZ21" i="28" s="1"/>
  <c r="DA25" i="28"/>
  <c r="DA21" i="28" s="1"/>
  <c r="DE25" i="28"/>
  <c r="DE21" i="28" s="1"/>
  <c r="DF25" i="28"/>
  <c r="DF21" i="28" s="1"/>
  <c r="DG25" i="28"/>
  <c r="DG21" i="28" s="1"/>
  <c r="DH25" i="28"/>
  <c r="DH21" i="28" s="1"/>
  <c r="DI25" i="28"/>
  <c r="DI21" i="28" s="1"/>
  <c r="DJ25" i="28"/>
  <c r="DJ21" i="28" s="1"/>
  <c r="DK25" i="28"/>
  <c r="DK21" i="28" s="1"/>
  <c r="DL25" i="28"/>
  <c r="DL21" i="28" s="1"/>
  <c r="DM25" i="28"/>
  <c r="DM21" i="28" s="1"/>
  <c r="DN25" i="28"/>
  <c r="DN21" i="28" s="1"/>
  <c r="DO25" i="28"/>
  <c r="DO21" i="28" s="1"/>
  <c r="DP25" i="28"/>
  <c r="DP21" i="28" s="1"/>
  <c r="DQ25" i="28"/>
  <c r="DQ21" i="28" s="1"/>
  <c r="DR25" i="28"/>
  <c r="DR21" i="28" s="1"/>
  <c r="DS25" i="28"/>
  <c r="DS21" i="28" s="1"/>
  <c r="DT25" i="28"/>
  <c r="DT21" i="28" s="1"/>
  <c r="DX25" i="28"/>
  <c r="DX21" i="28" s="1"/>
  <c r="DY25" i="28"/>
  <c r="DY21" i="28" s="1"/>
  <c r="DZ25" i="28"/>
  <c r="DZ21" i="28" s="1"/>
  <c r="EA25" i="28"/>
  <c r="EA21" i="28" s="1"/>
  <c r="EB25" i="28"/>
  <c r="EB21" i="28" s="1"/>
  <c r="EC25" i="28"/>
  <c r="EC21" i="28" s="1"/>
  <c r="ED25" i="28"/>
  <c r="ED21" i="28" s="1"/>
  <c r="EE25" i="28"/>
  <c r="EE21" i="28" s="1"/>
  <c r="EF25" i="28"/>
  <c r="EF21" i="28" s="1"/>
  <c r="EG25" i="28"/>
  <c r="EG21" i="28" s="1"/>
  <c r="W25" i="28"/>
  <c r="W21" i="28" s="1"/>
  <c r="X25" i="28"/>
  <c r="X21" i="28" s="1"/>
  <c r="Y25" i="28"/>
  <c r="Y21" i="28" s="1"/>
  <c r="Z25" i="28"/>
  <c r="Z21" i="28" s="1"/>
  <c r="AA25" i="28"/>
  <c r="AA21" i="28" s="1"/>
  <c r="G33" i="25" s="1"/>
  <c r="H33" i="25" s="1"/>
  <c r="AB25" i="28"/>
  <c r="AB21" i="28" s="1"/>
  <c r="AD25" i="28"/>
  <c r="AD21" i="28" s="1"/>
  <c r="AE25" i="28"/>
  <c r="AE21" i="28" s="1"/>
  <c r="AG25" i="28"/>
  <c r="AG21" i="28" s="1"/>
  <c r="AH25" i="28"/>
  <c r="AH21" i="28" s="1"/>
  <c r="AI25" i="28"/>
  <c r="AI21" i="28" s="1"/>
  <c r="B33" i="25" s="1"/>
  <c r="C33" i="25" s="1"/>
  <c r="AJ25" i="28"/>
  <c r="AJ21" i="28" s="1"/>
  <c r="AL25" i="28"/>
  <c r="AL21" i="28" s="1"/>
  <c r="AM25" i="28"/>
  <c r="AM21" i="28" s="1"/>
  <c r="AN25" i="28"/>
  <c r="AN21" i="28" s="1"/>
  <c r="AO25" i="28"/>
  <c r="AO21" i="28" s="1"/>
  <c r="AP25" i="28"/>
  <c r="AP21" i="28" s="1"/>
  <c r="AQ25" i="28"/>
  <c r="AQ21" i="28" s="1"/>
  <c r="AR25" i="28"/>
  <c r="AR21" i="28" s="1"/>
  <c r="AS25" i="28"/>
  <c r="AS21" i="28" s="1"/>
  <c r="AT25" i="28"/>
  <c r="AT21" i="28" s="1"/>
  <c r="AU25" i="28"/>
  <c r="AU21" i="28" s="1"/>
  <c r="AV25" i="28"/>
  <c r="AV21" i="28" s="1"/>
  <c r="AX25" i="28"/>
  <c r="AX21" i="28" s="1"/>
  <c r="AY25" i="28"/>
  <c r="AY21" i="28" s="1"/>
  <c r="AZ25" i="28"/>
  <c r="AZ21" i="28" s="1"/>
  <c r="BA25" i="28"/>
  <c r="BA21" i="28" s="1"/>
  <c r="BB25" i="28"/>
  <c r="BB21" i="28" s="1"/>
  <c r="BC25" i="28"/>
  <c r="BC21" i="28" s="1"/>
  <c r="BD25" i="28"/>
  <c r="BD21" i="28" s="1"/>
  <c r="L33" i="25" s="1"/>
  <c r="M33" i="25" s="1"/>
  <c r="BE25" i="28"/>
  <c r="BE21" i="28" s="1"/>
  <c r="BF25" i="28"/>
  <c r="BF21" i="28" s="1"/>
  <c r="BG25" i="28"/>
  <c r="BG21" i="28" s="1"/>
  <c r="EL25" i="28"/>
  <c r="EL21" i="28" s="1"/>
  <c r="EM25" i="28"/>
  <c r="EM21" i="28" s="1"/>
  <c r="EN25" i="28"/>
  <c r="EN21" i="28" s="1"/>
  <c r="EO25" i="28"/>
  <c r="EO21" i="28" s="1"/>
  <c r="EP25" i="28"/>
  <c r="EP21" i="28" s="1"/>
  <c r="EQ25" i="28"/>
  <c r="EQ21" i="28" s="1"/>
  <c r="ER25" i="28"/>
  <c r="ER21" i="28" s="1"/>
  <c r="BI25" i="28"/>
  <c r="BI21" i="28" s="1"/>
  <c r="V33" i="25" s="1"/>
  <c r="W33" i="25" s="1"/>
  <c r="BJ25" i="28"/>
  <c r="BJ21" i="28" s="1"/>
  <c r="BK25" i="28"/>
  <c r="BK21" i="28" s="1"/>
  <c r="BL25" i="28"/>
  <c r="BL21" i="28" s="1"/>
  <c r="BM25" i="28"/>
  <c r="BM21" i="28" s="1"/>
  <c r="BN25" i="28"/>
  <c r="BN21" i="28" s="1"/>
  <c r="BO25" i="28"/>
  <c r="BO21" i="28" s="1"/>
  <c r="BP25" i="28"/>
  <c r="BP21" i="28" s="1"/>
  <c r="EV25" i="28"/>
  <c r="EV21" i="28" s="1"/>
  <c r="EW25" i="28"/>
  <c r="EW21" i="28" s="1"/>
  <c r="EX25" i="28"/>
  <c r="EX21" i="28" s="1"/>
  <c r="EY25" i="28"/>
  <c r="EY21" i="28" s="1"/>
  <c r="EZ25" i="28"/>
  <c r="EZ21" i="28" s="1"/>
  <c r="FA25" i="28"/>
  <c r="FA21" i="28" s="1"/>
  <c r="FB25" i="28"/>
  <c r="FB21" i="28" s="1"/>
  <c r="FC25" i="28"/>
  <c r="FC21" i="28" s="1"/>
  <c r="FD25" i="28"/>
  <c r="FD21" i="28" s="1"/>
  <c r="FE25" i="28"/>
  <c r="FE21" i="28" s="1"/>
  <c r="FF25" i="28"/>
  <c r="FF21" i="28" s="1"/>
  <c r="FG25" i="28"/>
  <c r="FG21" i="28" s="1"/>
  <c r="FH25" i="28"/>
  <c r="FH21" i="28" s="1"/>
  <c r="FI25" i="28"/>
  <c r="FI21" i="28" s="1"/>
  <c r="FJ25" i="28"/>
  <c r="FJ21" i="28" s="1"/>
  <c r="FK25" i="28"/>
  <c r="FK21" i="28" s="1"/>
  <c r="FL25" i="28"/>
  <c r="FL21" i="28" s="1"/>
  <c r="FM25" i="28"/>
  <c r="FM21" i="28" s="1"/>
  <c r="BR25" i="28"/>
  <c r="BR21" i="28" s="1"/>
  <c r="BS25" i="28"/>
  <c r="BS21" i="28" s="1"/>
  <c r="BT25" i="28"/>
  <c r="BT21" i="28" s="1"/>
  <c r="BU25" i="28"/>
  <c r="BU21" i="28" s="1"/>
  <c r="BV25" i="28"/>
  <c r="BV21" i="28" s="1"/>
  <c r="BW25" i="28"/>
  <c r="BW21" i="28" s="1"/>
  <c r="BX25" i="28"/>
  <c r="BX21" i="28" s="1"/>
  <c r="BY25" i="28"/>
  <c r="BY21" i="28" s="1"/>
  <c r="BZ25" i="28"/>
  <c r="BZ21" i="28" s="1"/>
  <c r="CA25" i="28"/>
  <c r="CA21" i="28" s="1"/>
  <c r="CB25" i="28"/>
  <c r="CB21" i="28" s="1"/>
  <c r="CC25" i="28"/>
  <c r="CC21" i="28" s="1"/>
  <c r="CD25" i="28"/>
  <c r="CD21" i="28" s="1"/>
  <c r="CE25" i="28"/>
  <c r="CE21" i="28" s="1"/>
  <c r="CF25" i="28"/>
  <c r="CF21" i="28" s="1"/>
  <c r="CG25" i="28"/>
  <c r="CG21" i="28" s="1"/>
  <c r="CH25" i="28"/>
  <c r="CH21" i="28" s="1"/>
  <c r="Q33" i="25" s="1"/>
  <c r="R33" i="25" s="1"/>
  <c r="CI25" i="28"/>
  <c r="CI21" i="28" s="1"/>
  <c r="CM25" i="28"/>
  <c r="CM21" i="28" s="1"/>
  <c r="ET25" i="28"/>
  <c r="ET21" i="28" s="1"/>
  <c r="EU25" i="28"/>
  <c r="EU21" i="28" s="1"/>
  <c r="N26" i="18" l="1"/>
  <c r="N22" i="18" s="1"/>
  <c r="B23" i="22" s="1"/>
  <c r="C23" i="22" s="1"/>
  <c r="O26" i="18"/>
  <c r="O22" i="18" s="1"/>
  <c r="P26" i="18"/>
  <c r="P22" i="18" s="1"/>
  <c r="G23" i="22" s="1"/>
  <c r="H23" i="22" s="1"/>
  <c r="Q26" i="18"/>
  <c r="Q22" i="18" s="1"/>
  <c r="BC26" i="18"/>
  <c r="BC22" i="18" s="1"/>
  <c r="BD26" i="18"/>
  <c r="BD22" i="18" s="1"/>
  <c r="BE26" i="18"/>
  <c r="BE22" i="18" s="1"/>
  <c r="BF26" i="18"/>
  <c r="BF22" i="18" s="1"/>
  <c r="AC26" i="18"/>
  <c r="AC22" i="18" s="1"/>
  <c r="G33" i="22" s="1"/>
  <c r="H33" i="22" s="1"/>
  <c r="AD26" i="18"/>
  <c r="AD22" i="18" s="1"/>
  <c r="AM26" i="18"/>
  <c r="AM22" i="18" s="1"/>
  <c r="AN26" i="18"/>
  <c r="AN22" i="18" s="1"/>
  <c r="AE26" i="18"/>
  <c r="AE22" i="18" s="1"/>
  <c r="L33" i="22" s="1"/>
  <c r="M33" i="22" s="1"/>
  <c r="AF26" i="18"/>
  <c r="AF22" i="18" s="1"/>
  <c r="AI26" i="18"/>
  <c r="AI22" i="18" s="1"/>
  <c r="Q33" i="22" s="1"/>
  <c r="R33" i="22" s="1"/>
  <c r="AJ26" i="18"/>
  <c r="AJ22" i="18" s="1"/>
  <c r="AK26" i="18"/>
  <c r="AK22" i="18" s="1"/>
  <c r="AL26" i="18"/>
  <c r="AL22" i="18" s="1"/>
  <c r="AG26" i="18"/>
  <c r="AG22" i="18" s="1"/>
  <c r="B33" i="22" s="1"/>
  <c r="C33" i="22" s="1"/>
  <c r="AH26" i="18"/>
  <c r="AH22" i="18" s="1"/>
  <c r="BZ26" i="18"/>
  <c r="BZ22" i="18" s="1"/>
  <c r="CA26" i="18"/>
  <c r="CA22" i="18" s="1"/>
  <c r="CJ26" i="18"/>
  <c r="CJ22" i="18" s="1"/>
  <c r="CK26" i="18"/>
  <c r="CK22" i="18" s="1"/>
  <c r="CB26" i="18"/>
  <c r="CB22" i="18" s="1"/>
  <c r="CC26" i="18"/>
  <c r="CC22" i="18" s="1"/>
  <c r="CF26" i="18"/>
  <c r="CF22" i="18" s="1"/>
  <c r="CG26" i="18"/>
  <c r="CG22" i="18" s="1"/>
  <c r="CH26" i="18"/>
  <c r="CH22" i="18" s="1"/>
  <c r="CI26" i="18"/>
  <c r="CI22" i="18" s="1"/>
  <c r="CD26" i="18"/>
  <c r="CD22" i="18" s="1"/>
  <c r="CE26" i="18"/>
  <c r="CE22" i="18" s="1"/>
  <c r="X26" i="18"/>
  <c r="X22" i="18" s="1"/>
  <c r="Q23" i="22" s="1"/>
  <c r="R23" i="22" s="1"/>
  <c r="Y26" i="18"/>
  <c r="Y22" i="18" s="1"/>
  <c r="Z26" i="18"/>
  <c r="Z22" i="18" s="1"/>
  <c r="AA26" i="18"/>
  <c r="AA22" i="18" s="1"/>
  <c r="BS26" i="18"/>
  <c r="BS22" i="18" s="1"/>
  <c r="BT26" i="18"/>
  <c r="BT22" i="18" s="1"/>
  <c r="BU26" i="18"/>
  <c r="BU22" i="18" s="1"/>
  <c r="BV26" i="18"/>
  <c r="BV22" i="18" s="1"/>
  <c r="R26" i="18"/>
  <c r="R22" i="18" s="1"/>
  <c r="L23" i="22" s="1"/>
  <c r="M23" i="22" s="1"/>
  <c r="S26" i="18"/>
  <c r="S22" i="18" s="1"/>
  <c r="T26" i="18"/>
  <c r="T22" i="18" s="1"/>
  <c r="U26" i="18"/>
  <c r="U22" i="18" s="1"/>
  <c r="V26" i="18"/>
  <c r="V22" i="18" s="1"/>
  <c r="W26" i="18"/>
  <c r="W22" i="18" s="1"/>
  <c r="BJ26" i="18"/>
  <c r="BJ22" i="18" s="1"/>
  <c r="BK26" i="18"/>
  <c r="BK22" i="18" s="1"/>
  <c r="BL26" i="18"/>
  <c r="BL22" i="18" s="1"/>
  <c r="BM26" i="18"/>
  <c r="BM22" i="18" s="1"/>
  <c r="BN26" i="18"/>
  <c r="BN22" i="18" s="1"/>
  <c r="BO26" i="18"/>
  <c r="BO22" i="18" s="1"/>
  <c r="AR26" i="18"/>
  <c r="AR22" i="18" s="1"/>
  <c r="V33" i="22" s="1"/>
  <c r="W33" i="22" s="1"/>
  <c r="AS26" i="18"/>
  <c r="AS22" i="18" s="1"/>
  <c r="AT26" i="18"/>
  <c r="AT22" i="18" s="1"/>
  <c r="AU26" i="18"/>
  <c r="AU22" i="18" s="1"/>
  <c r="AP26" i="18"/>
  <c r="AP22" i="18" s="1"/>
  <c r="V23" i="22" s="1"/>
  <c r="W23" i="22" s="1"/>
  <c r="AQ26" i="18"/>
  <c r="AQ22" i="18" s="1"/>
  <c r="AV26" i="18"/>
  <c r="AV22" i="18" s="1"/>
  <c r="AW26" i="18"/>
  <c r="AW22" i="18" s="1"/>
  <c r="CQ26" i="18"/>
  <c r="CQ22" i="18" s="1"/>
  <c r="CR26" i="18"/>
  <c r="CR22" i="18" s="1"/>
  <c r="CS26" i="18"/>
  <c r="CS22" i="18" s="1"/>
  <c r="CT26" i="18"/>
  <c r="CT22" i="18" s="1"/>
  <c r="CO26" i="18"/>
  <c r="CO22" i="18" s="1"/>
  <c r="CP26" i="18"/>
  <c r="CP22" i="18" s="1"/>
  <c r="CU26" i="18"/>
  <c r="CU22" i="18" s="1"/>
  <c r="CV26" i="18"/>
  <c r="CV22" i="18" s="1"/>
  <c r="BX26" i="18"/>
  <c r="BX22" i="18" s="1"/>
  <c r="BY26" i="18"/>
  <c r="BY22" i="18" s="1"/>
  <c r="CM26" i="18"/>
  <c r="CM22" i="18" s="1"/>
  <c r="CN26" i="18"/>
  <c r="CN22" i="18" s="1"/>
  <c r="BQ26" i="18"/>
  <c r="BQ22" i="18" s="1"/>
  <c r="BR26" i="18"/>
  <c r="BR22" i="18" s="1"/>
  <c r="BH26" i="18"/>
  <c r="BH22" i="18" s="1"/>
  <c r="BI26" i="18"/>
  <c r="BI22" i="18" s="1"/>
  <c r="BA26" i="18"/>
  <c r="BA22" i="18" s="1"/>
  <c r="BB26" i="18"/>
  <c r="BB22" i="18" s="1"/>
  <c r="N27" i="18"/>
  <c r="O27" i="18"/>
  <c r="P27" i="18"/>
  <c r="Q27" i="18"/>
  <c r="BC27" i="18"/>
  <c r="BD27" i="18"/>
  <c r="BE27" i="18"/>
  <c r="BF27" i="18"/>
  <c r="AC27" i="18"/>
  <c r="AD27" i="18"/>
  <c r="AM27" i="18"/>
  <c r="AN27" i="18"/>
  <c r="AE27" i="18"/>
  <c r="AF27" i="18"/>
  <c r="AI27" i="18"/>
  <c r="AJ27" i="18"/>
  <c r="AK27" i="18"/>
  <c r="AL27" i="18"/>
  <c r="AG27" i="18"/>
  <c r="AH27" i="18"/>
  <c r="BZ27" i="18"/>
  <c r="CA27" i="18"/>
  <c r="CJ27" i="18"/>
  <c r="CK27" i="18"/>
  <c r="CB27" i="18"/>
  <c r="CC27" i="18"/>
  <c r="CF27" i="18"/>
  <c r="CG27" i="18"/>
  <c r="CH27" i="18"/>
  <c r="CI27" i="18"/>
  <c r="CD27" i="18"/>
  <c r="CE27" i="18"/>
  <c r="X27" i="18"/>
  <c r="Y27" i="18"/>
  <c r="Z27" i="18"/>
  <c r="AA27" i="18"/>
  <c r="BS27" i="18"/>
  <c r="BT27" i="18"/>
  <c r="BU27" i="18"/>
  <c r="BV27" i="18"/>
  <c r="R27" i="18"/>
  <c r="S27" i="18"/>
  <c r="T27" i="18"/>
  <c r="U27" i="18"/>
  <c r="V27" i="18"/>
  <c r="W27" i="18"/>
  <c r="BJ27" i="18"/>
  <c r="BK27" i="18"/>
  <c r="BL27" i="18"/>
  <c r="BM27" i="18"/>
  <c r="BN27" i="18"/>
  <c r="BO27" i="18"/>
  <c r="AR27" i="18"/>
  <c r="AS27" i="18"/>
  <c r="AT27" i="18"/>
  <c r="AU27" i="18"/>
  <c r="AP27" i="18"/>
  <c r="AQ27" i="18"/>
  <c r="AV27" i="18"/>
  <c r="AW27" i="18"/>
  <c r="CQ27" i="18"/>
  <c r="CR27" i="18"/>
  <c r="CS27" i="18"/>
  <c r="CT27" i="18"/>
  <c r="CO27" i="18"/>
  <c r="CP27" i="18"/>
  <c r="CU27" i="18"/>
  <c r="CV27" i="18"/>
  <c r="BX27" i="18"/>
  <c r="BY27" i="18"/>
  <c r="CM27" i="18"/>
  <c r="CN27" i="18"/>
  <c r="BQ27" i="18"/>
  <c r="BR27" i="18"/>
  <c r="BH27" i="18"/>
  <c r="BI27" i="18"/>
  <c r="BA27" i="18"/>
  <c r="BB27" i="18"/>
  <c r="CO26" i="28" l="1"/>
  <c r="DC26" i="28"/>
  <c r="DV26" i="28"/>
  <c r="EI26" i="28"/>
  <c r="CX26" i="28"/>
  <c r="CP26" i="28"/>
  <c r="DD26" i="28"/>
  <c r="DW26" i="28"/>
  <c r="EJ26" i="28"/>
  <c r="CY26" i="28"/>
  <c r="CQ26" i="28"/>
  <c r="CR26" i="28"/>
  <c r="CS26" i="28"/>
  <c r="CT26" i="28"/>
  <c r="CU26" i="28"/>
  <c r="CV26" i="28"/>
  <c r="CZ26" i="28"/>
  <c r="DA26" i="28"/>
  <c r="DE26" i="28"/>
  <c r="DF26" i="28"/>
  <c r="DG26" i="28"/>
  <c r="DH26" i="28"/>
  <c r="DI26" i="28"/>
  <c r="DJ26" i="28"/>
  <c r="DK26" i="28"/>
  <c r="DL26" i="28"/>
  <c r="DM26" i="28"/>
  <c r="DN26" i="28"/>
  <c r="DO26" i="28"/>
  <c r="DP26" i="28"/>
  <c r="DQ26" i="28"/>
  <c r="DR26" i="28"/>
  <c r="DS26" i="28"/>
  <c r="DT26" i="28"/>
  <c r="DX26" i="28"/>
  <c r="DY26" i="28"/>
  <c r="DZ26" i="28"/>
  <c r="EA26" i="28"/>
  <c r="EB26" i="28"/>
  <c r="EC26" i="28"/>
  <c r="ED26" i="28"/>
  <c r="EE26" i="28"/>
  <c r="EF26" i="28"/>
  <c r="EG26" i="28"/>
  <c r="W26" i="28"/>
  <c r="X26" i="28"/>
  <c r="Y26" i="28"/>
  <c r="Z26" i="28"/>
  <c r="AA26" i="28"/>
  <c r="AB26" i="28"/>
  <c r="AD26" i="28"/>
  <c r="AE26" i="28"/>
  <c r="AG26" i="28"/>
  <c r="AH26" i="28"/>
  <c r="AI26" i="28"/>
  <c r="AJ26" i="28"/>
  <c r="AL26" i="28"/>
  <c r="AM26" i="28"/>
  <c r="AN26" i="28"/>
  <c r="AO26" i="28"/>
  <c r="AP26" i="28"/>
  <c r="AQ26" i="28"/>
  <c r="AR26" i="28"/>
  <c r="AS26" i="28"/>
  <c r="AT26" i="28"/>
  <c r="AU26" i="28"/>
  <c r="AV26" i="28"/>
  <c r="AX26" i="28"/>
  <c r="AY26" i="28"/>
  <c r="AZ26" i="28"/>
  <c r="BA26" i="28"/>
  <c r="BB26" i="28"/>
  <c r="BC26" i="28"/>
  <c r="BD26" i="28"/>
  <c r="BE26" i="28"/>
  <c r="BF26" i="28"/>
  <c r="BG26" i="28"/>
  <c r="EK26" i="28"/>
  <c r="EL26" i="28"/>
  <c r="EM26" i="28"/>
  <c r="EN26" i="28"/>
  <c r="EO26" i="28"/>
  <c r="EP26" i="28"/>
  <c r="EQ26" i="28"/>
  <c r="ER26" i="28"/>
  <c r="BI26" i="28"/>
  <c r="BJ26" i="28"/>
  <c r="BK26" i="28"/>
  <c r="BL26" i="28"/>
  <c r="BM26" i="28"/>
  <c r="BN26" i="28"/>
  <c r="BO26" i="28"/>
  <c r="BP26" i="28"/>
  <c r="EV26" i="28"/>
  <c r="EW26" i="28"/>
  <c r="EX26" i="28"/>
  <c r="EY26" i="28"/>
  <c r="EZ26" i="28"/>
  <c r="FA26" i="28"/>
  <c r="FB26" i="28"/>
  <c r="FC26" i="28"/>
  <c r="FD26" i="28"/>
  <c r="FE26" i="28"/>
  <c r="FF26" i="28"/>
  <c r="FG26" i="28"/>
  <c r="FH26" i="28"/>
  <c r="FI26" i="28"/>
  <c r="FJ26" i="28"/>
  <c r="FK26" i="28"/>
  <c r="FL26" i="28"/>
  <c r="FM26" i="28"/>
  <c r="BR26" i="28"/>
  <c r="BS26" i="28"/>
  <c r="BT26" i="28"/>
  <c r="BU26" i="28"/>
  <c r="BV26" i="28"/>
  <c r="BW26" i="28"/>
  <c r="BX26" i="28"/>
  <c r="BY26" i="28"/>
  <c r="BZ26" i="28"/>
  <c r="CA26" i="28"/>
  <c r="CB26" i="28"/>
  <c r="CC26" i="28"/>
  <c r="CD26" i="28"/>
  <c r="CE26" i="28"/>
  <c r="CF26" i="28"/>
  <c r="CG26" i="28"/>
  <c r="CH26" i="28"/>
  <c r="CI26" i="28"/>
  <c r="CL26" i="28"/>
  <c r="CM26" i="28"/>
  <c r="ET26" i="28"/>
  <c r="EU26" i="28"/>
  <c r="N28" i="18"/>
  <c r="O28" i="18"/>
  <c r="P28" i="18"/>
  <c r="Q28" i="18"/>
  <c r="BC28" i="18"/>
  <c r="BD28" i="18"/>
  <c r="BE28" i="18"/>
  <c r="BF28" i="18"/>
  <c r="AC28" i="18"/>
  <c r="AD28" i="18"/>
  <c r="AM28" i="18"/>
  <c r="AN28" i="18"/>
  <c r="AE28" i="18"/>
  <c r="AF28" i="18"/>
  <c r="AI28" i="18"/>
  <c r="AJ28" i="18"/>
  <c r="AK28" i="18"/>
  <c r="AL28" i="18"/>
  <c r="AG28" i="18"/>
  <c r="AH28" i="18"/>
  <c r="BZ28" i="18"/>
  <c r="CA28" i="18"/>
  <c r="CJ28" i="18"/>
  <c r="CK28" i="18"/>
  <c r="CB28" i="18"/>
  <c r="CC28" i="18"/>
  <c r="CF28" i="18"/>
  <c r="CG28" i="18"/>
  <c r="CH28" i="18"/>
  <c r="CI28" i="18"/>
  <c r="CD28" i="18"/>
  <c r="CE28" i="18"/>
  <c r="X28" i="18"/>
  <c r="Y28" i="18"/>
  <c r="Z28" i="18"/>
  <c r="AA28" i="18"/>
  <c r="BS28" i="18"/>
  <c r="BT28" i="18"/>
  <c r="BU28" i="18"/>
  <c r="BV28" i="18"/>
  <c r="R28" i="18"/>
  <c r="S28" i="18"/>
  <c r="T28" i="18"/>
  <c r="U28" i="18"/>
  <c r="V28" i="18"/>
  <c r="W28" i="18"/>
  <c r="BJ28" i="18"/>
  <c r="BK28" i="18"/>
  <c r="BL28" i="18"/>
  <c r="BM28" i="18"/>
  <c r="BN28" i="18"/>
  <c r="BO28" i="18"/>
  <c r="AR28" i="18"/>
  <c r="AS28" i="18"/>
  <c r="AT28" i="18"/>
  <c r="AU28" i="18"/>
  <c r="AP28" i="18"/>
  <c r="AQ28" i="18"/>
  <c r="AV28" i="18"/>
  <c r="AW28" i="18"/>
  <c r="CQ28" i="18"/>
  <c r="CR28" i="18"/>
  <c r="CS28" i="18"/>
  <c r="CT28" i="18"/>
  <c r="CO28" i="18"/>
  <c r="CP28" i="18"/>
  <c r="CU28" i="18"/>
  <c r="CV28" i="18"/>
  <c r="BX28" i="18"/>
  <c r="BY28" i="18"/>
  <c r="CM28" i="18"/>
  <c r="CN28" i="18"/>
  <c r="BQ28" i="18"/>
  <c r="BR28" i="18"/>
  <c r="BH28" i="18"/>
  <c r="BI28" i="18"/>
  <c r="BA28" i="18"/>
  <c r="BB28" i="18"/>
  <c r="AL28" i="31"/>
  <c r="AK28" i="31"/>
  <c r="AJ28" i="31"/>
  <c r="C28" i="31"/>
  <c r="F28" i="31"/>
  <c r="I28" i="31"/>
  <c r="E28" i="31"/>
  <c r="H28" i="31"/>
  <c r="K28" i="31"/>
  <c r="D28" i="31"/>
  <c r="G28" i="31"/>
  <c r="J28" i="31"/>
  <c r="M28" i="31"/>
  <c r="P28" i="31"/>
  <c r="S28" i="31"/>
  <c r="O28" i="31"/>
  <c r="R28" i="31"/>
  <c r="U28" i="31"/>
  <c r="N28" i="31"/>
  <c r="Q28" i="31"/>
  <c r="T28" i="31"/>
  <c r="V28" i="31"/>
  <c r="AA28" i="31"/>
  <c r="X28" i="31"/>
  <c r="W28" i="31"/>
  <c r="Y28" i="31"/>
  <c r="AC28" i="31"/>
  <c r="AB28" i="31"/>
  <c r="AD28" i="31"/>
  <c r="CO27" i="28"/>
  <c r="DC27" i="28"/>
  <c r="DV27" i="28"/>
  <c r="EI27" i="28"/>
  <c r="CX27" i="28"/>
  <c r="CP27" i="28"/>
  <c r="DD27" i="28"/>
  <c r="DW27" i="28"/>
  <c r="EJ27" i="28"/>
  <c r="CY27" i="28"/>
  <c r="CQ27" i="28"/>
  <c r="CR27" i="28"/>
  <c r="CS27" i="28"/>
  <c r="CT27" i="28"/>
  <c r="CU27" i="28"/>
  <c r="CV27" i="28"/>
  <c r="CZ27" i="28"/>
  <c r="DA27" i="28"/>
  <c r="DE27" i="28"/>
  <c r="DF27" i="28"/>
  <c r="DG27" i="28"/>
  <c r="DH27" i="28"/>
  <c r="DI27" i="28"/>
  <c r="DJ27" i="28"/>
  <c r="DK27" i="28"/>
  <c r="DL27" i="28"/>
  <c r="DM27" i="28"/>
  <c r="DN27" i="28"/>
  <c r="DO27" i="28"/>
  <c r="DP27" i="28"/>
  <c r="DQ27" i="28"/>
  <c r="DR27" i="28"/>
  <c r="DS27" i="28"/>
  <c r="DT27" i="28"/>
  <c r="DX27" i="28"/>
  <c r="DY27" i="28"/>
  <c r="DZ27" i="28"/>
  <c r="EA27" i="28"/>
  <c r="EB27" i="28"/>
  <c r="EC27" i="28"/>
  <c r="ED27" i="28"/>
  <c r="EE27" i="28"/>
  <c r="EF27" i="28"/>
  <c r="EG27" i="28"/>
  <c r="W27" i="28"/>
  <c r="X27" i="28"/>
  <c r="Y27" i="28"/>
  <c r="Z27" i="28"/>
  <c r="AA27" i="28"/>
  <c r="AB27" i="28"/>
  <c r="AD27" i="28"/>
  <c r="AE27" i="28"/>
  <c r="AG27" i="28"/>
  <c r="AH27" i="28"/>
  <c r="AI27" i="28"/>
  <c r="AJ27" i="28"/>
  <c r="AL27" i="28"/>
  <c r="AM27" i="28"/>
  <c r="AN27" i="28"/>
  <c r="AO27" i="28"/>
  <c r="AP27" i="28"/>
  <c r="AQ27" i="28"/>
  <c r="AR27" i="28"/>
  <c r="AS27" i="28"/>
  <c r="AT27" i="28"/>
  <c r="AU27" i="28"/>
  <c r="AV27" i="28"/>
  <c r="AX27" i="28"/>
  <c r="AY27" i="28"/>
  <c r="AZ27" i="28"/>
  <c r="BA27" i="28"/>
  <c r="BB27" i="28"/>
  <c r="BC27" i="28"/>
  <c r="BD27" i="28"/>
  <c r="BE27" i="28"/>
  <c r="BF27" i="28"/>
  <c r="BG27" i="28"/>
  <c r="EK27" i="28"/>
  <c r="EL27" i="28"/>
  <c r="EM27" i="28"/>
  <c r="EN27" i="28"/>
  <c r="EO27" i="28"/>
  <c r="EP27" i="28"/>
  <c r="EQ27" i="28"/>
  <c r="ER27" i="28"/>
  <c r="BI27" i="28"/>
  <c r="BJ27" i="28"/>
  <c r="BK27" i="28"/>
  <c r="BL27" i="28"/>
  <c r="BM27" i="28"/>
  <c r="BN27" i="28"/>
  <c r="BO27" i="28"/>
  <c r="BP27" i="28"/>
  <c r="EV27" i="28"/>
  <c r="EW27" i="28"/>
  <c r="EX27" i="28"/>
  <c r="EY27" i="28"/>
  <c r="EZ27" i="28"/>
  <c r="FA27" i="28"/>
  <c r="FB27" i="28"/>
  <c r="FC27" i="28"/>
  <c r="FD27" i="28"/>
  <c r="FE27" i="28"/>
  <c r="FF27" i="28"/>
  <c r="FG27" i="28"/>
  <c r="FH27" i="28"/>
  <c r="FI27" i="28"/>
  <c r="FJ27" i="28"/>
  <c r="FK27" i="28"/>
  <c r="FL27" i="28"/>
  <c r="FM27" i="28"/>
  <c r="BR27" i="28"/>
  <c r="BS27" i="28"/>
  <c r="BT27" i="28"/>
  <c r="BU27" i="28"/>
  <c r="BV27" i="28"/>
  <c r="BW27" i="28"/>
  <c r="BX27" i="28"/>
  <c r="BY27" i="28"/>
  <c r="BZ27" i="28"/>
  <c r="CA27" i="28"/>
  <c r="CB27" i="28"/>
  <c r="CC27" i="28"/>
  <c r="CD27" i="28"/>
  <c r="CE27" i="28"/>
  <c r="CF27" i="28"/>
  <c r="CG27" i="28"/>
  <c r="CH27" i="28"/>
  <c r="CI27" i="28"/>
  <c r="CL27" i="28"/>
  <c r="CM27" i="28"/>
  <c r="ET27" i="28"/>
  <c r="EU27" i="28"/>
  <c r="V29" i="31"/>
  <c r="C29" i="31"/>
  <c r="F29" i="31"/>
  <c r="I29" i="31"/>
  <c r="E29" i="31"/>
  <c r="H29" i="31"/>
  <c r="K29" i="31"/>
  <c r="D29" i="31"/>
  <c r="G29" i="31"/>
  <c r="J29" i="31"/>
  <c r="M29" i="31"/>
  <c r="P29" i="31"/>
  <c r="S29" i="31"/>
  <c r="O29" i="31"/>
  <c r="R29" i="31"/>
  <c r="U29" i="31"/>
  <c r="N29" i="31"/>
  <c r="Q29" i="31"/>
  <c r="T29" i="31"/>
  <c r="AA29" i="31"/>
  <c r="X29" i="31"/>
  <c r="W29" i="31"/>
  <c r="Y29" i="31"/>
  <c r="AC29" i="31"/>
  <c r="AB29" i="31"/>
  <c r="AD29" i="31"/>
  <c r="AF29" i="31"/>
  <c r="AJ29" i="31"/>
  <c r="AK29" i="31"/>
  <c r="AL29" i="31"/>
  <c r="CL28" i="28"/>
  <c r="CO28" i="28"/>
  <c r="DC28" i="28"/>
  <c r="DV28" i="28"/>
  <c r="EI28" i="28"/>
  <c r="CX28" i="28"/>
  <c r="CP28" i="28"/>
  <c r="DD28" i="28"/>
  <c r="DW28" i="28"/>
  <c r="EJ28" i="28"/>
  <c r="CY28" i="28"/>
  <c r="CQ28" i="28"/>
  <c r="CR28" i="28"/>
  <c r="CS28" i="28"/>
  <c r="CT28" i="28"/>
  <c r="CU28" i="28"/>
  <c r="CV28" i="28"/>
  <c r="CZ28" i="28"/>
  <c r="DA28" i="28"/>
  <c r="DE28" i="28"/>
  <c r="DF28" i="28"/>
  <c r="DG28" i="28"/>
  <c r="DH28" i="28"/>
  <c r="DI28" i="28"/>
  <c r="DJ28" i="28"/>
  <c r="DK28" i="28"/>
  <c r="DL28" i="28"/>
  <c r="DM28" i="28"/>
  <c r="DN28" i="28"/>
  <c r="DO28" i="28"/>
  <c r="DP28" i="28"/>
  <c r="DQ28" i="28"/>
  <c r="DR28" i="28"/>
  <c r="DS28" i="28"/>
  <c r="DT28" i="28"/>
  <c r="DX28" i="28"/>
  <c r="DY28" i="28"/>
  <c r="DZ28" i="28"/>
  <c r="EA28" i="28"/>
  <c r="EB28" i="28"/>
  <c r="EC28" i="28"/>
  <c r="ED28" i="28"/>
  <c r="EE28" i="28"/>
  <c r="EF28" i="28"/>
  <c r="EG28" i="28"/>
  <c r="W28" i="28"/>
  <c r="X28" i="28"/>
  <c r="Y28" i="28"/>
  <c r="Z28" i="28"/>
  <c r="AA28" i="28"/>
  <c r="AB28" i="28"/>
  <c r="AD28" i="28"/>
  <c r="AE28" i="28"/>
  <c r="AG28" i="28"/>
  <c r="AH28" i="28"/>
  <c r="AI28" i="28"/>
  <c r="AJ28" i="28"/>
  <c r="AK28" i="28"/>
  <c r="AL28" i="28"/>
  <c r="AM28" i="28"/>
  <c r="AN28" i="28"/>
  <c r="AO28" i="28"/>
  <c r="AP28" i="28"/>
  <c r="AQ28" i="28"/>
  <c r="AR28" i="28"/>
  <c r="AS28" i="28"/>
  <c r="AT28" i="28"/>
  <c r="AU28" i="28"/>
  <c r="AV28" i="28"/>
  <c r="AX28" i="28"/>
  <c r="AY28" i="28"/>
  <c r="AZ28" i="28"/>
  <c r="BA28" i="28"/>
  <c r="BB28" i="28"/>
  <c r="BC28" i="28"/>
  <c r="BD28" i="28"/>
  <c r="BE28" i="28"/>
  <c r="BF28" i="28"/>
  <c r="BG28" i="28"/>
  <c r="EK28" i="28"/>
  <c r="EL28" i="28"/>
  <c r="EM28" i="28"/>
  <c r="EN28" i="28"/>
  <c r="EO28" i="28"/>
  <c r="EP28" i="28"/>
  <c r="EQ28" i="28"/>
  <c r="ER28" i="28"/>
  <c r="BI28" i="28"/>
  <c r="BJ28" i="28"/>
  <c r="BK28" i="28"/>
  <c r="BL28" i="28"/>
  <c r="BM28" i="28"/>
  <c r="BN28" i="28"/>
  <c r="BO28" i="28"/>
  <c r="BP28" i="28"/>
  <c r="EV28" i="28"/>
  <c r="EW28" i="28"/>
  <c r="EX28" i="28"/>
  <c r="EY28" i="28"/>
  <c r="EZ28" i="28"/>
  <c r="FA28" i="28"/>
  <c r="FB28" i="28"/>
  <c r="FC28" i="28"/>
  <c r="FD28" i="28"/>
  <c r="FE28" i="28"/>
  <c r="FF28" i="28"/>
  <c r="FG28" i="28"/>
  <c r="FH28" i="28"/>
  <c r="FI28" i="28"/>
  <c r="FJ28" i="28"/>
  <c r="FK28" i="28"/>
  <c r="FL28" i="28"/>
  <c r="FM28" i="28"/>
  <c r="BR28" i="28"/>
  <c r="BS28" i="28"/>
  <c r="BT28" i="28"/>
  <c r="BU28" i="28"/>
  <c r="BV28" i="28"/>
  <c r="BW28" i="28"/>
  <c r="BX28" i="28"/>
  <c r="BY28" i="28"/>
  <c r="BZ28" i="28"/>
  <c r="CA28" i="28"/>
  <c r="CB28" i="28"/>
  <c r="CC28" i="28"/>
  <c r="CD28" i="28"/>
  <c r="CE28" i="28"/>
  <c r="CF28" i="28"/>
  <c r="CG28" i="28"/>
  <c r="CH28" i="28"/>
  <c r="CI28" i="28"/>
  <c r="CM28" i="28"/>
  <c r="ET28" i="28"/>
  <c r="EU28" i="28"/>
  <c r="N29" i="18"/>
  <c r="O29" i="18"/>
  <c r="P29" i="18"/>
  <c r="Q29" i="18"/>
  <c r="BC29" i="18"/>
  <c r="BD29" i="18"/>
  <c r="BE29" i="18"/>
  <c r="BF29" i="18"/>
  <c r="AC29" i="18"/>
  <c r="AD29" i="18"/>
  <c r="AM29" i="18"/>
  <c r="AN29" i="18"/>
  <c r="AE29" i="18"/>
  <c r="AF29" i="18"/>
  <c r="AI29" i="18"/>
  <c r="AJ29" i="18"/>
  <c r="AK29" i="18"/>
  <c r="AL29" i="18"/>
  <c r="AG29" i="18"/>
  <c r="AH29" i="18"/>
  <c r="BZ29" i="18"/>
  <c r="CA29" i="18"/>
  <c r="CJ29" i="18"/>
  <c r="CK29" i="18"/>
  <c r="CB29" i="18"/>
  <c r="CC29" i="18"/>
  <c r="CF29" i="18"/>
  <c r="CG29" i="18"/>
  <c r="CH29" i="18"/>
  <c r="CI29" i="18"/>
  <c r="CD29" i="18"/>
  <c r="CE29" i="18"/>
  <c r="X29" i="18"/>
  <c r="Y29" i="18"/>
  <c r="Z29" i="18"/>
  <c r="AA29" i="18"/>
  <c r="BS29" i="18"/>
  <c r="BT29" i="18"/>
  <c r="BU29" i="18"/>
  <c r="BV29" i="18"/>
  <c r="R29" i="18"/>
  <c r="S29" i="18"/>
  <c r="T29" i="18"/>
  <c r="U29" i="18"/>
  <c r="V29" i="18"/>
  <c r="W29" i="18"/>
  <c r="BJ29" i="18"/>
  <c r="BK29" i="18"/>
  <c r="BL29" i="18"/>
  <c r="BM29" i="18"/>
  <c r="BN29" i="18"/>
  <c r="BO29" i="18"/>
  <c r="AR29" i="18"/>
  <c r="AS29" i="18"/>
  <c r="AT29" i="18"/>
  <c r="AU29" i="18"/>
  <c r="AP29" i="18"/>
  <c r="AQ29" i="18"/>
  <c r="AV29" i="18"/>
  <c r="AW29" i="18"/>
  <c r="CQ29" i="18"/>
  <c r="CR29" i="18"/>
  <c r="CS29" i="18"/>
  <c r="CT29" i="18"/>
  <c r="CO29" i="18"/>
  <c r="CP29" i="18"/>
  <c r="CU29" i="18"/>
  <c r="CV29" i="18"/>
  <c r="BX29" i="18"/>
  <c r="BY29" i="18"/>
  <c r="CM29" i="18"/>
  <c r="CN29" i="18"/>
  <c r="BQ29" i="18"/>
  <c r="BR29" i="18"/>
  <c r="BH29" i="18"/>
  <c r="BI29" i="18"/>
  <c r="BA29" i="18"/>
  <c r="BB29" i="18"/>
  <c r="N30" i="18"/>
  <c r="O30" i="18"/>
  <c r="P30" i="18"/>
  <c r="Q30" i="18"/>
  <c r="BC30" i="18"/>
  <c r="BD30" i="18"/>
  <c r="BE30" i="18"/>
  <c r="BF30" i="18"/>
  <c r="AC30" i="18"/>
  <c r="AD30" i="18"/>
  <c r="AM30" i="18"/>
  <c r="AN30" i="18"/>
  <c r="AE30" i="18"/>
  <c r="AF30" i="18"/>
  <c r="AI30" i="18"/>
  <c r="AJ30" i="18"/>
  <c r="AK30" i="18"/>
  <c r="AL30" i="18"/>
  <c r="AG30" i="18"/>
  <c r="AH30" i="18"/>
  <c r="BZ30" i="18"/>
  <c r="CA30" i="18"/>
  <c r="CJ30" i="18"/>
  <c r="CK30" i="18"/>
  <c r="CB30" i="18"/>
  <c r="CC30" i="18"/>
  <c r="CF30" i="18"/>
  <c r="CG30" i="18"/>
  <c r="CH30" i="18"/>
  <c r="CI30" i="18"/>
  <c r="CD30" i="18"/>
  <c r="CE30" i="18"/>
  <c r="X30" i="18"/>
  <c r="Y30" i="18"/>
  <c r="Z30" i="18"/>
  <c r="AA30" i="18"/>
  <c r="BS30" i="18"/>
  <c r="BT30" i="18"/>
  <c r="BU30" i="18"/>
  <c r="BV30" i="18"/>
  <c r="R30" i="18"/>
  <c r="S30" i="18"/>
  <c r="T30" i="18"/>
  <c r="U30" i="18"/>
  <c r="V30" i="18"/>
  <c r="W30" i="18"/>
  <c r="BJ30" i="18"/>
  <c r="BK30" i="18"/>
  <c r="BL30" i="18"/>
  <c r="BM30" i="18"/>
  <c r="BN30" i="18"/>
  <c r="BO30" i="18"/>
  <c r="AR30" i="18"/>
  <c r="AS30" i="18"/>
  <c r="AT30" i="18"/>
  <c r="AU30" i="18"/>
  <c r="AP30" i="18"/>
  <c r="AQ30" i="18"/>
  <c r="AV30" i="18"/>
  <c r="AW30" i="18"/>
  <c r="CQ30" i="18"/>
  <c r="CR30" i="18"/>
  <c r="CS30" i="18"/>
  <c r="CT30" i="18"/>
  <c r="CO30" i="18"/>
  <c r="CP30" i="18"/>
  <c r="CU30" i="18"/>
  <c r="CV30" i="18"/>
  <c r="BX30" i="18"/>
  <c r="BY30" i="18"/>
  <c r="CM30" i="18"/>
  <c r="CN30" i="18"/>
  <c r="BQ30" i="18"/>
  <c r="BR30" i="18"/>
  <c r="BH30" i="18"/>
  <c r="BI30" i="18"/>
  <c r="BA30" i="18"/>
  <c r="BB30" i="18"/>
  <c r="AF30" i="31"/>
  <c r="AF31" i="31"/>
  <c r="AF28" i="31" l="1"/>
  <c r="C30" i="31" l="1"/>
  <c r="F30" i="31"/>
  <c r="I30" i="31"/>
  <c r="E30" i="31"/>
  <c r="H30" i="31"/>
  <c r="K30" i="31"/>
  <c r="D30" i="31"/>
  <c r="G30" i="31"/>
  <c r="J30" i="31"/>
  <c r="M30" i="31"/>
  <c r="P30" i="31"/>
  <c r="S30" i="31"/>
  <c r="O30" i="31"/>
  <c r="R30" i="31"/>
  <c r="U30" i="31"/>
  <c r="N30" i="31"/>
  <c r="Q30" i="31"/>
  <c r="T30" i="31"/>
  <c r="V30" i="31"/>
  <c r="AA30" i="31"/>
  <c r="X30" i="31"/>
  <c r="W30" i="31"/>
  <c r="Y30" i="31"/>
  <c r="AC30" i="31"/>
  <c r="AB30" i="31"/>
  <c r="AD30" i="31"/>
  <c r="AJ30" i="31"/>
  <c r="AK30" i="31"/>
  <c r="AL30" i="31"/>
  <c r="CO29" i="28"/>
  <c r="DC29" i="28"/>
  <c r="DV29" i="28"/>
  <c r="EI29" i="28"/>
  <c r="CX29" i="28"/>
  <c r="CP29" i="28"/>
  <c r="DD29" i="28"/>
  <c r="DW29" i="28"/>
  <c r="EJ29" i="28"/>
  <c r="CY29" i="28"/>
  <c r="CQ29" i="28"/>
  <c r="CR29" i="28"/>
  <c r="CS29" i="28"/>
  <c r="CT29" i="28"/>
  <c r="CU29" i="28"/>
  <c r="CV29" i="28"/>
  <c r="CZ29" i="28"/>
  <c r="DA29" i="28"/>
  <c r="DE29" i="28"/>
  <c r="DF29" i="28"/>
  <c r="DG29" i="28"/>
  <c r="DH29" i="28"/>
  <c r="DI29" i="28"/>
  <c r="DJ29" i="28"/>
  <c r="DK29" i="28"/>
  <c r="DL29" i="28"/>
  <c r="DM29" i="28"/>
  <c r="DN29" i="28"/>
  <c r="DO29" i="28"/>
  <c r="DP29" i="28"/>
  <c r="DQ29" i="28"/>
  <c r="DR29" i="28"/>
  <c r="DS29" i="28"/>
  <c r="DT29" i="28"/>
  <c r="DX29" i="28"/>
  <c r="DY29" i="28"/>
  <c r="DZ29" i="28"/>
  <c r="EA29" i="28"/>
  <c r="EB29" i="28"/>
  <c r="EC29" i="28"/>
  <c r="ED29" i="28"/>
  <c r="EE29" i="28"/>
  <c r="EF29" i="28"/>
  <c r="EG29" i="28"/>
  <c r="W29" i="28"/>
  <c r="X29" i="28"/>
  <c r="Y29" i="28"/>
  <c r="Z29" i="28"/>
  <c r="AA29" i="28"/>
  <c r="AB29" i="28"/>
  <c r="AD29" i="28"/>
  <c r="AE29" i="28"/>
  <c r="AG29" i="28"/>
  <c r="AH29" i="28"/>
  <c r="AI29" i="28"/>
  <c r="AJ29" i="28"/>
  <c r="AK29" i="28"/>
  <c r="AL29" i="28"/>
  <c r="AM29" i="28"/>
  <c r="AN29" i="28"/>
  <c r="AO29" i="28"/>
  <c r="AP29" i="28"/>
  <c r="AQ29" i="28"/>
  <c r="AR29" i="28"/>
  <c r="AS29" i="28"/>
  <c r="AT29" i="28"/>
  <c r="AU29" i="28"/>
  <c r="AV29" i="28"/>
  <c r="AX29" i="28"/>
  <c r="AY29" i="28"/>
  <c r="AZ29" i="28"/>
  <c r="BA29" i="28"/>
  <c r="BB29" i="28"/>
  <c r="BC29" i="28"/>
  <c r="BD29" i="28"/>
  <c r="BE29" i="28"/>
  <c r="BF29" i="28"/>
  <c r="BG29" i="28"/>
  <c r="EK29" i="28"/>
  <c r="EL29" i="28"/>
  <c r="EM29" i="28"/>
  <c r="EN29" i="28"/>
  <c r="EO29" i="28"/>
  <c r="EP29" i="28"/>
  <c r="EQ29" i="28"/>
  <c r="ER29" i="28"/>
  <c r="BI29" i="28"/>
  <c r="BJ29" i="28"/>
  <c r="BK29" i="28"/>
  <c r="BL29" i="28"/>
  <c r="BM29" i="28"/>
  <c r="BN29" i="28"/>
  <c r="BO29" i="28"/>
  <c r="BP29" i="28"/>
  <c r="EV29" i="28"/>
  <c r="EW29" i="28"/>
  <c r="EX29" i="28"/>
  <c r="EY29" i="28"/>
  <c r="EZ29" i="28"/>
  <c r="FA29" i="28"/>
  <c r="FB29" i="28"/>
  <c r="FC29" i="28"/>
  <c r="FD29" i="28"/>
  <c r="FE29" i="28"/>
  <c r="FF29" i="28"/>
  <c r="FG29" i="28"/>
  <c r="FH29" i="28"/>
  <c r="FI29" i="28"/>
  <c r="FJ29" i="28"/>
  <c r="FK29" i="28"/>
  <c r="FL29" i="28"/>
  <c r="FM29" i="28"/>
  <c r="BR29" i="28"/>
  <c r="BS29" i="28"/>
  <c r="BT29" i="28"/>
  <c r="BU29" i="28"/>
  <c r="BV29" i="28"/>
  <c r="BW29" i="28"/>
  <c r="BX29" i="28"/>
  <c r="BY29" i="28"/>
  <c r="BZ29" i="28"/>
  <c r="CA29" i="28"/>
  <c r="CB29" i="28"/>
  <c r="CC29" i="28"/>
  <c r="CD29" i="28"/>
  <c r="CE29" i="28"/>
  <c r="CF29" i="28"/>
  <c r="CG29" i="28"/>
  <c r="CH29" i="28"/>
  <c r="CI29" i="28"/>
  <c r="CL29" i="28"/>
  <c r="CM29" i="28"/>
  <c r="ET29" i="28"/>
  <c r="EU29" i="28"/>
  <c r="Y45" i="31"/>
  <c r="AA43" i="31"/>
  <c r="C31" i="31" l="1"/>
  <c r="F31" i="31"/>
  <c r="I31" i="31"/>
  <c r="E31" i="31"/>
  <c r="H31" i="31"/>
  <c r="K31" i="31"/>
  <c r="D31" i="31"/>
  <c r="G31" i="31"/>
  <c r="J31" i="31"/>
  <c r="M31" i="31"/>
  <c r="P31" i="31"/>
  <c r="S31" i="31"/>
  <c r="O31" i="31"/>
  <c r="R31" i="31"/>
  <c r="U31" i="31"/>
  <c r="N31" i="31"/>
  <c r="Q31" i="31"/>
  <c r="T31" i="31"/>
  <c r="V31" i="31"/>
  <c r="AA31" i="31"/>
  <c r="X31" i="31"/>
  <c r="W31" i="31"/>
  <c r="Y31" i="31"/>
  <c r="AC31" i="31"/>
  <c r="AB31" i="31"/>
  <c r="AD31" i="31"/>
  <c r="AJ31" i="31"/>
  <c r="AK31" i="31"/>
  <c r="AL31" i="31"/>
  <c r="CO30" i="28"/>
  <c r="DC30" i="28"/>
  <c r="DV30" i="28"/>
  <c r="EI30" i="28"/>
  <c r="CX30" i="28"/>
  <c r="CP30" i="28"/>
  <c r="DD30" i="28"/>
  <c r="DW30" i="28"/>
  <c r="EJ30" i="28"/>
  <c r="CY30" i="28"/>
  <c r="CQ30" i="28"/>
  <c r="CR30" i="28"/>
  <c r="CS30" i="28"/>
  <c r="CT30" i="28"/>
  <c r="CU30" i="28"/>
  <c r="CV30" i="28"/>
  <c r="CZ30" i="28"/>
  <c r="DA30" i="28"/>
  <c r="DE30" i="28"/>
  <c r="DF30" i="28"/>
  <c r="DG30" i="28"/>
  <c r="DH30" i="28"/>
  <c r="DI30" i="28"/>
  <c r="DJ30" i="28"/>
  <c r="DK30" i="28"/>
  <c r="DL30" i="28"/>
  <c r="DM30" i="28"/>
  <c r="DN30" i="28"/>
  <c r="DO30" i="28"/>
  <c r="DP30" i="28"/>
  <c r="DQ30" i="28"/>
  <c r="DR30" i="28"/>
  <c r="DS30" i="28"/>
  <c r="DT30" i="28"/>
  <c r="DX30" i="28"/>
  <c r="DY30" i="28"/>
  <c r="DZ30" i="28"/>
  <c r="EA30" i="28"/>
  <c r="EB30" i="28"/>
  <c r="EC30" i="28"/>
  <c r="ED30" i="28"/>
  <c r="EE30" i="28"/>
  <c r="EF30" i="28"/>
  <c r="EG30" i="28"/>
  <c r="W30" i="28"/>
  <c r="X30" i="28"/>
  <c r="Y30" i="28"/>
  <c r="Z30" i="28"/>
  <c r="AA30" i="28"/>
  <c r="AB30" i="28"/>
  <c r="AD30" i="28"/>
  <c r="AE30" i="28"/>
  <c r="AG30" i="28"/>
  <c r="AH30" i="28"/>
  <c r="AI30" i="28"/>
  <c r="AJ30" i="28"/>
  <c r="AK30" i="28"/>
  <c r="AL30" i="28"/>
  <c r="AM30" i="28"/>
  <c r="AN30" i="28"/>
  <c r="AO30" i="28"/>
  <c r="AP30" i="28"/>
  <c r="AQ30" i="28"/>
  <c r="AR30" i="28"/>
  <c r="AS30" i="28"/>
  <c r="AT30" i="28"/>
  <c r="AU30" i="28"/>
  <c r="AV30" i="28"/>
  <c r="AX30" i="28"/>
  <c r="AY30" i="28"/>
  <c r="AZ30" i="28"/>
  <c r="BA30" i="28"/>
  <c r="BB30" i="28"/>
  <c r="BC30" i="28"/>
  <c r="BD30" i="28"/>
  <c r="BE30" i="28"/>
  <c r="BF30" i="28"/>
  <c r="BG30" i="28"/>
  <c r="EK30" i="28"/>
  <c r="EL30" i="28"/>
  <c r="EM30" i="28"/>
  <c r="EN30" i="28"/>
  <c r="EO30" i="28"/>
  <c r="EP30" i="28"/>
  <c r="EQ30" i="28"/>
  <c r="ER30" i="28"/>
  <c r="BI30" i="28"/>
  <c r="BJ30" i="28"/>
  <c r="BK30" i="28"/>
  <c r="BL30" i="28"/>
  <c r="BM30" i="28"/>
  <c r="BN30" i="28"/>
  <c r="BO30" i="28"/>
  <c r="BP30" i="28"/>
  <c r="EV30" i="28"/>
  <c r="EW30" i="28"/>
  <c r="EX30" i="28"/>
  <c r="EY30" i="28"/>
  <c r="EZ30" i="28"/>
  <c r="FA30" i="28"/>
  <c r="FB30" i="28"/>
  <c r="FC30" i="28"/>
  <c r="FD30" i="28"/>
  <c r="FE30" i="28"/>
  <c r="FF30" i="28"/>
  <c r="FG30" i="28"/>
  <c r="FH30" i="28"/>
  <c r="FI30" i="28"/>
  <c r="FJ30" i="28"/>
  <c r="FK30" i="28"/>
  <c r="FL30" i="28"/>
  <c r="FM30" i="28"/>
  <c r="BR30" i="28"/>
  <c r="BS30" i="28"/>
  <c r="BT30" i="28"/>
  <c r="BU30" i="28"/>
  <c r="BV30" i="28"/>
  <c r="BW30" i="28"/>
  <c r="BX30" i="28"/>
  <c r="BY30" i="28"/>
  <c r="BZ30" i="28"/>
  <c r="CA30" i="28"/>
  <c r="CB30" i="28"/>
  <c r="CC30" i="28"/>
  <c r="CD30" i="28"/>
  <c r="CE30" i="28"/>
  <c r="CF30" i="28"/>
  <c r="CG30" i="28"/>
  <c r="CH30" i="28"/>
  <c r="CI30" i="28"/>
  <c r="CL30" i="28"/>
  <c r="CM30" i="28"/>
  <c r="ET30" i="28"/>
  <c r="EU30" i="28"/>
  <c r="CU87" i="17"/>
  <c r="CS87" i="17"/>
  <c r="CQ87" i="17"/>
  <c r="CN87" i="17"/>
  <c r="AH87" i="17"/>
  <c r="BX87" i="17"/>
  <c r="CK87" i="17"/>
  <c r="CH87" i="17"/>
  <c r="CF87" i="17"/>
  <c r="CD87" i="17"/>
  <c r="CB87" i="17"/>
  <c r="BZ87" i="17"/>
  <c r="BV87" i="17"/>
  <c r="BS87" i="17"/>
  <c r="BO87" i="17"/>
  <c r="BM87" i="17"/>
  <c r="BK87" i="17"/>
  <c r="CW87" i="17"/>
  <c r="BH87" i="17"/>
  <c r="BD87" i="17"/>
  <c r="AS87" i="17"/>
  <c r="BB87" i="17"/>
  <c r="AY87" i="17"/>
  <c r="AW87" i="17"/>
  <c r="AU87" i="17"/>
  <c r="AQ87" i="17"/>
  <c r="AO87" i="17"/>
  <c r="AM87" i="17"/>
  <c r="AJ87" i="17"/>
  <c r="AF87" i="17"/>
  <c r="AD87" i="17"/>
  <c r="AB87" i="17"/>
  <c r="Z87" i="17"/>
  <c r="X87" i="17"/>
  <c r="V87" i="17"/>
  <c r="T87" i="17"/>
  <c r="Q87" i="17"/>
  <c r="O87" i="17"/>
  <c r="M87" i="17"/>
  <c r="K87" i="17"/>
  <c r="I87" i="17"/>
  <c r="G87" i="17"/>
  <c r="E87" i="17"/>
  <c r="C87" i="17"/>
  <c r="CU86" i="17"/>
  <c r="CS86" i="17"/>
  <c r="CQ86" i="17"/>
  <c r="CN86" i="17"/>
  <c r="AH86" i="17"/>
  <c r="BX86" i="17"/>
  <c r="CK86" i="17"/>
  <c r="CH86" i="17"/>
  <c r="CF86" i="17"/>
  <c r="CD86" i="17"/>
  <c r="CB86" i="17"/>
  <c r="BZ86" i="17"/>
  <c r="BV86" i="17"/>
  <c r="BS86" i="17"/>
  <c r="BO86" i="17"/>
  <c r="BM86" i="17"/>
  <c r="BK86" i="17"/>
  <c r="CW86" i="17"/>
  <c r="BH86" i="17"/>
  <c r="BD86" i="17"/>
  <c r="AS86" i="17"/>
  <c r="BB86" i="17"/>
  <c r="AY86" i="17"/>
  <c r="AW86" i="17"/>
  <c r="AU86" i="17"/>
  <c r="AQ86" i="17"/>
  <c r="AO86" i="17"/>
  <c r="AM86" i="17"/>
  <c r="AJ86" i="17"/>
  <c r="AF86" i="17"/>
  <c r="AD86" i="17"/>
  <c r="AB86" i="17"/>
  <c r="Z86" i="17"/>
  <c r="X86" i="17"/>
  <c r="V86" i="17"/>
  <c r="T86" i="17"/>
  <c r="Q86" i="17"/>
  <c r="O86" i="17"/>
  <c r="M86" i="17"/>
  <c r="K86" i="17"/>
  <c r="I86" i="17"/>
  <c r="G86" i="17"/>
  <c r="E86" i="17"/>
  <c r="C86" i="17"/>
  <c r="CU85" i="17"/>
  <c r="CS85" i="17"/>
  <c r="CQ85" i="17"/>
  <c r="CN85" i="17"/>
  <c r="AH85" i="17"/>
  <c r="BX85" i="17"/>
  <c r="CK85" i="17"/>
  <c r="CH85" i="17"/>
  <c r="CF85" i="17"/>
  <c r="CD85" i="17"/>
  <c r="CB85" i="17"/>
  <c r="BZ85" i="17"/>
  <c r="BV85" i="17"/>
  <c r="BS85" i="17"/>
  <c r="BO85" i="17"/>
  <c r="BM85" i="17"/>
  <c r="BK85" i="17"/>
  <c r="CW85" i="17"/>
  <c r="BH85" i="17"/>
  <c r="BD85" i="17"/>
  <c r="AS85" i="17"/>
  <c r="BB85" i="17"/>
  <c r="AY85" i="17"/>
  <c r="AW85" i="17"/>
  <c r="AU85" i="17"/>
  <c r="AQ85" i="17"/>
  <c r="AO85" i="17"/>
  <c r="AM85" i="17"/>
  <c r="AJ85" i="17"/>
  <c r="AF85" i="17"/>
  <c r="AD85" i="17"/>
  <c r="AB85" i="17"/>
  <c r="Z85" i="17"/>
  <c r="X85" i="17"/>
  <c r="V85" i="17"/>
  <c r="T85" i="17"/>
  <c r="Q85" i="17"/>
  <c r="O85" i="17"/>
  <c r="M85" i="17"/>
  <c r="K85" i="17"/>
  <c r="I85" i="17"/>
  <c r="G85" i="17"/>
  <c r="E85" i="17"/>
  <c r="C85" i="17"/>
  <c r="CU84" i="17"/>
  <c r="CS84" i="17"/>
  <c r="CQ84" i="17"/>
  <c r="CN84" i="17"/>
  <c r="AH84" i="17"/>
  <c r="BX84" i="17"/>
  <c r="CK84" i="17"/>
  <c r="CH84" i="17"/>
  <c r="CF84" i="17"/>
  <c r="CD84" i="17"/>
  <c r="CB84" i="17"/>
  <c r="BZ84" i="17"/>
  <c r="BV84" i="17"/>
  <c r="BS84" i="17"/>
  <c r="BO84" i="17"/>
  <c r="BM84" i="17"/>
  <c r="BK84" i="17"/>
  <c r="CW84" i="17"/>
  <c r="BH84" i="17"/>
  <c r="BD84" i="17"/>
  <c r="AS84" i="17"/>
  <c r="BB84" i="17"/>
  <c r="AY84" i="17"/>
  <c r="AW84" i="17"/>
  <c r="AU84" i="17"/>
  <c r="AQ84" i="17"/>
  <c r="AO84" i="17"/>
  <c r="AM84" i="17"/>
  <c r="AJ84" i="17"/>
  <c r="AF84" i="17"/>
  <c r="AD84" i="17"/>
  <c r="AB84" i="17"/>
  <c r="Z84" i="17"/>
  <c r="X84" i="17"/>
  <c r="V84" i="17"/>
  <c r="T84" i="17"/>
  <c r="Q84" i="17"/>
  <c r="O84" i="17"/>
  <c r="M84" i="17"/>
  <c r="K84" i="17"/>
  <c r="I84" i="17"/>
  <c r="G84" i="17"/>
  <c r="E84" i="17"/>
  <c r="C84" i="17"/>
  <c r="CU83" i="17"/>
  <c r="CS83" i="17"/>
  <c r="CQ83" i="17"/>
  <c r="CN83" i="17"/>
  <c r="AH83" i="17"/>
  <c r="BX83" i="17"/>
  <c r="CK83" i="17"/>
  <c r="CH83" i="17"/>
  <c r="CF83" i="17"/>
  <c r="CD83" i="17"/>
  <c r="CB83" i="17"/>
  <c r="BZ83" i="17"/>
  <c r="BV83" i="17"/>
  <c r="BS83" i="17"/>
  <c r="BO83" i="17"/>
  <c r="BM83" i="17"/>
  <c r="BK83" i="17"/>
  <c r="CW83" i="17"/>
  <c r="BH83" i="17"/>
  <c r="BD83" i="17"/>
  <c r="AS83" i="17"/>
  <c r="BB83" i="17"/>
  <c r="AY83" i="17"/>
  <c r="AW83" i="17"/>
  <c r="AU83" i="17"/>
  <c r="AQ83" i="17"/>
  <c r="AO83" i="17"/>
  <c r="AM83" i="17"/>
  <c r="AJ83" i="17"/>
  <c r="AF83" i="17"/>
  <c r="AD83" i="17"/>
  <c r="AB83" i="17"/>
  <c r="Z83" i="17"/>
  <c r="X83" i="17"/>
  <c r="V83" i="17"/>
  <c r="T83" i="17"/>
  <c r="Q83" i="17"/>
  <c r="O83" i="17"/>
  <c r="M83" i="17"/>
  <c r="K83" i="17"/>
  <c r="I83" i="17"/>
  <c r="G83" i="17"/>
  <c r="E83" i="17"/>
  <c r="C83" i="17"/>
  <c r="CU82" i="17"/>
  <c r="CS82" i="17"/>
  <c r="CQ82" i="17"/>
  <c r="CN82" i="17"/>
  <c r="AH82" i="17"/>
  <c r="BX82" i="17"/>
  <c r="CK82" i="17"/>
  <c r="CH82" i="17"/>
  <c r="CF82" i="17"/>
  <c r="CD82" i="17"/>
  <c r="CB82" i="17"/>
  <c r="BZ82" i="17"/>
  <c r="BV82" i="17"/>
  <c r="BS82" i="17"/>
  <c r="BO82" i="17"/>
  <c r="BM82" i="17"/>
  <c r="BK82" i="17"/>
  <c r="CW82" i="17"/>
  <c r="BH82" i="17"/>
  <c r="BD82" i="17"/>
  <c r="AS82" i="17"/>
  <c r="BB82" i="17"/>
  <c r="AY82" i="17"/>
  <c r="AW82" i="17"/>
  <c r="AU82" i="17"/>
  <c r="AQ82" i="17"/>
  <c r="AO82" i="17"/>
  <c r="AM82" i="17"/>
  <c r="AJ82" i="17"/>
  <c r="AF82" i="17"/>
  <c r="AD82" i="17"/>
  <c r="AB82" i="17"/>
  <c r="Z82" i="17"/>
  <c r="X82" i="17"/>
  <c r="V82" i="17"/>
  <c r="T82" i="17"/>
  <c r="Q82" i="17"/>
  <c r="O82" i="17"/>
  <c r="M82" i="17"/>
  <c r="K82" i="17"/>
  <c r="I82" i="17"/>
  <c r="G82" i="17"/>
  <c r="E82" i="17"/>
  <c r="C82" i="17"/>
  <c r="CU81" i="17"/>
  <c r="CS81" i="17"/>
  <c r="CQ81" i="17"/>
  <c r="CN81" i="17"/>
  <c r="AH81" i="17"/>
  <c r="BX81" i="17"/>
  <c r="CK81" i="17"/>
  <c r="CH81" i="17"/>
  <c r="CF81" i="17"/>
  <c r="CD81" i="17"/>
  <c r="CB81" i="17"/>
  <c r="BZ81" i="17"/>
  <c r="BV81" i="17"/>
  <c r="BS81" i="17"/>
  <c r="BO81" i="17"/>
  <c r="BM81" i="17"/>
  <c r="BK81" i="17"/>
  <c r="CW81" i="17"/>
  <c r="BH81" i="17"/>
  <c r="BD81" i="17"/>
  <c r="AS81" i="17"/>
  <c r="BB81" i="17"/>
  <c r="AY81" i="17"/>
  <c r="AW81" i="17"/>
  <c r="AU81" i="17"/>
  <c r="AQ81" i="17"/>
  <c r="AO81" i="17"/>
  <c r="AM81" i="17"/>
  <c r="AJ81" i="17"/>
  <c r="AF81" i="17"/>
  <c r="AD81" i="17"/>
  <c r="AB81" i="17"/>
  <c r="Z81" i="17"/>
  <c r="X81" i="17"/>
  <c r="V81" i="17"/>
  <c r="T81" i="17"/>
  <c r="Q81" i="17"/>
  <c r="O81" i="17"/>
  <c r="M81" i="17"/>
  <c r="K81" i="17"/>
  <c r="I81" i="17"/>
  <c r="G81" i="17"/>
  <c r="E81" i="17"/>
  <c r="C81" i="17"/>
  <c r="CU80" i="17"/>
  <c r="CS80" i="17"/>
  <c r="CQ80" i="17"/>
  <c r="CN80" i="17"/>
  <c r="AH80" i="17"/>
  <c r="BX80" i="17"/>
  <c r="CK80" i="17"/>
  <c r="CH80" i="17"/>
  <c r="CF80" i="17"/>
  <c r="CD80" i="17"/>
  <c r="CB80" i="17"/>
  <c r="BZ80" i="17"/>
  <c r="BV80" i="17"/>
  <c r="BS80" i="17"/>
  <c r="BO80" i="17"/>
  <c r="BM80" i="17"/>
  <c r="BK80" i="17"/>
  <c r="CW80" i="17"/>
  <c r="BH80" i="17"/>
  <c r="BD80" i="17"/>
  <c r="AS80" i="17"/>
  <c r="BB80" i="17"/>
  <c r="AY80" i="17"/>
  <c r="AW80" i="17"/>
  <c r="AU80" i="17"/>
  <c r="AQ80" i="17"/>
  <c r="AO80" i="17"/>
  <c r="AM80" i="17"/>
  <c r="AJ80" i="17"/>
  <c r="AF80" i="17"/>
  <c r="AD80" i="17"/>
  <c r="AB80" i="17"/>
  <c r="Z80" i="17"/>
  <c r="X80" i="17"/>
  <c r="V80" i="17"/>
  <c r="T80" i="17"/>
  <c r="Q80" i="17"/>
  <c r="O80" i="17"/>
  <c r="M80" i="17"/>
  <c r="K80" i="17"/>
  <c r="I80" i="17"/>
  <c r="G80" i="17"/>
  <c r="E80" i="17"/>
  <c r="C80" i="17"/>
  <c r="CU79" i="17"/>
  <c r="CS79" i="17"/>
  <c r="CQ79" i="17"/>
  <c r="CN79" i="17"/>
  <c r="AH79" i="17"/>
  <c r="BX79" i="17"/>
  <c r="CK79" i="17"/>
  <c r="CH79" i="17"/>
  <c r="CF79" i="17"/>
  <c r="CD79" i="17"/>
  <c r="CB79" i="17"/>
  <c r="BZ79" i="17"/>
  <c r="BV79" i="17"/>
  <c r="BS79" i="17"/>
  <c r="BO79" i="17"/>
  <c r="BM79" i="17"/>
  <c r="BK79" i="17"/>
  <c r="CW79" i="17"/>
  <c r="BH79" i="17"/>
  <c r="BD79" i="17"/>
  <c r="AS79" i="17"/>
  <c r="BB79" i="17"/>
  <c r="AY79" i="17"/>
  <c r="AW79" i="17"/>
  <c r="AU79" i="17"/>
  <c r="AQ79" i="17"/>
  <c r="AO79" i="17"/>
  <c r="AM79" i="17"/>
  <c r="AJ79" i="17"/>
  <c r="AF79" i="17"/>
  <c r="AD79" i="17"/>
  <c r="AB79" i="17"/>
  <c r="Z79" i="17"/>
  <c r="X79" i="17"/>
  <c r="V79" i="17"/>
  <c r="T79" i="17"/>
  <c r="Q79" i="17"/>
  <c r="O79" i="17"/>
  <c r="M79" i="17"/>
  <c r="K79" i="17"/>
  <c r="I79" i="17"/>
  <c r="G79" i="17"/>
  <c r="E79" i="17"/>
  <c r="C79" i="17"/>
  <c r="CU78" i="17"/>
  <c r="CS78" i="17"/>
  <c r="CQ78" i="17"/>
  <c r="CN78" i="17"/>
  <c r="AH78" i="17"/>
  <c r="BX78" i="17"/>
  <c r="CK78" i="17"/>
  <c r="CH78" i="17"/>
  <c r="CF78" i="17"/>
  <c r="CD78" i="17"/>
  <c r="CB78" i="17"/>
  <c r="BZ78" i="17"/>
  <c r="BV78" i="17"/>
  <c r="BS78" i="17"/>
  <c r="BO78" i="17"/>
  <c r="BM78" i="17"/>
  <c r="BK78" i="17"/>
  <c r="CW78" i="17"/>
  <c r="BH78" i="17"/>
  <c r="BD78" i="17"/>
  <c r="AS78" i="17"/>
  <c r="BB78" i="17"/>
  <c r="AY78" i="17"/>
  <c r="AW78" i="17"/>
  <c r="AU78" i="17"/>
  <c r="AQ78" i="17"/>
  <c r="AO78" i="17"/>
  <c r="AM78" i="17"/>
  <c r="AJ78" i="17"/>
  <c r="AF78" i="17"/>
  <c r="AD78" i="17"/>
  <c r="AB78" i="17"/>
  <c r="Z78" i="17"/>
  <c r="X78" i="17"/>
  <c r="V78" i="17"/>
  <c r="T78" i="17"/>
  <c r="Q78" i="17"/>
  <c r="O78" i="17"/>
  <c r="M78" i="17"/>
  <c r="K78" i="17"/>
  <c r="I78" i="17"/>
  <c r="G78" i="17"/>
  <c r="E78" i="17"/>
  <c r="C78" i="17"/>
  <c r="CU77" i="17"/>
  <c r="CS77" i="17"/>
  <c r="CQ77" i="17"/>
  <c r="CN77" i="17"/>
  <c r="AH77" i="17"/>
  <c r="BX77" i="17"/>
  <c r="CK77" i="17"/>
  <c r="CH77" i="17"/>
  <c r="CF77" i="17"/>
  <c r="CD77" i="17"/>
  <c r="CB77" i="17"/>
  <c r="BZ77" i="17"/>
  <c r="BV77" i="17"/>
  <c r="BS77" i="17"/>
  <c r="BO77" i="17"/>
  <c r="BM77" i="17"/>
  <c r="BK77" i="17"/>
  <c r="CW77" i="17"/>
  <c r="BH77" i="17"/>
  <c r="BD77" i="17"/>
  <c r="AS77" i="17"/>
  <c r="BB77" i="17"/>
  <c r="AY77" i="17"/>
  <c r="AW77" i="17"/>
  <c r="AU77" i="17"/>
  <c r="AQ77" i="17"/>
  <c r="AO77" i="17"/>
  <c r="AM77" i="17"/>
  <c r="AJ77" i="17"/>
  <c r="AF77" i="17"/>
  <c r="AD77" i="17"/>
  <c r="AB77" i="17"/>
  <c r="Z77" i="17"/>
  <c r="X77" i="17"/>
  <c r="V77" i="17"/>
  <c r="T77" i="17"/>
  <c r="Q77" i="17"/>
  <c r="O77" i="17"/>
  <c r="M77" i="17"/>
  <c r="K77" i="17"/>
  <c r="I77" i="17"/>
  <c r="G77" i="17"/>
  <c r="E77" i="17"/>
  <c r="C77" i="17"/>
  <c r="CU76" i="17"/>
  <c r="CS76" i="17"/>
  <c r="CQ76" i="17"/>
  <c r="CN76" i="17"/>
  <c r="AH76" i="17"/>
  <c r="BX76" i="17"/>
  <c r="CK76" i="17"/>
  <c r="CH76" i="17"/>
  <c r="CF76" i="17"/>
  <c r="CD76" i="17"/>
  <c r="CB76" i="17"/>
  <c r="BZ76" i="17"/>
  <c r="BV76" i="17"/>
  <c r="BS76" i="17"/>
  <c r="BO76" i="17"/>
  <c r="BM76" i="17"/>
  <c r="BK76" i="17"/>
  <c r="CW76" i="17"/>
  <c r="BH76" i="17"/>
  <c r="BD76" i="17"/>
  <c r="AS76" i="17"/>
  <c r="BB76" i="17"/>
  <c r="AY76" i="17"/>
  <c r="AW76" i="17"/>
  <c r="AU76" i="17"/>
  <c r="AQ76" i="17"/>
  <c r="AO76" i="17"/>
  <c r="AM76" i="17"/>
  <c r="AJ76" i="17"/>
  <c r="AF76" i="17"/>
  <c r="AD76" i="17"/>
  <c r="AB76" i="17"/>
  <c r="Z76" i="17"/>
  <c r="X76" i="17"/>
  <c r="V76" i="17"/>
  <c r="T76" i="17"/>
  <c r="Q76" i="17"/>
  <c r="O76" i="17"/>
  <c r="M76" i="17"/>
  <c r="K76" i="17"/>
  <c r="I76" i="17"/>
  <c r="G76" i="17"/>
  <c r="E76" i="17"/>
  <c r="C76" i="17"/>
  <c r="CU75" i="17"/>
  <c r="CS75" i="17"/>
  <c r="CQ75" i="17"/>
  <c r="CN75" i="17"/>
  <c r="AH75" i="17"/>
  <c r="BX75" i="17"/>
  <c r="CK75" i="17"/>
  <c r="CH75" i="17"/>
  <c r="CF75" i="17"/>
  <c r="CD75" i="17"/>
  <c r="CB75" i="17"/>
  <c r="BZ75" i="17"/>
  <c r="BV75" i="17"/>
  <c r="BS75" i="17"/>
  <c r="BO75" i="17"/>
  <c r="BM75" i="17"/>
  <c r="BK75" i="17"/>
  <c r="CW75" i="17"/>
  <c r="BH75" i="17"/>
  <c r="BD75" i="17"/>
  <c r="AS75" i="17"/>
  <c r="BB75" i="17"/>
  <c r="AY75" i="17"/>
  <c r="AW75" i="17"/>
  <c r="AU75" i="17"/>
  <c r="AQ75" i="17"/>
  <c r="AO75" i="17"/>
  <c r="AM75" i="17"/>
  <c r="AJ75" i="17"/>
  <c r="AF75" i="17"/>
  <c r="AD75" i="17"/>
  <c r="AB75" i="17"/>
  <c r="Z75" i="17"/>
  <c r="X75" i="17"/>
  <c r="V75" i="17"/>
  <c r="T75" i="17"/>
  <c r="Q75" i="17"/>
  <c r="O75" i="17"/>
  <c r="M75" i="17"/>
  <c r="K75" i="17"/>
  <c r="I75" i="17"/>
  <c r="G75" i="17"/>
  <c r="E75" i="17"/>
  <c r="C75" i="17"/>
  <c r="CU74" i="17"/>
  <c r="CS74" i="17"/>
  <c r="CQ74" i="17"/>
  <c r="CN74" i="17"/>
  <c r="AH74" i="17"/>
  <c r="BX74" i="17"/>
  <c r="CK74" i="17"/>
  <c r="CH74" i="17"/>
  <c r="CF74" i="17"/>
  <c r="CD74" i="17"/>
  <c r="CB74" i="17"/>
  <c r="BZ74" i="17"/>
  <c r="BV74" i="17"/>
  <c r="BS74" i="17"/>
  <c r="BO74" i="17"/>
  <c r="BM74" i="17"/>
  <c r="BK74" i="17"/>
  <c r="CW74" i="17"/>
  <c r="BH74" i="17"/>
  <c r="BD74" i="17"/>
  <c r="AS74" i="17"/>
  <c r="BB74" i="17"/>
  <c r="AY74" i="17"/>
  <c r="AW74" i="17"/>
  <c r="AU74" i="17"/>
  <c r="AQ74" i="17"/>
  <c r="AO74" i="17"/>
  <c r="AM74" i="17"/>
  <c r="AJ74" i="17"/>
  <c r="AF74" i="17"/>
  <c r="AD74" i="17"/>
  <c r="AB74" i="17"/>
  <c r="Z74" i="17"/>
  <c r="X74" i="17"/>
  <c r="V74" i="17"/>
  <c r="T74" i="17"/>
  <c r="Q74" i="17"/>
  <c r="O74" i="17"/>
  <c r="M74" i="17"/>
  <c r="K74" i="17"/>
  <c r="I74" i="17"/>
  <c r="G74" i="17"/>
  <c r="E74" i="17"/>
  <c r="C74" i="17"/>
  <c r="CU73" i="17"/>
  <c r="CS73" i="17"/>
  <c r="CQ73" i="17"/>
  <c r="CN73" i="17"/>
  <c r="AH73" i="17"/>
  <c r="BX73" i="17"/>
  <c r="CK73" i="17"/>
  <c r="CH73" i="17"/>
  <c r="CF73" i="17"/>
  <c r="CD73" i="17"/>
  <c r="CB73" i="17"/>
  <c r="BZ73" i="17"/>
  <c r="BV73" i="17"/>
  <c r="BS73" i="17"/>
  <c r="BO73" i="17"/>
  <c r="BM73" i="17"/>
  <c r="BK73" i="17"/>
  <c r="CW73" i="17"/>
  <c r="BH73" i="17"/>
  <c r="BD73" i="17"/>
  <c r="AS73" i="17"/>
  <c r="BB73" i="17"/>
  <c r="AY73" i="17"/>
  <c r="AW73" i="17"/>
  <c r="AU73" i="17"/>
  <c r="AQ73" i="17"/>
  <c r="AO73" i="17"/>
  <c r="AM73" i="17"/>
  <c r="AJ73" i="17"/>
  <c r="AF73" i="17"/>
  <c r="AD73" i="17"/>
  <c r="AB73" i="17"/>
  <c r="Z73" i="17"/>
  <c r="X73" i="17"/>
  <c r="V73" i="17"/>
  <c r="T73" i="17"/>
  <c r="Q73" i="17"/>
  <c r="O73" i="17"/>
  <c r="M73" i="17"/>
  <c r="K73" i="17"/>
  <c r="I73" i="17"/>
  <c r="G73" i="17"/>
  <c r="E73" i="17"/>
  <c r="C73" i="17"/>
  <c r="CU72" i="17"/>
  <c r="CS72" i="17"/>
  <c r="CQ72" i="17"/>
  <c r="CN72" i="17"/>
  <c r="AH72" i="17"/>
  <c r="BX72" i="17"/>
  <c r="CK72" i="17"/>
  <c r="CH72" i="17"/>
  <c r="CF72" i="17"/>
  <c r="CD72" i="17"/>
  <c r="CB72" i="17"/>
  <c r="BZ72" i="17"/>
  <c r="BV72" i="17"/>
  <c r="BS72" i="17"/>
  <c r="BO72" i="17"/>
  <c r="BM72" i="17"/>
  <c r="BK72" i="17"/>
  <c r="CW72" i="17"/>
  <c r="BH72" i="17"/>
  <c r="BD72" i="17"/>
  <c r="AS72" i="17"/>
  <c r="BB72" i="17"/>
  <c r="AY72" i="17"/>
  <c r="AW72" i="17"/>
  <c r="AU72" i="17"/>
  <c r="AQ72" i="17"/>
  <c r="AO72" i="17"/>
  <c r="AM72" i="17"/>
  <c r="AJ72" i="17"/>
  <c r="AF72" i="17"/>
  <c r="AD72" i="17"/>
  <c r="AB72" i="17"/>
  <c r="Z72" i="17"/>
  <c r="X72" i="17"/>
  <c r="V72" i="17"/>
  <c r="T72" i="17"/>
  <c r="Q72" i="17"/>
  <c r="O72" i="17"/>
  <c r="M72" i="17"/>
  <c r="K72" i="17"/>
  <c r="I72" i="17"/>
  <c r="G72" i="17"/>
  <c r="E72" i="17"/>
  <c r="C72" i="17"/>
  <c r="CU71" i="17"/>
  <c r="CS71" i="17"/>
  <c r="CQ71" i="17"/>
  <c r="CN71" i="17"/>
  <c r="AH71" i="17"/>
  <c r="BX71" i="17"/>
  <c r="CK71" i="17"/>
  <c r="CH71" i="17"/>
  <c r="CF71" i="17"/>
  <c r="CD71" i="17"/>
  <c r="CB71" i="17"/>
  <c r="BZ71" i="17"/>
  <c r="BV71" i="17"/>
  <c r="BS71" i="17"/>
  <c r="BO71" i="17"/>
  <c r="BM71" i="17"/>
  <c r="BK71" i="17"/>
  <c r="CW71" i="17"/>
  <c r="BH71" i="17"/>
  <c r="BD71" i="17"/>
  <c r="AS71" i="17"/>
  <c r="BB71" i="17"/>
  <c r="AY71" i="17"/>
  <c r="AW71" i="17"/>
  <c r="AU71" i="17"/>
  <c r="AQ71" i="17"/>
  <c r="AO71" i="17"/>
  <c r="AM71" i="17"/>
  <c r="AJ71" i="17"/>
  <c r="AF71" i="17"/>
  <c r="AD71" i="17"/>
  <c r="AB71" i="17"/>
  <c r="Z71" i="17"/>
  <c r="X71" i="17"/>
  <c r="V71" i="17"/>
  <c r="T71" i="17"/>
  <c r="Q71" i="17"/>
  <c r="O71" i="17"/>
  <c r="M71" i="17"/>
  <c r="K71" i="17"/>
  <c r="I71" i="17"/>
  <c r="G71" i="17"/>
  <c r="E71" i="17"/>
  <c r="C71" i="17"/>
  <c r="CU70" i="17"/>
  <c r="CS70" i="17"/>
  <c r="CQ70" i="17"/>
  <c r="CN70" i="17"/>
  <c r="AH70" i="17"/>
  <c r="BX70" i="17"/>
  <c r="CK70" i="17"/>
  <c r="CH70" i="17"/>
  <c r="CF70" i="17"/>
  <c r="CD70" i="17"/>
  <c r="CB70" i="17"/>
  <c r="BZ70" i="17"/>
  <c r="BV70" i="17"/>
  <c r="BS70" i="17"/>
  <c r="BO70" i="17"/>
  <c r="BM70" i="17"/>
  <c r="BK70" i="17"/>
  <c r="CW70" i="17"/>
  <c r="BH70" i="17"/>
  <c r="BD70" i="17"/>
  <c r="AS70" i="17"/>
  <c r="BB70" i="17"/>
  <c r="AY70" i="17"/>
  <c r="AW70" i="17"/>
  <c r="AU70" i="17"/>
  <c r="AQ70" i="17"/>
  <c r="AO70" i="17"/>
  <c r="AM70" i="17"/>
  <c r="AJ70" i="17"/>
  <c r="AF70" i="17"/>
  <c r="AD70" i="17"/>
  <c r="AB70" i="17"/>
  <c r="Z70" i="17"/>
  <c r="X70" i="17"/>
  <c r="V70" i="17"/>
  <c r="T70" i="17"/>
  <c r="Q70" i="17"/>
  <c r="O70" i="17"/>
  <c r="M70" i="17"/>
  <c r="K70" i="17"/>
  <c r="I70" i="17"/>
  <c r="G70" i="17"/>
  <c r="E70" i="17"/>
  <c r="C70" i="17"/>
  <c r="CU69" i="17"/>
  <c r="CS69" i="17"/>
  <c r="CQ69" i="17"/>
  <c r="CN69" i="17"/>
  <c r="AH69" i="17"/>
  <c r="BX69" i="17"/>
  <c r="CK69" i="17"/>
  <c r="CH69" i="17"/>
  <c r="CF69" i="17"/>
  <c r="CD69" i="17"/>
  <c r="CB69" i="17"/>
  <c r="BZ69" i="17"/>
  <c r="BV69" i="17"/>
  <c r="BS69" i="17"/>
  <c r="BO69" i="17"/>
  <c r="BM69" i="17"/>
  <c r="BK69" i="17"/>
  <c r="CW69" i="17"/>
  <c r="BH69" i="17"/>
  <c r="BD69" i="17"/>
  <c r="AS69" i="17"/>
  <c r="BB69" i="17"/>
  <c r="AY69" i="17"/>
  <c r="AW69" i="17"/>
  <c r="AU69" i="17"/>
  <c r="AQ69" i="17"/>
  <c r="AO69" i="17"/>
  <c r="AM69" i="17"/>
  <c r="AJ69" i="17"/>
  <c r="AF69" i="17"/>
  <c r="AD69" i="17"/>
  <c r="AB69" i="17"/>
  <c r="Z69" i="17"/>
  <c r="X69" i="17"/>
  <c r="V69" i="17"/>
  <c r="T69" i="17"/>
  <c r="Q69" i="17"/>
  <c r="O69" i="17"/>
  <c r="M69" i="17"/>
  <c r="K69" i="17"/>
  <c r="I69" i="17"/>
  <c r="G69" i="17"/>
  <c r="E69" i="17"/>
  <c r="C69" i="17"/>
  <c r="CU68" i="17"/>
  <c r="CS68" i="17"/>
  <c r="CQ68" i="17"/>
  <c r="CN68" i="17"/>
  <c r="AH68" i="17"/>
  <c r="BX68" i="17"/>
  <c r="CK68" i="17"/>
  <c r="CH68" i="17"/>
  <c r="CF68" i="17"/>
  <c r="CD68" i="17"/>
  <c r="CB68" i="17"/>
  <c r="BZ68" i="17"/>
  <c r="BV68" i="17"/>
  <c r="BS68" i="17"/>
  <c r="BO68" i="17"/>
  <c r="BM68" i="17"/>
  <c r="BK68" i="17"/>
  <c r="CW68" i="17"/>
  <c r="BH68" i="17"/>
  <c r="BD68" i="17"/>
  <c r="AS68" i="17"/>
  <c r="BB68" i="17"/>
  <c r="AY68" i="17"/>
  <c r="AW68" i="17"/>
  <c r="AU68" i="17"/>
  <c r="AQ68" i="17"/>
  <c r="AO68" i="17"/>
  <c r="AM68" i="17"/>
  <c r="AJ68" i="17"/>
  <c r="AF68" i="17"/>
  <c r="AD68" i="17"/>
  <c r="AB68" i="17"/>
  <c r="Z68" i="17"/>
  <c r="X68" i="17"/>
  <c r="V68" i="17"/>
  <c r="T68" i="17"/>
  <c r="Q68" i="17"/>
  <c r="O68" i="17"/>
  <c r="M68" i="17"/>
  <c r="K68" i="17"/>
  <c r="I68" i="17"/>
  <c r="G68" i="17"/>
  <c r="E68" i="17"/>
  <c r="C68" i="17"/>
  <c r="CU67" i="17"/>
  <c r="CS67" i="17"/>
  <c r="CQ67" i="17"/>
  <c r="CN67" i="17"/>
  <c r="AH67" i="17"/>
  <c r="BX67" i="17"/>
  <c r="CK67" i="17"/>
  <c r="CH67" i="17"/>
  <c r="CF67" i="17"/>
  <c r="CD67" i="17"/>
  <c r="CB67" i="17"/>
  <c r="BZ67" i="17"/>
  <c r="BV67" i="17"/>
  <c r="BS67" i="17"/>
  <c r="BO67" i="17"/>
  <c r="BM67" i="17"/>
  <c r="BK67" i="17"/>
  <c r="CW67" i="17"/>
  <c r="BH67" i="17"/>
  <c r="BD67" i="17"/>
  <c r="AS67" i="17"/>
  <c r="BB67" i="17"/>
  <c r="AY67" i="17"/>
  <c r="AW67" i="17"/>
  <c r="AU67" i="17"/>
  <c r="AQ67" i="17"/>
  <c r="AO67" i="17"/>
  <c r="AM67" i="17"/>
  <c r="AJ67" i="17"/>
  <c r="AF67" i="17"/>
  <c r="AD67" i="17"/>
  <c r="AB67" i="17"/>
  <c r="Z67" i="17"/>
  <c r="X67" i="17"/>
  <c r="V67" i="17"/>
  <c r="T67" i="17"/>
  <c r="Q67" i="17"/>
  <c r="O67" i="17"/>
  <c r="M67" i="17"/>
  <c r="K67" i="17"/>
  <c r="I67" i="17"/>
  <c r="G67" i="17"/>
  <c r="E67" i="17"/>
  <c r="C67" i="17"/>
  <c r="CU66" i="17"/>
  <c r="CS66" i="17"/>
  <c r="CQ66" i="17"/>
  <c r="CN66" i="17"/>
  <c r="AH66" i="17"/>
  <c r="BX66" i="17"/>
  <c r="CK66" i="17"/>
  <c r="CH66" i="17"/>
  <c r="CF66" i="17"/>
  <c r="CD66" i="17"/>
  <c r="CB66" i="17"/>
  <c r="BZ66" i="17"/>
  <c r="BV66" i="17"/>
  <c r="BS66" i="17"/>
  <c r="BO66" i="17"/>
  <c r="BM66" i="17"/>
  <c r="BK66" i="17"/>
  <c r="CW66" i="17"/>
  <c r="BH66" i="17"/>
  <c r="BD66" i="17"/>
  <c r="AS66" i="17"/>
  <c r="BB66" i="17"/>
  <c r="AY66" i="17"/>
  <c r="AW66" i="17"/>
  <c r="AU66" i="17"/>
  <c r="AQ66" i="17"/>
  <c r="AO66" i="17"/>
  <c r="AM66" i="17"/>
  <c r="AJ66" i="17"/>
  <c r="AF66" i="17"/>
  <c r="AD66" i="17"/>
  <c r="AB66" i="17"/>
  <c r="Z66" i="17"/>
  <c r="X66" i="17"/>
  <c r="V66" i="17"/>
  <c r="T66" i="17"/>
  <c r="Q66" i="17"/>
  <c r="O66" i="17"/>
  <c r="M66" i="17"/>
  <c r="K66" i="17"/>
  <c r="I66" i="17"/>
  <c r="G66" i="17"/>
  <c r="E66" i="17"/>
  <c r="C66" i="17"/>
  <c r="CU65" i="17"/>
  <c r="CS65" i="17"/>
  <c r="CQ65" i="17"/>
  <c r="CN65" i="17"/>
  <c r="AH65" i="17"/>
  <c r="BX65" i="17"/>
  <c r="CK65" i="17"/>
  <c r="CH65" i="17"/>
  <c r="CF65" i="17"/>
  <c r="CD65" i="17"/>
  <c r="CB65" i="17"/>
  <c r="BZ65" i="17"/>
  <c r="BV65" i="17"/>
  <c r="BS65" i="17"/>
  <c r="BO65" i="17"/>
  <c r="BM65" i="17"/>
  <c r="BK65" i="17"/>
  <c r="CW65" i="17"/>
  <c r="BH65" i="17"/>
  <c r="BD65" i="17"/>
  <c r="AS65" i="17"/>
  <c r="BB65" i="17"/>
  <c r="AY65" i="17"/>
  <c r="AW65" i="17"/>
  <c r="AU65" i="17"/>
  <c r="AQ65" i="17"/>
  <c r="AO65" i="17"/>
  <c r="AM65" i="17"/>
  <c r="AJ65" i="17"/>
  <c r="AF65" i="17"/>
  <c r="AD65" i="17"/>
  <c r="AB65" i="17"/>
  <c r="Z65" i="17"/>
  <c r="X65" i="17"/>
  <c r="V65" i="17"/>
  <c r="T65" i="17"/>
  <c r="Q65" i="17"/>
  <c r="O65" i="17"/>
  <c r="M65" i="17"/>
  <c r="K65" i="17"/>
  <c r="I65" i="17"/>
  <c r="G65" i="17"/>
  <c r="E65" i="17"/>
  <c r="C65" i="17"/>
  <c r="CU64" i="17"/>
  <c r="CS64" i="17"/>
  <c r="CQ64" i="17"/>
  <c r="CN64" i="17"/>
  <c r="AH64" i="17"/>
  <c r="BX64" i="17"/>
  <c r="CK64" i="17"/>
  <c r="CH64" i="17"/>
  <c r="CF64" i="17"/>
  <c r="CD64" i="17"/>
  <c r="CB64" i="17"/>
  <c r="BZ64" i="17"/>
  <c r="BV64" i="17"/>
  <c r="BS64" i="17"/>
  <c r="BO64" i="17"/>
  <c r="BM64" i="17"/>
  <c r="BK64" i="17"/>
  <c r="CW64" i="17"/>
  <c r="BH64" i="17"/>
  <c r="BD64" i="17"/>
  <c r="AS64" i="17"/>
  <c r="BB64" i="17"/>
  <c r="AY64" i="17"/>
  <c r="AW64" i="17"/>
  <c r="AU64" i="17"/>
  <c r="AQ64" i="17"/>
  <c r="AO64" i="17"/>
  <c r="AM64" i="17"/>
  <c r="AJ64" i="17"/>
  <c r="AF64" i="17"/>
  <c r="AD64" i="17"/>
  <c r="AB64" i="17"/>
  <c r="Z64" i="17"/>
  <c r="X64" i="17"/>
  <c r="V64" i="17"/>
  <c r="T64" i="17"/>
  <c r="Q64" i="17"/>
  <c r="O64" i="17"/>
  <c r="M64" i="17"/>
  <c r="K64" i="17"/>
  <c r="I64" i="17"/>
  <c r="G64" i="17"/>
  <c r="E64" i="17"/>
  <c r="C64" i="17"/>
  <c r="CU63" i="17"/>
  <c r="CS63" i="17"/>
  <c r="CQ63" i="17"/>
  <c r="CN63" i="17"/>
  <c r="AH63" i="17"/>
  <c r="BX63" i="17"/>
  <c r="CK63" i="17"/>
  <c r="CH63" i="17"/>
  <c r="CF63" i="17"/>
  <c r="CD63" i="17"/>
  <c r="CB63" i="17"/>
  <c r="BZ63" i="17"/>
  <c r="BV63" i="17"/>
  <c r="BS63" i="17"/>
  <c r="BO63" i="17"/>
  <c r="BM63" i="17"/>
  <c r="BK63" i="17"/>
  <c r="CW63" i="17"/>
  <c r="BH63" i="17"/>
  <c r="BD63" i="17"/>
  <c r="AS63" i="17"/>
  <c r="BB63" i="17"/>
  <c r="AY63" i="17"/>
  <c r="AW63" i="17"/>
  <c r="AU63" i="17"/>
  <c r="AQ63" i="17"/>
  <c r="AO63" i="17"/>
  <c r="AM63" i="17"/>
  <c r="AJ63" i="17"/>
  <c r="AF63" i="17"/>
  <c r="AD63" i="17"/>
  <c r="AB63" i="17"/>
  <c r="Z63" i="17"/>
  <c r="X63" i="17"/>
  <c r="V63" i="17"/>
  <c r="T63" i="17"/>
  <c r="Q63" i="17"/>
  <c r="O63" i="17"/>
  <c r="M63" i="17"/>
  <c r="K63" i="17"/>
  <c r="I63" i="17"/>
  <c r="G63" i="17"/>
  <c r="E63" i="17"/>
  <c r="C63" i="17"/>
  <c r="CU62" i="17"/>
  <c r="CS62" i="17"/>
  <c r="CQ62" i="17"/>
  <c r="CN62" i="17"/>
  <c r="AH62" i="17"/>
  <c r="BX62" i="17"/>
  <c r="CK62" i="17"/>
  <c r="CH62" i="17"/>
  <c r="CF62" i="17"/>
  <c r="CD62" i="17"/>
  <c r="CB62" i="17"/>
  <c r="BZ62" i="17"/>
  <c r="BV62" i="17"/>
  <c r="BS62" i="17"/>
  <c r="BO62" i="17"/>
  <c r="BM62" i="17"/>
  <c r="BK62" i="17"/>
  <c r="CW62" i="17"/>
  <c r="BH62" i="17"/>
  <c r="BD62" i="17"/>
  <c r="AS62" i="17"/>
  <c r="BB62" i="17"/>
  <c r="AY62" i="17"/>
  <c r="AW62" i="17"/>
  <c r="AU62" i="17"/>
  <c r="AQ62" i="17"/>
  <c r="AO62" i="17"/>
  <c r="AM62" i="17"/>
  <c r="AJ62" i="17"/>
  <c r="AF62" i="17"/>
  <c r="AD62" i="17"/>
  <c r="AB62" i="17"/>
  <c r="Z62" i="17"/>
  <c r="X62" i="17"/>
  <c r="V62" i="17"/>
  <c r="T62" i="17"/>
  <c r="Q62" i="17"/>
  <c r="O62" i="17"/>
  <c r="M62" i="17"/>
  <c r="K62" i="17"/>
  <c r="I62" i="17"/>
  <c r="G62" i="17"/>
  <c r="E62" i="17"/>
  <c r="C62" i="17"/>
  <c r="CU61" i="17"/>
  <c r="CS61" i="17"/>
  <c r="CQ61" i="17"/>
  <c r="CN61" i="17"/>
  <c r="AH61" i="17"/>
  <c r="BX61" i="17"/>
  <c r="CK61" i="17"/>
  <c r="CH61" i="17"/>
  <c r="CF61" i="17"/>
  <c r="CD61" i="17"/>
  <c r="CB61" i="17"/>
  <c r="BZ61" i="17"/>
  <c r="BV61" i="17"/>
  <c r="BS61" i="17"/>
  <c r="BO61" i="17"/>
  <c r="BM61" i="17"/>
  <c r="BK61" i="17"/>
  <c r="CW61" i="17"/>
  <c r="BH61" i="17"/>
  <c r="BD61" i="17"/>
  <c r="AS61" i="17"/>
  <c r="BB61" i="17"/>
  <c r="AY61" i="17"/>
  <c r="AW61" i="17"/>
  <c r="AU61" i="17"/>
  <c r="AQ61" i="17"/>
  <c r="AO61" i="17"/>
  <c r="AM61" i="17"/>
  <c r="AJ61" i="17"/>
  <c r="AF61" i="17"/>
  <c r="AD61" i="17"/>
  <c r="AB61" i="17"/>
  <c r="Z61" i="17"/>
  <c r="X61" i="17"/>
  <c r="V61" i="17"/>
  <c r="T61" i="17"/>
  <c r="Q61" i="17"/>
  <c r="O61" i="17"/>
  <c r="M61" i="17"/>
  <c r="K61" i="17"/>
  <c r="I61" i="17"/>
  <c r="G61" i="17"/>
  <c r="E61" i="17"/>
  <c r="C61" i="17"/>
  <c r="CU60" i="17"/>
  <c r="CS60" i="17"/>
  <c r="CQ60" i="17"/>
  <c r="CN60" i="17"/>
  <c r="AH60" i="17"/>
  <c r="BX60" i="17"/>
  <c r="CK60" i="17"/>
  <c r="CH60" i="17"/>
  <c r="CF60" i="17"/>
  <c r="CD60" i="17"/>
  <c r="CB60" i="17"/>
  <c r="BZ60" i="17"/>
  <c r="BV60" i="17"/>
  <c r="BS60" i="17"/>
  <c r="BO60" i="17"/>
  <c r="BM60" i="17"/>
  <c r="BK60" i="17"/>
  <c r="CW60" i="17"/>
  <c r="BH60" i="17"/>
  <c r="BD60" i="17"/>
  <c r="AS60" i="17"/>
  <c r="BB60" i="17"/>
  <c r="AY60" i="17"/>
  <c r="AW60" i="17"/>
  <c r="AU60" i="17"/>
  <c r="AQ60" i="17"/>
  <c r="AO60" i="17"/>
  <c r="AM60" i="17"/>
  <c r="AJ60" i="17"/>
  <c r="AF60" i="17"/>
  <c r="AD60" i="17"/>
  <c r="AB60" i="17"/>
  <c r="Z60" i="17"/>
  <c r="X60" i="17"/>
  <c r="V60" i="17"/>
  <c r="T60" i="17"/>
  <c r="Q60" i="17"/>
  <c r="O60" i="17"/>
  <c r="M60" i="17"/>
  <c r="K60" i="17"/>
  <c r="I60" i="17"/>
  <c r="G60" i="17"/>
  <c r="E60" i="17"/>
  <c r="C60" i="17"/>
  <c r="CU59" i="17"/>
  <c r="CS59" i="17"/>
  <c r="CQ59" i="17"/>
  <c r="CN59" i="17"/>
  <c r="AH59" i="17"/>
  <c r="BX59" i="17"/>
  <c r="CK59" i="17"/>
  <c r="CH59" i="17"/>
  <c r="CF59" i="17"/>
  <c r="CD59" i="17"/>
  <c r="CB59" i="17"/>
  <c r="BZ59" i="17"/>
  <c r="BV59" i="17"/>
  <c r="BS59" i="17"/>
  <c r="BO59" i="17"/>
  <c r="BM59" i="17"/>
  <c r="BK59" i="17"/>
  <c r="CW59" i="17"/>
  <c r="BH59" i="17"/>
  <c r="BD59" i="17"/>
  <c r="AS59" i="17"/>
  <c r="BB59" i="17"/>
  <c r="AY59" i="17"/>
  <c r="AW59" i="17"/>
  <c r="AU59" i="17"/>
  <c r="AQ59" i="17"/>
  <c r="AO59" i="17"/>
  <c r="AM59" i="17"/>
  <c r="AJ59" i="17"/>
  <c r="AF59" i="17"/>
  <c r="AD59" i="17"/>
  <c r="AB59" i="17"/>
  <c r="Z59" i="17"/>
  <c r="X59" i="17"/>
  <c r="V59" i="17"/>
  <c r="T59" i="17"/>
  <c r="Q59" i="17"/>
  <c r="O59" i="17"/>
  <c r="M59" i="17"/>
  <c r="K59" i="17"/>
  <c r="I59" i="17"/>
  <c r="G59" i="17"/>
  <c r="E59" i="17"/>
  <c r="C59" i="17"/>
  <c r="CU58" i="17"/>
  <c r="CS58" i="17"/>
  <c r="CQ58" i="17"/>
  <c r="CN58" i="17"/>
  <c r="AH58" i="17"/>
  <c r="BX58" i="17"/>
  <c r="CK58" i="17"/>
  <c r="CH58" i="17"/>
  <c r="CF58" i="17"/>
  <c r="CD58" i="17"/>
  <c r="CB58" i="17"/>
  <c r="BZ58" i="17"/>
  <c r="BV58" i="17"/>
  <c r="BS58" i="17"/>
  <c r="BO58" i="17"/>
  <c r="BM58" i="17"/>
  <c r="BK58" i="17"/>
  <c r="CW58" i="17"/>
  <c r="BH58" i="17"/>
  <c r="BD58" i="17"/>
  <c r="AS58" i="17"/>
  <c r="BB58" i="17"/>
  <c r="AY58" i="17"/>
  <c r="AW58" i="17"/>
  <c r="AU58" i="17"/>
  <c r="AQ58" i="17"/>
  <c r="AO58" i="17"/>
  <c r="AM58" i="17"/>
  <c r="AJ58" i="17"/>
  <c r="AF58" i="17"/>
  <c r="AD58" i="17"/>
  <c r="AB58" i="17"/>
  <c r="Z58" i="17"/>
  <c r="X58" i="17"/>
  <c r="V58" i="17"/>
  <c r="T58" i="17"/>
  <c r="Q58" i="17"/>
  <c r="O58" i="17"/>
  <c r="M58" i="17"/>
  <c r="K58" i="17"/>
  <c r="I58" i="17"/>
  <c r="G58" i="17"/>
  <c r="E58" i="17"/>
  <c r="C58" i="17"/>
  <c r="CU57" i="17"/>
  <c r="CS57" i="17"/>
  <c r="CQ57" i="17"/>
  <c r="CN57" i="17"/>
  <c r="AH57" i="17"/>
  <c r="BX57" i="17"/>
  <c r="CK57" i="17"/>
  <c r="CH57" i="17"/>
  <c r="CF57" i="17"/>
  <c r="CD57" i="17"/>
  <c r="CB57" i="17"/>
  <c r="BZ57" i="17"/>
  <c r="BV57" i="17"/>
  <c r="BS57" i="17"/>
  <c r="BO57" i="17"/>
  <c r="BM57" i="17"/>
  <c r="BK57" i="17"/>
  <c r="CW57" i="17"/>
  <c r="BH57" i="17"/>
  <c r="BD57" i="17"/>
  <c r="AS57" i="17"/>
  <c r="BB57" i="17"/>
  <c r="AY57" i="17"/>
  <c r="AW57" i="17"/>
  <c r="AU57" i="17"/>
  <c r="AQ57" i="17"/>
  <c r="AO57" i="17"/>
  <c r="AM57" i="17"/>
  <c r="AJ57" i="17"/>
  <c r="AF57" i="17"/>
  <c r="AD57" i="17"/>
  <c r="AB57" i="17"/>
  <c r="Z57" i="17"/>
  <c r="X57" i="17"/>
  <c r="V57" i="17"/>
  <c r="T57" i="17"/>
  <c r="Q57" i="17"/>
  <c r="O57" i="17"/>
  <c r="M57" i="17"/>
  <c r="K57" i="17"/>
  <c r="I57" i="17"/>
  <c r="G57" i="17"/>
  <c r="E57" i="17"/>
  <c r="C57" i="17"/>
  <c r="CU56" i="17"/>
  <c r="CS56" i="17"/>
  <c r="CQ56" i="17"/>
  <c r="CN56" i="17"/>
  <c r="AH56" i="17"/>
  <c r="BX56" i="17"/>
  <c r="CK56" i="17"/>
  <c r="CH56" i="17"/>
  <c r="CF56" i="17"/>
  <c r="CD56" i="17"/>
  <c r="CB56" i="17"/>
  <c r="BZ56" i="17"/>
  <c r="BV56" i="17"/>
  <c r="BS56" i="17"/>
  <c r="BO56" i="17"/>
  <c r="BM56" i="17"/>
  <c r="BK56" i="17"/>
  <c r="CW56" i="17"/>
  <c r="BH56" i="17"/>
  <c r="BD56" i="17"/>
  <c r="AS56" i="17"/>
  <c r="BB56" i="17"/>
  <c r="AY56" i="17"/>
  <c r="AW56" i="17"/>
  <c r="AU56" i="17"/>
  <c r="AQ56" i="17"/>
  <c r="AO56" i="17"/>
  <c r="AM56" i="17"/>
  <c r="AJ56" i="17"/>
  <c r="AF56" i="17"/>
  <c r="AD56" i="17"/>
  <c r="AB56" i="17"/>
  <c r="Z56" i="17"/>
  <c r="X56" i="17"/>
  <c r="V56" i="17"/>
  <c r="T56" i="17"/>
  <c r="Q56" i="17"/>
  <c r="O56" i="17"/>
  <c r="M56" i="17"/>
  <c r="K56" i="17"/>
  <c r="I56" i="17"/>
  <c r="G56" i="17"/>
  <c r="E56" i="17"/>
  <c r="C56" i="17"/>
  <c r="CU55" i="17"/>
  <c r="CS55" i="17"/>
  <c r="CQ55" i="17"/>
  <c r="CN55" i="17"/>
  <c r="AH55" i="17"/>
  <c r="BX55" i="17"/>
  <c r="CK55" i="17"/>
  <c r="CH55" i="17"/>
  <c r="CF55" i="17"/>
  <c r="CD55" i="17"/>
  <c r="CB55" i="17"/>
  <c r="BZ55" i="17"/>
  <c r="BV55" i="17"/>
  <c r="BS55" i="17"/>
  <c r="BO55" i="17"/>
  <c r="BM55" i="17"/>
  <c r="BK55" i="17"/>
  <c r="CW55" i="17"/>
  <c r="BH55" i="17"/>
  <c r="BD55" i="17"/>
  <c r="AS55" i="17"/>
  <c r="BB55" i="17"/>
  <c r="AY55" i="17"/>
  <c r="AW55" i="17"/>
  <c r="AU55" i="17"/>
  <c r="AQ55" i="17"/>
  <c r="AO55" i="17"/>
  <c r="AM55" i="17"/>
  <c r="AJ55" i="17"/>
  <c r="AF55" i="17"/>
  <c r="AD55" i="17"/>
  <c r="AB55" i="17"/>
  <c r="Z55" i="17"/>
  <c r="X55" i="17"/>
  <c r="V55" i="17"/>
  <c r="T55" i="17"/>
  <c r="Q55" i="17"/>
  <c r="O55" i="17"/>
  <c r="M55" i="17"/>
  <c r="K55" i="17"/>
  <c r="I55" i="17"/>
  <c r="G55" i="17"/>
  <c r="E55" i="17"/>
  <c r="C55" i="17"/>
  <c r="CU54" i="17"/>
  <c r="CS54" i="17"/>
  <c r="CQ54" i="17"/>
  <c r="CN54" i="17"/>
  <c r="AH54" i="17"/>
  <c r="BX54" i="17"/>
  <c r="CK54" i="17"/>
  <c r="CH54" i="17"/>
  <c r="CF54" i="17"/>
  <c r="CD54" i="17"/>
  <c r="CB54" i="17"/>
  <c r="BZ54" i="17"/>
  <c r="BV54" i="17"/>
  <c r="BS54" i="17"/>
  <c r="BO54" i="17"/>
  <c r="BM54" i="17"/>
  <c r="BK54" i="17"/>
  <c r="CW54" i="17"/>
  <c r="BH54" i="17"/>
  <c r="BD54" i="17"/>
  <c r="AS54" i="17"/>
  <c r="BB54" i="17"/>
  <c r="AY54" i="17"/>
  <c r="AW54" i="17"/>
  <c r="AU54" i="17"/>
  <c r="AQ54" i="17"/>
  <c r="AO54" i="17"/>
  <c r="AM54" i="17"/>
  <c r="AJ54" i="17"/>
  <c r="AF54" i="17"/>
  <c r="AD54" i="17"/>
  <c r="AB54" i="17"/>
  <c r="Z54" i="17"/>
  <c r="X54" i="17"/>
  <c r="V54" i="17"/>
  <c r="T54" i="17"/>
  <c r="Q54" i="17"/>
  <c r="O54" i="17"/>
  <c r="M54" i="17"/>
  <c r="K54" i="17"/>
  <c r="I54" i="17"/>
  <c r="G54" i="17"/>
  <c r="E54" i="17"/>
  <c r="C54" i="17"/>
  <c r="CU53" i="17"/>
  <c r="CS53" i="17"/>
  <c r="CQ53" i="17"/>
  <c r="CN53" i="17"/>
  <c r="AH53" i="17"/>
  <c r="BX53" i="17"/>
  <c r="CK53" i="17"/>
  <c r="CH53" i="17"/>
  <c r="CF53" i="17"/>
  <c r="CD53" i="17"/>
  <c r="CB53" i="17"/>
  <c r="BZ53" i="17"/>
  <c r="BV53" i="17"/>
  <c r="BS53" i="17"/>
  <c r="BO53" i="17"/>
  <c r="BM53" i="17"/>
  <c r="BK53" i="17"/>
  <c r="CW53" i="17"/>
  <c r="BH53" i="17"/>
  <c r="BD53" i="17"/>
  <c r="AS53" i="17"/>
  <c r="BB53" i="17"/>
  <c r="AY53" i="17"/>
  <c r="AW53" i="17"/>
  <c r="AU53" i="17"/>
  <c r="AQ53" i="17"/>
  <c r="AO53" i="17"/>
  <c r="AM53" i="17"/>
  <c r="AJ53" i="17"/>
  <c r="AF53" i="17"/>
  <c r="AD53" i="17"/>
  <c r="AB53" i="17"/>
  <c r="Z53" i="17"/>
  <c r="X53" i="17"/>
  <c r="V53" i="17"/>
  <c r="T53" i="17"/>
  <c r="Q53" i="17"/>
  <c r="O53" i="17"/>
  <c r="M53" i="17"/>
  <c r="K53" i="17"/>
  <c r="I53" i="17"/>
  <c r="G53" i="17"/>
  <c r="E53" i="17"/>
  <c r="C53" i="17"/>
  <c r="CU52" i="17"/>
  <c r="CS52" i="17"/>
  <c r="CQ52" i="17"/>
  <c r="CN52" i="17"/>
  <c r="AH52" i="17"/>
  <c r="BX52" i="17"/>
  <c r="CK52" i="17"/>
  <c r="CH52" i="17"/>
  <c r="CF52" i="17"/>
  <c r="CD52" i="17"/>
  <c r="CB52" i="17"/>
  <c r="BZ52" i="17"/>
  <c r="BV52" i="17"/>
  <c r="BS52" i="17"/>
  <c r="BO52" i="17"/>
  <c r="BM52" i="17"/>
  <c r="BK52" i="17"/>
  <c r="CW52" i="17"/>
  <c r="BH52" i="17"/>
  <c r="BD52" i="17"/>
  <c r="AS52" i="17"/>
  <c r="BB52" i="17"/>
  <c r="AY52" i="17"/>
  <c r="AW52" i="17"/>
  <c r="AU52" i="17"/>
  <c r="AQ52" i="17"/>
  <c r="AO52" i="17"/>
  <c r="AM52" i="17"/>
  <c r="AJ52" i="17"/>
  <c r="AF52" i="17"/>
  <c r="AD52" i="17"/>
  <c r="AB52" i="17"/>
  <c r="Z52" i="17"/>
  <c r="X52" i="17"/>
  <c r="V52" i="17"/>
  <c r="T52" i="17"/>
  <c r="Q52" i="17"/>
  <c r="O52" i="17"/>
  <c r="M52" i="17"/>
  <c r="K52" i="17"/>
  <c r="I52" i="17"/>
  <c r="G52" i="17"/>
  <c r="E52" i="17"/>
  <c r="C52" i="17"/>
  <c r="CU51" i="17"/>
  <c r="CS51" i="17"/>
  <c r="CQ51" i="17"/>
  <c r="CN51" i="17"/>
  <c r="AH51" i="17"/>
  <c r="BX51" i="17"/>
  <c r="CK51" i="17"/>
  <c r="CH51" i="17"/>
  <c r="CF51" i="17"/>
  <c r="CD51" i="17"/>
  <c r="CB51" i="17"/>
  <c r="BZ51" i="17"/>
  <c r="BV51" i="17"/>
  <c r="BS51" i="17"/>
  <c r="BO51" i="17"/>
  <c r="BM51" i="17"/>
  <c r="BK51" i="17"/>
  <c r="CW51" i="17"/>
  <c r="BH51" i="17"/>
  <c r="BD51" i="17"/>
  <c r="AS51" i="17"/>
  <c r="BB51" i="17"/>
  <c r="AY51" i="17"/>
  <c r="AW51" i="17"/>
  <c r="AU51" i="17"/>
  <c r="AQ51" i="17"/>
  <c r="AO51" i="17"/>
  <c r="AM51" i="17"/>
  <c r="AJ51" i="17"/>
  <c r="AF51" i="17"/>
  <c r="AD51" i="17"/>
  <c r="AB51" i="17"/>
  <c r="Z51" i="17"/>
  <c r="X51" i="17"/>
  <c r="V51" i="17"/>
  <c r="T51" i="17"/>
  <c r="Q51" i="17"/>
  <c r="O51" i="17"/>
  <c r="M51" i="17"/>
  <c r="K51" i="17"/>
  <c r="I51" i="17"/>
  <c r="G51" i="17"/>
  <c r="E51" i="17"/>
  <c r="C51" i="17"/>
  <c r="CU50" i="17"/>
  <c r="CS50" i="17"/>
  <c r="CQ50" i="17"/>
  <c r="CN50" i="17"/>
  <c r="AH50" i="17"/>
  <c r="BX50" i="17"/>
  <c r="CK50" i="17"/>
  <c r="CH50" i="17"/>
  <c r="CF50" i="17"/>
  <c r="CD50" i="17"/>
  <c r="CB50" i="17"/>
  <c r="BZ50" i="17"/>
  <c r="BV50" i="17"/>
  <c r="BS50" i="17"/>
  <c r="BO50" i="17"/>
  <c r="BM50" i="17"/>
  <c r="BK50" i="17"/>
  <c r="CW50" i="17"/>
  <c r="BH50" i="17"/>
  <c r="BD50" i="17"/>
  <c r="AS50" i="17"/>
  <c r="BB50" i="17"/>
  <c r="AY50" i="17"/>
  <c r="AW50" i="17"/>
  <c r="AU50" i="17"/>
  <c r="AQ50" i="17"/>
  <c r="AO50" i="17"/>
  <c r="AM50" i="17"/>
  <c r="AJ50" i="17"/>
  <c r="AF50" i="17"/>
  <c r="AD50" i="17"/>
  <c r="AB50" i="17"/>
  <c r="Z50" i="17"/>
  <c r="X50" i="17"/>
  <c r="V50" i="17"/>
  <c r="T50" i="17"/>
  <c r="Q50" i="17"/>
  <c r="O50" i="17"/>
  <c r="M50" i="17"/>
  <c r="K50" i="17"/>
  <c r="I50" i="17"/>
  <c r="G50" i="17"/>
  <c r="E50" i="17"/>
  <c r="C50" i="17"/>
  <c r="CU49" i="17"/>
  <c r="CS49" i="17"/>
  <c r="CQ49" i="17"/>
  <c r="CN49" i="17"/>
  <c r="AH49" i="17"/>
  <c r="BX49" i="17"/>
  <c r="CK49" i="17"/>
  <c r="CH49" i="17"/>
  <c r="CF49" i="17"/>
  <c r="CD49" i="17"/>
  <c r="CB49" i="17"/>
  <c r="BZ49" i="17"/>
  <c r="BV49" i="17"/>
  <c r="BS49" i="17"/>
  <c r="BO49" i="17"/>
  <c r="BM49" i="17"/>
  <c r="BK49" i="17"/>
  <c r="CW49" i="17"/>
  <c r="BH49" i="17"/>
  <c r="BD49" i="17"/>
  <c r="AS49" i="17"/>
  <c r="BB49" i="17"/>
  <c r="AY49" i="17"/>
  <c r="AW49" i="17"/>
  <c r="AU49" i="17"/>
  <c r="AQ49" i="17"/>
  <c r="AO49" i="17"/>
  <c r="AM49" i="17"/>
  <c r="AJ49" i="17"/>
  <c r="AF49" i="17"/>
  <c r="AD49" i="17"/>
  <c r="AB49" i="17"/>
  <c r="Z49" i="17"/>
  <c r="X49" i="17"/>
  <c r="V49" i="17"/>
  <c r="T49" i="17"/>
  <c r="Q49" i="17"/>
  <c r="O49" i="17"/>
  <c r="M49" i="17"/>
  <c r="K49" i="17"/>
  <c r="I49" i="17"/>
  <c r="G49" i="17"/>
  <c r="E49" i="17"/>
  <c r="C49" i="17"/>
  <c r="CU48" i="17"/>
  <c r="CS48" i="17"/>
  <c r="CQ48" i="17"/>
  <c r="CN48" i="17"/>
  <c r="AH48" i="17"/>
  <c r="BX48" i="17"/>
  <c r="CK48" i="17"/>
  <c r="CH48" i="17"/>
  <c r="CF48" i="17"/>
  <c r="CD48" i="17"/>
  <c r="CB48" i="17"/>
  <c r="BZ48" i="17"/>
  <c r="BV48" i="17"/>
  <c r="BS48" i="17"/>
  <c r="BO48" i="17"/>
  <c r="BM48" i="17"/>
  <c r="BK48" i="17"/>
  <c r="CW48" i="17"/>
  <c r="BH48" i="17"/>
  <c r="BD48" i="17"/>
  <c r="AS48" i="17"/>
  <c r="BB48" i="17"/>
  <c r="AY48" i="17"/>
  <c r="AW48" i="17"/>
  <c r="AU48" i="17"/>
  <c r="AQ48" i="17"/>
  <c r="AO48" i="17"/>
  <c r="AM48" i="17"/>
  <c r="AJ48" i="17"/>
  <c r="AF48" i="17"/>
  <c r="AD48" i="17"/>
  <c r="AB48" i="17"/>
  <c r="Z48" i="17"/>
  <c r="X48" i="17"/>
  <c r="V48" i="17"/>
  <c r="T48" i="17"/>
  <c r="Q48" i="17"/>
  <c r="O48" i="17"/>
  <c r="M48" i="17"/>
  <c r="K48" i="17"/>
  <c r="I48" i="17"/>
  <c r="G48" i="17"/>
  <c r="E48" i="17"/>
  <c r="C48" i="17"/>
  <c r="CU47" i="17"/>
  <c r="CS47" i="17"/>
  <c r="CQ47" i="17"/>
  <c r="CN47" i="17"/>
  <c r="AH47" i="17"/>
  <c r="BX47" i="17"/>
  <c r="CK47" i="17"/>
  <c r="CH47" i="17"/>
  <c r="CF47" i="17"/>
  <c r="CD47" i="17"/>
  <c r="CB47" i="17"/>
  <c r="BZ47" i="17"/>
  <c r="BV47" i="17"/>
  <c r="BS47" i="17"/>
  <c r="BO47" i="17"/>
  <c r="BM47" i="17"/>
  <c r="BK47" i="17"/>
  <c r="CW47" i="17"/>
  <c r="BH47" i="17"/>
  <c r="BD47" i="17"/>
  <c r="AS47" i="17"/>
  <c r="BB47" i="17"/>
  <c r="AY47" i="17"/>
  <c r="AW47" i="17"/>
  <c r="AU47" i="17"/>
  <c r="AQ47" i="17"/>
  <c r="AO47" i="17"/>
  <c r="AM47" i="17"/>
  <c r="AJ47" i="17"/>
  <c r="AF47" i="17"/>
  <c r="AD47" i="17"/>
  <c r="AB47" i="17"/>
  <c r="Z47" i="17"/>
  <c r="X47" i="17"/>
  <c r="V47" i="17"/>
  <c r="T47" i="17"/>
  <c r="Q47" i="17"/>
  <c r="O47" i="17"/>
  <c r="M47" i="17"/>
  <c r="K47" i="17"/>
  <c r="I47" i="17"/>
  <c r="G47" i="17"/>
  <c r="E47" i="17"/>
  <c r="C47" i="17"/>
  <c r="CU46" i="17"/>
  <c r="CS46" i="17"/>
  <c r="CQ46" i="17"/>
  <c r="CN46" i="17"/>
  <c r="AH46" i="17"/>
  <c r="BX46" i="17"/>
  <c r="CK46" i="17"/>
  <c r="CH46" i="17"/>
  <c r="CF46" i="17"/>
  <c r="CD46" i="17"/>
  <c r="CB46" i="17"/>
  <c r="BZ46" i="17"/>
  <c r="BV46" i="17"/>
  <c r="BS46" i="17"/>
  <c r="BO46" i="17"/>
  <c r="BM46" i="17"/>
  <c r="BK46" i="17"/>
  <c r="CW46" i="17"/>
  <c r="BH46" i="17"/>
  <c r="BD46" i="17"/>
  <c r="AS46" i="17"/>
  <c r="BB46" i="17"/>
  <c r="AY46" i="17"/>
  <c r="AW46" i="17"/>
  <c r="AU46" i="17"/>
  <c r="AQ46" i="17"/>
  <c r="AO46" i="17"/>
  <c r="AM46" i="17"/>
  <c r="AJ46" i="17"/>
  <c r="AF46" i="17"/>
  <c r="AD46" i="17"/>
  <c r="AB46" i="17"/>
  <c r="Z46" i="17"/>
  <c r="X46" i="17"/>
  <c r="V46" i="17"/>
  <c r="T46" i="17"/>
  <c r="Q46" i="17"/>
  <c r="O46" i="17"/>
  <c r="M46" i="17"/>
  <c r="K46" i="17"/>
  <c r="I46" i="17"/>
  <c r="G46" i="17"/>
  <c r="E46" i="17"/>
  <c r="C46" i="17"/>
  <c r="CU45" i="17"/>
  <c r="CS45" i="17"/>
  <c r="CQ45" i="17"/>
  <c r="CN45" i="17"/>
  <c r="AH45" i="17"/>
  <c r="BX45" i="17"/>
  <c r="CK45" i="17"/>
  <c r="CH45" i="17"/>
  <c r="CF45" i="17"/>
  <c r="CD45" i="17"/>
  <c r="CB45" i="17"/>
  <c r="BZ45" i="17"/>
  <c r="BV45" i="17"/>
  <c r="BS45" i="17"/>
  <c r="BO45" i="17"/>
  <c r="BM45" i="17"/>
  <c r="BK45" i="17"/>
  <c r="CW45" i="17"/>
  <c r="BH45" i="17"/>
  <c r="BD45" i="17"/>
  <c r="AS45" i="17"/>
  <c r="BB45" i="17"/>
  <c r="AY45" i="17"/>
  <c r="AW45" i="17"/>
  <c r="AU45" i="17"/>
  <c r="AQ45" i="17"/>
  <c r="AO45" i="17"/>
  <c r="AM45" i="17"/>
  <c r="AJ45" i="17"/>
  <c r="AF45" i="17"/>
  <c r="AD45" i="17"/>
  <c r="AB45" i="17"/>
  <c r="Z45" i="17"/>
  <c r="X45" i="17"/>
  <c r="V45" i="17"/>
  <c r="T45" i="17"/>
  <c r="Q45" i="17"/>
  <c r="O45" i="17"/>
  <c r="M45" i="17"/>
  <c r="K45" i="17"/>
  <c r="I45" i="17"/>
  <c r="G45" i="17"/>
  <c r="E45" i="17"/>
  <c r="C45" i="17"/>
  <c r="CU44" i="17"/>
  <c r="CS44" i="17"/>
  <c r="CQ44" i="17"/>
  <c r="CN44" i="17"/>
  <c r="AH44" i="17"/>
  <c r="BX44" i="17"/>
  <c r="CK44" i="17"/>
  <c r="CH44" i="17"/>
  <c r="CF44" i="17"/>
  <c r="CD44" i="17"/>
  <c r="CB44" i="17"/>
  <c r="BZ44" i="17"/>
  <c r="BV44" i="17"/>
  <c r="BS44" i="17"/>
  <c r="BO44" i="17"/>
  <c r="BM44" i="17"/>
  <c r="BK44" i="17"/>
  <c r="CW44" i="17"/>
  <c r="BH44" i="17"/>
  <c r="BD44" i="17"/>
  <c r="AS44" i="17"/>
  <c r="BB44" i="17"/>
  <c r="AY44" i="17"/>
  <c r="AW44" i="17"/>
  <c r="AU44" i="17"/>
  <c r="AQ44" i="17"/>
  <c r="AO44" i="17"/>
  <c r="AM44" i="17"/>
  <c r="AJ44" i="17"/>
  <c r="AF44" i="17"/>
  <c r="AD44" i="17"/>
  <c r="AB44" i="17"/>
  <c r="Z44" i="17"/>
  <c r="X44" i="17"/>
  <c r="V44" i="17"/>
  <c r="T44" i="17"/>
  <c r="Q44" i="17"/>
  <c r="O44" i="17"/>
  <c r="M44" i="17"/>
  <c r="K44" i="17"/>
  <c r="I44" i="17"/>
  <c r="G44" i="17"/>
  <c r="E44" i="17"/>
  <c r="C44" i="17"/>
  <c r="CU43" i="17"/>
  <c r="CS43" i="17"/>
  <c r="CQ43" i="17"/>
  <c r="CN43" i="17"/>
  <c r="AH43" i="17"/>
  <c r="BX43" i="17"/>
  <c r="CK43" i="17"/>
  <c r="CH43" i="17"/>
  <c r="CF43" i="17"/>
  <c r="CD43" i="17"/>
  <c r="CB43" i="17"/>
  <c r="BZ43" i="17"/>
  <c r="BV43" i="17"/>
  <c r="BS43" i="17"/>
  <c r="BO43" i="17"/>
  <c r="BM43" i="17"/>
  <c r="BK43" i="17"/>
  <c r="CW43" i="17"/>
  <c r="BH43" i="17"/>
  <c r="BD43" i="17"/>
  <c r="AS43" i="17"/>
  <c r="BB43" i="17"/>
  <c r="AY43" i="17"/>
  <c r="AW43" i="17"/>
  <c r="AU43" i="17"/>
  <c r="AQ43" i="17"/>
  <c r="AO43" i="17"/>
  <c r="AM43" i="17"/>
  <c r="AJ43" i="17"/>
  <c r="AF43" i="17"/>
  <c r="AD43" i="17"/>
  <c r="AB43" i="17"/>
  <c r="Z43" i="17"/>
  <c r="X43" i="17"/>
  <c r="V43" i="17"/>
  <c r="T43" i="17"/>
  <c r="Q43" i="17"/>
  <c r="O43" i="17"/>
  <c r="M43" i="17"/>
  <c r="K43" i="17"/>
  <c r="I43" i="17"/>
  <c r="G43" i="17"/>
  <c r="E43" i="17"/>
  <c r="C43" i="17"/>
  <c r="CU42" i="17"/>
  <c r="CS42" i="17"/>
  <c r="CQ42" i="17"/>
  <c r="CN42" i="17"/>
  <c r="AH42" i="17"/>
  <c r="BX42" i="17"/>
  <c r="CK42" i="17"/>
  <c r="CH42" i="17"/>
  <c r="CF42" i="17"/>
  <c r="CD42" i="17"/>
  <c r="CB42" i="17"/>
  <c r="BZ42" i="17"/>
  <c r="BV42" i="17"/>
  <c r="BS42" i="17"/>
  <c r="BO42" i="17"/>
  <c r="BM42" i="17"/>
  <c r="BK42" i="17"/>
  <c r="CW42" i="17"/>
  <c r="BH42" i="17"/>
  <c r="BD42" i="17"/>
  <c r="AS42" i="17"/>
  <c r="BB42" i="17"/>
  <c r="AY42" i="17"/>
  <c r="AW42" i="17"/>
  <c r="AU42" i="17"/>
  <c r="AQ42" i="17"/>
  <c r="AO42" i="17"/>
  <c r="AM42" i="17"/>
  <c r="AJ42" i="17"/>
  <c r="AF42" i="17"/>
  <c r="AD42" i="17"/>
  <c r="AB42" i="17"/>
  <c r="Z42" i="17"/>
  <c r="X42" i="17"/>
  <c r="V42" i="17"/>
  <c r="T42" i="17"/>
  <c r="Q42" i="17"/>
  <c r="O42" i="17"/>
  <c r="M42" i="17"/>
  <c r="K42" i="17"/>
  <c r="I42" i="17"/>
  <c r="G42" i="17"/>
  <c r="E42" i="17"/>
  <c r="C42" i="17"/>
  <c r="CU41" i="17"/>
  <c r="CS41" i="17"/>
  <c r="CQ41" i="17"/>
  <c r="CN41" i="17"/>
  <c r="AH41" i="17"/>
  <c r="BX41" i="17"/>
  <c r="CK41" i="17"/>
  <c r="CH41" i="17"/>
  <c r="CF41" i="17"/>
  <c r="CD41" i="17"/>
  <c r="CB41" i="17"/>
  <c r="BZ41" i="17"/>
  <c r="BV41" i="17"/>
  <c r="BS41" i="17"/>
  <c r="BO41" i="17"/>
  <c r="BM41" i="17"/>
  <c r="BK41" i="17"/>
  <c r="CW41" i="17"/>
  <c r="BH41" i="17"/>
  <c r="BD41" i="17"/>
  <c r="AS41" i="17"/>
  <c r="BB41" i="17"/>
  <c r="AY41" i="17"/>
  <c r="AW41" i="17"/>
  <c r="AU41" i="17"/>
  <c r="AQ41" i="17"/>
  <c r="AO41" i="17"/>
  <c r="AM41" i="17"/>
  <c r="AJ41" i="17"/>
  <c r="AF41" i="17"/>
  <c r="AD41" i="17"/>
  <c r="AB41" i="17"/>
  <c r="Z41" i="17"/>
  <c r="X41" i="17"/>
  <c r="V41" i="17"/>
  <c r="T41" i="17"/>
  <c r="Q41" i="17"/>
  <c r="O41" i="17"/>
  <c r="M41" i="17"/>
  <c r="K41" i="17"/>
  <c r="I41" i="17"/>
  <c r="G41" i="17"/>
  <c r="E41" i="17"/>
  <c r="C41" i="17"/>
  <c r="CU40" i="17"/>
  <c r="CS40" i="17"/>
  <c r="CQ40" i="17"/>
  <c r="CN40" i="17"/>
  <c r="AH40" i="17"/>
  <c r="BX40" i="17"/>
  <c r="CK40" i="17"/>
  <c r="CH40" i="17"/>
  <c r="CF40" i="17"/>
  <c r="CD40" i="17"/>
  <c r="CB40" i="17"/>
  <c r="BZ40" i="17"/>
  <c r="BV40" i="17"/>
  <c r="BS40" i="17"/>
  <c r="BO40" i="17"/>
  <c r="BM40" i="17"/>
  <c r="BK40" i="17"/>
  <c r="CW40" i="17"/>
  <c r="BH40" i="17"/>
  <c r="BD40" i="17"/>
  <c r="AS40" i="17"/>
  <c r="BB40" i="17"/>
  <c r="AY40" i="17"/>
  <c r="AW40" i="17"/>
  <c r="AU40" i="17"/>
  <c r="AQ40" i="17"/>
  <c r="AO40" i="17"/>
  <c r="AM40" i="17"/>
  <c r="AJ40" i="17"/>
  <c r="AF40" i="17"/>
  <c r="AD40" i="17"/>
  <c r="AB40" i="17"/>
  <c r="Z40" i="17"/>
  <c r="X40" i="17"/>
  <c r="V40" i="17"/>
  <c r="T40" i="17"/>
  <c r="Q40" i="17"/>
  <c r="O40" i="17"/>
  <c r="M40" i="17"/>
  <c r="K40" i="17"/>
  <c r="I40" i="17"/>
  <c r="G40" i="17"/>
  <c r="E40" i="17"/>
  <c r="C40" i="17"/>
  <c r="CU39" i="17"/>
  <c r="CS39" i="17"/>
  <c r="CQ39" i="17"/>
  <c r="CN39" i="17"/>
  <c r="AH39" i="17"/>
  <c r="BX39" i="17"/>
  <c r="CK39" i="17"/>
  <c r="CH39" i="17"/>
  <c r="CF39" i="17"/>
  <c r="CD39" i="17"/>
  <c r="CB39" i="17"/>
  <c r="BZ39" i="17"/>
  <c r="BV39" i="17"/>
  <c r="BS39" i="17"/>
  <c r="BO39" i="17"/>
  <c r="BM39" i="17"/>
  <c r="BK39" i="17"/>
  <c r="CW39" i="17"/>
  <c r="BH39" i="17"/>
  <c r="BD39" i="17"/>
  <c r="AS39" i="17"/>
  <c r="BB39" i="17"/>
  <c r="AY39" i="17"/>
  <c r="AW39" i="17"/>
  <c r="AU39" i="17"/>
  <c r="AQ39" i="17"/>
  <c r="AO39" i="17"/>
  <c r="AM39" i="17"/>
  <c r="AJ39" i="17"/>
  <c r="AF39" i="17"/>
  <c r="AD39" i="17"/>
  <c r="AB39" i="17"/>
  <c r="Z39" i="17"/>
  <c r="X39" i="17"/>
  <c r="V39" i="17"/>
  <c r="T39" i="17"/>
  <c r="Q39" i="17"/>
  <c r="O39" i="17"/>
  <c r="M39" i="17"/>
  <c r="K39" i="17"/>
  <c r="I39" i="17"/>
  <c r="G39" i="17"/>
  <c r="E39" i="17"/>
  <c r="C39" i="17"/>
  <c r="CU38" i="17"/>
  <c r="CS38" i="17"/>
  <c r="CQ38" i="17"/>
  <c r="CN38" i="17"/>
  <c r="AH38" i="17"/>
  <c r="BX38" i="17"/>
  <c r="CK38" i="17"/>
  <c r="CH38" i="17"/>
  <c r="CF38" i="17"/>
  <c r="CD38" i="17"/>
  <c r="CB38" i="17"/>
  <c r="BZ38" i="17"/>
  <c r="BV38" i="17"/>
  <c r="BS38" i="17"/>
  <c r="BO38" i="17"/>
  <c r="BM38" i="17"/>
  <c r="BK38" i="17"/>
  <c r="CW38" i="17"/>
  <c r="BH38" i="17"/>
  <c r="BD38" i="17"/>
  <c r="AS38" i="17"/>
  <c r="BB38" i="17"/>
  <c r="AY38" i="17"/>
  <c r="AW38" i="17"/>
  <c r="AU38" i="17"/>
  <c r="AQ38" i="17"/>
  <c r="AO38" i="17"/>
  <c r="AM38" i="17"/>
  <c r="AJ38" i="17"/>
  <c r="AF38" i="17"/>
  <c r="AD38" i="17"/>
  <c r="AB38" i="17"/>
  <c r="Z38" i="17"/>
  <c r="X38" i="17"/>
  <c r="V38" i="17"/>
  <c r="T38" i="17"/>
  <c r="Q38" i="17"/>
  <c r="O38" i="17"/>
  <c r="M38" i="17"/>
  <c r="K38" i="17"/>
  <c r="I38" i="17"/>
  <c r="G38" i="17"/>
  <c r="E38" i="17"/>
  <c r="C38" i="17"/>
  <c r="CU37" i="17"/>
  <c r="CS37" i="17"/>
  <c r="CQ37" i="17"/>
  <c r="CN37" i="17"/>
  <c r="AH37" i="17"/>
  <c r="BX37" i="17"/>
  <c r="CK37" i="17"/>
  <c r="CH37" i="17"/>
  <c r="CF37" i="17"/>
  <c r="CD37" i="17"/>
  <c r="CB37" i="17"/>
  <c r="BZ37" i="17"/>
  <c r="BV37" i="17"/>
  <c r="BS37" i="17"/>
  <c r="BO37" i="17"/>
  <c r="BM37" i="17"/>
  <c r="BK37" i="17"/>
  <c r="CW37" i="17"/>
  <c r="BH37" i="17"/>
  <c r="BD37" i="17"/>
  <c r="AS37" i="17"/>
  <c r="BB37" i="17"/>
  <c r="AY37" i="17"/>
  <c r="AW37" i="17"/>
  <c r="AU37" i="17"/>
  <c r="AQ37" i="17"/>
  <c r="AO37" i="17"/>
  <c r="AM37" i="17"/>
  <c r="AJ37" i="17"/>
  <c r="AF37" i="17"/>
  <c r="AD37" i="17"/>
  <c r="AB37" i="17"/>
  <c r="Z37" i="17"/>
  <c r="X37" i="17"/>
  <c r="V37" i="17"/>
  <c r="T37" i="17"/>
  <c r="Q37" i="17"/>
  <c r="O37" i="17"/>
  <c r="M37" i="17"/>
  <c r="K37" i="17"/>
  <c r="I37" i="17"/>
  <c r="G37" i="17"/>
  <c r="E37" i="17"/>
  <c r="C37" i="17"/>
  <c r="CU36" i="17"/>
  <c r="CS36" i="17"/>
  <c r="CQ36" i="17"/>
  <c r="CN36" i="17"/>
  <c r="AH36" i="17"/>
  <c r="BX36" i="17"/>
  <c r="CK36" i="17"/>
  <c r="CH36" i="17"/>
  <c r="CF36" i="17"/>
  <c r="CD36" i="17"/>
  <c r="CB36" i="17"/>
  <c r="BZ36" i="17"/>
  <c r="BV36" i="17"/>
  <c r="BS36" i="17"/>
  <c r="BO36" i="17"/>
  <c r="BM36" i="17"/>
  <c r="BK36" i="17"/>
  <c r="CW36" i="17"/>
  <c r="BH36" i="17"/>
  <c r="BD36" i="17"/>
  <c r="AS36" i="17"/>
  <c r="BB36" i="17"/>
  <c r="AY36" i="17"/>
  <c r="AW36" i="17"/>
  <c r="AU36" i="17"/>
  <c r="AQ36" i="17"/>
  <c r="AO36" i="17"/>
  <c r="AM36" i="17"/>
  <c r="AJ36" i="17"/>
  <c r="AF36" i="17"/>
  <c r="AD36" i="17"/>
  <c r="AB36" i="17"/>
  <c r="Z36" i="17"/>
  <c r="X36" i="17"/>
  <c r="V36" i="17"/>
  <c r="T36" i="17"/>
  <c r="Q36" i="17"/>
  <c r="O36" i="17"/>
  <c r="M36" i="17"/>
  <c r="K36" i="17"/>
  <c r="I36" i="17"/>
  <c r="G36" i="17"/>
  <c r="E36" i="17"/>
  <c r="C36" i="17"/>
  <c r="CU35" i="17"/>
  <c r="CU21" i="17" s="1"/>
  <c r="CS35" i="17"/>
  <c r="CS21" i="17" s="1"/>
  <c r="CQ35" i="17"/>
  <c r="CQ21" i="17" s="1"/>
  <c r="CN35" i="17"/>
  <c r="CN21" i="17" s="1"/>
  <c r="AH35" i="17"/>
  <c r="AH21" i="17" s="1"/>
  <c r="BX35" i="17"/>
  <c r="BX21" i="17" s="1"/>
  <c r="CK35" i="17"/>
  <c r="CK21" i="17" s="1"/>
  <c r="CH35" i="17"/>
  <c r="CH21" i="17" s="1"/>
  <c r="CF35" i="17"/>
  <c r="CF21" i="17" s="1"/>
  <c r="CD35" i="17"/>
  <c r="CD21" i="17" s="1"/>
  <c r="CB35" i="17"/>
  <c r="CB21" i="17" s="1"/>
  <c r="BZ35" i="17"/>
  <c r="BZ21" i="17" s="1"/>
  <c r="BV35" i="17"/>
  <c r="BV21" i="17" s="1"/>
  <c r="BS35" i="17"/>
  <c r="BS21" i="17" s="1"/>
  <c r="BO35" i="17"/>
  <c r="BO21" i="17" s="1"/>
  <c r="BM35" i="17"/>
  <c r="BM21" i="17" s="1"/>
  <c r="BK35" i="17"/>
  <c r="BK21" i="17" s="1"/>
  <c r="CW35" i="17"/>
  <c r="CW21" i="17" s="1"/>
  <c r="BH35" i="17"/>
  <c r="BH21" i="17" s="1"/>
  <c r="BD35" i="17"/>
  <c r="BD21" i="17" s="1"/>
  <c r="AS35" i="17"/>
  <c r="AS21" i="17" s="1"/>
  <c r="BB35" i="17"/>
  <c r="BB21" i="17" s="1"/>
  <c r="AY35" i="17"/>
  <c r="AY21" i="17" s="1"/>
  <c r="AW35" i="17"/>
  <c r="AW21" i="17" s="1"/>
  <c r="AU35" i="17"/>
  <c r="AU21" i="17" s="1"/>
  <c r="AQ35" i="17"/>
  <c r="AQ21" i="17" s="1"/>
  <c r="AO35" i="17"/>
  <c r="AO21" i="17" s="1"/>
  <c r="AM35" i="17"/>
  <c r="AM21" i="17" s="1"/>
  <c r="AJ35" i="17"/>
  <c r="AJ21" i="17" s="1"/>
  <c r="AF35" i="17"/>
  <c r="AF21" i="17" s="1"/>
  <c r="AD35" i="17"/>
  <c r="AD21" i="17" s="1"/>
  <c r="AB35" i="17"/>
  <c r="AB21" i="17" s="1"/>
  <c r="Z35" i="17"/>
  <c r="Z21" i="17" s="1"/>
  <c r="X35" i="17"/>
  <c r="X21" i="17" s="1"/>
  <c r="V35" i="17"/>
  <c r="V21" i="17" s="1"/>
  <c r="T35" i="17"/>
  <c r="T21" i="17" s="1"/>
  <c r="Q35" i="17"/>
  <c r="Q21" i="17" s="1"/>
  <c r="O35" i="17"/>
  <c r="O21" i="17" s="1"/>
  <c r="M35" i="17"/>
  <c r="M21" i="17" s="1"/>
  <c r="K35" i="17"/>
  <c r="K21" i="17" s="1"/>
  <c r="I35" i="17"/>
  <c r="I21" i="17" s="1"/>
  <c r="G35" i="17"/>
  <c r="G21" i="17" s="1"/>
  <c r="E35" i="17"/>
  <c r="E21" i="17" s="1"/>
  <c r="C35" i="17"/>
  <c r="C21" i="17" s="1"/>
  <c r="CU34" i="17"/>
  <c r="CS34" i="17"/>
  <c r="CQ34" i="17"/>
  <c r="CN34" i="17"/>
  <c r="AH34" i="17"/>
  <c r="BX34" i="17"/>
  <c r="CK34" i="17"/>
  <c r="CH34" i="17"/>
  <c r="CF34" i="17"/>
  <c r="CD34" i="17"/>
  <c r="CB34" i="17"/>
  <c r="BZ34" i="17"/>
  <c r="BV34" i="17"/>
  <c r="BS34" i="17"/>
  <c r="BO34" i="17"/>
  <c r="BM34" i="17"/>
  <c r="BK34" i="17"/>
  <c r="CW34" i="17"/>
  <c r="BH34" i="17"/>
  <c r="BD34" i="17"/>
  <c r="AS34" i="17"/>
  <c r="BB34" i="17"/>
  <c r="AY34" i="17"/>
  <c r="AW34" i="17"/>
  <c r="AU34" i="17"/>
  <c r="AQ34" i="17"/>
  <c r="AO34" i="17"/>
  <c r="AM34" i="17"/>
  <c r="AJ34" i="17"/>
  <c r="AF34" i="17"/>
  <c r="AD34" i="17"/>
  <c r="AB34" i="17"/>
  <c r="Z34" i="17"/>
  <c r="X34" i="17"/>
  <c r="V34" i="17"/>
  <c r="T34" i="17"/>
  <c r="Q34" i="17"/>
  <c r="O34" i="17"/>
  <c r="M34" i="17"/>
  <c r="K34" i="17"/>
  <c r="I34" i="17"/>
  <c r="G34" i="17"/>
  <c r="E34" i="17"/>
  <c r="C34" i="17"/>
  <c r="CU33" i="17"/>
  <c r="CS33" i="17"/>
  <c r="CQ33" i="17"/>
  <c r="CN33" i="17"/>
  <c r="AH33" i="17"/>
  <c r="BX33" i="17"/>
  <c r="CK33" i="17"/>
  <c r="CH33" i="17"/>
  <c r="CF33" i="17"/>
  <c r="CD33" i="17"/>
  <c r="CB33" i="17"/>
  <c r="BZ33" i="17"/>
  <c r="BV33" i="17"/>
  <c r="BS33" i="17"/>
  <c r="BO33" i="17"/>
  <c r="BM33" i="17"/>
  <c r="BK33" i="17"/>
  <c r="CW33" i="17"/>
  <c r="BH33" i="17"/>
  <c r="BD33" i="17"/>
  <c r="AS33" i="17"/>
  <c r="BB33" i="17"/>
  <c r="AY33" i="17"/>
  <c r="AW33" i="17"/>
  <c r="AU33" i="17"/>
  <c r="AQ33" i="17"/>
  <c r="AO33" i="17"/>
  <c r="AM33" i="17"/>
  <c r="AJ33" i="17"/>
  <c r="AF33" i="17"/>
  <c r="AD33" i="17"/>
  <c r="AB33" i="17"/>
  <c r="Z33" i="17"/>
  <c r="X33" i="17"/>
  <c r="V33" i="17"/>
  <c r="T33" i="17"/>
  <c r="Q33" i="17"/>
  <c r="O33" i="17"/>
  <c r="M33" i="17"/>
  <c r="K33" i="17"/>
  <c r="I33" i="17"/>
  <c r="G33" i="17"/>
  <c r="E33" i="17"/>
  <c r="C33" i="17"/>
  <c r="CU32" i="17"/>
  <c r="CS32" i="17"/>
  <c r="CQ32" i="17"/>
  <c r="CN32" i="17"/>
  <c r="AH32" i="17"/>
  <c r="BX32" i="17"/>
  <c r="CK32" i="17"/>
  <c r="CH32" i="17"/>
  <c r="CF32" i="17"/>
  <c r="CD32" i="17"/>
  <c r="CB32" i="17"/>
  <c r="BZ32" i="17"/>
  <c r="BV32" i="17"/>
  <c r="BS32" i="17"/>
  <c r="BO32" i="17"/>
  <c r="BM32" i="17"/>
  <c r="BK32" i="17"/>
  <c r="CW32" i="17"/>
  <c r="BH32" i="17"/>
  <c r="BD32" i="17"/>
  <c r="AS32" i="17"/>
  <c r="BB32" i="17"/>
  <c r="AY32" i="17"/>
  <c r="AW32" i="17"/>
  <c r="AU32" i="17"/>
  <c r="AQ32" i="17"/>
  <c r="AO32" i="17"/>
  <c r="AM32" i="17"/>
  <c r="AJ32" i="17"/>
  <c r="AF32" i="17"/>
  <c r="AD32" i="17"/>
  <c r="AB32" i="17"/>
  <c r="Z32" i="17"/>
  <c r="X32" i="17"/>
  <c r="V32" i="17"/>
  <c r="T32" i="17"/>
  <c r="Q32" i="17"/>
  <c r="O32" i="17"/>
  <c r="M32" i="17"/>
  <c r="K32" i="17"/>
  <c r="I32" i="17"/>
  <c r="G32" i="17"/>
  <c r="E32" i="17"/>
  <c r="C32" i="17"/>
  <c r="CU31" i="17"/>
  <c r="CS31" i="17"/>
  <c r="CQ31" i="17"/>
  <c r="CN31" i="17"/>
  <c r="AH31" i="17"/>
  <c r="BX31" i="17"/>
  <c r="CK31" i="17"/>
  <c r="CH31" i="17"/>
  <c r="CF31" i="17"/>
  <c r="CD31" i="17"/>
  <c r="CB31" i="17"/>
  <c r="BZ31" i="17"/>
  <c r="BV31" i="17"/>
  <c r="BS31" i="17"/>
  <c r="BO31" i="17"/>
  <c r="BM31" i="17"/>
  <c r="BK31" i="17"/>
  <c r="CW31" i="17"/>
  <c r="BH31" i="17"/>
  <c r="BD31" i="17"/>
  <c r="AS31" i="17"/>
  <c r="BB31" i="17"/>
  <c r="AY31" i="17"/>
  <c r="AW31" i="17"/>
  <c r="AU31" i="17"/>
  <c r="AQ31" i="17"/>
  <c r="AO31" i="17"/>
  <c r="AM31" i="17"/>
  <c r="AJ31" i="17"/>
  <c r="AF31" i="17"/>
  <c r="AD31" i="17"/>
  <c r="AB31" i="17"/>
  <c r="Z31" i="17"/>
  <c r="X31" i="17"/>
  <c r="V31" i="17"/>
  <c r="T31" i="17"/>
  <c r="Q31" i="17"/>
  <c r="O31" i="17"/>
  <c r="M31" i="17"/>
  <c r="K31" i="17"/>
  <c r="I31" i="17"/>
  <c r="G31" i="17"/>
  <c r="E31" i="17"/>
  <c r="C31" i="17"/>
  <c r="CU30" i="17"/>
  <c r="CS30" i="17"/>
  <c r="CQ30" i="17"/>
  <c r="CN30" i="17"/>
  <c r="AH30" i="17"/>
  <c r="BX30" i="17"/>
  <c r="CK30" i="17"/>
  <c r="CH30" i="17"/>
  <c r="CF30" i="17"/>
  <c r="CD30" i="17"/>
  <c r="CB30" i="17"/>
  <c r="BZ30" i="17"/>
  <c r="BV30" i="17"/>
  <c r="BS30" i="17"/>
  <c r="BO30" i="17"/>
  <c r="BM30" i="17"/>
  <c r="BK30" i="17"/>
  <c r="CW30" i="17"/>
  <c r="BH30" i="17"/>
  <c r="BD30" i="17"/>
  <c r="AS30" i="17"/>
  <c r="BB30" i="17"/>
  <c r="AY30" i="17"/>
  <c r="AW30" i="17"/>
  <c r="AU30" i="17"/>
  <c r="AQ30" i="17"/>
  <c r="AO30" i="17"/>
  <c r="AM30" i="17"/>
  <c r="AJ30" i="17"/>
  <c r="AF30" i="17"/>
  <c r="AD30" i="17"/>
  <c r="AB30" i="17"/>
  <c r="Z30" i="17"/>
  <c r="X30" i="17"/>
  <c r="V30" i="17"/>
  <c r="T30" i="17"/>
  <c r="Q30" i="17"/>
  <c r="O30" i="17"/>
  <c r="M30" i="17"/>
  <c r="K30" i="17"/>
  <c r="I30" i="17"/>
  <c r="G30" i="17"/>
  <c r="E30" i="17"/>
  <c r="C30" i="17"/>
  <c r="CU29" i="17"/>
  <c r="CS29" i="17"/>
  <c r="CQ29" i="17"/>
  <c r="CN29" i="17"/>
  <c r="AH29" i="17"/>
  <c r="BX29" i="17"/>
  <c r="CK29" i="17"/>
  <c r="CH29" i="17"/>
  <c r="CF29" i="17"/>
  <c r="CD29" i="17"/>
  <c r="CB29" i="17"/>
  <c r="BZ29" i="17"/>
  <c r="BV29" i="17"/>
  <c r="BS29" i="17"/>
  <c r="BO29" i="17"/>
  <c r="BM29" i="17"/>
  <c r="BK29" i="17"/>
  <c r="CW29" i="17"/>
  <c r="BH29" i="17"/>
  <c r="BD29" i="17"/>
  <c r="AS29" i="17"/>
  <c r="BB29" i="17"/>
  <c r="AY29" i="17"/>
  <c r="AW29" i="17"/>
  <c r="AU29" i="17"/>
  <c r="AQ29" i="17"/>
  <c r="AO29" i="17"/>
  <c r="AM29" i="17"/>
  <c r="AJ29" i="17"/>
  <c r="AF29" i="17"/>
  <c r="AD29" i="17"/>
  <c r="AB29" i="17"/>
  <c r="Z29" i="17"/>
  <c r="X29" i="17"/>
  <c r="V29" i="17"/>
  <c r="T29" i="17"/>
  <c r="Q29" i="17"/>
  <c r="O29" i="17"/>
  <c r="M29" i="17"/>
  <c r="K29" i="17"/>
  <c r="I29" i="17"/>
  <c r="G29" i="17"/>
  <c r="E29" i="17"/>
  <c r="C29" i="17"/>
  <c r="CU28" i="17"/>
  <c r="CS28" i="17"/>
  <c r="CQ28" i="17"/>
  <c r="CN28" i="17"/>
  <c r="AH28" i="17"/>
  <c r="BX28" i="17"/>
  <c r="CK28" i="17"/>
  <c r="CH28" i="17"/>
  <c r="CF28" i="17"/>
  <c r="CD28" i="17"/>
  <c r="CB28" i="17"/>
  <c r="BZ28" i="17"/>
  <c r="BV28" i="17"/>
  <c r="BS28" i="17"/>
  <c r="BO28" i="17"/>
  <c r="BM28" i="17"/>
  <c r="BK28" i="17"/>
  <c r="CW28" i="17"/>
  <c r="BH28" i="17"/>
  <c r="BD28" i="17"/>
  <c r="AS28" i="17"/>
  <c r="BB28" i="17"/>
  <c r="AY28" i="17"/>
  <c r="AW28" i="17"/>
  <c r="AU28" i="17"/>
  <c r="AQ28" i="17"/>
  <c r="AO28" i="17"/>
  <c r="AM28" i="17"/>
  <c r="AJ28" i="17"/>
  <c r="AF28" i="17"/>
  <c r="AD28" i="17"/>
  <c r="AB28" i="17"/>
  <c r="Z28" i="17"/>
  <c r="X28" i="17"/>
  <c r="V28" i="17"/>
  <c r="T28" i="17"/>
  <c r="Q28" i="17"/>
  <c r="O28" i="17"/>
  <c r="M28" i="17"/>
  <c r="K28" i="17"/>
  <c r="I28" i="17"/>
  <c r="G28" i="17"/>
  <c r="E28" i="17"/>
  <c r="C28" i="17"/>
  <c r="CU27" i="17"/>
  <c r="CS27" i="17"/>
  <c r="CQ27" i="17"/>
  <c r="CN27" i="17"/>
  <c r="AH27" i="17"/>
  <c r="BX27" i="17"/>
  <c r="CK27" i="17"/>
  <c r="CH27" i="17"/>
  <c r="CF27" i="17"/>
  <c r="CD27" i="17"/>
  <c r="CB27" i="17"/>
  <c r="BZ27" i="17"/>
  <c r="BV27" i="17"/>
  <c r="BS27" i="17"/>
  <c r="BO27" i="17"/>
  <c r="BM27" i="17"/>
  <c r="BK27" i="17"/>
  <c r="CW27" i="17"/>
  <c r="BH27" i="17"/>
  <c r="BD27" i="17"/>
  <c r="AS27" i="17"/>
  <c r="BB27" i="17"/>
  <c r="AY27" i="17"/>
  <c r="AW27" i="17"/>
  <c r="AU27" i="17"/>
  <c r="AQ27" i="17"/>
  <c r="AO27" i="17"/>
  <c r="AM27" i="17"/>
  <c r="AJ27" i="17"/>
  <c r="AF27" i="17"/>
  <c r="AD27" i="17"/>
  <c r="AB27" i="17"/>
  <c r="Z27" i="17"/>
  <c r="X27" i="17"/>
  <c r="V27" i="17"/>
  <c r="T27" i="17"/>
  <c r="Q27" i="17"/>
  <c r="O27" i="17"/>
  <c r="M27" i="17"/>
  <c r="K27" i="17"/>
  <c r="I27" i="17"/>
  <c r="G27" i="17"/>
  <c r="E27" i="17"/>
  <c r="C27" i="17"/>
  <c r="CU26" i="17"/>
  <c r="CS26" i="17"/>
  <c r="CQ26" i="17"/>
  <c r="CN26" i="17"/>
  <c r="AH26" i="17"/>
  <c r="BX26" i="17"/>
  <c r="CK26" i="17"/>
  <c r="CH26" i="17"/>
  <c r="CF26" i="17"/>
  <c r="CD26" i="17"/>
  <c r="CB26" i="17"/>
  <c r="BZ26" i="17"/>
  <c r="BV26" i="17"/>
  <c r="BS26" i="17"/>
  <c r="BO26" i="17"/>
  <c r="BM26" i="17"/>
  <c r="BK26" i="17"/>
  <c r="CW26" i="17"/>
  <c r="BH26" i="17"/>
  <c r="BD26" i="17"/>
  <c r="AS26" i="17"/>
  <c r="BB26" i="17"/>
  <c r="AY26" i="17"/>
  <c r="AW26" i="17"/>
  <c r="AU26" i="17"/>
  <c r="AQ26" i="17"/>
  <c r="AO26" i="17"/>
  <c r="AM26" i="17"/>
  <c r="AJ26" i="17"/>
  <c r="AF26" i="17"/>
  <c r="AD26" i="17"/>
  <c r="AB26" i="17"/>
  <c r="Z26" i="17"/>
  <c r="X26" i="17"/>
  <c r="V26" i="17"/>
  <c r="T26" i="17"/>
  <c r="Q26" i="17"/>
  <c r="O26" i="17"/>
  <c r="M26" i="17"/>
  <c r="K26" i="17"/>
  <c r="I26" i="17"/>
  <c r="G26" i="17"/>
  <c r="E26" i="17"/>
  <c r="C26" i="17"/>
  <c r="CU25" i="17"/>
  <c r="CS25" i="17"/>
  <c r="CQ25" i="17"/>
  <c r="CN25" i="17"/>
  <c r="AH25" i="17"/>
  <c r="BX25" i="17"/>
  <c r="CK25" i="17"/>
  <c r="CH25" i="17"/>
  <c r="CF25" i="17"/>
  <c r="CD25" i="17"/>
  <c r="CB25" i="17"/>
  <c r="BZ25" i="17"/>
  <c r="BV25" i="17"/>
  <c r="BS25" i="17"/>
  <c r="BO25" i="17"/>
  <c r="BM25" i="17"/>
  <c r="BK25" i="17"/>
  <c r="CW25" i="17"/>
  <c r="BH25" i="17"/>
  <c r="BD25" i="17"/>
  <c r="AS25" i="17"/>
  <c r="BB25" i="17"/>
  <c r="AY25" i="17"/>
  <c r="AW25" i="17"/>
  <c r="AU25" i="17"/>
  <c r="AQ25" i="17"/>
  <c r="AO25" i="17"/>
  <c r="AM25" i="17"/>
  <c r="AJ25" i="17"/>
  <c r="AF25" i="17"/>
  <c r="AD25" i="17"/>
  <c r="AB25" i="17"/>
  <c r="Z25" i="17"/>
  <c r="X25" i="17"/>
  <c r="V25" i="17"/>
  <c r="T25" i="17"/>
  <c r="Q25" i="17"/>
  <c r="O25" i="17"/>
  <c r="M25" i="17"/>
  <c r="K25" i="17"/>
  <c r="I25" i="17"/>
  <c r="G25" i="17"/>
  <c r="E25" i="17"/>
  <c r="C25" i="17"/>
  <c r="CU24" i="17"/>
  <c r="CU20" i="17" s="1"/>
  <c r="CS24" i="17"/>
  <c r="CS20" i="17" s="1"/>
  <c r="CQ24" i="17"/>
  <c r="CQ20" i="17" s="1"/>
  <c r="CN24" i="17"/>
  <c r="CN20" i="17" s="1"/>
  <c r="AH24" i="17"/>
  <c r="AH20" i="17" s="1"/>
  <c r="BX24" i="17"/>
  <c r="BX20" i="17" s="1"/>
  <c r="CK24" i="17"/>
  <c r="CK20" i="17" s="1"/>
  <c r="CH24" i="17"/>
  <c r="CH20" i="17" s="1"/>
  <c r="CF24" i="17"/>
  <c r="CF20" i="17" s="1"/>
  <c r="CD24" i="17"/>
  <c r="CD20" i="17" s="1"/>
  <c r="CB24" i="17"/>
  <c r="CB20" i="17" s="1"/>
  <c r="BZ24" i="17"/>
  <c r="BZ20" i="17" s="1"/>
  <c r="BV24" i="17"/>
  <c r="BV20" i="17" s="1"/>
  <c r="BS24" i="17"/>
  <c r="BS20" i="17" s="1"/>
  <c r="BO24" i="17"/>
  <c r="BO20" i="17" s="1"/>
  <c r="BM24" i="17"/>
  <c r="BM20" i="17" s="1"/>
  <c r="BK24" i="17"/>
  <c r="BK20" i="17" s="1"/>
  <c r="CW24" i="17"/>
  <c r="CW20" i="17" s="1"/>
  <c r="BH24" i="17"/>
  <c r="BH20" i="17" s="1"/>
  <c r="BD24" i="17"/>
  <c r="BD20" i="17" s="1"/>
  <c r="AS24" i="17"/>
  <c r="AS20" i="17" s="1"/>
  <c r="BB24" i="17"/>
  <c r="BB20" i="17" s="1"/>
  <c r="AY24" i="17"/>
  <c r="AY20" i="17" s="1"/>
  <c r="AW24" i="17"/>
  <c r="AW20" i="17" s="1"/>
  <c r="AU24" i="17"/>
  <c r="AU20" i="17" s="1"/>
  <c r="AQ24" i="17"/>
  <c r="AQ20" i="17" s="1"/>
  <c r="AO24" i="17"/>
  <c r="AO20" i="17" s="1"/>
  <c r="AM24" i="17"/>
  <c r="AM20" i="17" s="1"/>
  <c r="AJ24" i="17"/>
  <c r="AJ20" i="17" s="1"/>
  <c r="AF24" i="17"/>
  <c r="AF20" i="17" s="1"/>
  <c r="AD24" i="17"/>
  <c r="AD20" i="17" s="1"/>
  <c r="AB24" i="17"/>
  <c r="AB20" i="17" s="1"/>
  <c r="Z24" i="17"/>
  <c r="Z20" i="17" s="1"/>
  <c r="X24" i="17"/>
  <c r="X20" i="17" s="1"/>
  <c r="V24" i="17"/>
  <c r="V20" i="17" s="1"/>
  <c r="T24" i="17"/>
  <c r="T20" i="17" s="1"/>
  <c r="Q24" i="17"/>
  <c r="Q20" i="17" s="1"/>
  <c r="O24" i="17"/>
  <c r="O20" i="17" s="1"/>
  <c r="M24" i="17"/>
  <c r="M20" i="17" s="1"/>
  <c r="K24" i="17"/>
  <c r="K20" i="17" s="1"/>
  <c r="I24" i="17"/>
  <c r="I20" i="17" s="1"/>
  <c r="G24" i="17"/>
  <c r="G20" i="17" s="1"/>
  <c r="E24" i="17"/>
  <c r="E20" i="17" s="1"/>
  <c r="C24" i="17"/>
  <c r="C20" i="17" s="1"/>
  <c r="E23" i="17"/>
  <c r="E19" i="17" s="1"/>
  <c r="G23" i="17"/>
  <c r="G19" i="17" s="1"/>
  <c r="I23" i="17"/>
  <c r="I19" i="17" s="1"/>
  <c r="K23" i="17"/>
  <c r="K19" i="17" s="1"/>
  <c r="M23" i="17"/>
  <c r="M19" i="17" s="1"/>
  <c r="O23" i="17"/>
  <c r="O19" i="17" s="1"/>
  <c r="Q23" i="17"/>
  <c r="Q19" i="17" s="1"/>
  <c r="T23" i="17"/>
  <c r="T19" i="17" s="1"/>
  <c r="V23" i="17"/>
  <c r="V19" i="17" s="1"/>
  <c r="X23" i="17"/>
  <c r="X19" i="17" s="1"/>
  <c r="Z23" i="17"/>
  <c r="Z19" i="17" s="1"/>
  <c r="AB23" i="17"/>
  <c r="AB19" i="17" s="1"/>
  <c r="AD23" i="17"/>
  <c r="AD19" i="17" s="1"/>
  <c r="AF23" i="17"/>
  <c r="AF19" i="17" s="1"/>
  <c r="AJ23" i="17"/>
  <c r="AJ19" i="17" s="1"/>
  <c r="AM23" i="17"/>
  <c r="AM19" i="17" s="1"/>
  <c r="AO23" i="17"/>
  <c r="AO19" i="17" s="1"/>
  <c r="AQ23" i="17"/>
  <c r="AQ19" i="17" s="1"/>
  <c r="AU23" i="17"/>
  <c r="AU19" i="17" s="1"/>
  <c r="AW23" i="17"/>
  <c r="AW19" i="17" s="1"/>
  <c r="AY23" i="17"/>
  <c r="AY19" i="17" s="1"/>
  <c r="BB23" i="17"/>
  <c r="BB19" i="17" s="1"/>
  <c r="AS23" i="17"/>
  <c r="AS19" i="17" s="1"/>
  <c r="BD23" i="17"/>
  <c r="BD19" i="17" s="1"/>
  <c r="BH23" i="17"/>
  <c r="BH19" i="17" s="1"/>
  <c r="CW23" i="17"/>
  <c r="CW19" i="17" s="1"/>
  <c r="BK23" i="17"/>
  <c r="BK19" i="17" s="1"/>
  <c r="BM23" i="17"/>
  <c r="BM19" i="17" s="1"/>
  <c r="BO23" i="17"/>
  <c r="BO19" i="17" s="1"/>
  <c r="BS23" i="17"/>
  <c r="BS19" i="17" s="1"/>
  <c r="BV23" i="17"/>
  <c r="BV19" i="17" s="1"/>
  <c r="BZ23" i="17"/>
  <c r="BZ19" i="17" s="1"/>
  <c r="CB23" i="17"/>
  <c r="CB19" i="17" s="1"/>
  <c r="CD23" i="17"/>
  <c r="CD19" i="17" s="1"/>
  <c r="CF23" i="17"/>
  <c r="CF19" i="17" s="1"/>
  <c r="CH23" i="17"/>
  <c r="CH19" i="17" s="1"/>
  <c r="CK23" i="17"/>
  <c r="CK19" i="17" s="1"/>
  <c r="BX23" i="17"/>
  <c r="BX19" i="17" s="1"/>
  <c r="AH23" i="17"/>
  <c r="AH19" i="17" s="1"/>
  <c r="CN23" i="17"/>
  <c r="CN19" i="17" s="1"/>
  <c r="CQ23" i="17"/>
  <c r="CQ19" i="17" s="1"/>
  <c r="CS23" i="17"/>
  <c r="CS19" i="17" s="1"/>
  <c r="CU23" i="17"/>
  <c r="CU19" i="17" s="1"/>
  <c r="D23" i="17"/>
  <c r="D19" i="17" s="1"/>
  <c r="F23" i="17"/>
  <c r="F19" i="17" s="1"/>
  <c r="H10" i="27" s="1"/>
  <c r="H23" i="17"/>
  <c r="H19" i="17" s="1"/>
  <c r="I10" i="27" s="1"/>
  <c r="J23" i="17"/>
  <c r="J19" i="17" s="1"/>
  <c r="J10" i="27" s="1"/>
  <c r="L23" i="17"/>
  <c r="L19" i="17" s="1"/>
  <c r="N23" i="17"/>
  <c r="N19" i="17" s="1"/>
  <c r="P23" i="17"/>
  <c r="P19" i="17" s="1"/>
  <c r="R23" i="17"/>
  <c r="R19" i="17" s="1"/>
  <c r="K10" i="27" s="1"/>
  <c r="U23" i="17"/>
  <c r="U19" i="17" s="1"/>
  <c r="W23" i="17"/>
  <c r="W19" i="17" s="1"/>
  <c r="Y23" i="17"/>
  <c r="Y19" i="17" s="1"/>
  <c r="AA23" i="17"/>
  <c r="AA19" i="17" s="1"/>
  <c r="D10" i="27" s="1"/>
  <c r="AC23" i="17"/>
  <c r="AC19" i="17" s="1"/>
  <c r="G10" i="27" s="1"/>
  <c r="AE23" i="17"/>
  <c r="AE19" i="17" s="1"/>
  <c r="AG23" i="17"/>
  <c r="AG19" i="17" s="1"/>
  <c r="AK23" i="17"/>
  <c r="AK19" i="17" s="1"/>
  <c r="AN23" i="17"/>
  <c r="AN19" i="17" s="1"/>
  <c r="B10" i="27" s="1"/>
  <c r="AP23" i="17"/>
  <c r="AP19" i="17" s="1"/>
  <c r="C10" i="27" s="1"/>
  <c r="AR23" i="17"/>
  <c r="AR19" i="17" s="1"/>
  <c r="AV23" i="17"/>
  <c r="AV19" i="17" s="1"/>
  <c r="AX23" i="17"/>
  <c r="AX19" i="17" s="1"/>
  <c r="AZ23" i="17"/>
  <c r="AZ19" i="17" s="1"/>
  <c r="BC23" i="17"/>
  <c r="BC19" i="17" s="1"/>
  <c r="F10" i="27" s="1"/>
  <c r="AT23" i="17"/>
  <c r="AT19" i="17" s="1"/>
  <c r="BE23" i="17"/>
  <c r="BE19" i="17" s="1"/>
  <c r="BI23" i="17"/>
  <c r="BI19" i="17" s="1"/>
  <c r="CX23" i="17"/>
  <c r="CX19" i="17" s="1"/>
  <c r="BL23" i="17"/>
  <c r="BL19" i="17" s="1"/>
  <c r="BN23" i="17"/>
  <c r="BN19" i="17" s="1"/>
  <c r="BP23" i="17"/>
  <c r="BP19" i="17" s="1"/>
  <c r="BT23" i="17"/>
  <c r="BT19" i="17" s="1"/>
  <c r="L10" i="27" s="1"/>
  <c r="BW23" i="17"/>
  <c r="BW19" i="17" s="1"/>
  <c r="E10" i="27" s="1"/>
  <c r="CA23" i="17"/>
  <c r="CA19" i="17" s="1"/>
  <c r="CC23" i="17"/>
  <c r="CC19" i="17" s="1"/>
  <c r="CE23" i="17"/>
  <c r="CE19" i="17" s="1"/>
  <c r="CG23" i="17"/>
  <c r="CG19" i="17" s="1"/>
  <c r="CI23" i="17"/>
  <c r="CI19" i="17" s="1"/>
  <c r="CL23" i="17"/>
  <c r="CL19" i="17" s="1"/>
  <c r="BY23" i="17"/>
  <c r="BY19" i="17" s="1"/>
  <c r="AI23" i="17"/>
  <c r="AI19" i="17" s="1"/>
  <c r="CO23" i="17"/>
  <c r="CO19" i="17" s="1"/>
  <c r="CR23" i="17"/>
  <c r="CR19" i="17" s="1"/>
  <c r="CT23" i="17"/>
  <c r="CT19" i="17" s="1"/>
  <c r="CV23" i="17"/>
  <c r="CV19" i="17" s="1"/>
  <c r="C23" i="17"/>
  <c r="C19" i="17" s="1"/>
  <c r="N31" i="18"/>
  <c r="O31" i="18"/>
  <c r="P31" i="18"/>
  <c r="Q31" i="18"/>
  <c r="BC31" i="18"/>
  <c r="BD31" i="18"/>
  <c r="BE31" i="18"/>
  <c r="BF31" i="18"/>
  <c r="AC31" i="18"/>
  <c r="AD31" i="18"/>
  <c r="AM31" i="18"/>
  <c r="AN31" i="18"/>
  <c r="AE31" i="18"/>
  <c r="AF31" i="18"/>
  <c r="AI31" i="18"/>
  <c r="AJ31" i="18"/>
  <c r="AK31" i="18"/>
  <c r="AL31" i="18"/>
  <c r="AG31" i="18"/>
  <c r="AH31" i="18"/>
  <c r="BZ31" i="18"/>
  <c r="CA31" i="18"/>
  <c r="CJ31" i="18"/>
  <c r="CK31" i="18"/>
  <c r="CB31" i="18"/>
  <c r="CC31" i="18"/>
  <c r="CF31" i="18"/>
  <c r="CG31" i="18"/>
  <c r="CH31" i="18"/>
  <c r="CI31" i="18"/>
  <c r="CD31" i="18"/>
  <c r="CE31" i="18"/>
  <c r="X31" i="18"/>
  <c r="Y31" i="18"/>
  <c r="Z31" i="18"/>
  <c r="AA31" i="18"/>
  <c r="BS31" i="18"/>
  <c r="BT31" i="18"/>
  <c r="BU31" i="18"/>
  <c r="BV31" i="18"/>
  <c r="R31" i="18"/>
  <c r="S31" i="18"/>
  <c r="T31" i="18"/>
  <c r="U31" i="18"/>
  <c r="V31" i="18"/>
  <c r="W31" i="18"/>
  <c r="BJ31" i="18"/>
  <c r="BK31" i="18"/>
  <c r="BL31" i="18"/>
  <c r="BM31" i="18"/>
  <c r="BN31" i="18"/>
  <c r="BO31" i="18"/>
  <c r="AR31" i="18"/>
  <c r="AS31" i="18"/>
  <c r="AT31" i="18"/>
  <c r="AU31" i="18"/>
  <c r="AP31" i="18"/>
  <c r="AQ31" i="18"/>
  <c r="AV31" i="18"/>
  <c r="AW31" i="18"/>
  <c r="CQ31" i="18"/>
  <c r="CR31" i="18"/>
  <c r="CS31" i="18"/>
  <c r="CT31" i="18"/>
  <c r="CO31" i="18"/>
  <c r="CP31" i="18"/>
  <c r="CU31" i="18"/>
  <c r="CV31" i="18"/>
  <c r="BX31" i="18"/>
  <c r="BY31" i="18"/>
  <c r="CM31" i="18"/>
  <c r="CN31" i="18"/>
  <c r="BQ31" i="18"/>
  <c r="BR31" i="18"/>
  <c r="BH31" i="18"/>
  <c r="BI31" i="18"/>
  <c r="BA31" i="18"/>
  <c r="BB31" i="18"/>
  <c r="C32" i="31"/>
  <c r="F32" i="31"/>
  <c r="I32" i="31"/>
  <c r="E32" i="31"/>
  <c r="H32" i="31"/>
  <c r="K32" i="31"/>
  <c r="D32" i="31"/>
  <c r="G32" i="31"/>
  <c r="J32" i="31"/>
  <c r="M32" i="31"/>
  <c r="P32" i="31"/>
  <c r="S32" i="31"/>
  <c r="O32" i="31"/>
  <c r="R32" i="31"/>
  <c r="U32" i="31"/>
  <c r="N32" i="31"/>
  <c r="Q32" i="31"/>
  <c r="T32" i="31"/>
  <c r="V32" i="31"/>
  <c r="AA32" i="31"/>
  <c r="X32" i="31"/>
  <c r="W32" i="31"/>
  <c r="Y32" i="31"/>
  <c r="AC32" i="31"/>
  <c r="AB32" i="31"/>
  <c r="AD32" i="31"/>
  <c r="AF32" i="31"/>
  <c r="AJ32" i="31"/>
  <c r="AK32" i="31"/>
  <c r="AL32" i="31"/>
  <c r="CO31" i="28"/>
  <c r="DC31" i="28"/>
  <c r="DV31" i="28"/>
  <c r="EI31" i="28"/>
  <c r="CX31" i="28"/>
  <c r="CP31" i="28"/>
  <c r="DD31" i="28"/>
  <c r="DW31" i="28"/>
  <c r="EJ31" i="28"/>
  <c r="CY31" i="28"/>
  <c r="CQ31" i="28"/>
  <c r="CR31" i="28"/>
  <c r="CS31" i="28"/>
  <c r="CT31" i="28"/>
  <c r="CU31" i="28"/>
  <c r="CV31" i="28"/>
  <c r="CZ31" i="28"/>
  <c r="DA31" i="28"/>
  <c r="DE31" i="28"/>
  <c r="DF31" i="28"/>
  <c r="DG31" i="28"/>
  <c r="DH31" i="28"/>
  <c r="DI31" i="28"/>
  <c r="DJ31" i="28"/>
  <c r="DK31" i="28"/>
  <c r="DL31" i="28"/>
  <c r="DM31" i="28"/>
  <c r="DN31" i="28"/>
  <c r="DO31" i="28"/>
  <c r="DP31" i="28"/>
  <c r="DQ31" i="28"/>
  <c r="DR31" i="28"/>
  <c r="DS31" i="28"/>
  <c r="DT31" i="28"/>
  <c r="DX31" i="28"/>
  <c r="DY31" i="28"/>
  <c r="DZ31" i="28"/>
  <c r="EA31" i="28"/>
  <c r="EB31" i="28"/>
  <c r="EC31" i="28"/>
  <c r="ED31" i="28"/>
  <c r="EE31" i="28"/>
  <c r="EF31" i="28"/>
  <c r="EG31" i="28"/>
  <c r="W31" i="28"/>
  <c r="X31" i="28"/>
  <c r="Y31" i="28"/>
  <c r="Z31" i="28"/>
  <c r="AA31" i="28"/>
  <c r="AB31" i="28"/>
  <c r="AD31" i="28"/>
  <c r="AE31" i="28"/>
  <c r="AG31" i="28"/>
  <c r="AH31" i="28"/>
  <c r="AI31" i="28"/>
  <c r="AJ31" i="28"/>
  <c r="AK31" i="28"/>
  <c r="AL31" i="28"/>
  <c r="AM31" i="28"/>
  <c r="AN31" i="28"/>
  <c r="AO31" i="28"/>
  <c r="AP31" i="28"/>
  <c r="AQ31" i="28"/>
  <c r="AR31" i="28"/>
  <c r="AS31" i="28"/>
  <c r="AT31" i="28"/>
  <c r="AU31" i="28"/>
  <c r="AV31" i="28"/>
  <c r="AX31" i="28"/>
  <c r="AY31" i="28"/>
  <c r="AZ31" i="28"/>
  <c r="BA31" i="28"/>
  <c r="BB31" i="28"/>
  <c r="BC31" i="28"/>
  <c r="BD31" i="28"/>
  <c r="BE31" i="28"/>
  <c r="BF31" i="28"/>
  <c r="BG31" i="28"/>
  <c r="EK31" i="28"/>
  <c r="EL31" i="28"/>
  <c r="EM31" i="28"/>
  <c r="EN31" i="28"/>
  <c r="EO31" i="28"/>
  <c r="EP31" i="28"/>
  <c r="EQ31" i="28"/>
  <c r="ER31" i="28"/>
  <c r="BI31" i="28"/>
  <c r="BJ31" i="28"/>
  <c r="BK31" i="28"/>
  <c r="BL31" i="28"/>
  <c r="BM31" i="28"/>
  <c r="BN31" i="28"/>
  <c r="BO31" i="28"/>
  <c r="BP31" i="28"/>
  <c r="EV31" i="28"/>
  <c r="EW31" i="28"/>
  <c r="EX31" i="28"/>
  <c r="EY31" i="28"/>
  <c r="EZ31" i="28"/>
  <c r="FA31" i="28"/>
  <c r="FB31" i="28"/>
  <c r="FC31" i="28"/>
  <c r="FD31" i="28"/>
  <c r="FE31" i="28"/>
  <c r="FF31" i="28"/>
  <c r="FG31" i="28"/>
  <c r="FH31" i="28"/>
  <c r="FI31" i="28"/>
  <c r="FJ31" i="28"/>
  <c r="FK31" i="28"/>
  <c r="FL31" i="28"/>
  <c r="FM31" i="28"/>
  <c r="BR31" i="28"/>
  <c r="BS31" i="28"/>
  <c r="BT31" i="28"/>
  <c r="BU31" i="28"/>
  <c r="BV31" i="28"/>
  <c r="BW31" i="28"/>
  <c r="BX31" i="28"/>
  <c r="BY31" i="28"/>
  <c r="BZ31" i="28"/>
  <c r="CA31" i="28"/>
  <c r="CB31" i="28"/>
  <c r="CC31" i="28"/>
  <c r="CD31" i="28"/>
  <c r="CE31" i="28"/>
  <c r="CF31" i="28"/>
  <c r="CG31" i="28"/>
  <c r="CH31" i="28"/>
  <c r="CI31" i="28"/>
  <c r="CL31" i="28"/>
  <c r="CM31" i="28"/>
  <c r="ET31" i="28"/>
  <c r="EU31" i="28"/>
  <c r="G36" i="19" l="1"/>
  <c r="I9" i="27"/>
  <c r="I11" i="27" s="1"/>
  <c r="I12" i="27" s="1"/>
  <c r="G30" i="19"/>
  <c r="G34" i="19"/>
  <c r="H34" i="19" s="1"/>
  <c r="G32" i="19"/>
  <c r="H32" i="19" s="1"/>
  <c r="Q12" i="19"/>
  <c r="R12" i="19" s="1"/>
  <c r="Q14" i="19"/>
  <c r="R14" i="19" s="1"/>
  <c r="Q16" i="19"/>
  <c r="Q10" i="19"/>
  <c r="Q20" i="19"/>
  <c r="Q24" i="19"/>
  <c r="R24" i="19" s="1"/>
  <c r="Q22" i="19"/>
  <c r="R22" i="19" s="1"/>
  <c r="Q26" i="19"/>
  <c r="B32" i="19"/>
  <c r="C32" i="19" s="1"/>
  <c r="H9" i="27"/>
  <c r="H11" i="27" s="1"/>
  <c r="H12" i="27" s="1"/>
  <c r="B30" i="19"/>
  <c r="B36" i="19"/>
  <c r="B34" i="19"/>
  <c r="C34" i="19" s="1"/>
  <c r="L32" i="19"/>
  <c r="M32" i="19" s="1"/>
  <c r="L36" i="19"/>
  <c r="J9" i="27"/>
  <c r="J11" i="27" s="1"/>
  <c r="J12" i="27" s="1"/>
  <c r="L30" i="19"/>
  <c r="L34" i="19"/>
  <c r="M34" i="19" s="1"/>
  <c r="E9" i="27"/>
  <c r="E11" i="27" s="1"/>
  <c r="E12" i="27" s="1"/>
  <c r="B26" i="19"/>
  <c r="B24" i="19"/>
  <c r="C24" i="19" s="1"/>
  <c r="B20" i="19"/>
  <c r="L16" i="19"/>
  <c r="L12" i="19"/>
  <c r="M12" i="19" s="1"/>
  <c r="L10" i="19"/>
  <c r="L14" i="19"/>
  <c r="M14" i="19" s="1"/>
  <c r="C9" i="27"/>
  <c r="C11" i="27" s="1"/>
  <c r="C12" i="27" s="1"/>
  <c r="G10" i="19"/>
  <c r="B9" i="27"/>
  <c r="B11" i="27" s="1"/>
  <c r="B12" i="27" s="1"/>
  <c r="G16" i="19"/>
  <c r="G12" i="19"/>
  <c r="H12" i="19" s="1"/>
  <c r="G14" i="19"/>
  <c r="H14" i="19" s="1"/>
  <c r="BF25" i="17"/>
  <c r="BQ25" i="17"/>
  <c r="BF27" i="17"/>
  <c r="BQ27" i="17"/>
  <c r="BF29" i="17"/>
  <c r="BQ29" i="17"/>
  <c r="BF31" i="17"/>
  <c r="BQ31" i="17"/>
  <c r="BQ33" i="17"/>
  <c r="BF33" i="17"/>
  <c r="BF35" i="17"/>
  <c r="BF21" i="17" s="1"/>
  <c r="BQ35" i="17"/>
  <c r="BQ21" i="17" s="1"/>
  <c r="BQ37" i="17"/>
  <c r="BF37" i="17"/>
  <c r="BF39" i="17"/>
  <c r="BQ39" i="17"/>
  <c r="BF41" i="17"/>
  <c r="BQ41" i="17"/>
  <c r="BQ43" i="17"/>
  <c r="BF43" i="17"/>
  <c r="BF45" i="17"/>
  <c r="BQ45" i="17"/>
  <c r="BF47" i="17"/>
  <c r="BQ47" i="17"/>
  <c r="BQ49" i="17"/>
  <c r="BF49" i="17"/>
  <c r="BF51" i="17"/>
  <c r="BQ51" i="17"/>
  <c r="BQ53" i="17"/>
  <c r="BF53" i="17"/>
  <c r="BF55" i="17"/>
  <c r="BQ55" i="17"/>
  <c r="BF57" i="17"/>
  <c r="BQ57" i="17"/>
  <c r="BQ59" i="17"/>
  <c r="BF59" i="17"/>
  <c r="BQ61" i="17"/>
  <c r="BF61" i="17"/>
  <c r="BQ63" i="17"/>
  <c r="BF63" i="17"/>
  <c r="BF65" i="17"/>
  <c r="BQ65" i="17"/>
  <c r="BF67" i="17"/>
  <c r="BQ67" i="17"/>
  <c r="BF69" i="17"/>
  <c r="BQ69" i="17"/>
  <c r="BF71" i="17"/>
  <c r="BQ71" i="17"/>
  <c r="BF73" i="17"/>
  <c r="BQ73" i="17"/>
  <c r="BF75" i="17"/>
  <c r="BQ75" i="17"/>
  <c r="BQ77" i="17"/>
  <c r="BF77" i="17"/>
  <c r="BF79" i="17"/>
  <c r="BQ79" i="17"/>
  <c r="BQ81" i="17"/>
  <c r="BF81" i="17"/>
  <c r="BF83" i="17"/>
  <c r="BQ83" i="17"/>
  <c r="BF85" i="17"/>
  <c r="BQ85" i="17"/>
  <c r="BF87" i="17"/>
  <c r="BQ87" i="17"/>
  <c r="BG23" i="17"/>
  <c r="BG19" i="17" s="1"/>
  <c r="BR23" i="17"/>
  <c r="BR19" i="17" s="1"/>
  <c r="V34" i="19"/>
  <c r="W34" i="19" s="1"/>
  <c r="V36" i="19"/>
  <c r="L9" i="27"/>
  <c r="L11" i="27" s="1"/>
  <c r="L12" i="27" s="1"/>
  <c r="V30" i="19"/>
  <c r="V32" i="19"/>
  <c r="W32" i="19" s="1"/>
  <c r="V24" i="19"/>
  <c r="W24" i="19" s="1"/>
  <c r="V26" i="19"/>
  <c r="V22" i="19"/>
  <c r="W22" i="19" s="1"/>
  <c r="V20" i="19"/>
  <c r="B22" i="19"/>
  <c r="C22" i="19" s="1"/>
  <c r="V16" i="19"/>
  <c r="D9" i="27"/>
  <c r="D11" i="27" s="1"/>
  <c r="D12" i="27" s="1"/>
  <c r="V12" i="19"/>
  <c r="W12" i="19" s="1"/>
  <c r="V10" i="19"/>
  <c r="V14" i="19"/>
  <c r="W14" i="19" s="1"/>
  <c r="BF23" i="17"/>
  <c r="BF19" i="17" s="1"/>
  <c r="BQ23" i="17"/>
  <c r="BQ19" i="17" s="1"/>
  <c r="Q32" i="19"/>
  <c r="R32" i="19" s="1"/>
  <c r="Q30" i="19"/>
  <c r="K9" i="27"/>
  <c r="K11" i="27" s="1"/>
  <c r="K12" i="27" s="1"/>
  <c r="Q36" i="19"/>
  <c r="Q34" i="19"/>
  <c r="R34" i="19" s="1"/>
  <c r="G22" i="19"/>
  <c r="H22" i="19" s="1"/>
  <c r="F9" i="27"/>
  <c r="F11" i="27" s="1"/>
  <c r="F12" i="27" s="1"/>
  <c r="G26" i="19"/>
  <c r="G24" i="19"/>
  <c r="H24" i="19" s="1"/>
  <c r="G20" i="19"/>
  <c r="L20" i="19"/>
  <c r="L26" i="19"/>
  <c r="G9" i="27"/>
  <c r="G11" i="27" s="1"/>
  <c r="G12" i="27" s="1"/>
  <c r="L22" i="19"/>
  <c r="M22" i="19" s="1"/>
  <c r="L24" i="19"/>
  <c r="M24" i="19" s="1"/>
  <c r="BQ24" i="17"/>
  <c r="BQ20" i="17" s="1"/>
  <c r="BF24" i="17"/>
  <c r="BF20" i="17" s="1"/>
  <c r="BQ26" i="17"/>
  <c r="BF26" i="17"/>
  <c r="BQ28" i="17"/>
  <c r="BF28" i="17"/>
  <c r="BQ30" i="17"/>
  <c r="BF30" i="17"/>
  <c r="BF32" i="17"/>
  <c r="BQ32" i="17"/>
  <c r="BF34" i="17"/>
  <c r="BQ34" i="17"/>
  <c r="BF36" i="17"/>
  <c r="BQ36" i="17"/>
  <c r="BQ38" i="17"/>
  <c r="BF38" i="17"/>
  <c r="BF40" i="17"/>
  <c r="BQ40" i="17"/>
  <c r="BF42" i="17"/>
  <c r="BQ42" i="17"/>
  <c r="BQ44" i="17"/>
  <c r="BF44" i="17"/>
  <c r="BF46" i="17"/>
  <c r="BQ46" i="17"/>
  <c r="BF48" i="17"/>
  <c r="BQ48" i="17"/>
  <c r="BF50" i="17"/>
  <c r="BQ50" i="17"/>
  <c r="BQ52" i="17"/>
  <c r="BF52" i="17"/>
  <c r="BF54" i="17"/>
  <c r="BQ54" i="17"/>
  <c r="BF56" i="17"/>
  <c r="BQ56" i="17"/>
  <c r="BQ58" i="17"/>
  <c r="BF58" i="17"/>
  <c r="BQ60" i="17"/>
  <c r="BF60" i="17"/>
  <c r="BF62" i="17"/>
  <c r="BQ62" i="17"/>
  <c r="BF64" i="17"/>
  <c r="BQ64" i="17"/>
  <c r="BF66" i="17"/>
  <c r="BQ66" i="17"/>
  <c r="BF68" i="17"/>
  <c r="BQ68" i="17"/>
  <c r="BF70" i="17"/>
  <c r="BQ70" i="17"/>
  <c r="BQ72" i="17"/>
  <c r="BF72" i="17"/>
  <c r="BF74" i="17"/>
  <c r="BQ74" i="17"/>
  <c r="BQ76" i="17"/>
  <c r="BF76" i="17"/>
  <c r="BF78" i="17"/>
  <c r="BQ78" i="17"/>
  <c r="BF80" i="17"/>
  <c r="BQ80" i="17"/>
  <c r="BF82" i="17"/>
  <c r="BQ82" i="17"/>
  <c r="BF84" i="17"/>
  <c r="BQ84" i="17"/>
  <c r="BQ86" i="17"/>
  <c r="BF86" i="17"/>
  <c r="N32" i="18" l="1"/>
  <c r="O32" i="18"/>
  <c r="P32" i="18"/>
  <c r="Q32" i="18"/>
  <c r="BC32" i="18"/>
  <c r="BD32" i="18"/>
  <c r="BE32" i="18"/>
  <c r="BF32" i="18"/>
  <c r="AC32" i="18"/>
  <c r="AD32" i="18"/>
  <c r="AM32" i="18"/>
  <c r="AN32" i="18"/>
  <c r="AE32" i="18"/>
  <c r="AF32" i="18"/>
  <c r="AI32" i="18"/>
  <c r="AJ32" i="18"/>
  <c r="AK32" i="18"/>
  <c r="AL32" i="18"/>
  <c r="AG32" i="18"/>
  <c r="AH32" i="18"/>
  <c r="BZ32" i="18"/>
  <c r="CA32" i="18"/>
  <c r="CJ32" i="18"/>
  <c r="CK32" i="18"/>
  <c r="CB32" i="18"/>
  <c r="CC32" i="18"/>
  <c r="CF32" i="18"/>
  <c r="CG32" i="18"/>
  <c r="CH32" i="18"/>
  <c r="CI32" i="18"/>
  <c r="CD32" i="18"/>
  <c r="CE32" i="18"/>
  <c r="X32" i="18"/>
  <c r="Y32" i="18"/>
  <c r="Z32" i="18"/>
  <c r="AA32" i="18"/>
  <c r="BS32" i="18"/>
  <c r="BT32" i="18"/>
  <c r="BU32" i="18"/>
  <c r="BV32" i="18"/>
  <c r="R32" i="18"/>
  <c r="S32" i="18"/>
  <c r="T32" i="18"/>
  <c r="U32" i="18"/>
  <c r="V32" i="18"/>
  <c r="W32" i="18"/>
  <c r="BJ32" i="18"/>
  <c r="BK32" i="18"/>
  <c r="BL32" i="18"/>
  <c r="BM32" i="18"/>
  <c r="BN32" i="18"/>
  <c r="BO32" i="18"/>
  <c r="AR32" i="18"/>
  <c r="AS32" i="18"/>
  <c r="AT32" i="18"/>
  <c r="AU32" i="18"/>
  <c r="AP32" i="18"/>
  <c r="AQ32" i="18"/>
  <c r="AV32" i="18"/>
  <c r="AW32" i="18"/>
  <c r="CQ32" i="18"/>
  <c r="CR32" i="18"/>
  <c r="CS32" i="18"/>
  <c r="CT32" i="18"/>
  <c r="CO32" i="18"/>
  <c r="CP32" i="18"/>
  <c r="CU32" i="18"/>
  <c r="CV32" i="18"/>
  <c r="BX32" i="18"/>
  <c r="BY32" i="18"/>
  <c r="CM32" i="18"/>
  <c r="CN32" i="18"/>
  <c r="BQ32" i="18"/>
  <c r="BR32" i="18"/>
  <c r="BH32" i="18"/>
  <c r="BI32" i="18"/>
  <c r="BA32" i="18"/>
  <c r="BB32" i="18"/>
  <c r="C33" i="31" l="1"/>
  <c r="F33" i="31"/>
  <c r="I33" i="31"/>
  <c r="E33" i="31"/>
  <c r="H33" i="31"/>
  <c r="K33" i="31"/>
  <c r="D33" i="31"/>
  <c r="G33" i="31"/>
  <c r="J33" i="31"/>
  <c r="M33" i="31"/>
  <c r="P33" i="31"/>
  <c r="S33" i="31"/>
  <c r="O33" i="31"/>
  <c r="R33" i="31"/>
  <c r="U33" i="31"/>
  <c r="N33" i="31"/>
  <c r="Q33" i="31"/>
  <c r="T33" i="31"/>
  <c r="V33" i="31"/>
  <c r="AA33" i="31"/>
  <c r="X33" i="31"/>
  <c r="W33" i="31"/>
  <c r="Y33" i="31"/>
  <c r="AC33" i="31"/>
  <c r="AB33" i="31"/>
  <c r="AD33" i="31"/>
  <c r="AF33" i="31"/>
  <c r="AJ33" i="31"/>
  <c r="AK33" i="31"/>
  <c r="AL33" i="31"/>
  <c r="CO32" i="28"/>
  <c r="DC32" i="28"/>
  <c r="DV32" i="28"/>
  <c r="EI32" i="28"/>
  <c r="CX32" i="28"/>
  <c r="CP32" i="28"/>
  <c r="DD32" i="28"/>
  <c r="DW32" i="28"/>
  <c r="EJ32" i="28"/>
  <c r="CY32" i="28"/>
  <c r="CQ32" i="28"/>
  <c r="CR32" i="28"/>
  <c r="CS32" i="28"/>
  <c r="CT32" i="28"/>
  <c r="CU32" i="28"/>
  <c r="CV32" i="28"/>
  <c r="CZ32" i="28"/>
  <c r="DA32" i="28"/>
  <c r="DE32" i="28"/>
  <c r="DF32" i="28"/>
  <c r="DG32" i="28"/>
  <c r="DH32" i="28"/>
  <c r="DI32" i="28"/>
  <c r="DJ32" i="28"/>
  <c r="DK32" i="28"/>
  <c r="DL32" i="28"/>
  <c r="DM32" i="28"/>
  <c r="DN32" i="28"/>
  <c r="DO32" i="28"/>
  <c r="DP32" i="28"/>
  <c r="DQ32" i="28"/>
  <c r="DR32" i="28"/>
  <c r="DS32" i="28"/>
  <c r="DT32" i="28"/>
  <c r="DX32" i="28"/>
  <c r="DY32" i="28"/>
  <c r="DZ32" i="28"/>
  <c r="EA32" i="28"/>
  <c r="EB32" i="28"/>
  <c r="EC32" i="28"/>
  <c r="ED32" i="28"/>
  <c r="EE32" i="28"/>
  <c r="EF32" i="28"/>
  <c r="EG32" i="28"/>
  <c r="W32" i="28"/>
  <c r="X32" i="28"/>
  <c r="Y32" i="28"/>
  <c r="Z32" i="28"/>
  <c r="AA32" i="28"/>
  <c r="AB32" i="28"/>
  <c r="AD32" i="28"/>
  <c r="AE32" i="28"/>
  <c r="AG32" i="28"/>
  <c r="AH32" i="28"/>
  <c r="AI32" i="28"/>
  <c r="AJ32" i="28"/>
  <c r="AK32" i="28"/>
  <c r="AL32" i="28"/>
  <c r="AM32" i="28"/>
  <c r="AN32" i="28"/>
  <c r="AO32" i="28"/>
  <c r="AP32" i="28"/>
  <c r="AQ32" i="28"/>
  <c r="AR32" i="28"/>
  <c r="AS32" i="28"/>
  <c r="AT32" i="28"/>
  <c r="AU32" i="28"/>
  <c r="AV32" i="28"/>
  <c r="AX32" i="28"/>
  <c r="AY32" i="28"/>
  <c r="AZ32" i="28"/>
  <c r="BA32" i="28"/>
  <c r="BB32" i="28"/>
  <c r="BC32" i="28"/>
  <c r="BD32" i="28"/>
  <c r="BE32" i="28"/>
  <c r="BF32" i="28"/>
  <c r="BG32" i="28"/>
  <c r="EK32" i="28"/>
  <c r="EL32" i="28"/>
  <c r="EM32" i="28"/>
  <c r="EN32" i="28"/>
  <c r="EO32" i="28"/>
  <c r="EP32" i="28"/>
  <c r="EQ32" i="28"/>
  <c r="ER32" i="28"/>
  <c r="BI32" i="28"/>
  <c r="BJ32" i="28"/>
  <c r="BK32" i="28"/>
  <c r="BL32" i="28"/>
  <c r="BM32" i="28"/>
  <c r="BN32" i="28"/>
  <c r="BO32" i="28"/>
  <c r="BP32" i="28"/>
  <c r="EV32" i="28"/>
  <c r="EW32" i="28"/>
  <c r="EX32" i="28"/>
  <c r="EY32" i="28"/>
  <c r="EZ32" i="28"/>
  <c r="FA32" i="28"/>
  <c r="FB32" i="28"/>
  <c r="FC32" i="28"/>
  <c r="FD32" i="28"/>
  <c r="FE32" i="28"/>
  <c r="FF32" i="28"/>
  <c r="FG32" i="28"/>
  <c r="FH32" i="28"/>
  <c r="FI32" i="28"/>
  <c r="FJ32" i="28"/>
  <c r="FK32" i="28"/>
  <c r="FL32" i="28"/>
  <c r="FM32" i="28"/>
  <c r="BR32" i="28"/>
  <c r="BS32" i="28"/>
  <c r="BT32" i="28"/>
  <c r="BU32" i="28"/>
  <c r="BV32" i="28"/>
  <c r="BW32" i="28"/>
  <c r="BX32" i="28"/>
  <c r="BY32" i="28"/>
  <c r="BZ32" i="28"/>
  <c r="CA32" i="28"/>
  <c r="CB32" i="28"/>
  <c r="CC32" i="28"/>
  <c r="CD32" i="28"/>
  <c r="CE32" i="28"/>
  <c r="CF32" i="28"/>
  <c r="CG32" i="28"/>
  <c r="CH32" i="28"/>
  <c r="CI32" i="28"/>
  <c r="CL32" i="28"/>
  <c r="CM32" i="28"/>
  <c r="ET32" i="28"/>
  <c r="EU32" i="28"/>
  <c r="N33" i="18"/>
  <c r="O33" i="18"/>
  <c r="P33" i="18"/>
  <c r="Q33" i="18"/>
  <c r="BC33" i="18"/>
  <c r="BD33" i="18"/>
  <c r="BE33" i="18"/>
  <c r="BF33" i="18"/>
  <c r="AC33" i="18"/>
  <c r="AD33" i="18"/>
  <c r="AM33" i="18"/>
  <c r="AN33" i="18"/>
  <c r="AE33" i="18"/>
  <c r="AF33" i="18"/>
  <c r="AI33" i="18"/>
  <c r="AJ33" i="18"/>
  <c r="AK33" i="18"/>
  <c r="AL33" i="18"/>
  <c r="AG33" i="18"/>
  <c r="AH33" i="18"/>
  <c r="BZ33" i="18"/>
  <c r="CA33" i="18"/>
  <c r="CJ33" i="18"/>
  <c r="CK33" i="18"/>
  <c r="CB33" i="18"/>
  <c r="CC33" i="18"/>
  <c r="CF33" i="18"/>
  <c r="CG33" i="18"/>
  <c r="CH33" i="18"/>
  <c r="CI33" i="18"/>
  <c r="CD33" i="18"/>
  <c r="CE33" i="18"/>
  <c r="X33" i="18"/>
  <c r="Y33" i="18"/>
  <c r="Z33" i="18"/>
  <c r="AA33" i="18"/>
  <c r="BS33" i="18"/>
  <c r="BT33" i="18"/>
  <c r="BU33" i="18"/>
  <c r="BV33" i="18"/>
  <c r="R33" i="18"/>
  <c r="S33" i="18"/>
  <c r="T33" i="18"/>
  <c r="U33" i="18"/>
  <c r="V33" i="18"/>
  <c r="W33" i="18"/>
  <c r="BJ33" i="18"/>
  <c r="BK33" i="18"/>
  <c r="BL33" i="18"/>
  <c r="BM33" i="18"/>
  <c r="BN33" i="18"/>
  <c r="BO33" i="18"/>
  <c r="AR33" i="18"/>
  <c r="AS33" i="18"/>
  <c r="AT33" i="18"/>
  <c r="AU33" i="18"/>
  <c r="AP33" i="18"/>
  <c r="AQ33" i="18"/>
  <c r="AV33" i="18"/>
  <c r="AW33" i="18"/>
  <c r="CQ33" i="18"/>
  <c r="CR33" i="18"/>
  <c r="CS33" i="18"/>
  <c r="CT33" i="18"/>
  <c r="CO33" i="18"/>
  <c r="CP33" i="18"/>
  <c r="CU33" i="18"/>
  <c r="CV33" i="18"/>
  <c r="BX33" i="18"/>
  <c r="BY33" i="18"/>
  <c r="CM33" i="18"/>
  <c r="CN33" i="18"/>
  <c r="BQ33" i="18"/>
  <c r="BR33" i="18"/>
  <c r="BH33" i="18"/>
  <c r="BI33" i="18"/>
  <c r="BA33" i="18"/>
  <c r="BB33" i="18"/>
  <c r="C34" i="31" l="1"/>
  <c r="F34" i="31"/>
  <c r="I34" i="31"/>
  <c r="E34" i="31"/>
  <c r="H34" i="31"/>
  <c r="K34" i="31"/>
  <c r="D34" i="31"/>
  <c r="G34" i="31"/>
  <c r="J34" i="31"/>
  <c r="M34" i="31"/>
  <c r="P34" i="31"/>
  <c r="S34" i="31"/>
  <c r="O34" i="31"/>
  <c r="R34" i="31"/>
  <c r="U34" i="31"/>
  <c r="N34" i="31"/>
  <c r="Q34" i="31"/>
  <c r="T34" i="31"/>
  <c r="V34" i="31"/>
  <c r="AA34" i="31"/>
  <c r="X34" i="31"/>
  <c r="W34" i="31"/>
  <c r="Y34" i="31"/>
  <c r="AC34" i="31"/>
  <c r="AB34" i="31"/>
  <c r="AD34" i="31"/>
  <c r="AF34" i="31"/>
  <c r="AJ34" i="31"/>
  <c r="AK34" i="31"/>
  <c r="AL34" i="31"/>
  <c r="CO33" i="28"/>
  <c r="DC33" i="28"/>
  <c r="DV33" i="28"/>
  <c r="EI33" i="28"/>
  <c r="CX33" i="28"/>
  <c r="CP33" i="28"/>
  <c r="DD33" i="28"/>
  <c r="DW33" i="28"/>
  <c r="EJ33" i="28"/>
  <c r="CY33" i="28"/>
  <c r="CQ33" i="28"/>
  <c r="CR33" i="28"/>
  <c r="CS33" i="28"/>
  <c r="CT33" i="28"/>
  <c r="CU33" i="28"/>
  <c r="CV33" i="28"/>
  <c r="CZ33" i="28"/>
  <c r="DA33" i="28"/>
  <c r="DE33" i="28"/>
  <c r="DF33" i="28"/>
  <c r="DG33" i="28"/>
  <c r="DH33" i="28"/>
  <c r="DI33" i="28"/>
  <c r="DJ33" i="28"/>
  <c r="DK33" i="28"/>
  <c r="DL33" i="28"/>
  <c r="DM33" i="28"/>
  <c r="DN33" i="28"/>
  <c r="DO33" i="28"/>
  <c r="DP33" i="28"/>
  <c r="DQ33" i="28"/>
  <c r="DR33" i="28"/>
  <c r="DS33" i="28"/>
  <c r="DT33" i="28"/>
  <c r="DX33" i="28"/>
  <c r="DY33" i="28"/>
  <c r="DZ33" i="28"/>
  <c r="EA33" i="28"/>
  <c r="EB33" i="28"/>
  <c r="EC33" i="28"/>
  <c r="ED33" i="28"/>
  <c r="EE33" i="28"/>
  <c r="EF33" i="28"/>
  <c r="EG33" i="28"/>
  <c r="W33" i="28"/>
  <c r="X33" i="28"/>
  <c r="Y33" i="28"/>
  <c r="Z33" i="28"/>
  <c r="AA33" i="28"/>
  <c r="AB33" i="28"/>
  <c r="AD33" i="28"/>
  <c r="AE33" i="28"/>
  <c r="AG33" i="28"/>
  <c r="AH33" i="28"/>
  <c r="AI33" i="28"/>
  <c r="AJ33" i="28"/>
  <c r="AK33" i="28"/>
  <c r="AL33" i="28"/>
  <c r="AM33" i="28"/>
  <c r="AN33" i="28"/>
  <c r="AO33" i="28"/>
  <c r="AP33" i="28"/>
  <c r="AQ33" i="28"/>
  <c r="AR33" i="28"/>
  <c r="AS33" i="28"/>
  <c r="AT33" i="28"/>
  <c r="AU33" i="28"/>
  <c r="AV33" i="28"/>
  <c r="AX33" i="28"/>
  <c r="AY33" i="28"/>
  <c r="AZ33" i="28"/>
  <c r="BA33" i="28"/>
  <c r="BB33" i="28"/>
  <c r="BC33" i="28"/>
  <c r="BD33" i="28"/>
  <c r="BE33" i="28"/>
  <c r="BF33" i="28"/>
  <c r="BG33" i="28"/>
  <c r="EK33" i="28"/>
  <c r="EL33" i="28"/>
  <c r="EM33" i="28"/>
  <c r="EN33" i="28"/>
  <c r="EO33" i="28"/>
  <c r="EP33" i="28"/>
  <c r="EQ33" i="28"/>
  <c r="ER33" i="28"/>
  <c r="BI33" i="28"/>
  <c r="BJ33" i="28"/>
  <c r="BK33" i="28"/>
  <c r="BL33" i="28"/>
  <c r="BM33" i="28"/>
  <c r="BN33" i="28"/>
  <c r="BO33" i="28"/>
  <c r="BP33" i="28"/>
  <c r="EV33" i="28"/>
  <c r="EW33" i="28"/>
  <c r="EX33" i="28"/>
  <c r="EY33" i="28"/>
  <c r="EZ33" i="28"/>
  <c r="FA33" i="28"/>
  <c r="FB33" i="28"/>
  <c r="FC33" i="28"/>
  <c r="FD33" i="28"/>
  <c r="FE33" i="28"/>
  <c r="FF33" i="28"/>
  <c r="FG33" i="28"/>
  <c r="FH33" i="28"/>
  <c r="FI33" i="28"/>
  <c r="FJ33" i="28"/>
  <c r="FK33" i="28"/>
  <c r="FL33" i="28"/>
  <c r="FM33" i="28"/>
  <c r="BR33" i="28"/>
  <c r="BS33" i="28"/>
  <c r="BT33" i="28"/>
  <c r="BU33" i="28"/>
  <c r="BV33" i="28"/>
  <c r="BW33" i="28"/>
  <c r="BX33" i="28"/>
  <c r="BY33" i="28"/>
  <c r="BZ33" i="28"/>
  <c r="CA33" i="28"/>
  <c r="CB33" i="28"/>
  <c r="CC33" i="28"/>
  <c r="CD33" i="28"/>
  <c r="CE33" i="28"/>
  <c r="CF33" i="28"/>
  <c r="CG33" i="28"/>
  <c r="CH33" i="28"/>
  <c r="CI33" i="28"/>
  <c r="CL33" i="28"/>
  <c r="CM33" i="28"/>
  <c r="ET33" i="28"/>
  <c r="EU33" i="28"/>
  <c r="N34" i="18"/>
  <c r="O34" i="18"/>
  <c r="P34" i="18"/>
  <c r="Q34" i="18"/>
  <c r="BC34" i="18"/>
  <c r="BD34" i="18"/>
  <c r="BE34" i="18"/>
  <c r="BF34" i="18"/>
  <c r="AC34" i="18"/>
  <c r="AD34" i="18"/>
  <c r="AM34" i="18"/>
  <c r="AN34" i="18"/>
  <c r="AE34" i="18"/>
  <c r="AF34" i="18"/>
  <c r="AI34" i="18"/>
  <c r="AJ34" i="18"/>
  <c r="AK34" i="18"/>
  <c r="AL34" i="18"/>
  <c r="AG34" i="18"/>
  <c r="AH34" i="18"/>
  <c r="BZ34" i="18"/>
  <c r="CA34" i="18"/>
  <c r="CJ34" i="18"/>
  <c r="CK34" i="18"/>
  <c r="CB34" i="18"/>
  <c r="CC34" i="18"/>
  <c r="CF34" i="18"/>
  <c r="CG34" i="18"/>
  <c r="CH34" i="18"/>
  <c r="CI34" i="18"/>
  <c r="CD34" i="18"/>
  <c r="CE34" i="18"/>
  <c r="X34" i="18"/>
  <c r="Y34" i="18"/>
  <c r="Z34" i="18"/>
  <c r="AA34" i="18"/>
  <c r="BS34" i="18"/>
  <c r="BT34" i="18"/>
  <c r="BU34" i="18"/>
  <c r="BV34" i="18"/>
  <c r="R34" i="18"/>
  <c r="S34" i="18"/>
  <c r="T34" i="18"/>
  <c r="U34" i="18"/>
  <c r="V34" i="18"/>
  <c r="W34" i="18"/>
  <c r="BJ34" i="18"/>
  <c r="BK34" i="18"/>
  <c r="BL34" i="18"/>
  <c r="BM34" i="18"/>
  <c r="BN34" i="18"/>
  <c r="BO34" i="18"/>
  <c r="AR34" i="18"/>
  <c r="AS34" i="18"/>
  <c r="AT34" i="18"/>
  <c r="AU34" i="18"/>
  <c r="AP34" i="18"/>
  <c r="AQ34" i="18"/>
  <c r="AV34" i="18"/>
  <c r="AW34" i="18"/>
  <c r="CQ34" i="18"/>
  <c r="CR34" i="18"/>
  <c r="CS34" i="18"/>
  <c r="CT34" i="18"/>
  <c r="CO34" i="18"/>
  <c r="CP34" i="18"/>
  <c r="CU34" i="18"/>
  <c r="CV34" i="18"/>
  <c r="BX34" i="18"/>
  <c r="BY34" i="18"/>
  <c r="CM34" i="18"/>
  <c r="CN34" i="18"/>
  <c r="BQ34" i="18"/>
  <c r="BR34" i="18"/>
  <c r="BH34" i="18"/>
  <c r="BI34" i="18"/>
  <c r="BA34" i="18"/>
  <c r="BB34" i="18"/>
  <c r="N35" i="18" l="1"/>
  <c r="O35" i="18"/>
  <c r="P35" i="18"/>
  <c r="Q35" i="18"/>
  <c r="BC35" i="18"/>
  <c r="BD35" i="18"/>
  <c r="BE35" i="18"/>
  <c r="BF35" i="18"/>
  <c r="AC35" i="18"/>
  <c r="AD35" i="18"/>
  <c r="AM35" i="18"/>
  <c r="AN35" i="18"/>
  <c r="AE35" i="18"/>
  <c r="AF35" i="18"/>
  <c r="AI35" i="18"/>
  <c r="AJ35" i="18"/>
  <c r="AK35" i="18"/>
  <c r="AL35" i="18"/>
  <c r="AG35" i="18"/>
  <c r="AH35" i="18"/>
  <c r="BZ35" i="18"/>
  <c r="CA35" i="18"/>
  <c r="CJ35" i="18"/>
  <c r="CK35" i="18"/>
  <c r="CB35" i="18"/>
  <c r="CC35" i="18"/>
  <c r="CF35" i="18"/>
  <c r="CG35" i="18"/>
  <c r="CH35" i="18"/>
  <c r="CI35" i="18"/>
  <c r="CD35" i="18"/>
  <c r="CE35" i="18"/>
  <c r="X35" i="18"/>
  <c r="Y35" i="18"/>
  <c r="Z35" i="18"/>
  <c r="AA35" i="18"/>
  <c r="BS35" i="18"/>
  <c r="BT35" i="18"/>
  <c r="BU35" i="18"/>
  <c r="BV35" i="18"/>
  <c r="R35" i="18"/>
  <c r="S35" i="18"/>
  <c r="T35" i="18"/>
  <c r="U35" i="18"/>
  <c r="V35" i="18"/>
  <c r="W35" i="18"/>
  <c r="BJ35" i="18"/>
  <c r="BK35" i="18"/>
  <c r="BL35" i="18"/>
  <c r="BM35" i="18"/>
  <c r="BN35" i="18"/>
  <c r="BO35" i="18"/>
  <c r="AR35" i="18"/>
  <c r="AS35" i="18"/>
  <c r="AT35" i="18"/>
  <c r="AU35" i="18"/>
  <c r="AP35" i="18"/>
  <c r="AQ35" i="18"/>
  <c r="AV35" i="18"/>
  <c r="AW35" i="18"/>
  <c r="CQ35" i="18"/>
  <c r="CR35" i="18"/>
  <c r="CS35" i="18"/>
  <c r="CT35" i="18"/>
  <c r="CO35" i="18"/>
  <c r="CP35" i="18"/>
  <c r="CU35" i="18"/>
  <c r="CV35" i="18"/>
  <c r="BX35" i="18"/>
  <c r="BY35" i="18"/>
  <c r="CM35" i="18"/>
  <c r="CN35" i="18"/>
  <c r="BQ35" i="18"/>
  <c r="BR35" i="18"/>
  <c r="BH35" i="18"/>
  <c r="BI35" i="18"/>
  <c r="BA35" i="18"/>
  <c r="BB35" i="18"/>
  <c r="C35" i="31" l="1"/>
  <c r="F35" i="31"/>
  <c r="I35" i="31"/>
  <c r="E35" i="31"/>
  <c r="H35" i="31"/>
  <c r="K35" i="31"/>
  <c r="D35" i="31"/>
  <c r="G35" i="31"/>
  <c r="J35" i="31"/>
  <c r="M35" i="31"/>
  <c r="P35" i="31"/>
  <c r="S35" i="31"/>
  <c r="O35" i="31"/>
  <c r="R35" i="31"/>
  <c r="U35" i="31"/>
  <c r="N35" i="31"/>
  <c r="Q35" i="31"/>
  <c r="T35" i="31"/>
  <c r="V35" i="31"/>
  <c r="AA35" i="31"/>
  <c r="X35" i="31"/>
  <c r="W35" i="31"/>
  <c r="Y35" i="31"/>
  <c r="AC35" i="31"/>
  <c r="AB35" i="31"/>
  <c r="AD35" i="31"/>
  <c r="AF35" i="31"/>
  <c r="AJ35" i="31"/>
  <c r="AK35" i="31"/>
  <c r="AL35" i="31"/>
  <c r="CO34" i="28"/>
  <c r="DC34" i="28"/>
  <c r="DV34" i="28"/>
  <c r="EI34" i="28"/>
  <c r="CX34" i="28"/>
  <c r="CP34" i="28"/>
  <c r="DD34" i="28"/>
  <c r="DW34" i="28"/>
  <c r="EJ34" i="28"/>
  <c r="CY34" i="28"/>
  <c r="CQ34" i="28"/>
  <c r="CR34" i="28"/>
  <c r="CS34" i="28"/>
  <c r="CT34" i="28"/>
  <c r="CU34" i="28"/>
  <c r="CV34" i="28"/>
  <c r="CZ34" i="28"/>
  <c r="DA34" i="28"/>
  <c r="DE34" i="28"/>
  <c r="DF34" i="28"/>
  <c r="DG34" i="28"/>
  <c r="DH34" i="28"/>
  <c r="DI34" i="28"/>
  <c r="DJ34" i="28"/>
  <c r="DK34" i="28"/>
  <c r="DL34" i="28"/>
  <c r="DM34" i="28"/>
  <c r="DN34" i="28"/>
  <c r="DO34" i="28"/>
  <c r="DP34" i="28"/>
  <c r="DQ34" i="28"/>
  <c r="DR34" i="28"/>
  <c r="DS34" i="28"/>
  <c r="DT34" i="28"/>
  <c r="DX34" i="28"/>
  <c r="DY34" i="28"/>
  <c r="DZ34" i="28"/>
  <c r="EA34" i="28"/>
  <c r="EB34" i="28"/>
  <c r="EC34" i="28"/>
  <c r="ED34" i="28"/>
  <c r="EE34" i="28"/>
  <c r="EF34" i="28"/>
  <c r="EG34" i="28"/>
  <c r="W34" i="28"/>
  <c r="X34" i="28"/>
  <c r="Y34" i="28"/>
  <c r="Z34" i="28"/>
  <c r="AA34" i="28"/>
  <c r="AB34" i="28"/>
  <c r="AD34" i="28"/>
  <c r="AE34" i="28"/>
  <c r="AG34" i="28"/>
  <c r="AH34" i="28"/>
  <c r="AI34" i="28"/>
  <c r="AJ34" i="28"/>
  <c r="AK34" i="28"/>
  <c r="AL34" i="28"/>
  <c r="AM34" i="28"/>
  <c r="AN34" i="28"/>
  <c r="AO34" i="28"/>
  <c r="AP34" i="28"/>
  <c r="AQ34" i="28"/>
  <c r="AR34" i="28"/>
  <c r="AS34" i="28"/>
  <c r="AT34" i="28"/>
  <c r="AU34" i="28"/>
  <c r="AV34" i="28"/>
  <c r="AX34" i="28"/>
  <c r="AY34" i="28"/>
  <c r="AZ34" i="28"/>
  <c r="BA34" i="28"/>
  <c r="BB34" i="28"/>
  <c r="BC34" i="28"/>
  <c r="BD34" i="28"/>
  <c r="BE34" i="28"/>
  <c r="BF34" i="28"/>
  <c r="BG34" i="28"/>
  <c r="EK34" i="28"/>
  <c r="EL34" i="28"/>
  <c r="EM34" i="28"/>
  <c r="EN34" i="28"/>
  <c r="EO34" i="28"/>
  <c r="EP34" i="28"/>
  <c r="EQ34" i="28"/>
  <c r="ER34" i="28"/>
  <c r="BI34" i="28"/>
  <c r="BJ34" i="28"/>
  <c r="BK34" i="28"/>
  <c r="BL34" i="28"/>
  <c r="BM34" i="28"/>
  <c r="BN34" i="28"/>
  <c r="BO34" i="28"/>
  <c r="BP34" i="28"/>
  <c r="EV34" i="28"/>
  <c r="EW34" i="28"/>
  <c r="EX34" i="28"/>
  <c r="EY34" i="28"/>
  <c r="EZ34" i="28"/>
  <c r="FA34" i="28"/>
  <c r="FB34" i="28"/>
  <c r="FC34" i="28"/>
  <c r="FD34" i="28"/>
  <c r="FE34" i="28"/>
  <c r="FF34" i="28"/>
  <c r="FG34" i="28"/>
  <c r="FH34" i="28"/>
  <c r="FI34" i="28"/>
  <c r="FJ34" i="28"/>
  <c r="FK34" i="28"/>
  <c r="FL34" i="28"/>
  <c r="FM34" i="28"/>
  <c r="BR34" i="28"/>
  <c r="BS34" i="28"/>
  <c r="BT34" i="28"/>
  <c r="BU34" i="28"/>
  <c r="BV34" i="28"/>
  <c r="BW34" i="28"/>
  <c r="BX34" i="28"/>
  <c r="BY34" i="28"/>
  <c r="BZ34" i="28"/>
  <c r="CA34" i="28"/>
  <c r="CB34" i="28"/>
  <c r="CC34" i="28"/>
  <c r="CD34" i="28"/>
  <c r="CE34" i="28"/>
  <c r="CF34" i="28"/>
  <c r="CG34" i="28"/>
  <c r="CH34" i="28"/>
  <c r="CI34" i="28"/>
  <c r="CL34" i="28"/>
  <c r="CM34" i="28"/>
  <c r="ET34" i="28"/>
  <c r="EU34" i="28"/>
  <c r="C36" i="31"/>
  <c r="F36" i="31"/>
  <c r="I36" i="31"/>
  <c r="E36" i="31"/>
  <c r="H36" i="31"/>
  <c r="K36" i="31"/>
  <c r="D36" i="31"/>
  <c r="G36" i="31"/>
  <c r="J36" i="31"/>
  <c r="M36" i="31"/>
  <c r="P36" i="31"/>
  <c r="S36" i="31"/>
  <c r="O36" i="31"/>
  <c r="R36" i="31"/>
  <c r="U36" i="31"/>
  <c r="N36" i="31"/>
  <c r="Q36" i="31"/>
  <c r="T36" i="31"/>
  <c r="V36" i="31"/>
  <c r="AA36" i="31"/>
  <c r="X36" i="31"/>
  <c r="W36" i="31"/>
  <c r="Y36" i="31"/>
  <c r="AC36" i="31"/>
  <c r="AB36" i="31"/>
  <c r="AD36" i="31"/>
  <c r="AF36" i="31"/>
  <c r="AJ36" i="31"/>
  <c r="AK36" i="31"/>
  <c r="AL36" i="31"/>
  <c r="N36" i="18"/>
  <c r="O36" i="18"/>
  <c r="P36" i="18"/>
  <c r="Q36" i="18"/>
  <c r="BC36" i="18"/>
  <c r="BD36" i="18"/>
  <c r="BE36" i="18"/>
  <c r="BF36" i="18"/>
  <c r="AC36" i="18"/>
  <c r="AD36" i="18"/>
  <c r="AM36" i="18"/>
  <c r="AN36" i="18"/>
  <c r="AE36" i="18"/>
  <c r="AF36" i="18"/>
  <c r="AI36" i="18"/>
  <c r="AJ36" i="18"/>
  <c r="AK36" i="18"/>
  <c r="AL36" i="18"/>
  <c r="AG36" i="18"/>
  <c r="AH36" i="18"/>
  <c r="BZ36" i="18"/>
  <c r="CA36" i="18"/>
  <c r="CJ36" i="18"/>
  <c r="CK36" i="18"/>
  <c r="CB36" i="18"/>
  <c r="CC36" i="18"/>
  <c r="CF36" i="18"/>
  <c r="CG36" i="18"/>
  <c r="CH36" i="18"/>
  <c r="CI36" i="18"/>
  <c r="CD36" i="18"/>
  <c r="CE36" i="18"/>
  <c r="X36" i="18"/>
  <c r="Y36" i="18"/>
  <c r="Z36" i="18"/>
  <c r="AA36" i="18"/>
  <c r="BS36" i="18"/>
  <c r="BT36" i="18"/>
  <c r="BU36" i="18"/>
  <c r="BV36" i="18"/>
  <c r="R36" i="18"/>
  <c r="S36" i="18"/>
  <c r="T36" i="18"/>
  <c r="U36" i="18"/>
  <c r="V36" i="18"/>
  <c r="W36" i="18"/>
  <c r="BJ36" i="18"/>
  <c r="BK36" i="18"/>
  <c r="BL36" i="18"/>
  <c r="BM36" i="18"/>
  <c r="BN36" i="18"/>
  <c r="BO36" i="18"/>
  <c r="AR36" i="18"/>
  <c r="AS36" i="18"/>
  <c r="AT36" i="18"/>
  <c r="AU36" i="18"/>
  <c r="AP36" i="18"/>
  <c r="AQ36" i="18"/>
  <c r="AV36" i="18"/>
  <c r="AW36" i="18"/>
  <c r="CQ36" i="18"/>
  <c r="CR36" i="18"/>
  <c r="CS36" i="18"/>
  <c r="CT36" i="18"/>
  <c r="CO36" i="18"/>
  <c r="CP36" i="18"/>
  <c r="CU36" i="18"/>
  <c r="CV36" i="18"/>
  <c r="BX36" i="18"/>
  <c r="BY36" i="18"/>
  <c r="CM36" i="18"/>
  <c r="CN36" i="18"/>
  <c r="BQ36" i="18"/>
  <c r="BR36" i="18"/>
  <c r="BH36" i="18"/>
  <c r="BI36" i="18"/>
  <c r="BA36" i="18"/>
  <c r="BB36" i="18"/>
  <c r="N24" i="28"/>
  <c r="N20" i="28" s="1"/>
  <c r="O24" i="28"/>
  <c r="O20" i="28" s="1"/>
  <c r="D24" i="28"/>
  <c r="D20" i="28" s="1"/>
  <c r="B35" i="27" s="1"/>
  <c r="E24" i="28"/>
  <c r="E20" i="28" s="1"/>
  <c r="K24" i="28"/>
  <c r="K20" i="28" s="1"/>
  <c r="L24" i="28"/>
  <c r="L20" i="28" s="1"/>
  <c r="Q24" i="28"/>
  <c r="Q20" i="28" s="1"/>
  <c r="R24" i="28"/>
  <c r="R20" i="28" s="1"/>
  <c r="F24" i="28"/>
  <c r="F20" i="28" s="1"/>
  <c r="C35" i="27" s="1"/>
  <c r="H24" i="28"/>
  <c r="H20" i="28" s="1"/>
  <c r="CO35" i="28"/>
  <c r="DC35" i="28"/>
  <c r="DV35" i="28"/>
  <c r="EI35" i="28"/>
  <c r="CX35" i="28"/>
  <c r="CP35" i="28"/>
  <c r="DD35" i="28"/>
  <c r="DW35" i="28"/>
  <c r="EJ35" i="28"/>
  <c r="CY35" i="28"/>
  <c r="CQ35" i="28"/>
  <c r="CR35" i="28"/>
  <c r="CS35" i="28"/>
  <c r="CT35" i="28"/>
  <c r="CU35" i="28"/>
  <c r="CV35" i="28"/>
  <c r="CZ35" i="28"/>
  <c r="DA35" i="28"/>
  <c r="DE35" i="28"/>
  <c r="DF35" i="28"/>
  <c r="DG35" i="28"/>
  <c r="DH35" i="28"/>
  <c r="DI35" i="28"/>
  <c r="DJ35" i="28"/>
  <c r="DK35" i="28"/>
  <c r="DL35" i="28"/>
  <c r="DM35" i="28"/>
  <c r="DN35" i="28"/>
  <c r="DO35" i="28"/>
  <c r="DP35" i="28"/>
  <c r="DQ35" i="28"/>
  <c r="DR35" i="28"/>
  <c r="DS35" i="28"/>
  <c r="DT35" i="28"/>
  <c r="DX35" i="28"/>
  <c r="DY35" i="28"/>
  <c r="DZ35" i="28"/>
  <c r="EA35" i="28"/>
  <c r="EB35" i="28"/>
  <c r="EC35" i="28"/>
  <c r="ED35" i="28"/>
  <c r="EE35" i="28"/>
  <c r="EF35" i="28"/>
  <c r="EG35" i="28"/>
  <c r="W35" i="28"/>
  <c r="X35" i="28"/>
  <c r="Y35" i="28"/>
  <c r="Z35" i="28"/>
  <c r="AA35" i="28"/>
  <c r="AB35" i="28"/>
  <c r="AD35" i="28"/>
  <c r="AE35" i="28"/>
  <c r="AG35" i="28"/>
  <c r="AH35" i="28"/>
  <c r="AI35" i="28"/>
  <c r="AJ35" i="28"/>
  <c r="AK35" i="28"/>
  <c r="AL35" i="28"/>
  <c r="AM35" i="28"/>
  <c r="AN35" i="28"/>
  <c r="AO35" i="28"/>
  <c r="AP35" i="28"/>
  <c r="AQ35" i="28"/>
  <c r="AR35" i="28"/>
  <c r="AS35" i="28"/>
  <c r="AT35" i="28"/>
  <c r="AU35" i="28"/>
  <c r="AV35" i="28"/>
  <c r="AX35" i="28"/>
  <c r="AY35" i="28"/>
  <c r="AZ35" i="28"/>
  <c r="BA35" i="28"/>
  <c r="BB35" i="28"/>
  <c r="BC35" i="28"/>
  <c r="BD35" i="28"/>
  <c r="BE35" i="28"/>
  <c r="BF35" i="28"/>
  <c r="BG35" i="28"/>
  <c r="EK35" i="28"/>
  <c r="EL35" i="28"/>
  <c r="EM35" i="28"/>
  <c r="EN35" i="28"/>
  <c r="EO35" i="28"/>
  <c r="EP35" i="28"/>
  <c r="EQ35" i="28"/>
  <c r="ER35" i="28"/>
  <c r="BI35" i="28"/>
  <c r="BJ35" i="28"/>
  <c r="BK35" i="28"/>
  <c r="BL35" i="28"/>
  <c r="BM35" i="28"/>
  <c r="BN35" i="28"/>
  <c r="BO35" i="28"/>
  <c r="BP35" i="28"/>
  <c r="EV35" i="28"/>
  <c r="EW35" i="28"/>
  <c r="EX35" i="28"/>
  <c r="EY35" i="28"/>
  <c r="EZ35" i="28"/>
  <c r="FA35" i="28"/>
  <c r="FB35" i="28"/>
  <c r="FC35" i="28"/>
  <c r="FD35" i="28"/>
  <c r="FE35" i="28"/>
  <c r="FF35" i="28"/>
  <c r="FG35" i="28"/>
  <c r="FH35" i="28"/>
  <c r="FI35" i="28"/>
  <c r="FJ35" i="28"/>
  <c r="FK35" i="28"/>
  <c r="FL35" i="28"/>
  <c r="FM35" i="28"/>
  <c r="BR35" i="28"/>
  <c r="BS35" i="28"/>
  <c r="BT35" i="28"/>
  <c r="BU35" i="28"/>
  <c r="BV35" i="28"/>
  <c r="BW35" i="28"/>
  <c r="BX35" i="28"/>
  <c r="BY35" i="28"/>
  <c r="BZ35" i="28"/>
  <c r="CA35" i="28"/>
  <c r="CB35" i="28"/>
  <c r="CC35" i="28"/>
  <c r="CD35" i="28"/>
  <c r="CE35" i="28"/>
  <c r="CF35" i="28"/>
  <c r="CG35" i="28"/>
  <c r="CH35" i="28"/>
  <c r="CI35" i="28"/>
  <c r="CL35" i="28"/>
  <c r="CM35" i="28"/>
  <c r="ET35" i="28"/>
  <c r="EU35" i="28"/>
  <c r="F35" i="27" l="1"/>
  <c r="L16" i="25"/>
  <c r="L10" i="25"/>
  <c r="B10" i="25"/>
  <c r="D35" i="27"/>
  <c r="Q16" i="25"/>
  <c r="Q10" i="25"/>
  <c r="G35" i="27"/>
  <c r="E35" i="27"/>
  <c r="G16" i="25"/>
  <c r="G10" i="25"/>
  <c r="C37" i="31"/>
  <c r="C23" i="31" s="1"/>
  <c r="F37" i="31"/>
  <c r="F23" i="31" s="1"/>
  <c r="I37" i="31"/>
  <c r="I23" i="31" s="1"/>
  <c r="E37" i="31"/>
  <c r="E23" i="31" s="1"/>
  <c r="H37" i="31"/>
  <c r="H23" i="31" s="1"/>
  <c r="K37" i="31"/>
  <c r="K23" i="31" s="1"/>
  <c r="D37" i="31"/>
  <c r="D23" i="31" s="1"/>
  <c r="G37" i="31"/>
  <c r="G23" i="31" s="1"/>
  <c r="J37" i="31"/>
  <c r="J23" i="31" s="1"/>
  <c r="M37" i="31"/>
  <c r="M23" i="31" s="1"/>
  <c r="P37" i="31"/>
  <c r="P23" i="31" s="1"/>
  <c r="S37" i="31"/>
  <c r="S23" i="31" s="1"/>
  <c r="O37" i="31"/>
  <c r="O23" i="31" s="1"/>
  <c r="R37" i="31"/>
  <c r="R23" i="31" s="1"/>
  <c r="U37" i="31"/>
  <c r="U23" i="31" s="1"/>
  <c r="N37" i="31"/>
  <c r="N23" i="31" s="1"/>
  <c r="Q37" i="31"/>
  <c r="Q23" i="31" s="1"/>
  <c r="T37" i="31"/>
  <c r="T23" i="31" s="1"/>
  <c r="V37" i="31"/>
  <c r="V23" i="31" s="1"/>
  <c r="AA37" i="31"/>
  <c r="AA23" i="31" s="1"/>
  <c r="X37" i="31"/>
  <c r="X23" i="31" s="1"/>
  <c r="W37" i="31"/>
  <c r="W23" i="31" s="1"/>
  <c r="Y37" i="31"/>
  <c r="Y23" i="31" s="1"/>
  <c r="AC37" i="31"/>
  <c r="AC23" i="31" s="1"/>
  <c r="AB37" i="31"/>
  <c r="AB23" i="31" s="1"/>
  <c r="AD37" i="31"/>
  <c r="AD23" i="31" s="1"/>
  <c r="AF37" i="31"/>
  <c r="AF23" i="31" s="1"/>
  <c r="AJ37" i="31"/>
  <c r="AJ23" i="31" s="1"/>
  <c r="AK37" i="31"/>
  <c r="AK23" i="31" s="1"/>
  <c r="AL37" i="31"/>
  <c r="AL23" i="31" s="1"/>
  <c r="N37" i="18" l="1"/>
  <c r="N23" i="18" s="1"/>
  <c r="B25" i="22" s="1"/>
  <c r="C25" i="22" s="1"/>
  <c r="O37" i="18"/>
  <c r="O23" i="18" s="1"/>
  <c r="P37" i="18"/>
  <c r="P23" i="18" s="1"/>
  <c r="G25" i="22" s="1"/>
  <c r="H25" i="22" s="1"/>
  <c r="Q37" i="18"/>
  <c r="Q23" i="18" s="1"/>
  <c r="BC37" i="18"/>
  <c r="BC23" i="18" s="1"/>
  <c r="E25" i="22" s="1"/>
  <c r="D25" i="22" s="1"/>
  <c r="BD37" i="18"/>
  <c r="BD23" i="18" s="1"/>
  <c r="BE37" i="18"/>
  <c r="BE23" i="18" s="1"/>
  <c r="J25" i="22" s="1"/>
  <c r="I25" i="22" s="1"/>
  <c r="BF37" i="18"/>
  <c r="BF23" i="18" s="1"/>
  <c r="AC37" i="18"/>
  <c r="AC23" i="18" s="1"/>
  <c r="G35" i="22" s="1"/>
  <c r="H35" i="22" s="1"/>
  <c r="AD37" i="18"/>
  <c r="AD23" i="18" s="1"/>
  <c r="AM37" i="18"/>
  <c r="AM23" i="18" s="1"/>
  <c r="AN37" i="18"/>
  <c r="AN23" i="18" s="1"/>
  <c r="AE37" i="18"/>
  <c r="AE23" i="18" s="1"/>
  <c r="L35" i="22" s="1"/>
  <c r="M35" i="22" s="1"/>
  <c r="AF37" i="18"/>
  <c r="AF23" i="18" s="1"/>
  <c r="AI37" i="18"/>
  <c r="AI23" i="18" s="1"/>
  <c r="Q35" i="22" s="1"/>
  <c r="R35" i="22" s="1"/>
  <c r="AJ37" i="18"/>
  <c r="AJ23" i="18" s="1"/>
  <c r="AK37" i="18"/>
  <c r="AK23" i="18" s="1"/>
  <c r="AL37" i="18"/>
  <c r="AL23" i="18" s="1"/>
  <c r="AG37" i="18"/>
  <c r="AG23" i="18" s="1"/>
  <c r="B35" i="22" s="1"/>
  <c r="C35" i="22" s="1"/>
  <c r="AH37" i="18"/>
  <c r="AH23" i="18" s="1"/>
  <c r="BZ37" i="18"/>
  <c r="BZ23" i="18" s="1"/>
  <c r="J35" i="22" s="1"/>
  <c r="I35" i="22" s="1"/>
  <c r="CA37" i="18"/>
  <c r="CA23" i="18" s="1"/>
  <c r="CJ37" i="18"/>
  <c r="CJ23" i="18" s="1"/>
  <c r="CK37" i="18"/>
  <c r="CK23" i="18" s="1"/>
  <c r="CB37" i="18"/>
  <c r="CB23" i="18" s="1"/>
  <c r="O35" i="22" s="1"/>
  <c r="N35" i="22" s="1"/>
  <c r="CC37" i="18"/>
  <c r="CC23" i="18" s="1"/>
  <c r="CF37" i="18"/>
  <c r="CF23" i="18" s="1"/>
  <c r="T35" i="22" s="1"/>
  <c r="S35" i="22" s="1"/>
  <c r="CG37" i="18"/>
  <c r="CG23" i="18" s="1"/>
  <c r="CH37" i="18"/>
  <c r="CH23" i="18" s="1"/>
  <c r="CI37" i="18"/>
  <c r="CI23" i="18" s="1"/>
  <c r="CD37" i="18"/>
  <c r="CD23" i="18" s="1"/>
  <c r="E35" i="22" s="1"/>
  <c r="D35" i="22" s="1"/>
  <c r="CE37" i="18"/>
  <c r="CE23" i="18" s="1"/>
  <c r="X37" i="18"/>
  <c r="X23" i="18" s="1"/>
  <c r="Q25" i="22" s="1"/>
  <c r="R25" i="22" s="1"/>
  <c r="Y37" i="18"/>
  <c r="Y23" i="18" s="1"/>
  <c r="Z37" i="18"/>
  <c r="Z23" i="18" s="1"/>
  <c r="AA37" i="18"/>
  <c r="AA23" i="18" s="1"/>
  <c r="BS37" i="18"/>
  <c r="BS23" i="18" s="1"/>
  <c r="T25" i="22" s="1"/>
  <c r="S25" i="22" s="1"/>
  <c r="BT37" i="18"/>
  <c r="BT23" i="18" s="1"/>
  <c r="BU37" i="18"/>
  <c r="BU23" i="18" s="1"/>
  <c r="BV37" i="18"/>
  <c r="BV23" i="18" s="1"/>
  <c r="R37" i="18"/>
  <c r="R23" i="18" s="1"/>
  <c r="L25" i="22" s="1"/>
  <c r="M25" i="22" s="1"/>
  <c r="S37" i="18"/>
  <c r="S23" i="18" s="1"/>
  <c r="T37" i="18"/>
  <c r="T23" i="18" s="1"/>
  <c r="U37" i="18"/>
  <c r="U23" i="18" s="1"/>
  <c r="V37" i="18"/>
  <c r="V23" i="18" s="1"/>
  <c r="W37" i="18"/>
  <c r="W23" i="18" s="1"/>
  <c r="BJ37" i="18"/>
  <c r="BJ23" i="18" s="1"/>
  <c r="O25" i="22" s="1"/>
  <c r="N25" i="22" s="1"/>
  <c r="BK37" i="18"/>
  <c r="BK23" i="18" s="1"/>
  <c r="BL37" i="18"/>
  <c r="BL23" i="18" s="1"/>
  <c r="BM37" i="18"/>
  <c r="BM23" i="18" s="1"/>
  <c r="BN37" i="18"/>
  <c r="BN23" i="18" s="1"/>
  <c r="BO37" i="18"/>
  <c r="BO23" i="18" s="1"/>
  <c r="AR37" i="18"/>
  <c r="AR23" i="18" s="1"/>
  <c r="V35" i="22" s="1"/>
  <c r="W35" i="22" s="1"/>
  <c r="AS37" i="18"/>
  <c r="AS23" i="18" s="1"/>
  <c r="AT37" i="18"/>
  <c r="AT23" i="18" s="1"/>
  <c r="AU37" i="18"/>
  <c r="AU23" i="18" s="1"/>
  <c r="AP37" i="18"/>
  <c r="AP23" i="18" s="1"/>
  <c r="V25" i="22" s="1"/>
  <c r="W25" i="22" s="1"/>
  <c r="AQ37" i="18"/>
  <c r="AQ23" i="18" s="1"/>
  <c r="AV37" i="18"/>
  <c r="AV23" i="18" s="1"/>
  <c r="AW37" i="18"/>
  <c r="AW23" i="18" s="1"/>
  <c r="CQ37" i="18"/>
  <c r="CQ23" i="18" s="1"/>
  <c r="Y35" i="22" s="1"/>
  <c r="X35" i="22" s="1"/>
  <c r="CR37" i="18"/>
  <c r="CR23" i="18" s="1"/>
  <c r="CS37" i="18"/>
  <c r="CS23" i="18" s="1"/>
  <c r="CT37" i="18"/>
  <c r="CT23" i="18" s="1"/>
  <c r="CO37" i="18"/>
  <c r="CO23" i="18" s="1"/>
  <c r="Y25" i="22" s="1"/>
  <c r="X25" i="22" s="1"/>
  <c r="CP37" i="18"/>
  <c r="CP23" i="18" s="1"/>
  <c r="CU37" i="18"/>
  <c r="CU23" i="18" s="1"/>
  <c r="CV37" i="18"/>
  <c r="CV23" i="18" s="1"/>
  <c r="BX37" i="18"/>
  <c r="BX23" i="18" s="1"/>
  <c r="BY37" i="18"/>
  <c r="BY23" i="18" s="1"/>
  <c r="CM37" i="18"/>
  <c r="CM23" i="18" s="1"/>
  <c r="CN37" i="18"/>
  <c r="CN23" i="18" s="1"/>
  <c r="BQ37" i="18"/>
  <c r="BQ23" i="18" s="1"/>
  <c r="BR37" i="18"/>
  <c r="BR23" i="18" s="1"/>
  <c r="BH37" i="18"/>
  <c r="BH23" i="18" s="1"/>
  <c r="BI37" i="18"/>
  <c r="BI23" i="18" s="1"/>
  <c r="BA37" i="18"/>
  <c r="BA23" i="18" s="1"/>
  <c r="BB37" i="18"/>
  <c r="BB23" i="18" s="1"/>
  <c r="N25" i="28" l="1"/>
  <c r="N21" i="28" s="1"/>
  <c r="O25" i="28"/>
  <c r="O21" i="28" s="1"/>
  <c r="D25" i="28"/>
  <c r="D21" i="28" s="1"/>
  <c r="B36" i="27" s="1"/>
  <c r="E25" i="28"/>
  <c r="E21" i="28" s="1"/>
  <c r="K25" i="28"/>
  <c r="K21" i="28" s="1"/>
  <c r="L25" i="28"/>
  <c r="L21" i="28" s="1"/>
  <c r="Q25" i="28"/>
  <c r="Q21" i="28" s="1"/>
  <c r="R25" i="28"/>
  <c r="R21" i="28" s="1"/>
  <c r="F25" i="28"/>
  <c r="F21" i="28" s="1"/>
  <c r="C36" i="27" s="1"/>
  <c r="H25" i="28"/>
  <c r="H21" i="28" s="1"/>
  <c r="CO36" i="28"/>
  <c r="CO22" i="28" s="1"/>
  <c r="J25" i="25" s="1"/>
  <c r="I25" i="25" s="1"/>
  <c r="DC36" i="28"/>
  <c r="DC22" i="28" s="1"/>
  <c r="E25" i="25" s="1"/>
  <c r="D25" i="25" s="1"/>
  <c r="DV36" i="28"/>
  <c r="DV22" i="28" s="1"/>
  <c r="O25" i="25" s="1"/>
  <c r="N25" i="25" s="1"/>
  <c r="EI36" i="28"/>
  <c r="EI22" i="28" s="1"/>
  <c r="Y25" i="25" s="1"/>
  <c r="X25" i="25" s="1"/>
  <c r="CX36" i="28"/>
  <c r="CX22" i="28" s="1"/>
  <c r="T25" i="25" s="1"/>
  <c r="S25" i="25" s="1"/>
  <c r="CP36" i="28"/>
  <c r="CP22" i="28" s="1"/>
  <c r="DD36" i="28"/>
  <c r="DD22" i="28" s="1"/>
  <c r="DW36" i="28"/>
  <c r="DW22" i="28" s="1"/>
  <c r="EJ36" i="28"/>
  <c r="EJ22" i="28" s="1"/>
  <c r="CY36" i="28"/>
  <c r="CY22" i="28" s="1"/>
  <c r="CQ36" i="28"/>
  <c r="CQ22" i="28" s="1"/>
  <c r="CR36" i="28"/>
  <c r="CR22" i="28" s="1"/>
  <c r="CS36" i="28"/>
  <c r="CS22" i="28" s="1"/>
  <c r="CT36" i="28"/>
  <c r="CT22" i="28" s="1"/>
  <c r="CU36" i="28"/>
  <c r="CU22" i="28" s="1"/>
  <c r="J35" i="25" s="1"/>
  <c r="I35" i="25" s="1"/>
  <c r="CV36" i="28"/>
  <c r="CV22" i="28" s="1"/>
  <c r="CZ36" i="28"/>
  <c r="CZ22" i="28" s="1"/>
  <c r="DA36" i="28"/>
  <c r="DA22" i="28" s="1"/>
  <c r="DE36" i="28"/>
  <c r="DE22" i="28" s="1"/>
  <c r="DF36" i="28"/>
  <c r="DF22" i="28" s="1"/>
  <c r="DG36" i="28"/>
  <c r="DG22" i="28" s="1"/>
  <c r="E35" i="25" s="1"/>
  <c r="D35" i="25" s="1"/>
  <c r="DH36" i="28"/>
  <c r="DH22" i="28" s="1"/>
  <c r="DI36" i="28"/>
  <c r="DI22" i="28" s="1"/>
  <c r="DJ36" i="28"/>
  <c r="DJ22" i="28" s="1"/>
  <c r="DK36" i="28"/>
  <c r="DK22" i="28" s="1"/>
  <c r="DL36" i="28"/>
  <c r="DL22" i="28" s="1"/>
  <c r="DM36" i="28"/>
  <c r="DM22" i="28" s="1"/>
  <c r="DN36" i="28"/>
  <c r="DN22" i="28" s="1"/>
  <c r="DO36" i="28"/>
  <c r="DO22" i="28" s="1"/>
  <c r="DP36" i="28"/>
  <c r="DP22" i="28" s="1"/>
  <c r="DQ36" i="28"/>
  <c r="DQ22" i="28" s="1"/>
  <c r="DR36" i="28"/>
  <c r="DR22" i="28" s="1"/>
  <c r="DS36" i="28"/>
  <c r="DS22" i="28" s="1"/>
  <c r="DT36" i="28"/>
  <c r="DT22" i="28" s="1"/>
  <c r="DX36" i="28"/>
  <c r="DX22" i="28" s="1"/>
  <c r="DY36" i="28"/>
  <c r="DY22" i="28" s="1"/>
  <c r="DZ36" i="28"/>
  <c r="DZ22" i="28" s="1"/>
  <c r="EA36" i="28"/>
  <c r="EA22" i="28" s="1"/>
  <c r="EB36" i="28"/>
  <c r="EB22" i="28" s="1"/>
  <c r="EC36" i="28"/>
  <c r="EC22" i="28" s="1"/>
  <c r="ED36" i="28"/>
  <c r="ED22" i="28" s="1"/>
  <c r="O35" i="25" s="1"/>
  <c r="N35" i="25" s="1"/>
  <c r="EE36" i="28"/>
  <c r="EE22" i="28" s="1"/>
  <c r="EF36" i="28"/>
  <c r="EF22" i="28" s="1"/>
  <c r="EG36" i="28"/>
  <c r="EG22" i="28" s="1"/>
  <c r="W36" i="28"/>
  <c r="W22" i="28" s="1"/>
  <c r="X36" i="28"/>
  <c r="X22" i="28" s="1"/>
  <c r="Y36" i="28"/>
  <c r="Y22" i="28" s="1"/>
  <c r="Z36" i="28"/>
  <c r="Z22" i="28" s="1"/>
  <c r="AA36" i="28"/>
  <c r="AA22" i="28" s="1"/>
  <c r="G35" i="25" s="1"/>
  <c r="H35" i="25" s="1"/>
  <c r="AB36" i="28"/>
  <c r="AB22" i="28" s="1"/>
  <c r="AD36" i="28"/>
  <c r="AD22" i="28" s="1"/>
  <c r="AE36" i="28"/>
  <c r="AE22" i="28" s="1"/>
  <c r="AG36" i="28"/>
  <c r="AG22" i="28" s="1"/>
  <c r="AH36" i="28"/>
  <c r="AH22" i="28" s="1"/>
  <c r="AI36" i="28"/>
  <c r="AI22" i="28" s="1"/>
  <c r="B35" i="25" s="1"/>
  <c r="C35" i="25" s="1"/>
  <c r="AJ36" i="28"/>
  <c r="AJ22" i="28" s="1"/>
  <c r="AK36" i="28"/>
  <c r="AK22" i="28" s="1"/>
  <c r="AL36" i="28"/>
  <c r="AL22" i="28" s="1"/>
  <c r="AM36" i="28"/>
  <c r="AM22" i="28" s="1"/>
  <c r="AN36" i="28"/>
  <c r="AN22" i="28" s="1"/>
  <c r="AO36" i="28"/>
  <c r="AO22" i="28" s="1"/>
  <c r="AP36" i="28"/>
  <c r="AP22" i="28" s="1"/>
  <c r="AQ36" i="28"/>
  <c r="AQ22" i="28" s="1"/>
  <c r="AR36" i="28"/>
  <c r="AR22" i="28" s="1"/>
  <c r="AS36" i="28"/>
  <c r="AS22" i="28" s="1"/>
  <c r="AT36" i="28"/>
  <c r="AT22" i="28" s="1"/>
  <c r="AU36" i="28"/>
  <c r="AU22" i="28" s="1"/>
  <c r="AV36" i="28"/>
  <c r="AV22" i="28" s="1"/>
  <c r="AX36" i="28"/>
  <c r="AX22" i="28" s="1"/>
  <c r="AY36" i="28"/>
  <c r="AY22" i="28" s="1"/>
  <c r="AZ36" i="28"/>
  <c r="AZ22" i="28" s="1"/>
  <c r="BA36" i="28"/>
  <c r="BA22" i="28" s="1"/>
  <c r="BB36" i="28"/>
  <c r="BB22" i="28" s="1"/>
  <c r="BC36" i="28"/>
  <c r="BC22" i="28" s="1"/>
  <c r="BD36" i="28"/>
  <c r="BD22" i="28" s="1"/>
  <c r="L35" i="25" s="1"/>
  <c r="M35" i="25" s="1"/>
  <c r="BE36" i="28"/>
  <c r="BE22" i="28" s="1"/>
  <c r="BF36" i="28"/>
  <c r="BF22" i="28" s="1"/>
  <c r="BG36" i="28"/>
  <c r="BG22" i="28" s="1"/>
  <c r="EK36" i="28"/>
  <c r="EK22" i="28" s="1"/>
  <c r="Y35" i="25" s="1"/>
  <c r="X35" i="25" s="1"/>
  <c r="EL36" i="28"/>
  <c r="EL22" i="28" s="1"/>
  <c r="EM36" i="28"/>
  <c r="EM22" i="28" s="1"/>
  <c r="EN36" i="28"/>
  <c r="EN22" i="28" s="1"/>
  <c r="EO36" i="28"/>
  <c r="EO22" i="28" s="1"/>
  <c r="EP36" i="28"/>
  <c r="EP22" i="28" s="1"/>
  <c r="EQ36" i="28"/>
  <c r="EQ22" i="28" s="1"/>
  <c r="ER36" i="28"/>
  <c r="ER22" i="28" s="1"/>
  <c r="BI36" i="28"/>
  <c r="BI22" i="28" s="1"/>
  <c r="V35" i="25" s="1"/>
  <c r="W35" i="25" s="1"/>
  <c r="BJ36" i="28"/>
  <c r="BJ22" i="28" s="1"/>
  <c r="BK36" i="28"/>
  <c r="BK22" i="28" s="1"/>
  <c r="BL36" i="28"/>
  <c r="BL22" i="28" s="1"/>
  <c r="BM36" i="28"/>
  <c r="BM22" i="28" s="1"/>
  <c r="BN36" i="28"/>
  <c r="BN22" i="28" s="1"/>
  <c r="BO36" i="28"/>
  <c r="BO22" i="28" s="1"/>
  <c r="BP36" i="28"/>
  <c r="BP22" i="28" s="1"/>
  <c r="EV36" i="28"/>
  <c r="EV22" i="28" s="1"/>
  <c r="EW36" i="28"/>
  <c r="EW22" i="28" s="1"/>
  <c r="EX36" i="28"/>
  <c r="EX22" i="28" s="1"/>
  <c r="EY36" i="28"/>
  <c r="EY22" i="28" s="1"/>
  <c r="EZ36" i="28"/>
  <c r="EZ22" i="28" s="1"/>
  <c r="FA36" i="28"/>
  <c r="FA22" i="28" s="1"/>
  <c r="FB36" i="28"/>
  <c r="FB22" i="28" s="1"/>
  <c r="FC36" i="28"/>
  <c r="FC22" i="28" s="1"/>
  <c r="FD36" i="28"/>
  <c r="FD22" i="28" s="1"/>
  <c r="FE36" i="28"/>
  <c r="FE22" i="28" s="1"/>
  <c r="FF36" i="28"/>
  <c r="FF22" i="28" s="1"/>
  <c r="FG36" i="28"/>
  <c r="FG22" i="28" s="1"/>
  <c r="FH36" i="28"/>
  <c r="FH22" i="28" s="1"/>
  <c r="FI36" i="28"/>
  <c r="FI22" i="28" s="1"/>
  <c r="FJ36" i="28"/>
  <c r="FJ22" i="28" s="1"/>
  <c r="FK36" i="28"/>
  <c r="FK22" i="28" s="1"/>
  <c r="FL36" i="28"/>
  <c r="FL22" i="28" s="1"/>
  <c r="T35" i="25" s="1"/>
  <c r="S35" i="25" s="1"/>
  <c r="FM36" i="28"/>
  <c r="FM22" i="28" s="1"/>
  <c r="BR36" i="28"/>
  <c r="BR22" i="28" s="1"/>
  <c r="BS36" i="28"/>
  <c r="BS22" i="28" s="1"/>
  <c r="BT36" i="28"/>
  <c r="BT22" i="28" s="1"/>
  <c r="BU36" i="28"/>
  <c r="BU22" i="28" s="1"/>
  <c r="BV36" i="28"/>
  <c r="BV22" i="28" s="1"/>
  <c r="BW36" i="28"/>
  <c r="BW22" i="28" s="1"/>
  <c r="BX36" i="28"/>
  <c r="BX22" i="28" s="1"/>
  <c r="BY36" i="28"/>
  <c r="BY22" i="28" s="1"/>
  <c r="BZ36" i="28"/>
  <c r="BZ22" i="28" s="1"/>
  <c r="CA36" i="28"/>
  <c r="CA22" i="28" s="1"/>
  <c r="CB36" i="28"/>
  <c r="CB22" i="28" s="1"/>
  <c r="CC36" i="28"/>
  <c r="CC22" i="28" s="1"/>
  <c r="CD36" i="28"/>
  <c r="CD22" i="28" s="1"/>
  <c r="CE36" i="28"/>
  <c r="CE22" i="28" s="1"/>
  <c r="CF36" i="28"/>
  <c r="CF22" i="28" s="1"/>
  <c r="CG36" i="28"/>
  <c r="CG22" i="28" s="1"/>
  <c r="CH36" i="28"/>
  <c r="CH22" i="28" s="1"/>
  <c r="Q35" i="25" s="1"/>
  <c r="R35" i="25" s="1"/>
  <c r="CI36" i="28"/>
  <c r="CI22" i="28" s="1"/>
  <c r="CL36" i="28"/>
  <c r="CL22" i="28" s="1"/>
  <c r="CM36" i="28"/>
  <c r="CM22" i="28" s="1"/>
  <c r="ET36" i="28"/>
  <c r="ET22" i="28" s="1"/>
  <c r="EU36" i="28"/>
  <c r="EU22" i="28" s="1"/>
  <c r="C38" i="31"/>
  <c r="F38" i="31"/>
  <c r="I38" i="31"/>
  <c r="E38" i="31"/>
  <c r="H38" i="31"/>
  <c r="K38" i="31"/>
  <c r="D38" i="31"/>
  <c r="G38" i="31"/>
  <c r="J38" i="31"/>
  <c r="M38" i="31"/>
  <c r="P38" i="31"/>
  <c r="S38" i="31"/>
  <c r="O38" i="31"/>
  <c r="R38" i="31"/>
  <c r="U38" i="31"/>
  <c r="N38" i="31"/>
  <c r="Q38" i="31"/>
  <c r="T38" i="31"/>
  <c r="V38" i="31"/>
  <c r="AA38" i="31"/>
  <c r="X38" i="31"/>
  <c r="W38" i="31"/>
  <c r="Y38" i="31"/>
  <c r="AC38" i="31"/>
  <c r="AB38" i="31"/>
  <c r="AD38" i="31"/>
  <c r="AF38" i="31"/>
  <c r="AJ38" i="31"/>
  <c r="AK38" i="31"/>
  <c r="AL38" i="31"/>
  <c r="M36" i="35"/>
  <c r="N38" i="18"/>
  <c r="O38" i="18"/>
  <c r="P38" i="18"/>
  <c r="Q38" i="18"/>
  <c r="BC38" i="18"/>
  <c r="BD38" i="18"/>
  <c r="BE38" i="18"/>
  <c r="BF38" i="18"/>
  <c r="AC38" i="18"/>
  <c r="AD38" i="18"/>
  <c r="AM38" i="18"/>
  <c r="AN38" i="18"/>
  <c r="AE38" i="18"/>
  <c r="AF38" i="18"/>
  <c r="AI38" i="18"/>
  <c r="AJ38" i="18"/>
  <c r="AK38" i="18"/>
  <c r="AL38" i="18"/>
  <c r="AG38" i="18"/>
  <c r="AH38" i="18"/>
  <c r="BZ38" i="18"/>
  <c r="CA38" i="18"/>
  <c r="CJ38" i="18"/>
  <c r="CK38" i="18"/>
  <c r="CB38" i="18"/>
  <c r="CC38" i="18"/>
  <c r="CF38" i="18"/>
  <c r="CG38" i="18"/>
  <c r="CH38" i="18"/>
  <c r="CI38" i="18"/>
  <c r="CD38" i="18"/>
  <c r="CE38" i="18"/>
  <c r="X38" i="18"/>
  <c r="Y38" i="18"/>
  <c r="Z38" i="18"/>
  <c r="AA38" i="18"/>
  <c r="BS38" i="18"/>
  <c r="BT38" i="18"/>
  <c r="BU38" i="18"/>
  <c r="BV38" i="18"/>
  <c r="R38" i="18"/>
  <c r="S38" i="18"/>
  <c r="T38" i="18"/>
  <c r="U38" i="18"/>
  <c r="V38" i="18"/>
  <c r="W38" i="18"/>
  <c r="BJ38" i="18"/>
  <c r="BK38" i="18"/>
  <c r="BL38" i="18"/>
  <c r="BM38" i="18"/>
  <c r="BN38" i="18"/>
  <c r="BO38" i="18"/>
  <c r="AR38" i="18"/>
  <c r="AS38" i="18"/>
  <c r="AT38" i="18"/>
  <c r="AU38" i="18"/>
  <c r="AP38" i="18"/>
  <c r="AQ38" i="18"/>
  <c r="AV38" i="18"/>
  <c r="AW38" i="18"/>
  <c r="CQ38" i="18"/>
  <c r="CR38" i="18"/>
  <c r="CS38" i="18"/>
  <c r="CT38" i="18"/>
  <c r="CO38" i="18"/>
  <c r="CP38" i="18"/>
  <c r="CU38" i="18"/>
  <c r="CV38" i="18"/>
  <c r="BX38" i="18"/>
  <c r="BY38" i="18"/>
  <c r="CM38" i="18"/>
  <c r="CN38" i="18"/>
  <c r="BQ38" i="18"/>
  <c r="BR38" i="18"/>
  <c r="BH38" i="18"/>
  <c r="BI38" i="18"/>
  <c r="BA38" i="18"/>
  <c r="BB38" i="18"/>
  <c r="D36" i="27" l="1"/>
  <c r="B12" i="25"/>
  <c r="C12" i="25" s="1"/>
  <c r="G36" i="27"/>
  <c r="Q12" i="25"/>
  <c r="R12" i="25" s="1"/>
  <c r="E36" i="27"/>
  <c r="G12" i="25"/>
  <c r="H12" i="25" s="1"/>
  <c r="F36" i="27"/>
  <c r="L12" i="25"/>
  <c r="M12" i="25" s="1"/>
  <c r="FC37" i="28"/>
  <c r="FK37" i="28"/>
  <c r="CA37" i="28"/>
  <c r="CF37" i="28"/>
  <c r="EM37" i="28"/>
  <c r="ER37" i="28"/>
  <c r="BI37" i="28"/>
  <c r="DJ37" i="28"/>
  <c r="DP37" i="28"/>
  <c r="EE37" i="28"/>
  <c r="AI37" i="28"/>
  <c r="BE37" i="28"/>
  <c r="N26" i="28"/>
  <c r="O26" i="28"/>
  <c r="D26" i="28"/>
  <c r="E26" i="28"/>
  <c r="K26" i="28"/>
  <c r="L26" i="28"/>
  <c r="Q26" i="28"/>
  <c r="R26" i="28"/>
  <c r="F26" i="28"/>
  <c r="H26" i="28"/>
  <c r="CO37" i="28"/>
  <c r="DC37" i="28"/>
  <c r="DV37" i="28"/>
  <c r="EI37" i="28"/>
  <c r="CX37" i="28"/>
  <c r="CP37" i="28"/>
  <c r="DD37" i="28"/>
  <c r="DW37" i="28"/>
  <c r="EJ37" i="28"/>
  <c r="CY37" i="28"/>
  <c r="CQ37" i="28"/>
  <c r="CR37" i="28"/>
  <c r="CS37" i="28"/>
  <c r="CT37" i="28"/>
  <c r="CU37" i="28"/>
  <c r="CV37" i="28"/>
  <c r="CZ37" i="28"/>
  <c r="DA37" i="28"/>
  <c r="DE37" i="28"/>
  <c r="DF37" i="28"/>
  <c r="DG37" i="28"/>
  <c r="DH37" i="28"/>
  <c r="DI37" i="28"/>
  <c r="DK37" i="28"/>
  <c r="DL37" i="28"/>
  <c r="DM37" i="28"/>
  <c r="DN37" i="28"/>
  <c r="DO37" i="28"/>
  <c r="DQ37" i="28"/>
  <c r="DR37" i="28"/>
  <c r="DS37" i="28"/>
  <c r="DT37" i="28"/>
  <c r="DX37" i="28"/>
  <c r="DY37" i="28"/>
  <c r="DZ37" i="28"/>
  <c r="EA37" i="28"/>
  <c r="EB37" i="28"/>
  <c r="EC37" i="28"/>
  <c r="ED37" i="28"/>
  <c r="EF37" i="28"/>
  <c r="EG37" i="28"/>
  <c r="W37" i="28"/>
  <c r="X37" i="28"/>
  <c r="Y37" i="28"/>
  <c r="Z37" i="28"/>
  <c r="AA37" i="28"/>
  <c r="AB37" i="28"/>
  <c r="AD37" i="28"/>
  <c r="AE37" i="28"/>
  <c r="AG37" i="28"/>
  <c r="AH37" i="28"/>
  <c r="AJ37" i="28"/>
  <c r="AK37" i="28"/>
  <c r="AL37" i="28"/>
  <c r="AM37" i="28"/>
  <c r="AN37" i="28"/>
  <c r="AO37" i="28"/>
  <c r="AP37" i="28"/>
  <c r="AQ37" i="28"/>
  <c r="AR37" i="28"/>
  <c r="AS37" i="28"/>
  <c r="AT37" i="28"/>
  <c r="AU37" i="28"/>
  <c r="AV37" i="28"/>
  <c r="AX37" i="28"/>
  <c r="AY37" i="28"/>
  <c r="AZ37" i="28"/>
  <c r="BA37" i="28"/>
  <c r="BB37" i="28"/>
  <c r="BC37" i="28"/>
  <c r="BD37" i="28"/>
  <c r="BF37" i="28"/>
  <c r="BG37" i="28"/>
  <c r="EK37" i="28"/>
  <c r="EL37" i="28"/>
  <c r="EN37" i="28"/>
  <c r="EO37" i="28"/>
  <c r="EP37" i="28"/>
  <c r="EQ37" i="28"/>
  <c r="BJ37" i="28"/>
  <c r="BK37" i="28"/>
  <c r="BL37" i="28"/>
  <c r="BM37" i="28"/>
  <c r="BN37" i="28"/>
  <c r="BO37" i="28"/>
  <c r="BP37" i="28"/>
  <c r="EV37" i="28"/>
  <c r="EW37" i="28"/>
  <c r="EX37" i="28"/>
  <c r="EY37" i="28"/>
  <c r="EZ37" i="28"/>
  <c r="FA37" i="28"/>
  <c r="FB37" i="28"/>
  <c r="FD37" i="28"/>
  <c r="FE37" i="28"/>
  <c r="FF37" i="28"/>
  <c r="FG37" i="28"/>
  <c r="FH37" i="28"/>
  <c r="FI37" i="28"/>
  <c r="FJ37" i="28"/>
  <c r="FL37" i="28"/>
  <c r="FM37" i="28"/>
  <c r="BR37" i="28"/>
  <c r="BS37" i="28"/>
  <c r="BT37" i="28"/>
  <c r="BU37" i="28"/>
  <c r="BV37" i="28"/>
  <c r="BW37" i="28"/>
  <c r="BX37" i="28"/>
  <c r="BY37" i="28"/>
  <c r="BZ37" i="28"/>
  <c r="CB37" i="28"/>
  <c r="CC37" i="28"/>
  <c r="CD37" i="28"/>
  <c r="CE37" i="28"/>
  <c r="CG37" i="28"/>
  <c r="CH37" i="28"/>
  <c r="CI37" i="28"/>
  <c r="CL37" i="28"/>
  <c r="CM37" i="28"/>
  <c r="ET37" i="28"/>
  <c r="EU37" i="28"/>
  <c r="N39" i="18"/>
  <c r="O39" i="18"/>
  <c r="P39" i="18"/>
  <c r="Q39" i="18"/>
  <c r="BC39" i="18"/>
  <c r="BD39" i="18"/>
  <c r="BE39" i="18"/>
  <c r="BF39" i="18"/>
  <c r="AC39" i="18"/>
  <c r="AD39" i="18"/>
  <c r="AM39" i="18"/>
  <c r="AN39" i="18"/>
  <c r="AE39" i="18"/>
  <c r="AF39" i="18"/>
  <c r="AI39" i="18"/>
  <c r="AJ39" i="18"/>
  <c r="AK39" i="18"/>
  <c r="AL39" i="18"/>
  <c r="AG39" i="18"/>
  <c r="AH39" i="18"/>
  <c r="BZ39" i="18"/>
  <c r="CA39" i="18"/>
  <c r="CJ39" i="18"/>
  <c r="CK39" i="18"/>
  <c r="CB39" i="18"/>
  <c r="CC39" i="18"/>
  <c r="CF39" i="18"/>
  <c r="CG39" i="18"/>
  <c r="CH39" i="18"/>
  <c r="CI39" i="18"/>
  <c r="CD39" i="18"/>
  <c r="CE39" i="18"/>
  <c r="X39" i="18"/>
  <c r="Y39" i="18"/>
  <c r="Z39" i="18"/>
  <c r="AA39" i="18"/>
  <c r="BS39" i="18"/>
  <c r="BT39" i="18"/>
  <c r="BU39" i="18"/>
  <c r="BV39" i="18"/>
  <c r="R39" i="18"/>
  <c r="S39" i="18"/>
  <c r="T39" i="18"/>
  <c r="U39" i="18"/>
  <c r="V39" i="18"/>
  <c r="W39" i="18"/>
  <c r="BJ39" i="18"/>
  <c r="BK39" i="18"/>
  <c r="BL39" i="18"/>
  <c r="BM39" i="18"/>
  <c r="BN39" i="18"/>
  <c r="BO39" i="18"/>
  <c r="AR39" i="18"/>
  <c r="AS39" i="18"/>
  <c r="AT39" i="18"/>
  <c r="AU39" i="18"/>
  <c r="AP39" i="18"/>
  <c r="AQ39" i="18"/>
  <c r="AV39" i="18"/>
  <c r="AW39" i="18"/>
  <c r="CQ39" i="18"/>
  <c r="CR39" i="18"/>
  <c r="CS39" i="18"/>
  <c r="CT39" i="18"/>
  <c r="CO39" i="18"/>
  <c r="CP39" i="18"/>
  <c r="CU39" i="18"/>
  <c r="CV39" i="18"/>
  <c r="BX39" i="18"/>
  <c r="BY39" i="18"/>
  <c r="CM39" i="18"/>
  <c r="CN39" i="18"/>
  <c r="BQ39" i="18"/>
  <c r="BR39" i="18"/>
  <c r="BH39" i="18"/>
  <c r="BI39" i="18"/>
  <c r="BA39" i="18"/>
  <c r="BB39" i="18"/>
  <c r="N27" i="28"/>
  <c r="O27" i="28"/>
  <c r="D27" i="28"/>
  <c r="E27" i="28"/>
  <c r="K27" i="28"/>
  <c r="L27" i="28"/>
  <c r="Q27" i="28"/>
  <c r="R27" i="28"/>
  <c r="F27" i="28"/>
  <c r="H27" i="28"/>
  <c r="CO38" i="28"/>
  <c r="DC38" i="28"/>
  <c r="DV38" i="28"/>
  <c r="EI38" i="28"/>
  <c r="CX38" i="28"/>
  <c r="CP38" i="28"/>
  <c r="DD38" i="28"/>
  <c r="DW38" i="28"/>
  <c r="EJ38" i="28"/>
  <c r="CY38" i="28"/>
  <c r="CQ38" i="28"/>
  <c r="CR38" i="28"/>
  <c r="CS38" i="28"/>
  <c r="CT38" i="28"/>
  <c r="CU38" i="28"/>
  <c r="CV38" i="28"/>
  <c r="CZ38" i="28"/>
  <c r="DA38" i="28"/>
  <c r="DE38" i="28"/>
  <c r="DF38" i="28"/>
  <c r="DG38" i="28"/>
  <c r="DH38" i="28"/>
  <c r="DI38" i="28"/>
  <c r="DJ38" i="28"/>
  <c r="DK38" i="28"/>
  <c r="DL38" i="28"/>
  <c r="DM38" i="28"/>
  <c r="DN38" i="28"/>
  <c r="DO38" i="28"/>
  <c r="DP38" i="28"/>
  <c r="DQ38" i="28"/>
  <c r="DR38" i="28"/>
  <c r="DS38" i="28"/>
  <c r="DT38" i="28"/>
  <c r="DX38" i="28"/>
  <c r="DY38" i="28"/>
  <c r="DZ38" i="28"/>
  <c r="EA38" i="28"/>
  <c r="EB38" i="28"/>
  <c r="EC38" i="28"/>
  <c r="ED38" i="28"/>
  <c r="EE38" i="28"/>
  <c r="EF38" i="28"/>
  <c r="EG38" i="28"/>
  <c r="W38" i="28"/>
  <c r="X38" i="28"/>
  <c r="Y38" i="28"/>
  <c r="Z38" i="28"/>
  <c r="AA38" i="28"/>
  <c r="AB38" i="28"/>
  <c r="AD38" i="28"/>
  <c r="AE38" i="28"/>
  <c r="AG38" i="28"/>
  <c r="AH38" i="28"/>
  <c r="AI38" i="28"/>
  <c r="AJ38" i="28"/>
  <c r="AK38" i="28"/>
  <c r="AL38" i="28"/>
  <c r="AM38" i="28"/>
  <c r="AN38" i="28"/>
  <c r="AO38" i="28"/>
  <c r="AP38" i="28"/>
  <c r="AQ38" i="28"/>
  <c r="AR38" i="28"/>
  <c r="AS38" i="28"/>
  <c r="AT38" i="28"/>
  <c r="AU38" i="28"/>
  <c r="AV38" i="28"/>
  <c r="AX38" i="28"/>
  <c r="AY38" i="28"/>
  <c r="AZ38" i="28"/>
  <c r="BA38" i="28"/>
  <c r="BB38" i="28"/>
  <c r="BC38" i="28"/>
  <c r="BD38" i="28"/>
  <c r="BE38" i="28"/>
  <c r="BF38" i="28"/>
  <c r="BG38" i="28"/>
  <c r="EK38" i="28"/>
  <c r="EL38" i="28"/>
  <c r="EM38" i="28"/>
  <c r="EN38" i="28"/>
  <c r="EO38" i="28"/>
  <c r="EP38" i="28"/>
  <c r="EQ38" i="28"/>
  <c r="ER38" i="28"/>
  <c r="BI38" i="28"/>
  <c r="BJ38" i="28"/>
  <c r="BK38" i="28"/>
  <c r="BL38" i="28"/>
  <c r="BM38" i="28"/>
  <c r="BN38" i="28"/>
  <c r="BO38" i="28"/>
  <c r="BP38" i="28"/>
  <c r="EV38" i="28"/>
  <c r="EW38" i="28"/>
  <c r="EX38" i="28"/>
  <c r="EY38" i="28"/>
  <c r="EZ38" i="28"/>
  <c r="FA38" i="28"/>
  <c r="FB38" i="28"/>
  <c r="FC38" i="28"/>
  <c r="FD38" i="28"/>
  <c r="FE38" i="28"/>
  <c r="FF38" i="28"/>
  <c r="FG38" i="28"/>
  <c r="FH38" i="28"/>
  <c r="FI38" i="28"/>
  <c r="FJ38" i="28"/>
  <c r="FK38" i="28"/>
  <c r="FL38" i="28"/>
  <c r="FM38" i="28"/>
  <c r="BR38" i="28"/>
  <c r="BS38" i="28"/>
  <c r="BT38" i="28"/>
  <c r="BU38" i="28"/>
  <c r="BV38" i="28"/>
  <c r="BW38" i="28"/>
  <c r="BX38" i="28"/>
  <c r="BY38" i="28"/>
  <c r="BZ38" i="28"/>
  <c r="CA38" i="28"/>
  <c r="CB38" i="28"/>
  <c r="CC38" i="28"/>
  <c r="CD38" i="28"/>
  <c r="CE38" i="28"/>
  <c r="CF38" i="28"/>
  <c r="CG38" i="28"/>
  <c r="CH38" i="28"/>
  <c r="CI38" i="28"/>
  <c r="CL38" i="28"/>
  <c r="CM38" i="28"/>
  <c r="ET38" i="28"/>
  <c r="EU38" i="28"/>
  <c r="M37" i="35"/>
  <c r="C39" i="31" l="1"/>
  <c r="F39" i="31"/>
  <c r="I39" i="31"/>
  <c r="E39" i="31"/>
  <c r="H39" i="31"/>
  <c r="K39" i="31"/>
  <c r="D39" i="31"/>
  <c r="G39" i="31"/>
  <c r="J39" i="31"/>
  <c r="M39" i="31"/>
  <c r="P39" i="31"/>
  <c r="S39" i="31"/>
  <c r="O39" i="31"/>
  <c r="R39" i="31"/>
  <c r="U39" i="31"/>
  <c r="N39" i="31"/>
  <c r="Q39" i="31"/>
  <c r="T39" i="31"/>
  <c r="V39" i="31"/>
  <c r="AA39" i="31"/>
  <c r="X39" i="31"/>
  <c r="W39" i="31"/>
  <c r="Y39" i="31"/>
  <c r="AC39" i="31"/>
  <c r="AB39" i="31"/>
  <c r="AD39" i="31"/>
  <c r="AF39" i="31"/>
  <c r="AJ39" i="31"/>
  <c r="AK39" i="31"/>
  <c r="AL39" i="31"/>
  <c r="N28" i="28"/>
  <c r="O28" i="28"/>
  <c r="D28" i="28"/>
  <c r="E28" i="28"/>
  <c r="K28" i="28"/>
  <c r="L28" i="28"/>
  <c r="Q28" i="28"/>
  <c r="R28" i="28"/>
  <c r="F28" i="28"/>
  <c r="H28" i="28"/>
  <c r="CO39" i="28"/>
  <c r="DC39" i="28"/>
  <c r="DV39" i="28"/>
  <c r="EI39" i="28"/>
  <c r="CX39" i="28"/>
  <c r="CP39" i="28"/>
  <c r="DD39" i="28"/>
  <c r="DW39" i="28"/>
  <c r="EJ39" i="28"/>
  <c r="CY39" i="28"/>
  <c r="CQ39" i="28"/>
  <c r="CR39" i="28"/>
  <c r="CS39" i="28"/>
  <c r="CT39" i="28"/>
  <c r="CU39" i="28"/>
  <c r="CV39" i="28"/>
  <c r="CZ39" i="28"/>
  <c r="DA39" i="28"/>
  <c r="DE39" i="28"/>
  <c r="DF39" i="28"/>
  <c r="DG39" i="28"/>
  <c r="DH39" i="28"/>
  <c r="DI39" i="28"/>
  <c r="DJ39" i="28"/>
  <c r="DK39" i="28"/>
  <c r="DL39" i="28"/>
  <c r="DM39" i="28"/>
  <c r="DN39" i="28"/>
  <c r="DO39" i="28"/>
  <c r="DP39" i="28"/>
  <c r="DQ39" i="28"/>
  <c r="DR39" i="28"/>
  <c r="DS39" i="28"/>
  <c r="DT39" i="28"/>
  <c r="DX39" i="28"/>
  <c r="DY39" i="28"/>
  <c r="DZ39" i="28"/>
  <c r="EA39" i="28"/>
  <c r="EB39" i="28"/>
  <c r="EC39" i="28"/>
  <c r="ED39" i="28"/>
  <c r="EE39" i="28"/>
  <c r="EF39" i="28"/>
  <c r="EG39" i="28"/>
  <c r="W39" i="28"/>
  <c r="X39" i="28"/>
  <c r="Y39" i="28"/>
  <c r="Z39" i="28"/>
  <c r="AA39" i="28"/>
  <c r="AB39" i="28"/>
  <c r="AD39" i="28"/>
  <c r="AE39" i="28"/>
  <c r="AG39" i="28"/>
  <c r="AH39" i="28"/>
  <c r="AI39" i="28"/>
  <c r="AJ39" i="28"/>
  <c r="AK39" i="28"/>
  <c r="AL39" i="28"/>
  <c r="AM39" i="28"/>
  <c r="AN39" i="28"/>
  <c r="AO39" i="28"/>
  <c r="AP39" i="28"/>
  <c r="AQ39" i="28"/>
  <c r="AR39" i="28"/>
  <c r="AS39" i="28"/>
  <c r="AT39" i="28"/>
  <c r="AU39" i="28"/>
  <c r="AV39" i="28"/>
  <c r="AX39" i="28"/>
  <c r="AY39" i="28"/>
  <c r="AZ39" i="28"/>
  <c r="BA39" i="28"/>
  <c r="BB39" i="28"/>
  <c r="BC39" i="28"/>
  <c r="BD39" i="28"/>
  <c r="BE39" i="28"/>
  <c r="BF39" i="28"/>
  <c r="BG39" i="28"/>
  <c r="EK39" i="28"/>
  <c r="EL39" i="28"/>
  <c r="EM39" i="28"/>
  <c r="EN39" i="28"/>
  <c r="EO39" i="28"/>
  <c r="EP39" i="28"/>
  <c r="EQ39" i="28"/>
  <c r="ER39" i="28"/>
  <c r="BI39" i="28"/>
  <c r="BJ39" i="28"/>
  <c r="BK39" i="28"/>
  <c r="BL39" i="28"/>
  <c r="BM39" i="28"/>
  <c r="BN39" i="28"/>
  <c r="BO39" i="28"/>
  <c r="BP39" i="28"/>
  <c r="EV39" i="28"/>
  <c r="EW39" i="28"/>
  <c r="EX39" i="28"/>
  <c r="EY39" i="28"/>
  <c r="EZ39" i="28"/>
  <c r="FA39" i="28"/>
  <c r="FB39" i="28"/>
  <c r="FC39" i="28"/>
  <c r="FD39" i="28"/>
  <c r="FE39" i="28"/>
  <c r="FF39" i="28"/>
  <c r="FG39" i="28"/>
  <c r="FH39" i="28"/>
  <c r="FI39" i="28"/>
  <c r="FJ39" i="28"/>
  <c r="FK39" i="28"/>
  <c r="FL39" i="28"/>
  <c r="FM39" i="28"/>
  <c r="BR39" i="28"/>
  <c r="BS39" i="28"/>
  <c r="BT39" i="28"/>
  <c r="BU39" i="28"/>
  <c r="BV39" i="28"/>
  <c r="BW39" i="28"/>
  <c r="BX39" i="28"/>
  <c r="BY39" i="28"/>
  <c r="BZ39" i="28"/>
  <c r="CA39" i="28"/>
  <c r="CB39" i="28"/>
  <c r="CC39" i="28"/>
  <c r="CD39" i="28"/>
  <c r="CE39" i="28"/>
  <c r="CF39" i="28"/>
  <c r="CG39" i="28"/>
  <c r="CH39" i="28"/>
  <c r="CI39" i="28"/>
  <c r="CL39" i="28"/>
  <c r="CM39" i="28"/>
  <c r="ET39" i="28"/>
  <c r="EU39" i="28"/>
  <c r="M38" i="35"/>
  <c r="C40" i="31" l="1"/>
  <c r="F40" i="31"/>
  <c r="I40" i="31"/>
  <c r="E40" i="31"/>
  <c r="H40" i="31"/>
  <c r="K40" i="31"/>
  <c r="D40" i="31"/>
  <c r="G40" i="31"/>
  <c r="J40" i="31"/>
  <c r="M40" i="31"/>
  <c r="P40" i="31"/>
  <c r="S40" i="31"/>
  <c r="O40" i="31"/>
  <c r="R40" i="31"/>
  <c r="U40" i="31"/>
  <c r="N40" i="31"/>
  <c r="Q40" i="31"/>
  <c r="T40" i="31"/>
  <c r="V40" i="31"/>
  <c r="AA40" i="31"/>
  <c r="X40" i="31"/>
  <c r="W40" i="31"/>
  <c r="Y40" i="31"/>
  <c r="AC40" i="31"/>
  <c r="AB40" i="31"/>
  <c r="AD40" i="31"/>
  <c r="AF40" i="31"/>
  <c r="AJ40" i="31"/>
  <c r="AK40" i="31"/>
  <c r="AL40" i="31"/>
  <c r="N40" i="18"/>
  <c r="O40" i="18"/>
  <c r="P40" i="18"/>
  <c r="Q40" i="18"/>
  <c r="BC40" i="18"/>
  <c r="BD40" i="18"/>
  <c r="BE40" i="18"/>
  <c r="BF40" i="18"/>
  <c r="AC40" i="18"/>
  <c r="AD40" i="18"/>
  <c r="AM40" i="18"/>
  <c r="AN40" i="18"/>
  <c r="AE40" i="18"/>
  <c r="AF40" i="18"/>
  <c r="AI40" i="18"/>
  <c r="AJ40" i="18"/>
  <c r="AK40" i="18"/>
  <c r="AL40" i="18"/>
  <c r="AG40" i="18"/>
  <c r="AH40" i="18"/>
  <c r="BZ40" i="18"/>
  <c r="CA40" i="18"/>
  <c r="CJ40" i="18"/>
  <c r="CK40" i="18"/>
  <c r="CB40" i="18"/>
  <c r="CC40" i="18"/>
  <c r="CF40" i="18"/>
  <c r="CG40" i="18"/>
  <c r="CH40" i="18"/>
  <c r="CI40" i="18"/>
  <c r="CD40" i="18"/>
  <c r="CE40" i="18"/>
  <c r="X40" i="18"/>
  <c r="Y40" i="18"/>
  <c r="Z40" i="18"/>
  <c r="AA40" i="18"/>
  <c r="BS40" i="18"/>
  <c r="BT40" i="18"/>
  <c r="BU40" i="18"/>
  <c r="BV40" i="18"/>
  <c r="R40" i="18"/>
  <c r="S40" i="18"/>
  <c r="T40" i="18"/>
  <c r="U40" i="18"/>
  <c r="V40" i="18"/>
  <c r="W40" i="18"/>
  <c r="BJ40" i="18"/>
  <c r="BK40" i="18"/>
  <c r="BL40" i="18"/>
  <c r="BM40" i="18"/>
  <c r="BN40" i="18"/>
  <c r="BO40" i="18"/>
  <c r="AR40" i="18"/>
  <c r="AS40" i="18"/>
  <c r="AT40" i="18"/>
  <c r="AU40" i="18"/>
  <c r="AP40" i="18"/>
  <c r="AQ40" i="18"/>
  <c r="AV40" i="18"/>
  <c r="AW40" i="18"/>
  <c r="CQ40" i="18"/>
  <c r="CR40" i="18"/>
  <c r="CS40" i="18"/>
  <c r="CT40" i="18"/>
  <c r="CO40" i="18"/>
  <c r="CP40" i="18"/>
  <c r="CU40" i="18"/>
  <c r="CV40" i="18"/>
  <c r="BX40" i="18"/>
  <c r="BY40" i="18"/>
  <c r="CM40" i="18"/>
  <c r="CN40" i="18"/>
  <c r="BQ40" i="18"/>
  <c r="BR40" i="18"/>
  <c r="BH40" i="18"/>
  <c r="BI40" i="18"/>
  <c r="BA40" i="18"/>
  <c r="BB40" i="18"/>
  <c r="O35" i="28"/>
  <c r="O38" i="28"/>
  <c r="O37" i="28"/>
  <c r="O36" i="28"/>
  <c r="O22" i="28" s="1"/>
  <c r="O34" i="28"/>
  <c r="O33" i="28"/>
  <c r="O32" i="28"/>
  <c r="O31" i="28"/>
  <c r="O30" i="28"/>
  <c r="O29" i="28"/>
  <c r="N29" i="28" l="1"/>
  <c r="D29" i="28"/>
  <c r="E29" i="28"/>
  <c r="K29" i="28"/>
  <c r="L29" i="28"/>
  <c r="Q29" i="28"/>
  <c r="R29" i="28"/>
  <c r="F29" i="28"/>
  <c r="H29" i="28"/>
  <c r="CO40" i="28"/>
  <c r="DC40" i="28"/>
  <c r="DV40" i="28"/>
  <c r="EI40" i="28"/>
  <c r="CX40" i="28"/>
  <c r="CP40" i="28"/>
  <c r="DD40" i="28"/>
  <c r="DW40" i="28"/>
  <c r="EJ40" i="28"/>
  <c r="CY40" i="28"/>
  <c r="CQ40" i="28"/>
  <c r="CR40" i="28"/>
  <c r="CS40" i="28"/>
  <c r="CT40" i="28"/>
  <c r="CU40" i="28"/>
  <c r="CV40" i="28"/>
  <c r="CZ40" i="28"/>
  <c r="DA40" i="28"/>
  <c r="DE40" i="28"/>
  <c r="DF40" i="28"/>
  <c r="DG40" i="28"/>
  <c r="DH40" i="28"/>
  <c r="DI40" i="28"/>
  <c r="DJ40" i="28"/>
  <c r="DK40" i="28"/>
  <c r="DL40" i="28"/>
  <c r="DM40" i="28"/>
  <c r="DN40" i="28"/>
  <c r="DO40" i="28"/>
  <c r="DP40" i="28"/>
  <c r="DQ40" i="28"/>
  <c r="DR40" i="28"/>
  <c r="DS40" i="28"/>
  <c r="DT40" i="28"/>
  <c r="DX40" i="28"/>
  <c r="DY40" i="28"/>
  <c r="DZ40" i="28"/>
  <c r="EA40" i="28"/>
  <c r="EB40" i="28"/>
  <c r="EC40" i="28"/>
  <c r="ED40" i="28"/>
  <c r="EE40" i="28"/>
  <c r="EF40" i="28"/>
  <c r="EG40" i="28"/>
  <c r="W40" i="28"/>
  <c r="X40" i="28"/>
  <c r="Y40" i="28"/>
  <c r="Z40" i="28"/>
  <c r="AA40" i="28"/>
  <c r="AB40" i="28"/>
  <c r="AD40" i="28"/>
  <c r="AE40" i="28"/>
  <c r="AG40" i="28"/>
  <c r="AH40" i="28"/>
  <c r="AI40" i="28"/>
  <c r="AJ40" i="28"/>
  <c r="AK40" i="28"/>
  <c r="AL40" i="28"/>
  <c r="AM40" i="28"/>
  <c r="AN40" i="28"/>
  <c r="AO40" i="28"/>
  <c r="AP40" i="28"/>
  <c r="AQ40" i="28"/>
  <c r="AR40" i="28"/>
  <c r="AS40" i="28"/>
  <c r="AT40" i="28"/>
  <c r="AU40" i="28"/>
  <c r="AV40" i="28"/>
  <c r="AX40" i="28"/>
  <c r="AY40" i="28"/>
  <c r="AZ40" i="28"/>
  <c r="BA40" i="28"/>
  <c r="BB40" i="28"/>
  <c r="BC40" i="28"/>
  <c r="BD40" i="28"/>
  <c r="BE40" i="28"/>
  <c r="BF40" i="28"/>
  <c r="BG40" i="28"/>
  <c r="EK40" i="28"/>
  <c r="EL40" i="28"/>
  <c r="EM40" i="28"/>
  <c r="EN40" i="28"/>
  <c r="EO40" i="28"/>
  <c r="EP40" i="28"/>
  <c r="EQ40" i="28"/>
  <c r="ER40" i="28"/>
  <c r="BI40" i="28"/>
  <c r="BJ40" i="28"/>
  <c r="BK40" i="28"/>
  <c r="BL40" i="28"/>
  <c r="BM40" i="28"/>
  <c r="BN40" i="28"/>
  <c r="BO40" i="28"/>
  <c r="BP40" i="28"/>
  <c r="EV40" i="28"/>
  <c r="EW40" i="28"/>
  <c r="EX40" i="28"/>
  <c r="EY40" i="28"/>
  <c r="EZ40" i="28"/>
  <c r="FA40" i="28"/>
  <c r="FB40" i="28"/>
  <c r="FC40" i="28"/>
  <c r="FD40" i="28"/>
  <c r="FE40" i="28"/>
  <c r="FF40" i="28"/>
  <c r="FG40" i="28"/>
  <c r="FH40" i="28"/>
  <c r="FI40" i="28"/>
  <c r="FJ40" i="28"/>
  <c r="FK40" i="28"/>
  <c r="FL40" i="28"/>
  <c r="FM40" i="28"/>
  <c r="BR40" i="28"/>
  <c r="BS40" i="28"/>
  <c r="BT40" i="28"/>
  <c r="BU40" i="28"/>
  <c r="BV40" i="28"/>
  <c r="BW40" i="28"/>
  <c r="BX40" i="28"/>
  <c r="BY40" i="28"/>
  <c r="BZ40" i="28"/>
  <c r="CA40" i="28"/>
  <c r="CB40" i="28"/>
  <c r="CC40" i="28"/>
  <c r="CD40" i="28"/>
  <c r="CE40" i="28"/>
  <c r="CF40" i="28"/>
  <c r="CG40" i="28"/>
  <c r="CH40" i="28"/>
  <c r="CI40" i="28"/>
  <c r="CL40" i="28"/>
  <c r="CM40" i="28"/>
  <c r="ET40" i="28"/>
  <c r="EU40" i="28"/>
  <c r="N41" i="18"/>
  <c r="O41" i="18"/>
  <c r="P41" i="18"/>
  <c r="Q41" i="18"/>
  <c r="BC41" i="18"/>
  <c r="BD41" i="18"/>
  <c r="BE41" i="18"/>
  <c r="BF41" i="18"/>
  <c r="AC41" i="18"/>
  <c r="AD41" i="18"/>
  <c r="AM41" i="18"/>
  <c r="AN41" i="18"/>
  <c r="AE41" i="18"/>
  <c r="AF41" i="18"/>
  <c r="AI41" i="18"/>
  <c r="AJ41" i="18"/>
  <c r="AK41" i="18"/>
  <c r="AL41" i="18"/>
  <c r="AG41" i="18"/>
  <c r="AH41" i="18"/>
  <c r="BZ41" i="18"/>
  <c r="CA41" i="18"/>
  <c r="CJ41" i="18"/>
  <c r="CK41" i="18"/>
  <c r="CB41" i="18"/>
  <c r="CC41" i="18"/>
  <c r="CF41" i="18"/>
  <c r="CG41" i="18"/>
  <c r="CH41" i="18"/>
  <c r="CI41" i="18"/>
  <c r="CD41" i="18"/>
  <c r="CE41" i="18"/>
  <c r="X41" i="18"/>
  <c r="Y41" i="18"/>
  <c r="Z41" i="18"/>
  <c r="AA41" i="18"/>
  <c r="BS41" i="18"/>
  <c r="BT41" i="18"/>
  <c r="BU41" i="18"/>
  <c r="BV41" i="18"/>
  <c r="R41" i="18"/>
  <c r="S41" i="18"/>
  <c r="T41" i="18"/>
  <c r="U41" i="18"/>
  <c r="V41" i="18"/>
  <c r="W41" i="18"/>
  <c r="BJ41" i="18"/>
  <c r="BK41" i="18"/>
  <c r="BL41" i="18"/>
  <c r="BM41" i="18"/>
  <c r="BN41" i="18"/>
  <c r="BO41" i="18"/>
  <c r="AR41" i="18"/>
  <c r="AS41" i="18"/>
  <c r="AT41" i="18"/>
  <c r="AU41" i="18"/>
  <c r="AP41" i="18"/>
  <c r="AQ41" i="18"/>
  <c r="AV41" i="18"/>
  <c r="AW41" i="18"/>
  <c r="CQ41" i="18"/>
  <c r="CR41" i="18"/>
  <c r="CS41" i="18"/>
  <c r="CT41" i="18"/>
  <c r="CO41" i="18"/>
  <c r="CP41" i="18"/>
  <c r="CU41" i="18"/>
  <c r="CV41" i="18"/>
  <c r="BX41" i="18"/>
  <c r="BY41" i="18"/>
  <c r="CM41" i="18"/>
  <c r="CN41" i="18"/>
  <c r="BQ41" i="18"/>
  <c r="BR41" i="18"/>
  <c r="BH41" i="18"/>
  <c r="BI41" i="18"/>
  <c r="BA41" i="18"/>
  <c r="BB41" i="18"/>
  <c r="C41" i="31" l="1"/>
  <c r="F41" i="31"/>
  <c r="I41" i="31"/>
  <c r="E41" i="31"/>
  <c r="H41" i="31"/>
  <c r="K41" i="31"/>
  <c r="D41" i="31"/>
  <c r="G41" i="31"/>
  <c r="J41" i="31"/>
  <c r="M41" i="31"/>
  <c r="P41" i="31"/>
  <c r="S41" i="31"/>
  <c r="O41" i="31"/>
  <c r="R41" i="31"/>
  <c r="U41" i="31"/>
  <c r="N41" i="31"/>
  <c r="Q41" i="31"/>
  <c r="T41" i="31"/>
  <c r="V41" i="31"/>
  <c r="AA41" i="31"/>
  <c r="X41" i="31"/>
  <c r="W41" i="31"/>
  <c r="Y41" i="31"/>
  <c r="AC41" i="31"/>
  <c r="AB41" i="31"/>
  <c r="AD41" i="31"/>
  <c r="AF41" i="31"/>
  <c r="AJ41" i="31"/>
  <c r="AK41" i="31"/>
  <c r="AL41" i="31"/>
  <c r="M39" i="35"/>
  <c r="K42" i="31" l="1"/>
  <c r="M42" i="31" l="1"/>
  <c r="N42" i="18" l="1"/>
  <c r="O42" i="18"/>
  <c r="P42" i="18"/>
  <c r="Q42" i="18"/>
  <c r="BC42" i="18"/>
  <c r="BD42" i="18"/>
  <c r="BE42" i="18"/>
  <c r="BF42" i="18"/>
  <c r="AC42" i="18"/>
  <c r="AD42" i="18"/>
  <c r="AM42" i="18"/>
  <c r="AN42" i="18"/>
  <c r="AE42" i="18"/>
  <c r="AF42" i="18"/>
  <c r="AI42" i="18"/>
  <c r="AJ42" i="18"/>
  <c r="AK42" i="18"/>
  <c r="AL42" i="18"/>
  <c r="AG42" i="18"/>
  <c r="AH42" i="18"/>
  <c r="BZ42" i="18"/>
  <c r="CA42" i="18"/>
  <c r="CJ42" i="18"/>
  <c r="CK42" i="18"/>
  <c r="CB42" i="18"/>
  <c r="CC42" i="18"/>
  <c r="CF42" i="18"/>
  <c r="CG42" i="18"/>
  <c r="CH42" i="18"/>
  <c r="CI42" i="18"/>
  <c r="CD42" i="18"/>
  <c r="CE42" i="18"/>
  <c r="X42" i="18"/>
  <c r="Y42" i="18"/>
  <c r="Z42" i="18"/>
  <c r="AA42" i="18"/>
  <c r="BS42" i="18"/>
  <c r="BT42" i="18"/>
  <c r="BU42" i="18"/>
  <c r="BV42" i="18"/>
  <c r="R42" i="18"/>
  <c r="S42" i="18"/>
  <c r="T42" i="18"/>
  <c r="U42" i="18"/>
  <c r="V42" i="18"/>
  <c r="W42" i="18"/>
  <c r="BJ42" i="18"/>
  <c r="BK42" i="18"/>
  <c r="BL42" i="18"/>
  <c r="BM42" i="18"/>
  <c r="BN42" i="18"/>
  <c r="BO42" i="18"/>
  <c r="AR42" i="18"/>
  <c r="AS42" i="18"/>
  <c r="AT42" i="18"/>
  <c r="AU42" i="18"/>
  <c r="AP42" i="18"/>
  <c r="AQ42" i="18"/>
  <c r="AV42" i="18"/>
  <c r="AW42" i="18"/>
  <c r="CQ42" i="18"/>
  <c r="CR42" i="18"/>
  <c r="CS42" i="18"/>
  <c r="CT42" i="18"/>
  <c r="CO42" i="18"/>
  <c r="CP42" i="18"/>
  <c r="CU42" i="18"/>
  <c r="CV42" i="18"/>
  <c r="BX42" i="18"/>
  <c r="BY42" i="18"/>
  <c r="CM42" i="18"/>
  <c r="CN42" i="18"/>
  <c r="BQ42" i="18"/>
  <c r="BR42" i="18"/>
  <c r="BH42" i="18"/>
  <c r="BI42" i="18"/>
  <c r="BA42" i="18"/>
  <c r="BB42" i="18"/>
  <c r="AJ42" i="31" l="1"/>
  <c r="C42" i="31"/>
  <c r="F42" i="31"/>
  <c r="I42" i="31"/>
  <c r="E42" i="31"/>
  <c r="H42" i="31"/>
  <c r="D42" i="31"/>
  <c r="G42" i="31"/>
  <c r="J42" i="31"/>
  <c r="P42" i="31"/>
  <c r="S42" i="31"/>
  <c r="O42" i="31"/>
  <c r="R42" i="31"/>
  <c r="U42" i="31"/>
  <c r="N42" i="31"/>
  <c r="Q42" i="31"/>
  <c r="T42" i="31"/>
  <c r="V42" i="31"/>
  <c r="AA42" i="31"/>
  <c r="X42" i="31"/>
  <c r="W42" i="31"/>
  <c r="Y42" i="31"/>
  <c r="AC42" i="31"/>
  <c r="AB42" i="31"/>
  <c r="AD42" i="31"/>
  <c r="AF42" i="31"/>
  <c r="AK42" i="31"/>
  <c r="AL42" i="31"/>
  <c r="CQ41" i="28" l="1"/>
  <c r="M40" i="35" l="1"/>
  <c r="N30" i="28" l="1"/>
  <c r="D30" i="28"/>
  <c r="E30" i="28"/>
  <c r="K30" i="28"/>
  <c r="L30" i="28"/>
  <c r="Q30" i="28"/>
  <c r="R30" i="28"/>
  <c r="F30" i="28"/>
  <c r="H30" i="28"/>
  <c r="CO41" i="28"/>
  <c r="DC41" i="28"/>
  <c r="DV41" i="28"/>
  <c r="EI41" i="28"/>
  <c r="CX41" i="28"/>
  <c r="CP41" i="28"/>
  <c r="DD41" i="28"/>
  <c r="DW41" i="28"/>
  <c r="EJ41" i="28"/>
  <c r="CY41" i="28"/>
  <c r="CR41" i="28"/>
  <c r="CS41" i="28"/>
  <c r="CT41" i="28"/>
  <c r="CU41" i="28"/>
  <c r="CV41" i="28"/>
  <c r="CZ41" i="28"/>
  <c r="DA41" i="28"/>
  <c r="DE41" i="28"/>
  <c r="DF41" i="28"/>
  <c r="DG41" i="28"/>
  <c r="DH41" i="28"/>
  <c r="DI41" i="28"/>
  <c r="DJ41" i="28"/>
  <c r="DK41" i="28"/>
  <c r="DL41" i="28"/>
  <c r="DM41" i="28"/>
  <c r="DN41" i="28"/>
  <c r="DO41" i="28"/>
  <c r="DP41" i="28"/>
  <c r="DQ41" i="28"/>
  <c r="DR41" i="28"/>
  <c r="DS41" i="28"/>
  <c r="DT41" i="28"/>
  <c r="DX41" i="28"/>
  <c r="DY41" i="28"/>
  <c r="DZ41" i="28"/>
  <c r="EA41" i="28"/>
  <c r="EB41" i="28"/>
  <c r="EC41" i="28"/>
  <c r="ED41" i="28"/>
  <c r="EE41" i="28"/>
  <c r="EF41" i="28"/>
  <c r="EG41" i="28"/>
  <c r="W41" i="28"/>
  <c r="X41" i="28"/>
  <c r="Y41" i="28"/>
  <c r="Z41" i="28"/>
  <c r="AA41" i="28"/>
  <c r="AB41" i="28"/>
  <c r="AD41" i="28"/>
  <c r="AE41" i="28"/>
  <c r="AG41" i="28"/>
  <c r="AH41" i="28"/>
  <c r="AI41" i="28"/>
  <c r="AJ41" i="28"/>
  <c r="AK41" i="28"/>
  <c r="AL41" i="28"/>
  <c r="AM41" i="28"/>
  <c r="AN41" i="28"/>
  <c r="AO41" i="28"/>
  <c r="AP41" i="28"/>
  <c r="AQ41" i="28"/>
  <c r="AR41" i="28"/>
  <c r="AS41" i="28"/>
  <c r="AT41" i="28"/>
  <c r="AU41" i="28"/>
  <c r="AV41" i="28"/>
  <c r="AX41" i="28"/>
  <c r="AY41" i="28"/>
  <c r="AZ41" i="28"/>
  <c r="BA41" i="28"/>
  <c r="BB41" i="28"/>
  <c r="BC41" i="28"/>
  <c r="BD41" i="28"/>
  <c r="BE41" i="28"/>
  <c r="BF41" i="28"/>
  <c r="BG41" i="28"/>
  <c r="EK41" i="28"/>
  <c r="EL41" i="28"/>
  <c r="EM41" i="28"/>
  <c r="EN41" i="28"/>
  <c r="EO41" i="28"/>
  <c r="EP41" i="28"/>
  <c r="EQ41" i="28"/>
  <c r="ER41" i="28"/>
  <c r="BI41" i="28"/>
  <c r="BJ41" i="28"/>
  <c r="BK41" i="28"/>
  <c r="BL41" i="28"/>
  <c r="BM41" i="28"/>
  <c r="BN41" i="28"/>
  <c r="BO41" i="28"/>
  <c r="BP41" i="28"/>
  <c r="EV41" i="28"/>
  <c r="EW41" i="28"/>
  <c r="EX41" i="28"/>
  <c r="EY41" i="28"/>
  <c r="EZ41" i="28"/>
  <c r="FA41" i="28"/>
  <c r="FB41" i="28"/>
  <c r="FC41" i="28"/>
  <c r="FD41" i="28"/>
  <c r="FE41" i="28"/>
  <c r="FF41" i="28"/>
  <c r="FG41" i="28"/>
  <c r="FH41" i="28"/>
  <c r="FI41" i="28"/>
  <c r="FJ41" i="28"/>
  <c r="FK41" i="28"/>
  <c r="FL41" i="28"/>
  <c r="FM41" i="28"/>
  <c r="BR41" i="28"/>
  <c r="BS41" i="28"/>
  <c r="BT41" i="28"/>
  <c r="BU41" i="28"/>
  <c r="BV41" i="28"/>
  <c r="BW41" i="28"/>
  <c r="BX41" i="28"/>
  <c r="BY41" i="28"/>
  <c r="BZ41" i="28"/>
  <c r="CA41" i="28"/>
  <c r="CB41" i="28"/>
  <c r="CC41" i="28"/>
  <c r="CD41" i="28"/>
  <c r="CE41" i="28"/>
  <c r="CF41" i="28"/>
  <c r="CG41" i="28"/>
  <c r="CH41" i="28"/>
  <c r="CI41" i="28"/>
  <c r="CL41" i="28"/>
  <c r="CM41" i="28"/>
  <c r="ET41" i="28"/>
  <c r="EU41" i="28"/>
  <c r="C43" i="31" l="1"/>
  <c r="F43" i="31"/>
  <c r="I43" i="31"/>
  <c r="E43" i="31"/>
  <c r="H43" i="31"/>
  <c r="K43" i="31"/>
  <c r="D43" i="31"/>
  <c r="G43" i="31"/>
  <c r="J43" i="31"/>
  <c r="M43" i="31"/>
  <c r="P43" i="31"/>
  <c r="S43" i="31"/>
  <c r="O43" i="31"/>
  <c r="R43" i="31"/>
  <c r="U43" i="31"/>
  <c r="N43" i="31"/>
  <c r="Q43" i="31"/>
  <c r="T43" i="31"/>
  <c r="V43" i="31"/>
  <c r="X43" i="31"/>
  <c r="W43" i="31"/>
  <c r="Y43" i="31"/>
  <c r="AC43" i="31"/>
  <c r="AB43" i="31"/>
  <c r="AD43" i="31"/>
  <c r="AF43" i="31"/>
  <c r="AJ43" i="31"/>
  <c r="AK43" i="31"/>
  <c r="AL43" i="31"/>
  <c r="Q49" i="31"/>
  <c r="N31" i="28" l="1"/>
  <c r="D31" i="28"/>
  <c r="E31" i="28"/>
  <c r="K31" i="28"/>
  <c r="L31" i="28"/>
  <c r="Q31" i="28"/>
  <c r="R31" i="28"/>
  <c r="F31" i="28"/>
  <c r="H31" i="28"/>
  <c r="CO42" i="28"/>
  <c r="DC42" i="28"/>
  <c r="DV42" i="28"/>
  <c r="EI42" i="28"/>
  <c r="CX42" i="28"/>
  <c r="CP42" i="28"/>
  <c r="DD42" i="28"/>
  <c r="DW42" i="28"/>
  <c r="EJ42" i="28"/>
  <c r="CY42" i="28"/>
  <c r="CQ42" i="28"/>
  <c r="CR42" i="28"/>
  <c r="CS42" i="28"/>
  <c r="CT42" i="28"/>
  <c r="CU42" i="28"/>
  <c r="CV42" i="28"/>
  <c r="CZ42" i="28"/>
  <c r="DA42" i="28"/>
  <c r="DE42" i="28"/>
  <c r="DF42" i="28"/>
  <c r="DG42" i="28"/>
  <c r="DH42" i="28"/>
  <c r="DI42" i="28"/>
  <c r="DJ42" i="28"/>
  <c r="DK42" i="28"/>
  <c r="DL42" i="28"/>
  <c r="DM42" i="28"/>
  <c r="DN42" i="28"/>
  <c r="DO42" i="28"/>
  <c r="DP42" i="28"/>
  <c r="DQ42" i="28"/>
  <c r="DR42" i="28"/>
  <c r="DS42" i="28"/>
  <c r="DT42" i="28"/>
  <c r="DX42" i="28"/>
  <c r="DY42" i="28"/>
  <c r="DZ42" i="28"/>
  <c r="EA42" i="28"/>
  <c r="EB42" i="28"/>
  <c r="EC42" i="28"/>
  <c r="ED42" i="28"/>
  <c r="EE42" i="28"/>
  <c r="EF42" i="28"/>
  <c r="EG42" i="28"/>
  <c r="W42" i="28"/>
  <c r="X42" i="28"/>
  <c r="Y42" i="28"/>
  <c r="Z42" i="28"/>
  <c r="AA42" i="28"/>
  <c r="AB42" i="28"/>
  <c r="AD42" i="28"/>
  <c r="AE42" i="28"/>
  <c r="AG42" i="28"/>
  <c r="AH42" i="28"/>
  <c r="AI42" i="28"/>
  <c r="AJ42" i="28"/>
  <c r="AK42" i="28"/>
  <c r="AL42" i="28"/>
  <c r="AM42" i="28"/>
  <c r="AN42" i="28"/>
  <c r="AO42" i="28"/>
  <c r="AP42" i="28"/>
  <c r="AQ42" i="28"/>
  <c r="AR42" i="28"/>
  <c r="AS42" i="28"/>
  <c r="AT42" i="28"/>
  <c r="AU42" i="28"/>
  <c r="AV42" i="28"/>
  <c r="AX42" i="28"/>
  <c r="AY42" i="28"/>
  <c r="AZ42" i="28"/>
  <c r="BA42" i="28"/>
  <c r="BB42" i="28"/>
  <c r="BC42" i="28"/>
  <c r="BD42" i="28"/>
  <c r="BE42" i="28"/>
  <c r="BF42" i="28"/>
  <c r="BG42" i="28"/>
  <c r="EK42" i="28"/>
  <c r="EL42" i="28"/>
  <c r="EM42" i="28"/>
  <c r="EN42" i="28"/>
  <c r="EO42" i="28"/>
  <c r="EP42" i="28"/>
  <c r="EQ42" i="28"/>
  <c r="ER42" i="28"/>
  <c r="BI42" i="28"/>
  <c r="BJ42" i="28"/>
  <c r="BK42" i="28"/>
  <c r="BL42" i="28"/>
  <c r="BM42" i="28"/>
  <c r="BN42" i="28"/>
  <c r="BO42" i="28"/>
  <c r="BP42" i="28"/>
  <c r="EV42" i="28"/>
  <c r="EW42" i="28"/>
  <c r="EX42" i="28"/>
  <c r="EY42" i="28"/>
  <c r="EZ42" i="28"/>
  <c r="FA42" i="28"/>
  <c r="FB42" i="28"/>
  <c r="FC42" i="28"/>
  <c r="FD42" i="28"/>
  <c r="FE42" i="28"/>
  <c r="FF42" i="28"/>
  <c r="FG42" i="28"/>
  <c r="FH42" i="28"/>
  <c r="FI42" i="28"/>
  <c r="FJ42" i="28"/>
  <c r="FK42" i="28"/>
  <c r="FL42" i="28"/>
  <c r="FM42" i="28"/>
  <c r="BR42" i="28"/>
  <c r="BS42" i="28"/>
  <c r="BT42" i="28"/>
  <c r="BU42" i="28"/>
  <c r="BV42" i="28"/>
  <c r="BW42" i="28"/>
  <c r="BX42" i="28"/>
  <c r="BY42" i="28"/>
  <c r="BZ42" i="28"/>
  <c r="CA42" i="28"/>
  <c r="CB42" i="28"/>
  <c r="CC42" i="28"/>
  <c r="CD42" i="28"/>
  <c r="CE42" i="28"/>
  <c r="CF42" i="28"/>
  <c r="CG42" i="28"/>
  <c r="CH42" i="28"/>
  <c r="CI42" i="28"/>
  <c r="CL42" i="28"/>
  <c r="CM42" i="28"/>
  <c r="ET42" i="28"/>
  <c r="EU42" i="28"/>
  <c r="N43" i="18" l="1"/>
  <c r="O43" i="18"/>
  <c r="P43" i="18"/>
  <c r="Q43" i="18"/>
  <c r="BC43" i="18"/>
  <c r="BD43" i="18"/>
  <c r="BE43" i="18"/>
  <c r="BF43" i="18"/>
  <c r="AC43" i="18"/>
  <c r="AD43" i="18"/>
  <c r="AM43" i="18"/>
  <c r="AN43" i="18"/>
  <c r="AE43" i="18"/>
  <c r="AF43" i="18"/>
  <c r="AI43" i="18"/>
  <c r="AJ43" i="18"/>
  <c r="AK43" i="18"/>
  <c r="AL43" i="18"/>
  <c r="AG43" i="18"/>
  <c r="AH43" i="18"/>
  <c r="BZ43" i="18"/>
  <c r="CA43" i="18"/>
  <c r="CJ43" i="18"/>
  <c r="CK43" i="18"/>
  <c r="CB43" i="18"/>
  <c r="CC43" i="18"/>
  <c r="CF43" i="18"/>
  <c r="CG43" i="18"/>
  <c r="CH43" i="18"/>
  <c r="CI43" i="18"/>
  <c r="CD43" i="18"/>
  <c r="CE43" i="18"/>
  <c r="X43" i="18"/>
  <c r="Y43" i="18"/>
  <c r="Z43" i="18"/>
  <c r="AA43" i="18"/>
  <c r="BS43" i="18"/>
  <c r="BT43" i="18"/>
  <c r="BU43" i="18"/>
  <c r="BV43" i="18"/>
  <c r="R43" i="18"/>
  <c r="S43" i="18"/>
  <c r="T43" i="18"/>
  <c r="U43" i="18"/>
  <c r="V43" i="18"/>
  <c r="W43" i="18"/>
  <c r="BJ43" i="18"/>
  <c r="BK43" i="18"/>
  <c r="BL43" i="18"/>
  <c r="BM43" i="18"/>
  <c r="BN43" i="18"/>
  <c r="BO43" i="18"/>
  <c r="AR43" i="18"/>
  <c r="AS43" i="18"/>
  <c r="AT43" i="18"/>
  <c r="AU43" i="18"/>
  <c r="AP43" i="18"/>
  <c r="AQ43" i="18"/>
  <c r="AV43" i="18"/>
  <c r="AW43" i="18"/>
  <c r="CQ43" i="18"/>
  <c r="CR43" i="18"/>
  <c r="CS43" i="18"/>
  <c r="CT43" i="18"/>
  <c r="CO43" i="18"/>
  <c r="CP43" i="18"/>
  <c r="CU43" i="18"/>
  <c r="CV43" i="18"/>
  <c r="BX43" i="18"/>
  <c r="BY43" i="18"/>
  <c r="CM43" i="18"/>
  <c r="CN43" i="18"/>
  <c r="BQ43" i="18"/>
  <c r="BR43" i="18"/>
  <c r="BH43" i="18"/>
  <c r="BI43" i="18"/>
  <c r="BA43" i="18"/>
  <c r="BB43" i="18"/>
  <c r="M41" i="35" l="1"/>
  <c r="I48" i="31" l="1"/>
  <c r="C44" i="31"/>
  <c r="CQ43" i="28" l="1"/>
  <c r="F44" i="31" l="1"/>
  <c r="I44" i="31"/>
  <c r="E44" i="31"/>
  <c r="H44" i="31"/>
  <c r="K44" i="31"/>
  <c r="D44" i="31"/>
  <c r="G44" i="31"/>
  <c r="J44" i="31"/>
  <c r="M44" i="31"/>
  <c r="P44" i="31"/>
  <c r="S44" i="31"/>
  <c r="O44" i="31"/>
  <c r="R44" i="31"/>
  <c r="U44" i="31"/>
  <c r="N44" i="31"/>
  <c r="Q44" i="31"/>
  <c r="T44" i="31"/>
  <c r="V44" i="31"/>
  <c r="AA44" i="31"/>
  <c r="X44" i="31"/>
  <c r="W44" i="31"/>
  <c r="Y44" i="31"/>
  <c r="AC44" i="31"/>
  <c r="AB44" i="31"/>
  <c r="AD44" i="31"/>
  <c r="AF44" i="31"/>
  <c r="AJ44" i="31"/>
  <c r="AK44" i="31"/>
  <c r="AL44" i="31"/>
  <c r="F45" i="31" l="1"/>
  <c r="N32" i="28" l="1"/>
  <c r="D32" i="28"/>
  <c r="E32" i="28"/>
  <c r="K32" i="28"/>
  <c r="L32" i="28"/>
  <c r="Q32" i="28"/>
  <c r="R32" i="28"/>
  <c r="F32" i="28"/>
  <c r="H32" i="28"/>
  <c r="CO43" i="28"/>
  <c r="DC43" i="28"/>
  <c r="DV43" i="28"/>
  <c r="EI43" i="28"/>
  <c r="CX43" i="28"/>
  <c r="CP43" i="28"/>
  <c r="DD43" i="28"/>
  <c r="DW43" i="28"/>
  <c r="EJ43" i="28"/>
  <c r="CY43" i="28"/>
  <c r="CR43" i="28"/>
  <c r="CS43" i="28"/>
  <c r="CT43" i="28"/>
  <c r="CU43" i="28"/>
  <c r="CV43" i="28"/>
  <c r="CZ43" i="28"/>
  <c r="DA43" i="28"/>
  <c r="DE43" i="28"/>
  <c r="DF43" i="28"/>
  <c r="DG43" i="28"/>
  <c r="DH43" i="28"/>
  <c r="DI43" i="28"/>
  <c r="DJ43" i="28"/>
  <c r="DK43" i="28"/>
  <c r="DL43" i="28"/>
  <c r="DM43" i="28"/>
  <c r="DN43" i="28"/>
  <c r="DO43" i="28"/>
  <c r="DP43" i="28"/>
  <c r="DQ43" i="28"/>
  <c r="DR43" i="28"/>
  <c r="DS43" i="28"/>
  <c r="DT43" i="28"/>
  <c r="DX43" i="28"/>
  <c r="DY43" i="28"/>
  <c r="DZ43" i="28"/>
  <c r="EA43" i="28"/>
  <c r="EB43" i="28"/>
  <c r="EC43" i="28"/>
  <c r="ED43" i="28"/>
  <c r="EE43" i="28"/>
  <c r="EF43" i="28"/>
  <c r="EG43" i="28"/>
  <c r="W43" i="28"/>
  <c r="X43" i="28"/>
  <c r="Y43" i="28"/>
  <c r="Z43" i="28"/>
  <c r="AA43" i="28"/>
  <c r="AB43" i="28"/>
  <c r="AD43" i="28"/>
  <c r="AE43" i="28"/>
  <c r="AG43" i="28"/>
  <c r="AH43" i="28"/>
  <c r="AI43" i="28"/>
  <c r="AJ43" i="28"/>
  <c r="AK43" i="28"/>
  <c r="AL43" i="28"/>
  <c r="AM43" i="28"/>
  <c r="AN43" i="28"/>
  <c r="AO43" i="28"/>
  <c r="AP43" i="28"/>
  <c r="AQ43" i="28"/>
  <c r="AR43" i="28"/>
  <c r="AS43" i="28"/>
  <c r="AT43" i="28"/>
  <c r="AU43" i="28"/>
  <c r="AV43" i="28"/>
  <c r="AX43" i="28"/>
  <c r="AY43" i="28"/>
  <c r="AZ43" i="28"/>
  <c r="BA43" i="28"/>
  <c r="BB43" i="28"/>
  <c r="BC43" i="28"/>
  <c r="BD43" i="28"/>
  <c r="BE43" i="28"/>
  <c r="BF43" i="28"/>
  <c r="BG43" i="28"/>
  <c r="EK43" i="28"/>
  <c r="EL43" i="28"/>
  <c r="EM43" i="28"/>
  <c r="EN43" i="28"/>
  <c r="EO43" i="28"/>
  <c r="EP43" i="28"/>
  <c r="EQ43" i="28"/>
  <c r="ER43" i="28"/>
  <c r="BI43" i="28"/>
  <c r="BJ43" i="28"/>
  <c r="BK43" i="28"/>
  <c r="BL43" i="28"/>
  <c r="BM43" i="28"/>
  <c r="BN43" i="28"/>
  <c r="BO43" i="28"/>
  <c r="BP43" i="28"/>
  <c r="EV43" i="28"/>
  <c r="EW43" i="28"/>
  <c r="EX43" i="28"/>
  <c r="EY43" i="28"/>
  <c r="EZ43" i="28"/>
  <c r="FA43" i="28"/>
  <c r="FB43" i="28"/>
  <c r="FC43" i="28"/>
  <c r="FD43" i="28"/>
  <c r="FE43" i="28"/>
  <c r="FF43" i="28"/>
  <c r="FG43" i="28"/>
  <c r="FH43" i="28"/>
  <c r="FI43" i="28"/>
  <c r="FJ43" i="28"/>
  <c r="FK43" i="28"/>
  <c r="FL43" i="28"/>
  <c r="FM43" i="28"/>
  <c r="BR43" i="28"/>
  <c r="BS43" i="28"/>
  <c r="BT43" i="28"/>
  <c r="BU43" i="28"/>
  <c r="BV43" i="28"/>
  <c r="BW43" i="28"/>
  <c r="BX43" i="28"/>
  <c r="BY43" i="28"/>
  <c r="BZ43" i="28"/>
  <c r="CA43" i="28"/>
  <c r="CB43" i="28"/>
  <c r="CC43" i="28"/>
  <c r="CD43" i="28"/>
  <c r="CE43" i="28"/>
  <c r="CF43" i="28"/>
  <c r="CG43" i="28"/>
  <c r="CH43" i="28"/>
  <c r="CI43" i="28"/>
  <c r="CL43" i="28"/>
  <c r="CM43" i="28"/>
  <c r="ET43" i="28"/>
  <c r="EU43" i="28"/>
  <c r="M42" i="35" l="1"/>
  <c r="N44" i="18" l="1"/>
  <c r="O44" i="18"/>
  <c r="P44" i="18"/>
  <c r="Q44" i="18"/>
  <c r="BC44" i="18"/>
  <c r="BD44" i="18"/>
  <c r="BE44" i="18"/>
  <c r="BF44" i="18"/>
  <c r="AC44" i="18"/>
  <c r="AD44" i="18"/>
  <c r="AM44" i="18"/>
  <c r="AN44" i="18"/>
  <c r="AE44" i="18"/>
  <c r="AF44" i="18"/>
  <c r="AI44" i="18"/>
  <c r="AJ44" i="18"/>
  <c r="AK44" i="18"/>
  <c r="AL44" i="18"/>
  <c r="AG44" i="18"/>
  <c r="AH44" i="18"/>
  <c r="BZ44" i="18"/>
  <c r="CA44" i="18"/>
  <c r="CJ44" i="18"/>
  <c r="CK44" i="18"/>
  <c r="CB44" i="18"/>
  <c r="CC44" i="18"/>
  <c r="CF44" i="18"/>
  <c r="CG44" i="18"/>
  <c r="CH44" i="18"/>
  <c r="CI44" i="18"/>
  <c r="CD44" i="18"/>
  <c r="CE44" i="18"/>
  <c r="X44" i="18"/>
  <c r="Y44" i="18"/>
  <c r="Z44" i="18"/>
  <c r="AA44" i="18"/>
  <c r="BS44" i="18"/>
  <c r="BT44" i="18"/>
  <c r="BU44" i="18"/>
  <c r="BV44" i="18"/>
  <c r="R44" i="18"/>
  <c r="S44" i="18"/>
  <c r="T44" i="18"/>
  <c r="U44" i="18"/>
  <c r="V44" i="18"/>
  <c r="W44" i="18"/>
  <c r="BJ44" i="18"/>
  <c r="BK44" i="18"/>
  <c r="BL44" i="18"/>
  <c r="BM44" i="18"/>
  <c r="BN44" i="18"/>
  <c r="BO44" i="18"/>
  <c r="AR44" i="18"/>
  <c r="AS44" i="18"/>
  <c r="AT44" i="18"/>
  <c r="AU44" i="18"/>
  <c r="AP44" i="18"/>
  <c r="AQ44" i="18"/>
  <c r="AV44" i="18"/>
  <c r="AW44" i="18"/>
  <c r="CQ44" i="18"/>
  <c r="CR44" i="18"/>
  <c r="CS44" i="18"/>
  <c r="CT44" i="18"/>
  <c r="CO44" i="18"/>
  <c r="CP44" i="18"/>
  <c r="CU44" i="18"/>
  <c r="CV44" i="18"/>
  <c r="BX44" i="18"/>
  <c r="BY44" i="18"/>
  <c r="CM44" i="18"/>
  <c r="CN44" i="18"/>
  <c r="BQ44" i="18"/>
  <c r="BR44" i="18"/>
  <c r="BH44" i="18"/>
  <c r="BI44" i="18"/>
  <c r="BA44" i="18"/>
  <c r="BB44" i="18"/>
  <c r="BQ23" i="36" l="1"/>
  <c r="BQ60" i="36"/>
  <c r="BQ61" i="36"/>
  <c r="BQ62" i="36"/>
  <c r="BQ63" i="36"/>
  <c r="BQ64" i="36"/>
  <c r="BQ65" i="36"/>
  <c r="BQ66" i="36"/>
  <c r="BQ67" i="36"/>
  <c r="BQ68" i="36"/>
  <c r="BQ69" i="36"/>
  <c r="BQ70" i="36"/>
  <c r="BQ71" i="36"/>
  <c r="BQ72" i="36"/>
  <c r="BQ73" i="36"/>
  <c r="BQ74" i="36"/>
  <c r="BQ75" i="36"/>
  <c r="BQ76" i="36"/>
  <c r="BQ77" i="36"/>
  <c r="BQ78" i="36"/>
  <c r="BQ79" i="36"/>
  <c r="BQ80" i="36"/>
  <c r="BQ81" i="36"/>
  <c r="BQ82" i="36"/>
  <c r="BQ83" i="36"/>
  <c r="BQ54" i="36"/>
  <c r="BQ55" i="36"/>
  <c r="BQ56" i="36"/>
  <c r="BQ57" i="36"/>
  <c r="BQ58" i="36"/>
  <c r="BQ59" i="36"/>
  <c r="BQ50" i="36"/>
  <c r="BQ51" i="36"/>
  <c r="BQ52" i="36"/>
  <c r="BQ53" i="36"/>
  <c r="J81" i="34" l="1"/>
  <c r="M84" i="18"/>
  <c r="AZ84" i="18"/>
  <c r="J69" i="34"/>
  <c r="M72" i="18"/>
  <c r="AZ72" i="18"/>
  <c r="J55" i="34"/>
  <c r="AZ58" i="18"/>
  <c r="AX58" i="18" s="1"/>
  <c r="M58" i="18"/>
  <c r="J52" i="34"/>
  <c r="M55" i="18"/>
  <c r="AZ55" i="18"/>
  <c r="AX55" i="18" s="1"/>
  <c r="J80" i="34"/>
  <c r="M83" i="18"/>
  <c r="AZ83" i="18"/>
  <c r="J68" i="34"/>
  <c r="M71" i="18"/>
  <c r="AZ71" i="18"/>
  <c r="J51" i="34"/>
  <c r="AZ54" i="18"/>
  <c r="AX54" i="18" s="1"/>
  <c r="M54" i="18"/>
  <c r="M70" i="18"/>
  <c r="AZ70" i="18"/>
  <c r="J67" i="34"/>
  <c r="AZ85" i="18"/>
  <c r="M85" i="18"/>
  <c r="J82" i="34"/>
  <c r="M69" i="18"/>
  <c r="AZ69" i="18"/>
  <c r="J66" i="34"/>
  <c r="J49" i="34"/>
  <c r="AZ52" i="18"/>
  <c r="AX52" i="18" s="1"/>
  <c r="M52" i="18"/>
  <c r="M80" i="18"/>
  <c r="AZ80" i="18"/>
  <c r="J77" i="34"/>
  <c r="AZ68" i="18"/>
  <c r="M68" i="18"/>
  <c r="J65" i="34"/>
  <c r="AZ76" i="18"/>
  <c r="J73" i="34"/>
  <c r="M76" i="18"/>
  <c r="J50" i="34"/>
  <c r="AZ53" i="18"/>
  <c r="AX53" i="18" s="1"/>
  <c r="M53" i="18"/>
  <c r="J58" i="34"/>
  <c r="M61" i="18"/>
  <c r="AZ61" i="18"/>
  <c r="AX61" i="18" s="1"/>
  <c r="J76" i="34"/>
  <c r="M79" i="18"/>
  <c r="AZ79" i="18"/>
  <c r="M67" i="18"/>
  <c r="J64" i="34"/>
  <c r="AZ67" i="18"/>
  <c r="J78" i="34"/>
  <c r="M81" i="18"/>
  <c r="AZ81" i="18"/>
  <c r="J75" i="34"/>
  <c r="M78" i="18"/>
  <c r="AZ78" i="18"/>
  <c r="J63" i="34"/>
  <c r="M66" i="18"/>
  <c r="AZ66" i="18"/>
  <c r="J79" i="34"/>
  <c r="M82" i="18"/>
  <c r="AZ82" i="18"/>
  <c r="M60" i="18"/>
  <c r="J57" i="34"/>
  <c r="AZ60" i="18"/>
  <c r="AX60" i="18" s="1"/>
  <c r="J56" i="34"/>
  <c r="AZ59" i="18"/>
  <c r="AX59" i="18" s="1"/>
  <c r="M59" i="18"/>
  <c r="M77" i="18"/>
  <c r="J74" i="34"/>
  <c r="AZ77" i="18"/>
  <c r="J62" i="34"/>
  <c r="M65" i="18"/>
  <c r="AZ65" i="18"/>
  <c r="M64" i="18"/>
  <c r="AZ64" i="18"/>
  <c r="J61" i="34"/>
  <c r="AZ57" i="18"/>
  <c r="AX57" i="18" s="1"/>
  <c r="J54" i="34"/>
  <c r="M57" i="18"/>
  <c r="AZ75" i="18"/>
  <c r="M75" i="18"/>
  <c r="J72" i="34"/>
  <c r="M63" i="18"/>
  <c r="AZ63" i="18"/>
  <c r="J60" i="34"/>
  <c r="J53" i="34"/>
  <c r="AZ56" i="18"/>
  <c r="AX56" i="18" s="1"/>
  <c r="M56" i="18"/>
  <c r="AZ74" i="18"/>
  <c r="M74" i="18"/>
  <c r="J71" i="34"/>
  <c r="AZ62" i="18"/>
  <c r="AX62" i="18" s="1"/>
  <c r="M62" i="18"/>
  <c r="J59" i="34"/>
  <c r="M73" i="18"/>
  <c r="AZ73" i="18"/>
  <c r="J70" i="34"/>
  <c r="M25" i="18"/>
  <c r="M21" i="18" s="1"/>
  <c r="AZ25" i="18"/>
  <c r="BP23" i="36"/>
  <c r="J22" i="34"/>
  <c r="BQ19" i="36"/>
  <c r="BP19" i="36" s="1"/>
  <c r="CZ73" i="17"/>
  <c r="CZ80" i="17"/>
  <c r="CZ82" i="17"/>
  <c r="CZ78" i="17"/>
  <c r="CZ69" i="17"/>
  <c r="CZ54" i="17"/>
  <c r="CZ76" i="17"/>
  <c r="CZ83" i="17"/>
  <c r="CZ67" i="17"/>
  <c r="CZ23" i="17"/>
  <c r="CZ75" i="17"/>
  <c r="CZ63" i="17"/>
  <c r="CZ55" i="17"/>
  <c r="CZ51" i="17"/>
  <c r="CZ57" i="17"/>
  <c r="CZ64" i="17"/>
  <c r="CZ71" i="17"/>
  <c r="CZ50" i="17"/>
  <c r="CZ56" i="17"/>
  <c r="CZ65" i="17"/>
  <c r="CZ79" i="17"/>
  <c r="CZ53" i="17"/>
  <c r="CZ74" i="17"/>
  <c r="CZ59" i="17"/>
  <c r="CZ70" i="17"/>
  <c r="CZ66" i="17"/>
  <c r="CZ62" i="17"/>
  <c r="CZ58" i="17"/>
  <c r="CZ81" i="17"/>
  <c r="CZ77" i="17"/>
  <c r="CZ61" i="17"/>
  <c r="CZ72" i="17"/>
  <c r="CZ68" i="17"/>
  <c r="CZ60" i="17"/>
  <c r="CZ52" i="17"/>
  <c r="AI67" i="31" l="1"/>
  <c r="V66" i="28"/>
  <c r="CK66" i="28" s="1"/>
  <c r="AI66" i="31"/>
  <c r="V65" i="28"/>
  <c r="CK65" i="28" s="1"/>
  <c r="CJ65" i="28" s="1"/>
  <c r="J18" i="34"/>
  <c r="I18" i="34" s="1"/>
  <c r="I22" i="34"/>
  <c r="AI80" i="31"/>
  <c r="V79" i="28"/>
  <c r="CK79" i="28" s="1"/>
  <c r="AI74" i="31"/>
  <c r="V73" i="28"/>
  <c r="CK73" i="28" s="1"/>
  <c r="AI85" i="31"/>
  <c r="V84" i="28"/>
  <c r="CK84" i="28" s="1"/>
  <c r="AI60" i="31"/>
  <c r="V59" i="28"/>
  <c r="CK59" i="28" s="1"/>
  <c r="CJ59" i="28" s="1"/>
  <c r="AI64" i="31"/>
  <c r="V63" i="28"/>
  <c r="CK63" i="28" s="1"/>
  <c r="CJ63" i="28" s="1"/>
  <c r="AZ21" i="18"/>
  <c r="AX25" i="18"/>
  <c r="AX21" i="18" s="1"/>
  <c r="AI83" i="31"/>
  <c r="V82" i="28"/>
  <c r="CK82" i="28" s="1"/>
  <c r="AI61" i="31"/>
  <c r="V60" i="28"/>
  <c r="CK60" i="28" s="1"/>
  <c r="CJ60" i="28" s="1"/>
  <c r="AI68" i="31"/>
  <c r="V67" i="28"/>
  <c r="CK67" i="28" s="1"/>
  <c r="AI58" i="31"/>
  <c r="V57" i="28"/>
  <c r="CK57" i="28" s="1"/>
  <c r="CJ57" i="28" s="1"/>
  <c r="AI54" i="31"/>
  <c r="V53" i="28"/>
  <c r="CK53" i="28" s="1"/>
  <c r="CJ53" i="28" s="1"/>
  <c r="AI72" i="31"/>
  <c r="V71" i="28"/>
  <c r="CK71" i="28" s="1"/>
  <c r="AI52" i="31"/>
  <c r="V51" i="28"/>
  <c r="CK51" i="28" s="1"/>
  <c r="CJ51" i="28" s="1"/>
  <c r="AI57" i="31"/>
  <c r="V56" i="28"/>
  <c r="CK56" i="28" s="1"/>
  <c r="CJ56" i="28" s="1"/>
  <c r="AI62" i="31"/>
  <c r="V61" i="28"/>
  <c r="CK61" i="28" s="1"/>
  <c r="CJ61" i="28" s="1"/>
  <c r="AI65" i="31"/>
  <c r="V64" i="28"/>
  <c r="CK64" i="28" s="1"/>
  <c r="CJ64" i="28" s="1"/>
  <c r="AI78" i="31"/>
  <c r="V77" i="28"/>
  <c r="CK77" i="28" s="1"/>
  <c r="AI70" i="31"/>
  <c r="V69" i="28"/>
  <c r="CK69" i="28" s="1"/>
  <c r="AI76" i="31"/>
  <c r="V75" i="28"/>
  <c r="CK75" i="28" s="1"/>
  <c r="AI73" i="31"/>
  <c r="V72" i="28"/>
  <c r="CK72" i="28" s="1"/>
  <c r="AI77" i="31"/>
  <c r="V76" i="28"/>
  <c r="CK76" i="28" s="1"/>
  <c r="AI56" i="31"/>
  <c r="V55" i="28"/>
  <c r="CK55" i="28" s="1"/>
  <c r="CJ55" i="28" s="1"/>
  <c r="AI84" i="31"/>
  <c r="V83" i="28"/>
  <c r="CK83" i="28" s="1"/>
  <c r="AI59" i="31"/>
  <c r="V58" i="28"/>
  <c r="CK58" i="28" s="1"/>
  <c r="CJ58" i="28" s="1"/>
  <c r="AI25" i="31"/>
  <c r="AI21" i="31" s="1"/>
  <c r="CZ19" i="17"/>
  <c r="CY19" i="17" s="1"/>
  <c r="CY23" i="17"/>
  <c r="V24" i="28"/>
  <c r="AI71" i="31"/>
  <c r="V70" i="28"/>
  <c r="CK70" i="28" s="1"/>
  <c r="AI55" i="31"/>
  <c r="V54" i="28"/>
  <c r="CK54" i="28" s="1"/>
  <c r="CJ54" i="28" s="1"/>
  <c r="AI69" i="31"/>
  <c r="V68" i="28"/>
  <c r="CK68" i="28" s="1"/>
  <c r="AI82" i="31"/>
  <c r="V81" i="28"/>
  <c r="CK81" i="28" s="1"/>
  <c r="AI63" i="31"/>
  <c r="V62" i="28"/>
  <c r="CK62" i="28" s="1"/>
  <c r="CJ62" i="28" s="1"/>
  <c r="AI79" i="31"/>
  <c r="V78" i="28"/>
  <c r="CK78" i="28" s="1"/>
  <c r="AI81" i="31"/>
  <c r="V80" i="28"/>
  <c r="CK80" i="28" s="1"/>
  <c r="AI53" i="31"/>
  <c r="V52" i="28"/>
  <c r="CK52" i="28" s="1"/>
  <c r="CJ52" i="28" s="1"/>
  <c r="AI75" i="31"/>
  <c r="V74" i="28"/>
  <c r="CK74" i="28" s="1"/>
  <c r="N45" i="18"/>
  <c r="O45" i="18"/>
  <c r="P45" i="18"/>
  <c r="Q45" i="18"/>
  <c r="BC45" i="18"/>
  <c r="BD45" i="18"/>
  <c r="BE45" i="18"/>
  <c r="BF45" i="18"/>
  <c r="AC45" i="18"/>
  <c r="AD45" i="18"/>
  <c r="AM45" i="18"/>
  <c r="AN45" i="18"/>
  <c r="AE45" i="18"/>
  <c r="AF45" i="18"/>
  <c r="AI45" i="18"/>
  <c r="AJ45" i="18"/>
  <c r="AK45" i="18"/>
  <c r="AL45" i="18"/>
  <c r="AG45" i="18"/>
  <c r="AH45" i="18"/>
  <c r="BZ45" i="18"/>
  <c r="CA45" i="18"/>
  <c r="CJ45" i="18"/>
  <c r="CK45" i="18"/>
  <c r="CB45" i="18"/>
  <c r="CC45" i="18"/>
  <c r="CF45" i="18"/>
  <c r="CG45" i="18"/>
  <c r="CH45" i="18"/>
  <c r="CI45" i="18"/>
  <c r="CD45" i="18"/>
  <c r="CE45" i="18"/>
  <c r="X45" i="18"/>
  <c r="Y45" i="18"/>
  <c r="Z45" i="18"/>
  <c r="AA45" i="18"/>
  <c r="BS45" i="18"/>
  <c r="BT45" i="18"/>
  <c r="BU45" i="18"/>
  <c r="BV45" i="18"/>
  <c r="R45" i="18"/>
  <c r="S45" i="18"/>
  <c r="T45" i="18"/>
  <c r="U45" i="18"/>
  <c r="V45" i="18"/>
  <c r="W45" i="18"/>
  <c r="BJ45" i="18"/>
  <c r="BK45" i="18"/>
  <c r="BL45" i="18"/>
  <c r="BM45" i="18"/>
  <c r="BN45" i="18"/>
  <c r="BO45" i="18"/>
  <c r="AR45" i="18"/>
  <c r="AS45" i="18"/>
  <c r="AT45" i="18"/>
  <c r="AU45" i="18"/>
  <c r="AP45" i="18"/>
  <c r="AQ45" i="18"/>
  <c r="AV45" i="18"/>
  <c r="AW45" i="18"/>
  <c r="CQ45" i="18"/>
  <c r="CR45" i="18"/>
  <c r="CS45" i="18"/>
  <c r="CT45" i="18"/>
  <c r="CO45" i="18"/>
  <c r="CP45" i="18"/>
  <c r="CU45" i="18"/>
  <c r="CV45" i="18"/>
  <c r="BX45" i="18"/>
  <c r="BY45" i="18"/>
  <c r="CM45" i="18"/>
  <c r="CN45" i="18"/>
  <c r="BQ45" i="18"/>
  <c r="BR45" i="18"/>
  <c r="BH45" i="18"/>
  <c r="BI45" i="18"/>
  <c r="BA45" i="18"/>
  <c r="BB45" i="18"/>
  <c r="CK24" i="28" l="1"/>
  <c r="V20" i="28"/>
  <c r="C45" i="31"/>
  <c r="I45" i="31"/>
  <c r="E45" i="31"/>
  <c r="H45" i="31"/>
  <c r="K45" i="31"/>
  <c r="D45" i="31"/>
  <c r="G45" i="31"/>
  <c r="J45" i="31"/>
  <c r="M45" i="31"/>
  <c r="P45" i="31"/>
  <c r="S45" i="31"/>
  <c r="O45" i="31"/>
  <c r="R45" i="31"/>
  <c r="U45" i="31"/>
  <c r="N45" i="31"/>
  <c r="Q45" i="31"/>
  <c r="T45" i="31"/>
  <c r="V45" i="31"/>
  <c r="AA45" i="31"/>
  <c r="X45" i="31"/>
  <c r="W45" i="31"/>
  <c r="AC45" i="31"/>
  <c r="AB45" i="31"/>
  <c r="AD45" i="31"/>
  <c r="AF45" i="31"/>
  <c r="AJ45" i="31"/>
  <c r="AK45" i="31"/>
  <c r="AL45" i="31"/>
  <c r="CK20" i="28" l="1"/>
  <c r="CJ20" i="28" s="1"/>
  <c r="CJ24" i="28"/>
  <c r="EU44" i="28"/>
  <c r="ET44" i="28"/>
  <c r="CM44" i="28"/>
  <c r="CL44" i="28"/>
  <c r="CI44" i="28"/>
  <c r="CH44" i="28"/>
  <c r="CG44" i="28"/>
  <c r="CF44" i="28"/>
  <c r="CE44" i="28"/>
  <c r="CD44" i="28"/>
  <c r="CC44" i="28"/>
  <c r="CB44" i="28"/>
  <c r="CA44" i="28"/>
  <c r="BZ44" i="28"/>
  <c r="BY44" i="28"/>
  <c r="BX44" i="28"/>
  <c r="BW44" i="28"/>
  <c r="BV44" i="28"/>
  <c r="BU44" i="28"/>
  <c r="BT44" i="28"/>
  <c r="BS44" i="28"/>
  <c r="BR44" i="28"/>
  <c r="FM44" i="28"/>
  <c r="FL44" i="28"/>
  <c r="FK44" i="28"/>
  <c r="FJ44" i="28"/>
  <c r="FI44" i="28"/>
  <c r="FH44" i="28"/>
  <c r="FG44" i="28"/>
  <c r="FF44" i="28"/>
  <c r="FE44" i="28"/>
  <c r="FD44" i="28"/>
  <c r="FC44" i="28"/>
  <c r="FB44" i="28"/>
  <c r="FA44" i="28"/>
  <c r="EZ44" i="28"/>
  <c r="EY44" i="28"/>
  <c r="EX44" i="28"/>
  <c r="EW44" i="28"/>
  <c r="EV44" i="28"/>
  <c r="BP44" i="28"/>
  <c r="BO44" i="28"/>
  <c r="BN44" i="28"/>
  <c r="BM44" i="28"/>
  <c r="BL44" i="28"/>
  <c r="BK44" i="28"/>
  <c r="BJ44" i="28"/>
  <c r="BI44" i="28"/>
  <c r="ER44" i="28"/>
  <c r="EQ44" i="28"/>
  <c r="EP44" i="28"/>
  <c r="EO44" i="28"/>
  <c r="EN44" i="28"/>
  <c r="EM44" i="28"/>
  <c r="EL44" i="28"/>
  <c r="EK44" i="28"/>
  <c r="BG44" i="28"/>
  <c r="BF44" i="28"/>
  <c r="BE44" i="28"/>
  <c r="BD44" i="28"/>
  <c r="BC44" i="28"/>
  <c r="BB44" i="28"/>
  <c r="BA44" i="28"/>
  <c r="AZ44" i="28"/>
  <c r="AY44" i="28"/>
  <c r="AX44" i="28"/>
  <c r="AV44" i="28"/>
  <c r="AU44" i="28"/>
  <c r="AT44" i="28"/>
  <c r="AS44" i="28"/>
  <c r="AR44" i="28"/>
  <c r="AQ44" i="28"/>
  <c r="AP44" i="28"/>
  <c r="AO44" i="28"/>
  <c r="AN44" i="28"/>
  <c r="AM44" i="28"/>
  <c r="AL44" i="28"/>
  <c r="AK44" i="28"/>
  <c r="AJ44" i="28"/>
  <c r="AI44" i="28"/>
  <c r="AH44" i="28"/>
  <c r="AG44" i="28"/>
  <c r="AE44" i="28"/>
  <c r="AD44" i="28"/>
  <c r="AB44" i="28"/>
  <c r="AA44" i="28"/>
  <c r="Z44" i="28"/>
  <c r="Y44" i="28"/>
  <c r="X44" i="28"/>
  <c r="W44" i="28"/>
  <c r="EG44" i="28"/>
  <c r="EF44" i="28"/>
  <c r="EE44" i="28"/>
  <c r="ED44" i="28"/>
  <c r="EC44" i="28"/>
  <c r="EB44" i="28"/>
  <c r="EA44" i="28"/>
  <c r="DZ44" i="28"/>
  <c r="DY44" i="28"/>
  <c r="DX44" i="28"/>
  <c r="DT44" i="28"/>
  <c r="DS44" i="28"/>
  <c r="DR44" i="28"/>
  <c r="DQ44" i="28"/>
  <c r="DP44" i="28"/>
  <c r="DO44" i="28"/>
  <c r="DN44" i="28"/>
  <c r="DM44" i="28"/>
  <c r="DL44" i="28"/>
  <c r="DK44" i="28"/>
  <c r="DJ44" i="28"/>
  <c r="DI44" i="28"/>
  <c r="DH44" i="28"/>
  <c r="DG44" i="28"/>
  <c r="DF44" i="28"/>
  <c r="DE44" i="28"/>
  <c r="DA44" i="28"/>
  <c r="CZ44" i="28"/>
  <c r="CV44" i="28"/>
  <c r="CU44" i="28"/>
  <c r="CT44" i="28"/>
  <c r="CS44" i="28"/>
  <c r="CR44" i="28"/>
  <c r="CQ44" i="28"/>
  <c r="CY44" i="28"/>
  <c r="EJ44" i="28"/>
  <c r="DW44" i="28"/>
  <c r="DD44" i="28"/>
  <c r="CP44" i="28"/>
  <c r="CX44" i="28"/>
  <c r="EI44" i="28"/>
  <c r="DV44" i="28"/>
  <c r="DC44" i="28"/>
  <c r="CO44" i="28"/>
  <c r="H33" i="28"/>
  <c r="F33" i="28"/>
  <c r="R33" i="28"/>
  <c r="Q33" i="28"/>
  <c r="L33" i="28"/>
  <c r="K33" i="28"/>
  <c r="E33" i="28"/>
  <c r="D33" i="28"/>
  <c r="N33" i="28"/>
  <c r="M43" i="35" l="1"/>
  <c r="AJ46" i="31" l="1"/>
  <c r="AK46" i="31"/>
  <c r="AL46" i="31"/>
  <c r="C46" i="31" l="1"/>
  <c r="F46" i="31"/>
  <c r="I46" i="31"/>
  <c r="E46" i="31"/>
  <c r="H46" i="31"/>
  <c r="K46" i="31"/>
  <c r="D46" i="31"/>
  <c r="G46" i="31"/>
  <c r="J46" i="31"/>
  <c r="M46" i="31"/>
  <c r="P46" i="31"/>
  <c r="S46" i="31"/>
  <c r="O46" i="31"/>
  <c r="R46" i="31"/>
  <c r="U46" i="31"/>
  <c r="N46" i="31"/>
  <c r="Q46" i="31"/>
  <c r="T46" i="31"/>
  <c r="V46" i="31"/>
  <c r="AA46" i="31"/>
  <c r="X46" i="31"/>
  <c r="W46" i="31"/>
  <c r="Y46" i="31"/>
  <c r="AC46" i="31"/>
  <c r="AB46" i="31"/>
  <c r="AD46" i="31"/>
  <c r="AF46" i="31"/>
  <c r="N34" i="28"/>
  <c r="D34" i="28"/>
  <c r="E34" i="28"/>
  <c r="K34" i="28"/>
  <c r="L34" i="28"/>
  <c r="Q34" i="28"/>
  <c r="R34" i="28"/>
  <c r="F34" i="28"/>
  <c r="H34" i="28"/>
  <c r="CO45" i="28"/>
  <c r="DC45" i="28"/>
  <c r="DV45" i="28"/>
  <c r="EI45" i="28"/>
  <c r="CX45" i="28"/>
  <c r="CP45" i="28"/>
  <c r="DD45" i="28"/>
  <c r="DW45" i="28"/>
  <c r="EJ45" i="28"/>
  <c r="CY45" i="28"/>
  <c r="CQ45" i="28"/>
  <c r="CR45" i="28"/>
  <c r="CS45" i="28"/>
  <c r="CT45" i="28"/>
  <c r="CU45" i="28"/>
  <c r="CV45" i="28"/>
  <c r="CZ45" i="28"/>
  <c r="DA45" i="28"/>
  <c r="DE45" i="28"/>
  <c r="DF45" i="28"/>
  <c r="DG45" i="28"/>
  <c r="DH45" i="28"/>
  <c r="DI45" i="28"/>
  <c r="DJ45" i="28"/>
  <c r="DK45" i="28"/>
  <c r="DL45" i="28"/>
  <c r="DM45" i="28"/>
  <c r="DN45" i="28"/>
  <c r="DO45" i="28"/>
  <c r="DP45" i="28"/>
  <c r="DQ45" i="28"/>
  <c r="DR45" i="28"/>
  <c r="DS45" i="28"/>
  <c r="DT45" i="28"/>
  <c r="DX45" i="28"/>
  <c r="DY45" i="28"/>
  <c r="DZ45" i="28"/>
  <c r="EA45" i="28"/>
  <c r="EB45" i="28"/>
  <c r="EC45" i="28"/>
  <c r="ED45" i="28"/>
  <c r="EE45" i="28"/>
  <c r="EF45" i="28"/>
  <c r="EG45" i="28"/>
  <c r="W45" i="28"/>
  <c r="X45" i="28"/>
  <c r="Y45" i="28"/>
  <c r="Z45" i="28"/>
  <c r="AA45" i="28"/>
  <c r="AB45" i="28"/>
  <c r="AD45" i="28"/>
  <c r="AE45" i="28"/>
  <c r="AG45" i="28"/>
  <c r="AH45" i="28"/>
  <c r="AI45" i="28"/>
  <c r="AJ45" i="28"/>
  <c r="AK45" i="28"/>
  <c r="AL45" i="28"/>
  <c r="AM45" i="28"/>
  <c r="AN45" i="28"/>
  <c r="AO45" i="28"/>
  <c r="AP45" i="28"/>
  <c r="AQ45" i="28"/>
  <c r="AR45" i="28"/>
  <c r="AS45" i="28"/>
  <c r="AT45" i="28"/>
  <c r="AU45" i="28"/>
  <c r="AV45" i="28"/>
  <c r="AX45" i="28"/>
  <c r="AY45" i="28"/>
  <c r="AZ45" i="28"/>
  <c r="BA45" i="28"/>
  <c r="BB45" i="28"/>
  <c r="BC45" i="28"/>
  <c r="BD45" i="28"/>
  <c r="BE45" i="28"/>
  <c r="BF45" i="28"/>
  <c r="BG45" i="28"/>
  <c r="EK45" i="28"/>
  <c r="EL45" i="28"/>
  <c r="EM45" i="28"/>
  <c r="EN45" i="28"/>
  <c r="EO45" i="28"/>
  <c r="EP45" i="28"/>
  <c r="EQ45" i="28"/>
  <c r="ER45" i="28"/>
  <c r="BI45" i="28"/>
  <c r="BJ45" i="28"/>
  <c r="BK45" i="28"/>
  <c r="BL45" i="28"/>
  <c r="BM45" i="28"/>
  <c r="BN45" i="28"/>
  <c r="BO45" i="28"/>
  <c r="BP45" i="28"/>
  <c r="EV45" i="28"/>
  <c r="EW45" i="28"/>
  <c r="EX45" i="28"/>
  <c r="EY45" i="28"/>
  <c r="EZ45" i="28"/>
  <c r="FA45" i="28"/>
  <c r="FB45" i="28"/>
  <c r="FC45" i="28"/>
  <c r="FD45" i="28"/>
  <c r="FE45" i="28"/>
  <c r="FF45" i="28"/>
  <c r="FG45" i="28"/>
  <c r="FH45" i="28"/>
  <c r="FI45" i="28"/>
  <c r="FJ45" i="28"/>
  <c r="FK45" i="28"/>
  <c r="FL45" i="28"/>
  <c r="FM45" i="28"/>
  <c r="BR45" i="28"/>
  <c r="BS45" i="28"/>
  <c r="BT45" i="28"/>
  <c r="BU45" i="28"/>
  <c r="BV45" i="28"/>
  <c r="BW45" i="28"/>
  <c r="BX45" i="28"/>
  <c r="BY45" i="28"/>
  <c r="BZ45" i="28"/>
  <c r="CA45" i="28"/>
  <c r="CB45" i="28"/>
  <c r="CC45" i="28"/>
  <c r="CD45" i="28"/>
  <c r="CE45" i="28"/>
  <c r="CF45" i="28"/>
  <c r="CG45" i="28"/>
  <c r="CH45" i="28"/>
  <c r="CI45" i="28"/>
  <c r="CL45" i="28"/>
  <c r="CM45" i="28"/>
  <c r="ET45" i="28"/>
  <c r="EU45" i="28"/>
  <c r="N46" i="18" l="1"/>
  <c r="O46" i="18"/>
  <c r="P46" i="18"/>
  <c r="Q46" i="18"/>
  <c r="BC46" i="18"/>
  <c r="BD46" i="18"/>
  <c r="BE46" i="18"/>
  <c r="BF46" i="18"/>
  <c r="AC46" i="18"/>
  <c r="AD46" i="18"/>
  <c r="AM46" i="18"/>
  <c r="AN46" i="18"/>
  <c r="AE46" i="18"/>
  <c r="AF46" i="18"/>
  <c r="AI46" i="18"/>
  <c r="AJ46" i="18"/>
  <c r="AK46" i="18"/>
  <c r="AL46" i="18"/>
  <c r="AG46" i="18"/>
  <c r="AH46" i="18"/>
  <c r="BZ46" i="18"/>
  <c r="CA46" i="18"/>
  <c r="CJ46" i="18"/>
  <c r="CK46" i="18"/>
  <c r="CB46" i="18"/>
  <c r="CC46" i="18"/>
  <c r="CF46" i="18"/>
  <c r="CG46" i="18"/>
  <c r="CH46" i="18"/>
  <c r="CI46" i="18"/>
  <c r="CD46" i="18"/>
  <c r="CE46" i="18"/>
  <c r="X46" i="18"/>
  <c r="Y46" i="18"/>
  <c r="Z46" i="18"/>
  <c r="AA46" i="18"/>
  <c r="BS46" i="18"/>
  <c r="BT46" i="18"/>
  <c r="BU46" i="18"/>
  <c r="BV46" i="18"/>
  <c r="R46" i="18"/>
  <c r="S46" i="18"/>
  <c r="T46" i="18"/>
  <c r="U46" i="18"/>
  <c r="V46" i="18"/>
  <c r="W46" i="18"/>
  <c r="BJ46" i="18"/>
  <c r="BK46" i="18"/>
  <c r="BL46" i="18"/>
  <c r="BM46" i="18"/>
  <c r="BN46" i="18"/>
  <c r="BO46" i="18"/>
  <c r="AR46" i="18"/>
  <c r="AS46" i="18"/>
  <c r="AT46" i="18"/>
  <c r="AU46" i="18"/>
  <c r="AP46" i="18"/>
  <c r="AQ46" i="18"/>
  <c r="AV46" i="18"/>
  <c r="AW46" i="18"/>
  <c r="CQ46" i="18"/>
  <c r="CR46" i="18"/>
  <c r="CS46" i="18"/>
  <c r="CT46" i="18"/>
  <c r="CO46" i="18"/>
  <c r="CP46" i="18"/>
  <c r="CU46" i="18"/>
  <c r="CV46" i="18"/>
  <c r="BX46" i="18"/>
  <c r="BY46" i="18"/>
  <c r="CM46" i="18"/>
  <c r="CN46" i="18"/>
  <c r="BQ46" i="18"/>
  <c r="BR46" i="18"/>
  <c r="BH46" i="18"/>
  <c r="BI46" i="18"/>
  <c r="BA46" i="18"/>
  <c r="BB46" i="18"/>
  <c r="M44" i="35" l="1"/>
  <c r="C47" i="31" l="1"/>
  <c r="F47" i="31"/>
  <c r="I47" i="31"/>
  <c r="E47" i="31"/>
  <c r="H47" i="31"/>
  <c r="K47" i="31"/>
  <c r="D47" i="31"/>
  <c r="G47" i="31"/>
  <c r="J47" i="31"/>
  <c r="M47" i="31"/>
  <c r="P47" i="31"/>
  <c r="S47" i="31"/>
  <c r="O47" i="31"/>
  <c r="R47" i="31"/>
  <c r="U47" i="31"/>
  <c r="N47" i="31"/>
  <c r="Q47" i="31"/>
  <c r="T47" i="31"/>
  <c r="V47" i="31"/>
  <c r="AA47" i="31"/>
  <c r="X47" i="31"/>
  <c r="W47" i="31"/>
  <c r="Y47" i="31"/>
  <c r="AC47" i="31"/>
  <c r="AB47" i="31"/>
  <c r="AD47" i="31"/>
  <c r="AF47" i="31"/>
  <c r="AJ47" i="31"/>
  <c r="AK47" i="31"/>
  <c r="AL47" i="31"/>
  <c r="C48" i="31"/>
  <c r="N35" i="28" l="1"/>
  <c r="D35" i="28"/>
  <c r="E35" i="28"/>
  <c r="K35" i="28"/>
  <c r="L35" i="28"/>
  <c r="Q35" i="28"/>
  <c r="R35" i="28"/>
  <c r="F35" i="28"/>
  <c r="H35" i="28"/>
  <c r="CO46" i="28"/>
  <c r="DC46" i="28"/>
  <c r="DV46" i="28"/>
  <c r="EI46" i="28"/>
  <c r="CX46" i="28"/>
  <c r="CP46" i="28"/>
  <c r="DD46" i="28"/>
  <c r="DW46" i="28"/>
  <c r="EJ46" i="28"/>
  <c r="CY46" i="28"/>
  <c r="CQ46" i="28"/>
  <c r="CR46" i="28"/>
  <c r="CS46" i="28"/>
  <c r="CT46" i="28"/>
  <c r="CU46" i="28"/>
  <c r="CV46" i="28"/>
  <c r="CZ46" i="28"/>
  <c r="DA46" i="28"/>
  <c r="DE46" i="28"/>
  <c r="DF46" i="28"/>
  <c r="DG46" i="28"/>
  <c r="DH46" i="28"/>
  <c r="DI46" i="28"/>
  <c r="DJ46" i="28"/>
  <c r="DK46" i="28"/>
  <c r="DL46" i="28"/>
  <c r="DM46" i="28"/>
  <c r="DN46" i="28"/>
  <c r="DO46" i="28"/>
  <c r="DP46" i="28"/>
  <c r="DQ46" i="28"/>
  <c r="DR46" i="28"/>
  <c r="DS46" i="28"/>
  <c r="DT46" i="28"/>
  <c r="DX46" i="28"/>
  <c r="DY46" i="28"/>
  <c r="DZ46" i="28"/>
  <c r="EA46" i="28"/>
  <c r="EB46" i="28"/>
  <c r="EC46" i="28"/>
  <c r="ED46" i="28"/>
  <c r="EE46" i="28"/>
  <c r="EF46" i="28"/>
  <c r="EG46" i="28"/>
  <c r="W46" i="28"/>
  <c r="X46" i="28"/>
  <c r="Y46" i="28"/>
  <c r="Z46" i="28"/>
  <c r="AA46" i="28"/>
  <c r="AB46" i="28"/>
  <c r="AD46" i="28"/>
  <c r="AE46" i="28"/>
  <c r="AG46" i="28"/>
  <c r="AH46" i="28"/>
  <c r="AI46" i="28"/>
  <c r="AJ46" i="28"/>
  <c r="AK46" i="28"/>
  <c r="AL46" i="28"/>
  <c r="AM46" i="28"/>
  <c r="AN46" i="28"/>
  <c r="AO46" i="28"/>
  <c r="AP46" i="28"/>
  <c r="AQ46" i="28"/>
  <c r="AR46" i="28"/>
  <c r="AS46" i="28"/>
  <c r="AT46" i="28"/>
  <c r="AU46" i="28"/>
  <c r="AV46" i="28"/>
  <c r="AX46" i="28"/>
  <c r="AY46" i="28"/>
  <c r="AZ46" i="28"/>
  <c r="BA46" i="28"/>
  <c r="BB46" i="28"/>
  <c r="BC46" i="28"/>
  <c r="BD46" i="28"/>
  <c r="BE46" i="28"/>
  <c r="BF46" i="28"/>
  <c r="BG46" i="28"/>
  <c r="EK46" i="28"/>
  <c r="EL46" i="28"/>
  <c r="EM46" i="28"/>
  <c r="EN46" i="28"/>
  <c r="EO46" i="28"/>
  <c r="EP46" i="28"/>
  <c r="EQ46" i="28"/>
  <c r="ER46" i="28"/>
  <c r="BI46" i="28"/>
  <c r="BJ46" i="28"/>
  <c r="BK46" i="28"/>
  <c r="BL46" i="28"/>
  <c r="BM46" i="28"/>
  <c r="BN46" i="28"/>
  <c r="BO46" i="28"/>
  <c r="BP46" i="28"/>
  <c r="EV46" i="28"/>
  <c r="EW46" i="28"/>
  <c r="EX46" i="28"/>
  <c r="EY46" i="28"/>
  <c r="EZ46" i="28"/>
  <c r="FA46" i="28"/>
  <c r="FB46" i="28"/>
  <c r="FC46" i="28"/>
  <c r="FD46" i="28"/>
  <c r="FE46" i="28"/>
  <c r="FF46" i="28"/>
  <c r="FG46" i="28"/>
  <c r="FH46" i="28"/>
  <c r="FI46" i="28"/>
  <c r="FJ46" i="28"/>
  <c r="FK46" i="28"/>
  <c r="FL46" i="28"/>
  <c r="FM46" i="28"/>
  <c r="BR46" i="28"/>
  <c r="BS46" i="28"/>
  <c r="BT46" i="28"/>
  <c r="BU46" i="28"/>
  <c r="BV46" i="28"/>
  <c r="BW46" i="28"/>
  <c r="BX46" i="28"/>
  <c r="BY46" i="28"/>
  <c r="BZ46" i="28"/>
  <c r="CA46" i="28"/>
  <c r="CB46" i="28"/>
  <c r="CC46" i="28"/>
  <c r="CD46" i="28"/>
  <c r="CE46" i="28"/>
  <c r="CF46" i="28"/>
  <c r="CG46" i="28"/>
  <c r="CH46" i="28"/>
  <c r="CI46" i="28"/>
  <c r="CL46" i="28"/>
  <c r="CM46" i="28"/>
  <c r="ET46" i="28"/>
  <c r="EU46" i="28"/>
  <c r="N36" i="28"/>
  <c r="N22" i="28" s="1"/>
  <c r="D36" i="28"/>
  <c r="D22" i="28" s="1"/>
  <c r="B37" i="27" s="1"/>
  <c r="B38" i="27" s="1"/>
  <c r="E36" i="28"/>
  <c r="E22" i="28" s="1"/>
  <c r="K36" i="28"/>
  <c r="K22" i="28" s="1"/>
  <c r="L36" i="28"/>
  <c r="L22" i="28" s="1"/>
  <c r="Q36" i="28"/>
  <c r="Q22" i="28" s="1"/>
  <c r="R36" i="28"/>
  <c r="R22" i="28" s="1"/>
  <c r="F36" i="28"/>
  <c r="F22" i="28" s="1"/>
  <c r="C37" i="27" s="1"/>
  <c r="C38" i="27" s="1"/>
  <c r="H36" i="28"/>
  <c r="H22" i="28" s="1"/>
  <c r="CO47" i="28"/>
  <c r="DC47" i="28"/>
  <c r="DV47" i="28"/>
  <c r="EI47" i="28"/>
  <c r="CX47" i="28"/>
  <c r="CP47" i="28"/>
  <c r="DD47" i="28"/>
  <c r="DW47" i="28"/>
  <c r="EJ47" i="28"/>
  <c r="CY47" i="28"/>
  <c r="CQ47" i="28"/>
  <c r="CR47" i="28"/>
  <c r="CS47" i="28"/>
  <c r="CT47" i="28"/>
  <c r="CU47" i="28"/>
  <c r="CV47" i="28"/>
  <c r="CZ47" i="28"/>
  <c r="DA47" i="28"/>
  <c r="DE47" i="28"/>
  <c r="DF47" i="28"/>
  <c r="DG47" i="28"/>
  <c r="DH47" i="28"/>
  <c r="DI47" i="28"/>
  <c r="DJ47" i="28"/>
  <c r="DK47" i="28"/>
  <c r="DL47" i="28"/>
  <c r="DM47" i="28"/>
  <c r="DN47" i="28"/>
  <c r="DO47" i="28"/>
  <c r="DP47" i="28"/>
  <c r="DQ47" i="28"/>
  <c r="DR47" i="28"/>
  <c r="DS47" i="28"/>
  <c r="DT47" i="28"/>
  <c r="DX47" i="28"/>
  <c r="DY47" i="28"/>
  <c r="DZ47" i="28"/>
  <c r="EA47" i="28"/>
  <c r="EB47" i="28"/>
  <c r="EC47" i="28"/>
  <c r="ED47" i="28"/>
  <c r="EE47" i="28"/>
  <c r="EF47" i="28"/>
  <c r="EG47" i="28"/>
  <c r="W47" i="28"/>
  <c r="X47" i="28"/>
  <c r="Y47" i="28"/>
  <c r="Z47" i="28"/>
  <c r="AA47" i="28"/>
  <c r="AB47" i="28"/>
  <c r="AD47" i="28"/>
  <c r="AE47" i="28"/>
  <c r="AG47" i="28"/>
  <c r="AH47" i="28"/>
  <c r="AI47" i="28"/>
  <c r="AJ47" i="28"/>
  <c r="AK47" i="28"/>
  <c r="AL47" i="28"/>
  <c r="AM47" i="28"/>
  <c r="AN47" i="28"/>
  <c r="AO47" i="28"/>
  <c r="AP47" i="28"/>
  <c r="AQ47" i="28"/>
  <c r="AR47" i="28"/>
  <c r="AS47" i="28"/>
  <c r="AT47" i="28"/>
  <c r="AU47" i="28"/>
  <c r="AV47" i="28"/>
  <c r="AX47" i="28"/>
  <c r="AY47" i="28"/>
  <c r="AZ47" i="28"/>
  <c r="BA47" i="28"/>
  <c r="BB47" i="28"/>
  <c r="BC47" i="28"/>
  <c r="BD47" i="28"/>
  <c r="BE47" i="28"/>
  <c r="BF47" i="28"/>
  <c r="BG47" i="28"/>
  <c r="EK47" i="28"/>
  <c r="EL47" i="28"/>
  <c r="EM47" i="28"/>
  <c r="EN47" i="28"/>
  <c r="EO47" i="28"/>
  <c r="EP47" i="28"/>
  <c r="EQ47" i="28"/>
  <c r="ER47" i="28"/>
  <c r="BI47" i="28"/>
  <c r="BJ47" i="28"/>
  <c r="BK47" i="28"/>
  <c r="BL47" i="28"/>
  <c r="BM47" i="28"/>
  <c r="BN47" i="28"/>
  <c r="BO47" i="28"/>
  <c r="BP47" i="28"/>
  <c r="EV47" i="28"/>
  <c r="EW47" i="28"/>
  <c r="EX47" i="28"/>
  <c r="EY47" i="28"/>
  <c r="EZ47" i="28"/>
  <c r="FA47" i="28"/>
  <c r="FB47" i="28"/>
  <c r="FC47" i="28"/>
  <c r="FD47" i="28"/>
  <c r="FE47" i="28"/>
  <c r="FF47" i="28"/>
  <c r="FG47" i="28"/>
  <c r="FH47" i="28"/>
  <c r="FI47" i="28"/>
  <c r="FJ47" i="28"/>
  <c r="FK47" i="28"/>
  <c r="FL47" i="28"/>
  <c r="FM47" i="28"/>
  <c r="BR47" i="28"/>
  <c r="BS47" i="28"/>
  <c r="BT47" i="28"/>
  <c r="BU47" i="28"/>
  <c r="BV47" i="28"/>
  <c r="BW47" i="28"/>
  <c r="BX47" i="28"/>
  <c r="BY47" i="28"/>
  <c r="BZ47" i="28"/>
  <c r="CA47" i="28"/>
  <c r="CB47" i="28"/>
  <c r="CC47" i="28"/>
  <c r="CD47" i="28"/>
  <c r="CE47" i="28"/>
  <c r="CF47" i="28"/>
  <c r="CG47" i="28"/>
  <c r="CH47" i="28"/>
  <c r="CI47" i="28"/>
  <c r="CL47" i="28"/>
  <c r="CM47" i="28"/>
  <c r="ET47" i="28"/>
  <c r="EU47" i="28"/>
  <c r="E37" i="27" l="1"/>
  <c r="E38" i="27" s="1"/>
  <c r="G14" i="25"/>
  <c r="H14" i="25" s="1"/>
  <c r="F37" i="27"/>
  <c r="F38" i="27" s="1"/>
  <c r="L14" i="25"/>
  <c r="M14" i="25" s="1"/>
  <c r="D37" i="27"/>
  <c r="D38" i="27" s="1"/>
  <c r="B14" i="25"/>
  <c r="C14" i="25" s="1"/>
  <c r="G37" i="27"/>
  <c r="G38" i="27" s="1"/>
  <c r="Q14" i="25"/>
  <c r="R14" i="25" s="1"/>
  <c r="M45" i="35"/>
  <c r="N47" i="18" l="1"/>
  <c r="O47" i="18"/>
  <c r="P47" i="18"/>
  <c r="Q47" i="18"/>
  <c r="BC47" i="18"/>
  <c r="BD47" i="18"/>
  <c r="BE47" i="18"/>
  <c r="BF47" i="18"/>
  <c r="AC47" i="18"/>
  <c r="AD47" i="18"/>
  <c r="AM47" i="18"/>
  <c r="AN47" i="18"/>
  <c r="AE47" i="18"/>
  <c r="AF47" i="18"/>
  <c r="AI47" i="18"/>
  <c r="AJ47" i="18"/>
  <c r="AK47" i="18"/>
  <c r="AL47" i="18"/>
  <c r="AG47" i="18"/>
  <c r="AH47" i="18"/>
  <c r="BZ47" i="18"/>
  <c r="CA47" i="18"/>
  <c r="CJ47" i="18"/>
  <c r="CK47" i="18"/>
  <c r="CB47" i="18"/>
  <c r="CC47" i="18"/>
  <c r="CF47" i="18"/>
  <c r="CG47" i="18"/>
  <c r="CH47" i="18"/>
  <c r="CI47" i="18"/>
  <c r="CD47" i="18"/>
  <c r="CE47" i="18"/>
  <c r="X47" i="18"/>
  <c r="Y47" i="18"/>
  <c r="Z47" i="18"/>
  <c r="AA47" i="18"/>
  <c r="BS47" i="18"/>
  <c r="BT47" i="18"/>
  <c r="BU47" i="18"/>
  <c r="BV47" i="18"/>
  <c r="R47" i="18"/>
  <c r="S47" i="18"/>
  <c r="T47" i="18"/>
  <c r="U47" i="18"/>
  <c r="V47" i="18"/>
  <c r="W47" i="18"/>
  <c r="BJ47" i="18"/>
  <c r="BK47" i="18"/>
  <c r="BL47" i="18"/>
  <c r="BM47" i="18"/>
  <c r="BN47" i="18"/>
  <c r="BO47" i="18"/>
  <c r="AR47" i="18"/>
  <c r="AS47" i="18"/>
  <c r="AT47" i="18"/>
  <c r="AU47" i="18"/>
  <c r="AP47" i="18"/>
  <c r="AQ47" i="18"/>
  <c r="AV47" i="18"/>
  <c r="AW47" i="18"/>
  <c r="CQ47" i="18"/>
  <c r="CR47" i="18"/>
  <c r="CS47" i="18"/>
  <c r="CT47" i="18"/>
  <c r="CO47" i="18"/>
  <c r="CP47" i="18"/>
  <c r="CU47" i="18"/>
  <c r="CV47" i="18"/>
  <c r="BX47" i="18"/>
  <c r="BY47" i="18"/>
  <c r="CM47" i="18"/>
  <c r="CN47" i="18"/>
  <c r="BQ47" i="18"/>
  <c r="BR47" i="18"/>
  <c r="BH47" i="18"/>
  <c r="BI47" i="18"/>
  <c r="BA47" i="18"/>
  <c r="BB47" i="18"/>
  <c r="M48" i="31" l="1"/>
  <c r="C49" i="31"/>
  <c r="F49" i="31"/>
  <c r="I49" i="31"/>
  <c r="E49" i="31"/>
  <c r="H49" i="31"/>
  <c r="K49" i="31"/>
  <c r="D49" i="31"/>
  <c r="G49" i="31"/>
  <c r="J49" i="31"/>
  <c r="M49" i="31"/>
  <c r="P49" i="31"/>
  <c r="S49" i="31"/>
  <c r="O49" i="31"/>
  <c r="R49" i="31"/>
  <c r="U49" i="31"/>
  <c r="N49" i="31"/>
  <c r="T49" i="31"/>
  <c r="V49" i="31"/>
  <c r="AA49" i="31"/>
  <c r="X49" i="31"/>
  <c r="W49" i="31"/>
  <c r="Y49" i="31"/>
  <c r="AC49" i="31"/>
  <c r="AB49" i="31"/>
  <c r="AD49" i="31"/>
  <c r="AF49" i="31"/>
  <c r="AJ49" i="31"/>
  <c r="AK49" i="31"/>
  <c r="AL49" i="31"/>
  <c r="N48" i="18" l="1"/>
  <c r="O48" i="18"/>
  <c r="P48" i="18"/>
  <c r="Q48" i="18"/>
  <c r="BC48" i="18"/>
  <c r="BD48" i="18"/>
  <c r="BE48" i="18"/>
  <c r="BF48" i="18"/>
  <c r="AC48" i="18"/>
  <c r="AD48" i="18"/>
  <c r="AM48" i="18"/>
  <c r="AN48" i="18"/>
  <c r="AE48" i="18"/>
  <c r="AF48" i="18"/>
  <c r="AI48" i="18"/>
  <c r="AJ48" i="18"/>
  <c r="AK48" i="18"/>
  <c r="AL48" i="18"/>
  <c r="AG48" i="18"/>
  <c r="AH48" i="18"/>
  <c r="BZ48" i="18"/>
  <c r="CA48" i="18"/>
  <c r="CJ48" i="18"/>
  <c r="CK48" i="18"/>
  <c r="CB48" i="18"/>
  <c r="CC48" i="18"/>
  <c r="CF48" i="18"/>
  <c r="CG48" i="18"/>
  <c r="CH48" i="18"/>
  <c r="CI48" i="18"/>
  <c r="CD48" i="18"/>
  <c r="CE48" i="18"/>
  <c r="X48" i="18"/>
  <c r="Y48" i="18"/>
  <c r="Z48" i="18"/>
  <c r="AA48" i="18"/>
  <c r="BS48" i="18"/>
  <c r="BT48" i="18"/>
  <c r="BU48" i="18"/>
  <c r="BV48" i="18"/>
  <c r="R48" i="18"/>
  <c r="S48" i="18"/>
  <c r="T48" i="18"/>
  <c r="U48" i="18"/>
  <c r="V48" i="18"/>
  <c r="W48" i="18"/>
  <c r="BJ48" i="18"/>
  <c r="BK48" i="18"/>
  <c r="BL48" i="18"/>
  <c r="BM48" i="18"/>
  <c r="BN48" i="18"/>
  <c r="BO48" i="18"/>
  <c r="AR48" i="18"/>
  <c r="AS48" i="18"/>
  <c r="AT48" i="18"/>
  <c r="AU48" i="18"/>
  <c r="AP48" i="18"/>
  <c r="AQ48" i="18"/>
  <c r="AV48" i="18"/>
  <c r="AW48" i="18"/>
  <c r="CQ48" i="18"/>
  <c r="CR48" i="18"/>
  <c r="CS48" i="18"/>
  <c r="CT48" i="18"/>
  <c r="CO48" i="18"/>
  <c r="CP48" i="18"/>
  <c r="CU48" i="18"/>
  <c r="CV48" i="18"/>
  <c r="BX48" i="18"/>
  <c r="BY48" i="18"/>
  <c r="CM48" i="18"/>
  <c r="CN48" i="18"/>
  <c r="BQ48" i="18"/>
  <c r="BR48" i="18"/>
  <c r="BH48" i="18"/>
  <c r="BI48" i="18"/>
  <c r="BA48" i="18"/>
  <c r="BB48" i="18"/>
  <c r="M46" i="35" l="1"/>
  <c r="F48" i="31" l="1"/>
  <c r="E48" i="31"/>
  <c r="H48" i="31"/>
  <c r="K48" i="31"/>
  <c r="D48" i="31"/>
  <c r="G48" i="31"/>
  <c r="J48" i="31"/>
  <c r="P48" i="31"/>
  <c r="S48" i="31"/>
  <c r="O48" i="31"/>
  <c r="R48" i="31"/>
  <c r="U48" i="31"/>
  <c r="N48" i="31"/>
  <c r="Q48" i="31"/>
  <c r="T48" i="31"/>
  <c r="V48" i="31"/>
  <c r="AA48" i="31"/>
  <c r="X48" i="31"/>
  <c r="W48" i="31"/>
  <c r="Y48" i="31"/>
  <c r="AC48" i="31"/>
  <c r="AB48" i="31"/>
  <c r="AD48" i="31"/>
  <c r="AF48" i="31"/>
  <c r="AJ48" i="31"/>
  <c r="AK48" i="31"/>
  <c r="AL48" i="31"/>
  <c r="F50" i="31" l="1"/>
  <c r="S50" i="31" l="1"/>
  <c r="X50" i="31"/>
  <c r="C50" i="31"/>
  <c r="AF50" i="31" l="1"/>
  <c r="AJ50" i="31"/>
  <c r="AK50" i="31"/>
  <c r="AL50" i="31"/>
  <c r="AF51" i="31"/>
  <c r="AJ51" i="31"/>
  <c r="AK51" i="31"/>
  <c r="AL51" i="31"/>
  <c r="C51" i="31" l="1"/>
  <c r="F51" i="31"/>
  <c r="I51" i="31"/>
  <c r="E51" i="31"/>
  <c r="H51" i="31"/>
  <c r="K51" i="31"/>
  <c r="D51" i="31"/>
  <c r="G51" i="31"/>
  <c r="J51" i="31"/>
  <c r="M51" i="31"/>
  <c r="P51" i="31"/>
  <c r="S51" i="31"/>
  <c r="O51" i="31"/>
  <c r="R51" i="31"/>
  <c r="U51" i="31"/>
  <c r="N51" i="31"/>
  <c r="Q51" i="31"/>
  <c r="T51" i="31"/>
  <c r="V51" i="31"/>
  <c r="AA51" i="31"/>
  <c r="X51" i="31"/>
  <c r="W51" i="31"/>
  <c r="Y51" i="31"/>
  <c r="AC51" i="31"/>
  <c r="AB51" i="31"/>
  <c r="AD51" i="31"/>
  <c r="I50" i="31"/>
  <c r="E50" i="31"/>
  <c r="H50" i="31"/>
  <c r="K50" i="31"/>
  <c r="D50" i="31"/>
  <c r="G50" i="31"/>
  <c r="J50" i="31"/>
  <c r="M50" i="31"/>
  <c r="P50" i="31"/>
  <c r="O50" i="31"/>
  <c r="R50" i="31"/>
  <c r="U50" i="31"/>
  <c r="N50" i="31"/>
  <c r="Q50" i="31"/>
  <c r="T50" i="31"/>
  <c r="V50" i="31"/>
  <c r="AA50" i="31"/>
  <c r="W50" i="31"/>
  <c r="Y50" i="31"/>
  <c r="AC50" i="31"/>
  <c r="AB50" i="31"/>
  <c r="AD50" i="31"/>
  <c r="M47" i="35" l="1"/>
  <c r="M48" i="35"/>
  <c r="N49" i="18" l="1"/>
  <c r="O49" i="18"/>
  <c r="P49" i="18"/>
  <c r="Q49" i="18"/>
  <c r="BC49" i="18"/>
  <c r="BD49" i="18"/>
  <c r="BE49" i="18"/>
  <c r="BF49" i="18"/>
  <c r="AC49" i="18"/>
  <c r="AD49" i="18"/>
  <c r="AM49" i="18"/>
  <c r="AN49" i="18"/>
  <c r="AE49" i="18"/>
  <c r="AF49" i="18"/>
  <c r="AI49" i="18"/>
  <c r="AJ49" i="18"/>
  <c r="AK49" i="18"/>
  <c r="AL49" i="18"/>
  <c r="AG49" i="18"/>
  <c r="AH49" i="18"/>
  <c r="BZ49" i="18"/>
  <c r="CA49" i="18"/>
  <c r="CJ49" i="18"/>
  <c r="CK49" i="18"/>
  <c r="CB49" i="18"/>
  <c r="CC49" i="18"/>
  <c r="CF49" i="18"/>
  <c r="CG49" i="18"/>
  <c r="CH49" i="18"/>
  <c r="CI49" i="18"/>
  <c r="CD49" i="18"/>
  <c r="CE49" i="18"/>
  <c r="X49" i="18"/>
  <c r="Y49" i="18"/>
  <c r="Z49" i="18"/>
  <c r="AA49" i="18"/>
  <c r="BS49" i="18"/>
  <c r="BT49" i="18"/>
  <c r="BU49" i="18"/>
  <c r="BV49" i="18"/>
  <c r="R49" i="18"/>
  <c r="S49" i="18"/>
  <c r="T49" i="18"/>
  <c r="U49" i="18"/>
  <c r="V49" i="18"/>
  <c r="W49" i="18"/>
  <c r="BJ49" i="18"/>
  <c r="BK49" i="18"/>
  <c r="BL49" i="18"/>
  <c r="BM49" i="18"/>
  <c r="BN49" i="18"/>
  <c r="BO49" i="18"/>
  <c r="AR49" i="18"/>
  <c r="AS49" i="18"/>
  <c r="AT49" i="18"/>
  <c r="AU49" i="18"/>
  <c r="AP49" i="18"/>
  <c r="AQ49" i="18"/>
  <c r="AV49" i="18"/>
  <c r="AW49" i="18"/>
  <c r="CQ49" i="18"/>
  <c r="CR49" i="18"/>
  <c r="CS49" i="18"/>
  <c r="CT49" i="18"/>
  <c r="CO49" i="18"/>
  <c r="CP49" i="18"/>
  <c r="CU49" i="18"/>
  <c r="CV49" i="18"/>
  <c r="BX49" i="18"/>
  <c r="BY49" i="18"/>
  <c r="CM49" i="18"/>
  <c r="CN49" i="18"/>
  <c r="BQ49" i="18"/>
  <c r="BR49" i="18"/>
  <c r="BH49" i="18"/>
  <c r="BI49" i="18"/>
  <c r="BA49" i="18"/>
  <c r="BB49" i="18"/>
  <c r="N37" i="28" l="1"/>
  <c r="D37" i="28"/>
  <c r="E37" i="28"/>
  <c r="K37" i="28"/>
  <c r="L37" i="28"/>
  <c r="Q37" i="28"/>
  <c r="R37" i="28"/>
  <c r="F37" i="28"/>
  <c r="H37" i="28"/>
  <c r="N39" i="28"/>
  <c r="O39" i="28"/>
  <c r="D39" i="28"/>
  <c r="E39" i="28"/>
  <c r="K39" i="28"/>
  <c r="L39" i="28"/>
  <c r="Q39" i="28"/>
  <c r="R39" i="28"/>
  <c r="F39" i="28"/>
  <c r="H39" i="28"/>
  <c r="N40" i="28"/>
  <c r="O40" i="28"/>
  <c r="D40" i="28"/>
  <c r="E40" i="28"/>
  <c r="K40" i="28"/>
  <c r="L40" i="28"/>
  <c r="Q40" i="28"/>
  <c r="R40" i="28"/>
  <c r="F40" i="28"/>
  <c r="H40" i="28"/>
  <c r="M49" i="35" l="1"/>
  <c r="F38" i="28" l="1"/>
  <c r="N50" i="18" l="1"/>
  <c r="O50" i="18"/>
  <c r="P50" i="18"/>
  <c r="Q50" i="18"/>
  <c r="BC50" i="18"/>
  <c r="BD50" i="18"/>
  <c r="BE50" i="18"/>
  <c r="BF50" i="18"/>
  <c r="AC50" i="18"/>
  <c r="AD50" i="18"/>
  <c r="AM50" i="18"/>
  <c r="AN50" i="18"/>
  <c r="AE50" i="18"/>
  <c r="AF50" i="18"/>
  <c r="AI50" i="18"/>
  <c r="AJ50" i="18"/>
  <c r="AK50" i="18"/>
  <c r="AL50" i="18"/>
  <c r="AG50" i="18"/>
  <c r="AH50" i="18"/>
  <c r="BZ50" i="18"/>
  <c r="CA50" i="18"/>
  <c r="CJ50" i="18"/>
  <c r="CK50" i="18"/>
  <c r="CB50" i="18"/>
  <c r="CC50" i="18"/>
  <c r="CF50" i="18"/>
  <c r="CG50" i="18"/>
  <c r="CH50" i="18"/>
  <c r="CI50" i="18"/>
  <c r="CD50" i="18"/>
  <c r="CE50" i="18"/>
  <c r="X50" i="18"/>
  <c r="Y50" i="18"/>
  <c r="Z50" i="18"/>
  <c r="AA50" i="18"/>
  <c r="BS50" i="18"/>
  <c r="BT50" i="18"/>
  <c r="BU50" i="18"/>
  <c r="BV50" i="18"/>
  <c r="R50" i="18"/>
  <c r="S50" i="18"/>
  <c r="T50" i="18"/>
  <c r="U50" i="18"/>
  <c r="V50" i="18"/>
  <c r="W50" i="18"/>
  <c r="BJ50" i="18"/>
  <c r="BK50" i="18"/>
  <c r="BL50" i="18"/>
  <c r="BM50" i="18"/>
  <c r="BN50" i="18"/>
  <c r="BO50" i="18"/>
  <c r="AR50" i="18"/>
  <c r="AS50" i="18"/>
  <c r="AT50" i="18"/>
  <c r="AU50" i="18"/>
  <c r="AP50" i="18"/>
  <c r="AQ50" i="18"/>
  <c r="AV50" i="18"/>
  <c r="AW50" i="18"/>
  <c r="CQ50" i="18"/>
  <c r="CR50" i="18"/>
  <c r="CS50" i="18"/>
  <c r="CT50" i="18"/>
  <c r="CO50" i="18"/>
  <c r="CP50" i="18"/>
  <c r="CU50" i="18"/>
  <c r="CV50" i="18"/>
  <c r="BX50" i="18"/>
  <c r="BY50" i="18"/>
  <c r="CM50" i="18"/>
  <c r="CN50" i="18"/>
  <c r="BQ50" i="18"/>
  <c r="BR50" i="18"/>
  <c r="BH50" i="18"/>
  <c r="BI50" i="18"/>
  <c r="BA50" i="18"/>
  <c r="BB50" i="18"/>
  <c r="N51" i="18" l="1"/>
  <c r="O51" i="18"/>
  <c r="P51" i="18"/>
  <c r="Q51" i="18"/>
  <c r="BC51" i="18"/>
  <c r="BD51" i="18"/>
  <c r="BE51" i="18"/>
  <c r="BF51" i="18"/>
  <c r="AC51" i="18"/>
  <c r="AD51" i="18"/>
  <c r="AM51" i="18"/>
  <c r="AN51" i="18"/>
  <c r="AE51" i="18"/>
  <c r="AF51" i="18"/>
  <c r="AI51" i="18"/>
  <c r="AJ51" i="18"/>
  <c r="AK51" i="18"/>
  <c r="AL51" i="18"/>
  <c r="AG51" i="18"/>
  <c r="AH51" i="18"/>
  <c r="BZ51" i="18"/>
  <c r="CA51" i="18"/>
  <c r="CJ51" i="18"/>
  <c r="CK51" i="18"/>
  <c r="CB51" i="18"/>
  <c r="CC51" i="18"/>
  <c r="CF51" i="18"/>
  <c r="CG51" i="18"/>
  <c r="CH51" i="18"/>
  <c r="CI51" i="18"/>
  <c r="CD51" i="18"/>
  <c r="CE51" i="18"/>
  <c r="X51" i="18"/>
  <c r="Y51" i="18"/>
  <c r="Z51" i="18"/>
  <c r="AA51" i="18"/>
  <c r="BS51" i="18"/>
  <c r="BT51" i="18"/>
  <c r="BU51" i="18"/>
  <c r="BV51" i="18"/>
  <c r="R51" i="18"/>
  <c r="S51" i="18"/>
  <c r="T51" i="18"/>
  <c r="U51" i="18"/>
  <c r="V51" i="18"/>
  <c r="W51" i="18"/>
  <c r="BJ51" i="18"/>
  <c r="BK51" i="18"/>
  <c r="BL51" i="18"/>
  <c r="BM51" i="18"/>
  <c r="BN51" i="18"/>
  <c r="BO51" i="18"/>
  <c r="AR51" i="18"/>
  <c r="AS51" i="18"/>
  <c r="AT51" i="18"/>
  <c r="AU51" i="18"/>
  <c r="AP51" i="18"/>
  <c r="AQ51" i="18"/>
  <c r="AV51" i="18"/>
  <c r="AW51" i="18"/>
  <c r="CQ51" i="18"/>
  <c r="CR51" i="18"/>
  <c r="CS51" i="18"/>
  <c r="CT51" i="18"/>
  <c r="CO51" i="18"/>
  <c r="CP51" i="18"/>
  <c r="CU51" i="18"/>
  <c r="CV51" i="18"/>
  <c r="BX51" i="18"/>
  <c r="BY51" i="18"/>
  <c r="CM51" i="18"/>
  <c r="CN51" i="18"/>
  <c r="BQ51" i="18"/>
  <c r="BR51" i="18"/>
  <c r="BH51" i="18"/>
  <c r="BI51" i="18"/>
  <c r="BA51" i="18"/>
  <c r="BB51" i="18"/>
  <c r="C52" i="31" l="1"/>
  <c r="F52" i="31"/>
  <c r="I52" i="31"/>
  <c r="E52" i="31"/>
  <c r="H52" i="31"/>
  <c r="K52" i="31"/>
  <c r="D52" i="31"/>
  <c r="G52" i="31"/>
  <c r="J52" i="31"/>
  <c r="M52" i="31"/>
  <c r="P52" i="31"/>
  <c r="S52" i="31"/>
  <c r="O52" i="31"/>
  <c r="R52" i="31"/>
  <c r="U52" i="31"/>
  <c r="N52" i="31"/>
  <c r="Q52" i="31"/>
  <c r="T52" i="31"/>
  <c r="V52" i="31"/>
  <c r="AA52" i="31"/>
  <c r="X52" i="31"/>
  <c r="W52" i="31"/>
  <c r="Y52" i="31"/>
  <c r="AC52" i="31"/>
  <c r="AB52" i="31"/>
  <c r="AD52" i="31"/>
  <c r="AF52" i="31"/>
  <c r="AJ52" i="31"/>
  <c r="AK52" i="31"/>
  <c r="AL52" i="31"/>
  <c r="N52" i="18" l="1"/>
  <c r="O52" i="18"/>
  <c r="P52" i="18"/>
  <c r="Q52" i="18"/>
  <c r="BC52" i="18"/>
  <c r="BD52" i="18"/>
  <c r="BE52" i="18"/>
  <c r="BF52" i="18"/>
  <c r="AC52" i="18"/>
  <c r="AD52" i="18"/>
  <c r="AM52" i="18"/>
  <c r="AN52" i="18"/>
  <c r="AE52" i="18"/>
  <c r="AF52" i="18"/>
  <c r="AI52" i="18"/>
  <c r="AJ52" i="18"/>
  <c r="AK52" i="18"/>
  <c r="AL52" i="18"/>
  <c r="AG52" i="18"/>
  <c r="AH52" i="18"/>
  <c r="BZ52" i="18"/>
  <c r="CA52" i="18"/>
  <c r="CJ52" i="18"/>
  <c r="CK52" i="18"/>
  <c r="CB52" i="18"/>
  <c r="CC52" i="18"/>
  <c r="CF52" i="18"/>
  <c r="CG52" i="18"/>
  <c r="CH52" i="18"/>
  <c r="CI52" i="18"/>
  <c r="CD52" i="18"/>
  <c r="CE52" i="18"/>
  <c r="X52" i="18"/>
  <c r="Y52" i="18"/>
  <c r="Z52" i="18"/>
  <c r="AA52" i="18"/>
  <c r="BS52" i="18"/>
  <c r="BT52" i="18"/>
  <c r="BU52" i="18"/>
  <c r="BV52" i="18"/>
  <c r="R52" i="18"/>
  <c r="S52" i="18"/>
  <c r="T52" i="18"/>
  <c r="U52" i="18"/>
  <c r="V52" i="18"/>
  <c r="W52" i="18"/>
  <c r="BJ52" i="18"/>
  <c r="BK52" i="18"/>
  <c r="BL52" i="18"/>
  <c r="BM52" i="18"/>
  <c r="BN52" i="18"/>
  <c r="BO52" i="18"/>
  <c r="AR52" i="18"/>
  <c r="AS52" i="18"/>
  <c r="AT52" i="18"/>
  <c r="AU52" i="18"/>
  <c r="AP52" i="18"/>
  <c r="AQ52" i="18"/>
  <c r="AV52" i="18"/>
  <c r="AW52" i="18"/>
  <c r="CQ52" i="18"/>
  <c r="CR52" i="18"/>
  <c r="CS52" i="18"/>
  <c r="CT52" i="18"/>
  <c r="CO52" i="18"/>
  <c r="CP52" i="18"/>
  <c r="CU52" i="18"/>
  <c r="CV52" i="18"/>
  <c r="BX52" i="18"/>
  <c r="BY52" i="18"/>
  <c r="CM52" i="18"/>
  <c r="CN52" i="18"/>
  <c r="BQ52" i="18"/>
  <c r="BR52" i="18"/>
  <c r="BH52" i="18"/>
  <c r="BI52" i="18"/>
  <c r="BA52" i="18"/>
  <c r="BB52" i="18"/>
  <c r="M50" i="35" l="1"/>
  <c r="AL53" i="31" l="1"/>
  <c r="AK53" i="31"/>
  <c r="AJ53" i="31"/>
  <c r="AF53" i="31"/>
  <c r="AD53" i="31"/>
  <c r="AB53" i="31"/>
  <c r="AC53" i="31"/>
  <c r="Y53" i="31"/>
  <c r="W53" i="31"/>
  <c r="X53" i="31"/>
  <c r="AA53" i="31"/>
  <c r="V53" i="31"/>
  <c r="T53" i="31"/>
  <c r="Q53" i="31"/>
  <c r="N53" i="31"/>
  <c r="U53" i="31"/>
  <c r="R53" i="31"/>
  <c r="O53" i="31"/>
  <c r="S53" i="31"/>
  <c r="P53" i="31"/>
  <c r="M53" i="31"/>
  <c r="J53" i="31"/>
  <c r="G53" i="31"/>
  <c r="D53" i="31"/>
  <c r="K53" i="31"/>
  <c r="H53" i="31"/>
  <c r="E53" i="31"/>
  <c r="I53" i="31"/>
  <c r="F53" i="31"/>
  <c r="C53" i="31"/>
  <c r="L51" i="35" l="1"/>
  <c r="M51" i="35"/>
  <c r="N53" i="18" l="1"/>
  <c r="O53" i="18"/>
  <c r="P53" i="18"/>
  <c r="Q53" i="18"/>
  <c r="BC53" i="18"/>
  <c r="BD53" i="18"/>
  <c r="BE53" i="18"/>
  <c r="BF53" i="18"/>
  <c r="AC53" i="18"/>
  <c r="AD53" i="18"/>
  <c r="AM53" i="18"/>
  <c r="AN53" i="18"/>
  <c r="AE53" i="18"/>
  <c r="AF53" i="18"/>
  <c r="AI53" i="18"/>
  <c r="AJ53" i="18"/>
  <c r="AK53" i="18"/>
  <c r="AL53" i="18"/>
  <c r="AG53" i="18"/>
  <c r="AH53" i="18"/>
  <c r="BZ53" i="18"/>
  <c r="CA53" i="18"/>
  <c r="CJ53" i="18"/>
  <c r="CK53" i="18"/>
  <c r="CB53" i="18"/>
  <c r="CC53" i="18"/>
  <c r="CF53" i="18"/>
  <c r="CG53" i="18"/>
  <c r="CH53" i="18"/>
  <c r="CI53" i="18"/>
  <c r="CD53" i="18"/>
  <c r="CE53" i="18"/>
  <c r="X53" i="18"/>
  <c r="Y53" i="18"/>
  <c r="Z53" i="18"/>
  <c r="AA53" i="18"/>
  <c r="BS53" i="18"/>
  <c r="BT53" i="18"/>
  <c r="BU53" i="18"/>
  <c r="BV53" i="18"/>
  <c r="R53" i="18"/>
  <c r="S53" i="18"/>
  <c r="T53" i="18"/>
  <c r="U53" i="18"/>
  <c r="V53" i="18"/>
  <c r="W53" i="18"/>
  <c r="BJ53" i="18"/>
  <c r="BK53" i="18"/>
  <c r="BL53" i="18"/>
  <c r="BM53" i="18"/>
  <c r="BN53" i="18"/>
  <c r="BO53" i="18"/>
  <c r="AR53" i="18"/>
  <c r="AS53" i="18"/>
  <c r="AT53" i="18"/>
  <c r="AU53" i="18"/>
  <c r="AP53" i="18"/>
  <c r="AQ53" i="18"/>
  <c r="AV53" i="18"/>
  <c r="AW53" i="18"/>
  <c r="CQ53" i="18"/>
  <c r="CR53" i="18"/>
  <c r="CS53" i="18"/>
  <c r="CT53" i="18"/>
  <c r="CO53" i="18"/>
  <c r="CP53" i="18"/>
  <c r="CU53" i="18"/>
  <c r="CV53" i="18"/>
  <c r="BX53" i="18"/>
  <c r="BY53" i="18"/>
  <c r="CM53" i="18"/>
  <c r="CN53" i="18"/>
  <c r="BQ53" i="18"/>
  <c r="BR53" i="18"/>
  <c r="BH53" i="18"/>
  <c r="BI53" i="18"/>
  <c r="BA53" i="18"/>
  <c r="BB53" i="18"/>
  <c r="BN87" i="17" l="1"/>
  <c r="BN86" i="17"/>
  <c r="BN85" i="17"/>
  <c r="BN84" i="17"/>
  <c r="BN83" i="17"/>
  <c r="BN82" i="17"/>
  <c r="BN81" i="17"/>
  <c r="BN80" i="17"/>
  <c r="BN79" i="17"/>
  <c r="BN78" i="17"/>
  <c r="BN77" i="17"/>
  <c r="BN76" i="17"/>
  <c r="BN75" i="17"/>
  <c r="BN74" i="17"/>
  <c r="BN73" i="17"/>
  <c r="BN72" i="17"/>
  <c r="BN71" i="17"/>
  <c r="BN70" i="17"/>
  <c r="BN69" i="17"/>
  <c r="BN68" i="17"/>
  <c r="BN67" i="17"/>
  <c r="BN66" i="17"/>
  <c r="BN65" i="17"/>
  <c r="BN64" i="17"/>
  <c r="BN63" i="17"/>
  <c r="BN62" i="17"/>
  <c r="BN61" i="17"/>
  <c r="BN60" i="17"/>
  <c r="BN59" i="17"/>
  <c r="BN58" i="17"/>
  <c r="BN57" i="17"/>
  <c r="BN56" i="17"/>
  <c r="BN55" i="17"/>
  <c r="BN54" i="17"/>
  <c r="BN53" i="17"/>
  <c r="BN52" i="17"/>
  <c r="BN51" i="17"/>
  <c r="BN50" i="17"/>
  <c r="BN49" i="17"/>
  <c r="BN48" i="17"/>
  <c r="BN47" i="17"/>
  <c r="BN46" i="17"/>
  <c r="BN45" i="17"/>
  <c r="BN44" i="17"/>
  <c r="BN43" i="17"/>
  <c r="BN42" i="17"/>
  <c r="BN41" i="17"/>
  <c r="BN40" i="17"/>
  <c r="BN39" i="17"/>
  <c r="BN38" i="17"/>
  <c r="BN37" i="17"/>
  <c r="BN36" i="17"/>
  <c r="BN35" i="17"/>
  <c r="BN21" i="17" s="1"/>
  <c r="BN34" i="17"/>
  <c r="BN33" i="17"/>
  <c r="BN32" i="17"/>
  <c r="BN31" i="17"/>
  <c r="BN30" i="17"/>
  <c r="BN29" i="17"/>
  <c r="BN28" i="17"/>
  <c r="BN27" i="17"/>
  <c r="BN26" i="17"/>
  <c r="BN25" i="17"/>
  <c r="BN24" i="17"/>
  <c r="BN20" i="17" s="1"/>
  <c r="BI87" i="17"/>
  <c r="BI86" i="17"/>
  <c r="BI85" i="17"/>
  <c r="BI84" i="17"/>
  <c r="BI83" i="17"/>
  <c r="BI82" i="17"/>
  <c r="BI81" i="17"/>
  <c r="BI80" i="17"/>
  <c r="BI79" i="17"/>
  <c r="BI78" i="17"/>
  <c r="BI77" i="17"/>
  <c r="BI76" i="17"/>
  <c r="BI75" i="17"/>
  <c r="BI74" i="17"/>
  <c r="BI73" i="17"/>
  <c r="BI72" i="17"/>
  <c r="BI71" i="17"/>
  <c r="BI70" i="17"/>
  <c r="BI69" i="17"/>
  <c r="BI68" i="17"/>
  <c r="BI67" i="17"/>
  <c r="BI66" i="17"/>
  <c r="BI65" i="17"/>
  <c r="BI64" i="17"/>
  <c r="BI63" i="17"/>
  <c r="BI62" i="17"/>
  <c r="BI61" i="17"/>
  <c r="BI60" i="17"/>
  <c r="BI59" i="17"/>
  <c r="BI58" i="17"/>
  <c r="BI57" i="17"/>
  <c r="BI56" i="17"/>
  <c r="BI55" i="17"/>
  <c r="BI54" i="17"/>
  <c r="BI53" i="17"/>
  <c r="BI52" i="17"/>
  <c r="BI51" i="17"/>
  <c r="BI50" i="17"/>
  <c r="BI49" i="17"/>
  <c r="BI48" i="17"/>
  <c r="BI47" i="17"/>
  <c r="BI46" i="17"/>
  <c r="BI45" i="17"/>
  <c r="BI44" i="17"/>
  <c r="BI43" i="17"/>
  <c r="BI42" i="17"/>
  <c r="BI41" i="17"/>
  <c r="BI40" i="17"/>
  <c r="BI39" i="17"/>
  <c r="BI38" i="17"/>
  <c r="BI37" i="17"/>
  <c r="BI36" i="17"/>
  <c r="BI35" i="17"/>
  <c r="BI21" i="17" s="1"/>
  <c r="BI34" i="17"/>
  <c r="BI33" i="17"/>
  <c r="BI32" i="17"/>
  <c r="BI31" i="17"/>
  <c r="BI30" i="17"/>
  <c r="BI29" i="17"/>
  <c r="BI28" i="17"/>
  <c r="BI27" i="17"/>
  <c r="BI26" i="17"/>
  <c r="BI25" i="17"/>
  <c r="BI24" i="17"/>
  <c r="BI20" i="17" s="1"/>
  <c r="N54" i="18" l="1"/>
  <c r="O54" i="18"/>
  <c r="P54" i="18"/>
  <c r="Q54" i="18"/>
  <c r="BC54" i="18"/>
  <c r="BD54" i="18"/>
  <c r="BE54" i="18"/>
  <c r="BF54" i="18"/>
  <c r="AC54" i="18"/>
  <c r="AD54" i="18"/>
  <c r="AM54" i="18"/>
  <c r="AN54" i="18"/>
  <c r="AE54" i="18"/>
  <c r="AF54" i="18"/>
  <c r="AI54" i="18"/>
  <c r="AJ54" i="18"/>
  <c r="AK54" i="18"/>
  <c r="AL54" i="18"/>
  <c r="AG54" i="18"/>
  <c r="AH54" i="18"/>
  <c r="BZ54" i="18"/>
  <c r="CA54" i="18"/>
  <c r="CJ54" i="18"/>
  <c r="CK54" i="18"/>
  <c r="CB54" i="18"/>
  <c r="CC54" i="18"/>
  <c r="CF54" i="18"/>
  <c r="CG54" i="18"/>
  <c r="CH54" i="18"/>
  <c r="CI54" i="18"/>
  <c r="CD54" i="18"/>
  <c r="CE54" i="18"/>
  <c r="X54" i="18"/>
  <c r="Y54" i="18"/>
  <c r="Z54" i="18"/>
  <c r="AA54" i="18"/>
  <c r="BS54" i="18"/>
  <c r="BT54" i="18"/>
  <c r="BU54" i="18"/>
  <c r="BV54" i="18"/>
  <c r="R54" i="18"/>
  <c r="S54" i="18"/>
  <c r="T54" i="18"/>
  <c r="U54" i="18"/>
  <c r="V54" i="18"/>
  <c r="W54" i="18"/>
  <c r="BJ54" i="18"/>
  <c r="BK54" i="18"/>
  <c r="BL54" i="18"/>
  <c r="BM54" i="18"/>
  <c r="BN54" i="18"/>
  <c r="BO54" i="18"/>
  <c r="AR54" i="18"/>
  <c r="AS54" i="18"/>
  <c r="AT54" i="18"/>
  <c r="AU54" i="18"/>
  <c r="AP54" i="18"/>
  <c r="AQ54" i="18"/>
  <c r="AV54" i="18"/>
  <c r="AW54" i="18"/>
  <c r="CQ54" i="18"/>
  <c r="CR54" i="18"/>
  <c r="CS54" i="18"/>
  <c r="CT54" i="18"/>
  <c r="CO54" i="18"/>
  <c r="CP54" i="18"/>
  <c r="CU54" i="18"/>
  <c r="CV54" i="18"/>
  <c r="BX54" i="18"/>
  <c r="BY54" i="18"/>
  <c r="CM54" i="18"/>
  <c r="CN54" i="18"/>
  <c r="BQ54" i="18"/>
  <c r="BR54" i="18"/>
  <c r="BH54" i="18"/>
  <c r="BI54" i="18"/>
  <c r="BA54" i="18"/>
  <c r="BB54" i="18"/>
  <c r="L52" i="35" l="1"/>
  <c r="M52" i="35"/>
  <c r="L53" i="35"/>
  <c r="M53" i="35"/>
  <c r="AJ55" i="31" l="1"/>
  <c r="AK55" i="31"/>
  <c r="AL55" i="31"/>
  <c r="AJ56" i="31"/>
  <c r="AK56" i="31"/>
  <c r="AL56" i="31"/>
  <c r="AJ57" i="31"/>
  <c r="AK57" i="31"/>
  <c r="AL57" i="31"/>
  <c r="AJ58" i="31"/>
  <c r="AK58" i="31"/>
  <c r="AL58" i="31"/>
  <c r="AJ59" i="31"/>
  <c r="AK59" i="31"/>
  <c r="AL59" i="31"/>
  <c r="AJ60" i="31"/>
  <c r="AK60" i="31"/>
  <c r="AL60" i="31"/>
  <c r="AJ61" i="31"/>
  <c r="AK61" i="31"/>
  <c r="AL61" i="31"/>
  <c r="AJ62" i="31"/>
  <c r="AK62" i="31"/>
  <c r="AL62" i="31"/>
  <c r="AJ63" i="31"/>
  <c r="AK63" i="31"/>
  <c r="AL63" i="31"/>
  <c r="AJ64" i="31"/>
  <c r="AK64" i="31"/>
  <c r="AL64" i="31"/>
  <c r="AJ65" i="31"/>
  <c r="AK65" i="31"/>
  <c r="AL65" i="31"/>
  <c r="AJ66" i="31"/>
  <c r="AK66" i="31"/>
  <c r="AL66" i="31"/>
  <c r="AJ67" i="31"/>
  <c r="AK67" i="31"/>
  <c r="AL67" i="31"/>
  <c r="AJ68" i="31"/>
  <c r="AK68" i="31"/>
  <c r="AL68" i="31"/>
  <c r="AJ69" i="31"/>
  <c r="AK69" i="31"/>
  <c r="AL69" i="31"/>
  <c r="AJ70" i="31"/>
  <c r="AK70" i="31"/>
  <c r="AL70" i="31"/>
  <c r="AJ71" i="31"/>
  <c r="AK71" i="31"/>
  <c r="AL71" i="31"/>
  <c r="AJ72" i="31"/>
  <c r="AK72" i="31"/>
  <c r="AL72" i="31"/>
  <c r="AJ73" i="31"/>
  <c r="AK73" i="31"/>
  <c r="AL73" i="31"/>
  <c r="AJ74" i="31"/>
  <c r="AK74" i="31"/>
  <c r="AL74" i="31"/>
  <c r="AJ75" i="31"/>
  <c r="AK75" i="31"/>
  <c r="AL75" i="31"/>
  <c r="AJ76" i="31"/>
  <c r="AK76" i="31"/>
  <c r="AL76" i="31"/>
  <c r="AJ77" i="31"/>
  <c r="AK77" i="31"/>
  <c r="AL77" i="31"/>
  <c r="AJ78" i="31"/>
  <c r="AK78" i="31"/>
  <c r="AL78" i="31"/>
  <c r="AJ79" i="31"/>
  <c r="AK79" i="31"/>
  <c r="AL79" i="31"/>
  <c r="AJ80" i="31"/>
  <c r="AK80" i="31"/>
  <c r="AL80" i="31"/>
  <c r="AJ81" i="31"/>
  <c r="AK81" i="31"/>
  <c r="AL81" i="31"/>
  <c r="AJ82" i="31"/>
  <c r="AK82" i="31"/>
  <c r="AL82" i="31"/>
  <c r="AJ83" i="31"/>
  <c r="AK83" i="31"/>
  <c r="AL83" i="31"/>
  <c r="AJ84" i="31"/>
  <c r="AK84" i="31"/>
  <c r="AL84" i="31"/>
  <c r="AJ85" i="31"/>
  <c r="AK85" i="31"/>
  <c r="AL85" i="31"/>
  <c r="AJ86" i="31"/>
  <c r="AK86" i="31"/>
  <c r="AL86" i="31"/>
  <c r="AL54" i="31"/>
  <c r="AK54" i="31"/>
  <c r="AJ54" i="31"/>
  <c r="C54" i="31" l="1"/>
  <c r="F54" i="31"/>
  <c r="I54" i="31"/>
  <c r="E54" i="31"/>
  <c r="H54" i="31"/>
  <c r="K54" i="31"/>
  <c r="D54" i="31"/>
  <c r="G54" i="31"/>
  <c r="J54" i="31"/>
  <c r="M54" i="31"/>
  <c r="P54" i="31"/>
  <c r="S54" i="31"/>
  <c r="O54" i="31"/>
  <c r="R54" i="31"/>
  <c r="U54" i="31"/>
  <c r="N54" i="31"/>
  <c r="Q54" i="31"/>
  <c r="T54" i="31"/>
  <c r="V54" i="31"/>
  <c r="AA54" i="31"/>
  <c r="X54" i="31"/>
  <c r="W54" i="31"/>
  <c r="Y54" i="31"/>
  <c r="AC54" i="31"/>
  <c r="AB54" i="31"/>
  <c r="AD54" i="31"/>
  <c r="AF54" i="31"/>
  <c r="N55" i="18" l="1"/>
  <c r="O55" i="18"/>
  <c r="P55" i="18"/>
  <c r="Q55" i="18"/>
  <c r="BC55" i="18"/>
  <c r="BD55" i="18"/>
  <c r="BE55" i="18"/>
  <c r="BF55" i="18"/>
  <c r="AC55" i="18"/>
  <c r="AD55" i="18"/>
  <c r="AM55" i="18"/>
  <c r="AN55" i="18"/>
  <c r="AE55" i="18"/>
  <c r="AF55" i="18"/>
  <c r="AI55" i="18"/>
  <c r="AJ55" i="18"/>
  <c r="AK55" i="18"/>
  <c r="AL55" i="18"/>
  <c r="AG55" i="18"/>
  <c r="AH55" i="18"/>
  <c r="BZ55" i="18"/>
  <c r="CA55" i="18"/>
  <c r="CJ55" i="18"/>
  <c r="CK55" i="18"/>
  <c r="CB55" i="18"/>
  <c r="CC55" i="18"/>
  <c r="CF55" i="18"/>
  <c r="CG55" i="18"/>
  <c r="CH55" i="18"/>
  <c r="CI55" i="18"/>
  <c r="CD55" i="18"/>
  <c r="CE55" i="18"/>
  <c r="X55" i="18"/>
  <c r="Y55" i="18"/>
  <c r="Z55" i="18"/>
  <c r="AA55" i="18"/>
  <c r="BS55" i="18"/>
  <c r="BT55" i="18"/>
  <c r="BU55" i="18"/>
  <c r="BV55" i="18"/>
  <c r="R55" i="18"/>
  <c r="S55" i="18"/>
  <c r="T55" i="18"/>
  <c r="U55" i="18"/>
  <c r="V55" i="18"/>
  <c r="W55" i="18"/>
  <c r="BJ55" i="18"/>
  <c r="BK55" i="18"/>
  <c r="BL55" i="18"/>
  <c r="BM55" i="18"/>
  <c r="BN55" i="18"/>
  <c r="BO55" i="18"/>
  <c r="AR55" i="18"/>
  <c r="AS55" i="18"/>
  <c r="AT55" i="18"/>
  <c r="AU55" i="18"/>
  <c r="AP55" i="18"/>
  <c r="AQ55" i="18"/>
  <c r="AV55" i="18"/>
  <c r="AW55" i="18"/>
  <c r="CQ55" i="18"/>
  <c r="CR55" i="18"/>
  <c r="CS55" i="18"/>
  <c r="CT55" i="18"/>
  <c r="CO55" i="18"/>
  <c r="CP55" i="18"/>
  <c r="CU55" i="18"/>
  <c r="CV55" i="18"/>
  <c r="BX55" i="18"/>
  <c r="BY55" i="18"/>
  <c r="CM55" i="18"/>
  <c r="CN55" i="18"/>
  <c r="BQ55" i="18"/>
  <c r="BR55" i="18"/>
  <c r="BH55" i="18"/>
  <c r="BI55" i="18"/>
  <c r="BA55" i="18"/>
  <c r="BB55" i="18"/>
  <c r="C55" i="31" l="1"/>
  <c r="F55" i="31"/>
  <c r="I55" i="31"/>
  <c r="E55" i="31"/>
  <c r="H55" i="31"/>
  <c r="K55" i="31"/>
  <c r="D55" i="31"/>
  <c r="G55" i="31"/>
  <c r="J55" i="31"/>
  <c r="M55" i="31"/>
  <c r="P55" i="31"/>
  <c r="S55" i="31"/>
  <c r="O55" i="31"/>
  <c r="R55" i="31"/>
  <c r="U55" i="31"/>
  <c r="N55" i="31"/>
  <c r="Q55" i="31"/>
  <c r="T55" i="31"/>
  <c r="V55" i="31"/>
  <c r="AA55" i="31"/>
  <c r="X55" i="31"/>
  <c r="W55" i="31"/>
  <c r="Y55" i="31"/>
  <c r="AC55" i="31"/>
  <c r="AB55" i="31"/>
  <c r="AD55" i="31"/>
  <c r="AF55" i="31"/>
  <c r="L54" i="35" l="1"/>
  <c r="M54" i="35"/>
  <c r="L55" i="35"/>
  <c r="M55" i="35"/>
  <c r="L56" i="35"/>
  <c r="M56" i="35"/>
  <c r="N56" i="18" l="1"/>
  <c r="O56" i="18"/>
  <c r="P56" i="18"/>
  <c r="Q56" i="18"/>
  <c r="BC56" i="18"/>
  <c r="BD56" i="18"/>
  <c r="BE56" i="18"/>
  <c r="BF56" i="18"/>
  <c r="AC56" i="18"/>
  <c r="AD56" i="18"/>
  <c r="AM56" i="18"/>
  <c r="AN56" i="18"/>
  <c r="AE56" i="18"/>
  <c r="AF56" i="18"/>
  <c r="AI56" i="18"/>
  <c r="AJ56" i="18"/>
  <c r="AK56" i="18"/>
  <c r="AL56" i="18"/>
  <c r="AG56" i="18"/>
  <c r="AH56" i="18"/>
  <c r="BZ56" i="18"/>
  <c r="CA56" i="18"/>
  <c r="CJ56" i="18"/>
  <c r="CK56" i="18"/>
  <c r="CB56" i="18"/>
  <c r="CC56" i="18"/>
  <c r="CF56" i="18"/>
  <c r="CG56" i="18"/>
  <c r="CH56" i="18"/>
  <c r="CI56" i="18"/>
  <c r="CD56" i="18"/>
  <c r="CE56" i="18"/>
  <c r="X56" i="18"/>
  <c r="Y56" i="18"/>
  <c r="Z56" i="18"/>
  <c r="AA56" i="18"/>
  <c r="BS56" i="18"/>
  <c r="BT56" i="18"/>
  <c r="BU56" i="18"/>
  <c r="BV56" i="18"/>
  <c r="R56" i="18"/>
  <c r="S56" i="18"/>
  <c r="T56" i="18"/>
  <c r="U56" i="18"/>
  <c r="V56" i="18"/>
  <c r="W56" i="18"/>
  <c r="BJ56" i="18"/>
  <c r="BK56" i="18"/>
  <c r="BL56" i="18"/>
  <c r="BM56" i="18"/>
  <c r="BN56" i="18"/>
  <c r="BO56" i="18"/>
  <c r="AR56" i="18"/>
  <c r="AS56" i="18"/>
  <c r="AT56" i="18"/>
  <c r="AU56" i="18"/>
  <c r="AP56" i="18"/>
  <c r="AQ56" i="18"/>
  <c r="AV56" i="18"/>
  <c r="AW56" i="18"/>
  <c r="CQ56" i="18"/>
  <c r="CR56" i="18"/>
  <c r="CS56" i="18"/>
  <c r="CT56" i="18"/>
  <c r="CO56" i="18"/>
  <c r="CP56" i="18"/>
  <c r="CU56" i="18"/>
  <c r="CV56" i="18"/>
  <c r="BX56" i="18"/>
  <c r="BY56" i="18"/>
  <c r="CM56" i="18"/>
  <c r="CN56" i="18"/>
  <c r="BQ56" i="18"/>
  <c r="BR56" i="18"/>
  <c r="BH56" i="18"/>
  <c r="BI56" i="18"/>
  <c r="BA56" i="18"/>
  <c r="BB56" i="18"/>
  <c r="C56" i="31" l="1"/>
  <c r="F56" i="31"/>
  <c r="I56" i="31"/>
  <c r="E56" i="31"/>
  <c r="H56" i="31"/>
  <c r="K56" i="31"/>
  <c r="D56" i="31"/>
  <c r="G56" i="31"/>
  <c r="J56" i="31"/>
  <c r="M56" i="31"/>
  <c r="P56" i="31"/>
  <c r="S56" i="31"/>
  <c r="O56" i="31"/>
  <c r="R56" i="31"/>
  <c r="U56" i="31"/>
  <c r="N56" i="31"/>
  <c r="Q56" i="31"/>
  <c r="T56" i="31"/>
  <c r="V56" i="31"/>
  <c r="AA56" i="31"/>
  <c r="X56" i="31"/>
  <c r="W56" i="31"/>
  <c r="Y56" i="31"/>
  <c r="AC56" i="31"/>
  <c r="AB56" i="31"/>
  <c r="AD56" i="31"/>
  <c r="AF56" i="31"/>
  <c r="W57" i="18" l="1"/>
  <c r="BB85" i="18"/>
  <c r="BA85" i="18"/>
  <c r="BI85" i="18"/>
  <c r="BH85" i="18"/>
  <c r="BR85" i="18"/>
  <c r="BQ85" i="18"/>
  <c r="CN85" i="18"/>
  <c r="CM85" i="18"/>
  <c r="BY85" i="18"/>
  <c r="BX85" i="18"/>
  <c r="CV85" i="18"/>
  <c r="CU85" i="18"/>
  <c r="CP85" i="18"/>
  <c r="CO85" i="18"/>
  <c r="CT85" i="18"/>
  <c r="CS85" i="18"/>
  <c r="CR85" i="18"/>
  <c r="CQ85" i="18"/>
  <c r="AW85" i="18"/>
  <c r="AV85" i="18"/>
  <c r="AQ85" i="18"/>
  <c r="AP85" i="18"/>
  <c r="AU85" i="18"/>
  <c r="AT85" i="18"/>
  <c r="AS85" i="18"/>
  <c r="AR85" i="18"/>
  <c r="BO85" i="18"/>
  <c r="BN85" i="18"/>
  <c r="BM85" i="18"/>
  <c r="BL85" i="18"/>
  <c r="BK85" i="18"/>
  <c r="BJ85" i="18"/>
  <c r="W85" i="18"/>
  <c r="V85" i="18"/>
  <c r="U85" i="18"/>
  <c r="T85" i="18"/>
  <c r="S85" i="18"/>
  <c r="R85" i="18"/>
  <c r="BV85" i="18"/>
  <c r="BU85" i="18"/>
  <c r="BT85" i="18"/>
  <c r="BS85" i="18"/>
  <c r="AA85" i="18"/>
  <c r="Z85" i="18"/>
  <c r="Y85" i="18"/>
  <c r="X85" i="18"/>
  <c r="CE85" i="18"/>
  <c r="CD85" i="18"/>
  <c r="CI85" i="18"/>
  <c r="CH85" i="18"/>
  <c r="CG85" i="18"/>
  <c r="CF85" i="18"/>
  <c r="CC85" i="18"/>
  <c r="CB85" i="18"/>
  <c r="CK85" i="18"/>
  <c r="CJ85" i="18"/>
  <c r="CA85" i="18"/>
  <c r="BZ85" i="18"/>
  <c r="AH85" i="18"/>
  <c r="AG85" i="18"/>
  <c r="AL85" i="18"/>
  <c r="AK85" i="18"/>
  <c r="AJ85" i="18"/>
  <c r="AI85" i="18"/>
  <c r="AF85" i="18"/>
  <c r="AE85" i="18"/>
  <c r="AN85" i="18"/>
  <c r="AM85" i="18"/>
  <c r="AD85" i="18"/>
  <c r="AC85" i="18"/>
  <c r="BF85" i="18"/>
  <c r="BE85" i="18"/>
  <c r="BD85" i="18"/>
  <c r="BC85" i="18"/>
  <c r="Q85" i="18"/>
  <c r="P85" i="18"/>
  <c r="O85" i="18"/>
  <c r="N85" i="18"/>
  <c r="BB84" i="18"/>
  <c r="BA84" i="18"/>
  <c r="BI84" i="18"/>
  <c r="BH84" i="18"/>
  <c r="BR84" i="18"/>
  <c r="BQ84" i="18"/>
  <c r="CN84" i="18"/>
  <c r="CM84" i="18"/>
  <c r="BY84" i="18"/>
  <c r="BX84" i="18"/>
  <c r="CV84" i="18"/>
  <c r="CU84" i="18"/>
  <c r="CP84" i="18"/>
  <c r="CO84" i="18"/>
  <c r="CT84" i="18"/>
  <c r="CS84" i="18"/>
  <c r="CR84" i="18"/>
  <c r="CQ84" i="18"/>
  <c r="AW84" i="18"/>
  <c r="AV84" i="18"/>
  <c r="AQ84" i="18"/>
  <c r="AP84" i="18"/>
  <c r="AU84" i="18"/>
  <c r="AT84" i="18"/>
  <c r="AS84" i="18"/>
  <c r="AR84" i="18"/>
  <c r="BO84" i="18"/>
  <c r="BN84" i="18"/>
  <c r="BM84" i="18"/>
  <c r="BL84" i="18"/>
  <c r="BK84" i="18"/>
  <c r="BJ84" i="18"/>
  <c r="W84" i="18"/>
  <c r="V84" i="18"/>
  <c r="U84" i="18"/>
  <c r="T84" i="18"/>
  <c r="S84" i="18"/>
  <c r="R84" i="18"/>
  <c r="BV84" i="18"/>
  <c r="BU84" i="18"/>
  <c r="BT84" i="18"/>
  <c r="BS84" i="18"/>
  <c r="AA84" i="18"/>
  <c r="Z84" i="18"/>
  <c r="Y84" i="18"/>
  <c r="X84" i="18"/>
  <c r="CE84" i="18"/>
  <c r="CD84" i="18"/>
  <c r="CI84" i="18"/>
  <c r="CH84" i="18"/>
  <c r="CG84" i="18"/>
  <c r="CF84" i="18"/>
  <c r="CC84" i="18"/>
  <c r="CB84" i="18"/>
  <c r="CK84" i="18"/>
  <c r="CJ84" i="18"/>
  <c r="CA84" i="18"/>
  <c r="BZ84" i="18"/>
  <c r="AH84" i="18"/>
  <c r="AG84" i="18"/>
  <c r="AL84" i="18"/>
  <c r="AK84" i="18"/>
  <c r="AJ84" i="18"/>
  <c r="AI84" i="18"/>
  <c r="AF84" i="18"/>
  <c r="AE84" i="18"/>
  <c r="AN84" i="18"/>
  <c r="AM84" i="18"/>
  <c r="AD84" i="18"/>
  <c r="AC84" i="18"/>
  <c r="BF84" i="18"/>
  <c r="BE84" i="18"/>
  <c r="BD84" i="18"/>
  <c r="BC84" i="18"/>
  <c r="Q84" i="18"/>
  <c r="P84" i="18"/>
  <c r="O84" i="18"/>
  <c r="N84" i="18"/>
  <c r="BB83" i="18"/>
  <c r="BA83" i="18"/>
  <c r="BI83" i="18"/>
  <c r="BH83" i="18"/>
  <c r="BR83" i="18"/>
  <c r="BQ83" i="18"/>
  <c r="CN83" i="18"/>
  <c r="CM83" i="18"/>
  <c r="BY83" i="18"/>
  <c r="BX83" i="18"/>
  <c r="CV83" i="18"/>
  <c r="CU83" i="18"/>
  <c r="CP83" i="18"/>
  <c r="CO83" i="18"/>
  <c r="CT83" i="18"/>
  <c r="CS83" i="18"/>
  <c r="CR83" i="18"/>
  <c r="CQ83" i="18"/>
  <c r="AW83" i="18"/>
  <c r="AV83" i="18"/>
  <c r="AQ83" i="18"/>
  <c r="AP83" i="18"/>
  <c r="AU83" i="18"/>
  <c r="AT83" i="18"/>
  <c r="AS83" i="18"/>
  <c r="AR83" i="18"/>
  <c r="BO83" i="18"/>
  <c r="BN83" i="18"/>
  <c r="BM83" i="18"/>
  <c r="BL83" i="18"/>
  <c r="BK83" i="18"/>
  <c r="BJ83" i="18"/>
  <c r="W83" i="18"/>
  <c r="V83" i="18"/>
  <c r="U83" i="18"/>
  <c r="T83" i="18"/>
  <c r="S83" i="18"/>
  <c r="R83" i="18"/>
  <c r="BV83" i="18"/>
  <c r="BU83" i="18"/>
  <c r="BT83" i="18"/>
  <c r="BS83" i="18"/>
  <c r="AA83" i="18"/>
  <c r="Z83" i="18"/>
  <c r="Y83" i="18"/>
  <c r="X83" i="18"/>
  <c r="CE83" i="18"/>
  <c r="CD83" i="18"/>
  <c r="CI83" i="18"/>
  <c r="CH83" i="18"/>
  <c r="CG83" i="18"/>
  <c r="CF83" i="18"/>
  <c r="CC83" i="18"/>
  <c r="CB83" i="18"/>
  <c r="CK83" i="18"/>
  <c r="CJ83" i="18"/>
  <c r="CA83" i="18"/>
  <c r="BZ83" i="18"/>
  <c r="AH83" i="18"/>
  <c r="AG83" i="18"/>
  <c r="AL83" i="18"/>
  <c r="AK83" i="18"/>
  <c r="AJ83" i="18"/>
  <c r="AI83" i="18"/>
  <c r="AF83" i="18"/>
  <c r="AE83" i="18"/>
  <c r="AN83" i="18"/>
  <c r="AM83" i="18"/>
  <c r="AD83" i="18"/>
  <c r="AC83" i="18"/>
  <c r="BF83" i="18"/>
  <c r="BE83" i="18"/>
  <c r="BD83" i="18"/>
  <c r="BC83" i="18"/>
  <c r="Q83" i="18"/>
  <c r="P83" i="18"/>
  <c r="O83" i="18"/>
  <c r="N83" i="18"/>
  <c r="BB82" i="18"/>
  <c r="BA82" i="18"/>
  <c r="BI82" i="18"/>
  <c r="BH82" i="18"/>
  <c r="BR82" i="18"/>
  <c r="BQ82" i="18"/>
  <c r="CN82" i="18"/>
  <c r="CM82" i="18"/>
  <c r="BY82" i="18"/>
  <c r="BX82" i="18"/>
  <c r="CV82" i="18"/>
  <c r="CU82" i="18"/>
  <c r="CP82" i="18"/>
  <c r="CO82" i="18"/>
  <c r="CT82" i="18"/>
  <c r="CS82" i="18"/>
  <c r="CR82" i="18"/>
  <c r="CQ82" i="18"/>
  <c r="AW82" i="18"/>
  <c r="AV82" i="18"/>
  <c r="AQ82" i="18"/>
  <c r="AP82" i="18"/>
  <c r="AU82" i="18"/>
  <c r="AT82" i="18"/>
  <c r="AS82" i="18"/>
  <c r="AR82" i="18"/>
  <c r="BO82" i="18"/>
  <c r="BN82" i="18"/>
  <c r="BM82" i="18"/>
  <c r="BL82" i="18"/>
  <c r="BK82" i="18"/>
  <c r="BJ82" i="18"/>
  <c r="W82" i="18"/>
  <c r="V82" i="18"/>
  <c r="U82" i="18"/>
  <c r="T82" i="18"/>
  <c r="S82" i="18"/>
  <c r="R82" i="18"/>
  <c r="BV82" i="18"/>
  <c r="BU82" i="18"/>
  <c r="BT82" i="18"/>
  <c r="BS82" i="18"/>
  <c r="AA82" i="18"/>
  <c r="Z82" i="18"/>
  <c r="Y82" i="18"/>
  <c r="X82" i="18"/>
  <c r="CE82" i="18"/>
  <c r="CD82" i="18"/>
  <c r="CI82" i="18"/>
  <c r="CH82" i="18"/>
  <c r="CG82" i="18"/>
  <c r="CF82" i="18"/>
  <c r="CC82" i="18"/>
  <c r="CB82" i="18"/>
  <c r="CK82" i="18"/>
  <c r="CJ82" i="18"/>
  <c r="CA82" i="18"/>
  <c r="BZ82" i="18"/>
  <c r="AH82" i="18"/>
  <c r="AG82" i="18"/>
  <c r="AL82" i="18"/>
  <c r="AK82" i="18"/>
  <c r="AJ82" i="18"/>
  <c r="AI82" i="18"/>
  <c r="AF82" i="18"/>
  <c r="AE82" i="18"/>
  <c r="AN82" i="18"/>
  <c r="AM82" i="18"/>
  <c r="AD82" i="18"/>
  <c r="AC82" i="18"/>
  <c r="BF82" i="18"/>
  <c r="BE82" i="18"/>
  <c r="BD82" i="18"/>
  <c r="BC82" i="18"/>
  <c r="Q82" i="18"/>
  <c r="P82" i="18"/>
  <c r="O82" i="18"/>
  <c r="N82" i="18"/>
  <c r="BB81" i="18"/>
  <c r="BA81" i="18"/>
  <c r="BI81" i="18"/>
  <c r="BH81" i="18"/>
  <c r="BR81" i="18"/>
  <c r="BQ81" i="18"/>
  <c r="CN81" i="18"/>
  <c r="CM81" i="18"/>
  <c r="BY81" i="18"/>
  <c r="BX81" i="18"/>
  <c r="CV81" i="18"/>
  <c r="CU81" i="18"/>
  <c r="CP81" i="18"/>
  <c r="CO81" i="18"/>
  <c r="CT81" i="18"/>
  <c r="CS81" i="18"/>
  <c r="CR81" i="18"/>
  <c r="CQ81" i="18"/>
  <c r="AW81" i="18"/>
  <c r="AV81" i="18"/>
  <c r="AQ81" i="18"/>
  <c r="AP81" i="18"/>
  <c r="AU81" i="18"/>
  <c r="AT81" i="18"/>
  <c r="AS81" i="18"/>
  <c r="AR81" i="18"/>
  <c r="BO81" i="18"/>
  <c r="BN81" i="18"/>
  <c r="BM81" i="18"/>
  <c r="BL81" i="18"/>
  <c r="BK81" i="18"/>
  <c r="BJ81" i="18"/>
  <c r="W81" i="18"/>
  <c r="V81" i="18"/>
  <c r="U81" i="18"/>
  <c r="T81" i="18"/>
  <c r="S81" i="18"/>
  <c r="R81" i="18"/>
  <c r="BV81" i="18"/>
  <c r="BU81" i="18"/>
  <c r="BT81" i="18"/>
  <c r="BS81" i="18"/>
  <c r="AA81" i="18"/>
  <c r="Z81" i="18"/>
  <c r="Y81" i="18"/>
  <c r="X81" i="18"/>
  <c r="CE81" i="18"/>
  <c r="CD81" i="18"/>
  <c r="CI81" i="18"/>
  <c r="CH81" i="18"/>
  <c r="CG81" i="18"/>
  <c r="CF81" i="18"/>
  <c r="CC81" i="18"/>
  <c r="CB81" i="18"/>
  <c r="CK81" i="18"/>
  <c r="CJ81" i="18"/>
  <c r="CA81" i="18"/>
  <c r="BZ81" i="18"/>
  <c r="AH81" i="18"/>
  <c r="AG81" i="18"/>
  <c r="AL81" i="18"/>
  <c r="AK81" i="18"/>
  <c r="AJ81" i="18"/>
  <c r="AI81" i="18"/>
  <c r="AF81" i="18"/>
  <c r="AE81" i="18"/>
  <c r="AN81" i="18"/>
  <c r="AM81" i="18"/>
  <c r="AD81" i="18"/>
  <c r="AC81" i="18"/>
  <c r="BF81" i="18"/>
  <c r="BE81" i="18"/>
  <c r="BD81" i="18"/>
  <c r="BC81" i="18"/>
  <c r="Q81" i="18"/>
  <c r="P81" i="18"/>
  <c r="O81" i="18"/>
  <c r="N81" i="18"/>
  <c r="BB80" i="18"/>
  <c r="BA80" i="18"/>
  <c r="BI80" i="18"/>
  <c r="BH80" i="18"/>
  <c r="BR80" i="18"/>
  <c r="BQ80" i="18"/>
  <c r="CN80" i="18"/>
  <c r="CM80" i="18"/>
  <c r="BY80" i="18"/>
  <c r="BX80" i="18"/>
  <c r="CV80" i="18"/>
  <c r="CU80" i="18"/>
  <c r="CP80" i="18"/>
  <c r="CO80" i="18"/>
  <c r="CT80" i="18"/>
  <c r="CS80" i="18"/>
  <c r="CR80" i="18"/>
  <c r="CQ80" i="18"/>
  <c r="AW80" i="18"/>
  <c r="AV80" i="18"/>
  <c r="AQ80" i="18"/>
  <c r="AP80" i="18"/>
  <c r="AU80" i="18"/>
  <c r="AT80" i="18"/>
  <c r="AS80" i="18"/>
  <c r="AR80" i="18"/>
  <c r="BO80" i="18"/>
  <c r="BN80" i="18"/>
  <c r="BM80" i="18"/>
  <c r="BL80" i="18"/>
  <c r="BK80" i="18"/>
  <c r="BJ80" i="18"/>
  <c r="W80" i="18"/>
  <c r="V80" i="18"/>
  <c r="U80" i="18"/>
  <c r="T80" i="18"/>
  <c r="S80" i="18"/>
  <c r="R80" i="18"/>
  <c r="BV80" i="18"/>
  <c r="BU80" i="18"/>
  <c r="BT80" i="18"/>
  <c r="BS80" i="18"/>
  <c r="AA80" i="18"/>
  <c r="Z80" i="18"/>
  <c r="Y80" i="18"/>
  <c r="X80" i="18"/>
  <c r="CE80" i="18"/>
  <c r="CD80" i="18"/>
  <c r="CI80" i="18"/>
  <c r="CH80" i="18"/>
  <c r="CG80" i="18"/>
  <c r="CF80" i="18"/>
  <c r="CC80" i="18"/>
  <c r="CB80" i="18"/>
  <c r="CK80" i="18"/>
  <c r="CJ80" i="18"/>
  <c r="CA80" i="18"/>
  <c r="BZ80" i="18"/>
  <c r="AH80" i="18"/>
  <c r="AG80" i="18"/>
  <c r="AL80" i="18"/>
  <c r="AK80" i="18"/>
  <c r="AJ80" i="18"/>
  <c r="AI80" i="18"/>
  <c r="AF80" i="18"/>
  <c r="AE80" i="18"/>
  <c r="AN80" i="18"/>
  <c r="AM80" i="18"/>
  <c r="AD80" i="18"/>
  <c r="AC80" i="18"/>
  <c r="BF80" i="18"/>
  <c r="BE80" i="18"/>
  <c r="BD80" i="18"/>
  <c r="BC80" i="18"/>
  <c r="Q80" i="18"/>
  <c r="P80" i="18"/>
  <c r="O80" i="18"/>
  <c r="N80" i="18"/>
  <c r="BB79" i="18"/>
  <c r="BA79" i="18"/>
  <c r="BI79" i="18"/>
  <c r="BH79" i="18"/>
  <c r="BR79" i="18"/>
  <c r="BQ79" i="18"/>
  <c r="CN79" i="18"/>
  <c r="CM79" i="18"/>
  <c r="BY79" i="18"/>
  <c r="BX79" i="18"/>
  <c r="CV79" i="18"/>
  <c r="CU79" i="18"/>
  <c r="CP79" i="18"/>
  <c r="CO79" i="18"/>
  <c r="CT79" i="18"/>
  <c r="CS79" i="18"/>
  <c r="CR79" i="18"/>
  <c r="CQ79" i="18"/>
  <c r="AW79" i="18"/>
  <c r="AV79" i="18"/>
  <c r="AQ79" i="18"/>
  <c r="AP79" i="18"/>
  <c r="AU79" i="18"/>
  <c r="AT79" i="18"/>
  <c r="AS79" i="18"/>
  <c r="AR79" i="18"/>
  <c r="BO79" i="18"/>
  <c r="BN79" i="18"/>
  <c r="BM79" i="18"/>
  <c r="BL79" i="18"/>
  <c r="BK79" i="18"/>
  <c r="BJ79" i="18"/>
  <c r="W79" i="18"/>
  <c r="V79" i="18"/>
  <c r="U79" i="18"/>
  <c r="T79" i="18"/>
  <c r="S79" i="18"/>
  <c r="R79" i="18"/>
  <c r="BV79" i="18"/>
  <c r="BU79" i="18"/>
  <c r="BT79" i="18"/>
  <c r="BS79" i="18"/>
  <c r="AA79" i="18"/>
  <c r="Z79" i="18"/>
  <c r="Y79" i="18"/>
  <c r="X79" i="18"/>
  <c r="CE79" i="18"/>
  <c r="CD79" i="18"/>
  <c r="CI79" i="18"/>
  <c r="CH79" i="18"/>
  <c r="CG79" i="18"/>
  <c r="CF79" i="18"/>
  <c r="CC79" i="18"/>
  <c r="CB79" i="18"/>
  <c r="CK79" i="18"/>
  <c r="CJ79" i="18"/>
  <c r="CA79" i="18"/>
  <c r="BZ79" i="18"/>
  <c r="AH79" i="18"/>
  <c r="AG79" i="18"/>
  <c r="AL79" i="18"/>
  <c r="AK79" i="18"/>
  <c r="AJ79" i="18"/>
  <c r="AI79" i="18"/>
  <c r="AF79" i="18"/>
  <c r="AE79" i="18"/>
  <c r="AN79" i="18"/>
  <c r="AM79" i="18"/>
  <c r="AD79" i="18"/>
  <c r="AC79" i="18"/>
  <c r="BF79" i="18"/>
  <c r="BE79" i="18"/>
  <c r="BD79" i="18"/>
  <c r="BC79" i="18"/>
  <c r="Q79" i="18"/>
  <c r="P79" i="18"/>
  <c r="O79" i="18"/>
  <c r="N79" i="18"/>
  <c r="BB78" i="18"/>
  <c r="BA78" i="18"/>
  <c r="BI78" i="18"/>
  <c r="BH78" i="18"/>
  <c r="BR78" i="18"/>
  <c r="BQ78" i="18"/>
  <c r="CN78" i="18"/>
  <c r="CM78" i="18"/>
  <c r="BY78" i="18"/>
  <c r="BX78" i="18"/>
  <c r="CV78" i="18"/>
  <c r="CU78" i="18"/>
  <c r="CP78" i="18"/>
  <c r="CO78" i="18"/>
  <c r="CT78" i="18"/>
  <c r="CS78" i="18"/>
  <c r="CR78" i="18"/>
  <c r="CQ78" i="18"/>
  <c r="AW78" i="18"/>
  <c r="AV78" i="18"/>
  <c r="AQ78" i="18"/>
  <c r="AP78" i="18"/>
  <c r="AU78" i="18"/>
  <c r="AT78" i="18"/>
  <c r="AS78" i="18"/>
  <c r="AR78" i="18"/>
  <c r="BO78" i="18"/>
  <c r="BN78" i="18"/>
  <c r="BM78" i="18"/>
  <c r="BL78" i="18"/>
  <c r="BK78" i="18"/>
  <c r="BJ78" i="18"/>
  <c r="W78" i="18"/>
  <c r="V78" i="18"/>
  <c r="U78" i="18"/>
  <c r="T78" i="18"/>
  <c r="S78" i="18"/>
  <c r="R78" i="18"/>
  <c r="BV78" i="18"/>
  <c r="BU78" i="18"/>
  <c r="BT78" i="18"/>
  <c r="BS78" i="18"/>
  <c r="AA78" i="18"/>
  <c r="Z78" i="18"/>
  <c r="Y78" i="18"/>
  <c r="X78" i="18"/>
  <c r="CE78" i="18"/>
  <c r="CD78" i="18"/>
  <c r="CI78" i="18"/>
  <c r="CH78" i="18"/>
  <c r="CG78" i="18"/>
  <c r="CF78" i="18"/>
  <c r="CC78" i="18"/>
  <c r="CB78" i="18"/>
  <c r="CK78" i="18"/>
  <c r="CJ78" i="18"/>
  <c r="CA78" i="18"/>
  <c r="BZ78" i="18"/>
  <c r="AH78" i="18"/>
  <c r="AG78" i="18"/>
  <c r="AL78" i="18"/>
  <c r="AK78" i="18"/>
  <c r="AJ78" i="18"/>
  <c r="AI78" i="18"/>
  <c r="AF78" i="18"/>
  <c r="AE78" i="18"/>
  <c r="AN78" i="18"/>
  <c r="AM78" i="18"/>
  <c r="AD78" i="18"/>
  <c r="AC78" i="18"/>
  <c r="BF78" i="18"/>
  <c r="BE78" i="18"/>
  <c r="BD78" i="18"/>
  <c r="BC78" i="18"/>
  <c r="Q78" i="18"/>
  <c r="P78" i="18"/>
  <c r="O78" i="18"/>
  <c r="N78" i="18"/>
  <c r="BB77" i="18"/>
  <c r="BA77" i="18"/>
  <c r="BI77" i="18"/>
  <c r="BH77" i="18"/>
  <c r="BR77" i="18"/>
  <c r="BQ77" i="18"/>
  <c r="CN77" i="18"/>
  <c r="CM77" i="18"/>
  <c r="BY77" i="18"/>
  <c r="BX77" i="18"/>
  <c r="CV77" i="18"/>
  <c r="CU77" i="18"/>
  <c r="CP77" i="18"/>
  <c r="CO77" i="18"/>
  <c r="CT77" i="18"/>
  <c r="CS77" i="18"/>
  <c r="CR77" i="18"/>
  <c r="CQ77" i="18"/>
  <c r="AW77" i="18"/>
  <c r="AV77" i="18"/>
  <c r="AQ77" i="18"/>
  <c r="AP77" i="18"/>
  <c r="AU77" i="18"/>
  <c r="AT77" i="18"/>
  <c r="AS77" i="18"/>
  <c r="AR77" i="18"/>
  <c r="BO77" i="18"/>
  <c r="BN77" i="18"/>
  <c r="BM77" i="18"/>
  <c r="BL77" i="18"/>
  <c r="BK77" i="18"/>
  <c r="BJ77" i="18"/>
  <c r="W77" i="18"/>
  <c r="V77" i="18"/>
  <c r="U77" i="18"/>
  <c r="T77" i="18"/>
  <c r="S77" i="18"/>
  <c r="R77" i="18"/>
  <c r="BV77" i="18"/>
  <c r="BU77" i="18"/>
  <c r="BT77" i="18"/>
  <c r="BS77" i="18"/>
  <c r="AA77" i="18"/>
  <c r="Z77" i="18"/>
  <c r="Y77" i="18"/>
  <c r="X77" i="18"/>
  <c r="CE77" i="18"/>
  <c r="CD77" i="18"/>
  <c r="CI77" i="18"/>
  <c r="CH77" i="18"/>
  <c r="CG77" i="18"/>
  <c r="CF77" i="18"/>
  <c r="CC77" i="18"/>
  <c r="CB77" i="18"/>
  <c r="CK77" i="18"/>
  <c r="CJ77" i="18"/>
  <c r="CA77" i="18"/>
  <c r="BZ77" i="18"/>
  <c r="AH77" i="18"/>
  <c r="AG77" i="18"/>
  <c r="AL77" i="18"/>
  <c r="AK77" i="18"/>
  <c r="AJ77" i="18"/>
  <c r="AI77" i="18"/>
  <c r="AF77" i="18"/>
  <c r="AE77" i="18"/>
  <c r="AN77" i="18"/>
  <c r="AM77" i="18"/>
  <c r="AD77" i="18"/>
  <c r="AC77" i="18"/>
  <c r="BF77" i="18"/>
  <c r="BE77" i="18"/>
  <c r="BD77" i="18"/>
  <c r="BC77" i="18"/>
  <c r="Q77" i="18"/>
  <c r="P77" i="18"/>
  <c r="O77" i="18"/>
  <c r="N77" i="18"/>
  <c r="BB76" i="18"/>
  <c r="BA76" i="18"/>
  <c r="BI76" i="18"/>
  <c r="BH76" i="18"/>
  <c r="BR76" i="18"/>
  <c r="BQ76" i="18"/>
  <c r="CN76" i="18"/>
  <c r="CM76" i="18"/>
  <c r="BY76" i="18"/>
  <c r="BX76" i="18"/>
  <c r="CV76" i="18"/>
  <c r="CU76" i="18"/>
  <c r="CP76" i="18"/>
  <c r="CO76" i="18"/>
  <c r="CT76" i="18"/>
  <c r="CS76" i="18"/>
  <c r="CR76" i="18"/>
  <c r="CQ76" i="18"/>
  <c r="AW76" i="18"/>
  <c r="AV76" i="18"/>
  <c r="AQ76" i="18"/>
  <c r="AP76" i="18"/>
  <c r="AU76" i="18"/>
  <c r="AT76" i="18"/>
  <c r="AS76" i="18"/>
  <c r="AR76" i="18"/>
  <c r="BO76" i="18"/>
  <c r="BN76" i="18"/>
  <c r="BM76" i="18"/>
  <c r="BL76" i="18"/>
  <c r="BK76" i="18"/>
  <c r="BJ76" i="18"/>
  <c r="W76" i="18"/>
  <c r="V76" i="18"/>
  <c r="U76" i="18"/>
  <c r="T76" i="18"/>
  <c r="S76" i="18"/>
  <c r="R76" i="18"/>
  <c r="BV76" i="18"/>
  <c r="BU76" i="18"/>
  <c r="BT76" i="18"/>
  <c r="BS76" i="18"/>
  <c r="AA76" i="18"/>
  <c r="Z76" i="18"/>
  <c r="Y76" i="18"/>
  <c r="X76" i="18"/>
  <c r="CE76" i="18"/>
  <c r="CD76" i="18"/>
  <c r="CI76" i="18"/>
  <c r="CH76" i="18"/>
  <c r="CG76" i="18"/>
  <c r="CF76" i="18"/>
  <c r="CC76" i="18"/>
  <c r="CB76" i="18"/>
  <c r="CK76" i="18"/>
  <c r="CJ76" i="18"/>
  <c r="CA76" i="18"/>
  <c r="BZ76" i="18"/>
  <c r="AH76" i="18"/>
  <c r="AG76" i="18"/>
  <c r="AL76" i="18"/>
  <c r="AK76" i="18"/>
  <c r="AJ76" i="18"/>
  <c r="AI76" i="18"/>
  <c r="AF76" i="18"/>
  <c r="AE76" i="18"/>
  <c r="AN76" i="18"/>
  <c r="AM76" i="18"/>
  <c r="AD76" i="18"/>
  <c r="AC76" i="18"/>
  <c r="BF76" i="18"/>
  <c r="BE76" i="18"/>
  <c r="BD76" i="18"/>
  <c r="BC76" i="18"/>
  <c r="Q76" i="18"/>
  <c r="P76" i="18"/>
  <c r="O76" i="18"/>
  <c r="N76" i="18"/>
  <c r="BB75" i="18"/>
  <c r="BA75" i="18"/>
  <c r="BI75" i="18"/>
  <c r="BH75" i="18"/>
  <c r="BR75" i="18"/>
  <c r="BQ75" i="18"/>
  <c r="CN75" i="18"/>
  <c r="CM75" i="18"/>
  <c r="BY75" i="18"/>
  <c r="BX75" i="18"/>
  <c r="CV75" i="18"/>
  <c r="CU75" i="18"/>
  <c r="CP75" i="18"/>
  <c r="CO75" i="18"/>
  <c r="CT75" i="18"/>
  <c r="CS75" i="18"/>
  <c r="CR75" i="18"/>
  <c r="CQ75" i="18"/>
  <c r="AW75" i="18"/>
  <c r="AV75" i="18"/>
  <c r="AQ75" i="18"/>
  <c r="AP75" i="18"/>
  <c r="AU75" i="18"/>
  <c r="AT75" i="18"/>
  <c r="AS75" i="18"/>
  <c r="AR75" i="18"/>
  <c r="BO75" i="18"/>
  <c r="BN75" i="18"/>
  <c r="BM75" i="18"/>
  <c r="BL75" i="18"/>
  <c r="BK75" i="18"/>
  <c r="BJ75" i="18"/>
  <c r="W75" i="18"/>
  <c r="V75" i="18"/>
  <c r="U75" i="18"/>
  <c r="T75" i="18"/>
  <c r="S75" i="18"/>
  <c r="R75" i="18"/>
  <c r="BV75" i="18"/>
  <c r="BU75" i="18"/>
  <c r="BT75" i="18"/>
  <c r="BS75" i="18"/>
  <c r="AA75" i="18"/>
  <c r="Z75" i="18"/>
  <c r="Y75" i="18"/>
  <c r="X75" i="18"/>
  <c r="CE75" i="18"/>
  <c r="CD75" i="18"/>
  <c r="CI75" i="18"/>
  <c r="CH75" i="18"/>
  <c r="CG75" i="18"/>
  <c r="CF75" i="18"/>
  <c r="CC75" i="18"/>
  <c r="CB75" i="18"/>
  <c r="CK75" i="18"/>
  <c r="CJ75" i="18"/>
  <c r="CA75" i="18"/>
  <c r="BZ75" i="18"/>
  <c r="AH75" i="18"/>
  <c r="AG75" i="18"/>
  <c r="AL75" i="18"/>
  <c r="AK75" i="18"/>
  <c r="AJ75" i="18"/>
  <c r="AI75" i="18"/>
  <c r="AF75" i="18"/>
  <c r="AE75" i="18"/>
  <c r="AN75" i="18"/>
  <c r="AM75" i="18"/>
  <c r="AD75" i="18"/>
  <c r="AC75" i="18"/>
  <c r="BF75" i="18"/>
  <c r="BE75" i="18"/>
  <c r="BD75" i="18"/>
  <c r="BC75" i="18"/>
  <c r="Q75" i="18"/>
  <c r="P75" i="18"/>
  <c r="O75" i="18"/>
  <c r="N75" i="18"/>
  <c r="BB74" i="18"/>
  <c r="BA74" i="18"/>
  <c r="BI74" i="18"/>
  <c r="BH74" i="18"/>
  <c r="BR74" i="18"/>
  <c r="BQ74" i="18"/>
  <c r="CN74" i="18"/>
  <c r="CM74" i="18"/>
  <c r="BY74" i="18"/>
  <c r="BX74" i="18"/>
  <c r="CV74" i="18"/>
  <c r="CU74" i="18"/>
  <c r="CP74" i="18"/>
  <c r="CO74" i="18"/>
  <c r="CT74" i="18"/>
  <c r="CS74" i="18"/>
  <c r="CR74" i="18"/>
  <c r="CQ74" i="18"/>
  <c r="AW74" i="18"/>
  <c r="AV74" i="18"/>
  <c r="AQ74" i="18"/>
  <c r="AP74" i="18"/>
  <c r="AU74" i="18"/>
  <c r="AT74" i="18"/>
  <c r="AS74" i="18"/>
  <c r="AR74" i="18"/>
  <c r="BO74" i="18"/>
  <c r="BN74" i="18"/>
  <c r="BM74" i="18"/>
  <c r="BL74" i="18"/>
  <c r="BK74" i="18"/>
  <c r="BJ74" i="18"/>
  <c r="W74" i="18"/>
  <c r="V74" i="18"/>
  <c r="U74" i="18"/>
  <c r="T74" i="18"/>
  <c r="S74" i="18"/>
  <c r="R74" i="18"/>
  <c r="BV74" i="18"/>
  <c r="BU74" i="18"/>
  <c r="BT74" i="18"/>
  <c r="BS74" i="18"/>
  <c r="AA74" i="18"/>
  <c r="Z74" i="18"/>
  <c r="Y74" i="18"/>
  <c r="X74" i="18"/>
  <c r="CE74" i="18"/>
  <c r="CD74" i="18"/>
  <c r="CI74" i="18"/>
  <c r="CH74" i="18"/>
  <c r="CG74" i="18"/>
  <c r="CF74" i="18"/>
  <c r="CC74" i="18"/>
  <c r="CB74" i="18"/>
  <c r="CK74" i="18"/>
  <c r="CJ74" i="18"/>
  <c r="CA74" i="18"/>
  <c r="BZ74" i="18"/>
  <c r="AH74" i="18"/>
  <c r="AG74" i="18"/>
  <c r="AL74" i="18"/>
  <c r="AK74" i="18"/>
  <c r="AJ74" i="18"/>
  <c r="AI74" i="18"/>
  <c r="AF74" i="18"/>
  <c r="AE74" i="18"/>
  <c r="AN74" i="18"/>
  <c r="AM74" i="18"/>
  <c r="AD74" i="18"/>
  <c r="AC74" i="18"/>
  <c r="BF74" i="18"/>
  <c r="BE74" i="18"/>
  <c r="BD74" i="18"/>
  <c r="BC74" i="18"/>
  <c r="Q74" i="18"/>
  <c r="P74" i="18"/>
  <c r="O74" i="18"/>
  <c r="N74" i="18"/>
  <c r="BB73" i="18"/>
  <c r="BA73" i="18"/>
  <c r="BI73" i="18"/>
  <c r="BH73" i="18"/>
  <c r="BR73" i="18"/>
  <c r="BQ73" i="18"/>
  <c r="CN73" i="18"/>
  <c r="CM73" i="18"/>
  <c r="BY73" i="18"/>
  <c r="BX73" i="18"/>
  <c r="CV73" i="18"/>
  <c r="CU73" i="18"/>
  <c r="CP73" i="18"/>
  <c r="CO73" i="18"/>
  <c r="CT73" i="18"/>
  <c r="CS73" i="18"/>
  <c r="CR73" i="18"/>
  <c r="CQ73" i="18"/>
  <c r="AW73" i="18"/>
  <c r="AV73" i="18"/>
  <c r="AQ73" i="18"/>
  <c r="AP73" i="18"/>
  <c r="AU73" i="18"/>
  <c r="AT73" i="18"/>
  <c r="AS73" i="18"/>
  <c r="AR73" i="18"/>
  <c r="BO73" i="18"/>
  <c r="BN73" i="18"/>
  <c r="BM73" i="18"/>
  <c r="BL73" i="18"/>
  <c r="BK73" i="18"/>
  <c r="BJ73" i="18"/>
  <c r="W73" i="18"/>
  <c r="V73" i="18"/>
  <c r="U73" i="18"/>
  <c r="T73" i="18"/>
  <c r="S73" i="18"/>
  <c r="R73" i="18"/>
  <c r="BV73" i="18"/>
  <c r="BU73" i="18"/>
  <c r="BT73" i="18"/>
  <c r="BS73" i="18"/>
  <c r="AA73" i="18"/>
  <c r="Z73" i="18"/>
  <c r="Y73" i="18"/>
  <c r="X73" i="18"/>
  <c r="CE73" i="18"/>
  <c r="CD73" i="18"/>
  <c r="CI73" i="18"/>
  <c r="CH73" i="18"/>
  <c r="CG73" i="18"/>
  <c r="CF73" i="18"/>
  <c r="CC73" i="18"/>
  <c r="CB73" i="18"/>
  <c r="CK73" i="18"/>
  <c r="CJ73" i="18"/>
  <c r="CA73" i="18"/>
  <c r="BZ73" i="18"/>
  <c r="AH73" i="18"/>
  <c r="AG73" i="18"/>
  <c r="AL73" i="18"/>
  <c r="AK73" i="18"/>
  <c r="AJ73" i="18"/>
  <c r="AI73" i="18"/>
  <c r="AF73" i="18"/>
  <c r="AE73" i="18"/>
  <c r="AN73" i="18"/>
  <c r="AM73" i="18"/>
  <c r="AD73" i="18"/>
  <c r="AC73" i="18"/>
  <c r="BF73" i="18"/>
  <c r="BE73" i="18"/>
  <c r="BD73" i="18"/>
  <c r="BC73" i="18"/>
  <c r="Q73" i="18"/>
  <c r="P73" i="18"/>
  <c r="O73" i="18"/>
  <c r="N73" i="18"/>
  <c r="BB72" i="18"/>
  <c r="BA72" i="18"/>
  <c r="BI72" i="18"/>
  <c r="BH72" i="18"/>
  <c r="BR72" i="18"/>
  <c r="BQ72" i="18"/>
  <c r="CN72" i="18"/>
  <c r="CM72" i="18"/>
  <c r="BY72" i="18"/>
  <c r="BX72" i="18"/>
  <c r="CV72" i="18"/>
  <c r="CU72" i="18"/>
  <c r="CP72" i="18"/>
  <c r="CO72" i="18"/>
  <c r="CT72" i="18"/>
  <c r="CS72" i="18"/>
  <c r="CR72" i="18"/>
  <c r="CQ72" i="18"/>
  <c r="AW72" i="18"/>
  <c r="AV72" i="18"/>
  <c r="AQ72" i="18"/>
  <c r="AP72" i="18"/>
  <c r="AU72" i="18"/>
  <c r="AT72" i="18"/>
  <c r="AS72" i="18"/>
  <c r="AR72" i="18"/>
  <c r="BO72" i="18"/>
  <c r="BN72" i="18"/>
  <c r="BM72" i="18"/>
  <c r="BL72" i="18"/>
  <c r="BK72" i="18"/>
  <c r="BJ72" i="18"/>
  <c r="W72" i="18"/>
  <c r="V72" i="18"/>
  <c r="U72" i="18"/>
  <c r="T72" i="18"/>
  <c r="S72" i="18"/>
  <c r="R72" i="18"/>
  <c r="BV72" i="18"/>
  <c r="BU72" i="18"/>
  <c r="BT72" i="18"/>
  <c r="BS72" i="18"/>
  <c r="AA72" i="18"/>
  <c r="Z72" i="18"/>
  <c r="Y72" i="18"/>
  <c r="X72" i="18"/>
  <c r="CE72" i="18"/>
  <c r="CD72" i="18"/>
  <c r="CI72" i="18"/>
  <c r="CH72" i="18"/>
  <c r="CG72" i="18"/>
  <c r="CF72" i="18"/>
  <c r="CC72" i="18"/>
  <c r="CB72" i="18"/>
  <c r="CK72" i="18"/>
  <c r="CJ72" i="18"/>
  <c r="CA72" i="18"/>
  <c r="BZ72" i="18"/>
  <c r="AH72" i="18"/>
  <c r="AG72" i="18"/>
  <c r="AL72" i="18"/>
  <c r="AK72" i="18"/>
  <c r="AJ72" i="18"/>
  <c r="AI72" i="18"/>
  <c r="AF72" i="18"/>
  <c r="AE72" i="18"/>
  <c r="AN72" i="18"/>
  <c r="AM72" i="18"/>
  <c r="AD72" i="18"/>
  <c r="AC72" i="18"/>
  <c r="BF72" i="18"/>
  <c r="BE72" i="18"/>
  <c r="BD72" i="18"/>
  <c r="BC72" i="18"/>
  <c r="Q72" i="18"/>
  <c r="P72" i="18"/>
  <c r="O72" i="18"/>
  <c r="N72" i="18"/>
  <c r="BB71" i="18"/>
  <c r="BA71" i="18"/>
  <c r="BI71" i="18"/>
  <c r="BH71" i="18"/>
  <c r="BR71" i="18"/>
  <c r="BQ71" i="18"/>
  <c r="CN71" i="18"/>
  <c r="CM71" i="18"/>
  <c r="BY71" i="18"/>
  <c r="BX71" i="18"/>
  <c r="CV71" i="18"/>
  <c r="CU71" i="18"/>
  <c r="CP71" i="18"/>
  <c r="CO71" i="18"/>
  <c r="CT71" i="18"/>
  <c r="CS71" i="18"/>
  <c r="CR71" i="18"/>
  <c r="CQ71" i="18"/>
  <c r="AW71" i="18"/>
  <c r="AV71" i="18"/>
  <c r="AQ71" i="18"/>
  <c r="AP71" i="18"/>
  <c r="AU71" i="18"/>
  <c r="AT71" i="18"/>
  <c r="AS71" i="18"/>
  <c r="AR71" i="18"/>
  <c r="BO71" i="18"/>
  <c r="BN71" i="18"/>
  <c r="BM71" i="18"/>
  <c r="BL71" i="18"/>
  <c r="BK71" i="18"/>
  <c r="BJ71" i="18"/>
  <c r="W71" i="18"/>
  <c r="V71" i="18"/>
  <c r="U71" i="18"/>
  <c r="T71" i="18"/>
  <c r="S71" i="18"/>
  <c r="R71" i="18"/>
  <c r="BV71" i="18"/>
  <c r="BU71" i="18"/>
  <c r="BT71" i="18"/>
  <c r="BS71" i="18"/>
  <c r="AA71" i="18"/>
  <c r="Z71" i="18"/>
  <c r="Y71" i="18"/>
  <c r="X71" i="18"/>
  <c r="CE71" i="18"/>
  <c r="CD71" i="18"/>
  <c r="CI71" i="18"/>
  <c r="CH71" i="18"/>
  <c r="CG71" i="18"/>
  <c r="CF71" i="18"/>
  <c r="CC71" i="18"/>
  <c r="CB71" i="18"/>
  <c r="CK71" i="18"/>
  <c r="CJ71" i="18"/>
  <c r="CA71" i="18"/>
  <c r="BZ71" i="18"/>
  <c r="AH71" i="18"/>
  <c r="AG71" i="18"/>
  <c r="AL71" i="18"/>
  <c r="AK71" i="18"/>
  <c r="AJ71" i="18"/>
  <c r="AI71" i="18"/>
  <c r="AF71" i="18"/>
  <c r="AE71" i="18"/>
  <c r="AN71" i="18"/>
  <c r="AM71" i="18"/>
  <c r="AD71" i="18"/>
  <c r="AC71" i="18"/>
  <c r="BF71" i="18"/>
  <c r="BE71" i="18"/>
  <c r="BD71" i="18"/>
  <c r="BC71" i="18"/>
  <c r="Q71" i="18"/>
  <c r="P71" i="18"/>
  <c r="O71" i="18"/>
  <c r="N71" i="18"/>
  <c r="BB70" i="18"/>
  <c r="BA70" i="18"/>
  <c r="BI70" i="18"/>
  <c r="BH70" i="18"/>
  <c r="BR70" i="18"/>
  <c r="BQ70" i="18"/>
  <c r="CN70" i="18"/>
  <c r="CM70" i="18"/>
  <c r="BY70" i="18"/>
  <c r="BX70" i="18"/>
  <c r="CV70" i="18"/>
  <c r="CU70" i="18"/>
  <c r="CP70" i="18"/>
  <c r="CO70" i="18"/>
  <c r="CT70" i="18"/>
  <c r="CS70" i="18"/>
  <c r="CR70" i="18"/>
  <c r="CQ70" i="18"/>
  <c r="AW70" i="18"/>
  <c r="AV70" i="18"/>
  <c r="AQ70" i="18"/>
  <c r="AP70" i="18"/>
  <c r="AU70" i="18"/>
  <c r="AT70" i="18"/>
  <c r="AS70" i="18"/>
  <c r="AR70" i="18"/>
  <c r="BO70" i="18"/>
  <c r="BN70" i="18"/>
  <c r="BM70" i="18"/>
  <c r="BL70" i="18"/>
  <c r="BK70" i="18"/>
  <c r="BJ70" i="18"/>
  <c r="W70" i="18"/>
  <c r="V70" i="18"/>
  <c r="U70" i="18"/>
  <c r="T70" i="18"/>
  <c r="S70" i="18"/>
  <c r="R70" i="18"/>
  <c r="BV70" i="18"/>
  <c r="BU70" i="18"/>
  <c r="BT70" i="18"/>
  <c r="BS70" i="18"/>
  <c r="AA70" i="18"/>
  <c r="Z70" i="18"/>
  <c r="Y70" i="18"/>
  <c r="X70" i="18"/>
  <c r="CE70" i="18"/>
  <c r="CD70" i="18"/>
  <c r="CI70" i="18"/>
  <c r="CH70" i="18"/>
  <c r="CG70" i="18"/>
  <c r="CF70" i="18"/>
  <c r="CC70" i="18"/>
  <c r="CB70" i="18"/>
  <c r="CK70" i="18"/>
  <c r="CJ70" i="18"/>
  <c r="CA70" i="18"/>
  <c r="BZ70" i="18"/>
  <c r="AH70" i="18"/>
  <c r="AG70" i="18"/>
  <c r="AL70" i="18"/>
  <c r="AK70" i="18"/>
  <c r="AJ70" i="18"/>
  <c r="AI70" i="18"/>
  <c r="AF70" i="18"/>
  <c r="AE70" i="18"/>
  <c r="AN70" i="18"/>
  <c r="AM70" i="18"/>
  <c r="AD70" i="18"/>
  <c r="AC70" i="18"/>
  <c r="BF70" i="18"/>
  <c r="BE70" i="18"/>
  <c r="BD70" i="18"/>
  <c r="BC70" i="18"/>
  <c r="Q70" i="18"/>
  <c r="P70" i="18"/>
  <c r="O70" i="18"/>
  <c r="N70" i="18"/>
  <c r="BB69" i="18"/>
  <c r="BA69" i="18"/>
  <c r="BI69" i="18"/>
  <c r="BH69" i="18"/>
  <c r="BR69" i="18"/>
  <c r="BQ69" i="18"/>
  <c r="CN69" i="18"/>
  <c r="CM69" i="18"/>
  <c r="BY69" i="18"/>
  <c r="BX69" i="18"/>
  <c r="CV69" i="18"/>
  <c r="CU69" i="18"/>
  <c r="CP69" i="18"/>
  <c r="CO69" i="18"/>
  <c r="CT69" i="18"/>
  <c r="CS69" i="18"/>
  <c r="CR69" i="18"/>
  <c r="CQ69" i="18"/>
  <c r="AW69" i="18"/>
  <c r="AV69" i="18"/>
  <c r="AQ69" i="18"/>
  <c r="AP69" i="18"/>
  <c r="AU69" i="18"/>
  <c r="AT69" i="18"/>
  <c r="AS69" i="18"/>
  <c r="AR69" i="18"/>
  <c r="BO69" i="18"/>
  <c r="BN69" i="18"/>
  <c r="BM69" i="18"/>
  <c r="BL69" i="18"/>
  <c r="BK69" i="18"/>
  <c r="BJ69" i="18"/>
  <c r="W69" i="18"/>
  <c r="V69" i="18"/>
  <c r="U69" i="18"/>
  <c r="T69" i="18"/>
  <c r="S69" i="18"/>
  <c r="R69" i="18"/>
  <c r="BV69" i="18"/>
  <c r="BU69" i="18"/>
  <c r="BT69" i="18"/>
  <c r="BS69" i="18"/>
  <c r="AA69" i="18"/>
  <c r="Z69" i="18"/>
  <c r="Y69" i="18"/>
  <c r="X69" i="18"/>
  <c r="CE69" i="18"/>
  <c r="CD69" i="18"/>
  <c r="CI69" i="18"/>
  <c r="CH69" i="18"/>
  <c r="CG69" i="18"/>
  <c r="CF69" i="18"/>
  <c r="CC69" i="18"/>
  <c r="CB69" i="18"/>
  <c r="CK69" i="18"/>
  <c r="CJ69" i="18"/>
  <c r="CA69" i="18"/>
  <c r="BZ69" i="18"/>
  <c r="AH69" i="18"/>
  <c r="AG69" i="18"/>
  <c r="AL69" i="18"/>
  <c r="AK69" i="18"/>
  <c r="AJ69" i="18"/>
  <c r="AI69" i="18"/>
  <c r="AF69" i="18"/>
  <c r="AE69" i="18"/>
  <c r="AN69" i="18"/>
  <c r="AM69" i="18"/>
  <c r="AD69" i="18"/>
  <c r="AC69" i="18"/>
  <c r="BF69" i="18"/>
  <c r="BE69" i="18"/>
  <c r="BD69" i="18"/>
  <c r="BC69" i="18"/>
  <c r="Q69" i="18"/>
  <c r="P69" i="18"/>
  <c r="O69" i="18"/>
  <c r="N69" i="18"/>
  <c r="BB68" i="18"/>
  <c r="BA68" i="18"/>
  <c r="BI68" i="18"/>
  <c r="BH68" i="18"/>
  <c r="BR68" i="18"/>
  <c r="BQ68" i="18"/>
  <c r="CN68" i="18"/>
  <c r="CM68" i="18"/>
  <c r="BY68" i="18"/>
  <c r="BX68" i="18"/>
  <c r="CV68" i="18"/>
  <c r="CU68" i="18"/>
  <c r="CP68" i="18"/>
  <c r="CO68" i="18"/>
  <c r="CT68" i="18"/>
  <c r="CS68" i="18"/>
  <c r="CR68" i="18"/>
  <c r="CQ68" i="18"/>
  <c r="AW68" i="18"/>
  <c r="AV68" i="18"/>
  <c r="AQ68" i="18"/>
  <c r="AP68" i="18"/>
  <c r="AU68" i="18"/>
  <c r="AT68" i="18"/>
  <c r="AS68" i="18"/>
  <c r="AR68" i="18"/>
  <c r="BO68" i="18"/>
  <c r="BN68" i="18"/>
  <c r="BM68" i="18"/>
  <c r="BL68" i="18"/>
  <c r="BK68" i="18"/>
  <c r="BJ68" i="18"/>
  <c r="W68" i="18"/>
  <c r="V68" i="18"/>
  <c r="U68" i="18"/>
  <c r="T68" i="18"/>
  <c r="S68" i="18"/>
  <c r="R68" i="18"/>
  <c r="BV68" i="18"/>
  <c r="BU68" i="18"/>
  <c r="BT68" i="18"/>
  <c r="BS68" i="18"/>
  <c r="AA68" i="18"/>
  <c r="Z68" i="18"/>
  <c r="Y68" i="18"/>
  <c r="X68" i="18"/>
  <c r="CE68" i="18"/>
  <c r="CD68" i="18"/>
  <c r="CI68" i="18"/>
  <c r="CH68" i="18"/>
  <c r="CG68" i="18"/>
  <c r="CF68" i="18"/>
  <c r="CC68" i="18"/>
  <c r="CB68" i="18"/>
  <c r="CK68" i="18"/>
  <c r="CJ68" i="18"/>
  <c r="CA68" i="18"/>
  <c r="BZ68" i="18"/>
  <c r="AH68" i="18"/>
  <c r="AG68" i="18"/>
  <c r="AL68" i="18"/>
  <c r="AK68" i="18"/>
  <c r="AJ68" i="18"/>
  <c r="AI68" i="18"/>
  <c r="AF68" i="18"/>
  <c r="AE68" i="18"/>
  <c r="AN68" i="18"/>
  <c r="AM68" i="18"/>
  <c r="AD68" i="18"/>
  <c r="AC68" i="18"/>
  <c r="BF68" i="18"/>
  <c r="BE68" i="18"/>
  <c r="BD68" i="18"/>
  <c r="BC68" i="18"/>
  <c r="Q68" i="18"/>
  <c r="P68" i="18"/>
  <c r="O68" i="18"/>
  <c r="N68" i="18"/>
  <c r="BB67" i="18"/>
  <c r="BA67" i="18"/>
  <c r="BI67" i="18"/>
  <c r="BH67" i="18"/>
  <c r="BR67" i="18"/>
  <c r="BQ67" i="18"/>
  <c r="CN67" i="18"/>
  <c r="CM67" i="18"/>
  <c r="BY67" i="18"/>
  <c r="BX67" i="18"/>
  <c r="CV67" i="18"/>
  <c r="CU67" i="18"/>
  <c r="CP67" i="18"/>
  <c r="CO67" i="18"/>
  <c r="CT67" i="18"/>
  <c r="CS67" i="18"/>
  <c r="CR67" i="18"/>
  <c r="CQ67" i="18"/>
  <c r="AW67" i="18"/>
  <c r="AV67" i="18"/>
  <c r="AQ67" i="18"/>
  <c r="AP67" i="18"/>
  <c r="AU67" i="18"/>
  <c r="AT67" i="18"/>
  <c r="AS67" i="18"/>
  <c r="AR67" i="18"/>
  <c r="BO67" i="18"/>
  <c r="BN67" i="18"/>
  <c r="BM67" i="18"/>
  <c r="BL67" i="18"/>
  <c r="BK67" i="18"/>
  <c r="BJ67" i="18"/>
  <c r="W67" i="18"/>
  <c r="V67" i="18"/>
  <c r="U67" i="18"/>
  <c r="T67" i="18"/>
  <c r="S67" i="18"/>
  <c r="R67" i="18"/>
  <c r="BV67" i="18"/>
  <c r="BU67" i="18"/>
  <c r="BT67" i="18"/>
  <c r="BS67" i="18"/>
  <c r="AA67" i="18"/>
  <c r="Z67" i="18"/>
  <c r="Y67" i="18"/>
  <c r="X67" i="18"/>
  <c r="CE67" i="18"/>
  <c r="CD67" i="18"/>
  <c r="CI67" i="18"/>
  <c r="CH67" i="18"/>
  <c r="CG67" i="18"/>
  <c r="CF67" i="18"/>
  <c r="CC67" i="18"/>
  <c r="CB67" i="18"/>
  <c r="CK67" i="18"/>
  <c r="CJ67" i="18"/>
  <c r="CA67" i="18"/>
  <c r="BZ67" i="18"/>
  <c r="AH67" i="18"/>
  <c r="AG67" i="18"/>
  <c r="AL67" i="18"/>
  <c r="AK67" i="18"/>
  <c r="AJ67" i="18"/>
  <c r="AI67" i="18"/>
  <c r="AF67" i="18"/>
  <c r="AE67" i="18"/>
  <c r="AN67" i="18"/>
  <c r="AM67" i="18"/>
  <c r="AD67" i="18"/>
  <c r="AC67" i="18"/>
  <c r="BF67" i="18"/>
  <c r="BE67" i="18"/>
  <c r="BD67" i="18"/>
  <c r="BC67" i="18"/>
  <c r="Q67" i="18"/>
  <c r="P67" i="18"/>
  <c r="O67" i="18"/>
  <c r="N67" i="18"/>
  <c r="BB66" i="18"/>
  <c r="BA66" i="18"/>
  <c r="BI66" i="18"/>
  <c r="BH66" i="18"/>
  <c r="BR66" i="18"/>
  <c r="BQ66" i="18"/>
  <c r="CN66" i="18"/>
  <c r="CM66" i="18"/>
  <c r="BY66" i="18"/>
  <c r="BX66" i="18"/>
  <c r="CV66" i="18"/>
  <c r="CU66" i="18"/>
  <c r="CP66" i="18"/>
  <c r="CO66" i="18"/>
  <c r="CT66" i="18"/>
  <c r="CS66" i="18"/>
  <c r="CR66" i="18"/>
  <c r="CQ66" i="18"/>
  <c r="AW66" i="18"/>
  <c r="AV66" i="18"/>
  <c r="AQ66" i="18"/>
  <c r="AP66" i="18"/>
  <c r="AU66" i="18"/>
  <c r="AT66" i="18"/>
  <c r="AS66" i="18"/>
  <c r="AR66" i="18"/>
  <c r="BO66" i="18"/>
  <c r="BN66" i="18"/>
  <c r="BM66" i="18"/>
  <c r="BL66" i="18"/>
  <c r="BK66" i="18"/>
  <c r="BJ66" i="18"/>
  <c r="W66" i="18"/>
  <c r="V66" i="18"/>
  <c r="U66" i="18"/>
  <c r="T66" i="18"/>
  <c r="S66" i="18"/>
  <c r="R66" i="18"/>
  <c r="BV66" i="18"/>
  <c r="BU66" i="18"/>
  <c r="BT66" i="18"/>
  <c r="BS66" i="18"/>
  <c r="AA66" i="18"/>
  <c r="Z66" i="18"/>
  <c r="Y66" i="18"/>
  <c r="X66" i="18"/>
  <c r="CE66" i="18"/>
  <c r="CD66" i="18"/>
  <c r="CI66" i="18"/>
  <c r="CH66" i="18"/>
  <c r="CG66" i="18"/>
  <c r="CF66" i="18"/>
  <c r="CC66" i="18"/>
  <c r="CB66" i="18"/>
  <c r="CK66" i="18"/>
  <c r="CJ66" i="18"/>
  <c r="CA66" i="18"/>
  <c r="BZ66" i="18"/>
  <c r="AH66" i="18"/>
  <c r="AG66" i="18"/>
  <c r="AL66" i="18"/>
  <c r="AK66" i="18"/>
  <c r="AJ66" i="18"/>
  <c r="AI66" i="18"/>
  <c r="AF66" i="18"/>
  <c r="AE66" i="18"/>
  <c r="AN66" i="18"/>
  <c r="AM66" i="18"/>
  <c r="AD66" i="18"/>
  <c r="AC66" i="18"/>
  <c r="BF66" i="18"/>
  <c r="BE66" i="18"/>
  <c r="BD66" i="18"/>
  <c r="BC66" i="18"/>
  <c r="Q66" i="18"/>
  <c r="P66" i="18"/>
  <c r="O66" i="18"/>
  <c r="N66" i="18"/>
  <c r="BB65" i="18"/>
  <c r="BA65" i="18"/>
  <c r="BI65" i="18"/>
  <c r="BH65" i="18"/>
  <c r="BR65" i="18"/>
  <c r="BQ65" i="18"/>
  <c r="CN65" i="18"/>
  <c r="CM65" i="18"/>
  <c r="BY65" i="18"/>
  <c r="BX65" i="18"/>
  <c r="CV65" i="18"/>
  <c r="CU65" i="18"/>
  <c r="CP65" i="18"/>
  <c r="CO65" i="18"/>
  <c r="CT65" i="18"/>
  <c r="CS65" i="18"/>
  <c r="CR65" i="18"/>
  <c r="CQ65" i="18"/>
  <c r="AW65" i="18"/>
  <c r="AV65" i="18"/>
  <c r="AQ65" i="18"/>
  <c r="AP65" i="18"/>
  <c r="AU65" i="18"/>
  <c r="AT65" i="18"/>
  <c r="AS65" i="18"/>
  <c r="AR65" i="18"/>
  <c r="BO65" i="18"/>
  <c r="BN65" i="18"/>
  <c r="BM65" i="18"/>
  <c r="BL65" i="18"/>
  <c r="BK65" i="18"/>
  <c r="BJ65" i="18"/>
  <c r="W65" i="18"/>
  <c r="V65" i="18"/>
  <c r="U65" i="18"/>
  <c r="T65" i="18"/>
  <c r="S65" i="18"/>
  <c r="R65" i="18"/>
  <c r="BV65" i="18"/>
  <c r="BU65" i="18"/>
  <c r="BT65" i="18"/>
  <c r="BS65" i="18"/>
  <c r="AA65" i="18"/>
  <c r="Z65" i="18"/>
  <c r="Y65" i="18"/>
  <c r="X65" i="18"/>
  <c r="CE65" i="18"/>
  <c r="CD65" i="18"/>
  <c r="CI65" i="18"/>
  <c r="CH65" i="18"/>
  <c r="CG65" i="18"/>
  <c r="CF65" i="18"/>
  <c r="CC65" i="18"/>
  <c r="CB65" i="18"/>
  <c r="CK65" i="18"/>
  <c r="CJ65" i="18"/>
  <c r="CA65" i="18"/>
  <c r="BZ65" i="18"/>
  <c r="AH65" i="18"/>
  <c r="AG65" i="18"/>
  <c r="AL65" i="18"/>
  <c r="AK65" i="18"/>
  <c r="AJ65" i="18"/>
  <c r="AI65" i="18"/>
  <c r="AF65" i="18"/>
  <c r="AE65" i="18"/>
  <c r="AN65" i="18"/>
  <c r="AM65" i="18"/>
  <c r="AD65" i="18"/>
  <c r="AC65" i="18"/>
  <c r="BF65" i="18"/>
  <c r="BE65" i="18"/>
  <c r="BD65" i="18"/>
  <c r="BC65" i="18"/>
  <c r="Q65" i="18"/>
  <c r="P65" i="18"/>
  <c r="O65" i="18"/>
  <c r="N65" i="18"/>
  <c r="BB64" i="18"/>
  <c r="BA64" i="18"/>
  <c r="BI64" i="18"/>
  <c r="BH64" i="18"/>
  <c r="BR64" i="18"/>
  <c r="BQ64" i="18"/>
  <c r="CN64" i="18"/>
  <c r="CM64" i="18"/>
  <c r="BY64" i="18"/>
  <c r="BX64" i="18"/>
  <c r="CV64" i="18"/>
  <c r="CU64" i="18"/>
  <c r="CP64" i="18"/>
  <c r="CO64" i="18"/>
  <c r="CT64" i="18"/>
  <c r="CS64" i="18"/>
  <c r="CR64" i="18"/>
  <c r="CQ64" i="18"/>
  <c r="AW64" i="18"/>
  <c r="AV64" i="18"/>
  <c r="AQ64" i="18"/>
  <c r="AP64" i="18"/>
  <c r="AU64" i="18"/>
  <c r="AT64" i="18"/>
  <c r="AS64" i="18"/>
  <c r="AR64" i="18"/>
  <c r="BO64" i="18"/>
  <c r="BN64" i="18"/>
  <c r="BM64" i="18"/>
  <c r="BL64" i="18"/>
  <c r="BK64" i="18"/>
  <c r="BJ64" i="18"/>
  <c r="W64" i="18"/>
  <c r="V64" i="18"/>
  <c r="U64" i="18"/>
  <c r="T64" i="18"/>
  <c r="S64" i="18"/>
  <c r="R64" i="18"/>
  <c r="BV64" i="18"/>
  <c r="BU64" i="18"/>
  <c r="BT64" i="18"/>
  <c r="BS64" i="18"/>
  <c r="AA64" i="18"/>
  <c r="Z64" i="18"/>
  <c r="Y64" i="18"/>
  <c r="X64" i="18"/>
  <c r="CE64" i="18"/>
  <c r="CD64" i="18"/>
  <c r="CI64" i="18"/>
  <c r="CH64" i="18"/>
  <c r="CG64" i="18"/>
  <c r="CF64" i="18"/>
  <c r="CC64" i="18"/>
  <c r="CB64" i="18"/>
  <c r="CK64" i="18"/>
  <c r="CJ64" i="18"/>
  <c r="CA64" i="18"/>
  <c r="BZ64" i="18"/>
  <c r="AH64" i="18"/>
  <c r="AG64" i="18"/>
  <c r="AL64" i="18"/>
  <c r="AK64" i="18"/>
  <c r="AJ64" i="18"/>
  <c r="AI64" i="18"/>
  <c r="AF64" i="18"/>
  <c r="AE64" i="18"/>
  <c r="AN64" i="18"/>
  <c r="AM64" i="18"/>
  <c r="AD64" i="18"/>
  <c r="AC64" i="18"/>
  <c r="BF64" i="18"/>
  <c r="BE64" i="18"/>
  <c r="BD64" i="18"/>
  <c r="BC64" i="18"/>
  <c r="Q64" i="18"/>
  <c r="P64" i="18"/>
  <c r="O64" i="18"/>
  <c r="N64" i="18"/>
  <c r="BB63" i="18"/>
  <c r="BA63" i="18"/>
  <c r="BI63" i="18"/>
  <c r="BH63" i="18"/>
  <c r="BR63" i="18"/>
  <c r="BQ63" i="18"/>
  <c r="CN63" i="18"/>
  <c r="CM63" i="18"/>
  <c r="BY63" i="18"/>
  <c r="BX63" i="18"/>
  <c r="CV63" i="18"/>
  <c r="CU63" i="18"/>
  <c r="CP63" i="18"/>
  <c r="CO63" i="18"/>
  <c r="CT63" i="18"/>
  <c r="CS63" i="18"/>
  <c r="CR63" i="18"/>
  <c r="CQ63" i="18"/>
  <c r="AW63" i="18"/>
  <c r="AV63" i="18"/>
  <c r="AQ63" i="18"/>
  <c r="AP63" i="18"/>
  <c r="AU63" i="18"/>
  <c r="AT63" i="18"/>
  <c r="AS63" i="18"/>
  <c r="AR63" i="18"/>
  <c r="BO63" i="18"/>
  <c r="BN63" i="18"/>
  <c r="BM63" i="18"/>
  <c r="BL63" i="18"/>
  <c r="BK63" i="18"/>
  <c r="BJ63" i="18"/>
  <c r="W63" i="18"/>
  <c r="V63" i="18"/>
  <c r="U63" i="18"/>
  <c r="T63" i="18"/>
  <c r="S63" i="18"/>
  <c r="R63" i="18"/>
  <c r="BV63" i="18"/>
  <c r="BU63" i="18"/>
  <c r="BT63" i="18"/>
  <c r="BS63" i="18"/>
  <c r="AA63" i="18"/>
  <c r="Z63" i="18"/>
  <c r="Y63" i="18"/>
  <c r="X63" i="18"/>
  <c r="CE63" i="18"/>
  <c r="CD63" i="18"/>
  <c r="CI63" i="18"/>
  <c r="CH63" i="18"/>
  <c r="CG63" i="18"/>
  <c r="CF63" i="18"/>
  <c r="CC63" i="18"/>
  <c r="CB63" i="18"/>
  <c r="CK63" i="18"/>
  <c r="CJ63" i="18"/>
  <c r="CA63" i="18"/>
  <c r="BZ63" i="18"/>
  <c r="AH63" i="18"/>
  <c r="AG63" i="18"/>
  <c r="AL63" i="18"/>
  <c r="AK63" i="18"/>
  <c r="AJ63" i="18"/>
  <c r="AI63" i="18"/>
  <c r="AF63" i="18"/>
  <c r="AE63" i="18"/>
  <c r="AN63" i="18"/>
  <c r="AM63" i="18"/>
  <c r="AD63" i="18"/>
  <c r="AC63" i="18"/>
  <c r="BF63" i="18"/>
  <c r="BE63" i="18"/>
  <c r="BD63" i="18"/>
  <c r="BC63" i="18"/>
  <c r="Q63" i="18"/>
  <c r="P63" i="18"/>
  <c r="O63" i="18"/>
  <c r="N63" i="18"/>
  <c r="BB62" i="18"/>
  <c r="BA62" i="18"/>
  <c r="BI62" i="18"/>
  <c r="BH62" i="18"/>
  <c r="BR62" i="18"/>
  <c r="BQ62" i="18"/>
  <c r="CN62" i="18"/>
  <c r="CM62" i="18"/>
  <c r="BY62" i="18"/>
  <c r="BX62" i="18"/>
  <c r="CV62" i="18"/>
  <c r="CU62" i="18"/>
  <c r="CP62" i="18"/>
  <c r="CO62" i="18"/>
  <c r="CT62" i="18"/>
  <c r="CS62" i="18"/>
  <c r="CR62" i="18"/>
  <c r="CQ62" i="18"/>
  <c r="AW62" i="18"/>
  <c r="AV62" i="18"/>
  <c r="AQ62" i="18"/>
  <c r="AP62" i="18"/>
  <c r="AU62" i="18"/>
  <c r="AT62" i="18"/>
  <c r="AS62" i="18"/>
  <c r="AR62" i="18"/>
  <c r="BO62" i="18"/>
  <c r="BN62" i="18"/>
  <c r="BM62" i="18"/>
  <c r="BL62" i="18"/>
  <c r="BK62" i="18"/>
  <c r="BJ62" i="18"/>
  <c r="W62" i="18"/>
  <c r="V62" i="18"/>
  <c r="U62" i="18"/>
  <c r="T62" i="18"/>
  <c r="S62" i="18"/>
  <c r="R62" i="18"/>
  <c r="BV62" i="18"/>
  <c r="BU62" i="18"/>
  <c r="BT62" i="18"/>
  <c r="BS62" i="18"/>
  <c r="AA62" i="18"/>
  <c r="Z62" i="18"/>
  <c r="Y62" i="18"/>
  <c r="X62" i="18"/>
  <c r="CE62" i="18"/>
  <c r="CD62" i="18"/>
  <c r="CI62" i="18"/>
  <c r="CH62" i="18"/>
  <c r="CG62" i="18"/>
  <c r="CF62" i="18"/>
  <c r="CC62" i="18"/>
  <c r="CB62" i="18"/>
  <c r="CK62" i="18"/>
  <c r="CJ62" i="18"/>
  <c r="CA62" i="18"/>
  <c r="BZ62" i="18"/>
  <c r="AH62" i="18"/>
  <c r="AG62" i="18"/>
  <c r="AL62" i="18"/>
  <c r="AK62" i="18"/>
  <c r="AJ62" i="18"/>
  <c r="AI62" i="18"/>
  <c r="AF62" i="18"/>
  <c r="AE62" i="18"/>
  <c r="AN62" i="18"/>
  <c r="AM62" i="18"/>
  <c r="AD62" i="18"/>
  <c r="AC62" i="18"/>
  <c r="BF62" i="18"/>
  <c r="BE62" i="18"/>
  <c r="BD62" i="18"/>
  <c r="BC62" i="18"/>
  <c r="Q62" i="18"/>
  <c r="P62" i="18"/>
  <c r="O62" i="18"/>
  <c r="N62" i="18"/>
  <c r="BB61" i="18"/>
  <c r="BA61" i="18"/>
  <c r="BI61" i="18"/>
  <c r="BH61" i="18"/>
  <c r="BR61" i="18"/>
  <c r="BQ61" i="18"/>
  <c r="CN61" i="18"/>
  <c r="CM61" i="18"/>
  <c r="BY61" i="18"/>
  <c r="BX61" i="18"/>
  <c r="CV61" i="18"/>
  <c r="CU61" i="18"/>
  <c r="CP61" i="18"/>
  <c r="CO61" i="18"/>
  <c r="CT61" i="18"/>
  <c r="CS61" i="18"/>
  <c r="CR61" i="18"/>
  <c r="CQ61" i="18"/>
  <c r="AW61" i="18"/>
  <c r="AV61" i="18"/>
  <c r="AQ61" i="18"/>
  <c r="AP61" i="18"/>
  <c r="AU61" i="18"/>
  <c r="AT61" i="18"/>
  <c r="AS61" i="18"/>
  <c r="AR61" i="18"/>
  <c r="BO61" i="18"/>
  <c r="BN61" i="18"/>
  <c r="BM61" i="18"/>
  <c r="BL61" i="18"/>
  <c r="BK61" i="18"/>
  <c r="BJ61" i="18"/>
  <c r="W61" i="18"/>
  <c r="V61" i="18"/>
  <c r="U61" i="18"/>
  <c r="T61" i="18"/>
  <c r="S61" i="18"/>
  <c r="R61" i="18"/>
  <c r="BV61" i="18"/>
  <c r="BU61" i="18"/>
  <c r="BT61" i="18"/>
  <c r="BS61" i="18"/>
  <c r="AA61" i="18"/>
  <c r="Z61" i="18"/>
  <c r="Y61" i="18"/>
  <c r="X61" i="18"/>
  <c r="CE61" i="18"/>
  <c r="CD61" i="18"/>
  <c r="CI61" i="18"/>
  <c r="CH61" i="18"/>
  <c r="CG61" i="18"/>
  <c r="CF61" i="18"/>
  <c r="CC61" i="18"/>
  <c r="CB61" i="18"/>
  <c r="CK61" i="18"/>
  <c r="CJ61" i="18"/>
  <c r="CA61" i="18"/>
  <c r="BZ61" i="18"/>
  <c r="AH61" i="18"/>
  <c r="AG61" i="18"/>
  <c r="AL61" i="18"/>
  <c r="AK61" i="18"/>
  <c r="AJ61" i="18"/>
  <c r="AI61" i="18"/>
  <c r="AF61" i="18"/>
  <c r="AE61" i="18"/>
  <c r="AN61" i="18"/>
  <c r="AM61" i="18"/>
  <c r="AD61" i="18"/>
  <c r="AC61" i="18"/>
  <c r="BF61" i="18"/>
  <c r="BE61" i="18"/>
  <c r="BD61" i="18"/>
  <c r="BC61" i="18"/>
  <c r="Q61" i="18"/>
  <c r="P61" i="18"/>
  <c r="O61" i="18"/>
  <c r="N61" i="18"/>
  <c r="BB60" i="18"/>
  <c r="BA60" i="18"/>
  <c r="BI60" i="18"/>
  <c r="BH60" i="18"/>
  <c r="BR60" i="18"/>
  <c r="BQ60" i="18"/>
  <c r="CN60" i="18"/>
  <c r="CM60" i="18"/>
  <c r="BY60" i="18"/>
  <c r="BX60" i="18"/>
  <c r="CV60" i="18"/>
  <c r="CU60" i="18"/>
  <c r="CP60" i="18"/>
  <c r="CO60" i="18"/>
  <c r="CT60" i="18"/>
  <c r="CS60" i="18"/>
  <c r="CR60" i="18"/>
  <c r="CQ60" i="18"/>
  <c r="AW60" i="18"/>
  <c r="AV60" i="18"/>
  <c r="AQ60" i="18"/>
  <c r="AP60" i="18"/>
  <c r="AU60" i="18"/>
  <c r="AT60" i="18"/>
  <c r="AS60" i="18"/>
  <c r="AR60" i="18"/>
  <c r="BO60" i="18"/>
  <c r="BN60" i="18"/>
  <c r="BM60" i="18"/>
  <c r="BL60" i="18"/>
  <c r="BK60" i="18"/>
  <c r="BJ60" i="18"/>
  <c r="W60" i="18"/>
  <c r="V60" i="18"/>
  <c r="U60" i="18"/>
  <c r="T60" i="18"/>
  <c r="S60" i="18"/>
  <c r="R60" i="18"/>
  <c r="BV60" i="18"/>
  <c r="BU60" i="18"/>
  <c r="BT60" i="18"/>
  <c r="BS60" i="18"/>
  <c r="AA60" i="18"/>
  <c r="Z60" i="18"/>
  <c r="Y60" i="18"/>
  <c r="X60" i="18"/>
  <c r="CE60" i="18"/>
  <c r="CD60" i="18"/>
  <c r="CI60" i="18"/>
  <c r="CH60" i="18"/>
  <c r="CG60" i="18"/>
  <c r="CF60" i="18"/>
  <c r="CC60" i="18"/>
  <c r="CB60" i="18"/>
  <c r="CK60" i="18"/>
  <c r="CJ60" i="18"/>
  <c r="CA60" i="18"/>
  <c r="BZ60" i="18"/>
  <c r="AH60" i="18"/>
  <c r="AG60" i="18"/>
  <c r="AL60" i="18"/>
  <c r="AK60" i="18"/>
  <c r="AJ60" i="18"/>
  <c r="AI60" i="18"/>
  <c r="AF60" i="18"/>
  <c r="AE60" i="18"/>
  <c r="AN60" i="18"/>
  <c r="AM60" i="18"/>
  <c r="AD60" i="18"/>
  <c r="AC60" i="18"/>
  <c r="BF60" i="18"/>
  <c r="BE60" i="18"/>
  <c r="BD60" i="18"/>
  <c r="BC60" i="18"/>
  <c r="Q60" i="18"/>
  <c r="P60" i="18"/>
  <c r="O60" i="18"/>
  <c r="N60" i="18"/>
  <c r="BB59" i="18"/>
  <c r="BA59" i="18"/>
  <c r="BI59" i="18"/>
  <c r="BH59" i="18"/>
  <c r="BR59" i="18"/>
  <c r="BQ59" i="18"/>
  <c r="CN59" i="18"/>
  <c r="CM59" i="18"/>
  <c r="BY59" i="18"/>
  <c r="BX59" i="18"/>
  <c r="CV59" i="18"/>
  <c r="CU59" i="18"/>
  <c r="CP59" i="18"/>
  <c r="CO59" i="18"/>
  <c r="CT59" i="18"/>
  <c r="CS59" i="18"/>
  <c r="CR59" i="18"/>
  <c r="CQ59" i="18"/>
  <c r="AW59" i="18"/>
  <c r="AV59" i="18"/>
  <c r="AQ59" i="18"/>
  <c r="AP59" i="18"/>
  <c r="AU59" i="18"/>
  <c r="AT59" i="18"/>
  <c r="AS59" i="18"/>
  <c r="AR59" i="18"/>
  <c r="BO59" i="18"/>
  <c r="BN59" i="18"/>
  <c r="BM59" i="18"/>
  <c r="BL59" i="18"/>
  <c r="BK59" i="18"/>
  <c r="BJ59" i="18"/>
  <c r="W59" i="18"/>
  <c r="V59" i="18"/>
  <c r="U59" i="18"/>
  <c r="T59" i="18"/>
  <c r="S59" i="18"/>
  <c r="R59" i="18"/>
  <c r="BV59" i="18"/>
  <c r="BU59" i="18"/>
  <c r="BT59" i="18"/>
  <c r="BS59" i="18"/>
  <c r="AA59" i="18"/>
  <c r="Z59" i="18"/>
  <c r="Y59" i="18"/>
  <c r="X59" i="18"/>
  <c r="CE59" i="18"/>
  <c r="CD59" i="18"/>
  <c r="CI59" i="18"/>
  <c r="CH59" i="18"/>
  <c r="CG59" i="18"/>
  <c r="CF59" i="18"/>
  <c r="CC59" i="18"/>
  <c r="CB59" i="18"/>
  <c r="CK59" i="18"/>
  <c r="CJ59" i="18"/>
  <c r="CA59" i="18"/>
  <c r="BZ59" i="18"/>
  <c r="AH59" i="18"/>
  <c r="AG59" i="18"/>
  <c r="AL59" i="18"/>
  <c r="AK59" i="18"/>
  <c r="AJ59" i="18"/>
  <c r="AI59" i="18"/>
  <c r="AF59" i="18"/>
  <c r="AE59" i="18"/>
  <c r="AN59" i="18"/>
  <c r="AM59" i="18"/>
  <c r="AD59" i="18"/>
  <c r="AC59" i="18"/>
  <c r="BF59" i="18"/>
  <c r="BE59" i="18"/>
  <c r="BD59" i="18"/>
  <c r="BC59" i="18"/>
  <c r="Q59" i="18"/>
  <c r="P59" i="18"/>
  <c r="O59" i="18"/>
  <c r="BB58" i="18"/>
  <c r="BA58" i="18"/>
  <c r="BI58" i="18"/>
  <c r="BH58" i="18"/>
  <c r="BR58" i="18"/>
  <c r="BQ58" i="18"/>
  <c r="CN58" i="18"/>
  <c r="CM58" i="18"/>
  <c r="BY58" i="18"/>
  <c r="BX58" i="18"/>
  <c r="CV58" i="18"/>
  <c r="CU58" i="18"/>
  <c r="CP58" i="18"/>
  <c r="CO58" i="18"/>
  <c r="CT58" i="18"/>
  <c r="CS58" i="18"/>
  <c r="CR58" i="18"/>
  <c r="CQ58" i="18"/>
  <c r="AW58" i="18"/>
  <c r="AV58" i="18"/>
  <c r="AQ58" i="18"/>
  <c r="AP58" i="18"/>
  <c r="AU58" i="18"/>
  <c r="AT58" i="18"/>
  <c r="AS58" i="18"/>
  <c r="AR58" i="18"/>
  <c r="BO58" i="18"/>
  <c r="BN58" i="18"/>
  <c r="BM58" i="18"/>
  <c r="BL58" i="18"/>
  <c r="BK58" i="18"/>
  <c r="BJ58" i="18"/>
  <c r="W58" i="18"/>
  <c r="V58" i="18"/>
  <c r="U58" i="18"/>
  <c r="T58" i="18"/>
  <c r="S58" i="18"/>
  <c r="R58" i="18"/>
  <c r="BV58" i="18"/>
  <c r="BU58" i="18"/>
  <c r="BT58" i="18"/>
  <c r="BS58" i="18"/>
  <c r="AA58" i="18"/>
  <c r="Z58" i="18"/>
  <c r="Y58" i="18"/>
  <c r="X58" i="18"/>
  <c r="CE58" i="18"/>
  <c r="CD58" i="18"/>
  <c r="CI58" i="18"/>
  <c r="CH58" i="18"/>
  <c r="CG58" i="18"/>
  <c r="CF58" i="18"/>
  <c r="CC58" i="18"/>
  <c r="CB58" i="18"/>
  <c r="CK58" i="18"/>
  <c r="CJ58" i="18"/>
  <c r="CA58" i="18"/>
  <c r="BZ58" i="18"/>
  <c r="AH58" i="18"/>
  <c r="AG58" i="18"/>
  <c r="AL58" i="18"/>
  <c r="AK58" i="18"/>
  <c r="AJ58" i="18"/>
  <c r="AI58" i="18"/>
  <c r="AF58" i="18"/>
  <c r="AE58" i="18"/>
  <c r="AN58" i="18"/>
  <c r="AM58" i="18"/>
  <c r="AD58" i="18"/>
  <c r="AC58" i="18"/>
  <c r="BF58" i="18"/>
  <c r="BE58" i="18"/>
  <c r="BD58" i="18"/>
  <c r="BC58" i="18"/>
  <c r="Q58" i="18"/>
  <c r="P58" i="18"/>
  <c r="O58" i="18"/>
  <c r="BB57" i="18"/>
  <c r="BA57" i="18"/>
  <c r="BI57" i="18"/>
  <c r="BH57" i="18"/>
  <c r="BR57" i="18"/>
  <c r="BQ57" i="18"/>
  <c r="CN57" i="18"/>
  <c r="CM57" i="18"/>
  <c r="BY57" i="18"/>
  <c r="BX57" i="18"/>
  <c r="CV57" i="18"/>
  <c r="CU57" i="18"/>
  <c r="CP57" i="18"/>
  <c r="CO57" i="18"/>
  <c r="CT57" i="18"/>
  <c r="CS57" i="18"/>
  <c r="CR57" i="18"/>
  <c r="CQ57" i="18"/>
  <c r="AW57" i="18"/>
  <c r="AV57" i="18"/>
  <c r="AQ57" i="18"/>
  <c r="AP57" i="18"/>
  <c r="AU57" i="18"/>
  <c r="AT57" i="18"/>
  <c r="AS57" i="18"/>
  <c r="AR57" i="18"/>
  <c r="BO57" i="18"/>
  <c r="BN57" i="18"/>
  <c r="BM57" i="18"/>
  <c r="BL57" i="18"/>
  <c r="BK57" i="18"/>
  <c r="BJ57" i="18"/>
  <c r="V57" i="18"/>
  <c r="U57" i="18"/>
  <c r="T57" i="18"/>
  <c r="S57" i="18"/>
  <c r="R57" i="18"/>
  <c r="BV57" i="18"/>
  <c r="BU57" i="18"/>
  <c r="BT57" i="18"/>
  <c r="BS57" i="18"/>
  <c r="AA57" i="18"/>
  <c r="Z57" i="18"/>
  <c r="Y57" i="18"/>
  <c r="X57" i="18"/>
  <c r="CE57" i="18"/>
  <c r="CD57" i="18"/>
  <c r="CI57" i="18"/>
  <c r="CH57" i="18"/>
  <c r="CG57" i="18"/>
  <c r="CF57" i="18"/>
  <c r="CC57" i="18"/>
  <c r="CB57" i="18"/>
  <c r="CK57" i="18"/>
  <c r="CJ57" i="18"/>
  <c r="CA57" i="18"/>
  <c r="BZ57" i="18"/>
  <c r="AH57" i="18"/>
  <c r="AG57" i="18"/>
  <c r="AL57" i="18"/>
  <c r="AK57" i="18"/>
  <c r="AJ57" i="18"/>
  <c r="AI57" i="18"/>
  <c r="AF57" i="18"/>
  <c r="AE57" i="18"/>
  <c r="AN57" i="18"/>
  <c r="AM57" i="18"/>
  <c r="AD57" i="18"/>
  <c r="AC57" i="18"/>
  <c r="BF57" i="18"/>
  <c r="BE57" i="18"/>
  <c r="BD57" i="18"/>
  <c r="BC57" i="18"/>
  <c r="Q57" i="18"/>
  <c r="P57" i="18"/>
  <c r="O57" i="18"/>
  <c r="N58" i="18"/>
  <c r="N59" i="18"/>
  <c r="N57" i="18"/>
  <c r="C57" i="31" l="1"/>
  <c r="F57" i="31"/>
  <c r="I57" i="31"/>
  <c r="E57" i="31"/>
  <c r="H57" i="31"/>
  <c r="K57" i="31"/>
  <c r="D57" i="31"/>
  <c r="G57" i="31"/>
  <c r="J57" i="31"/>
  <c r="M57" i="31"/>
  <c r="P57" i="31"/>
  <c r="S57" i="31"/>
  <c r="O57" i="31"/>
  <c r="R57" i="31"/>
  <c r="U57" i="31"/>
  <c r="N57" i="31"/>
  <c r="Q57" i="31"/>
  <c r="T57" i="31"/>
  <c r="V57" i="31"/>
  <c r="AA57" i="31"/>
  <c r="X57" i="31"/>
  <c r="W57" i="31"/>
  <c r="Y57" i="31"/>
  <c r="AC57" i="31"/>
  <c r="AB57" i="31"/>
  <c r="AD57" i="31"/>
  <c r="C58" i="31" l="1"/>
  <c r="F58" i="31"/>
  <c r="I58" i="31"/>
  <c r="E58" i="31"/>
  <c r="H58" i="31"/>
  <c r="K58" i="31"/>
  <c r="D58" i="31"/>
  <c r="G58" i="31"/>
  <c r="J58" i="31"/>
  <c r="M58" i="31"/>
  <c r="P58" i="31"/>
  <c r="S58" i="31"/>
  <c r="O58" i="31"/>
  <c r="R58" i="31"/>
  <c r="U58" i="31"/>
  <c r="N58" i="31"/>
  <c r="Q58" i="31"/>
  <c r="T58" i="31"/>
  <c r="V58" i="31"/>
  <c r="AA58" i="31"/>
  <c r="X58" i="31"/>
  <c r="W58" i="31"/>
  <c r="Y58" i="31"/>
  <c r="AC58" i="31"/>
  <c r="AB58" i="31"/>
  <c r="AD58" i="31"/>
  <c r="L57" i="35" l="1"/>
  <c r="M57" i="35"/>
  <c r="C59" i="31" l="1"/>
  <c r="F59" i="31"/>
  <c r="I59" i="31"/>
  <c r="E59" i="31"/>
  <c r="H59" i="31"/>
  <c r="K59" i="31"/>
  <c r="D59" i="31"/>
  <c r="G59" i="31"/>
  <c r="J59" i="31"/>
  <c r="M59" i="31"/>
  <c r="P59" i="31"/>
  <c r="S59" i="31"/>
  <c r="O59" i="31"/>
  <c r="R59" i="31"/>
  <c r="U59" i="31"/>
  <c r="N59" i="31"/>
  <c r="Q59" i="31"/>
  <c r="T59" i="31"/>
  <c r="V59" i="31"/>
  <c r="AA59" i="31"/>
  <c r="X59" i="31"/>
  <c r="W59" i="31"/>
  <c r="Y59" i="31"/>
  <c r="AC59" i="31"/>
  <c r="AB59" i="31"/>
  <c r="AD59" i="31"/>
  <c r="M58" i="35" l="1"/>
  <c r="L58" i="35"/>
  <c r="C60" i="31" l="1"/>
  <c r="F60" i="31"/>
  <c r="I60" i="31"/>
  <c r="E60" i="31"/>
  <c r="H60" i="31"/>
  <c r="K60" i="31"/>
  <c r="D60" i="31"/>
  <c r="G60" i="31"/>
  <c r="J60" i="31"/>
  <c r="M60" i="31"/>
  <c r="P60" i="31"/>
  <c r="S60" i="31"/>
  <c r="O60" i="31"/>
  <c r="R60" i="31"/>
  <c r="U60" i="31"/>
  <c r="N60" i="31"/>
  <c r="Q60" i="31"/>
  <c r="T60" i="31"/>
  <c r="V60" i="31"/>
  <c r="AA60" i="31"/>
  <c r="X60" i="31"/>
  <c r="W60" i="31"/>
  <c r="Y60" i="31"/>
  <c r="AC60" i="31"/>
  <c r="AB60" i="31"/>
  <c r="AD60" i="31"/>
  <c r="L59" i="35" l="1"/>
  <c r="M59" i="35"/>
  <c r="C61" i="31" l="1"/>
  <c r="F61" i="31"/>
  <c r="I61" i="31"/>
  <c r="E61" i="31"/>
  <c r="H61" i="31"/>
  <c r="K61" i="31"/>
  <c r="D61" i="31"/>
  <c r="G61" i="31"/>
  <c r="J61" i="31"/>
  <c r="M61" i="31"/>
  <c r="P61" i="31"/>
  <c r="S61" i="31"/>
  <c r="O61" i="31"/>
  <c r="R61" i="31"/>
  <c r="U61" i="31"/>
  <c r="N61" i="31"/>
  <c r="Q61" i="31"/>
  <c r="T61" i="31"/>
  <c r="V61" i="31"/>
  <c r="AA61" i="31"/>
  <c r="X61" i="31"/>
  <c r="W61" i="31"/>
  <c r="Y61" i="31"/>
  <c r="AC61" i="31"/>
  <c r="AB61" i="31"/>
  <c r="AD61" i="31"/>
  <c r="C62" i="31" l="1"/>
  <c r="F62" i="31"/>
  <c r="I62" i="31"/>
  <c r="E62" i="31"/>
  <c r="H62" i="31"/>
  <c r="K62" i="31"/>
  <c r="D62" i="31"/>
  <c r="G62" i="31"/>
  <c r="J62" i="31"/>
  <c r="M62" i="31"/>
  <c r="P62" i="31"/>
  <c r="S62" i="31"/>
  <c r="O62" i="31"/>
  <c r="R62" i="31"/>
  <c r="U62" i="31"/>
  <c r="N62" i="31"/>
  <c r="Q62" i="31"/>
  <c r="T62" i="31"/>
  <c r="V62" i="31"/>
  <c r="AA62" i="31"/>
  <c r="X62" i="31"/>
  <c r="W62" i="31"/>
  <c r="Y62" i="31"/>
  <c r="AC62" i="31"/>
  <c r="AB62" i="31"/>
  <c r="AD62" i="31"/>
  <c r="L63" i="35" l="1"/>
  <c r="M60" i="35"/>
  <c r="M61" i="35"/>
  <c r="L60" i="35"/>
  <c r="M62" i="35"/>
  <c r="L61" i="35"/>
  <c r="L62" i="35"/>
  <c r="C63" i="31" l="1"/>
  <c r="F63" i="31"/>
  <c r="I63" i="31"/>
  <c r="E63" i="31"/>
  <c r="H63" i="31"/>
  <c r="K63" i="31"/>
  <c r="D63" i="31"/>
  <c r="G63" i="31"/>
  <c r="J63" i="31"/>
  <c r="M63" i="31"/>
  <c r="P63" i="31"/>
  <c r="S63" i="31"/>
  <c r="O63" i="31"/>
  <c r="R63" i="31"/>
  <c r="U63" i="31"/>
  <c r="N63" i="31"/>
  <c r="Q63" i="31"/>
  <c r="T63" i="31"/>
  <c r="V63" i="31"/>
  <c r="AA63" i="31"/>
  <c r="X63" i="31"/>
  <c r="W63" i="31"/>
  <c r="Y63" i="31"/>
  <c r="AC63" i="31"/>
  <c r="AB63" i="31"/>
  <c r="AD63" i="31"/>
  <c r="M63" i="35" l="1"/>
  <c r="C64" i="31" l="1"/>
  <c r="F64" i="31"/>
  <c r="I64" i="31"/>
  <c r="E64" i="31"/>
  <c r="H64" i="31"/>
  <c r="K64" i="31"/>
  <c r="D64" i="31"/>
  <c r="G64" i="31"/>
  <c r="J64" i="31"/>
  <c r="M64" i="31"/>
  <c r="P64" i="31"/>
  <c r="S64" i="31"/>
  <c r="O64" i="31"/>
  <c r="R64" i="31"/>
  <c r="U64" i="31"/>
  <c r="N64" i="31"/>
  <c r="Q64" i="31"/>
  <c r="T64" i="31"/>
  <c r="V64" i="31"/>
  <c r="AA64" i="31"/>
  <c r="X64" i="31"/>
  <c r="W64" i="31"/>
  <c r="Y64" i="31"/>
  <c r="AC64" i="31"/>
  <c r="AB64" i="31"/>
  <c r="AD64" i="31"/>
  <c r="C65" i="31" l="1"/>
  <c r="F65" i="31"/>
  <c r="I65" i="31"/>
  <c r="E65" i="31"/>
  <c r="H65" i="31"/>
  <c r="K65" i="31"/>
  <c r="D65" i="31"/>
  <c r="G65" i="31"/>
  <c r="J65" i="31"/>
  <c r="M65" i="31"/>
  <c r="P65" i="31"/>
  <c r="S65" i="31"/>
  <c r="O65" i="31"/>
  <c r="R65" i="31"/>
  <c r="U65" i="31"/>
  <c r="N65" i="31"/>
  <c r="Q65" i="31"/>
  <c r="T65" i="31"/>
  <c r="V65" i="31"/>
  <c r="AA65" i="31"/>
  <c r="X65" i="31"/>
  <c r="W65" i="31"/>
  <c r="Y65" i="31"/>
  <c r="AC65" i="31"/>
  <c r="AB65" i="31"/>
  <c r="AD65" i="31"/>
  <c r="L64" i="35" l="1"/>
  <c r="M64" i="35"/>
  <c r="C66" i="31" l="1"/>
  <c r="F66" i="31"/>
  <c r="I66" i="31"/>
  <c r="E66" i="31"/>
  <c r="H66" i="31"/>
  <c r="K66" i="31"/>
  <c r="D66" i="31"/>
  <c r="G66" i="31"/>
  <c r="J66" i="31"/>
  <c r="M66" i="31"/>
  <c r="P66" i="31"/>
  <c r="S66" i="31"/>
  <c r="O66" i="31"/>
  <c r="R66" i="31"/>
  <c r="U66" i="31"/>
  <c r="N66" i="31"/>
  <c r="Q66" i="31"/>
  <c r="T66" i="31"/>
  <c r="V66" i="31"/>
  <c r="AA66" i="31"/>
  <c r="X66" i="31"/>
  <c r="W66" i="31"/>
  <c r="Y66" i="31"/>
  <c r="AC66" i="31"/>
  <c r="AB66" i="31"/>
  <c r="AD66" i="31"/>
  <c r="C67" i="31" l="1"/>
  <c r="F67" i="31"/>
  <c r="I67" i="31"/>
  <c r="E67" i="31"/>
  <c r="H67" i="31"/>
  <c r="K67" i="31"/>
  <c r="D67" i="31"/>
  <c r="G67" i="31"/>
  <c r="J67" i="31"/>
  <c r="M67" i="31"/>
  <c r="P67" i="31"/>
  <c r="S67" i="31"/>
  <c r="O67" i="31"/>
  <c r="R67" i="31"/>
  <c r="U67" i="31"/>
  <c r="N67" i="31"/>
  <c r="Q67" i="31"/>
  <c r="T67" i="31"/>
  <c r="V67" i="31"/>
  <c r="AA67" i="31"/>
  <c r="X67" i="31"/>
  <c r="W67" i="31"/>
  <c r="Y67" i="31"/>
  <c r="AC67" i="31"/>
  <c r="AB67" i="31"/>
  <c r="AD67" i="31"/>
  <c r="AD68" i="31" l="1"/>
  <c r="AB68" i="31"/>
  <c r="AC68" i="31"/>
  <c r="Y68" i="31"/>
  <c r="W68" i="31"/>
  <c r="X68" i="31"/>
  <c r="AA68" i="31"/>
  <c r="V68" i="31"/>
  <c r="T68" i="31"/>
  <c r="Q68" i="31"/>
  <c r="N68" i="31"/>
  <c r="U68" i="31"/>
  <c r="R68" i="31"/>
  <c r="O68" i="31"/>
  <c r="S68" i="31"/>
  <c r="P68" i="31"/>
  <c r="M68" i="31"/>
  <c r="J68" i="31"/>
  <c r="G68" i="31"/>
  <c r="D68" i="31"/>
  <c r="K68" i="31"/>
  <c r="H68" i="31"/>
  <c r="E68" i="31"/>
  <c r="I68" i="31"/>
  <c r="F68" i="31"/>
  <c r="C68" i="31"/>
  <c r="C69" i="31" l="1"/>
  <c r="F69" i="31"/>
  <c r="I69" i="31"/>
  <c r="E69" i="31"/>
  <c r="H69" i="31"/>
  <c r="K69" i="31"/>
  <c r="D69" i="31"/>
  <c r="G69" i="31"/>
  <c r="J69" i="31"/>
  <c r="M69" i="31"/>
  <c r="P69" i="31"/>
  <c r="S69" i="31"/>
  <c r="O69" i="31"/>
  <c r="R69" i="31"/>
  <c r="U69" i="31"/>
  <c r="N69" i="31"/>
  <c r="Q69" i="31"/>
  <c r="T69" i="31"/>
  <c r="V69" i="31"/>
  <c r="AA69" i="31"/>
  <c r="X69" i="31"/>
  <c r="W69" i="31"/>
  <c r="Y69" i="31"/>
  <c r="AC69" i="31"/>
  <c r="AB69" i="31"/>
  <c r="AD69" i="31"/>
  <c r="C70" i="31" l="1"/>
  <c r="F70" i="31"/>
  <c r="I70" i="31"/>
  <c r="E70" i="31"/>
  <c r="H70" i="31"/>
  <c r="K70" i="31"/>
  <c r="D70" i="31"/>
  <c r="G70" i="31"/>
  <c r="J70" i="31"/>
  <c r="M70" i="31"/>
  <c r="P70" i="31"/>
  <c r="S70" i="31"/>
  <c r="O70" i="31"/>
  <c r="R70" i="31"/>
  <c r="U70" i="31"/>
  <c r="N70" i="31"/>
  <c r="Q70" i="31"/>
  <c r="T70" i="31"/>
  <c r="V70" i="31"/>
  <c r="AA70" i="31"/>
  <c r="X70" i="31"/>
  <c r="W70" i="31"/>
  <c r="Y70" i="31"/>
  <c r="AC70" i="31"/>
  <c r="AB70" i="31"/>
  <c r="AD70" i="31"/>
  <c r="C71" i="31"/>
  <c r="F71" i="31"/>
  <c r="I71" i="31"/>
  <c r="E71" i="31"/>
  <c r="H71" i="31"/>
  <c r="K71" i="31"/>
  <c r="D71" i="31"/>
  <c r="G71" i="31"/>
  <c r="J71" i="31"/>
  <c r="M71" i="31"/>
  <c r="P71" i="31"/>
  <c r="S71" i="31"/>
  <c r="O71" i="31"/>
  <c r="R71" i="31"/>
  <c r="U71" i="31"/>
  <c r="N71" i="31"/>
  <c r="Q71" i="31"/>
  <c r="T71" i="31"/>
  <c r="V71" i="31"/>
  <c r="AA71" i="31"/>
  <c r="X71" i="31"/>
  <c r="W71" i="31"/>
  <c r="Y71" i="31"/>
  <c r="AC71" i="31"/>
  <c r="AB71" i="31"/>
  <c r="AD71" i="31"/>
  <c r="C72" i="31"/>
  <c r="F72" i="31"/>
  <c r="I72" i="31"/>
  <c r="E72" i="31"/>
  <c r="H72" i="31"/>
  <c r="K72" i="31"/>
  <c r="D72" i="31"/>
  <c r="G72" i="31"/>
  <c r="J72" i="31"/>
  <c r="M72" i="31"/>
  <c r="P72" i="31"/>
  <c r="S72" i="31"/>
  <c r="O72" i="31"/>
  <c r="R72" i="31"/>
  <c r="U72" i="31"/>
  <c r="N72" i="31"/>
  <c r="Q72" i="31"/>
  <c r="T72" i="31"/>
  <c r="V72" i="31"/>
  <c r="AA72" i="31"/>
  <c r="X72" i="31"/>
  <c r="W72" i="31"/>
  <c r="Y72" i="31"/>
  <c r="AC72" i="31"/>
  <c r="AB72" i="31"/>
  <c r="AD72" i="31"/>
  <c r="C73" i="31"/>
  <c r="F73" i="31"/>
  <c r="I73" i="31"/>
  <c r="E73" i="31"/>
  <c r="H73" i="31"/>
  <c r="K73" i="31"/>
  <c r="D73" i="31"/>
  <c r="G73" i="31"/>
  <c r="J73" i="31"/>
  <c r="M73" i="31"/>
  <c r="P73" i="31"/>
  <c r="S73" i="31"/>
  <c r="O73" i="31"/>
  <c r="R73" i="31"/>
  <c r="U73" i="31"/>
  <c r="N73" i="31"/>
  <c r="Q73" i="31"/>
  <c r="T73" i="31"/>
  <c r="V73" i="31"/>
  <c r="AA73" i="31"/>
  <c r="X73" i="31"/>
  <c r="W73" i="31"/>
  <c r="Y73" i="31"/>
  <c r="AC73" i="31"/>
  <c r="AB73" i="31"/>
  <c r="AD73" i="31"/>
  <c r="C74" i="31"/>
  <c r="F74" i="31"/>
  <c r="I74" i="31"/>
  <c r="E74" i="31"/>
  <c r="H74" i="31"/>
  <c r="K74" i="31"/>
  <c r="D74" i="31"/>
  <c r="G74" i="31"/>
  <c r="J74" i="31"/>
  <c r="M74" i="31"/>
  <c r="P74" i="31"/>
  <c r="S74" i="31"/>
  <c r="O74" i="31"/>
  <c r="R74" i="31"/>
  <c r="U74" i="31"/>
  <c r="N74" i="31"/>
  <c r="Q74" i="31"/>
  <c r="T74" i="31"/>
  <c r="V74" i="31"/>
  <c r="AA74" i="31"/>
  <c r="X74" i="31"/>
  <c r="W74" i="31"/>
  <c r="Y74" i="31"/>
  <c r="AC74" i="31"/>
  <c r="AB74" i="31"/>
  <c r="AD74" i="31"/>
  <c r="C75" i="31"/>
  <c r="F75" i="31"/>
  <c r="I75" i="31"/>
  <c r="E75" i="31"/>
  <c r="H75" i="31"/>
  <c r="K75" i="31"/>
  <c r="D75" i="31"/>
  <c r="G75" i="31"/>
  <c r="J75" i="31"/>
  <c r="M75" i="31"/>
  <c r="P75" i="31"/>
  <c r="S75" i="31"/>
  <c r="O75" i="31"/>
  <c r="R75" i="31"/>
  <c r="U75" i="31"/>
  <c r="N75" i="31"/>
  <c r="Q75" i="31"/>
  <c r="T75" i="31"/>
  <c r="V75" i="31"/>
  <c r="AA75" i="31"/>
  <c r="X75" i="31"/>
  <c r="W75" i="31"/>
  <c r="Y75" i="31"/>
  <c r="AC75" i="31"/>
  <c r="AB75" i="31"/>
  <c r="AD75" i="31"/>
  <c r="C76" i="31"/>
  <c r="F76" i="31"/>
  <c r="I76" i="31"/>
  <c r="E76" i="31"/>
  <c r="H76" i="31"/>
  <c r="K76" i="31"/>
  <c r="D76" i="31"/>
  <c r="G76" i="31"/>
  <c r="J76" i="31"/>
  <c r="M76" i="31"/>
  <c r="P76" i="31"/>
  <c r="S76" i="31"/>
  <c r="O76" i="31"/>
  <c r="R76" i="31"/>
  <c r="U76" i="31"/>
  <c r="N76" i="31"/>
  <c r="Q76" i="31"/>
  <c r="T76" i="31"/>
  <c r="V76" i="31"/>
  <c r="AA76" i="31"/>
  <c r="X76" i="31"/>
  <c r="W76" i="31"/>
  <c r="Y76" i="31"/>
  <c r="AC76" i="31"/>
  <c r="AB76" i="31"/>
  <c r="AD76" i="31"/>
  <c r="BQ24" i="36"/>
  <c r="D24" i="17"/>
  <c r="D20" i="17" s="1"/>
  <c r="F24" i="17"/>
  <c r="F20" i="17" s="1"/>
  <c r="H24" i="17"/>
  <c r="H20" i="17" s="1"/>
  <c r="J24" i="17"/>
  <c r="J20" i="17" s="1"/>
  <c r="L24" i="17"/>
  <c r="L20" i="17" s="1"/>
  <c r="N24" i="17"/>
  <c r="N20" i="17" s="1"/>
  <c r="P24" i="17"/>
  <c r="P20" i="17" s="1"/>
  <c r="R24" i="17"/>
  <c r="R20" i="17" s="1"/>
  <c r="U24" i="17"/>
  <c r="U20" i="17" s="1"/>
  <c r="W24" i="17"/>
  <c r="W20" i="17" s="1"/>
  <c r="Y24" i="17"/>
  <c r="Y20" i="17" s="1"/>
  <c r="AA24" i="17"/>
  <c r="AA20" i="17" s="1"/>
  <c r="AC24" i="17"/>
  <c r="AC20" i="17" s="1"/>
  <c r="AE24" i="17"/>
  <c r="AE20" i="17" s="1"/>
  <c r="AG24" i="17"/>
  <c r="AG20" i="17" s="1"/>
  <c r="AK24" i="17"/>
  <c r="AK20" i="17" s="1"/>
  <c r="AN24" i="17"/>
  <c r="AN20" i="17" s="1"/>
  <c r="AP24" i="17"/>
  <c r="AP20" i="17" s="1"/>
  <c r="AR24" i="17"/>
  <c r="AR20" i="17" s="1"/>
  <c r="AV24" i="17"/>
  <c r="AV20" i="17" s="1"/>
  <c r="AX24" i="17"/>
  <c r="AX20" i="17" s="1"/>
  <c r="AZ24" i="17"/>
  <c r="AZ20" i="17" s="1"/>
  <c r="BC24" i="17"/>
  <c r="BC20" i="17" s="1"/>
  <c r="AT24" i="17"/>
  <c r="AT20" i="17" s="1"/>
  <c r="BE24" i="17"/>
  <c r="BE20" i="17" s="1"/>
  <c r="CX24" i="17"/>
  <c r="CX20" i="17" s="1"/>
  <c r="BL24" i="17"/>
  <c r="BL20" i="17" s="1"/>
  <c r="BW24" i="17"/>
  <c r="BW20" i="17" s="1"/>
  <c r="BP24" i="17"/>
  <c r="BP20" i="17" s="1"/>
  <c r="BT24" i="17"/>
  <c r="BT20" i="17" s="1"/>
  <c r="CA24" i="17"/>
  <c r="CA20" i="17" s="1"/>
  <c r="CC24" i="17"/>
  <c r="CC20" i="17" s="1"/>
  <c r="CE24" i="17"/>
  <c r="CE20" i="17" s="1"/>
  <c r="CG24" i="17"/>
  <c r="CG20" i="17" s="1"/>
  <c r="CI24" i="17"/>
  <c r="CI20" i="17" s="1"/>
  <c r="CL24" i="17"/>
  <c r="CL20" i="17" s="1"/>
  <c r="BY24" i="17"/>
  <c r="BY20" i="17" s="1"/>
  <c r="AI24" i="17"/>
  <c r="AI20" i="17" s="1"/>
  <c r="CO24" i="17"/>
  <c r="CO20" i="17" s="1"/>
  <c r="CR24" i="17"/>
  <c r="CR20" i="17" s="1"/>
  <c r="CT24" i="17"/>
  <c r="CT20" i="17" s="1"/>
  <c r="CV24" i="17"/>
  <c r="CV20" i="17" s="1"/>
  <c r="C77" i="31"/>
  <c r="F77" i="31"/>
  <c r="I77" i="31"/>
  <c r="E77" i="31"/>
  <c r="H77" i="31"/>
  <c r="K77" i="31"/>
  <c r="D77" i="31"/>
  <c r="G77" i="31"/>
  <c r="J77" i="31"/>
  <c r="M77" i="31"/>
  <c r="P77" i="31"/>
  <c r="S77" i="31"/>
  <c r="O77" i="31"/>
  <c r="R77" i="31"/>
  <c r="U77" i="31"/>
  <c r="N77" i="31"/>
  <c r="Q77" i="31"/>
  <c r="T77" i="31"/>
  <c r="V77" i="31"/>
  <c r="AA77" i="31"/>
  <c r="X77" i="31"/>
  <c r="W77" i="31"/>
  <c r="Y77" i="31"/>
  <c r="AC77" i="31"/>
  <c r="AB77" i="31"/>
  <c r="AD77" i="31"/>
  <c r="CE25" i="17"/>
  <c r="AU85" i="36"/>
  <c r="AD85" i="36"/>
  <c r="AX84" i="36"/>
  <c r="AR84" i="36"/>
  <c r="O84" i="36"/>
  <c r="L84" i="36"/>
  <c r="AU83" i="36"/>
  <c r="BM83" i="36"/>
  <c r="AB83" i="36"/>
  <c r="Z83" i="36"/>
  <c r="W83" i="36"/>
  <c r="L83" i="36"/>
  <c r="AU81" i="36"/>
  <c r="AR81" i="36"/>
  <c r="S81" i="36"/>
  <c r="AO77" i="36"/>
  <c r="AF77" i="36"/>
  <c r="AD77" i="36"/>
  <c r="AB77" i="36"/>
  <c r="D77" i="36"/>
  <c r="BB75" i="36"/>
  <c r="AX75" i="36"/>
  <c r="W75" i="36"/>
  <c r="Q75" i="36"/>
  <c r="O75" i="36"/>
  <c r="AB73" i="36"/>
  <c r="J73" i="36"/>
  <c r="BK69" i="36"/>
  <c r="AU68" i="36"/>
  <c r="BM68" i="36"/>
  <c r="BK68" i="36"/>
  <c r="AO68" i="36"/>
  <c r="AM68" i="36"/>
  <c r="AK68" i="36"/>
  <c r="AD68" i="36"/>
  <c r="AB68" i="36"/>
  <c r="Z68" i="36"/>
  <c r="S68" i="36"/>
  <c r="Q68" i="36"/>
  <c r="O68" i="36"/>
  <c r="L68" i="36"/>
  <c r="H68" i="36"/>
  <c r="AU67" i="36"/>
  <c r="BM67" i="36"/>
  <c r="BK67" i="36"/>
  <c r="BB67" i="36"/>
  <c r="AX67" i="36"/>
  <c r="AR67" i="36"/>
  <c r="AO67" i="36"/>
  <c r="AM67" i="36"/>
  <c r="AK67" i="36"/>
  <c r="AI67" i="36"/>
  <c r="AF67" i="36"/>
  <c r="AD67" i="36"/>
  <c r="AB67" i="36"/>
  <c r="Z67" i="36"/>
  <c r="W67" i="36"/>
  <c r="U67" i="36"/>
  <c r="S67" i="36"/>
  <c r="Q67" i="36"/>
  <c r="O67" i="36"/>
  <c r="L67" i="36"/>
  <c r="J67" i="36"/>
  <c r="H67" i="36"/>
  <c r="F67" i="36"/>
  <c r="D67" i="36"/>
  <c r="AM66" i="36"/>
  <c r="AB66" i="36"/>
  <c r="BB65" i="36"/>
  <c r="AX65" i="36"/>
  <c r="AR65" i="36"/>
  <c r="AM65" i="36"/>
  <c r="AI65" i="36"/>
  <c r="AF65" i="36"/>
  <c r="AB65" i="36"/>
  <c r="W65" i="36"/>
  <c r="U65" i="36"/>
  <c r="Q65" i="36"/>
  <c r="J65" i="36"/>
  <c r="F65" i="36"/>
  <c r="D65" i="36"/>
  <c r="AB61" i="36"/>
  <c r="Z61" i="36"/>
  <c r="J61" i="36"/>
  <c r="BB60" i="36"/>
  <c r="Z60" i="36"/>
  <c r="W60" i="36"/>
  <c r="H60" i="36"/>
  <c r="F60" i="36"/>
  <c r="D60" i="36"/>
  <c r="AX59" i="36"/>
  <c r="AR59" i="36"/>
  <c r="W59" i="36"/>
  <c r="S59" i="36"/>
  <c r="Q59" i="36"/>
  <c r="F59" i="36"/>
  <c r="BM58" i="36"/>
  <c r="AU57" i="36"/>
  <c r="AF57" i="36"/>
  <c r="AD57" i="36"/>
  <c r="AB57" i="36"/>
  <c r="AO53" i="36"/>
  <c r="AB53" i="36"/>
  <c r="S53" i="36"/>
  <c r="Q53" i="36"/>
  <c r="O53" i="36"/>
  <c r="BQ49" i="36"/>
  <c r="AK52" i="36"/>
  <c r="Z52" i="36"/>
  <c r="BQ48" i="36"/>
  <c r="BB51" i="36"/>
  <c r="AR51" i="36"/>
  <c r="AO51" i="36"/>
  <c r="W51" i="36"/>
  <c r="U51" i="36"/>
  <c r="S51" i="36"/>
  <c r="Q51" i="36"/>
  <c r="F51" i="36"/>
  <c r="BQ47" i="36"/>
  <c r="AI50" i="36"/>
  <c r="AB50" i="36"/>
  <c r="W50" i="36"/>
  <c r="BQ46" i="36"/>
  <c r="BB49" i="36"/>
  <c r="AM49" i="36"/>
  <c r="AK49" i="36"/>
  <c r="W49" i="36"/>
  <c r="J49" i="36"/>
  <c r="BQ45" i="36"/>
  <c r="BQ44" i="36"/>
  <c r="BQ43" i="36"/>
  <c r="BQ42" i="36"/>
  <c r="AM45" i="36"/>
  <c r="BQ41" i="36"/>
  <c r="AU44" i="36"/>
  <c r="BM44" i="36"/>
  <c r="BK44" i="36"/>
  <c r="AO44" i="36"/>
  <c r="AM44" i="36"/>
  <c r="AK44" i="36"/>
  <c r="AD44" i="36"/>
  <c r="AB44" i="36"/>
  <c r="Z44" i="36"/>
  <c r="S44" i="36"/>
  <c r="Q44" i="36"/>
  <c r="O44" i="36"/>
  <c r="L44" i="36"/>
  <c r="H44" i="36"/>
  <c r="BQ40" i="36"/>
  <c r="AU43" i="36"/>
  <c r="BM43" i="36"/>
  <c r="BK43" i="36"/>
  <c r="BB43" i="36"/>
  <c r="AX43" i="36"/>
  <c r="AR43" i="36"/>
  <c r="AO43" i="36"/>
  <c r="AM43" i="36"/>
  <c r="AK43" i="36"/>
  <c r="AI43" i="36"/>
  <c r="AF43" i="36"/>
  <c r="AD43" i="36"/>
  <c r="AB43" i="36"/>
  <c r="Z43" i="36"/>
  <c r="W43" i="36"/>
  <c r="U43" i="36"/>
  <c r="S43" i="36"/>
  <c r="Q43" i="36"/>
  <c r="O43" i="36"/>
  <c r="L43" i="36"/>
  <c r="J43" i="36"/>
  <c r="H43" i="36"/>
  <c r="F43" i="36"/>
  <c r="D43" i="36"/>
  <c r="BQ39" i="36"/>
  <c r="BB42" i="36"/>
  <c r="AI42" i="36"/>
  <c r="F42" i="36"/>
  <c r="BQ38" i="36"/>
  <c r="AU41" i="36"/>
  <c r="AX41" i="36"/>
  <c r="AR41" i="36"/>
  <c r="AO41" i="36"/>
  <c r="AF41" i="36"/>
  <c r="AD41" i="36"/>
  <c r="Z41" i="36"/>
  <c r="U41" i="36"/>
  <c r="S41" i="36"/>
  <c r="O41" i="36"/>
  <c r="J41" i="36"/>
  <c r="D41" i="36"/>
  <c r="BQ37" i="36"/>
  <c r="BQ36" i="36"/>
  <c r="BQ35" i="36"/>
  <c r="BQ34" i="36"/>
  <c r="AM37" i="36"/>
  <c r="AK37" i="36"/>
  <c r="D37" i="36"/>
  <c r="BQ33" i="36"/>
  <c r="AO36" i="36"/>
  <c r="AI36" i="36"/>
  <c r="AB36" i="36"/>
  <c r="Z36" i="36"/>
  <c r="J36" i="36"/>
  <c r="BQ32" i="36"/>
  <c r="BM35" i="36"/>
  <c r="BM21" i="36" s="1"/>
  <c r="BK35" i="36"/>
  <c r="BK21" i="36" s="1"/>
  <c r="AX35" i="36"/>
  <c r="AX21" i="36" s="1"/>
  <c r="AR35" i="36"/>
  <c r="AR21" i="36" s="1"/>
  <c r="AO35" i="36"/>
  <c r="AO21" i="36" s="1"/>
  <c r="Z35" i="36"/>
  <c r="Z21" i="36" s="1"/>
  <c r="W35" i="36"/>
  <c r="W21" i="36" s="1"/>
  <c r="U35" i="36"/>
  <c r="U21" i="36" s="1"/>
  <c r="O35" i="36"/>
  <c r="O21" i="36" s="1"/>
  <c r="D35" i="36"/>
  <c r="D21" i="36" s="1"/>
  <c r="BQ31" i="36"/>
  <c r="BQ30" i="36"/>
  <c r="AU33" i="36"/>
  <c r="BM33" i="36"/>
  <c r="BB33" i="36"/>
  <c r="AD33" i="36"/>
  <c r="AB33" i="36"/>
  <c r="Z33" i="36"/>
  <c r="J33" i="36"/>
  <c r="BQ29" i="36"/>
  <c r="BQ28" i="36"/>
  <c r="AK31" i="36"/>
  <c r="BQ27" i="36"/>
  <c r="BQ26" i="36"/>
  <c r="AU29" i="36"/>
  <c r="BM29" i="36"/>
  <c r="AK29" i="36"/>
  <c r="Z29" i="36"/>
  <c r="H29" i="36"/>
  <c r="BQ25" i="36"/>
  <c r="AO28" i="36"/>
  <c r="BB27" i="36"/>
  <c r="AR27" i="36"/>
  <c r="AO27" i="36"/>
  <c r="AM27" i="36"/>
  <c r="U27" i="36"/>
  <c r="S27" i="36"/>
  <c r="F27" i="36"/>
  <c r="D25" i="17"/>
  <c r="F25" i="17"/>
  <c r="H25" i="17"/>
  <c r="J25" i="17"/>
  <c r="L25" i="17"/>
  <c r="N25" i="17"/>
  <c r="P25" i="17"/>
  <c r="R25" i="17"/>
  <c r="U25" i="17"/>
  <c r="W25" i="17"/>
  <c r="Y25" i="17"/>
  <c r="AA25" i="17"/>
  <c r="AC25" i="17"/>
  <c r="AE25" i="17"/>
  <c r="AG25" i="17"/>
  <c r="AK25" i="17"/>
  <c r="AN25" i="17"/>
  <c r="AP25" i="17"/>
  <c r="AR25" i="17"/>
  <c r="AV25" i="17"/>
  <c r="AX25" i="17"/>
  <c r="AZ25" i="17"/>
  <c r="BC25" i="17"/>
  <c r="AT25" i="17"/>
  <c r="BE25" i="17"/>
  <c r="CX25" i="17"/>
  <c r="BL25" i="17"/>
  <c r="BW25" i="17"/>
  <c r="BP25" i="17"/>
  <c r="BT25" i="17"/>
  <c r="CA25" i="17"/>
  <c r="CC25" i="17"/>
  <c r="CG25" i="17"/>
  <c r="CI25" i="17"/>
  <c r="CL25" i="17"/>
  <c r="BY25" i="17"/>
  <c r="AI25" i="17"/>
  <c r="CO25" i="17"/>
  <c r="CR25" i="17"/>
  <c r="CT25" i="17"/>
  <c r="CV25" i="17"/>
  <c r="D26" i="17"/>
  <c r="F26" i="17"/>
  <c r="H26" i="17"/>
  <c r="J26" i="17"/>
  <c r="L26" i="17"/>
  <c r="N26" i="17"/>
  <c r="P26" i="17"/>
  <c r="R26" i="17"/>
  <c r="U26" i="17"/>
  <c r="W26" i="17"/>
  <c r="Y26" i="17"/>
  <c r="AA26" i="17"/>
  <c r="AC26" i="17"/>
  <c r="AE26" i="17"/>
  <c r="AG26" i="17"/>
  <c r="AK26" i="17"/>
  <c r="AN26" i="17"/>
  <c r="AP26" i="17"/>
  <c r="AR26" i="17"/>
  <c r="AV26" i="17"/>
  <c r="AX26" i="17"/>
  <c r="AZ26" i="17"/>
  <c r="BC26" i="17"/>
  <c r="AT26" i="17"/>
  <c r="BE26" i="17"/>
  <c r="CX26" i="17"/>
  <c r="BL26" i="17"/>
  <c r="BW26" i="17"/>
  <c r="BP26" i="17"/>
  <c r="BT26" i="17"/>
  <c r="CA26" i="17"/>
  <c r="CC26" i="17"/>
  <c r="CE26" i="17"/>
  <c r="CG26" i="17"/>
  <c r="CI26" i="17"/>
  <c r="CL26" i="17"/>
  <c r="BY26" i="17"/>
  <c r="AI26" i="17"/>
  <c r="CO26" i="17"/>
  <c r="CR26" i="17"/>
  <c r="CT26" i="17"/>
  <c r="CV26" i="17"/>
  <c r="C78" i="31"/>
  <c r="F78" i="31"/>
  <c r="I78" i="31"/>
  <c r="E78" i="31"/>
  <c r="H78" i="31"/>
  <c r="K78" i="31"/>
  <c r="D78" i="31"/>
  <c r="G78" i="31"/>
  <c r="J78" i="31"/>
  <c r="M78" i="31"/>
  <c r="P78" i="31"/>
  <c r="S78" i="31"/>
  <c r="O78" i="31"/>
  <c r="R78" i="31"/>
  <c r="U78" i="31"/>
  <c r="N78" i="31"/>
  <c r="Q78" i="31"/>
  <c r="T78" i="31"/>
  <c r="V78" i="31"/>
  <c r="AA78" i="31"/>
  <c r="X78" i="31"/>
  <c r="W78" i="31"/>
  <c r="Y78" i="31"/>
  <c r="AC78" i="31"/>
  <c r="AB78" i="31"/>
  <c r="AD78" i="31"/>
  <c r="AD79" i="31"/>
  <c r="AB79" i="31"/>
  <c r="AC79" i="31"/>
  <c r="Y79" i="31"/>
  <c r="W79" i="31"/>
  <c r="X79" i="31"/>
  <c r="AA79" i="31"/>
  <c r="V79" i="31"/>
  <c r="T79" i="31"/>
  <c r="Q79" i="31"/>
  <c r="N79" i="31"/>
  <c r="U79" i="31"/>
  <c r="R79" i="31"/>
  <c r="O79" i="31"/>
  <c r="S79" i="31"/>
  <c r="P79" i="31"/>
  <c r="M79" i="31"/>
  <c r="J79" i="31"/>
  <c r="G79" i="31"/>
  <c r="D79" i="31"/>
  <c r="K79" i="31"/>
  <c r="H79" i="31"/>
  <c r="E79" i="31"/>
  <c r="I79" i="31"/>
  <c r="F79" i="31"/>
  <c r="C79" i="31"/>
  <c r="D27" i="17"/>
  <c r="F27" i="17"/>
  <c r="H27" i="17"/>
  <c r="J27" i="17"/>
  <c r="L27" i="17"/>
  <c r="N27" i="17"/>
  <c r="P27" i="17"/>
  <c r="R27" i="17"/>
  <c r="U27" i="17"/>
  <c r="W27" i="17"/>
  <c r="Y27" i="17"/>
  <c r="AA27" i="17"/>
  <c r="AC27" i="17"/>
  <c r="AE27" i="17"/>
  <c r="AG27" i="17"/>
  <c r="AK27" i="17"/>
  <c r="AN27" i="17"/>
  <c r="AP27" i="17"/>
  <c r="AR27" i="17"/>
  <c r="AV27" i="17"/>
  <c r="AX27" i="17"/>
  <c r="AZ27" i="17"/>
  <c r="BC27" i="17"/>
  <c r="AT27" i="17"/>
  <c r="BE27" i="17"/>
  <c r="CX27" i="17"/>
  <c r="BL27" i="17"/>
  <c r="BW27" i="17"/>
  <c r="BP27" i="17"/>
  <c r="BT27" i="17"/>
  <c r="CA27" i="17"/>
  <c r="CC27" i="17"/>
  <c r="CE27" i="17"/>
  <c r="CG27" i="17"/>
  <c r="CI27" i="17"/>
  <c r="CL27" i="17"/>
  <c r="BY27" i="17"/>
  <c r="AI27" i="17"/>
  <c r="CO27" i="17"/>
  <c r="CR27" i="17"/>
  <c r="CT27" i="17"/>
  <c r="CV27" i="17"/>
  <c r="C80" i="31"/>
  <c r="F80" i="31"/>
  <c r="I80" i="31"/>
  <c r="E80" i="31"/>
  <c r="H80" i="31"/>
  <c r="K80" i="31"/>
  <c r="D80" i="31"/>
  <c r="G80" i="31"/>
  <c r="J80" i="31"/>
  <c r="M80" i="31"/>
  <c r="P80" i="31"/>
  <c r="S80" i="31"/>
  <c r="O80" i="31"/>
  <c r="R80" i="31"/>
  <c r="U80" i="31"/>
  <c r="N80" i="31"/>
  <c r="Q80" i="31"/>
  <c r="T80" i="31"/>
  <c r="V80" i="31"/>
  <c r="AA80" i="31"/>
  <c r="X80" i="31"/>
  <c r="W80" i="31"/>
  <c r="Y80" i="31"/>
  <c r="AC80" i="31"/>
  <c r="AB80" i="31"/>
  <c r="AD80" i="31"/>
  <c r="D28" i="17"/>
  <c r="F28" i="17"/>
  <c r="H28" i="17"/>
  <c r="J28" i="17"/>
  <c r="L28" i="17"/>
  <c r="N28" i="17"/>
  <c r="P28" i="17"/>
  <c r="R28" i="17"/>
  <c r="U28" i="17"/>
  <c r="W28" i="17"/>
  <c r="Y28" i="17"/>
  <c r="AA28" i="17"/>
  <c r="AC28" i="17"/>
  <c r="AE28" i="17"/>
  <c r="AG28" i="17"/>
  <c r="AK28" i="17"/>
  <c r="AN28" i="17"/>
  <c r="AP28" i="17"/>
  <c r="AR28" i="17"/>
  <c r="AV28" i="17"/>
  <c r="AX28" i="17"/>
  <c r="AZ28" i="17"/>
  <c r="BC28" i="17"/>
  <c r="AT28" i="17"/>
  <c r="BE28" i="17"/>
  <c r="CX28" i="17"/>
  <c r="BL28" i="17"/>
  <c r="BW28" i="17"/>
  <c r="BP28" i="17"/>
  <c r="BT28" i="17"/>
  <c r="CA28" i="17"/>
  <c r="CC28" i="17"/>
  <c r="CE28" i="17"/>
  <c r="CG28" i="17"/>
  <c r="CI28" i="17"/>
  <c r="CL28" i="17"/>
  <c r="BY28" i="17"/>
  <c r="AI28" i="17"/>
  <c r="CO28" i="17"/>
  <c r="CR28" i="17"/>
  <c r="CT28" i="17"/>
  <c r="CV28" i="17"/>
  <c r="C81" i="31"/>
  <c r="F81" i="31"/>
  <c r="I81" i="31"/>
  <c r="E81" i="31"/>
  <c r="H81" i="31"/>
  <c r="K81" i="31"/>
  <c r="D81" i="31"/>
  <c r="G81" i="31"/>
  <c r="J81" i="31"/>
  <c r="M81" i="31"/>
  <c r="P81" i="31"/>
  <c r="S81" i="31"/>
  <c r="O81" i="31"/>
  <c r="R81" i="31"/>
  <c r="U81" i="31"/>
  <c r="N81" i="31"/>
  <c r="Q81" i="31"/>
  <c r="T81" i="31"/>
  <c r="V81" i="31"/>
  <c r="AA81" i="31"/>
  <c r="X81" i="31"/>
  <c r="W81" i="31"/>
  <c r="Y81" i="31"/>
  <c r="AC81" i="31"/>
  <c r="AB81" i="31"/>
  <c r="AD81" i="31"/>
  <c r="C82" i="31"/>
  <c r="F82" i="31"/>
  <c r="I82" i="31"/>
  <c r="E82" i="31"/>
  <c r="H82" i="31"/>
  <c r="K82" i="31"/>
  <c r="D82" i="31"/>
  <c r="G82" i="31"/>
  <c r="J82" i="31"/>
  <c r="M82" i="31"/>
  <c r="P82" i="31"/>
  <c r="S82" i="31"/>
  <c r="O82" i="31"/>
  <c r="R82" i="31"/>
  <c r="U82" i="31"/>
  <c r="N82" i="31"/>
  <c r="Q82" i="31"/>
  <c r="T82" i="31"/>
  <c r="V82" i="31"/>
  <c r="AA82" i="31"/>
  <c r="X82" i="31"/>
  <c r="W82" i="31"/>
  <c r="Y82" i="31"/>
  <c r="AC82" i="31"/>
  <c r="AB82" i="31"/>
  <c r="AD82" i="31"/>
  <c r="D29" i="17"/>
  <c r="F29" i="17"/>
  <c r="H29" i="17"/>
  <c r="J29" i="17"/>
  <c r="L29" i="17"/>
  <c r="N29" i="17"/>
  <c r="P29" i="17"/>
  <c r="R29" i="17"/>
  <c r="U29" i="17"/>
  <c r="W29" i="17"/>
  <c r="Y29" i="17"/>
  <c r="AA29" i="17"/>
  <c r="AC29" i="17"/>
  <c r="AE29" i="17"/>
  <c r="AG29" i="17"/>
  <c r="AK29" i="17"/>
  <c r="AN29" i="17"/>
  <c r="AP29" i="17"/>
  <c r="AR29" i="17"/>
  <c r="AV29" i="17"/>
  <c r="AX29" i="17"/>
  <c r="AZ29" i="17"/>
  <c r="BC29" i="17"/>
  <c r="AT29" i="17"/>
  <c r="BE29" i="17"/>
  <c r="CX29" i="17"/>
  <c r="BL29" i="17"/>
  <c r="BW29" i="17"/>
  <c r="BP29" i="17"/>
  <c r="BT29" i="17"/>
  <c r="CA29" i="17"/>
  <c r="CC29" i="17"/>
  <c r="CE29" i="17"/>
  <c r="CG29" i="17"/>
  <c r="CI29" i="17"/>
  <c r="CL29" i="17"/>
  <c r="BY29" i="17"/>
  <c r="AI29" i="17"/>
  <c r="CO29" i="17"/>
  <c r="CR29" i="17"/>
  <c r="CT29" i="17"/>
  <c r="CV29" i="17"/>
  <c r="D30" i="17"/>
  <c r="F30" i="17"/>
  <c r="H30" i="17"/>
  <c r="J30" i="17"/>
  <c r="L30" i="17"/>
  <c r="N30" i="17"/>
  <c r="P30" i="17"/>
  <c r="R30" i="17"/>
  <c r="U30" i="17"/>
  <c r="W30" i="17"/>
  <c r="Y30" i="17"/>
  <c r="AA30" i="17"/>
  <c r="AC30" i="17"/>
  <c r="AE30" i="17"/>
  <c r="AG30" i="17"/>
  <c r="AK30" i="17"/>
  <c r="AN30" i="17"/>
  <c r="AP30" i="17"/>
  <c r="AR30" i="17"/>
  <c r="AV30" i="17"/>
  <c r="AX30" i="17"/>
  <c r="AZ30" i="17"/>
  <c r="BC30" i="17"/>
  <c r="AT30" i="17"/>
  <c r="BE30" i="17"/>
  <c r="CX30" i="17"/>
  <c r="BL30" i="17"/>
  <c r="BW30" i="17"/>
  <c r="BP30" i="17"/>
  <c r="BT30" i="17"/>
  <c r="CA30" i="17"/>
  <c r="CC30" i="17"/>
  <c r="CE30" i="17"/>
  <c r="CG30" i="17"/>
  <c r="CI30" i="17"/>
  <c r="CL30" i="17"/>
  <c r="BY30" i="17"/>
  <c r="AI30" i="17"/>
  <c r="CO30" i="17"/>
  <c r="CR30" i="17"/>
  <c r="CT30" i="17"/>
  <c r="CV30" i="17"/>
  <c r="C83" i="31"/>
  <c r="F83" i="31"/>
  <c r="I83" i="31"/>
  <c r="E83" i="31"/>
  <c r="H83" i="31"/>
  <c r="K83" i="31"/>
  <c r="D83" i="31"/>
  <c r="G83" i="31"/>
  <c r="J83" i="31"/>
  <c r="M83" i="31"/>
  <c r="P83" i="31"/>
  <c r="S83" i="31"/>
  <c r="O83" i="31"/>
  <c r="R83" i="31"/>
  <c r="U83" i="31"/>
  <c r="N83" i="31"/>
  <c r="Q83" i="31"/>
  <c r="T83" i="31"/>
  <c r="V83" i="31"/>
  <c r="AA83" i="31"/>
  <c r="X83" i="31"/>
  <c r="W83" i="31"/>
  <c r="Y83" i="31"/>
  <c r="AC83" i="31"/>
  <c r="AB83" i="31"/>
  <c r="AD83" i="31"/>
  <c r="D31" i="17"/>
  <c r="F31" i="17"/>
  <c r="H31" i="17"/>
  <c r="J31" i="17"/>
  <c r="L31" i="17"/>
  <c r="N31" i="17"/>
  <c r="P31" i="17"/>
  <c r="R31" i="17"/>
  <c r="U31" i="17"/>
  <c r="W31" i="17"/>
  <c r="Y31" i="17"/>
  <c r="AA31" i="17"/>
  <c r="AC31" i="17"/>
  <c r="AE31" i="17"/>
  <c r="AG31" i="17"/>
  <c r="AK31" i="17"/>
  <c r="AN31" i="17"/>
  <c r="AP31" i="17"/>
  <c r="AR31" i="17"/>
  <c r="AV31" i="17"/>
  <c r="AX31" i="17"/>
  <c r="AZ31" i="17"/>
  <c r="BC31" i="17"/>
  <c r="AT31" i="17"/>
  <c r="BE31" i="17"/>
  <c r="CX31" i="17"/>
  <c r="BL31" i="17"/>
  <c r="BW31" i="17"/>
  <c r="BP31" i="17"/>
  <c r="BT31" i="17"/>
  <c r="CA31" i="17"/>
  <c r="CC31" i="17"/>
  <c r="CE31" i="17"/>
  <c r="CG31" i="17"/>
  <c r="CI31" i="17"/>
  <c r="CL31" i="17"/>
  <c r="BY31" i="17"/>
  <c r="AI31" i="17"/>
  <c r="CO31" i="17"/>
  <c r="CR31" i="17"/>
  <c r="CT31" i="17"/>
  <c r="CV31" i="17"/>
  <c r="CV36" i="17"/>
  <c r="CT36" i="17"/>
  <c r="CR36" i="17"/>
  <c r="CO36" i="17"/>
  <c r="AI36" i="17"/>
  <c r="BY36" i="17"/>
  <c r="CL36" i="17"/>
  <c r="CI36" i="17"/>
  <c r="CG36" i="17"/>
  <c r="CE36" i="17"/>
  <c r="CC36" i="17"/>
  <c r="CA36" i="17"/>
  <c r="BT36" i="17"/>
  <c r="BP36" i="17"/>
  <c r="BW36" i="17"/>
  <c r="BL36" i="17"/>
  <c r="CX36" i="17"/>
  <c r="BE36" i="17"/>
  <c r="AT36" i="17"/>
  <c r="BC36" i="17"/>
  <c r="AZ36" i="17"/>
  <c r="AX36" i="17"/>
  <c r="AV36" i="17"/>
  <c r="AR36" i="17"/>
  <c r="AP36" i="17"/>
  <c r="AN36" i="17"/>
  <c r="AK36" i="17"/>
  <c r="AG36" i="17"/>
  <c r="AE36" i="17"/>
  <c r="AC36" i="17"/>
  <c r="AA36" i="17"/>
  <c r="Y36" i="17"/>
  <c r="W36" i="17"/>
  <c r="U36" i="17"/>
  <c r="R36" i="17"/>
  <c r="P36" i="17"/>
  <c r="N36" i="17"/>
  <c r="L36" i="17"/>
  <c r="J36" i="17"/>
  <c r="H36" i="17"/>
  <c r="F36" i="17"/>
  <c r="D36" i="17"/>
  <c r="CV35" i="17"/>
  <c r="CV21" i="17" s="1"/>
  <c r="CT35" i="17"/>
  <c r="CT21" i="17" s="1"/>
  <c r="CR35" i="17"/>
  <c r="CR21" i="17" s="1"/>
  <c r="CO35" i="17"/>
  <c r="CO21" i="17" s="1"/>
  <c r="AI35" i="17"/>
  <c r="AI21" i="17" s="1"/>
  <c r="BY35" i="17"/>
  <c r="BY21" i="17" s="1"/>
  <c r="CL35" i="17"/>
  <c r="CL21" i="17" s="1"/>
  <c r="CI35" i="17"/>
  <c r="CI21" i="17" s="1"/>
  <c r="CG35" i="17"/>
  <c r="CG21" i="17" s="1"/>
  <c r="CE35" i="17"/>
  <c r="CE21" i="17" s="1"/>
  <c r="CC35" i="17"/>
  <c r="CC21" i="17" s="1"/>
  <c r="CA35" i="17"/>
  <c r="CA21" i="17" s="1"/>
  <c r="BT35" i="17"/>
  <c r="BT21" i="17" s="1"/>
  <c r="BP35" i="17"/>
  <c r="BP21" i="17" s="1"/>
  <c r="BW35" i="17"/>
  <c r="BW21" i="17" s="1"/>
  <c r="BL35" i="17"/>
  <c r="BL21" i="17" s="1"/>
  <c r="CX35" i="17"/>
  <c r="CX21" i="17" s="1"/>
  <c r="BE35" i="17"/>
  <c r="BE21" i="17" s="1"/>
  <c r="AT35" i="17"/>
  <c r="AT21" i="17" s="1"/>
  <c r="BC35" i="17"/>
  <c r="BC21" i="17" s="1"/>
  <c r="AZ35" i="17"/>
  <c r="AZ21" i="17" s="1"/>
  <c r="AX35" i="17"/>
  <c r="AX21" i="17" s="1"/>
  <c r="AV35" i="17"/>
  <c r="AV21" i="17" s="1"/>
  <c r="AR35" i="17"/>
  <c r="AR21" i="17" s="1"/>
  <c r="AP35" i="17"/>
  <c r="AP21" i="17" s="1"/>
  <c r="AN35" i="17"/>
  <c r="AN21" i="17" s="1"/>
  <c r="AK35" i="17"/>
  <c r="AK21" i="17" s="1"/>
  <c r="AG35" i="17"/>
  <c r="AG21" i="17" s="1"/>
  <c r="AE35" i="17"/>
  <c r="AE21" i="17" s="1"/>
  <c r="AC35" i="17"/>
  <c r="AC21" i="17" s="1"/>
  <c r="AA35" i="17"/>
  <c r="AA21" i="17" s="1"/>
  <c r="Y35" i="17"/>
  <c r="Y21" i="17" s="1"/>
  <c r="W35" i="17"/>
  <c r="W21" i="17" s="1"/>
  <c r="U35" i="17"/>
  <c r="U21" i="17" s="1"/>
  <c r="R35" i="17"/>
  <c r="R21" i="17" s="1"/>
  <c r="P35" i="17"/>
  <c r="P21" i="17" s="1"/>
  <c r="N35" i="17"/>
  <c r="N21" i="17" s="1"/>
  <c r="L35" i="17"/>
  <c r="L21" i="17" s="1"/>
  <c r="J35" i="17"/>
  <c r="J21" i="17" s="1"/>
  <c r="H35" i="17"/>
  <c r="H21" i="17" s="1"/>
  <c r="F35" i="17"/>
  <c r="F21" i="17" s="1"/>
  <c r="D35" i="17"/>
  <c r="D21" i="17" s="1"/>
  <c r="CV34" i="17"/>
  <c r="CT34" i="17"/>
  <c r="CR34" i="17"/>
  <c r="CO34" i="17"/>
  <c r="AI34" i="17"/>
  <c r="BY34" i="17"/>
  <c r="CL34" i="17"/>
  <c r="CI34" i="17"/>
  <c r="CG34" i="17"/>
  <c r="CE34" i="17"/>
  <c r="CC34" i="17"/>
  <c r="CA34" i="17"/>
  <c r="BT34" i="17"/>
  <c r="BP34" i="17"/>
  <c r="BW34" i="17"/>
  <c r="BL34" i="17"/>
  <c r="CX34" i="17"/>
  <c r="BE34" i="17"/>
  <c r="AT34" i="17"/>
  <c r="BC34" i="17"/>
  <c r="AZ34" i="17"/>
  <c r="AX34" i="17"/>
  <c r="AV34" i="17"/>
  <c r="AR34" i="17"/>
  <c r="AP34" i="17"/>
  <c r="AN34" i="17"/>
  <c r="AK34" i="17"/>
  <c r="AG34" i="17"/>
  <c r="AE34" i="17"/>
  <c r="AC34" i="17"/>
  <c r="AA34" i="17"/>
  <c r="Y34" i="17"/>
  <c r="W34" i="17"/>
  <c r="U34" i="17"/>
  <c r="R34" i="17"/>
  <c r="P34" i="17"/>
  <c r="N34" i="17"/>
  <c r="L34" i="17"/>
  <c r="J34" i="17"/>
  <c r="H34" i="17"/>
  <c r="F34" i="17"/>
  <c r="D34" i="17"/>
  <c r="CV33" i="17"/>
  <c r="CT33" i="17"/>
  <c r="CR33" i="17"/>
  <c r="CO33" i="17"/>
  <c r="AI33" i="17"/>
  <c r="BY33" i="17"/>
  <c r="CL33" i="17"/>
  <c r="CI33" i="17"/>
  <c r="CG33" i="17"/>
  <c r="CE33" i="17"/>
  <c r="CC33" i="17"/>
  <c r="CA33" i="17"/>
  <c r="BT33" i="17"/>
  <c r="BP33" i="17"/>
  <c r="BW33" i="17"/>
  <c r="BL33" i="17"/>
  <c r="CX33" i="17"/>
  <c r="BE33" i="17"/>
  <c r="AT33" i="17"/>
  <c r="BC33" i="17"/>
  <c r="AZ33" i="17"/>
  <c r="AX33" i="17"/>
  <c r="AV33" i="17"/>
  <c r="AR33" i="17"/>
  <c r="AP33" i="17"/>
  <c r="AN33" i="17"/>
  <c r="AK33" i="17"/>
  <c r="AG33" i="17"/>
  <c r="AE33" i="17"/>
  <c r="AC33" i="17"/>
  <c r="AA33" i="17"/>
  <c r="Y33" i="17"/>
  <c r="W33" i="17"/>
  <c r="U33" i="17"/>
  <c r="R33" i="17"/>
  <c r="P33" i="17"/>
  <c r="N33" i="17"/>
  <c r="L33" i="17"/>
  <c r="J33" i="17"/>
  <c r="H33" i="17"/>
  <c r="F33" i="17"/>
  <c r="D33" i="17"/>
  <c r="CV32" i="17"/>
  <c r="CT32" i="17"/>
  <c r="CR32" i="17"/>
  <c r="CO32" i="17"/>
  <c r="AI32" i="17"/>
  <c r="BY32" i="17"/>
  <c r="CL32" i="17"/>
  <c r="CI32" i="17"/>
  <c r="CG32" i="17"/>
  <c r="CE32" i="17"/>
  <c r="CC32" i="17"/>
  <c r="CA32" i="17"/>
  <c r="BT32" i="17"/>
  <c r="BP32" i="17"/>
  <c r="BW32" i="17"/>
  <c r="BL32" i="17"/>
  <c r="CX32" i="17"/>
  <c r="BE32" i="17"/>
  <c r="AT32" i="17"/>
  <c r="BC32" i="17"/>
  <c r="AZ32" i="17"/>
  <c r="AX32" i="17"/>
  <c r="AV32" i="17"/>
  <c r="AR32" i="17"/>
  <c r="AP32" i="17"/>
  <c r="AN32" i="17"/>
  <c r="AK32" i="17"/>
  <c r="AG32" i="17"/>
  <c r="AE32" i="17"/>
  <c r="AC32" i="17"/>
  <c r="AA32" i="17"/>
  <c r="Y32" i="17"/>
  <c r="W32" i="17"/>
  <c r="U32" i="17"/>
  <c r="R32" i="17"/>
  <c r="P32" i="17"/>
  <c r="N32" i="17"/>
  <c r="L32" i="17"/>
  <c r="J32" i="17"/>
  <c r="H32" i="17"/>
  <c r="F32" i="17"/>
  <c r="D32" i="17"/>
  <c r="C84" i="31"/>
  <c r="F84" i="31"/>
  <c r="I84" i="31"/>
  <c r="E84" i="31"/>
  <c r="H84" i="31"/>
  <c r="K84" i="31"/>
  <c r="D84" i="31"/>
  <c r="G84" i="31"/>
  <c r="J84" i="31"/>
  <c r="M84" i="31"/>
  <c r="P84" i="31"/>
  <c r="S84" i="31"/>
  <c r="O84" i="31"/>
  <c r="R84" i="31"/>
  <c r="U84" i="31"/>
  <c r="N84" i="31"/>
  <c r="Q84" i="31"/>
  <c r="T84" i="31"/>
  <c r="V84" i="31"/>
  <c r="AA84" i="31"/>
  <c r="X84" i="31"/>
  <c r="W84" i="31"/>
  <c r="Y84" i="31"/>
  <c r="AC84" i="31"/>
  <c r="AB84" i="31"/>
  <c r="AD84" i="31"/>
  <c r="C85" i="31"/>
  <c r="F85" i="31"/>
  <c r="I85" i="31"/>
  <c r="E85" i="31"/>
  <c r="H85" i="31"/>
  <c r="K85" i="31"/>
  <c r="D85" i="31"/>
  <c r="G85" i="31"/>
  <c r="J85" i="31"/>
  <c r="M85" i="31"/>
  <c r="P85" i="31"/>
  <c r="S85" i="31"/>
  <c r="O85" i="31"/>
  <c r="R85" i="31"/>
  <c r="U85" i="31"/>
  <c r="N85" i="31"/>
  <c r="Q85" i="31"/>
  <c r="T85" i="31"/>
  <c r="V85" i="31"/>
  <c r="AA85" i="31"/>
  <c r="X85" i="31"/>
  <c r="W85" i="31"/>
  <c r="Y85" i="31"/>
  <c r="AC85" i="31"/>
  <c r="AB85" i="31"/>
  <c r="AD85" i="31"/>
  <c r="D37" i="17"/>
  <c r="F37" i="17"/>
  <c r="H37" i="17"/>
  <c r="J37" i="17"/>
  <c r="L37" i="17"/>
  <c r="N37" i="17"/>
  <c r="P37" i="17"/>
  <c r="R37" i="17"/>
  <c r="U37" i="17"/>
  <c r="W37" i="17"/>
  <c r="Y37" i="17"/>
  <c r="AA37" i="17"/>
  <c r="AC37" i="17"/>
  <c r="AE37" i="17"/>
  <c r="AG37" i="17"/>
  <c r="AK37" i="17"/>
  <c r="AN37" i="17"/>
  <c r="AP37" i="17"/>
  <c r="AR37" i="17"/>
  <c r="AV37" i="17"/>
  <c r="AX37" i="17"/>
  <c r="AZ37" i="17"/>
  <c r="BC37" i="17"/>
  <c r="AT37" i="17"/>
  <c r="BE37" i="17"/>
  <c r="CX37" i="17"/>
  <c r="BL37" i="17"/>
  <c r="BW37" i="17"/>
  <c r="BP37" i="17"/>
  <c r="BT37" i="17"/>
  <c r="CA37" i="17"/>
  <c r="CC37" i="17"/>
  <c r="CE37" i="17"/>
  <c r="CG37" i="17"/>
  <c r="CI37" i="17"/>
  <c r="CL37" i="17"/>
  <c r="BY37" i="17"/>
  <c r="AI37" i="17"/>
  <c r="CO37" i="17"/>
  <c r="CR37" i="17"/>
  <c r="CT37" i="17"/>
  <c r="CV37" i="17"/>
  <c r="D38" i="17"/>
  <c r="F38" i="17"/>
  <c r="H38" i="17"/>
  <c r="J38" i="17"/>
  <c r="L38" i="17"/>
  <c r="N38" i="17"/>
  <c r="P38" i="17"/>
  <c r="R38" i="17"/>
  <c r="U38" i="17"/>
  <c r="W38" i="17"/>
  <c r="Y38" i="17"/>
  <c r="AA38" i="17"/>
  <c r="AC38" i="17"/>
  <c r="AE38" i="17"/>
  <c r="AG38" i="17"/>
  <c r="AK38" i="17"/>
  <c r="AN38" i="17"/>
  <c r="AP38" i="17"/>
  <c r="AR38" i="17"/>
  <c r="AV38" i="17"/>
  <c r="AX38" i="17"/>
  <c r="AZ38" i="17"/>
  <c r="BC38" i="17"/>
  <c r="AT38" i="17"/>
  <c r="BE38" i="17"/>
  <c r="CX38" i="17"/>
  <c r="BL38" i="17"/>
  <c r="BW38" i="17"/>
  <c r="BP38" i="17"/>
  <c r="BT38" i="17"/>
  <c r="CA38" i="17"/>
  <c r="CC38" i="17"/>
  <c r="CE38" i="17"/>
  <c r="CG38" i="17"/>
  <c r="CI38" i="17"/>
  <c r="CL38" i="17"/>
  <c r="BY38" i="17"/>
  <c r="AI38" i="17"/>
  <c r="CO38" i="17"/>
  <c r="CR38" i="17"/>
  <c r="CT38" i="17"/>
  <c r="CV38" i="17"/>
  <c r="D39" i="17"/>
  <c r="F39" i="17"/>
  <c r="H39" i="17"/>
  <c r="J39" i="17"/>
  <c r="L39" i="17"/>
  <c r="N39" i="17"/>
  <c r="P39" i="17"/>
  <c r="R39" i="17"/>
  <c r="U39" i="17"/>
  <c r="W39" i="17"/>
  <c r="Y39" i="17"/>
  <c r="AA39" i="17"/>
  <c r="AC39" i="17"/>
  <c r="AE39" i="17"/>
  <c r="AG39" i="17"/>
  <c r="AK39" i="17"/>
  <c r="AN39" i="17"/>
  <c r="AP39" i="17"/>
  <c r="AR39" i="17"/>
  <c r="AV39" i="17"/>
  <c r="AX39" i="17"/>
  <c r="AZ39" i="17"/>
  <c r="BC39" i="17"/>
  <c r="AT39" i="17"/>
  <c r="BE39" i="17"/>
  <c r="CX39" i="17"/>
  <c r="BL39" i="17"/>
  <c r="BW39" i="17"/>
  <c r="BP39" i="17"/>
  <c r="BT39" i="17"/>
  <c r="CA39" i="17"/>
  <c r="CC39" i="17"/>
  <c r="CE39" i="17"/>
  <c r="CG39" i="17"/>
  <c r="CI39" i="17"/>
  <c r="CL39" i="17"/>
  <c r="BY39" i="17"/>
  <c r="AI39" i="17"/>
  <c r="CO39" i="17"/>
  <c r="CR39" i="17"/>
  <c r="CT39" i="17"/>
  <c r="CV39" i="17"/>
  <c r="D40" i="17"/>
  <c r="F40" i="17"/>
  <c r="H40" i="17"/>
  <c r="J40" i="17"/>
  <c r="L40" i="17"/>
  <c r="N40" i="17"/>
  <c r="P40" i="17"/>
  <c r="R40" i="17"/>
  <c r="U40" i="17"/>
  <c r="W40" i="17"/>
  <c r="Y40" i="17"/>
  <c r="AA40" i="17"/>
  <c r="AC40" i="17"/>
  <c r="AE40" i="17"/>
  <c r="AG40" i="17"/>
  <c r="AK40" i="17"/>
  <c r="AN40" i="17"/>
  <c r="AP40" i="17"/>
  <c r="AR40" i="17"/>
  <c r="AV40" i="17"/>
  <c r="AX40" i="17"/>
  <c r="AZ40" i="17"/>
  <c r="BC40" i="17"/>
  <c r="AT40" i="17"/>
  <c r="BE40" i="17"/>
  <c r="CX40" i="17"/>
  <c r="BL40" i="17"/>
  <c r="BW40" i="17"/>
  <c r="BP40" i="17"/>
  <c r="BT40" i="17"/>
  <c r="CA40" i="17"/>
  <c r="CC40" i="17"/>
  <c r="CE40" i="17"/>
  <c r="CG40" i="17"/>
  <c r="CI40" i="17"/>
  <c r="CL40" i="17"/>
  <c r="BY40" i="17"/>
  <c r="AI40" i="17"/>
  <c r="CO40" i="17"/>
  <c r="CR40" i="17"/>
  <c r="CT40" i="17"/>
  <c r="CV40" i="17"/>
  <c r="D41" i="17"/>
  <c r="F41" i="17"/>
  <c r="H41" i="17"/>
  <c r="J41" i="17"/>
  <c r="L41" i="17"/>
  <c r="N41" i="17"/>
  <c r="P41" i="17"/>
  <c r="R41" i="17"/>
  <c r="U41" i="17"/>
  <c r="W41" i="17"/>
  <c r="Y41" i="17"/>
  <c r="AA41" i="17"/>
  <c r="AC41" i="17"/>
  <c r="AE41" i="17"/>
  <c r="AG41" i="17"/>
  <c r="AK41" i="17"/>
  <c r="AN41" i="17"/>
  <c r="AP41" i="17"/>
  <c r="AR41" i="17"/>
  <c r="AV41" i="17"/>
  <c r="AX41" i="17"/>
  <c r="AZ41" i="17"/>
  <c r="BC41" i="17"/>
  <c r="AT41" i="17"/>
  <c r="BE41" i="17"/>
  <c r="CX41" i="17"/>
  <c r="BL41" i="17"/>
  <c r="BW41" i="17"/>
  <c r="BP41" i="17"/>
  <c r="BT41" i="17"/>
  <c r="CA41" i="17"/>
  <c r="CC41" i="17"/>
  <c r="CE41" i="17"/>
  <c r="CG41" i="17"/>
  <c r="CI41" i="17"/>
  <c r="CL41" i="17"/>
  <c r="BY41" i="17"/>
  <c r="AI41" i="17"/>
  <c r="CO41" i="17"/>
  <c r="CR41" i="17"/>
  <c r="CT41" i="17"/>
  <c r="CV41" i="17"/>
  <c r="D42" i="17"/>
  <c r="F42" i="17"/>
  <c r="H42" i="17"/>
  <c r="J42" i="17"/>
  <c r="L42" i="17"/>
  <c r="N42" i="17"/>
  <c r="P42" i="17"/>
  <c r="R42" i="17"/>
  <c r="U42" i="17"/>
  <c r="W42" i="17"/>
  <c r="Y42" i="17"/>
  <c r="AA42" i="17"/>
  <c r="AC42" i="17"/>
  <c r="AE42" i="17"/>
  <c r="AG42" i="17"/>
  <c r="AK42" i="17"/>
  <c r="AN42" i="17"/>
  <c r="AP42" i="17"/>
  <c r="AR42" i="17"/>
  <c r="AV42" i="17"/>
  <c r="AX42" i="17"/>
  <c r="AZ42" i="17"/>
  <c r="BC42" i="17"/>
  <c r="AT42" i="17"/>
  <c r="BE42" i="17"/>
  <c r="CX42" i="17"/>
  <c r="BL42" i="17"/>
  <c r="BW42" i="17"/>
  <c r="BP42" i="17"/>
  <c r="BT42" i="17"/>
  <c r="CA42" i="17"/>
  <c r="CC42" i="17"/>
  <c r="CE42" i="17"/>
  <c r="CG42" i="17"/>
  <c r="CI42" i="17"/>
  <c r="CL42" i="17"/>
  <c r="BY42" i="17"/>
  <c r="AI42" i="17"/>
  <c r="CO42" i="17"/>
  <c r="CR42" i="17"/>
  <c r="CT42" i="17"/>
  <c r="CV42" i="17"/>
  <c r="D43" i="17"/>
  <c r="F43" i="17"/>
  <c r="H43" i="17"/>
  <c r="J43" i="17"/>
  <c r="L43" i="17"/>
  <c r="N43" i="17"/>
  <c r="P43" i="17"/>
  <c r="R43" i="17"/>
  <c r="U43" i="17"/>
  <c r="W43" i="17"/>
  <c r="Y43" i="17"/>
  <c r="AA43" i="17"/>
  <c r="AC43" i="17"/>
  <c r="AE43" i="17"/>
  <c r="AG43" i="17"/>
  <c r="AK43" i="17"/>
  <c r="AN43" i="17"/>
  <c r="AP43" i="17"/>
  <c r="AR43" i="17"/>
  <c r="AV43" i="17"/>
  <c r="AX43" i="17"/>
  <c r="AZ43" i="17"/>
  <c r="BC43" i="17"/>
  <c r="AT43" i="17"/>
  <c r="BE43" i="17"/>
  <c r="CX43" i="17"/>
  <c r="BL43" i="17"/>
  <c r="BW43" i="17"/>
  <c r="BP43" i="17"/>
  <c r="BT43" i="17"/>
  <c r="CA43" i="17"/>
  <c r="CC43" i="17"/>
  <c r="CE43" i="17"/>
  <c r="CG43" i="17"/>
  <c r="CI43" i="17"/>
  <c r="CL43" i="17"/>
  <c r="BY43" i="17"/>
  <c r="AI43" i="17"/>
  <c r="CO43" i="17"/>
  <c r="CR43" i="17"/>
  <c r="CT43" i="17"/>
  <c r="CV43" i="17"/>
  <c r="D44" i="17"/>
  <c r="F44" i="17"/>
  <c r="H44" i="17"/>
  <c r="J44" i="17"/>
  <c r="L44" i="17"/>
  <c r="N44" i="17"/>
  <c r="P44" i="17"/>
  <c r="R44" i="17"/>
  <c r="U44" i="17"/>
  <c r="W44" i="17"/>
  <c r="Y44" i="17"/>
  <c r="AA44" i="17"/>
  <c r="AC44" i="17"/>
  <c r="AE44" i="17"/>
  <c r="AG44" i="17"/>
  <c r="AK44" i="17"/>
  <c r="AN44" i="17"/>
  <c r="AP44" i="17"/>
  <c r="AR44" i="17"/>
  <c r="AV44" i="17"/>
  <c r="AX44" i="17"/>
  <c r="AZ44" i="17"/>
  <c r="BC44" i="17"/>
  <c r="AT44" i="17"/>
  <c r="BE44" i="17"/>
  <c r="CX44" i="17"/>
  <c r="BL44" i="17"/>
  <c r="BW44" i="17"/>
  <c r="BP44" i="17"/>
  <c r="BT44" i="17"/>
  <c r="CA44" i="17"/>
  <c r="CC44" i="17"/>
  <c r="CE44" i="17"/>
  <c r="CG44" i="17"/>
  <c r="CI44" i="17"/>
  <c r="CL44" i="17"/>
  <c r="BY44" i="17"/>
  <c r="AI44" i="17"/>
  <c r="CO44" i="17"/>
  <c r="CR44" i="17"/>
  <c r="CT44" i="17"/>
  <c r="CV44" i="17"/>
  <c r="D45" i="17"/>
  <c r="F45" i="17"/>
  <c r="H45" i="17"/>
  <c r="J45" i="17"/>
  <c r="L45" i="17"/>
  <c r="N45" i="17"/>
  <c r="P45" i="17"/>
  <c r="R45" i="17"/>
  <c r="U45" i="17"/>
  <c r="W45" i="17"/>
  <c r="Y45" i="17"/>
  <c r="AA45" i="17"/>
  <c r="AC45" i="17"/>
  <c r="AE45" i="17"/>
  <c r="AG45" i="17"/>
  <c r="AK45" i="17"/>
  <c r="AN45" i="17"/>
  <c r="AP45" i="17"/>
  <c r="AR45" i="17"/>
  <c r="AV45" i="17"/>
  <c r="AX45" i="17"/>
  <c r="AZ45" i="17"/>
  <c r="BC45" i="17"/>
  <c r="AT45" i="17"/>
  <c r="BE45" i="17"/>
  <c r="CX45" i="17"/>
  <c r="BL45" i="17"/>
  <c r="BW45" i="17"/>
  <c r="BP45" i="17"/>
  <c r="BT45" i="17"/>
  <c r="CA45" i="17"/>
  <c r="CC45" i="17"/>
  <c r="CE45" i="17"/>
  <c r="CG45" i="17"/>
  <c r="CI45" i="17"/>
  <c r="CL45" i="17"/>
  <c r="BY45" i="17"/>
  <c r="AI45" i="17"/>
  <c r="CO45" i="17"/>
  <c r="CR45" i="17"/>
  <c r="CT45" i="17"/>
  <c r="CV45" i="17"/>
  <c r="D46" i="17"/>
  <c r="F46" i="17"/>
  <c r="H46" i="17"/>
  <c r="J46" i="17"/>
  <c r="L46" i="17"/>
  <c r="N46" i="17"/>
  <c r="P46" i="17"/>
  <c r="R46" i="17"/>
  <c r="U46" i="17"/>
  <c r="W46" i="17"/>
  <c r="Y46" i="17"/>
  <c r="AA46" i="17"/>
  <c r="AC46" i="17"/>
  <c r="AE46" i="17"/>
  <c r="AG46" i="17"/>
  <c r="AK46" i="17"/>
  <c r="AN46" i="17"/>
  <c r="AP46" i="17"/>
  <c r="AR46" i="17"/>
  <c r="AV46" i="17"/>
  <c r="AX46" i="17"/>
  <c r="AZ46" i="17"/>
  <c r="BC46" i="17"/>
  <c r="AT46" i="17"/>
  <c r="BE46" i="17"/>
  <c r="CX46" i="17"/>
  <c r="BL46" i="17"/>
  <c r="BW46" i="17"/>
  <c r="BP46" i="17"/>
  <c r="BT46" i="17"/>
  <c r="CA46" i="17"/>
  <c r="CC46" i="17"/>
  <c r="CE46" i="17"/>
  <c r="CG46" i="17"/>
  <c r="CI46" i="17"/>
  <c r="CL46" i="17"/>
  <c r="BY46" i="17"/>
  <c r="AI46" i="17"/>
  <c r="CO46" i="17"/>
  <c r="CR46" i="17"/>
  <c r="CT46" i="17"/>
  <c r="CV46" i="17"/>
  <c r="D47" i="17"/>
  <c r="F47" i="17"/>
  <c r="H47" i="17"/>
  <c r="J47" i="17"/>
  <c r="L47" i="17"/>
  <c r="N47" i="17"/>
  <c r="P47" i="17"/>
  <c r="R47" i="17"/>
  <c r="U47" i="17"/>
  <c r="W47" i="17"/>
  <c r="Y47" i="17"/>
  <c r="AA47" i="17"/>
  <c r="AC47" i="17"/>
  <c r="AE47" i="17"/>
  <c r="AG47" i="17"/>
  <c r="AK47" i="17"/>
  <c r="AN47" i="17"/>
  <c r="AP47" i="17"/>
  <c r="AR47" i="17"/>
  <c r="AV47" i="17"/>
  <c r="AX47" i="17"/>
  <c r="AZ47" i="17"/>
  <c r="BC47" i="17"/>
  <c r="AT47" i="17"/>
  <c r="BE47" i="17"/>
  <c r="CX47" i="17"/>
  <c r="BL47" i="17"/>
  <c r="BW47" i="17"/>
  <c r="BP47" i="17"/>
  <c r="BT47" i="17"/>
  <c r="CA47" i="17"/>
  <c r="CC47" i="17"/>
  <c r="CE47" i="17"/>
  <c r="CG47" i="17"/>
  <c r="CI47" i="17"/>
  <c r="CL47" i="17"/>
  <c r="BY47" i="17"/>
  <c r="AI47" i="17"/>
  <c r="CO47" i="17"/>
  <c r="CR47" i="17"/>
  <c r="CT47" i="17"/>
  <c r="CV47" i="17"/>
  <c r="D48" i="17"/>
  <c r="F48" i="17"/>
  <c r="H48" i="17"/>
  <c r="J48" i="17"/>
  <c r="L48" i="17"/>
  <c r="N48" i="17"/>
  <c r="P48" i="17"/>
  <c r="R48" i="17"/>
  <c r="U48" i="17"/>
  <c r="W48" i="17"/>
  <c r="Y48" i="17"/>
  <c r="AA48" i="17"/>
  <c r="AC48" i="17"/>
  <c r="AE48" i="17"/>
  <c r="AG48" i="17"/>
  <c r="AK48" i="17"/>
  <c r="AN48" i="17"/>
  <c r="AP48" i="17"/>
  <c r="AR48" i="17"/>
  <c r="AV48" i="17"/>
  <c r="AX48" i="17"/>
  <c r="AZ48" i="17"/>
  <c r="BC48" i="17"/>
  <c r="AT48" i="17"/>
  <c r="BE48" i="17"/>
  <c r="CX48" i="17"/>
  <c r="BL48" i="17"/>
  <c r="BW48" i="17"/>
  <c r="BP48" i="17"/>
  <c r="BT48" i="17"/>
  <c r="CA48" i="17"/>
  <c r="CC48" i="17"/>
  <c r="CE48" i="17"/>
  <c r="CG48" i="17"/>
  <c r="CI48" i="17"/>
  <c r="CL48" i="17"/>
  <c r="BY48" i="17"/>
  <c r="AI48" i="17"/>
  <c r="CO48" i="17"/>
  <c r="CR48" i="17"/>
  <c r="CT48" i="17"/>
  <c r="CV48" i="17"/>
  <c r="D49" i="17"/>
  <c r="F49" i="17"/>
  <c r="H49" i="17"/>
  <c r="J49" i="17"/>
  <c r="L49" i="17"/>
  <c r="N49" i="17"/>
  <c r="P49" i="17"/>
  <c r="R49" i="17"/>
  <c r="U49" i="17"/>
  <c r="W49" i="17"/>
  <c r="Y49" i="17"/>
  <c r="AA49" i="17"/>
  <c r="AC49" i="17"/>
  <c r="AE49" i="17"/>
  <c r="AG49" i="17"/>
  <c r="AK49" i="17"/>
  <c r="AN49" i="17"/>
  <c r="AP49" i="17"/>
  <c r="AR49" i="17"/>
  <c r="AV49" i="17"/>
  <c r="AX49" i="17"/>
  <c r="AZ49" i="17"/>
  <c r="BC49" i="17"/>
  <c r="AT49" i="17"/>
  <c r="BE49" i="17"/>
  <c r="CX49" i="17"/>
  <c r="BL49" i="17"/>
  <c r="BW49" i="17"/>
  <c r="BP49" i="17"/>
  <c r="BT49" i="17"/>
  <c r="CA49" i="17"/>
  <c r="CC49" i="17"/>
  <c r="CE49" i="17"/>
  <c r="CG49" i="17"/>
  <c r="CI49" i="17"/>
  <c r="CL49" i="17"/>
  <c r="BY49" i="17"/>
  <c r="AI49" i="17"/>
  <c r="CO49" i="17"/>
  <c r="CR49" i="17"/>
  <c r="CT49" i="17"/>
  <c r="CV49" i="17"/>
  <c r="D50" i="17"/>
  <c r="F50" i="17"/>
  <c r="H50" i="17"/>
  <c r="J50" i="17"/>
  <c r="L50" i="17"/>
  <c r="N50" i="17"/>
  <c r="P50" i="17"/>
  <c r="R50" i="17"/>
  <c r="U50" i="17"/>
  <c r="W50" i="17"/>
  <c r="Y50" i="17"/>
  <c r="AA50" i="17"/>
  <c r="AC50" i="17"/>
  <c r="AE50" i="17"/>
  <c r="AG50" i="17"/>
  <c r="AK50" i="17"/>
  <c r="AN50" i="17"/>
  <c r="AP50" i="17"/>
  <c r="AR50" i="17"/>
  <c r="AV50" i="17"/>
  <c r="AX50" i="17"/>
  <c r="AZ50" i="17"/>
  <c r="BC50" i="17"/>
  <c r="AT50" i="17"/>
  <c r="BE50" i="17"/>
  <c r="CX50" i="17"/>
  <c r="BL50" i="17"/>
  <c r="BW50" i="17"/>
  <c r="BP50" i="17"/>
  <c r="BT50" i="17"/>
  <c r="CA50" i="17"/>
  <c r="CC50" i="17"/>
  <c r="CE50" i="17"/>
  <c r="CG50" i="17"/>
  <c r="CI50" i="17"/>
  <c r="CL50" i="17"/>
  <c r="BY50" i="17"/>
  <c r="AI50" i="17"/>
  <c r="CO50" i="17"/>
  <c r="CR50" i="17"/>
  <c r="CT50" i="17"/>
  <c r="CV50" i="17"/>
  <c r="D51" i="17"/>
  <c r="F51" i="17"/>
  <c r="H51" i="17"/>
  <c r="J51" i="17"/>
  <c r="L51" i="17"/>
  <c r="N51" i="17"/>
  <c r="P51" i="17"/>
  <c r="R51" i="17"/>
  <c r="U51" i="17"/>
  <c r="W51" i="17"/>
  <c r="Y51" i="17"/>
  <c r="AA51" i="17"/>
  <c r="AC51" i="17"/>
  <c r="AE51" i="17"/>
  <c r="AG51" i="17"/>
  <c r="AK51" i="17"/>
  <c r="AN51" i="17"/>
  <c r="AP51" i="17"/>
  <c r="AR51" i="17"/>
  <c r="AV51" i="17"/>
  <c r="AX51" i="17"/>
  <c r="AZ51" i="17"/>
  <c r="BC51" i="17"/>
  <c r="AT51" i="17"/>
  <c r="BE51" i="17"/>
  <c r="CX51" i="17"/>
  <c r="BL51" i="17"/>
  <c r="BW51" i="17"/>
  <c r="BP51" i="17"/>
  <c r="BT51" i="17"/>
  <c r="CA51" i="17"/>
  <c r="CC51" i="17"/>
  <c r="CE51" i="17"/>
  <c r="CG51" i="17"/>
  <c r="CI51" i="17"/>
  <c r="CL51" i="17"/>
  <c r="BY51" i="17"/>
  <c r="AI51" i="17"/>
  <c r="CO51" i="17"/>
  <c r="CR51" i="17"/>
  <c r="CT51" i="17"/>
  <c r="CV51" i="17"/>
  <c r="D52" i="17"/>
  <c r="F52" i="17"/>
  <c r="H52" i="17"/>
  <c r="J52" i="17"/>
  <c r="L52" i="17"/>
  <c r="N52" i="17"/>
  <c r="P52" i="17"/>
  <c r="R52" i="17"/>
  <c r="U52" i="17"/>
  <c r="W52" i="17"/>
  <c r="Y52" i="17"/>
  <c r="AA52" i="17"/>
  <c r="AC52" i="17"/>
  <c r="AE52" i="17"/>
  <c r="AG52" i="17"/>
  <c r="AK52" i="17"/>
  <c r="AN52" i="17"/>
  <c r="AP52" i="17"/>
  <c r="AR52" i="17"/>
  <c r="AV52" i="17"/>
  <c r="AX52" i="17"/>
  <c r="AZ52" i="17"/>
  <c r="BC52" i="17"/>
  <c r="AT52" i="17"/>
  <c r="BE52" i="17"/>
  <c r="CX52" i="17"/>
  <c r="BL52" i="17"/>
  <c r="BW52" i="17"/>
  <c r="BP52" i="17"/>
  <c r="BT52" i="17"/>
  <c r="CA52" i="17"/>
  <c r="CC52" i="17"/>
  <c r="CE52" i="17"/>
  <c r="CG52" i="17"/>
  <c r="CI52" i="17"/>
  <c r="CL52" i="17"/>
  <c r="BY52" i="17"/>
  <c r="AI52" i="17"/>
  <c r="CO52" i="17"/>
  <c r="CR52" i="17"/>
  <c r="CT52" i="17"/>
  <c r="CV52" i="17"/>
  <c r="D53" i="17"/>
  <c r="F53" i="17"/>
  <c r="H53" i="17"/>
  <c r="J53" i="17"/>
  <c r="L53" i="17"/>
  <c r="N53" i="17"/>
  <c r="P53" i="17"/>
  <c r="R53" i="17"/>
  <c r="U53" i="17"/>
  <c r="W53" i="17"/>
  <c r="Y53" i="17"/>
  <c r="AA53" i="17"/>
  <c r="AC53" i="17"/>
  <c r="AE53" i="17"/>
  <c r="AG53" i="17"/>
  <c r="AK53" i="17"/>
  <c r="AN53" i="17"/>
  <c r="AP53" i="17"/>
  <c r="AR53" i="17"/>
  <c r="AV53" i="17"/>
  <c r="AX53" i="17"/>
  <c r="AZ53" i="17"/>
  <c r="BC53" i="17"/>
  <c r="AT53" i="17"/>
  <c r="BE53" i="17"/>
  <c r="CX53" i="17"/>
  <c r="BL53" i="17"/>
  <c r="BW53" i="17"/>
  <c r="BP53" i="17"/>
  <c r="BT53" i="17"/>
  <c r="CA53" i="17"/>
  <c r="CC53" i="17"/>
  <c r="CE53" i="17"/>
  <c r="CG53" i="17"/>
  <c r="CI53" i="17"/>
  <c r="CL53" i="17"/>
  <c r="BY53" i="17"/>
  <c r="AI53" i="17"/>
  <c r="CO53" i="17"/>
  <c r="CR53" i="17"/>
  <c r="CT53" i="17"/>
  <c r="CV53" i="17"/>
  <c r="D54" i="17"/>
  <c r="F54" i="17"/>
  <c r="H54" i="17"/>
  <c r="J54" i="17"/>
  <c r="L54" i="17"/>
  <c r="N54" i="17"/>
  <c r="P54" i="17"/>
  <c r="R54" i="17"/>
  <c r="U54" i="17"/>
  <c r="W54" i="17"/>
  <c r="Y54" i="17"/>
  <c r="AA54" i="17"/>
  <c r="AC54" i="17"/>
  <c r="AE54" i="17"/>
  <c r="AG54" i="17"/>
  <c r="AK54" i="17"/>
  <c r="AN54" i="17"/>
  <c r="AP54" i="17"/>
  <c r="AR54" i="17"/>
  <c r="AV54" i="17"/>
  <c r="AX54" i="17"/>
  <c r="AZ54" i="17"/>
  <c r="BC54" i="17"/>
  <c r="AT54" i="17"/>
  <c r="BE54" i="17"/>
  <c r="CX54" i="17"/>
  <c r="BL54" i="17"/>
  <c r="BW54" i="17"/>
  <c r="BP54" i="17"/>
  <c r="BT54" i="17"/>
  <c r="CA54" i="17"/>
  <c r="CC54" i="17"/>
  <c r="CE54" i="17"/>
  <c r="CG54" i="17"/>
  <c r="CI54" i="17"/>
  <c r="CL54" i="17"/>
  <c r="BY54" i="17"/>
  <c r="AI54" i="17"/>
  <c r="CO54" i="17"/>
  <c r="CR54" i="17"/>
  <c r="CT54" i="17"/>
  <c r="CV54" i="17"/>
  <c r="D55" i="17"/>
  <c r="F55" i="17"/>
  <c r="H55" i="17"/>
  <c r="J55" i="17"/>
  <c r="L55" i="17"/>
  <c r="N55" i="17"/>
  <c r="P55" i="17"/>
  <c r="R55" i="17"/>
  <c r="U55" i="17"/>
  <c r="W55" i="17"/>
  <c r="Y55" i="17"/>
  <c r="AA55" i="17"/>
  <c r="AC55" i="17"/>
  <c r="AE55" i="17"/>
  <c r="AG55" i="17"/>
  <c r="AK55" i="17"/>
  <c r="AN55" i="17"/>
  <c r="AP55" i="17"/>
  <c r="AR55" i="17"/>
  <c r="AV55" i="17"/>
  <c r="AX55" i="17"/>
  <c r="AZ55" i="17"/>
  <c r="BC55" i="17"/>
  <c r="AT55" i="17"/>
  <c r="BE55" i="17"/>
  <c r="CX55" i="17"/>
  <c r="BL55" i="17"/>
  <c r="BW55" i="17"/>
  <c r="BP55" i="17"/>
  <c r="BT55" i="17"/>
  <c r="CA55" i="17"/>
  <c r="CC55" i="17"/>
  <c r="CE55" i="17"/>
  <c r="CG55" i="17"/>
  <c r="CI55" i="17"/>
  <c r="CL55" i="17"/>
  <c r="BY55" i="17"/>
  <c r="AI55" i="17"/>
  <c r="CO55" i="17"/>
  <c r="CR55" i="17"/>
  <c r="CT55" i="17"/>
  <c r="CV55" i="17"/>
  <c r="D56" i="17"/>
  <c r="F56" i="17"/>
  <c r="H56" i="17"/>
  <c r="J56" i="17"/>
  <c r="L56" i="17"/>
  <c r="N56" i="17"/>
  <c r="P56" i="17"/>
  <c r="R56" i="17"/>
  <c r="U56" i="17"/>
  <c r="W56" i="17"/>
  <c r="Y56" i="17"/>
  <c r="AA56" i="17"/>
  <c r="AC56" i="17"/>
  <c r="AE56" i="17"/>
  <c r="AG56" i="17"/>
  <c r="AK56" i="17"/>
  <c r="AN56" i="17"/>
  <c r="AP56" i="17"/>
  <c r="AR56" i="17"/>
  <c r="AV56" i="17"/>
  <c r="AX56" i="17"/>
  <c r="AZ56" i="17"/>
  <c r="BC56" i="17"/>
  <c r="AT56" i="17"/>
  <c r="BE56" i="17"/>
  <c r="CX56" i="17"/>
  <c r="BL56" i="17"/>
  <c r="BW56" i="17"/>
  <c r="BP56" i="17"/>
  <c r="BT56" i="17"/>
  <c r="CA56" i="17"/>
  <c r="CC56" i="17"/>
  <c r="CE56" i="17"/>
  <c r="CG56" i="17"/>
  <c r="CI56" i="17"/>
  <c r="CL56" i="17"/>
  <c r="BY56" i="17"/>
  <c r="AI56" i="17"/>
  <c r="CO56" i="17"/>
  <c r="CR56" i="17"/>
  <c r="CT56" i="17"/>
  <c r="CV56" i="17"/>
  <c r="D57" i="17"/>
  <c r="F57" i="17"/>
  <c r="H57" i="17"/>
  <c r="J57" i="17"/>
  <c r="L57" i="17"/>
  <c r="N57" i="17"/>
  <c r="P57" i="17"/>
  <c r="R57" i="17"/>
  <c r="U57" i="17"/>
  <c r="W57" i="17"/>
  <c r="Y57" i="17"/>
  <c r="AA57" i="17"/>
  <c r="AC57" i="17"/>
  <c r="AE57" i="17"/>
  <c r="AG57" i="17"/>
  <c r="AK57" i="17"/>
  <c r="AN57" i="17"/>
  <c r="AP57" i="17"/>
  <c r="AR57" i="17"/>
  <c r="AV57" i="17"/>
  <c r="AX57" i="17"/>
  <c r="AZ57" i="17"/>
  <c r="BC57" i="17"/>
  <c r="AT57" i="17"/>
  <c r="BE57" i="17"/>
  <c r="CX57" i="17"/>
  <c r="BL57" i="17"/>
  <c r="BW57" i="17"/>
  <c r="BP57" i="17"/>
  <c r="BT57" i="17"/>
  <c r="CA57" i="17"/>
  <c r="CC57" i="17"/>
  <c r="CE57" i="17"/>
  <c r="CG57" i="17"/>
  <c r="CI57" i="17"/>
  <c r="CL57" i="17"/>
  <c r="BY57" i="17"/>
  <c r="AI57" i="17"/>
  <c r="CO57" i="17"/>
  <c r="CR57" i="17"/>
  <c r="CT57" i="17"/>
  <c r="CV57" i="17"/>
  <c r="D58" i="17"/>
  <c r="F58" i="17"/>
  <c r="H58" i="17"/>
  <c r="J58" i="17"/>
  <c r="L58" i="17"/>
  <c r="N58" i="17"/>
  <c r="P58" i="17"/>
  <c r="R58" i="17"/>
  <c r="U58" i="17"/>
  <c r="W58" i="17"/>
  <c r="Y58" i="17"/>
  <c r="AA58" i="17"/>
  <c r="AC58" i="17"/>
  <c r="AE58" i="17"/>
  <c r="AG58" i="17"/>
  <c r="AK58" i="17"/>
  <c r="AN58" i="17"/>
  <c r="AP58" i="17"/>
  <c r="AR58" i="17"/>
  <c r="AV58" i="17"/>
  <c r="AX58" i="17"/>
  <c r="AZ58" i="17"/>
  <c r="BC58" i="17"/>
  <c r="AT58" i="17"/>
  <c r="BE58" i="17"/>
  <c r="CX58" i="17"/>
  <c r="BL58" i="17"/>
  <c r="BW58" i="17"/>
  <c r="BP58" i="17"/>
  <c r="BT58" i="17"/>
  <c r="CA58" i="17"/>
  <c r="CC58" i="17"/>
  <c r="CE58" i="17"/>
  <c r="CG58" i="17"/>
  <c r="CI58" i="17"/>
  <c r="CL58" i="17"/>
  <c r="BY58" i="17"/>
  <c r="AI58" i="17"/>
  <c r="CO58" i="17"/>
  <c r="CR58" i="17"/>
  <c r="CT58" i="17"/>
  <c r="CV58" i="17"/>
  <c r="D59" i="17"/>
  <c r="F59" i="17"/>
  <c r="H59" i="17"/>
  <c r="J59" i="17"/>
  <c r="L59" i="17"/>
  <c r="N59" i="17"/>
  <c r="P59" i="17"/>
  <c r="R59" i="17"/>
  <c r="U59" i="17"/>
  <c r="W59" i="17"/>
  <c r="Y59" i="17"/>
  <c r="AA59" i="17"/>
  <c r="AC59" i="17"/>
  <c r="AE59" i="17"/>
  <c r="AG59" i="17"/>
  <c r="AK59" i="17"/>
  <c r="AN59" i="17"/>
  <c r="AP59" i="17"/>
  <c r="AR59" i="17"/>
  <c r="AV59" i="17"/>
  <c r="AX59" i="17"/>
  <c r="AZ59" i="17"/>
  <c r="BC59" i="17"/>
  <c r="AT59" i="17"/>
  <c r="BE59" i="17"/>
  <c r="CX59" i="17"/>
  <c r="BL59" i="17"/>
  <c r="BW59" i="17"/>
  <c r="BP59" i="17"/>
  <c r="BT59" i="17"/>
  <c r="CA59" i="17"/>
  <c r="CC59" i="17"/>
  <c r="CE59" i="17"/>
  <c r="CG59" i="17"/>
  <c r="CI59" i="17"/>
  <c r="CL59" i="17"/>
  <c r="BY59" i="17"/>
  <c r="AI59" i="17"/>
  <c r="CO59" i="17"/>
  <c r="CR59" i="17"/>
  <c r="CT59" i="17"/>
  <c r="CV59" i="17"/>
  <c r="D60" i="17"/>
  <c r="F60" i="17"/>
  <c r="H60" i="17"/>
  <c r="J60" i="17"/>
  <c r="L60" i="17"/>
  <c r="N60" i="17"/>
  <c r="P60" i="17"/>
  <c r="R60" i="17"/>
  <c r="U60" i="17"/>
  <c r="W60" i="17"/>
  <c r="Y60" i="17"/>
  <c r="AA60" i="17"/>
  <c r="AC60" i="17"/>
  <c r="AE60" i="17"/>
  <c r="AG60" i="17"/>
  <c r="AK60" i="17"/>
  <c r="AN60" i="17"/>
  <c r="AP60" i="17"/>
  <c r="AR60" i="17"/>
  <c r="AV60" i="17"/>
  <c r="AX60" i="17"/>
  <c r="AZ60" i="17"/>
  <c r="BC60" i="17"/>
  <c r="AT60" i="17"/>
  <c r="BE60" i="17"/>
  <c r="CX60" i="17"/>
  <c r="BL60" i="17"/>
  <c r="BW60" i="17"/>
  <c r="BP60" i="17"/>
  <c r="BT60" i="17"/>
  <c r="CA60" i="17"/>
  <c r="CC60" i="17"/>
  <c r="CE60" i="17"/>
  <c r="CG60" i="17"/>
  <c r="CI60" i="17"/>
  <c r="CL60" i="17"/>
  <c r="BY60" i="17"/>
  <c r="AI60" i="17"/>
  <c r="CO60" i="17"/>
  <c r="CR60" i="17"/>
  <c r="CT60" i="17"/>
  <c r="CV60" i="17"/>
  <c r="D61" i="17"/>
  <c r="F61" i="17"/>
  <c r="H61" i="17"/>
  <c r="J61" i="17"/>
  <c r="L61" i="17"/>
  <c r="N61" i="17"/>
  <c r="P61" i="17"/>
  <c r="R61" i="17"/>
  <c r="U61" i="17"/>
  <c r="W61" i="17"/>
  <c r="Y61" i="17"/>
  <c r="AA61" i="17"/>
  <c r="AC61" i="17"/>
  <c r="AE61" i="17"/>
  <c r="AG61" i="17"/>
  <c r="AK61" i="17"/>
  <c r="AN61" i="17"/>
  <c r="AP61" i="17"/>
  <c r="AR61" i="17"/>
  <c r="AV61" i="17"/>
  <c r="AX61" i="17"/>
  <c r="AZ61" i="17"/>
  <c r="BC61" i="17"/>
  <c r="AT61" i="17"/>
  <c r="BE61" i="17"/>
  <c r="CX61" i="17"/>
  <c r="BL61" i="17"/>
  <c r="BW61" i="17"/>
  <c r="BP61" i="17"/>
  <c r="BT61" i="17"/>
  <c r="CA61" i="17"/>
  <c r="CC61" i="17"/>
  <c r="CE61" i="17"/>
  <c r="CG61" i="17"/>
  <c r="CI61" i="17"/>
  <c r="CL61" i="17"/>
  <c r="BY61" i="17"/>
  <c r="AI61" i="17"/>
  <c r="CO61" i="17"/>
  <c r="CR61" i="17"/>
  <c r="CT61" i="17"/>
  <c r="CV61" i="17"/>
  <c r="D62" i="17"/>
  <c r="F62" i="17"/>
  <c r="H62" i="17"/>
  <c r="J62" i="17"/>
  <c r="L62" i="17"/>
  <c r="N62" i="17"/>
  <c r="P62" i="17"/>
  <c r="R62" i="17"/>
  <c r="U62" i="17"/>
  <c r="W62" i="17"/>
  <c r="Y62" i="17"/>
  <c r="AA62" i="17"/>
  <c r="AC62" i="17"/>
  <c r="AE62" i="17"/>
  <c r="AG62" i="17"/>
  <c r="AK62" i="17"/>
  <c r="AN62" i="17"/>
  <c r="AP62" i="17"/>
  <c r="AR62" i="17"/>
  <c r="AV62" i="17"/>
  <c r="AX62" i="17"/>
  <c r="AZ62" i="17"/>
  <c r="BC62" i="17"/>
  <c r="AT62" i="17"/>
  <c r="BE62" i="17"/>
  <c r="CX62" i="17"/>
  <c r="BL62" i="17"/>
  <c r="BW62" i="17"/>
  <c r="BP62" i="17"/>
  <c r="BT62" i="17"/>
  <c r="CA62" i="17"/>
  <c r="CC62" i="17"/>
  <c r="CE62" i="17"/>
  <c r="CG62" i="17"/>
  <c r="CI62" i="17"/>
  <c r="CL62" i="17"/>
  <c r="BY62" i="17"/>
  <c r="AI62" i="17"/>
  <c r="CO62" i="17"/>
  <c r="CR62" i="17"/>
  <c r="CT62" i="17"/>
  <c r="CV62" i="17"/>
  <c r="D63" i="17"/>
  <c r="F63" i="17"/>
  <c r="H63" i="17"/>
  <c r="J63" i="17"/>
  <c r="L63" i="17"/>
  <c r="N63" i="17"/>
  <c r="P63" i="17"/>
  <c r="R63" i="17"/>
  <c r="U63" i="17"/>
  <c r="W63" i="17"/>
  <c r="Y63" i="17"/>
  <c r="AA63" i="17"/>
  <c r="AC63" i="17"/>
  <c r="AE63" i="17"/>
  <c r="AG63" i="17"/>
  <c r="AK63" i="17"/>
  <c r="AN63" i="17"/>
  <c r="AP63" i="17"/>
  <c r="AR63" i="17"/>
  <c r="AV63" i="17"/>
  <c r="AX63" i="17"/>
  <c r="AZ63" i="17"/>
  <c r="BC63" i="17"/>
  <c r="AT63" i="17"/>
  <c r="BE63" i="17"/>
  <c r="CX63" i="17"/>
  <c r="BL63" i="17"/>
  <c r="BW63" i="17"/>
  <c r="BP63" i="17"/>
  <c r="BT63" i="17"/>
  <c r="CA63" i="17"/>
  <c r="CC63" i="17"/>
  <c r="CE63" i="17"/>
  <c r="CG63" i="17"/>
  <c r="CI63" i="17"/>
  <c r="CL63" i="17"/>
  <c r="BY63" i="17"/>
  <c r="AI63" i="17"/>
  <c r="CO63" i="17"/>
  <c r="CR63" i="17"/>
  <c r="CT63" i="17"/>
  <c r="CV63" i="17"/>
  <c r="D64" i="17"/>
  <c r="F64" i="17"/>
  <c r="H64" i="17"/>
  <c r="J64" i="17"/>
  <c r="L64" i="17"/>
  <c r="N64" i="17"/>
  <c r="P64" i="17"/>
  <c r="R64" i="17"/>
  <c r="U64" i="17"/>
  <c r="W64" i="17"/>
  <c r="Y64" i="17"/>
  <c r="AA64" i="17"/>
  <c r="AC64" i="17"/>
  <c r="AE64" i="17"/>
  <c r="AG64" i="17"/>
  <c r="AK64" i="17"/>
  <c r="AN64" i="17"/>
  <c r="AP64" i="17"/>
  <c r="AR64" i="17"/>
  <c r="AV64" i="17"/>
  <c r="AX64" i="17"/>
  <c r="AZ64" i="17"/>
  <c r="BC64" i="17"/>
  <c r="AT64" i="17"/>
  <c r="BE64" i="17"/>
  <c r="CX64" i="17"/>
  <c r="BL64" i="17"/>
  <c r="BW64" i="17"/>
  <c r="BP64" i="17"/>
  <c r="BT64" i="17"/>
  <c r="CA64" i="17"/>
  <c r="CC64" i="17"/>
  <c r="CE64" i="17"/>
  <c r="CG64" i="17"/>
  <c r="CI64" i="17"/>
  <c r="CL64" i="17"/>
  <c r="BY64" i="17"/>
  <c r="AI64" i="17"/>
  <c r="CO64" i="17"/>
  <c r="CR64" i="17"/>
  <c r="CT64" i="17"/>
  <c r="CV64" i="17"/>
  <c r="D65" i="17"/>
  <c r="F65" i="17"/>
  <c r="H65" i="17"/>
  <c r="J65" i="17"/>
  <c r="L65" i="17"/>
  <c r="N65" i="17"/>
  <c r="P65" i="17"/>
  <c r="R65" i="17"/>
  <c r="U65" i="17"/>
  <c r="W65" i="17"/>
  <c r="Y65" i="17"/>
  <c r="AA65" i="17"/>
  <c r="AC65" i="17"/>
  <c r="AE65" i="17"/>
  <c r="AG65" i="17"/>
  <c r="AK65" i="17"/>
  <c r="AN65" i="17"/>
  <c r="AP65" i="17"/>
  <c r="AR65" i="17"/>
  <c r="AV65" i="17"/>
  <c r="AX65" i="17"/>
  <c r="AZ65" i="17"/>
  <c r="BC65" i="17"/>
  <c r="AT65" i="17"/>
  <c r="BE65" i="17"/>
  <c r="CX65" i="17"/>
  <c r="BL65" i="17"/>
  <c r="BW65" i="17"/>
  <c r="BP65" i="17"/>
  <c r="BT65" i="17"/>
  <c r="CA65" i="17"/>
  <c r="CC65" i="17"/>
  <c r="CE65" i="17"/>
  <c r="CG65" i="17"/>
  <c r="CI65" i="17"/>
  <c r="CL65" i="17"/>
  <c r="BY65" i="17"/>
  <c r="AI65" i="17"/>
  <c r="CO65" i="17"/>
  <c r="CR65" i="17"/>
  <c r="CT65" i="17"/>
  <c r="CV65" i="17"/>
  <c r="D66" i="17"/>
  <c r="F66" i="17"/>
  <c r="H66" i="17"/>
  <c r="J66" i="17"/>
  <c r="L66" i="17"/>
  <c r="N66" i="17"/>
  <c r="P66" i="17"/>
  <c r="R66" i="17"/>
  <c r="U66" i="17"/>
  <c r="W66" i="17"/>
  <c r="Y66" i="17"/>
  <c r="AA66" i="17"/>
  <c r="AC66" i="17"/>
  <c r="AE66" i="17"/>
  <c r="AG66" i="17"/>
  <c r="AK66" i="17"/>
  <c r="AN66" i="17"/>
  <c r="AP66" i="17"/>
  <c r="AR66" i="17"/>
  <c r="AV66" i="17"/>
  <c r="AX66" i="17"/>
  <c r="AZ66" i="17"/>
  <c r="BC66" i="17"/>
  <c r="AT66" i="17"/>
  <c r="BE66" i="17"/>
  <c r="CX66" i="17"/>
  <c r="BL66" i="17"/>
  <c r="BW66" i="17"/>
  <c r="BP66" i="17"/>
  <c r="BT66" i="17"/>
  <c r="CA66" i="17"/>
  <c r="CC66" i="17"/>
  <c r="CE66" i="17"/>
  <c r="CG66" i="17"/>
  <c r="CI66" i="17"/>
  <c r="CL66" i="17"/>
  <c r="BY66" i="17"/>
  <c r="AI66" i="17"/>
  <c r="CO66" i="17"/>
  <c r="CR66" i="17"/>
  <c r="CT66" i="17"/>
  <c r="CV66" i="17"/>
  <c r="D67" i="17"/>
  <c r="F67" i="17"/>
  <c r="H67" i="17"/>
  <c r="J67" i="17"/>
  <c r="L67" i="17"/>
  <c r="N67" i="17"/>
  <c r="P67" i="17"/>
  <c r="R67" i="17"/>
  <c r="U67" i="17"/>
  <c r="W67" i="17"/>
  <c r="Y67" i="17"/>
  <c r="AA67" i="17"/>
  <c r="AC67" i="17"/>
  <c r="AE67" i="17"/>
  <c r="AG67" i="17"/>
  <c r="AK67" i="17"/>
  <c r="AN67" i="17"/>
  <c r="AP67" i="17"/>
  <c r="AR67" i="17"/>
  <c r="AV67" i="17"/>
  <c r="AX67" i="17"/>
  <c r="AZ67" i="17"/>
  <c r="BC67" i="17"/>
  <c r="AT67" i="17"/>
  <c r="BE67" i="17"/>
  <c r="CX67" i="17"/>
  <c r="BL67" i="17"/>
  <c r="BW67" i="17"/>
  <c r="BP67" i="17"/>
  <c r="BT67" i="17"/>
  <c r="CA67" i="17"/>
  <c r="CC67" i="17"/>
  <c r="CE67" i="17"/>
  <c r="CG67" i="17"/>
  <c r="CI67" i="17"/>
  <c r="CL67" i="17"/>
  <c r="BY67" i="17"/>
  <c r="AI67" i="17"/>
  <c r="CO67" i="17"/>
  <c r="CR67" i="17"/>
  <c r="CT67" i="17"/>
  <c r="CV67" i="17"/>
  <c r="D68" i="17"/>
  <c r="F68" i="17"/>
  <c r="H68" i="17"/>
  <c r="J68" i="17"/>
  <c r="L68" i="17"/>
  <c r="N68" i="17"/>
  <c r="P68" i="17"/>
  <c r="R68" i="17"/>
  <c r="U68" i="17"/>
  <c r="W68" i="17"/>
  <c r="Y68" i="17"/>
  <c r="AA68" i="17"/>
  <c r="AC68" i="17"/>
  <c r="AE68" i="17"/>
  <c r="AG68" i="17"/>
  <c r="AK68" i="17"/>
  <c r="AN68" i="17"/>
  <c r="AP68" i="17"/>
  <c r="AR68" i="17"/>
  <c r="AV68" i="17"/>
  <c r="AX68" i="17"/>
  <c r="AZ68" i="17"/>
  <c r="BC68" i="17"/>
  <c r="AT68" i="17"/>
  <c r="BE68" i="17"/>
  <c r="CX68" i="17"/>
  <c r="BL68" i="17"/>
  <c r="BW68" i="17"/>
  <c r="BP68" i="17"/>
  <c r="BT68" i="17"/>
  <c r="CA68" i="17"/>
  <c r="CC68" i="17"/>
  <c r="CE68" i="17"/>
  <c r="CG68" i="17"/>
  <c r="CI68" i="17"/>
  <c r="CL68" i="17"/>
  <c r="BY68" i="17"/>
  <c r="AI68" i="17"/>
  <c r="CO68" i="17"/>
  <c r="CR68" i="17"/>
  <c r="CT68" i="17"/>
  <c r="CV68" i="17"/>
  <c r="D69" i="17"/>
  <c r="F69" i="17"/>
  <c r="H69" i="17"/>
  <c r="J69" i="17"/>
  <c r="L69" i="17"/>
  <c r="N69" i="17"/>
  <c r="P69" i="17"/>
  <c r="R69" i="17"/>
  <c r="U69" i="17"/>
  <c r="W69" i="17"/>
  <c r="Y69" i="17"/>
  <c r="AA69" i="17"/>
  <c r="AC69" i="17"/>
  <c r="AE69" i="17"/>
  <c r="AG69" i="17"/>
  <c r="AK69" i="17"/>
  <c r="AN69" i="17"/>
  <c r="AP69" i="17"/>
  <c r="AR69" i="17"/>
  <c r="AV69" i="17"/>
  <c r="AX69" i="17"/>
  <c r="AZ69" i="17"/>
  <c r="BC69" i="17"/>
  <c r="AT69" i="17"/>
  <c r="BE69" i="17"/>
  <c r="CX69" i="17"/>
  <c r="BL69" i="17"/>
  <c r="BW69" i="17"/>
  <c r="BP69" i="17"/>
  <c r="BT69" i="17"/>
  <c r="CA69" i="17"/>
  <c r="CC69" i="17"/>
  <c r="CE69" i="17"/>
  <c r="CG69" i="17"/>
  <c r="CI69" i="17"/>
  <c r="CL69" i="17"/>
  <c r="BY69" i="17"/>
  <c r="AI69" i="17"/>
  <c r="CO69" i="17"/>
  <c r="CR69" i="17"/>
  <c r="CT69" i="17"/>
  <c r="CV69" i="17"/>
  <c r="D70" i="17"/>
  <c r="F70" i="17"/>
  <c r="H70" i="17"/>
  <c r="J70" i="17"/>
  <c r="L70" i="17"/>
  <c r="N70" i="17"/>
  <c r="P70" i="17"/>
  <c r="R70" i="17"/>
  <c r="U70" i="17"/>
  <c r="W70" i="17"/>
  <c r="Y70" i="17"/>
  <c r="AA70" i="17"/>
  <c r="AC70" i="17"/>
  <c r="AE70" i="17"/>
  <c r="AG70" i="17"/>
  <c r="AK70" i="17"/>
  <c r="AN70" i="17"/>
  <c r="AP70" i="17"/>
  <c r="AR70" i="17"/>
  <c r="AV70" i="17"/>
  <c r="AX70" i="17"/>
  <c r="AZ70" i="17"/>
  <c r="BC70" i="17"/>
  <c r="AT70" i="17"/>
  <c r="BE70" i="17"/>
  <c r="CX70" i="17"/>
  <c r="BL70" i="17"/>
  <c r="BW70" i="17"/>
  <c r="BP70" i="17"/>
  <c r="BT70" i="17"/>
  <c r="CA70" i="17"/>
  <c r="CC70" i="17"/>
  <c r="CE70" i="17"/>
  <c r="CG70" i="17"/>
  <c r="CI70" i="17"/>
  <c r="CL70" i="17"/>
  <c r="BY70" i="17"/>
  <c r="AI70" i="17"/>
  <c r="CO70" i="17"/>
  <c r="CR70" i="17"/>
  <c r="CT70" i="17"/>
  <c r="CV70" i="17"/>
  <c r="D71" i="17"/>
  <c r="F71" i="17"/>
  <c r="H71" i="17"/>
  <c r="J71" i="17"/>
  <c r="L71" i="17"/>
  <c r="N71" i="17"/>
  <c r="P71" i="17"/>
  <c r="R71" i="17"/>
  <c r="U71" i="17"/>
  <c r="W71" i="17"/>
  <c r="Y71" i="17"/>
  <c r="AA71" i="17"/>
  <c r="AC71" i="17"/>
  <c r="AE71" i="17"/>
  <c r="AG71" i="17"/>
  <c r="AK71" i="17"/>
  <c r="AN71" i="17"/>
  <c r="AP71" i="17"/>
  <c r="AR71" i="17"/>
  <c r="AV71" i="17"/>
  <c r="AX71" i="17"/>
  <c r="AZ71" i="17"/>
  <c r="BC71" i="17"/>
  <c r="AT71" i="17"/>
  <c r="BE71" i="17"/>
  <c r="CX71" i="17"/>
  <c r="BL71" i="17"/>
  <c r="BW71" i="17"/>
  <c r="BP71" i="17"/>
  <c r="BT71" i="17"/>
  <c r="CA71" i="17"/>
  <c r="CC71" i="17"/>
  <c r="CE71" i="17"/>
  <c r="CG71" i="17"/>
  <c r="CI71" i="17"/>
  <c r="CL71" i="17"/>
  <c r="BY71" i="17"/>
  <c r="AI71" i="17"/>
  <c r="CO71" i="17"/>
  <c r="CR71" i="17"/>
  <c r="CT71" i="17"/>
  <c r="CV71" i="17"/>
  <c r="D72" i="17"/>
  <c r="F72" i="17"/>
  <c r="H72" i="17"/>
  <c r="J72" i="17"/>
  <c r="L72" i="17"/>
  <c r="N72" i="17"/>
  <c r="P72" i="17"/>
  <c r="R72" i="17"/>
  <c r="U72" i="17"/>
  <c r="W72" i="17"/>
  <c r="Y72" i="17"/>
  <c r="AA72" i="17"/>
  <c r="AC72" i="17"/>
  <c r="AE72" i="17"/>
  <c r="AG72" i="17"/>
  <c r="AK72" i="17"/>
  <c r="AN72" i="17"/>
  <c r="AP72" i="17"/>
  <c r="AR72" i="17"/>
  <c r="AV72" i="17"/>
  <c r="AX72" i="17"/>
  <c r="AZ72" i="17"/>
  <c r="BC72" i="17"/>
  <c r="AT72" i="17"/>
  <c r="BE72" i="17"/>
  <c r="CX72" i="17"/>
  <c r="BL72" i="17"/>
  <c r="BW72" i="17"/>
  <c r="BP72" i="17"/>
  <c r="BT72" i="17"/>
  <c r="CA72" i="17"/>
  <c r="CC72" i="17"/>
  <c r="CE72" i="17"/>
  <c r="CG72" i="17"/>
  <c r="CI72" i="17"/>
  <c r="CL72" i="17"/>
  <c r="BY72" i="17"/>
  <c r="AI72" i="17"/>
  <c r="CO72" i="17"/>
  <c r="CR72" i="17"/>
  <c r="CT72" i="17"/>
  <c r="CV72" i="17"/>
  <c r="D73" i="17"/>
  <c r="F73" i="17"/>
  <c r="H73" i="17"/>
  <c r="J73" i="17"/>
  <c r="L73" i="17"/>
  <c r="N73" i="17"/>
  <c r="P73" i="17"/>
  <c r="R73" i="17"/>
  <c r="U73" i="17"/>
  <c r="W73" i="17"/>
  <c r="Y73" i="17"/>
  <c r="AA73" i="17"/>
  <c r="AC73" i="17"/>
  <c r="AE73" i="17"/>
  <c r="AG73" i="17"/>
  <c r="AK73" i="17"/>
  <c r="AN73" i="17"/>
  <c r="AP73" i="17"/>
  <c r="AR73" i="17"/>
  <c r="AV73" i="17"/>
  <c r="AX73" i="17"/>
  <c r="AZ73" i="17"/>
  <c r="BC73" i="17"/>
  <c r="AT73" i="17"/>
  <c r="BE73" i="17"/>
  <c r="CX73" i="17"/>
  <c r="BL73" i="17"/>
  <c r="BW73" i="17"/>
  <c r="BP73" i="17"/>
  <c r="BT73" i="17"/>
  <c r="CA73" i="17"/>
  <c r="CC73" i="17"/>
  <c r="CE73" i="17"/>
  <c r="CG73" i="17"/>
  <c r="CI73" i="17"/>
  <c r="CL73" i="17"/>
  <c r="BY73" i="17"/>
  <c r="AI73" i="17"/>
  <c r="CO73" i="17"/>
  <c r="CR73" i="17"/>
  <c r="CT73" i="17"/>
  <c r="CV73" i="17"/>
  <c r="D74" i="17"/>
  <c r="F74" i="17"/>
  <c r="H74" i="17"/>
  <c r="J74" i="17"/>
  <c r="L74" i="17"/>
  <c r="N74" i="17"/>
  <c r="P74" i="17"/>
  <c r="R74" i="17"/>
  <c r="U74" i="17"/>
  <c r="W74" i="17"/>
  <c r="Y74" i="17"/>
  <c r="AA74" i="17"/>
  <c r="AC74" i="17"/>
  <c r="AE74" i="17"/>
  <c r="AG74" i="17"/>
  <c r="AK74" i="17"/>
  <c r="AN74" i="17"/>
  <c r="AP74" i="17"/>
  <c r="AR74" i="17"/>
  <c r="AV74" i="17"/>
  <c r="AX74" i="17"/>
  <c r="AZ74" i="17"/>
  <c r="BC74" i="17"/>
  <c r="AT74" i="17"/>
  <c r="BE74" i="17"/>
  <c r="CX74" i="17"/>
  <c r="BL74" i="17"/>
  <c r="BW74" i="17"/>
  <c r="BP74" i="17"/>
  <c r="BT74" i="17"/>
  <c r="CA74" i="17"/>
  <c r="CC74" i="17"/>
  <c r="CE74" i="17"/>
  <c r="CG74" i="17"/>
  <c r="CI74" i="17"/>
  <c r="CL74" i="17"/>
  <c r="BY74" i="17"/>
  <c r="AI74" i="17"/>
  <c r="CO74" i="17"/>
  <c r="CR74" i="17"/>
  <c r="CT74" i="17"/>
  <c r="CV74" i="17"/>
  <c r="D75" i="17"/>
  <c r="F75" i="17"/>
  <c r="H75" i="17"/>
  <c r="J75" i="17"/>
  <c r="L75" i="17"/>
  <c r="N75" i="17"/>
  <c r="P75" i="17"/>
  <c r="R75" i="17"/>
  <c r="U75" i="17"/>
  <c r="W75" i="17"/>
  <c r="Y75" i="17"/>
  <c r="AA75" i="17"/>
  <c r="AC75" i="17"/>
  <c r="AE75" i="17"/>
  <c r="AG75" i="17"/>
  <c r="AK75" i="17"/>
  <c r="AN75" i="17"/>
  <c r="AP75" i="17"/>
  <c r="AR75" i="17"/>
  <c r="AV75" i="17"/>
  <c r="AX75" i="17"/>
  <c r="AZ75" i="17"/>
  <c r="BC75" i="17"/>
  <c r="AT75" i="17"/>
  <c r="BE75" i="17"/>
  <c r="CX75" i="17"/>
  <c r="BL75" i="17"/>
  <c r="BW75" i="17"/>
  <c r="BP75" i="17"/>
  <c r="BT75" i="17"/>
  <c r="CA75" i="17"/>
  <c r="CC75" i="17"/>
  <c r="CE75" i="17"/>
  <c r="CG75" i="17"/>
  <c r="CI75" i="17"/>
  <c r="CL75" i="17"/>
  <c r="BY75" i="17"/>
  <c r="AI75" i="17"/>
  <c r="CO75" i="17"/>
  <c r="CR75" i="17"/>
  <c r="CT75" i="17"/>
  <c r="CV75" i="17"/>
  <c r="D76" i="17"/>
  <c r="F76" i="17"/>
  <c r="H76" i="17"/>
  <c r="J76" i="17"/>
  <c r="L76" i="17"/>
  <c r="N76" i="17"/>
  <c r="P76" i="17"/>
  <c r="R76" i="17"/>
  <c r="U76" i="17"/>
  <c r="W76" i="17"/>
  <c r="Y76" i="17"/>
  <c r="AA76" i="17"/>
  <c r="AC76" i="17"/>
  <c r="AE76" i="17"/>
  <c r="AG76" i="17"/>
  <c r="AK76" i="17"/>
  <c r="AN76" i="17"/>
  <c r="AP76" i="17"/>
  <c r="AR76" i="17"/>
  <c r="AV76" i="17"/>
  <c r="AX76" i="17"/>
  <c r="AZ76" i="17"/>
  <c r="BC76" i="17"/>
  <c r="AT76" i="17"/>
  <c r="BE76" i="17"/>
  <c r="CX76" i="17"/>
  <c r="BL76" i="17"/>
  <c r="BW76" i="17"/>
  <c r="BP76" i="17"/>
  <c r="BT76" i="17"/>
  <c r="CA76" i="17"/>
  <c r="CC76" i="17"/>
  <c r="CE76" i="17"/>
  <c r="CG76" i="17"/>
  <c r="CI76" i="17"/>
  <c r="CL76" i="17"/>
  <c r="BY76" i="17"/>
  <c r="AI76" i="17"/>
  <c r="CO76" i="17"/>
  <c r="CR76" i="17"/>
  <c r="CT76" i="17"/>
  <c r="CV76" i="17"/>
  <c r="D77" i="17"/>
  <c r="F77" i="17"/>
  <c r="H77" i="17"/>
  <c r="J77" i="17"/>
  <c r="L77" i="17"/>
  <c r="N77" i="17"/>
  <c r="P77" i="17"/>
  <c r="R77" i="17"/>
  <c r="U77" i="17"/>
  <c r="W77" i="17"/>
  <c r="Y77" i="17"/>
  <c r="AA77" i="17"/>
  <c r="AC77" i="17"/>
  <c r="AE77" i="17"/>
  <c r="AG77" i="17"/>
  <c r="AK77" i="17"/>
  <c r="AN77" i="17"/>
  <c r="AP77" i="17"/>
  <c r="AR77" i="17"/>
  <c r="AV77" i="17"/>
  <c r="AX77" i="17"/>
  <c r="AZ77" i="17"/>
  <c r="BC77" i="17"/>
  <c r="AT77" i="17"/>
  <c r="BE77" i="17"/>
  <c r="CX77" i="17"/>
  <c r="BL77" i="17"/>
  <c r="BW77" i="17"/>
  <c r="BP77" i="17"/>
  <c r="BT77" i="17"/>
  <c r="CA77" i="17"/>
  <c r="CC77" i="17"/>
  <c r="CE77" i="17"/>
  <c r="CG77" i="17"/>
  <c r="CI77" i="17"/>
  <c r="CL77" i="17"/>
  <c r="BY77" i="17"/>
  <c r="AI77" i="17"/>
  <c r="CO77" i="17"/>
  <c r="CR77" i="17"/>
  <c r="CT77" i="17"/>
  <c r="CV77" i="17"/>
  <c r="D78" i="17"/>
  <c r="F78" i="17"/>
  <c r="H78" i="17"/>
  <c r="J78" i="17"/>
  <c r="L78" i="17"/>
  <c r="N78" i="17"/>
  <c r="P78" i="17"/>
  <c r="R78" i="17"/>
  <c r="U78" i="17"/>
  <c r="W78" i="17"/>
  <c r="Y78" i="17"/>
  <c r="AA78" i="17"/>
  <c r="AC78" i="17"/>
  <c r="AE78" i="17"/>
  <c r="AG78" i="17"/>
  <c r="AK78" i="17"/>
  <c r="AN78" i="17"/>
  <c r="AP78" i="17"/>
  <c r="AR78" i="17"/>
  <c r="AV78" i="17"/>
  <c r="AX78" i="17"/>
  <c r="AZ78" i="17"/>
  <c r="BC78" i="17"/>
  <c r="AT78" i="17"/>
  <c r="BE78" i="17"/>
  <c r="CX78" i="17"/>
  <c r="BL78" i="17"/>
  <c r="BW78" i="17"/>
  <c r="BP78" i="17"/>
  <c r="BT78" i="17"/>
  <c r="CA78" i="17"/>
  <c r="CC78" i="17"/>
  <c r="CE78" i="17"/>
  <c r="CG78" i="17"/>
  <c r="CI78" i="17"/>
  <c r="CL78" i="17"/>
  <c r="BY78" i="17"/>
  <c r="AI78" i="17"/>
  <c r="CO78" i="17"/>
  <c r="CR78" i="17"/>
  <c r="CT78" i="17"/>
  <c r="CV78" i="17"/>
  <c r="D79" i="17"/>
  <c r="F79" i="17"/>
  <c r="H79" i="17"/>
  <c r="J79" i="17"/>
  <c r="L79" i="17"/>
  <c r="N79" i="17"/>
  <c r="P79" i="17"/>
  <c r="R79" i="17"/>
  <c r="U79" i="17"/>
  <c r="W79" i="17"/>
  <c r="Y79" i="17"/>
  <c r="AA79" i="17"/>
  <c r="AC79" i="17"/>
  <c r="AE79" i="17"/>
  <c r="AG79" i="17"/>
  <c r="AK79" i="17"/>
  <c r="AN79" i="17"/>
  <c r="AP79" i="17"/>
  <c r="AR79" i="17"/>
  <c r="AV79" i="17"/>
  <c r="AX79" i="17"/>
  <c r="AZ79" i="17"/>
  <c r="BC79" i="17"/>
  <c r="AT79" i="17"/>
  <c r="BE79" i="17"/>
  <c r="CX79" i="17"/>
  <c r="BL79" i="17"/>
  <c r="BW79" i="17"/>
  <c r="BP79" i="17"/>
  <c r="BT79" i="17"/>
  <c r="CA79" i="17"/>
  <c r="CC79" i="17"/>
  <c r="CE79" i="17"/>
  <c r="CG79" i="17"/>
  <c r="CI79" i="17"/>
  <c r="CL79" i="17"/>
  <c r="BY79" i="17"/>
  <c r="AI79" i="17"/>
  <c r="CO79" i="17"/>
  <c r="CR79" i="17"/>
  <c r="CT79" i="17"/>
  <c r="CV79" i="17"/>
  <c r="D80" i="17"/>
  <c r="F80" i="17"/>
  <c r="H80" i="17"/>
  <c r="J80" i="17"/>
  <c r="L80" i="17"/>
  <c r="N80" i="17"/>
  <c r="P80" i="17"/>
  <c r="R80" i="17"/>
  <c r="U80" i="17"/>
  <c r="W80" i="17"/>
  <c r="Y80" i="17"/>
  <c r="AA80" i="17"/>
  <c r="AC80" i="17"/>
  <c r="AE80" i="17"/>
  <c r="AG80" i="17"/>
  <c r="AK80" i="17"/>
  <c r="AN80" i="17"/>
  <c r="AP80" i="17"/>
  <c r="AR80" i="17"/>
  <c r="AV80" i="17"/>
  <c r="AX80" i="17"/>
  <c r="AZ80" i="17"/>
  <c r="BC80" i="17"/>
  <c r="AT80" i="17"/>
  <c r="BE80" i="17"/>
  <c r="CX80" i="17"/>
  <c r="BL80" i="17"/>
  <c r="BW80" i="17"/>
  <c r="BP80" i="17"/>
  <c r="BT80" i="17"/>
  <c r="CA80" i="17"/>
  <c r="CC80" i="17"/>
  <c r="CE80" i="17"/>
  <c r="CG80" i="17"/>
  <c r="CI80" i="17"/>
  <c r="CL80" i="17"/>
  <c r="BY80" i="17"/>
  <c r="AI80" i="17"/>
  <c r="CO80" i="17"/>
  <c r="CR80" i="17"/>
  <c r="CT80" i="17"/>
  <c r="CV80" i="17"/>
  <c r="D81" i="17"/>
  <c r="F81" i="17"/>
  <c r="H81" i="17"/>
  <c r="J81" i="17"/>
  <c r="L81" i="17"/>
  <c r="N81" i="17"/>
  <c r="P81" i="17"/>
  <c r="R81" i="17"/>
  <c r="U81" i="17"/>
  <c r="W81" i="17"/>
  <c r="Y81" i="17"/>
  <c r="AA81" i="17"/>
  <c r="AC81" i="17"/>
  <c r="AE81" i="17"/>
  <c r="AG81" i="17"/>
  <c r="AK81" i="17"/>
  <c r="AN81" i="17"/>
  <c r="AP81" i="17"/>
  <c r="AR81" i="17"/>
  <c r="AV81" i="17"/>
  <c r="AX81" i="17"/>
  <c r="AZ81" i="17"/>
  <c r="BC81" i="17"/>
  <c r="AT81" i="17"/>
  <c r="BE81" i="17"/>
  <c r="CX81" i="17"/>
  <c r="BL81" i="17"/>
  <c r="BW81" i="17"/>
  <c r="BP81" i="17"/>
  <c r="BT81" i="17"/>
  <c r="CA81" i="17"/>
  <c r="CC81" i="17"/>
  <c r="CE81" i="17"/>
  <c r="CG81" i="17"/>
  <c r="CI81" i="17"/>
  <c r="CL81" i="17"/>
  <c r="BY81" i="17"/>
  <c r="AI81" i="17"/>
  <c r="CO81" i="17"/>
  <c r="CR81" i="17"/>
  <c r="CT81" i="17"/>
  <c r="CV81" i="17"/>
  <c r="D82" i="17"/>
  <c r="F82" i="17"/>
  <c r="H82" i="17"/>
  <c r="J82" i="17"/>
  <c r="L82" i="17"/>
  <c r="N82" i="17"/>
  <c r="P82" i="17"/>
  <c r="R82" i="17"/>
  <c r="U82" i="17"/>
  <c r="W82" i="17"/>
  <c r="Y82" i="17"/>
  <c r="AA82" i="17"/>
  <c r="AC82" i="17"/>
  <c r="AE82" i="17"/>
  <c r="AG82" i="17"/>
  <c r="AK82" i="17"/>
  <c r="AN82" i="17"/>
  <c r="AP82" i="17"/>
  <c r="AR82" i="17"/>
  <c r="AV82" i="17"/>
  <c r="AX82" i="17"/>
  <c r="AZ82" i="17"/>
  <c r="BC82" i="17"/>
  <c r="AT82" i="17"/>
  <c r="BE82" i="17"/>
  <c r="CX82" i="17"/>
  <c r="BL82" i="17"/>
  <c r="BW82" i="17"/>
  <c r="BP82" i="17"/>
  <c r="BT82" i="17"/>
  <c r="CA82" i="17"/>
  <c r="CC82" i="17"/>
  <c r="CE82" i="17"/>
  <c r="CG82" i="17"/>
  <c r="CI82" i="17"/>
  <c r="CL82" i="17"/>
  <c r="BY82" i="17"/>
  <c r="AI82" i="17"/>
  <c r="CO82" i="17"/>
  <c r="CR82" i="17"/>
  <c r="CT82" i="17"/>
  <c r="CV82" i="17"/>
  <c r="D83" i="17"/>
  <c r="F83" i="17"/>
  <c r="H83" i="17"/>
  <c r="J83" i="17"/>
  <c r="L83" i="17"/>
  <c r="N83" i="17"/>
  <c r="P83" i="17"/>
  <c r="R83" i="17"/>
  <c r="U83" i="17"/>
  <c r="W83" i="17"/>
  <c r="Y83" i="17"/>
  <c r="AA83" i="17"/>
  <c r="AC83" i="17"/>
  <c r="AE83" i="17"/>
  <c r="AG83" i="17"/>
  <c r="AK83" i="17"/>
  <c r="AN83" i="17"/>
  <c r="AP83" i="17"/>
  <c r="AR83" i="17"/>
  <c r="AV83" i="17"/>
  <c r="AX83" i="17"/>
  <c r="AZ83" i="17"/>
  <c r="BC83" i="17"/>
  <c r="AT83" i="17"/>
  <c r="BE83" i="17"/>
  <c r="CX83" i="17"/>
  <c r="BL83" i="17"/>
  <c r="BW83" i="17"/>
  <c r="BP83" i="17"/>
  <c r="BT83" i="17"/>
  <c r="CA83" i="17"/>
  <c r="CC83" i="17"/>
  <c r="CE83" i="17"/>
  <c r="CG83" i="17"/>
  <c r="CI83" i="17"/>
  <c r="CL83" i="17"/>
  <c r="BY83" i="17"/>
  <c r="AI83" i="17"/>
  <c r="CO83" i="17"/>
  <c r="CR83" i="17"/>
  <c r="CT83" i="17"/>
  <c r="CV83" i="17"/>
  <c r="D84" i="17"/>
  <c r="F84" i="17"/>
  <c r="H84" i="17"/>
  <c r="J84" i="17"/>
  <c r="L84" i="17"/>
  <c r="N84" i="17"/>
  <c r="P84" i="17"/>
  <c r="R84" i="17"/>
  <c r="U84" i="17"/>
  <c r="W84" i="17"/>
  <c r="Y84" i="17"/>
  <c r="AA84" i="17"/>
  <c r="AC84" i="17"/>
  <c r="AE84" i="17"/>
  <c r="AG84" i="17"/>
  <c r="AK84" i="17"/>
  <c r="AN84" i="17"/>
  <c r="AP84" i="17"/>
  <c r="AR84" i="17"/>
  <c r="AV84" i="17"/>
  <c r="AX84" i="17"/>
  <c r="AZ84" i="17"/>
  <c r="BC84" i="17"/>
  <c r="AT84" i="17"/>
  <c r="BE84" i="17"/>
  <c r="CX84" i="17"/>
  <c r="BL84" i="17"/>
  <c r="BW84" i="17"/>
  <c r="BP84" i="17"/>
  <c r="BT84" i="17"/>
  <c r="CA84" i="17"/>
  <c r="CC84" i="17"/>
  <c r="CE84" i="17"/>
  <c r="CG84" i="17"/>
  <c r="CI84" i="17"/>
  <c r="CL84" i="17"/>
  <c r="BY84" i="17"/>
  <c r="AI84" i="17"/>
  <c r="CO84" i="17"/>
  <c r="CR84" i="17"/>
  <c r="CT84" i="17"/>
  <c r="CV84" i="17"/>
  <c r="D85" i="17"/>
  <c r="F85" i="17"/>
  <c r="H85" i="17"/>
  <c r="J85" i="17"/>
  <c r="L85" i="17"/>
  <c r="N85" i="17"/>
  <c r="P85" i="17"/>
  <c r="R85" i="17"/>
  <c r="U85" i="17"/>
  <c r="W85" i="17"/>
  <c r="Y85" i="17"/>
  <c r="AA85" i="17"/>
  <c r="AC85" i="17"/>
  <c r="AE85" i="17"/>
  <c r="AG85" i="17"/>
  <c r="AK85" i="17"/>
  <c r="AN85" i="17"/>
  <c r="AP85" i="17"/>
  <c r="AR85" i="17"/>
  <c r="AV85" i="17"/>
  <c r="AX85" i="17"/>
  <c r="AZ85" i="17"/>
  <c r="BC85" i="17"/>
  <c r="AT85" i="17"/>
  <c r="BE85" i="17"/>
  <c r="CX85" i="17"/>
  <c r="BL85" i="17"/>
  <c r="BW85" i="17"/>
  <c r="BP85" i="17"/>
  <c r="BT85" i="17"/>
  <c r="CA85" i="17"/>
  <c r="CC85" i="17"/>
  <c r="CE85" i="17"/>
  <c r="CG85" i="17"/>
  <c r="CI85" i="17"/>
  <c r="CL85" i="17"/>
  <c r="BY85" i="17"/>
  <c r="AI85" i="17"/>
  <c r="CO85" i="17"/>
  <c r="CR85" i="17"/>
  <c r="CT85" i="17"/>
  <c r="CV85" i="17"/>
  <c r="D86" i="17"/>
  <c r="F86" i="17"/>
  <c r="H86" i="17"/>
  <c r="J86" i="17"/>
  <c r="L86" i="17"/>
  <c r="N86" i="17"/>
  <c r="P86" i="17"/>
  <c r="R86" i="17"/>
  <c r="U86" i="17"/>
  <c r="W86" i="17"/>
  <c r="Y86" i="17"/>
  <c r="AA86" i="17"/>
  <c r="AC86" i="17"/>
  <c r="AE86" i="17"/>
  <c r="AG86" i="17"/>
  <c r="AK86" i="17"/>
  <c r="AN86" i="17"/>
  <c r="AP86" i="17"/>
  <c r="AR86" i="17"/>
  <c r="AV86" i="17"/>
  <c r="AX86" i="17"/>
  <c r="AZ86" i="17"/>
  <c r="BC86" i="17"/>
  <c r="AT86" i="17"/>
  <c r="BE86" i="17"/>
  <c r="CX86" i="17"/>
  <c r="BL86" i="17"/>
  <c r="BW86" i="17"/>
  <c r="BP86" i="17"/>
  <c r="BT86" i="17"/>
  <c r="CA86" i="17"/>
  <c r="CC86" i="17"/>
  <c r="CE86" i="17"/>
  <c r="CG86" i="17"/>
  <c r="CI86" i="17"/>
  <c r="CL86" i="17"/>
  <c r="BY86" i="17"/>
  <c r="AI86" i="17"/>
  <c r="CO86" i="17"/>
  <c r="CR86" i="17"/>
  <c r="CT86" i="17"/>
  <c r="CV86" i="17"/>
  <c r="D87" i="17"/>
  <c r="F87" i="17"/>
  <c r="H87" i="17"/>
  <c r="J87" i="17"/>
  <c r="L87" i="17"/>
  <c r="N87" i="17"/>
  <c r="P87" i="17"/>
  <c r="R87" i="17"/>
  <c r="U87" i="17"/>
  <c r="W87" i="17"/>
  <c r="Y87" i="17"/>
  <c r="AA87" i="17"/>
  <c r="AC87" i="17"/>
  <c r="AE87" i="17"/>
  <c r="AG87" i="17"/>
  <c r="AK87" i="17"/>
  <c r="AN87" i="17"/>
  <c r="AP87" i="17"/>
  <c r="AR87" i="17"/>
  <c r="AV87" i="17"/>
  <c r="AX87" i="17"/>
  <c r="AZ87" i="17"/>
  <c r="BC87" i="17"/>
  <c r="AT87" i="17"/>
  <c r="BE87" i="17"/>
  <c r="CX87" i="17"/>
  <c r="BL87" i="17"/>
  <c r="BW87" i="17"/>
  <c r="BP87" i="17"/>
  <c r="BT87" i="17"/>
  <c r="CA87" i="17"/>
  <c r="CC87" i="17"/>
  <c r="CE87" i="17"/>
  <c r="CG87" i="17"/>
  <c r="CI87" i="17"/>
  <c r="CL87" i="17"/>
  <c r="BY87" i="17"/>
  <c r="AI87" i="17"/>
  <c r="CO87" i="17"/>
  <c r="CR87" i="17"/>
  <c r="CT87" i="17"/>
  <c r="CV87" i="17"/>
  <c r="C86" i="31"/>
  <c r="F86" i="31"/>
  <c r="I86" i="31"/>
  <c r="E86" i="31"/>
  <c r="H86" i="31"/>
  <c r="K86" i="31"/>
  <c r="D86" i="31"/>
  <c r="G86" i="31"/>
  <c r="J86" i="31"/>
  <c r="M86" i="31"/>
  <c r="P86" i="31"/>
  <c r="S86" i="31"/>
  <c r="O86" i="31"/>
  <c r="R86" i="31"/>
  <c r="U86" i="31"/>
  <c r="N86" i="31"/>
  <c r="Q86" i="31"/>
  <c r="T86" i="31"/>
  <c r="V86" i="31"/>
  <c r="AA86" i="31"/>
  <c r="X86" i="31"/>
  <c r="W86" i="31"/>
  <c r="Y86" i="31"/>
  <c r="AC86" i="31"/>
  <c r="AB86" i="31"/>
  <c r="AD86" i="31"/>
  <c r="C87" i="31"/>
  <c r="F87" i="31"/>
  <c r="I87" i="31"/>
  <c r="E87" i="31"/>
  <c r="H87" i="31"/>
  <c r="K87" i="31"/>
  <c r="D87" i="31"/>
  <c r="G87" i="31"/>
  <c r="J87" i="31"/>
  <c r="M87" i="31"/>
  <c r="P87" i="31"/>
  <c r="S87" i="31"/>
  <c r="O87" i="31"/>
  <c r="R87" i="31"/>
  <c r="U87" i="31"/>
  <c r="N87" i="31"/>
  <c r="Q87" i="31"/>
  <c r="T87" i="31"/>
  <c r="V87" i="31"/>
  <c r="AA87" i="31"/>
  <c r="X87" i="31"/>
  <c r="W87" i="31"/>
  <c r="Y87" i="31"/>
  <c r="AC87" i="31"/>
  <c r="AB87" i="31"/>
  <c r="AD87" i="31"/>
  <c r="C88" i="31"/>
  <c r="F88" i="31"/>
  <c r="I88" i="31"/>
  <c r="E88" i="31"/>
  <c r="H88" i="31"/>
  <c r="K88" i="31"/>
  <c r="D88" i="31"/>
  <c r="G88" i="31"/>
  <c r="J88" i="31"/>
  <c r="M88" i="31"/>
  <c r="P88" i="31"/>
  <c r="S88" i="31"/>
  <c r="O88" i="31"/>
  <c r="R88" i="31"/>
  <c r="U88" i="31"/>
  <c r="N88" i="31"/>
  <c r="Q88" i="31"/>
  <c r="T88" i="31"/>
  <c r="V88" i="31"/>
  <c r="AA88" i="31"/>
  <c r="X88" i="31"/>
  <c r="W88" i="31"/>
  <c r="Y88" i="31"/>
  <c r="AC88" i="31"/>
  <c r="AB88" i="31"/>
  <c r="AD88" i="31"/>
  <c r="E89" i="31"/>
  <c r="D89" i="31"/>
  <c r="C89" i="31"/>
  <c r="F89" i="31"/>
  <c r="I89" i="31"/>
  <c r="H89" i="31"/>
  <c r="K89" i="31"/>
  <c r="G89" i="31"/>
  <c r="J89" i="31"/>
  <c r="M89" i="31"/>
  <c r="P89" i="31"/>
  <c r="S89" i="31"/>
  <c r="O89" i="31"/>
  <c r="R89" i="31"/>
  <c r="U89" i="31"/>
  <c r="N89" i="31"/>
  <c r="Q89" i="31"/>
  <c r="T89" i="31"/>
  <c r="V89" i="31"/>
  <c r="AA89" i="31"/>
  <c r="X89" i="31"/>
  <c r="W89" i="31"/>
  <c r="Y89" i="31"/>
  <c r="AC89" i="31"/>
  <c r="AB89" i="31"/>
  <c r="AD89" i="31"/>
  <c r="AD103" i="31"/>
  <c r="AD102" i="31"/>
  <c r="AD101" i="31"/>
  <c r="AD100" i="31"/>
  <c r="AD99" i="31"/>
  <c r="AD98" i="31"/>
  <c r="AD97" i="31"/>
  <c r="AD96" i="31"/>
  <c r="AD95" i="31"/>
  <c r="AD94" i="31"/>
  <c r="AD93" i="31"/>
  <c r="AD92" i="31"/>
  <c r="AD91" i="31"/>
  <c r="AD90" i="31"/>
  <c r="AB103" i="31"/>
  <c r="AB102" i="31"/>
  <c r="AB101" i="31"/>
  <c r="AB100" i="31"/>
  <c r="AB99" i="31"/>
  <c r="AB98" i="31"/>
  <c r="AB97" i="31"/>
  <c r="AB96" i="31"/>
  <c r="AB95" i="31"/>
  <c r="AB94" i="31"/>
  <c r="AB93" i="31"/>
  <c r="AB92" i="31"/>
  <c r="AB91" i="31"/>
  <c r="AB90" i="31"/>
  <c r="AC103" i="31"/>
  <c r="AC102" i="31"/>
  <c r="AC101" i="31"/>
  <c r="AC100" i="31"/>
  <c r="AC99" i="31"/>
  <c r="AC98" i="31"/>
  <c r="AC97" i="31"/>
  <c r="AC96" i="31"/>
  <c r="AC95" i="31"/>
  <c r="AC94" i="31"/>
  <c r="AC93" i="31"/>
  <c r="AC92" i="31"/>
  <c r="AC91" i="31"/>
  <c r="AC90" i="31"/>
  <c r="Y103" i="31"/>
  <c r="Y102" i="31"/>
  <c r="Y101" i="31"/>
  <c r="Y100" i="31"/>
  <c r="Y99" i="31"/>
  <c r="Y98" i="31"/>
  <c r="Y97" i="31"/>
  <c r="Y96" i="31"/>
  <c r="Y95" i="31"/>
  <c r="Y94" i="31"/>
  <c r="Y93" i="31"/>
  <c r="Y92" i="31"/>
  <c r="Y91" i="31"/>
  <c r="Y90" i="31"/>
  <c r="W103" i="31"/>
  <c r="W102" i="31"/>
  <c r="W101" i="31"/>
  <c r="W100" i="31"/>
  <c r="W99" i="31"/>
  <c r="W98" i="31"/>
  <c r="W97" i="31"/>
  <c r="W96" i="31"/>
  <c r="W95" i="31"/>
  <c r="W94" i="31"/>
  <c r="W93" i="31"/>
  <c r="W92" i="31"/>
  <c r="W91" i="31"/>
  <c r="W90" i="31"/>
  <c r="X103" i="31"/>
  <c r="X102" i="31"/>
  <c r="X101" i="31"/>
  <c r="X100" i="31"/>
  <c r="X99" i="31"/>
  <c r="X98" i="31"/>
  <c r="X97" i="31"/>
  <c r="X96" i="31"/>
  <c r="X95" i="31"/>
  <c r="X94" i="31"/>
  <c r="X93" i="31"/>
  <c r="X92" i="31"/>
  <c r="X91" i="31"/>
  <c r="X90" i="31"/>
  <c r="AA103" i="31"/>
  <c r="AA102" i="31"/>
  <c r="AA101" i="31"/>
  <c r="AA100" i="31"/>
  <c r="AA99" i="31"/>
  <c r="AA98" i="31"/>
  <c r="AA97" i="31"/>
  <c r="AA96" i="31"/>
  <c r="AA95" i="31"/>
  <c r="AA94" i="31"/>
  <c r="AA93" i="31"/>
  <c r="AA92" i="31"/>
  <c r="AA91" i="31"/>
  <c r="AA90" i="31"/>
  <c r="V103" i="31"/>
  <c r="V102" i="31"/>
  <c r="V101" i="31"/>
  <c r="V100" i="31"/>
  <c r="V99" i="31"/>
  <c r="V98" i="31"/>
  <c r="V97" i="31"/>
  <c r="V96" i="31"/>
  <c r="V95" i="31"/>
  <c r="V94" i="31"/>
  <c r="V93" i="31"/>
  <c r="V92" i="31"/>
  <c r="V91" i="31"/>
  <c r="V90" i="31"/>
  <c r="E103" i="31"/>
  <c r="H103" i="31"/>
  <c r="E102" i="31"/>
  <c r="H102" i="31"/>
  <c r="E101" i="31"/>
  <c r="H101" i="31"/>
  <c r="E100" i="31"/>
  <c r="H100" i="31"/>
  <c r="E99" i="31"/>
  <c r="H99" i="31"/>
  <c r="E98" i="31"/>
  <c r="H98" i="31"/>
  <c r="E97" i="31"/>
  <c r="H97" i="31"/>
  <c r="E96" i="31"/>
  <c r="H96" i="31"/>
  <c r="E95" i="31"/>
  <c r="H95" i="31"/>
  <c r="E94" i="31"/>
  <c r="H94" i="31"/>
  <c r="E93" i="31"/>
  <c r="H93" i="31"/>
  <c r="E92" i="31"/>
  <c r="H92" i="31"/>
  <c r="E91" i="31"/>
  <c r="H91" i="31"/>
  <c r="E90" i="31"/>
  <c r="H90" i="31"/>
  <c r="D103" i="31"/>
  <c r="G103" i="31"/>
  <c r="D102" i="31"/>
  <c r="G102" i="31"/>
  <c r="D101" i="31"/>
  <c r="G101" i="31"/>
  <c r="D100" i="31"/>
  <c r="G100" i="31"/>
  <c r="D99" i="31"/>
  <c r="G99" i="31"/>
  <c r="D98" i="31"/>
  <c r="G98" i="31"/>
  <c r="D97" i="31"/>
  <c r="G97" i="31"/>
  <c r="D96" i="31"/>
  <c r="G96" i="31"/>
  <c r="D95" i="31"/>
  <c r="G95" i="31"/>
  <c r="D94" i="31"/>
  <c r="G94" i="31"/>
  <c r="D93" i="31"/>
  <c r="G93" i="31"/>
  <c r="D92" i="31"/>
  <c r="G92" i="31"/>
  <c r="D91" i="31"/>
  <c r="G91" i="31"/>
  <c r="D90" i="31"/>
  <c r="G90" i="31"/>
  <c r="O103" i="31"/>
  <c r="R103" i="31"/>
  <c r="U103" i="31"/>
  <c r="N103" i="31"/>
  <c r="Q103" i="31"/>
  <c r="T103" i="31"/>
  <c r="O102" i="31"/>
  <c r="R102" i="31"/>
  <c r="U102" i="31"/>
  <c r="N102" i="31"/>
  <c r="Q102" i="31"/>
  <c r="T102" i="31"/>
  <c r="O101" i="31"/>
  <c r="R101" i="31"/>
  <c r="U101" i="31"/>
  <c r="N101" i="31"/>
  <c r="Q101" i="31"/>
  <c r="T101" i="31"/>
  <c r="O100" i="31"/>
  <c r="R100" i="31"/>
  <c r="U100" i="31"/>
  <c r="N100" i="31"/>
  <c r="Q100" i="31"/>
  <c r="T100" i="31"/>
  <c r="O99" i="31"/>
  <c r="R99" i="31"/>
  <c r="U99" i="31"/>
  <c r="N99" i="31"/>
  <c r="Q99" i="31"/>
  <c r="T99" i="31"/>
  <c r="O98" i="31"/>
  <c r="R98" i="31"/>
  <c r="U98" i="31"/>
  <c r="N98" i="31"/>
  <c r="Q98" i="31"/>
  <c r="T98" i="31"/>
  <c r="O97" i="31"/>
  <c r="R97" i="31"/>
  <c r="U97" i="31"/>
  <c r="N97" i="31"/>
  <c r="Q97" i="31"/>
  <c r="T97" i="31"/>
  <c r="O96" i="31"/>
  <c r="R96" i="31"/>
  <c r="U96" i="31"/>
  <c r="N96" i="31"/>
  <c r="Q96" i="31"/>
  <c r="T96" i="31"/>
  <c r="O95" i="31"/>
  <c r="R95" i="31"/>
  <c r="U95" i="31"/>
  <c r="N95" i="31"/>
  <c r="Q95" i="31"/>
  <c r="T95" i="31"/>
  <c r="O94" i="31"/>
  <c r="R94" i="31"/>
  <c r="U94" i="31"/>
  <c r="N94" i="31"/>
  <c r="Q94" i="31"/>
  <c r="T94" i="31"/>
  <c r="O93" i="31"/>
  <c r="R93" i="31"/>
  <c r="U93" i="31"/>
  <c r="N93" i="31"/>
  <c r="Q93" i="31"/>
  <c r="T93" i="31"/>
  <c r="O92" i="31"/>
  <c r="R92" i="31"/>
  <c r="U92" i="31"/>
  <c r="N92" i="31"/>
  <c r="Q92" i="31"/>
  <c r="T92" i="31"/>
  <c r="O91" i="31"/>
  <c r="R91" i="31"/>
  <c r="U91" i="31"/>
  <c r="N91" i="31"/>
  <c r="Q91" i="31"/>
  <c r="T91" i="31"/>
  <c r="O90" i="31"/>
  <c r="R90" i="31"/>
  <c r="U90" i="31"/>
  <c r="N90" i="31"/>
  <c r="Q90" i="31"/>
  <c r="T90" i="31"/>
  <c r="I103" i="31"/>
  <c r="K103" i="31"/>
  <c r="J103" i="31"/>
  <c r="I102" i="31"/>
  <c r="K102" i="31"/>
  <c r="J102" i="31"/>
  <c r="I101" i="31"/>
  <c r="K101" i="31"/>
  <c r="J101" i="31"/>
  <c r="I100" i="31"/>
  <c r="K100" i="31"/>
  <c r="J100" i="31"/>
  <c r="I99" i="31"/>
  <c r="K99" i="31"/>
  <c r="J99" i="31"/>
  <c r="I98" i="31"/>
  <c r="K98" i="31"/>
  <c r="J98" i="31"/>
  <c r="I97" i="31"/>
  <c r="K97" i="31"/>
  <c r="J97" i="31"/>
  <c r="I96" i="31"/>
  <c r="K96" i="31"/>
  <c r="J96" i="31"/>
  <c r="I95" i="31"/>
  <c r="K95" i="31"/>
  <c r="J95" i="31"/>
  <c r="I94" i="31"/>
  <c r="K94" i="31"/>
  <c r="J94" i="31"/>
  <c r="I93" i="31"/>
  <c r="K93" i="31"/>
  <c r="J93" i="31"/>
  <c r="I92" i="31"/>
  <c r="K92" i="31"/>
  <c r="J92" i="31"/>
  <c r="I91" i="31"/>
  <c r="K91" i="31"/>
  <c r="J91" i="31"/>
  <c r="I90" i="31"/>
  <c r="K90" i="31"/>
  <c r="J90" i="31"/>
  <c r="C103" i="31"/>
  <c r="F103" i="31"/>
  <c r="C102" i="31"/>
  <c r="F102" i="31"/>
  <c r="C101" i="31"/>
  <c r="F101" i="31"/>
  <c r="C100" i="31"/>
  <c r="F100" i="31"/>
  <c r="C99" i="31"/>
  <c r="F99" i="31"/>
  <c r="C98" i="31"/>
  <c r="F98" i="31"/>
  <c r="C97" i="31"/>
  <c r="F97" i="31"/>
  <c r="C96" i="31"/>
  <c r="F96" i="31"/>
  <c r="C95" i="31"/>
  <c r="F95" i="31"/>
  <c r="C94" i="31"/>
  <c r="F94" i="31"/>
  <c r="C93" i="31"/>
  <c r="F93" i="31"/>
  <c r="C92" i="31"/>
  <c r="F92" i="31"/>
  <c r="C91" i="31"/>
  <c r="F91" i="31"/>
  <c r="C90" i="31"/>
  <c r="F90" i="31"/>
  <c r="S103" i="31"/>
  <c r="S102" i="31"/>
  <c r="S101" i="31"/>
  <c r="S100" i="31"/>
  <c r="S99" i="31"/>
  <c r="S98" i="31"/>
  <c r="S97" i="31"/>
  <c r="S96" i="31"/>
  <c r="S95" i="31"/>
  <c r="S94" i="31"/>
  <c r="S93" i="31"/>
  <c r="S92" i="31"/>
  <c r="S91" i="31"/>
  <c r="S90" i="31"/>
  <c r="M103" i="31"/>
  <c r="P103" i="31"/>
  <c r="M102" i="31"/>
  <c r="P102" i="31"/>
  <c r="M101" i="31"/>
  <c r="P101" i="31"/>
  <c r="M100" i="31"/>
  <c r="P100" i="31"/>
  <c r="M99" i="31"/>
  <c r="P99" i="31"/>
  <c r="M98" i="31"/>
  <c r="P98" i="31"/>
  <c r="M97" i="31"/>
  <c r="P97" i="31"/>
  <c r="M96" i="31"/>
  <c r="P96" i="31"/>
  <c r="M95" i="31"/>
  <c r="P95" i="31"/>
  <c r="M94" i="31"/>
  <c r="P94" i="31"/>
  <c r="M93" i="31"/>
  <c r="P93" i="31"/>
  <c r="M92" i="31"/>
  <c r="P92" i="31"/>
  <c r="M91" i="31"/>
  <c r="P91" i="31"/>
  <c r="M90" i="31"/>
  <c r="P90" i="31"/>
  <c r="AB26" i="36"/>
  <c r="BK26" i="36"/>
  <c r="BR87" i="17" l="1"/>
  <c r="BG87" i="17"/>
  <c r="BG86" i="17"/>
  <c r="BR86" i="17"/>
  <c r="BG85" i="17"/>
  <c r="BR85" i="17"/>
  <c r="BR84" i="17"/>
  <c r="BG84" i="17"/>
  <c r="BR83" i="17"/>
  <c r="BG83" i="17"/>
  <c r="BR82" i="17"/>
  <c r="BG82" i="17"/>
  <c r="BG81" i="17"/>
  <c r="BR81" i="17"/>
  <c r="BG80" i="17"/>
  <c r="BR80" i="17"/>
  <c r="BR79" i="17"/>
  <c r="BG79" i="17"/>
  <c r="BG78" i="17"/>
  <c r="BR78" i="17"/>
  <c r="BG77" i="17"/>
  <c r="BR77" i="17"/>
  <c r="BG76" i="17"/>
  <c r="BR76" i="17"/>
  <c r="BR75" i="17"/>
  <c r="BG75" i="17"/>
  <c r="BR74" i="17"/>
  <c r="BG74" i="17"/>
  <c r="BG73" i="17"/>
  <c r="BR73" i="17"/>
  <c r="BR72" i="17"/>
  <c r="BG72" i="17"/>
  <c r="BR71" i="17"/>
  <c r="BG71" i="17"/>
  <c r="BG70" i="17"/>
  <c r="BR70" i="17"/>
  <c r="BG69" i="17"/>
  <c r="BR69" i="17"/>
  <c r="BG68" i="17"/>
  <c r="BR68" i="17"/>
  <c r="BR67" i="17"/>
  <c r="BG67" i="17"/>
  <c r="BR66" i="17"/>
  <c r="BG66" i="17"/>
  <c r="BG65" i="17"/>
  <c r="BR65" i="17"/>
  <c r="BG64" i="17"/>
  <c r="BR64" i="17"/>
  <c r="BR63" i="17"/>
  <c r="BG63" i="17"/>
  <c r="BG62" i="17"/>
  <c r="BR62" i="17"/>
  <c r="BG61" i="17"/>
  <c r="BR61" i="17"/>
  <c r="BR60" i="17"/>
  <c r="BG60" i="17"/>
  <c r="BR59" i="17"/>
  <c r="BG59" i="17"/>
  <c r="BR58" i="17"/>
  <c r="BG58" i="17"/>
  <c r="BG57" i="17"/>
  <c r="BR57" i="17"/>
  <c r="BG56" i="17"/>
  <c r="BR56" i="17"/>
  <c r="BR55" i="17"/>
  <c r="BG55" i="17"/>
  <c r="BG54" i="17"/>
  <c r="BR54" i="17"/>
  <c r="BG53" i="17"/>
  <c r="BR53" i="17"/>
  <c r="BG52" i="17"/>
  <c r="BR52" i="17"/>
  <c r="BR51" i="17"/>
  <c r="BG51" i="17"/>
  <c r="BR50" i="17"/>
  <c r="BG50" i="17"/>
  <c r="BG49" i="17"/>
  <c r="BR49" i="17"/>
  <c r="BR48" i="17"/>
  <c r="BG48" i="17"/>
  <c r="BR47" i="17"/>
  <c r="BG47" i="17"/>
  <c r="BG46" i="17"/>
  <c r="BR46" i="17"/>
  <c r="BG45" i="17"/>
  <c r="BR45" i="17"/>
  <c r="BG44" i="17"/>
  <c r="BR44" i="17"/>
  <c r="BR43" i="17"/>
  <c r="BG43" i="17"/>
  <c r="BR42" i="17"/>
  <c r="BG42" i="17"/>
  <c r="BG41" i="17"/>
  <c r="BR41" i="17"/>
  <c r="BG40" i="17"/>
  <c r="BR40" i="17"/>
  <c r="BR39" i="17"/>
  <c r="BG39" i="17"/>
  <c r="BG38" i="17"/>
  <c r="BR38" i="17"/>
  <c r="BG37" i="17"/>
  <c r="BR37" i="17"/>
  <c r="BG32" i="17"/>
  <c r="BR32" i="17"/>
  <c r="BG33" i="17"/>
  <c r="BR33" i="17"/>
  <c r="BG34" i="17"/>
  <c r="BR34" i="17"/>
  <c r="BG35" i="17"/>
  <c r="BG21" i="17" s="1"/>
  <c r="BR35" i="17"/>
  <c r="BR21" i="17" s="1"/>
  <c r="BG36" i="17"/>
  <c r="BR36" i="17"/>
  <c r="BG31" i="17"/>
  <c r="BR31" i="17"/>
  <c r="BR30" i="17"/>
  <c r="BG30" i="17"/>
  <c r="BR29" i="17"/>
  <c r="BG29" i="17"/>
  <c r="BG28" i="17"/>
  <c r="BR28" i="17"/>
  <c r="BG27" i="17"/>
  <c r="BR27" i="17"/>
  <c r="BG26" i="17"/>
  <c r="BR26" i="17"/>
  <c r="BG25" i="17"/>
  <c r="BR25" i="17"/>
  <c r="J24" i="34"/>
  <c r="I24" i="34" s="1"/>
  <c r="BP25" i="36"/>
  <c r="AZ27" i="18"/>
  <c r="M27" i="18"/>
  <c r="AZ28" i="18"/>
  <c r="AX28" i="18" s="1"/>
  <c r="BP26" i="36"/>
  <c r="J25" i="34"/>
  <c r="I25" i="34" s="1"/>
  <c r="M28" i="18"/>
  <c r="J26" i="34"/>
  <c r="I26" i="34" s="1"/>
  <c r="AZ29" i="18"/>
  <c r="AX29" i="18" s="1"/>
  <c r="BP27" i="36"/>
  <c r="M29" i="18"/>
  <c r="J27" i="34"/>
  <c r="I27" i="34" s="1"/>
  <c r="BP28" i="36"/>
  <c r="M30" i="18"/>
  <c r="AZ30" i="18"/>
  <c r="AX30" i="18" s="1"/>
  <c r="BP29" i="36"/>
  <c r="M31" i="18"/>
  <c r="J28" i="34"/>
  <c r="I28" i="34" s="1"/>
  <c r="AZ31" i="18"/>
  <c r="AX31" i="18" s="1"/>
  <c r="J29" i="34"/>
  <c r="I29" i="34" s="1"/>
  <c r="M32" i="18"/>
  <c r="BP30" i="36"/>
  <c r="AZ32" i="18"/>
  <c r="AX32" i="18" s="1"/>
  <c r="J30" i="34"/>
  <c r="I30" i="34" s="1"/>
  <c r="M33" i="18"/>
  <c r="AZ33" i="18"/>
  <c r="AX33" i="18" s="1"/>
  <c r="BP31" i="36"/>
  <c r="AZ34" i="18"/>
  <c r="AX34" i="18" s="1"/>
  <c r="M34" i="18"/>
  <c r="BP32" i="36"/>
  <c r="J31" i="34"/>
  <c r="I31" i="34" s="1"/>
  <c r="BP33" i="36"/>
  <c r="J32" i="34"/>
  <c r="I32" i="34" s="1"/>
  <c r="AZ35" i="18"/>
  <c r="AX35" i="18" s="1"/>
  <c r="M35" i="18"/>
  <c r="M36" i="18"/>
  <c r="J33" i="34"/>
  <c r="I33" i="34" s="1"/>
  <c r="BP34" i="36"/>
  <c r="AZ36" i="18"/>
  <c r="AX36" i="18" s="1"/>
  <c r="M37" i="18"/>
  <c r="M23" i="18" s="1"/>
  <c r="BP35" i="36"/>
  <c r="BQ21" i="36"/>
  <c r="BP21" i="36" s="1"/>
  <c r="AZ37" i="18"/>
  <c r="J34" i="34"/>
  <c r="J35" i="34"/>
  <c r="I35" i="34" s="1"/>
  <c r="M38" i="18"/>
  <c r="BP36" i="36"/>
  <c r="AZ38" i="18"/>
  <c r="AX38" i="18" s="1"/>
  <c r="BP37" i="36"/>
  <c r="AZ39" i="18"/>
  <c r="AX39" i="18" s="1"/>
  <c r="J36" i="34"/>
  <c r="I36" i="34" s="1"/>
  <c r="M39" i="18"/>
  <c r="AZ40" i="18"/>
  <c r="AX40" i="18" s="1"/>
  <c r="J37" i="34"/>
  <c r="I37" i="34" s="1"/>
  <c r="M40" i="18"/>
  <c r="BP38" i="36"/>
  <c r="M41" i="18"/>
  <c r="AZ41" i="18"/>
  <c r="AX41" i="18" s="1"/>
  <c r="J38" i="34"/>
  <c r="I38" i="34" s="1"/>
  <c r="BP39" i="36"/>
  <c r="J39" i="34"/>
  <c r="I39" i="34" s="1"/>
  <c r="BP40" i="36"/>
  <c r="AZ42" i="18"/>
  <c r="AX42" i="18" s="1"/>
  <c r="M42" i="18"/>
  <c r="M43" i="18"/>
  <c r="BP41" i="36"/>
  <c r="AZ43" i="18"/>
  <c r="AX43" i="18" s="1"/>
  <c r="J40" i="34"/>
  <c r="I40" i="34" s="1"/>
  <c r="AZ44" i="18"/>
  <c r="AX44" i="18" s="1"/>
  <c r="BP42" i="36"/>
  <c r="M44" i="18"/>
  <c r="J41" i="34"/>
  <c r="BP43" i="36"/>
  <c r="AZ45" i="18"/>
  <c r="AX45" i="18" s="1"/>
  <c r="J42" i="34"/>
  <c r="M45" i="18"/>
  <c r="M46" i="18"/>
  <c r="J43" i="34"/>
  <c r="BP44" i="36"/>
  <c r="AZ46" i="18"/>
  <c r="AX46" i="18" s="1"/>
  <c r="BP45" i="36"/>
  <c r="M47" i="18"/>
  <c r="AZ47" i="18"/>
  <c r="AX47" i="18" s="1"/>
  <c r="J44" i="34"/>
  <c r="M48" i="18"/>
  <c r="BP46" i="36"/>
  <c r="J45" i="34"/>
  <c r="AZ48" i="18"/>
  <c r="AX48" i="18" s="1"/>
  <c r="M49" i="18"/>
  <c r="BP47" i="36"/>
  <c r="AZ49" i="18"/>
  <c r="AX49" i="18" s="1"/>
  <c r="J46" i="34"/>
  <c r="M50" i="18"/>
  <c r="J47" i="34"/>
  <c r="AZ50" i="18"/>
  <c r="AX50" i="18" s="1"/>
  <c r="J48" i="34"/>
  <c r="AZ51" i="18"/>
  <c r="AX51" i="18" s="1"/>
  <c r="M51" i="18"/>
  <c r="BG24" i="17"/>
  <c r="BG20" i="17" s="1"/>
  <c r="BR24" i="17"/>
  <c r="BR20" i="17" s="1"/>
  <c r="BP24" i="36"/>
  <c r="BQ20" i="36"/>
  <c r="BP20" i="36" s="1"/>
  <c r="J23" i="34"/>
  <c r="M26" i="18"/>
  <c r="M22" i="18" s="1"/>
  <c r="AZ26" i="18"/>
  <c r="AX26" i="18" s="1"/>
  <c r="AX22" i="18" s="1"/>
  <c r="AY82" i="36"/>
  <c r="K82" i="36"/>
  <c r="G82" i="36"/>
  <c r="BJ82" i="36"/>
  <c r="AQ82" i="36"/>
  <c r="AE82" i="36"/>
  <c r="I82" i="36"/>
  <c r="C82" i="36"/>
  <c r="BN82" i="36"/>
  <c r="AN82" i="36"/>
  <c r="Y82" i="36"/>
  <c r="BH82" i="36"/>
  <c r="V82" i="36"/>
  <c r="BF82" i="36"/>
  <c r="AJ82" i="36"/>
  <c r="T82" i="36"/>
  <c r="AW82" i="36"/>
  <c r="AC82" i="36"/>
  <c r="N82" i="36"/>
  <c r="E82" i="36"/>
  <c r="AT82" i="36"/>
  <c r="AA82" i="36"/>
  <c r="AL82" i="36"/>
  <c r="AH82" i="36"/>
  <c r="R82" i="36"/>
  <c r="BL82" i="36"/>
  <c r="P82" i="36"/>
  <c r="BC82" i="36"/>
  <c r="BA82" i="36"/>
  <c r="AY74" i="36"/>
  <c r="K74" i="36"/>
  <c r="G74" i="36"/>
  <c r="BJ74" i="36"/>
  <c r="AQ74" i="36"/>
  <c r="AE74" i="36"/>
  <c r="I74" i="36"/>
  <c r="C74" i="36"/>
  <c r="BN74" i="36"/>
  <c r="AN74" i="36"/>
  <c r="Y74" i="36"/>
  <c r="BH74" i="36"/>
  <c r="BF74" i="36"/>
  <c r="AJ74" i="36"/>
  <c r="AW74" i="36"/>
  <c r="AT74" i="36"/>
  <c r="V74" i="36"/>
  <c r="AL74" i="36"/>
  <c r="T74" i="36"/>
  <c r="R74" i="36"/>
  <c r="AH74" i="36"/>
  <c r="P74" i="36"/>
  <c r="E74" i="36"/>
  <c r="BL74" i="36"/>
  <c r="N74" i="36"/>
  <c r="BC74" i="36"/>
  <c r="AC74" i="36"/>
  <c r="BA74" i="36"/>
  <c r="AA74" i="36"/>
  <c r="Q66" i="36"/>
  <c r="BF66" i="36"/>
  <c r="AL66" i="36"/>
  <c r="AA66" i="36"/>
  <c r="P66" i="36"/>
  <c r="AY66" i="36"/>
  <c r="K66" i="36"/>
  <c r="G66" i="36"/>
  <c r="BN66" i="36"/>
  <c r="AW66" i="36"/>
  <c r="AH66" i="36"/>
  <c r="V66" i="36"/>
  <c r="E66" i="36"/>
  <c r="BH66" i="36"/>
  <c r="AN66" i="36"/>
  <c r="AC66" i="36"/>
  <c r="R66" i="36"/>
  <c r="BL66" i="36"/>
  <c r="BJ66" i="36"/>
  <c r="AE66" i="36"/>
  <c r="I66" i="36"/>
  <c r="BC66" i="36"/>
  <c r="Y66" i="36"/>
  <c r="BA66" i="36"/>
  <c r="AT66" i="36"/>
  <c r="T66" i="36"/>
  <c r="AQ66" i="36"/>
  <c r="C66" i="36"/>
  <c r="N66" i="36"/>
  <c r="AJ66" i="36"/>
  <c r="AY58" i="36"/>
  <c r="K58" i="36"/>
  <c r="G58" i="36"/>
  <c r="BH58" i="36"/>
  <c r="AN58" i="36"/>
  <c r="AC58" i="36"/>
  <c r="R58" i="36"/>
  <c r="BA58" i="36"/>
  <c r="AW58" i="36"/>
  <c r="AT58" i="36"/>
  <c r="AA58" i="36"/>
  <c r="BN58" i="36"/>
  <c r="AQ58" i="36"/>
  <c r="Y58" i="36"/>
  <c r="C58" i="36"/>
  <c r="BL58" i="36"/>
  <c r="AL58" i="36"/>
  <c r="BJ58" i="36"/>
  <c r="V58" i="36"/>
  <c r="I58" i="36"/>
  <c r="BF58" i="36"/>
  <c r="AJ58" i="36"/>
  <c r="T58" i="36"/>
  <c r="BC58" i="36"/>
  <c r="AH58" i="36"/>
  <c r="AE58" i="36"/>
  <c r="P58" i="36"/>
  <c r="N58" i="36"/>
  <c r="E58" i="36"/>
  <c r="AY50" i="36"/>
  <c r="K50" i="36"/>
  <c r="G50" i="36"/>
  <c r="BH50" i="36"/>
  <c r="AN50" i="36"/>
  <c r="AC50" i="36"/>
  <c r="R50" i="36"/>
  <c r="BN50" i="36"/>
  <c r="AQ50" i="36"/>
  <c r="Y50" i="36"/>
  <c r="C50" i="36"/>
  <c r="BC50" i="36"/>
  <c r="AH50" i="36"/>
  <c r="BA50" i="36"/>
  <c r="AA50" i="36"/>
  <c r="I50" i="36"/>
  <c r="AW50" i="36"/>
  <c r="AT50" i="36"/>
  <c r="V50" i="36"/>
  <c r="AL50" i="36"/>
  <c r="T50" i="36"/>
  <c r="E50" i="36"/>
  <c r="P50" i="36"/>
  <c r="BL50" i="36"/>
  <c r="AJ50" i="36"/>
  <c r="N50" i="36"/>
  <c r="BJ50" i="36"/>
  <c r="BF50" i="36"/>
  <c r="AE50" i="36"/>
  <c r="AM42" i="36"/>
  <c r="BN42" i="36"/>
  <c r="AW42" i="36"/>
  <c r="AH42" i="36"/>
  <c r="V42" i="36"/>
  <c r="E42" i="36"/>
  <c r="BF42" i="36"/>
  <c r="AL42" i="36"/>
  <c r="AA42" i="36"/>
  <c r="P42" i="36"/>
  <c r="AY42" i="36"/>
  <c r="AE42" i="36"/>
  <c r="N42" i="36"/>
  <c r="G42" i="36"/>
  <c r="AT42" i="36"/>
  <c r="AC42" i="36"/>
  <c r="AQ42" i="36"/>
  <c r="Y42" i="36"/>
  <c r="K42" i="36"/>
  <c r="C42" i="36"/>
  <c r="BL42" i="36"/>
  <c r="AN42" i="36"/>
  <c r="BJ42" i="36"/>
  <c r="I42" i="36"/>
  <c r="BH42" i="36"/>
  <c r="AJ42" i="36"/>
  <c r="T42" i="36"/>
  <c r="BC42" i="36"/>
  <c r="BA42" i="36"/>
  <c r="R42" i="36"/>
  <c r="BB34" i="36"/>
  <c r="BN34" i="36"/>
  <c r="AW34" i="36"/>
  <c r="AH34" i="36"/>
  <c r="V34" i="36"/>
  <c r="E34" i="36"/>
  <c r="BF34" i="36"/>
  <c r="AL34" i="36"/>
  <c r="AA34" i="36"/>
  <c r="P34" i="36"/>
  <c r="BL34" i="36"/>
  <c r="AN34" i="36"/>
  <c r="BA34" i="36"/>
  <c r="R34" i="36"/>
  <c r="BH34" i="36"/>
  <c r="AE34" i="36"/>
  <c r="K34" i="36"/>
  <c r="BC34" i="36"/>
  <c r="AC34" i="36"/>
  <c r="I34" i="36"/>
  <c r="AY34" i="36"/>
  <c r="Y34" i="36"/>
  <c r="AT34" i="36"/>
  <c r="AQ34" i="36"/>
  <c r="T34" i="36"/>
  <c r="G34" i="36"/>
  <c r="AJ34" i="36"/>
  <c r="N34" i="36"/>
  <c r="C34" i="36"/>
  <c r="BJ34" i="36"/>
  <c r="AY26" i="36"/>
  <c r="K26" i="36"/>
  <c r="G26" i="36"/>
  <c r="BH26" i="36"/>
  <c r="AN26" i="36"/>
  <c r="AC26" i="36"/>
  <c r="R26" i="36"/>
  <c r="BF26" i="36"/>
  <c r="AJ26" i="36"/>
  <c r="T26" i="36"/>
  <c r="BC26" i="36"/>
  <c r="AH26" i="36"/>
  <c r="BA26" i="36"/>
  <c r="P26" i="36"/>
  <c r="AW26" i="36"/>
  <c r="AE26" i="36"/>
  <c r="N26" i="36"/>
  <c r="E26" i="36"/>
  <c r="AT26" i="36"/>
  <c r="AA26" i="36"/>
  <c r="BN26" i="36"/>
  <c r="AQ26" i="36"/>
  <c r="Y26" i="36"/>
  <c r="C26" i="36"/>
  <c r="BL26" i="36"/>
  <c r="AL26" i="36"/>
  <c r="BJ26" i="36"/>
  <c r="V26" i="36"/>
  <c r="I26" i="36"/>
  <c r="BH81" i="36"/>
  <c r="AN81" i="36"/>
  <c r="AC81" i="36"/>
  <c r="R81" i="36"/>
  <c r="BA81" i="36"/>
  <c r="AJ81" i="36"/>
  <c r="AT81" i="36"/>
  <c r="AA81" i="36"/>
  <c r="K81" i="36"/>
  <c r="BL81" i="36"/>
  <c r="AL81" i="36"/>
  <c r="BJ81" i="36"/>
  <c r="V81" i="36"/>
  <c r="I81" i="36"/>
  <c r="AY81" i="36"/>
  <c r="P81" i="36"/>
  <c r="G81" i="36"/>
  <c r="AW81" i="36"/>
  <c r="AE81" i="36"/>
  <c r="N81" i="36"/>
  <c r="E81" i="36"/>
  <c r="T81" i="36"/>
  <c r="BN81" i="36"/>
  <c r="BF81" i="36"/>
  <c r="BC81" i="36"/>
  <c r="AQ81" i="36"/>
  <c r="C81" i="36"/>
  <c r="AH81" i="36"/>
  <c r="Y81" i="36"/>
  <c r="O73" i="36"/>
  <c r="BH73" i="36"/>
  <c r="AN73" i="36"/>
  <c r="AC73" i="36"/>
  <c r="R73" i="36"/>
  <c r="BA73" i="36"/>
  <c r="AJ73" i="36"/>
  <c r="AT73" i="36"/>
  <c r="AA73" i="36"/>
  <c r="K73" i="36"/>
  <c r="BJ73" i="36"/>
  <c r="G73" i="36"/>
  <c r="BF73" i="36"/>
  <c r="AH73" i="36"/>
  <c r="P73" i="36"/>
  <c r="E73" i="36"/>
  <c r="BC73" i="36"/>
  <c r="N73" i="36"/>
  <c r="C73" i="36"/>
  <c r="AY73" i="36"/>
  <c r="AE73" i="36"/>
  <c r="AW73" i="36"/>
  <c r="Y73" i="36"/>
  <c r="AQ73" i="36"/>
  <c r="I73" i="36"/>
  <c r="BN73" i="36"/>
  <c r="AL73" i="36"/>
  <c r="V73" i="36"/>
  <c r="BL73" i="36"/>
  <c r="T73" i="36"/>
  <c r="AO65" i="36"/>
  <c r="BN65" i="36"/>
  <c r="AW65" i="36"/>
  <c r="AH65" i="36"/>
  <c r="V65" i="36"/>
  <c r="E65" i="36"/>
  <c r="BH65" i="36"/>
  <c r="AN65" i="36"/>
  <c r="AC65" i="36"/>
  <c r="R65" i="36"/>
  <c r="BF65" i="36"/>
  <c r="AL65" i="36"/>
  <c r="AA65" i="36"/>
  <c r="P65" i="36"/>
  <c r="AY65" i="36"/>
  <c r="K65" i="36"/>
  <c r="G65" i="36"/>
  <c r="BC65" i="36"/>
  <c r="Y65" i="36"/>
  <c r="BA65" i="36"/>
  <c r="AT65" i="36"/>
  <c r="T65" i="36"/>
  <c r="AQ65" i="36"/>
  <c r="C65" i="36"/>
  <c r="N65" i="36"/>
  <c r="AJ65" i="36"/>
  <c r="BL65" i="36"/>
  <c r="BJ65" i="36"/>
  <c r="AE65" i="36"/>
  <c r="I65" i="36"/>
  <c r="Z57" i="36"/>
  <c r="BH57" i="36"/>
  <c r="AN57" i="36"/>
  <c r="AC57" i="36"/>
  <c r="R57" i="36"/>
  <c r="AY57" i="36"/>
  <c r="K57" i="36"/>
  <c r="G57" i="36"/>
  <c r="AT57" i="36"/>
  <c r="AA57" i="36"/>
  <c r="BF57" i="36"/>
  <c r="AJ57" i="36"/>
  <c r="T57" i="36"/>
  <c r="BL57" i="36"/>
  <c r="AH57" i="36"/>
  <c r="N57" i="36"/>
  <c r="BJ57" i="36"/>
  <c r="BC57" i="36"/>
  <c r="AE57" i="36"/>
  <c r="BA57" i="36"/>
  <c r="Y57" i="36"/>
  <c r="I57" i="36"/>
  <c r="AW57" i="36"/>
  <c r="AQ57" i="36"/>
  <c r="V57" i="36"/>
  <c r="AL57" i="36"/>
  <c r="E57" i="36"/>
  <c r="BN57" i="36"/>
  <c r="P57" i="36"/>
  <c r="C57" i="36"/>
  <c r="BH49" i="36"/>
  <c r="AN49" i="36"/>
  <c r="AC49" i="36"/>
  <c r="R49" i="36"/>
  <c r="AY49" i="36"/>
  <c r="K49" i="36"/>
  <c r="G49" i="36"/>
  <c r="AT49" i="36"/>
  <c r="AA49" i="36"/>
  <c r="BF49" i="36"/>
  <c r="AJ49" i="36"/>
  <c r="T49" i="36"/>
  <c r="BC49" i="36"/>
  <c r="AE49" i="36"/>
  <c r="BA49" i="36"/>
  <c r="Y49" i="36"/>
  <c r="I49" i="36"/>
  <c r="AW49" i="36"/>
  <c r="AQ49" i="36"/>
  <c r="V49" i="36"/>
  <c r="AL49" i="36"/>
  <c r="E49" i="36"/>
  <c r="BN49" i="36"/>
  <c r="P49" i="36"/>
  <c r="C49" i="36"/>
  <c r="BL49" i="36"/>
  <c r="AH49" i="36"/>
  <c r="N49" i="36"/>
  <c r="BJ49" i="36"/>
  <c r="BF41" i="36"/>
  <c r="AL41" i="36"/>
  <c r="AA41" i="36"/>
  <c r="P41" i="36"/>
  <c r="BN41" i="36"/>
  <c r="AW41" i="36"/>
  <c r="AH41" i="36"/>
  <c r="V41" i="36"/>
  <c r="E41" i="36"/>
  <c r="BA41" i="36"/>
  <c r="R41" i="36"/>
  <c r="AY41" i="36"/>
  <c r="AE41" i="36"/>
  <c r="N41" i="36"/>
  <c r="G41" i="36"/>
  <c r="AT41" i="36"/>
  <c r="AC41" i="36"/>
  <c r="AQ41" i="36"/>
  <c r="Y41" i="36"/>
  <c r="K41" i="36"/>
  <c r="C41" i="36"/>
  <c r="BL41" i="36"/>
  <c r="AN41" i="36"/>
  <c r="BJ41" i="36"/>
  <c r="I41" i="36"/>
  <c r="BH41" i="36"/>
  <c r="AJ41" i="36"/>
  <c r="T41" i="36"/>
  <c r="BC41" i="36"/>
  <c r="BK33" i="36"/>
  <c r="BF33" i="36"/>
  <c r="AL33" i="36"/>
  <c r="AA33" i="36"/>
  <c r="P33" i="36"/>
  <c r="BN33" i="36"/>
  <c r="AW33" i="36"/>
  <c r="AH33" i="36"/>
  <c r="V33" i="36"/>
  <c r="E33" i="36"/>
  <c r="AQ33" i="36"/>
  <c r="Y33" i="36"/>
  <c r="K33" i="36"/>
  <c r="C33" i="36"/>
  <c r="BC33" i="36"/>
  <c r="BJ33" i="36"/>
  <c r="BH33" i="36"/>
  <c r="AE33" i="36"/>
  <c r="BA33" i="36"/>
  <c r="AC33" i="36"/>
  <c r="I33" i="36"/>
  <c r="AY33" i="36"/>
  <c r="AT33" i="36"/>
  <c r="AN33" i="36"/>
  <c r="T33" i="36"/>
  <c r="G33" i="36"/>
  <c r="R33" i="36"/>
  <c r="BL33" i="36"/>
  <c r="AJ33" i="36"/>
  <c r="N33" i="36"/>
  <c r="AI25" i="36"/>
  <c r="BH25" i="36"/>
  <c r="AN25" i="36"/>
  <c r="AC25" i="36"/>
  <c r="R25" i="36"/>
  <c r="AY25" i="36"/>
  <c r="K25" i="36"/>
  <c r="G25" i="36"/>
  <c r="BJ25" i="36"/>
  <c r="V25" i="36"/>
  <c r="I25" i="36"/>
  <c r="BF25" i="36"/>
  <c r="AJ25" i="36"/>
  <c r="T25" i="36"/>
  <c r="BC25" i="36"/>
  <c r="AH25" i="36"/>
  <c r="BA25" i="36"/>
  <c r="P25" i="36"/>
  <c r="AW25" i="36"/>
  <c r="AE25" i="36"/>
  <c r="N25" i="36"/>
  <c r="E25" i="36"/>
  <c r="AT25" i="36"/>
  <c r="AA25" i="36"/>
  <c r="BN25" i="36"/>
  <c r="AQ25" i="36"/>
  <c r="Y25" i="36"/>
  <c r="C25" i="36"/>
  <c r="BL25" i="36"/>
  <c r="AL25" i="36"/>
  <c r="AY80" i="36"/>
  <c r="K80" i="36"/>
  <c r="G80" i="36"/>
  <c r="BJ80" i="36"/>
  <c r="AQ80" i="36"/>
  <c r="AE80" i="36"/>
  <c r="I80" i="36"/>
  <c r="C80" i="36"/>
  <c r="AW80" i="36"/>
  <c r="AC80" i="36"/>
  <c r="N80" i="36"/>
  <c r="E80" i="36"/>
  <c r="BN80" i="36"/>
  <c r="AN80" i="36"/>
  <c r="Y80" i="36"/>
  <c r="BL80" i="36"/>
  <c r="AL80" i="36"/>
  <c r="BC80" i="36"/>
  <c r="AH80" i="36"/>
  <c r="R80" i="36"/>
  <c r="BA80" i="36"/>
  <c r="P80" i="36"/>
  <c r="AT80" i="36"/>
  <c r="AJ80" i="36"/>
  <c r="AA80" i="36"/>
  <c r="V80" i="36"/>
  <c r="T80" i="36"/>
  <c r="BH80" i="36"/>
  <c r="BF80" i="36"/>
  <c r="AY72" i="36"/>
  <c r="BJ72" i="36"/>
  <c r="AQ72" i="36"/>
  <c r="AE72" i="36"/>
  <c r="BA72" i="36"/>
  <c r="P72" i="36"/>
  <c r="AW72" i="36"/>
  <c r="AC72" i="36"/>
  <c r="N72" i="36"/>
  <c r="AT72" i="36"/>
  <c r="AA72" i="36"/>
  <c r="BN72" i="36"/>
  <c r="AN72" i="36"/>
  <c r="Y72" i="36"/>
  <c r="K72" i="36"/>
  <c r="G72" i="36"/>
  <c r="BL72" i="36"/>
  <c r="AL72" i="36"/>
  <c r="E72" i="36"/>
  <c r="BH72" i="36"/>
  <c r="V72" i="36"/>
  <c r="BF72" i="36"/>
  <c r="AJ72" i="36"/>
  <c r="T72" i="36"/>
  <c r="I72" i="36"/>
  <c r="C72" i="36"/>
  <c r="BC72" i="36"/>
  <c r="AH72" i="36"/>
  <c r="R72" i="36"/>
  <c r="BF64" i="36"/>
  <c r="AL64" i="36"/>
  <c r="AA64" i="36"/>
  <c r="P64" i="36"/>
  <c r="AY64" i="36"/>
  <c r="K64" i="36"/>
  <c r="G64" i="36"/>
  <c r="BN64" i="36"/>
  <c r="AW64" i="36"/>
  <c r="AH64" i="36"/>
  <c r="BH64" i="36"/>
  <c r="AN64" i="36"/>
  <c r="AC64" i="36"/>
  <c r="R64" i="36"/>
  <c r="AT64" i="36"/>
  <c r="V64" i="36"/>
  <c r="AQ64" i="36"/>
  <c r="T64" i="36"/>
  <c r="AJ64" i="36"/>
  <c r="N64" i="36"/>
  <c r="E64" i="36"/>
  <c r="BL64" i="36"/>
  <c r="BJ64" i="36"/>
  <c r="AE64" i="36"/>
  <c r="C64" i="36"/>
  <c r="BC64" i="36"/>
  <c r="Y64" i="36"/>
  <c r="BA64" i="36"/>
  <c r="I64" i="36"/>
  <c r="AY56" i="36"/>
  <c r="K56" i="36"/>
  <c r="G56" i="36"/>
  <c r="BH56" i="36"/>
  <c r="AN56" i="36"/>
  <c r="AC56" i="36"/>
  <c r="R56" i="36"/>
  <c r="AW56" i="36"/>
  <c r="AE56" i="36"/>
  <c r="N56" i="36"/>
  <c r="E56" i="36"/>
  <c r="BJ56" i="36"/>
  <c r="V56" i="36"/>
  <c r="I56" i="36"/>
  <c r="BN56" i="36"/>
  <c r="AJ56" i="36"/>
  <c r="P56" i="36"/>
  <c r="C56" i="36"/>
  <c r="BL56" i="36"/>
  <c r="AH56" i="36"/>
  <c r="BF56" i="36"/>
  <c r="BC56" i="36"/>
  <c r="AA56" i="36"/>
  <c r="BA56" i="36"/>
  <c r="Y56" i="36"/>
  <c r="AT56" i="36"/>
  <c r="AQ56" i="36"/>
  <c r="T56" i="36"/>
  <c r="AL56" i="36"/>
  <c r="AY48" i="36"/>
  <c r="BH48" i="36"/>
  <c r="AW48" i="36"/>
  <c r="AH48" i="36"/>
  <c r="V48" i="36"/>
  <c r="E48" i="36"/>
  <c r="BJ48" i="36"/>
  <c r="AL48" i="36"/>
  <c r="AA48" i="36"/>
  <c r="P48" i="36"/>
  <c r="BF48" i="36"/>
  <c r="BC48" i="36"/>
  <c r="R48" i="36"/>
  <c r="BA48" i="36"/>
  <c r="AE48" i="36"/>
  <c r="N48" i="36"/>
  <c r="G48" i="36"/>
  <c r="AT48" i="36"/>
  <c r="AC48" i="36"/>
  <c r="AQ48" i="36"/>
  <c r="Y48" i="36"/>
  <c r="K48" i="36"/>
  <c r="C48" i="36"/>
  <c r="AN48" i="36"/>
  <c r="BN48" i="36"/>
  <c r="I48" i="36"/>
  <c r="BL48" i="36"/>
  <c r="AJ48" i="36"/>
  <c r="T48" i="36"/>
  <c r="BN40" i="36"/>
  <c r="AW40" i="36"/>
  <c r="AH40" i="36"/>
  <c r="V40" i="36"/>
  <c r="E40" i="36"/>
  <c r="BF40" i="36"/>
  <c r="AL40" i="36"/>
  <c r="AA40" i="36"/>
  <c r="P40" i="36"/>
  <c r="BC40" i="36"/>
  <c r="BA40" i="36"/>
  <c r="R40" i="36"/>
  <c r="AY40" i="36"/>
  <c r="AE40" i="36"/>
  <c r="N40" i="36"/>
  <c r="G40" i="36"/>
  <c r="AT40" i="36"/>
  <c r="AC40" i="36"/>
  <c r="AQ40" i="36"/>
  <c r="Y40" i="36"/>
  <c r="K40" i="36"/>
  <c r="C40" i="36"/>
  <c r="BL40" i="36"/>
  <c r="AN40" i="36"/>
  <c r="BJ40" i="36"/>
  <c r="I40" i="36"/>
  <c r="BH40" i="36"/>
  <c r="AJ40" i="36"/>
  <c r="T40" i="36"/>
  <c r="BN32" i="36"/>
  <c r="AY32" i="36"/>
  <c r="K32" i="36"/>
  <c r="G32" i="36"/>
  <c r="BH32" i="36"/>
  <c r="AN32" i="36"/>
  <c r="AC32" i="36"/>
  <c r="R32" i="36"/>
  <c r="BL32" i="36"/>
  <c r="AL32" i="36"/>
  <c r="BJ32" i="36"/>
  <c r="V32" i="36"/>
  <c r="I32" i="36"/>
  <c r="BF32" i="36"/>
  <c r="AJ32" i="36"/>
  <c r="T32" i="36"/>
  <c r="BC32" i="36"/>
  <c r="AH32" i="36"/>
  <c r="BA32" i="36"/>
  <c r="P32" i="36"/>
  <c r="AW32" i="36"/>
  <c r="AE32" i="36"/>
  <c r="N32" i="36"/>
  <c r="E32" i="36"/>
  <c r="AT32" i="36"/>
  <c r="AA32" i="36"/>
  <c r="AQ32" i="36"/>
  <c r="Y32" i="36"/>
  <c r="C32" i="36"/>
  <c r="BH87" i="36"/>
  <c r="AN87" i="36"/>
  <c r="AC87" i="36"/>
  <c r="R87" i="36"/>
  <c r="BA87" i="36"/>
  <c r="AJ87" i="36"/>
  <c r="AY87" i="36"/>
  <c r="P87" i="36"/>
  <c r="G87" i="36"/>
  <c r="AT87" i="36"/>
  <c r="AA87" i="36"/>
  <c r="K87" i="36"/>
  <c r="BN87" i="36"/>
  <c r="AQ87" i="36"/>
  <c r="Y87" i="36"/>
  <c r="C87" i="36"/>
  <c r="BF87" i="36"/>
  <c r="T87" i="36"/>
  <c r="BC87" i="36"/>
  <c r="AH87" i="36"/>
  <c r="BJ87" i="36"/>
  <c r="AW87" i="36"/>
  <c r="I87" i="36"/>
  <c r="AL87" i="36"/>
  <c r="E87" i="36"/>
  <c r="AE87" i="36"/>
  <c r="V87" i="36"/>
  <c r="BL87" i="36"/>
  <c r="N87" i="36"/>
  <c r="BH79" i="36"/>
  <c r="AN79" i="36"/>
  <c r="AC79" i="36"/>
  <c r="R79" i="36"/>
  <c r="BA79" i="36"/>
  <c r="AJ79" i="36"/>
  <c r="AY79" i="36"/>
  <c r="P79" i="36"/>
  <c r="G79" i="36"/>
  <c r="AT79" i="36"/>
  <c r="AA79" i="36"/>
  <c r="K79" i="36"/>
  <c r="BN79" i="36"/>
  <c r="AQ79" i="36"/>
  <c r="Y79" i="36"/>
  <c r="C79" i="36"/>
  <c r="BF79" i="36"/>
  <c r="T79" i="36"/>
  <c r="BC79" i="36"/>
  <c r="AH79" i="36"/>
  <c r="V79" i="36"/>
  <c r="BL79" i="36"/>
  <c r="N79" i="36"/>
  <c r="BJ79" i="36"/>
  <c r="AW79" i="36"/>
  <c r="I79" i="36"/>
  <c r="AL79" i="36"/>
  <c r="E79" i="36"/>
  <c r="AE79" i="36"/>
  <c r="BN71" i="36"/>
  <c r="AW71" i="36"/>
  <c r="AH71" i="36"/>
  <c r="V71" i="36"/>
  <c r="E71" i="36"/>
  <c r="BL71" i="36"/>
  <c r="AT71" i="36"/>
  <c r="BJ71" i="36"/>
  <c r="AQ71" i="36"/>
  <c r="AE71" i="36"/>
  <c r="I71" i="36"/>
  <c r="C71" i="36"/>
  <c r="BH71" i="36"/>
  <c r="AN71" i="36"/>
  <c r="AC71" i="36"/>
  <c r="R71" i="36"/>
  <c r="BF71" i="36"/>
  <c r="AL71" i="36"/>
  <c r="AA71" i="36"/>
  <c r="P71" i="36"/>
  <c r="BC71" i="36"/>
  <c r="BA71" i="36"/>
  <c r="AJ71" i="36"/>
  <c r="AY71" i="36"/>
  <c r="K71" i="36"/>
  <c r="G71" i="36"/>
  <c r="Y71" i="36"/>
  <c r="T71" i="36"/>
  <c r="N71" i="36"/>
  <c r="BH63" i="36"/>
  <c r="AN63" i="36"/>
  <c r="AC63" i="36"/>
  <c r="R63" i="36"/>
  <c r="AY63" i="36"/>
  <c r="K63" i="36"/>
  <c r="G63" i="36"/>
  <c r="BJ63" i="36"/>
  <c r="V63" i="36"/>
  <c r="I63" i="36"/>
  <c r="BF63" i="36"/>
  <c r="AJ63" i="36"/>
  <c r="T63" i="36"/>
  <c r="BC63" i="36"/>
  <c r="AH63" i="36"/>
  <c r="BA63" i="36"/>
  <c r="P63" i="36"/>
  <c r="AW63" i="36"/>
  <c r="AE63" i="36"/>
  <c r="N63" i="36"/>
  <c r="E63" i="36"/>
  <c r="AT63" i="36"/>
  <c r="AA63" i="36"/>
  <c r="BN63" i="36"/>
  <c r="AQ63" i="36"/>
  <c r="Y63" i="36"/>
  <c r="C63" i="36"/>
  <c r="BL63" i="36"/>
  <c r="AL63" i="36"/>
  <c r="BH55" i="36"/>
  <c r="AN55" i="36"/>
  <c r="AC55" i="36"/>
  <c r="R55" i="36"/>
  <c r="AY55" i="36"/>
  <c r="K55" i="36"/>
  <c r="G55" i="36"/>
  <c r="BA55" i="36"/>
  <c r="P55" i="36"/>
  <c r="BL55" i="36"/>
  <c r="AL55" i="36"/>
  <c r="BN55" i="36"/>
  <c r="AJ55" i="36"/>
  <c r="N55" i="36"/>
  <c r="C55" i="36"/>
  <c r="BJ55" i="36"/>
  <c r="AH55" i="36"/>
  <c r="BF55" i="36"/>
  <c r="AE55" i="36"/>
  <c r="BC55" i="36"/>
  <c r="AA55" i="36"/>
  <c r="I55" i="36"/>
  <c r="AW55" i="36"/>
  <c r="Y55" i="36"/>
  <c r="AT55" i="36"/>
  <c r="V55" i="36"/>
  <c r="AQ55" i="36"/>
  <c r="T55" i="36"/>
  <c r="E55" i="36"/>
  <c r="BF47" i="36"/>
  <c r="AL47" i="36"/>
  <c r="AA47" i="36"/>
  <c r="P47" i="36"/>
  <c r="BN47" i="36"/>
  <c r="AW47" i="36"/>
  <c r="AH47" i="36"/>
  <c r="V47" i="36"/>
  <c r="E47" i="36"/>
  <c r="BH47" i="36"/>
  <c r="AJ47" i="36"/>
  <c r="T47" i="36"/>
  <c r="BC47" i="36"/>
  <c r="BA47" i="36"/>
  <c r="R47" i="36"/>
  <c r="AY47" i="36"/>
  <c r="AE47" i="36"/>
  <c r="N47" i="36"/>
  <c r="G47" i="36"/>
  <c r="AT47" i="36"/>
  <c r="AC47" i="36"/>
  <c r="AQ47" i="36"/>
  <c r="Y47" i="36"/>
  <c r="K47" i="36"/>
  <c r="C47" i="36"/>
  <c r="BL47" i="36"/>
  <c r="AN47" i="36"/>
  <c r="BJ47" i="36"/>
  <c r="I47" i="36"/>
  <c r="BF39" i="36"/>
  <c r="AL39" i="36"/>
  <c r="AA39" i="36"/>
  <c r="P39" i="36"/>
  <c r="BN39" i="36"/>
  <c r="AW39" i="36"/>
  <c r="AH39" i="36"/>
  <c r="V39" i="36"/>
  <c r="E39" i="36"/>
  <c r="BH39" i="36"/>
  <c r="AJ39" i="36"/>
  <c r="T39" i="36"/>
  <c r="BC39" i="36"/>
  <c r="BA39" i="36"/>
  <c r="R39" i="36"/>
  <c r="AY39" i="36"/>
  <c r="AE39" i="36"/>
  <c r="N39" i="36"/>
  <c r="G39" i="36"/>
  <c r="AT39" i="36"/>
  <c r="AC39" i="36"/>
  <c r="AQ39" i="36"/>
  <c r="Y39" i="36"/>
  <c r="K39" i="36"/>
  <c r="C39" i="36"/>
  <c r="BL39" i="36"/>
  <c r="AN39" i="36"/>
  <c r="BJ39" i="36"/>
  <c r="I39" i="36"/>
  <c r="BH31" i="36"/>
  <c r="AN31" i="36"/>
  <c r="AC31" i="36"/>
  <c r="R31" i="36"/>
  <c r="AY31" i="36"/>
  <c r="K31" i="36"/>
  <c r="G31" i="36"/>
  <c r="BN31" i="36"/>
  <c r="AQ31" i="36"/>
  <c r="Y31" i="36"/>
  <c r="C31" i="36"/>
  <c r="BL31" i="36"/>
  <c r="AL31" i="36"/>
  <c r="BJ31" i="36"/>
  <c r="V31" i="36"/>
  <c r="I31" i="36"/>
  <c r="BF31" i="36"/>
  <c r="AJ31" i="36"/>
  <c r="T31" i="36"/>
  <c r="BC31" i="36"/>
  <c r="AH31" i="36"/>
  <c r="BA31" i="36"/>
  <c r="P31" i="36"/>
  <c r="AW31" i="36"/>
  <c r="AE31" i="36"/>
  <c r="N31" i="36"/>
  <c r="E31" i="36"/>
  <c r="AT31" i="36"/>
  <c r="AA31" i="36"/>
  <c r="AY86" i="36"/>
  <c r="K86" i="36"/>
  <c r="G86" i="36"/>
  <c r="BJ86" i="36"/>
  <c r="AQ86" i="36"/>
  <c r="AE86" i="36"/>
  <c r="I86" i="36"/>
  <c r="C86" i="36"/>
  <c r="BC86" i="36"/>
  <c r="AH86" i="36"/>
  <c r="R86" i="36"/>
  <c r="AW86" i="36"/>
  <c r="AC86" i="36"/>
  <c r="N86" i="36"/>
  <c r="E86" i="36"/>
  <c r="AT86" i="36"/>
  <c r="AA86" i="36"/>
  <c r="BH86" i="36"/>
  <c r="V86" i="36"/>
  <c r="BF86" i="36"/>
  <c r="AJ86" i="36"/>
  <c r="T86" i="36"/>
  <c r="Y86" i="36"/>
  <c r="BN86" i="36"/>
  <c r="P86" i="36"/>
  <c r="BL86" i="36"/>
  <c r="BA86" i="36"/>
  <c r="AN86" i="36"/>
  <c r="AL86" i="36"/>
  <c r="AY78" i="36"/>
  <c r="K78" i="36"/>
  <c r="G78" i="36"/>
  <c r="BJ78" i="36"/>
  <c r="AQ78" i="36"/>
  <c r="AE78" i="36"/>
  <c r="I78" i="36"/>
  <c r="C78" i="36"/>
  <c r="BC78" i="36"/>
  <c r="AH78" i="36"/>
  <c r="R78" i="36"/>
  <c r="AW78" i="36"/>
  <c r="AC78" i="36"/>
  <c r="N78" i="36"/>
  <c r="E78" i="36"/>
  <c r="AT78" i="36"/>
  <c r="AA78" i="36"/>
  <c r="BH78" i="36"/>
  <c r="V78" i="36"/>
  <c r="BF78" i="36"/>
  <c r="AJ78" i="36"/>
  <c r="T78" i="36"/>
  <c r="BA78" i="36"/>
  <c r="AN78" i="36"/>
  <c r="AL78" i="36"/>
  <c r="Y78" i="36"/>
  <c r="BN78" i="36"/>
  <c r="P78" i="36"/>
  <c r="BL78" i="36"/>
  <c r="BF70" i="36"/>
  <c r="AL70" i="36"/>
  <c r="AA70" i="36"/>
  <c r="P70" i="36"/>
  <c r="AY70" i="36"/>
  <c r="K70" i="36"/>
  <c r="G70" i="36"/>
  <c r="BN70" i="36"/>
  <c r="AW70" i="36"/>
  <c r="AH70" i="36"/>
  <c r="V70" i="36"/>
  <c r="E70" i="36"/>
  <c r="BH70" i="36"/>
  <c r="AN70" i="36"/>
  <c r="AC70" i="36"/>
  <c r="R70" i="36"/>
  <c r="BL70" i="36"/>
  <c r="BJ70" i="36"/>
  <c r="AE70" i="36"/>
  <c r="I70" i="36"/>
  <c r="BC70" i="36"/>
  <c r="Y70" i="36"/>
  <c r="BA70" i="36"/>
  <c r="AT70" i="36"/>
  <c r="T70" i="36"/>
  <c r="AQ70" i="36"/>
  <c r="C70" i="36"/>
  <c r="N70" i="36"/>
  <c r="AJ70" i="36"/>
  <c r="AY62" i="36"/>
  <c r="K62" i="36"/>
  <c r="G62" i="36"/>
  <c r="BH62" i="36"/>
  <c r="AN62" i="36"/>
  <c r="AC62" i="36"/>
  <c r="R62" i="36"/>
  <c r="BL62" i="36"/>
  <c r="AL62" i="36"/>
  <c r="BJ62" i="36"/>
  <c r="V62" i="36"/>
  <c r="I62" i="36"/>
  <c r="BF62" i="36"/>
  <c r="AJ62" i="36"/>
  <c r="T62" i="36"/>
  <c r="BC62" i="36"/>
  <c r="AH62" i="36"/>
  <c r="BA62" i="36"/>
  <c r="P62" i="36"/>
  <c r="AW62" i="36"/>
  <c r="AE62" i="36"/>
  <c r="N62" i="36"/>
  <c r="E62" i="36"/>
  <c r="AT62" i="36"/>
  <c r="AA62" i="36"/>
  <c r="BN62" i="36"/>
  <c r="AQ62" i="36"/>
  <c r="Y62" i="36"/>
  <c r="C62" i="36"/>
  <c r="AY54" i="36"/>
  <c r="K54" i="36"/>
  <c r="G54" i="36"/>
  <c r="BH54" i="36"/>
  <c r="AN54" i="36"/>
  <c r="AC54" i="36"/>
  <c r="R54" i="36"/>
  <c r="BC54" i="36"/>
  <c r="AH54" i="36"/>
  <c r="BN54" i="36"/>
  <c r="AQ54" i="36"/>
  <c r="Y54" i="36"/>
  <c r="C54" i="36"/>
  <c r="AL54" i="36"/>
  <c r="T54" i="36"/>
  <c r="E54" i="36"/>
  <c r="P54" i="36"/>
  <c r="BL54" i="36"/>
  <c r="AJ54" i="36"/>
  <c r="N54" i="36"/>
  <c r="BJ54" i="36"/>
  <c r="BF54" i="36"/>
  <c r="AE54" i="36"/>
  <c r="BA54" i="36"/>
  <c r="AA54" i="36"/>
  <c r="I54" i="36"/>
  <c r="AW54" i="36"/>
  <c r="AT54" i="36"/>
  <c r="V54" i="36"/>
  <c r="BN46" i="36"/>
  <c r="AW46" i="36"/>
  <c r="AH46" i="36"/>
  <c r="V46" i="36"/>
  <c r="E46" i="36"/>
  <c r="BF46" i="36"/>
  <c r="AL46" i="36"/>
  <c r="AA46" i="36"/>
  <c r="P46" i="36"/>
  <c r="BJ46" i="36"/>
  <c r="I46" i="36"/>
  <c r="BH46" i="36"/>
  <c r="AJ46" i="36"/>
  <c r="T46" i="36"/>
  <c r="BC46" i="36"/>
  <c r="BA46" i="36"/>
  <c r="R46" i="36"/>
  <c r="AY46" i="36"/>
  <c r="AE46" i="36"/>
  <c r="N46" i="36"/>
  <c r="G46" i="36"/>
  <c r="AT46" i="36"/>
  <c r="AC46" i="36"/>
  <c r="AQ46" i="36"/>
  <c r="Y46" i="36"/>
  <c r="K46" i="36"/>
  <c r="C46" i="36"/>
  <c r="BL46" i="36"/>
  <c r="AN46" i="36"/>
  <c r="BN38" i="36"/>
  <c r="AW38" i="36"/>
  <c r="AH38" i="36"/>
  <c r="V38" i="36"/>
  <c r="E38" i="36"/>
  <c r="BF38" i="36"/>
  <c r="AL38" i="36"/>
  <c r="AA38" i="36"/>
  <c r="P38" i="36"/>
  <c r="BJ38" i="36"/>
  <c r="I38" i="36"/>
  <c r="BH38" i="36"/>
  <c r="AJ38" i="36"/>
  <c r="T38" i="36"/>
  <c r="BC38" i="36"/>
  <c r="BA38" i="36"/>
  <c r="R38" i="36"/>
  <c r="AY38" i="36"/>
  <c r="AE38" i="36"/>
  <c r="N38" i="36"/>
  <c r="G38" i="36"/>
  <c r="AT38" i="36"/>
  <c r="AC38" i="36"/>
  <c r="AQ38" i="36"/>
  <c r="Y38" i="36"/>
  <c r="K38" i="36"/>
  <c r="C38" i="36"/>
  <c r="BL38" i="36"/>
  <c r="AN38" i="36"/>
  <c r="AY30" i="36"/>
  <c r="K30" i="36"/>
  <c r="G30" i="36"/>
  <c r="BH30" i="36"/>
  <c r="AN30" i="36"/>
  <c r="AC30" i="36"/>
  <c r="R30" i="36"/>
  <c r="AT30" i="36"/>
  <c r="AA30" i="36"/>
  <c r="BN30" i="36"/>
  <c r="AQ30" i="36"/>
  <c r="Y30" i="36"/>
  <c r="C30" i="36"/>
  <c r="BL30" i="36"/>
  <c r="AL30" i="36"/>
  <c r="BJ30" i="36"/>
  <c r="V30" i="36"/>
  <c r="I30" i="36"/>
  <c r="BF30" i="36"/>
  <c r="AJ30" i="36"/>
  <c r="T30" i="36"/>
  <c r="BC30" i="36"/>
  <c r="AH30" i="36"/>
  <c r="BA30" i="36"/>
  <c r="P30" i="36"/>
  <c r="AW30" i="36"/>
  <c r="AE30" i="36"/>
  <c r="N30" i="36"/>
  <c r="E30" i="36"/>
  <c r="BH85" i="36"/>
  <c r="AN85" i="36"/>
  <c r="AC85" i="36"/>
  <c r="R85" i="36"/>
  <c r="BA85" i="36"/>
  <c r="AJ85" i="36"/>
  <c r="BF85" i="36"/>
  <c r="T85" i="36"/>
  <c r="AY85" i="36"/>
  <c r="P85" i="36"/>
  <c r="G85" i="36"/>
  <c r="AW85" i="36"/>
  <c r="AE85" i="36"/>
  <c r="N85" i="36"/>
  <c r="E85" i="36"/>
  <c r="BL85" i="36"/>
  <c r="AL85" i="36"/>
  <c r="BJ85" i="36"/>
  <c r="V85" i="36"/>
  <c r="I85" i="36"/>
  <c r="BN85" i="36"/>
  <c r="K85" i="36"/>
  <c r="BC85" i="36"/>
  <c r="AT85" i="36"/>
  <c r="AQ85" i="36"/>
  <c r="AH85" i="36"/>
  <c r="C85" i="36"/>
  <c r="AA85" i="36"/>
  <c r="Y85" i="36"/>
  <c r="BH77" i="36"/>
  <c r="AN77" i="36"/>
  <c r="AC77" i="36"/>
  <c r="R77" i="36"/>
  <c r="BA77" i="36"/>
  <c r="AJ77" i="36"/>
  <c r="BF77" i="36"/>
  <c r="T77" i="36"/>
  <c r="AY77" i="36"/>
  <c r="P77" i="36"/>
  <c r="G77" i="36"/>
  <c r="AW77" i="36"/>
  <c r="AE77" i="36"/>
  <c r="N77" i="36"/>
  <c r="E77" i="36"/>
  <c r="BL77" i="36"/>
  <c r="AL77" i="36"/>
  <c r="I77" i="36"/>
  <c r="AH77" i="36"/>
  <c r="AA77" i="36"/>
  <c r="BN77" i="36"/>
  <c r="Y77" i="36"/>
  <c r="C77" i="36"/>
  <c r="BJ77" i="36"/>
  <c r="V77" i="36"/>
  <c r="BC77" i="36"/>
  <c r="AT77" i="36"/>
  <c r="K77" i="36"/>
  <c r="AQ77" i="36"/>
  <c r="BN69" i="36"/>
  <c r="AW69" i="36"/>
  <c r="AH69" i="36"/>
  <c r="V69" i="36"/>
  <c r="E69" i="36"/>
  <c r="BH69" i="36"/>
  <c r="AN69" i="36"/>
  <c r="AC69" i="36"/>
  <c r="R69" i="36"/>
  <c r="BF69" i="36"/>
  <c r="AL69" i="36"/>
  <c r="AA69" i="36"/>
  <c r="P69" i="36"/>
  <c r="AY69" i="36"/>
  <c r="K69" i="36"/>
  <c r="G69" i="36"/>
  <c r="BC69" i="36"/>
  <c r="Y69" i="36"/>
  <c r="BA69" i="36"/>
  <c r="AT69" i="36"/>
  <c r="T69" i="36"/>
  <c r="AQ69" i="36"/>
  <c r="C69" i="36"/>
  <c r="N69" i="36"/>
  <c r="AJ69" i="36"/>
  <c r="BL69" i="36"/>
  <c r="BJ69" i="36"/>
  <c r="AE69" i="36"/>
  <c r="I69" i="36"/>
  <c r="BH61" i="36"/>
  <c r="AN61" i="36"/>
  <c r="AC61" i="36"/>
  <c r="R61" i="36"/>
  <c r="AY61" i="36"/>
  <c r="K61" i="36"/>
  <c r="G61" i="36"/>
  <c r="BN61" i="36"/>
  <c r="AQ61" i="36"/>
  <c r="Y61" i="36"/>
  <c r="C61" i="36"/>
  <c r="BL61" i="36"/>
  <c r="AL61" i="36"/>
  <c r="BJ61" i="36"/>
  <c r="V61" i="36"/>
  <c r="I61" i="36"/>
  <c r="BF61" i="36"/>
  <c r="AJ61" i="36"/>
  <c r="T61" i="36"/>
  <c r="BC61" i="36"/>
  <c r="AH61" i="36"/>
  <c r="BA61" i="36"/>
  <c r="P61" i="36"/>
  <c r="AW61" i="36"/>
  <c r="AE61" i="36"/>
  <c r="N61" i="36"/>
  <c r="E61" i="36"/>
  <c r="AT61" i="36"/>
  <c r="AA61" i="36"/>
  <c r="BH53" i="36"/>
  <c r="AN53" i="36"/>
  <c r="AC53" i="36"/>
  <c r="R53" i="36"/>
  <c r="AY53" i="36"/>
  <c r="K53" i="36"/>
  <c r="G53" i="36"/>
  <c r="BF53" i="36"/>
  <c r="AJ53" i="36"/>
  <c r="T53" i="36"/>
  <c r="AT53" i="36"/>
  <c r="AA53" i="36"/>
  <c r="AQ53" i="36"/>
  <c r="V53" i="36"/>
  <c r="AL53" i="36"/>
  <c r="E53" i="36"/>
  <c r="BN53" i="36"/>
  <c r="P53" i="36"/>
  <c r="C53" i="36"/>
  <c r="BL53" i="36"/>
  <c r="AH53" i="36"/>
  <c r="N53" i="36"/>
  <c r="BJ53" i="36"/>
  <c r="BC53" i="36"/>
  <c r="AE53" i="36"/>
  <c r="BA53" i="36"/>
  <c r="Y53" i="36"/>
  <c r="I53" i="36"/>
  <c r="AW53" i="36"/>
  <c r="BF45" i="36"/>
  <c r="AL45" i="36"/>
  <c r="AA45" i="36"/>
  <c r="P45" i="36"/>
  <c r="BN45" i="36"/>
  <c r="AW45" i="36"/>
  <c r="AH45" i="36"/>
  <c r="V45" i="36"/>
  <c r="E45" i="36"/>
  <c r="BL45" i="36"/>
  <c r="AN45" i="36"/>
  <c r="BJ45" i="36"/>
  <c r="I45" i="36"/>
  <c r="BH45" i="36"/>
  <c r="AJ45" i="36"/>
  <c r="T45" i="36"/>
  <c r="BC45" i="36"/>
  <c r="BA45" i="36"/>
  <c r="R45" i="36"/>
  <c r="AY45" i="36"/>
  <c r="AE45" i="36"/>
  <c r="N45" i="36"/>
  <c r="G45" i="36"/>
  <c r="AT45" i="36"/>
  <c r="AC45" i="36"/>
  <c r="AQ45" i="36"/>
  <c r="Y45" i="36"/>
  <c r="K45" i="36"/>
  <c r="C45" i="36"/>
  <c r="BF37" i="36"/>
  <c r="AL37" i="36"/>
  <c r="AA37" i="36"/>
  <c r="P37" i="36"/>
  <c r="BN37" i="36"/>
  <c r="AW37" i="36"/>
  <c r="AH37" i="36"/>
  <c r="V37" i="36"/>
  <c r="E37" i="36"/>
  <c r="BL37" i="36"/>
  <c r="AN37" i="36"/>
  <c r="BJ37" i="36"/>
  <c r="I37" i="36"/>
  <c r="BH37" i="36"/>
  <c r="AJ37" i="36"/>
  <c r="T37" i="36"/>
  <c r="BC37" i="36"/>
  <c r="BA37" i="36"/>
  <c r="R37" i="36"/>
  <c r="AY37" i="36"/>
  <c r="AE37" i="36"/>
  <c r="N37" i="36"/>
  <c r="G37" i="36"/>
  <c r="AT37" i="36"/>
  <c r="AC37" i="36"/>
  <c r="AQ37" i="36"/>
  <c r="Y37" i="36"/>
  <c r="K37" i="36"/>
  <c r="C37" i="36"/>
  <c r="BH29" i="36"/>
  <c r="AN29" i="36"/>
  <c r="AC29" i="36"/>
  <c r="R29" i="36"/>
  <c r="AY29" i="36"/>
  <c r="K29" i="36"/>
  <c r="G29" i="36"/>
  <c r="AW29" i="36"/>
  <c r="AE29" i="36"/>
  <c r="N29" i="36"/>
  <c r="E29" i="36"/>
  <c r="AT29" i="36"/>
  <c r="AA29" i="36"/>
  <c r="BN29" i="36"/>
  <c r="AQ29" i="36"/>
  <c r="Y29" i="36"/>
  <c r="C29" i="36"/>
  <c r="BL29" i="36"/>
  <c r="AL29" i="36"/>
  <c r="BJ29" i="36"/>
  <c r="V29" i="36"/>
  <c r="I29" i="36"/>
  <c r="BF29" i="36"/>
  <c r="AJ29" i="36"/>
  <c r="T29" i="36"/>
  <c r="BC29" i="36"/>
  <c r="AH29" i="36"/>
  <c r="BA29" i="36"/>
  <c r="P29" i="36"/>
  <c r="AY84" i="36"/>
  <c r="K84" i="36"/>
  <c r="G84" i="36"/>
  <c r="BJ84" i="36"/>
  <c r="AQ84" i="36"/>
  <c r="AE84" i="36"/>
  <c r="I84" i="36"/>
  <c r="C84" i="36"/>
  <c r="BH84" i="36"/>
  <c r="V84" i="36"/>
  <c r="BC84" i="36"/>
  <c r="AH84" i="36"/>
  <c r="R84" i="36"/>
  <c r="BA84" i="36"/>
  <c r="P84" i="36"/>
  <c r="BN84" i="36"/>
  <c r="AN84" i="36"/>
  <c r="Y84" i="36"/>
  <c r="BL84" i="36"/>
  <c r="AL84" i="36"/>
  <c r="AJ84" i="36"/>
  <c r="AC84" i="36"/>
  <c r="AA84" i="36"/>
  <c r="T84" i="36"/>
  <c r="N84" i="36"/>
  <c r="BF84" i="36"/>
  <c r="AW84" i="36"/>
  <c r="AT84" i="36"/>
  <c r="E84" i="36"/>
  <c r="AY76" i="36"/>
  <c r="K76" i="36"/>
  <c r="G76" i="36"/>
  <c r="BJ76" i="36"/>
  <c r="AQ76" i="36"/>
  <c r="AE76" i="36"/>
  <c r="I76" i="36"/>
  <c r="C76" i="36"/>
  <c r="BH76" i="36"/>
  <c r="V76" i="36"/>
  <c r="BC76" i="36"/>
  <c r="AH76" i="36"/>
  <c r="R76" i="36"/>
  <c r="BA76" i="36"/>
  <c r="P76" i="36"/>
  <c r="BN76" i="36"/>
  <c r="AN76" i="36"/>
  <c r="Y76" i="36"/>
  <c r="AL76" i="36"/>
  <c r="AJ76" i="36"/>
  <c r="AC76" i="36"/>
  <c r="E76" i="36"/>
  <c r="AA76" i="36"/>
  <c r="BL76" i="36"/>
  <c r="BF76" i="36"/>
  <c r="T76" i="36"/>
  <c r="AW76" i="36"/>
  <c r="N76" i="36"/>
  <c r="AT76" i="36"/>
  <c r="BF68" i="36"/>
  <c r="AL68" i="36"/>
  <c r="AA68" i="36"/>
  <c r="P68" i="36"/>
  <c r="AY68" i="36"/>
  <c r="K68" i="36"/>
  <c r="G68" i="36"/>
  <c r="BN68" i="36"/>
  <c r="AW68" i="36"/>
  <c r="AH68" i="36"/>
  <c r="V68" i="36"/>
  <c r="E68" i="36"/>
  <c r="BH68" i="36"/>
  <c r="AN68" i="36"/>
  <c r="AC68" i="36"/>
  <c r="R68" i="36"/>
  <c r="AT68" i="36"/>
  <c r="T68" i="36"/>
  <c r="AQ68" i="36"/>
  <c r="C68" i="36"/>
  <c r="N68" i="36"/>
  <c r="AJ68" i="36"/>
  <c r="BL68" i="36"/>
  <c r="BJ68" i="36"/>
  <c r="AE68" i="36"/>
  <c r="I68" i="36"/>
  <c r="BC68" i="36"/>
  <c r="Y68" i="36"/>
  <c r="BA68" i="36"/>
  <c r="AY60" i="36"/>
  <c r="K60" i="36"/>
  <c r="G60" i="36"/>
  <c r="BH60" i="36"/>
  <c r="AN60" i="36"/>
  <c r="AC60" i="36"/>
  <c r="R60" i="36"/>
  <c r="AT60" i="36"/>
  <c r="AA60" i="36"/>
  <c r="BN60" i="36"/>
  <c r="AQ60" i="36"/>
  <c r="Y60" i="36"/>
  <c r="C60" i="36"/>
  <c r="BL60" i="36"/>
  <c r="AL60" i="36"/>
  <c r="BJ60" i="36"/>
  <c r="V60" i="36"/>
  <c r="I60" i="36"/>
  <c r="BF60" i="36"/>
  <c r="AJ60" i="36"/>
  <c r="T60" i="36"/>
  <c r="BC60" i="36"/>
  <c r="AH60" i="36"/>
  <c r="BA60" i="36"/>
  <c r="P60" i="36"/>
  <c r="AW60" i="36"/>
  <c r="AE60" i="36"/>
  <c r="N60" i="36"/>
  <c r="E60" i="36"/>
  <c r="AY52" i="36"/>
  <c r="K52" i="36"/>
  <c r="G52" i="36"/>
  <c r="BH52" i="36"/>
  <c r="AN52" i="36"/>
  <c r="AC52" i="36"/>
  <c r="R52" i="36"/>
  <c r="BJ52" i="36"/>
  <c r="V52" i="36"/>
  <c r="I52" i="36"/>
  <c r="AW52" i="36"/>
  <c r="AE52" i="36"/>
  <c r="N52" i="36"/>
  <c r="E52" i="36"/>
  <c r="AT52" i="36"/>
  <c r="AQ52" i="36"/>
  <c r="T52" i="36"/>
  <c r="AL52" i="36"/>
  <c r="BN52" i="36"/>
  <c r="AJ52" i="36"/>
  <c r="P52" i="36"/>
  <c r="C52" i="36"/>
  <c r="BL52" i="36"/>
  <c r="AH52" i="36"/>
  <c r="BF52" i="36"/>
  <c r="BC52" i="36"/>
  <c r="AA52" i="36"/>
  <c r="BA52" i="36"/>
  <c r="Y52" i="36"/>
  <c r="BN44" i="36"/>
  <c r="AW44" i="36"/>
  <c r="AH44" i="36"/>
  <c r="V44" i="36"/>
  <c r="E44" i="36"/>
  <c r="BF44" i="36"/>
  <c r="AL44" i="36"/>
  <c r="AA44" i="36"/>
  <c r="P44" i="36"/>
  <c r="AQ44" i="36"/>
  <c r="Y44" i="36"/>
  <c r="K44" i="36"/>
  <c r="C44" i="36"/>
  <c r="BL44" i="36"/>
  <c r="AN44" i="36"/>
  <c r="BJ44" i="36"/>
  <c r="I44" i="36"/>
  <c r="BH44" i="36"/>
  <c r="AJ44" i="36"/>
  <c r="T44" i="36"/>
  <c r="BC44" i="36"/>
  <c r="BA44" i="36"/>
  <c r="R44" i="36"/>
  <c r="AY44" i="36"/>
  <c r="AE44" i="36"/>
  <c r="N44" i="36"/>
  <c r="G44" i="36"/>
  <c r="AT44" i="36"/>
  <c r="AC44" i="36"/>
  <c r="BN36" i="36"/>
  <c r="AW36" i="36"/>
  <c r="AH36" i="36"/>
  <c r="V36" i="36"/>
  <c r="E36" i="36"/>
  <c r="BF36" i="36"/>
  <c r="AL36" i="36"/>
  <c r="AA36" i="36"/>
  <c r="P36" i="36"/>
  <c r="AQ36" i="36"/>
  <c r="Y36" i="36"/>
  <c r="K36" i="36"/>
  <c r="C36" i="36"/>
  <c r="BL36" i="36"/>
  <c r="AN36" i="36"/>
  <c r="BJ36" i="36"/>
  <c r="I36" i="36"/>
  <c r="BH36" i="36"/>
  <c r="AJ36" i="36"/>
  <c r="T36" i="36"/>
  <c r="BC36" i="36"/>
  <c r="BA36" i="36"/>
  <c r="R36" i="36"/>
  <c r="AY36" i="36"/>
  <c r="AE36" i="36"/>
  <c r="N36" i="36"/>
  <c r="G36" i="36"/>
  <c r="AT36" i="36"/>
  <c r="AC36" i="36"/>
  <c r="AY28" i="36"/>
  <c r="K28" i="36"/>
  <c r="G28" i="36"/>
  <c r="BH28" i="36"/>
  <c r="AN28" i="36"/>
  <c r="AC28" i="36"/>
  <c r="R28" i="36"/>
  <c r="BA28" i="36"/>
  <c r="P28" i="36"/>
  <c r="AW28" i="36"/>
  <c r="AE28" i="36"/>
  <c r="N28" i="36"/>
  <c r="E28" i="36"/>
  <c r="AT28" i="36"/>
  <c r="AA28" i="36"/>
  <c r="BN28" i="36"/>
  <c r="AQ28" i="36"/>
  <c r="Y28" i="36"/>
  <c r="C28" i="36"/>
  <c r="BL28" i="36"/>
  <c r="AL28" i="36"/>
  <c r="BJ28" i="36"/>
  <c r="V28" i="36"/>
  <c r="I28" i="36"/>
  <c r="BF28" i="36"/>
  <c r="AJ28" i="36"/>
  <c r="T28" i="36"/>
  <c r="BC28" i="36"/>
  <c r="AH28" i="36"/>
  <c r="BH83" i="36"/>
  <c r="AN83" i="36"/>
  <c r="AC83" i="36"/>
  <c r="R83" i="36"/>
  <c r="BA83" i="36"/>
  <c r="AJ83" i="36"/>
  <c r="BL83" i="36"/>
  <c r="AL83" i="36"/>
  <c r="BF83" i="36"/>
  <c r="T83" i="36"/>
  <c r="BC83" i="36"/>
  <c r="AH83" i="36"/>
  <c r="AT83" i="36"/>
  <c r="AA83" i="36"/>
  <c r="K83" i="36"/>
  <c r="BN83" i="36"/>
  <c r="AQ83" i="36"/>
  <c r="Y83" i="36"/>
  <c r="C83" i="36"/>
  <c r="P83" i="36"/>
  <c r="BJ83" i="36"/>
  <c r="N83" i="36"/>
  <c r="AY83" i="36"/>
  <c r="I83" i="36"/>
  <c r="AW83" i="36"/>
  <c r="G83" i="36"/>
  <c r="E83" i="36"/>
  <c r="AE83" i="36"/>
  <c r="V83" i="36"/>
  <c r="BH75" i="36"/>
  <c r="AN75" i="36"/>
  <c r="AC75" i="36"/>
  <c r="R75" i="36"/>
  <c r="BA75" i="36"/>
  <c r="AJ75" i="36"/>
  <c r="BL75" i="36"/>
  <c r="AL75" i="36"/>
  <c r="BF75" i="36"/>
  <c r="T75" i="36"/>
  <c r="BC75" i="36"/>
  <c r="AH75" i="36"/>
  <c r="AT75" i="36"/>
  <c r="AA75" i="36"/>
  <c r="K75" i="36"/>
  <c r="AQ75" i="36"/>
  <c r="I75" i="36"/>
  <c r="G75" i="36"/>
  <c r="AE75" i="36"/>
  <c r="E75" i="36"/>
  <c r="BN75" i="36"/>
  <c r="Y75" i="36"/>
  <c r="C75" i="36"/>
  <c r="BJ75" i="36"/>
  <c r="V75" i="36"/>
  <c r="AY75" i="36"/>
  <c r="P75" i="36"/>
  <c r="AW75" i="36"/>
  <c r="N75" i="36"/>
  <c r="BN67" i="36"/>
  <c r="AW67" i="36"/>
  <c r="AH67" i="36"/>
  <c r="V67" i="36"/>
  <c r="E67" i="36"/>
  <c r="BH67" i="36"/>
  <c r="AN67" i="36"/>
  <c r="AC67" i="36"/>
  <c r="R67" i="36"/>
  <c r="BF67" i="36"/>
  <c r="AL67" i="36"/>
  <c r="AA67" i="36"/>
  <c r="P67" i="36"/>
  <c r="AY67" i="36"/>
  <c r="K67" i="36"/>
  <c r="G67" i="36"/>
  <c r="N67" i="36"/>
  <c r="AJ67" i="36"/>
  <c r="BL67" i="36"/>
  <c r="BJ67" i="36"/>
  <c r="AE67" i="36"/>
  <c r="I67" i="36"/>
  <c r="BC67" i="36"/>
  <c r="Y67" i="36"/>
  <c r="BA67" i="36"/>
  <c r="AT67" i="36"/>
  <c r="T67" i="36"/>
  <c r="AQ67" i="36"/>
  <c r="C67" i="36"/>
  <c r="BH59" i="36"/>
  <c r="AN59" i="36"/>
  <c r="AC59" i="36"/>
  <c r="R59" i="36"/>
  <c r="AY59" i="36"/>
  <c r="K59" i="36"/>
  <c r="G59" i="36"/>
  <c r="AW59" i="36"/>
  <c r="AE59" i="36"/>
  <c r="N59" i="36"/>
  <c r="E59" i="36"/>
  <c r="AT59" i="36"/>
  <c r="AA59" i="36"/>
  <c r="BN59" i="36"/>
  <c r="AQ59" i="36"/>
  <c r="Y59" i="36"/>
  <c r="C59" i="36"/>
  <c r="BL59" i="36"/>
  <c r="AL59" i="36"/>
  <c r="BJ59" i="36"/>
  <c r="V59" i="36"/>
  <c r="I59" i="36"/>
  <c r="BF59" i="36"/>
  <c r="AJ59" i="36"/>
  <c r="T59" i="36"/>
  <c r="BC59" i="36"/>
  <c r="AH59" i="36"/>
  <c r="BA59" i="36"/>
  <c r="P59" i="36"/>
  <c r="BH51" i="36"/>
  <c r="AN51" i="36"/>
  <c r="AC51" i="36"/>
  <c r="R51" i="36"/>
  <c r="AY51" i="36"/>
  <c r="K51" i="36"/>
  <c r="G51" i="36"/>
  <c r="BL51" i="36"/>
  <c r="AL51" i="36"/>
  <c r="BA51" i="36"/>
  <c r="P51" i="36"/>
  <c r="AW51" i="36"/>
  <c r="Y51" i="36"/>
  <c r="AT51" i="36"/>
  <c r="V51" i="36"/>
  <c r="AQ51" i="36"/>
  <c r="T51" i="36"/>
  <c r="E51" i="36"/>
  <c r="BN51" i="36"/>
  <c r="AJ51" i="36"/>
  <c r="N51" i="36"/>
  <c r="C51" i="36"/>
  <c r="BJ51" i="36"/>
  <c r="AH51" i="36"/>
  <c r="BF51" i="36"/>
  <c r="AE51" i="36"/>
  <c r="BC51" i="36"/>
  <c r="AA51" i="36"/>
  <c r="I51" i="36"/>
  <c r="BF43" i="36"/>
  <c r="AL43" i="36"/>
  <c r="AA43" i="36"/>
  <c r="P43" i="36"/>
  <c r="BN43" i="36"/>
  <c r="AW43" i="36"/>
  <c r="AH43" i="36"/>
  <c r="V43" i="36"/>
  <c r="E43" i="36"/>
  <c r="AT43" i="36"/>
  <c r="AC43" i="36"/>
  <c r="AQ43" i="36"/>
  <c r="Y43" i="36"/>
  <c r="K43" i="36"/>
  <c r="C43" i="36"/>
  <c r="BL43" i="36"/>
  <c r="AN43" i="36"/>
  <c r="BJ43" i="36"/>
  <c r="I43" i="36"/>
  <c r="BH43" i="36"/>
  <c r="AJ43" i="36"/>
  <c r="T43" i="36"/>
  <c r="BC43" i="36"/>
  <c r="BA43" i="36"/>
  <c r="R43" i="36"/>
  <c r="AY43" i="36"/>
  <c r="AE43" i="36"/>
  <c r="N43" i="36"/>
  <c r="G43" i="36"/>
  <c r="BF35" i="36"/>
  <c r="BF21" i="36" s="1"/>
  <c r="AL35" i="36"/>
  <c r="AL21" i="36" s="1"/>
  <c r="AA35" i="36"/>
  <c r="AA21" i="36" s="1"/>
  <c r="P35" i="36"/>
  <c r="P21" i="36" s="1"/>
  <c r="BN35" i="36"/>
  <c r="BN21" i="36" s="1"/>
  <c r="AW35" i="36"/>
  <c r="AW21" i="36" s="1"/>
  <c r="AH35" i="36"/>
  <c r="AH21" i="36" s="1"/>
  <c r="V35" i="36"/>
  <c r="V21" i="36" s="1"/>
  <c r="E35" i="36"/>
  <c r="E21" i="36" s="1"/>
  <c r="AT35" i="36"/>
  <c r="AT21" i="36" s="1"/>
  <c r="AQ35" i="36"/>
  <c r="AQ21" i="36" s="1"/>
  <c r="BL35" i="36"/>
  <c r="BL21" i="36" s="1"/>
  <c r="AN35" i="36"/>
  <c r="AN21" i="36" s="1"/>
  <c r="BJ35" i="36"/>
  <c r="BJ21" i="36" s="1"/>
  <c r="I35" i="36"/>
  <c r="I21" i="36" s="1"/>
  <c r="BH35" i="36"/>
  <c r="BH21" i="36" s="1"/>
  <c r="BC35" i="36"/>
  <c r="BC21" i="36" s="1"/>
  <c r="BA35" i="36"/>
  <c r="BA21" i="36" s="1"/>
  <c r="R35" i="36"/>
  <c r="R21" i="36" s="1"/>
  <c r="AY35" i="36"/>
  <c r="AY21" i="36" s="1"/>
  <c r="AE35" i="36"/>
  <c r="AE21" i="36" s="1"/>
  <c r="N35" i="36"/>
  <c r="N21" i="36" s="1"/>
  <c r="G35" i="36"/>
  <c r="G21" i="36" s="1"/>
  <c r="AJ35" i="36"/>
  <c r="AJ21" i="36" s="1"/>
  <c r="AC35" i="36"/>
  <c r="AC21" i="36" s="1"/>
  <c r="Y35" i="36"/>
  <c r="Y21" i="36" s="1"/>
  <c r="T35" i="36"/>
  <c r="T21" i="36" s="1"/>
  <c r="C35" i="36"/>
  <c r="C21" i="36" s="1"/>
  <c r="K35" i="36"/>
  <c r="K21" i="36" s="1"/>
  <c r="BH27" i="36"/>
  <c r="AN27" i="36"/>
  <c r="AC27" i="36"/>
  <c r="R27" i="36"/>
  <c r="AY27" i="36"/>
  <c r="K27" i="36"/>
  <c r="G27" i="36"/>
  <c r="BC27" i="36"/>
  <c r="AH27" i="36"/>
  <c r="BA27" i="36"/>
  <c r="P27" i="36"/>
  <c r="AW27" i="36"/>
  <c r="AE27" i="36"/>
  <c r="N27" i="36"/>
  <c r="E27" i="36"/>
  <c r="AT27" i="36"/>
  <c r="AA27" i="36"/>
  <c r="BN27" i="36"/>
  <c r="AQ27" i="36"/>
  <c r="Y27" i="36"/>
  <c r="C27" i="36"/>
  <c r="BL27" i="36"/>
  <c r="AL27" i="36"/>
  <c r="BJ27" i="36"/>
  <c r="V27" i="36"/>
  <c r="I27" i="36"/>
  <c r="BF27" i="36"/>
  <c r="AJ27" i="36"/>
  <c r="T27" i="36"/>
  <c r="AY24" i="36"/>
  <c r="AY20" i="36" s="1"/>
  <c r="K24" i="36"/>
  <c r="K20" i="36" s="1"/>
  <c r="G24" i="36"/>
  <c r="G20" i="36" s="1"/>
  <c r="BN24" i="36"/>
  <c r="BN20" i="36" s="1"/>
  <c r="AW24" i="36"/>
  <c r="AW20" i="36" s="1"/>
  <c r="AH24" i="36"/>
  <c r="AH20" i="36" s="1"/>
  <c r="V24" i="36"/>
  <c r="V20" i="36" s="1"/>
  <c r="E24" i="36"/>
  <c r="E20" i="36" s="1"/>
  <c r="BL24" i="36"/>
  <c r="BL20" i="36" s="1"/>
  <c r="AT24" i="36"/>
  <c r="AT20" i="36" s="1"/>
  <c r="T24" i="36"/>
  <c r="T20" i="36" s="1"/>
  <c r="BJ24" i="36"/>
  <c r="BJ20" i="36" s="1"/>
  <c r="AQ24" i="36"/>
  <c r="AQ20" i="36" s="1"/>
  <c r="AE24" i="36"/>
  <c r="AE20" i="36" s="1"/>
  <c r="I24" i="36"/>
  <c r="I20" i="36" s="1"/>
  <c r="C24" i="36"/>
  <c r="C20" i="36" s="1"/>
  <c r="AJ24" i="36"/>
  <c r="AJ20" i="36" s="1"/>
  <c r="BH24" i="36"/>
  <c r="BH20" i="36" s="1"/>
  <c r="AN24" i="36"/>
  <c r="AN20" i="36" s="1"/>
  <c r="AC24" i="36"/>
  <c r="AC20" i="36" s="1"/>
  <c r="R24" i="36"/>
  <c r="R20" i="36" s="1"/>
  <c r="BF24" i="36"/>
  <c r="BF20" i="36" s="1"/>
  <c r="AL24" i="36"/>
  <c r="AL20" i="36" s="1"/>
  <c r="AA24" i="36"/>
  <c r="AA20" i="36" s="1"/>
  <c r="P24" i="36"/>
  <c r="P20" i="36" s="1"/>
  <c r="BC24" i="36"/>
  <c r="BC20" i="36" s="1"/>
  <c r="Y24" i="36"/>
  <c r="Y20" i="36" s="1"/>
  <c r="N24" i="36"/>
  <c r="N20" i="36" s="1"/>
  <c r="BA24" i="36"/>
  <c r="BA20" i="36" s="1"/>
  <c r="G23" i="36"/>
  <c r="G19" i="36" s="1"/>
  <c r="K23" i="36"/>
  <c r="K19" i="36" s="1"/>
  <c r="AY23" i="36"/>
  <c r="AY19" i="36" s="1"/>
  <c r="AJ23" i="36"/>
  <c r="AJ19" i="36" s="1"/>
  <c r="BA23" i="36"/>
  <c r="BA19" i="36" s="1"/>
  <c r="AH23" i="36"/>
  <c r="AH19" i="36" s="1"/>
  <c r="BN23" i="36"/>
  <c r="BN19" i="36" s="1"/>
  <c r="N23" i="36"/>
  <c r="N19" i="36" s="1"/>
  <c r="Y23" i="36"/>
  <c r="Y19" i="36" s="1"/>
  <c r="BC23" i="36"/>
  <c r="BC19" i="36" s="1"/>
  <c r="P23" i="36"/>
  <c r="P19" i="36" s="1"/>
  <c r="AA23" i="36"/>
  <c r="AA19" i="36" s="1"/>
  <c r="AL23" i="36"/>
  <c r="AL19" i="36" s="1"/>
  <c r="BF23" i="36"/>
  <c r="BF19" i="36" s="1"/>
  <c r="V23" i="36"/>
  <c r="V19" i="36" s="1"/>
  <c r="R23" i="36"/>
  <c r="R19" i="36" s="1"/>
  <c r="AC23" i="36"/>
  <c r="AC19" i="36" s="1"/>
  <c r="AN23" i="36"/>
  <c r="AN19" i="36" s="1"/>
  <c r="BH23" i="36"/>
  <c r="BH19" i="36" s="1"/>
  <c r="C23" i="36"/>
  <c r="C19" i="36" s="1"/>
  <c r="I23" i="36"/>
  <c r="I19" i="36" s="1"/>
  <c r="AE23" i="36"/>
  <c r="AE19" i="36" s="1"/>
  <c r="AQ23" i="36"/>
  <c r="AQ19" i="36" s="1"/>
  <c r="BJ23" i="36"/>
  <c r="BJ19" i="36" s="1"/>
  <c r="E23" i="36"/>
  <c r="E19" i="36" s="1"/>
  <c r="AW23" i="36"/>
  <c r="AW19" i="36" s="1"/>
  <c r="T23" i="36"/>
  <c r="T19" i="36" s="1"/>
  <c r="AT23" i="36"/>
  <c r="AT19" i="36" s="1"/>
  <c r="BL23" i="36"/>
  <c r="BL19" i="36" s="1"/>
  <c r="AF33" i="36"/>
  <c r="F41" i="36"/>
  <c r="W41" i="36"/>
  <c r="AI41" i="36"/>
  <c r="BB41" i="36"/>
  <c r="Q42" i="36"/>
  <c r="S49" i="36"/>
  <c r="AO49" i="36"/>
  <c r="J57" i="36"/>
  <c r="H65" i="36"/>
  <c r="L65" i="36"/>
  <c r="BK65" i="36"/>
  <c r="BB81" i="36"/>
  <c r="Q33" i="36"/>
  <c r="AR33" i="36"/>
  <c r="H41" i="36"/>
  <c r="L41" i="36"/>
  <c r="BK41" i="36"/>
  <c r="W42" i="36"/>
  <c r="AR49" i="36"/>
  <c r="AO57" i="36"/>
  <c r="AK65" i="36"/>
  <c r="BM65" i="36"/>
  <c r="BM73" i="36"/>
  <c r="O81" i="36"/>
  <c r="BK81" i="36"/>
  <c r="D33" i="36"/>
  <c r="W33" i="36"/>
  <c r="AX33" i="36"/>
  <c r="AK41" i="36"/>
  <c r="BM41" i="36"/>
  <c r="AB42" i="36"/>
  <c r="U49" i="36"/>
  <c r="AX49" i="36"/>
  <c r="AR57" i="36"/>
  <c r="O65" i="36"/>
  <c r="Z65" i="36"/>
  <c r="AU65" i="36"/>
  <c r="L73" i="36"/>
  <c r="AU73" i="36"/>
  <c r="Q81" i="36"/>
  <c r="BM81" i="36"/>
  <c r="F33" i="36"/>
  <c r="Q41" i="36"/>
  <c r="AB41" i="36"/>
  <c r="AM41" i="36"/>
  <c r="H49" i="36"/>
  <c r="S65" i="36"/>
  <c r="AD65" i="36"/>
  <c r="W84" i="36"/>
  <c r="BM76" i="36"/>
  <c r="AX68" i="36"/>
  <c r="AR60" i="36"/>
  <c r="BK83" i="36"/>
  <c r="AR75" i="36"/>
  <c r="AM59" i="36"/>
  <c r="AK51" i="36"/>
  <c r="AM35" i="36"/>
  <c r="AM21" i="36" s="1"/>
  <c r="BM74" i="36"/>
  <c r="BB50" i="36"/>
  <c r="AM34" i="36"/>
  <c r="L26" i="36"/>
  <c r="AK81" i="36"/>
  <c r="AI73" i="36"/>
  <c r="BM57" i="36"/>
  <c r="AO33" i="36"/>
  <c r="F25" i="36"/>
  <c r="AK80" i="36"/>
  <c r="AK72" i="36"/>
  <c r="AI64" i="36"/>
  <c r="BM56" i="36"/>
  <c r="AK48" i="36"/>
  <c r="AO40" i="36"/>
  <c r="BB79" i="36"/>
  <c r="AI71" i="36"/>
  <c r="AK63" i="36"/>
  <c r="BB55" i="36"/>
  <c r="BB47" i="36"/>
  <c r="BM78" i="36"/>
  <c r="H54" i="36"/>
  <c r="BM85" i="36"/>
  <c r="AU77" i="36"/>
  <c r="AR61" i="36"/>
  <c r="BB45" i="36"/>
  <c r="AU37" i="36"/>
  <c r="L24" i="36"/>
  <c r="L20" i="36" s="1"/>
  <c r="AF23" i="36"/>
  <c r="AF19" i="36" s="1"/>
  <c r="CZ49" i="17"/>
  <c r="CZ47" i="17"/>
  <c r="CZ48" i="17"/>
  <c r="U31" i="36"/>
  <c r="S36" i="36"/>
  <c r="AM36" i="36"/>
  <c r="F44" i="36"/>
  <c r="W44" i="36"/>
  <c r="AI44" i="36"/>
  <c r="BB44" i="36"/>
  <c r="S60" i="36"/>
  <c r="AX60" i="36"/>
  <c r="F68" i="36"/>
  <c r="W68" i="36"/>
  <c r="AI68" i="36"/>
  <c r="BB68" i="36"/>
  <c r="AO84" i="36"/>
  <c r="U28" i="36"/>
  <c r="AK36" i="36"/>
  <c r="D44" i="36"/>
  <c r="J44" i="36"/>
  <c r="AF44" i="36"/>
  <c r="AR44" i="36"/>
  <c r="AO52" i="36"/>
  <c r="J54" i="36"/>
  <c r="AI60" i="36"/>
  <c r="D68" i="36"/>
  <c r="J68" i="36"/>
  <c r="AF68" i="36"/>
  <c r="AR68" i="36"/>
  <c r="F84" i="36"/>
  <c r="AK84" i="36"/>
  <c r="L31" i="36"/>
  <c r="Q36" i="36"/>
  <c r="U44" i="36"/>
  <c r="AX44" i="36"/>
  <c r="AX52" i="36"/>
  <c r="O54" i="36"/>
  <c r="U68" i="36"/>
  <c r="O79" i="36"/>
  <c r="H84" i="36"/>
  <c r="H27" i="36"/>
  <c r="W27" i="36"/>
  <c r="AX27" i="36"/>
  <c r="BB35" i="36"/>
  <c r="BB21" i="36" s="1"/>
  <c r="BK47" i="36"/>
  <c r="AM50" i="36"/>
  <c r="AX51" i="36"/>
  <c r="AM52" i="36"/>
  <c r="D59" i="36"/>
  <c r="U59" i="36"/>
  <c r="U75" i="36"/>
  <c r="Z27" i="36"/>
  <c r="H51" i="36"/>
  <c r="H59" i="36"/>
  <c r="AB27" i="36"/>
  <c r="AU28" i="36"/>
  <c r="Q34" i="36"/>
  <c r="J35" i="36"/>
  <c r="J21" i="36" s="1"/>
  <c r="AD35" i="36"/>
  <c r="AD21" i="36" s="1"/>
  <c r="AI59" i="36"/>
  <c r="AB76" i="36"/>
  <c r="AF83" i="36"/>
  <c r="J27" i="36"/>
  <c r="AI27" i="36"/>
  <c r="W34" i="36"/>
  <c r="AF35" i="36"/>
  <c r="AF21" i="36" s="1"/>
  <c r="F36" i="36"/>
  <c r="U36" i="36"/>
  <c r="AR36" i="36"/>
  <c r="F50" i="36"/>
  <c r="Z51" i="36"/>
  <c r="L57" i="36"/>
  <c r="AX57" i="36"/>
  <c r="AK60" i="36"/>
  <c r="AD73" i="36"/>
  <c r="H75" i="36"/>
  <c r="AF76" i="36"/>
  <c r="Z81" i="36"/>
  <c r="Q84" i="36"/>
  <c r="BB84" i="36"/>
  <c r="AB25" i="36"/>
  <c r="L33" i="36"/>
  <c r="AI33" i="36"/>
  <c r="AB34" i="36"/>
  <c r="H36" i="36"/>
  <c r="W36" i="36"/>
  <c r="AX36" i="36"/>
  <c r="Z49" i="36"/>
  <c r="AI51" i="36"/>
  <c r="J52" i="36"/>
  <c r="BB57" i="36"/>
  <c r="AK59" i="36"/>
  <c r="J60" i="36"/>
  <c r="AM60" i="36"/>
  <c r="AF73" i="36"/>
  <c r="AM75" i="36"/>
  <c r="AI76" i="36"/>
  <c r="D81" i="36"/>
  <c r="AB81" i="36"/>
  <c r="S84" i="36"/>
  <c r="BK84" i="36"/>
  <c r="Q25" i="36"/>
  <c r="F28" i="36"/>
  <c r="AR28" i="36"/>
  <c r="AB35" i="36"/>
  <c r="AB21" i="36" s="1"/>
  <c r="AU35" i="36"/>
  <c r="AU21" i="36" s="1"/>
  <c r="D75" i="36"/>
  <c r="AI75" i="36"/>
  <c r="AD83" i="36"/>
  <c r="AK27" i="36"/>
  <c r="Q28" i="36"/>
  <c r="AM33" i="36"/>
  <c r="AI34" i="36"/>
  <c r="L35" i="36"/>
  <c r="L21" i="36" s="1"/>
  <c r="BB36" i="36"/>
  <c r="Z39" i="36"/>
  <c r="AB49" i="36"/>
  <c r="O52" i="36"/>
  <c r="W57" i="36"/>
  <c r="BK57" i="36"/>
  <c r="O60" i="36"/>
  <c r="AO60" i="36"/>
  <c r="AO75" i="36"/>
  <c r="AK76" i="36"/>
  <c r="J83" i="36"/>
  <c r="AX83" i="36"/>
  <c r="Q27" i="36"/>
  <c r="O33" i="36"/>
  <c r="S45" i="36"/>
  <c r="Q50" i="36"/>
  <c r="J51" i="36"/>
  <c r="O59" i="36"/>
  <c r="Q60" i="36"/>
  <c r="F81" i="36"/>
  <c r="Z85" i="36"/>
  <c r="W55" i="36"/>
  <c r="Q79" i="36"/>
  <c r="Z63" i="36"/>
  <c r="AI55" i="36"/>
  <c r="AI30" i="36"/>
  <c r="AM31" i="36"/>
  <c r="AB39" i="36"/>
  <c r="H47" i="36"/>
  <c r="AM48" i="36"/>
  <c r="AF54" i="36"/>
  <c r="AU55" i="36"/>
  <c r="S71" i="36"/>
  <c r="AF79" i="36"/>
  <c r="AB29" i="36"/>
  <c r="AO31" i="36"/>
  <c r="L37" i="36"/>
  <c r="Q38" i="36"/>
  <c r="AD53" i="36"/>
  <c r="H55" i="36"/>
  <c r="AI56" i="36"/>
  <c r="AK61" i="36"/>
  <c r="AB69" i="36"/>
  <c r="J77" i="36"/>
  <c r="AR77" i="36"/>
  <c r="AR31" i="36"/>
  <c r="W37" i="36"/>
  <c r="W38" i="36"/>
  <c r="BB39" i="36"/>
  <c r="L47" i="36"/>
  <c r="AF53" i="36"/>
  <c r="AX61" i="36"/>
  <c r="AD69" i="36"/>
  <c r="W71" i="36"/>
  <c r="S77" i="36"/>
  <c r="AX77" i="36"/>
  <c r="BM86" i="36"/>
  <c r="J31" i="36"/>
  <c r="AK45" i="36"/>
  <c r="BB61" i="36"/>
  <c r="AF69" i="36"/>
  <c r="AR80" i="36"/>
  <c r="D87" i="36"/>
  <c r="L29" i="36"/>
  <c r="BK29" i="36"/>
  <c r="AR32" i="36"/>
  <c r="H39" i="36"/>
  <c r="H45" i="36"/>
  <c r="AK47" i="36"/>
  <c r="J53" i="36"/>
  <c r="AM53" i="36"/>
  <c r="U55" i="36"/>
  <c r="J63" i="36"/>
  <c r="U77" i="36"/>
  <c r="D79" i="36"/>
  <c r="BB80" i="36"/>
  <c r="J85" i="36"/>
  <c r="BB30" i="36"/>
  <c r="D32" i="36"/>
  <c r="BK39" i="36"/>
  <c r="AO63" i="36"/>
  <c r="BB71" i="36"/>
  <c r="AI79" i="36"/>
  <c r="AB87" i="36"/>
  <c r="O29" i="36"/>
  <c r="J39" i="36"/>
  <c r="AU39" i="36"/>
  <c r="U45" i="36"/>
  <c r="W46" i="36"/>
  <c r="AI47" i="36"/>
  <c r="D53" i="36"/>
  <c r="AR53" i="36"/>
  <c r="J55" i="36"/>
  <c r="BK61" i="36"/>
  <c r="AR63" i="36"/>
  <c r="BM69" i="36"/>
  <c r="BK71" i="36"/>
  <c r="F79" i="36"/>
  <c r="AF85" i="36"/>
  <c r="AD87" i="36"/>
  <c r="Q29" i="36"/>
  <c r="AM29" i="36"/>
  <c r="D31" i="36"/>
  <c r="AB31" i="36"/>
  <c r="AO32" i="36"/>
  <c r="U37" i="36"/>
  <c r="F38" i="36"/>
  <c r="W39" i="36"/>
  <c r="W45" i="36"/>
  <c r="AB46" i="36"/>
  <c r="Z53" i="36"/>
  <c r="AU53" i="36"/>
  <c r="Q55" i="36"/>
  <c r="BK55" i="36"/>
  <c r="Q61" i="36"/>
  <c r="D63" i="36"/>
  <c r="L69" i="36"/>
  <c r="AU69" i="36"/>
  <c r="Q77" i="36"/>
  <c r="AM77" i="36"/>
  <c r="AU79" i="36"/>
  <c r="AF87" i="36"/>
  <c r="AX32" i="36"/>
  <c r="J48" i="36"/>
  <c r="D56" i="36"/>
  <c r="AK56" i="36"/>
  <c r="F56" i="36"/>
  <c r="L64" i="36"/>
  <c r="O72" i="36"/>
  <c r="J80" i="36"/>
  <c r="S29" i="36"/>
  <c r="AD29" i="36"/>
  <c r="AO29" i="36"/>
  <c r="F30" i="36"/>
  <c r="AD31" i="36"/>
  <c r="AX31" i="36"/>
  <c r="AD37" i="36"/>
  <c r="AO37" i="36"/>
  <c r="AB38" i="36"/>
  <c r="AF39" i="36"/>
  <c r="AO45" i="36"/>
  <c r="AI46" i="36"/>
  <c r="O47" i="36"/>
  <c r="U48" i="36"/>
  <c r="U53" i="36"/>
  <c r="AX53" i="36"/>
  <c r="AM55" i="36"/>
  <c r="H56" i="36"/>
  <c r="F61" i="36"/>
  <c r="AD63" i="36"/>
  <c r="AD64" i="36"/>
  <c r="D69" i="36"/>
  <c r="O69" i="36"/>
  <c r="AI69" i="36"/>
  <c r="BM70" i="36"/>
  <c r="Q72" i="36"/>
  <c r="F77" i="36"/>
  <c r="W77" i="36"/>
  <c r="AI77" i="36"/>
  <c r="BB77" i="36"/>
  <c r="U79" i="36"/>
  <c r="AM79" i="36"/>
  <c r="W80" i="36"/>
  <c r="L85" i="36"/>
  <c r="AI85" i="36"/>
  <c r="H87" i="36"/>
  <c r="D29" i="36"/>
  <c r="J29" i="36"/>
  <c r="AF29" i="36"/>
  <c r="AR29" i="36"/>
  <c r="H31" i="36"/>
  <c r="Q31" i="36"/>
  <c r="AF31" i="36"/>
  <c r="BK31" i="36"/>
  <c r="F37" i="36"/>
  <c r="O37" i="36"/>
  <c r="AF37" i="36"/>
  <c r="BK37" i="36"/>
  <c r="AM38" i="36"/>
  <c r="J45" i="36"/>
  <c r="AR45" i="36"/>
  <c r="S47" i="36"/>
  <c r="AO47" i="36"/>
  <c r="F53" i="36"/>
  <c r="W53" i="36"/>
  <c r="AI53" i="36"/>
  <c r="BB53" i="36"/>
  <c r="D55" i="36"/>
  <c r="Z55" i="36"/>
  <c r="AR55" i="36"/>
  <c r="U61" i="36"/>
  <c r="AM61" i="36"/>
  <c r="AF63" i="36"/>
  <c r="Q69" i="36"/>
  <c r="F71" i="36"/>
  <c r="AD71" i="36"/>
  <c r="U72" i="36"/>
  <c r="H77" i="36"/>
  <c r="L77" i="36"/>
  <c r="BK77" i="36"/>
  <c r="W79" i="36"/>
  <c r="AR79" i="36"/>
  <c r="AR87" i="36"/>
  <c r="U29" i="36"/>
  <c r="AX29" i="36"/>
  <c r="Q30" i="36"/>
  <c r="S31" i="36"/>
  <c r="BM31" i="36"/>
  <c r="Z32" i="36"/>
  <c r="H37" i="36"/>
  <c r="Q37" i="36"/>
  <c r="BM37" i="36"/>
  <c r="L39" i="36"/>
  <c r="AI39" i="36"/>
  <c r="W40" i="36"/>
  <c r="Z45" i="36"/>
  <c r="AX45" i="36"/>
  <c r="D47" i="36"/>
  <c r="AR47" i="36"/>
  <c r="H53" i="36"/>
  <c r="L53" i="36"/>
  <c r="BK53" i="36"/>
  <c r="L55" i="36"/>
  <c r="AB55" i="36"/>
  <c r="AX55" i="36"/>
  <c r="S56" i="36"/>
  <c r="W61" i="36"/>
  <c r="AO61" i="36"/>
  <c r="F69" i="36"/>
  <c r="S69" i="36"/>
  <c r="H71" i="36"/>
  <c r="AF71" i="36"/>
  <c r="AI72" i="36"/>
  <c r="AK77" i="36"/>
  <c r="BM77" i="36"/>
  <c r="J79" i="36"/>
  <c r="Z79" i="36"/>
  <c r="AX79" i="36"/>
  <c r="O85" i="36"/>
  <c r="AK85" i="36"/>
  <c r="J87" i="36"/>
  <c r="BK87" i="36"/>
  <c r="F29" i="36"/>
  <c r="W29" i="36"/>
  <c r="AI29" i="36"/>
  <c r="BB29" i="36"/>
  <c r="AB30" i="36"/>
  <c r="AD32" i="36"/>
  <c r="S37" i="36"/>
  <c r="AI37" i="36"/>
  <c r="F39" i="36"/>
  <c r="O39" i="36"/>
  <c r="AB45" i="36"/>
  <c r="F47" i="36"/>
  <c r="W47" i="36"/>
  <c r="AK53" i="36"/>
  <c r="BM53" i="36"/>
  <c r="F55" i="36"/>
  <c r="O55" i="36"/>
  <c r="AF55" i="36"/>
  <c r="H69" i="36"/>
  <c r="U69" i="36"/>
  <c r="AM69" i="36"/>
  <c r="O77" i="36"/>
  <c r="Z77" i="36"/>
  <c r="AB79" i="36"/>
  <c r="AO80" i="36"/>
  <c r="AX76" i="36"/>
  <c r="Z76" i="36"/>
  <c r="H76" i="36"/>
  <c r="O76" i="36"/>
  <c r="BB76" i="36"/>
  <c r="W76" i="36"/>
  <c r="F76" i="36"/>
  <c r="AR76" i="36"/>
  <c r="U76" i="36"/>
  <c r="AO76" i="36"/>
  <c r="S76" i="36"/>
  <c r="D76" i="36"/>
  <c r="AM76" i="36"/>
  <c r="Q76" i="36"/>
  <c r="BB64" i="36"/>
  <c r="S52" i="36"/>
  <c r="H52" i="36"/>
  <c r="AU52" i="36"/>
  <c r="AF52" i="36"/>
  <c r="L52" i="36"/>
  <c r="BM52" i="36"/>
  <c r="AD52" i="36"/>
  <c r="BK52" i="36"/>
  <c r="AB52" i="36"/>
  <c r="AM40" i="36"/>
  <c r="AK40" i="36"/>
  <c r="BK28" i="36"/>
  <c r="AD28" i="36"/>
  <c r="L28" i="36"/>
  <c r="BB28" i="36"/>
  <c r="AB28" i="36"/>
  <c r="AX28" i="36"/>
  <c r="Z28" i="36"/>
  <c r="J28" i="36"/>
  <c r="AI28" i="36"/>
  <c r="F52" i="36"/>
  <c r="Q64" i="36"/>
  <c r="AM87" i="36"/>
  <c r="L87" i="36"/>
  <c r="AK87" i="36"/>
  <c r="AO87" i="36"/>
  <c r="S87" i="36"/>
  <c r="Q87" i="36"/>
  <c r="BM87" i="36"/>
  <c r="BK75" i="36"/>
  <c r="AD75" i="36"/>
  <c r="L75" i="36"/>
  <c r="AK75" i="36"/>
  <c r="S75" i="36"/>
  <c r="F75" i="36"/>
  <c r="AU75" i="36"/>
  <c r="AB75" i="36"/>
  <c r="J75" i="36"/>
  <c r="AF75" i="36"/>
  <c r="Z75" i="36"/>
  <c r="BM75" i="36"/>
  <c r="BM63" i="36"/>
  <c r="U63" i="36"/>
  <c r="AU63" i="36"/>
  <c r="S63" i="36"/>
  <c r="AX63" i="36"/>
  <c r="O63" i="36"/>
  <c r="AM51" i="36"/>
  <c r="O51" i="36"/>
  <c r="AU51" i="36"/>
  <c r="AF51" i="36"/>
  <c r="D51" i="36"/>
  <c r="BM51" i="36"/>
  <c r="AD51" i="36"/>
  <c r="L51" i="36"/>
  <c r="BK51" i="36"/>
  <c r="AB51" i="36"/>
  <c r="AX39" i="36"/>
  <c r="U39" i="36"/>
  <c r="AR39" i="36"/>
  <c r="D39" i="36"/>
  <c r="AM39" i="36"/>
  <c r="Q39" i="36"/>
  <c r="AU27" i="36"/>
  <c r="O27" i="36"/>
  <c r="BM27" i="36"/>
  <c r="AF27" i="36"/>
  <c r="D27" i="36"/>
  <c r="BK27" i="36"/>
  <c r="AD27" i="36"/>
  <c r="L27" i="36"/>
  <c r="AO62" i="36"/>
  <c r="L62" i="36"/>
  <c r="O28" i="36"/>
  <c r="AK28" i="36"/>
  <c r="AI52" i="36"/>
  <c r="AD76" i="36"/>
  <c r="BB85" i="36"/>
  <c r="AB85" i="36"/>
  <c r="AO85" i="36"/>
  <c r="W85" i="36"/>
  <c r="S85" i="36"/>
  <c r="BK85" i="36"/>
  <c r="H85" i="36"/>
  <c r="AX85" i="36"/>
  <c r="U85" i="36"/>
  <c r="F85" i="36"/>
  <c r="AR85" i="36"/>
  <c r="D85" i="36"/>
  <c r="AM85" i="36"/>
  <c r="Q85" i="36"/>
  <c r="AK73" i="36"/>
  <c r="AM73" i="36"/>
  <c r="U73" i="36"/>
  <c r="H73" i="36"/>
  <c r="BK73" i="36"/>
  <c r="Z73" i="36"/>
  <c r="BB73" i="36"/>
  <c r="F73" i="36"/>
  <c r="AX73" i="36"/>
  <c r="W73" i="36"/>
  <c r="AR73" i="36"/>
  <c r="S73" i="36"/>
  <c r="D73" i="36"/>
  <c r="AO73" i="36"/>
  <c r="Q73" i="36"/>
  <c r="S61" i="36"/>
  <c r="H61" i="36"/>
  <c r="AI61" i="36"/>
  <c r="O61" i="36"/>
  <c r="D61" i="36"/>
  <c r="AU61" i="36"/>
  <c r="AF61" i="36"/>
  <c r="L61" i="36"/>
  <c r="BM61" i="36"/>
  <c r="AD61" i="36"/>
  <c r="AI49" i="36"/>
  <c r="Q49" i="36"/>
  <c r="F49" i="36"/>
  <c r="AU49" i="36"/>
  <c r="O49" i="36"/>
  <c r="BM49" i="36"/>
  <c r="AF49" i="36"/>
  <c r="D49" i="36"/>
  <c r="BK49" i="36"/>
  <c r="AD49" i="36"/>
  <c r="L49" i="36"/>
  <c r="BB37" i="36"/>
  <c r="AB37" i="36"/>
  <c r="AX37" i="36"/>
  <c r="Z37" i="36"/>
  <c r="AR37" i="36"/>
  <c r="J37" i="36"/>
  <c r="W25" i="36"/>
  <c r="AM25" i="36"/>
  <c r="AX25" i="36"/>
  <c r="AU25" i="36"/>
  <c r="BM84" i="36"/>
  <c r="AF84" i="36"/>
  <c r="D84" i="36"/>
  <c r="AM84" i="36"/>
  <c r="U84" i="36"/>
  <c r="AI84" i="36"/>
  <c r="AD84" i="36"/>
  <c r="J84" i="36"/>
  <c r="AB84" i="36"/>
  <c r="AU84" i="36"/>
  <c r="Z84" i="36"/>
  <c r="AU72" i="36"/>
  <c r="F72" i="36"/>
  <c r="U60" i="36"/>
  <c r="AU60" i="36"/>
  <c r="AF60" i="36"/>
  <c r="L60" i="36"/>
  <c r="BM60" i="36"/>
  <c r="AD60" i="36"/>
  <c r="BK60" i="36"/>
  <c r="AB60" i="36"/>
  <c r="AU48" i="36"/>
  <c r="AU36" i="36"/>
  <c r="O36" i="36"/>
  <c r="BM36" i="36"/>
  <c r="AF36" i="36"/>
  <c r="D36" i="36"/>
  <c r="BK36" i="36"/>
  <c r="AD36" i="36"/>
  <c r="L36" i="36"/>
  <c r="D28" i="36"/>
  <c r="S28" i="36"/>
  <c r="AM28" i="36"/>
  <c r="BK64" i="36"/>
  <c r="AI83" i="36"/>
  <c r="Q83" i="36"/>
  <c r="F83" i="36"/>
  <c r="H83" i="36"/>
  <c r="BB83" i="36"/>
  <c r="AR83" i="36"/>
  <c r="U83" i="36"/>
  <c r="D83" i="36"/>
  <c r="AO83" i="36"/>
  <c r="S83" i="36"/>
  <c r="AM83" i="36"/>
  <c r="O83" i="36"/>
  <c r="AK83" i="36"/>
  <c r="BM71" i="36"/>
  <c r="D71" i="36"/>
  <c r="AR71" i="36"/>
  <c r="L71" i="36"/>
  <c r="AO71" i="36"/>
  <c r="AK71" i="36"/>
  <c r="J71" i="36"/>
  <c r="AO59" i="36"/>
  <c r="AU59" i="36"/>
  <c r="AF59" i="36"/>
  <c r="L59" i="36"/>
  <c r="BM59" i="36"/>
  <c r="AD59" i="36"/>
  <c r="BK59" i="36"/>
  <c r="AB59" i="36"/>
  <c r="BB59" i="36"/>
  <c r="Z59" i="36"/>
  <c r="J59" i="36"/>
  <c r="AF47" i="36"/>
  <c r="J47" i="36"/>
  <c r="AD47" i="36"/>
  <c r="AU47" i="36"/>
  <c r="Z47" i="36"/>
  <c r="BM47" i="36"/>
  <c r="AK35" i="36"/>
  <c r="AK21" i="36" s="1"/>
  <c r="S35" i="36"/>
  <c r="S21" i="36" s="1"/>
  <c r="H35" i="36"/>
  <c r="H21" i="36" s="1"/>
  <c r="AI35" i="36"/>
  <c r="AI21" i="36" s="1"/>
  <c r="Q35" i="36"/>
  <c r="Q21" i="36" s="1"/>
  <c r="F35" i="36"/>
  <c r="F21" i="36" s="1"/>
  <c r="BM82" i="36"/>
  <c r="S58" i="36"/>
  <c r="AO58" i="36"/>
  <c r="F34" i="36"/>
  <c r="AO81" i="36"/>
  <c r="AM81" i="36"/>
  <c r="U81" i="36"/>
  <c r="AX81" i="36"/>
  <c r="W81" i="36"/>
  <c r="H81" i="36"/>
  <c r="AI81" i="36"/>
  <c r="L81" i="36"/>
  <c r="AF81" i="36"/>
  <c r="AD81" i="36"/>
  <c r="J81" i="36"/>
  <c r="AK69" i="36"/>
  <c r="BB69" i="36"/>
  <c r="Z69" i="36"/>
  <c r="J69" i="36"/>
  <c r="AX69" i="36"/>
  <c r="AR69" i="36"/>
  <c r="AO69" i="36"/>
  <c r="W69" i="36"/>
  <c r="AK57" i="36"/>
  <c r="AM57" i="36"/>
  <c r="U57" i="36"/>
  <c r="H57" i="36"/>
  <c r="S57" i="36"/>
  <c r="F57" i="36"/>
  <c r="Q57" i="36"/>
  <c r="AI57" i="36"/>
  <c r="O57" i="36"/>
  <c r="D57" i="36"/>
  <c r="AI45" i="36"/>
  <c r="Q45" i="36"/>
  <c r="F45" i="36"/>
  <c r="AU45" i="36"/>
  <c r="O45" i="36"/>
  <c r="BM45" i="36"/>
  <c r="AF45" i="36"/>
  <c r="D45" i="36"/>
  <c r="BK45" i="36"/>
  <c r="AD45" i="36"/>
  <c r="L45" i="36"/>
  <c r="U33" i="36"/>
  <c r="AK33" i="36"/>
  <c r="S33" i="36"/>
  <c r="H33" i="36"/>
  <c r="H28" i="36"/>
  <c r="W28" i="36"/>
  <c r="BM28" i="36"/>
  <c r="Q52" i="36"/>
  <c r="AR52" i="36"/>
  <c r="J76" i="36"/>
  <c r="BK76" i="36"/>
  <c r="U52" i="36"/>
  <c r="BB52" i="36"/>
  <c r="L76" i="36"/>
  <c r="AU76" i="36"/>
  <c r="AF28" i="36"/>
  <c r="D52" i="36"/>
  <c r="W52" i="36"/>
  <c r="F32" i="36"/>
  <c r="O32" i="36"/>
  <c r="AF32" i="36"/>
  <c r="BB32" i="36"/>
  <c r="BB38" i="36"/>
  <c r="L40" i="36"/>
  <c r="AB40" i="36"/>
  <c r="AX40" i="36"/>
  <c r="AM46" i="36"/>
  <c r="D48" i="36"/>
  <c r="L48" i="36"/>
  <c r="Z48" i="36"/>
  <c r="AR48" i="36"/>
  <c r="W56" i="36"/>
  <c r="AO56" i="36"/>
  <c r="F64" i="36"/>
  <c r="S64" i="36"/>
  <c r="W72" i="36"/>
  <c r="AM72" i="36"/>
  <c r="AD80" i="36"/>
  <c r="BK80" i="36"/>
  <c r="S32" i="36"/>
  <c r="BM32" i="36"/>
  <c r="F40" i="36"/>
  <c r="AD40" i="36"/>
  <c r="BB40" i="36"/>
  <c r="AB48" i="36"/>
  <c r="AX48" i="36"/>
  <c r="AR56" i="36"/>
  <c r="H64" i="36"/>
  <c r="U64" i="36"/>
  <c r="AM64" i="36"/>
  <c r="AX72" i="36"/>
  <c r="L80" i="36"/>
  <c r="AF80" i="36"/>
  <c r="BM80" i="36"/>
  <c r="AI32" i="36"/>
  <c r="AU32" i="36"/>
  <c r="H40" i="36"/>
  <c r="Q40" i="36"/>
  <c r="BK40" i="36"/>
  <c r="H48" i="36"/>
  <c r="O48" i="36"/>
  <c r="AF48" i="36"/>
  <c r="BK48" i="36"/>
  <c r="J56" i="36"/>
  <c r="BB56" i="36"/>
  <c r="W64" i="36"/>
  <c r="AO64" i="36"/>
  <c r="Z72" i="36"/>
  <c r="BB72" i="36"/>
  <c r="D80" i="36"/>
  <c r="AI80" i="36"/>
  <c r="U32" i="36"/>
  <c r="AK32" i="36"/>
  <c r="S40" i="36"/>
  <c r="AI40" i="36"/>
  <c r="BM40" i="36"/>
  <c r="Q48" i="36"/>
  <c r="BM48" i="36"/>
  <c r="AD56" i="36"/>
  <c r="BK56" i="36"/>
  <c r="AX64" i="36"/>
  <c r="AB72" i="36"/>
  <c r="BM72" i="36"/>
  <c r="F80" i="36"/>
  <c r="S80" i="36"/>
  <c r="J32" i="36"/>
  <c r="W32" i="36"/>
  <c r="U40" i="36"/>
  <c r="L56" i="36"/>
  <c r="AF56" i="36"/>
  <c r="AB64" i="36"/>
  <c r="H80" i="36"/>
  <c r="AX80" i="36"/>
  <c r="U80" i="36"/>
  <c r="AM80" i="36"/>
  <c r="AB80" i="36"/>
  <c r="Q80" i="36"/>
  <c r="AU80" i="36"/>
  <c r="Z80" i="36"/>
  <c r="O80" i="36"/>
  <c r="BK72" i="36"/>
  <c r="L72" i="36"/>
  <c r="H72" i="36"/>
  <c r="AR72" i="36"/>
  <c r="AF72" i="36"/>
  <c r="J72" i="36"/>
  <c r="D72" i="36"/>
  <c r="AO72" i="36"/>
  <c r="AD72" i="36"/>
  <c r="S72" i="36"/>
  <c r="AR64" i="36"/>
  <c r="AF64" i="36"/>
  <c r="J64" i="36"/>
  <c r="D64" i="36"/>
  <c r="AU64" i="36"/>
  <c r="Z64" i="36"/>
  <c r="O64" i="36"/>
  <c r="BM64" i="36"/>
  <c r="AK64" i="36"/>
  <c r="AX56" i="36"/>
  <c r="U56" i="36"/>
  <c r="AM56" i="36"/>
  <c r="AB56" i="36"/>
  <c r="Q56" i="36"/>
  <c r="AU56" i="36"/>
  <c r="Z56" i="36"/>
  <c r="O56" i="36"/>
  <c r="BB48" i="36"/>
  <c r="AI48" i="36"/>
  <c r="W48" i="36"/>
  <c r="F48" i="36"/>
  <c r="AO48" i="36"/>
  <c r="AD48" i="36"/>
  <c r="S48" i="36"/>
  <c r="AR40" i="36"/>
  <c r="AF40" i="36"/>
  <c r="J40" i="36"/>
  <c r="D40" i="36"/>
  <c r="AU40" i="36"/>
  <c r="Z40" i="36"/>
  <c r="O40" i="36"/>
  <c r="AM32" i="36"/>
  <c r="AB32" i="36"/>
  <c r="Q32" i="36"/>
  <c r="BK32" i="36"/>
  <c r="L32" i="36"/>
  <c r="H32" i="36"/>
  <c r="AU87" i="36"/>
  <c r="Z87" i="36"/>
  <c r="O87" i="36"/>
  <c r="BB87" i="36"/>
  <c r="AI87" i="36"/>
  <c r="W87" i="36"/>
  <c r="F87" i="36"/>
  <c r="AX87" i="36"/>
  <c r="U87" i="36"/>
  <c r="AO79" i="36"/>
  <c r="AD79" i="36"/>
  <c r="S79" i="36"/>
  <c r="BM79" i="36"/>
  <c r="AK79" i="36"/>
  <c r="BK79" i="36"/>
  <c r="L79" i="36"/>
  <c r="H79" i="36"/>
  <c r="AX71" i="36"/>
  <c r="U71" i="36"/>
  <c r="AM71" i="36"/>
  <c r="AB71" i="36"/>
  <c r="Q71" i="36"/>
  <c r="AU71" i="36"/>
  <c r="Z71" i="36"/>
  <c r="O71" i="36"/>
  <c r="AM63" i="36"/>
  <c r="AB63" i="36"/>
  <c r="Q63" i="36"/>
  <c r="BK63" i="36"/>
  <c r="L63" i="36"/>
  <c r="H63" i="36"/>
  <c r="BB63" i="36"/>
  <c r="AI63" i="36"/>
  <c r="W63" i="36"/>
  <c r="F63" i="36"/>
  <c r="AO55" i="36"/>
  <c r="AD55" i="36"/>
  <c r="S55" i="36"/>
  <c r="BM55" i="36"/>
  <c r="AK55" i="36"/>
  <c r="AX47" i="36"/>
  <c r="U47" i="36"/>
  <c r="AM47" i="36"/>
  <c r="AB47" i="36"/>
  <c r="Q47" i="36"/>
  <c r="AO39" i="36"/>
  <c r="AD39" i="36"/>
  <c r="S39" i="36"/>
  <c r="BM39" i="36"/>
  <c r="AK39" i="36"/>
  <c r="AU31" i="36"/>
  <c r="Z31" i="36"/>
  <c r="O31" i="36"/>
  <c r="BB31" i="36"/>
  <c r="AI31" i="36"/>
  <c r="W31" i="36"/>
  <c r="F31" i="36"/>
  <c r="AK70" i="36"/>
  <c r="AD62" i="36"/>
  <c r="D62" i="36"/>
  <c r="BK54" i="36"/>
  <c r="Q46" i="36"/>
  <c r="BB46" i="36"/>
  <c r="F46" i="36"/>
  <c r="AI38" i="36"/>
  <c r="AM30" i="36"/>
  <c r="W30" i="36"/>
  <c r="CZ25" i="17"/>
  <c r="CZ28" i="17"/>
  <c r="CZ31" i="17"/>
  <c r="CZ38" i="17"/>
  <c r="CZ41" i="17"/>
  <c r="CZ44" i="17"/>
  <c r="CZ27" i="17"/>
  <c r="CZ34" i="17"/>
  <c r="CZ37" i="17"/>
  <c r="CZ40" i="17"/>
  <c r="CZ43" i="17"/>
  <c r="CZ30" i="17"/>
  <c r="CZ33" i="17"/>
  <c r="CZ36" i="17"/>
  <c r="CZ39" i="17"/>
  <c r="CZ46" i="17"/>
  <c r="CZ24" i="17"/>
  <c r="CZ26" i="17"/>
  <c r="CZ29" i="17"/>
  <c r="CZ32" i="17"/>
  <c r="CZ35" i="17"/>
  <c r="CZ42" i="17"/>
  <c r="CZ45" i="17"/>
  <c r="AK24" i="36"/>
  <c r="AK20" i="36" s="1"/>
  <c r="J23" i="36"/>
  <c r="J19" i="36" s="1"/>
  <c r="AZ86" i="36"/>
  <c r="AZ82" i="36"/>
  <c r="AZ78" i="36"/>
  <c r="AZ74" i="36"/>
  <c r="AZ70" i="36"/>
  <c r="AZ66" i="36"/>
  <c r="AZ62" i="36"/>
  <c r="AZ58" i="36"/>
  <c r="AZ54" i="36"/>
  <c r="AZ85" i="36"/>
  <c r="AZ81" i="36"/>
  <c r="AZ77" i="36"/>
  <c r="AZ73" i="36"/>
  <c r="AZ69" i="36"/>
  <c r="AZ65" i="36"/>
  <c r="AZ61" i="36"/>
  <c r="AZ57" i="36"/>
  <c r="AZ53" i="36"/>
  <c r="AZ49" i="36"/>
  <c r="AZ45" i="36"/>
  <c r="AZ41" i="36"/>
  <c r="AZ37" i="36"/>
  <c r="AZ33" i="36"/>
  <c r="AZ29" i="36"/>
  <c r="AZ25" i="36"/>
  <c r="AZ23" i="36"/>
  <c r="AZ19" i="36" s="1"/>
  <c r="AZ84" i="36"/>
  <c r="AZ80" i="36"/>
  <c r="AZ76" i="36"/>
  <c r="AZ72" i="36"/>
  <c r="AZ68" i="36"/>
  <c r="AZ64" i="36"/>
  <c r="AZ60" i="36"/>
  <c r="AZ56" i="36"/>
  <c r="AZ52" i="36"/>
  <c r="AZ48" i="36"/>
  <c r="AZ44" i="36"/>
  <c r="AZ40" i="36"/>
  <c r="AZ36" i="36"/>
  <c r="AZ32" i="36"/>
  <c r="AZ28" i="36"/>
  <c r="AZ24" i="36"/>
  <c r="AZ20" i="36" s="1"/>
  <c r="AZ87" i="36"/>
  <c r="AZ83" i="36"/>
  <c r="AZ79" i="36"/>
  <c r="AZ75" i="36"/>
  <c r="AZ71" i="36"/>
  <c r="AZ67" i="36"/>
  <c r="AZ63" i="36"/>
  <c r="AZ59" i="36"/>
  <c r="AZ55" i="36"/>
  <c r="AZ51" i="36"/>
  <c r="AZ47" i="36"/>
  <c r="AZ43" i="36"/>
  <c r="AZ39" i="36"/>
  <c r="AZ35" i="36"/>
  <c r="AZ21" i="36" s="1"/>
  <c r="AZ31" i="36"/>
  <c r="AZ27" i="36"/>
  <c r="AU50" i="36"/>
  <c r="AZ50" i="36"/>
  <c r="AU46" i="36"/>
  <c r="AZ46" i="36"/>
  <c r="AU42" i="36"/>
  <c r="AZ42" i="36"/>
  <c r="AU38" i="36"/>
  <c r="AZ38" i="36"/>
  <c r="AU34" i="36"/>
  <c r="AZ34" i="36"/>
  <c r="AU30" i="36"/>
  <c r="AZ30" i="36"/>
  <c r="AZ26" i="36"/>
  <c r="BK86" i="36"/>
  <c r="AO86" i="36"/>
  <c r="AD86" i="36"/>
  <c r="S86" i="36"/>
  <c r="L86" i="36"/>
  <c r="H86" i="36"/>
  <c r="BB86" i="36"/>
  <c r="AM86" i="36"/>
  <c r="AI86" i="36"/>
  <c r="AB86" i="36"/>
  <c r="W86" i="36"/>
  <c r="Q86" i="36"/>
  <c r="F86" i="36"/>
  <c r="AU86" i="36"/>
  <c r="AX86" i="36"/>
  <c r="Z86" i="36"/>
  <c r="U86" i="36"/>
  <c r="O86" i="36"/>
  <c r="BK82" i="36"/>
  <c r="AO82" i="36"/>
  <c r="AD82" i="36"/>
  <c r="S82" i="36"/>
  <c r="L82" i="36"/>
  <c r="H82" i="36"/>
  <c r="BB82" i="36"/>
  <c r="AM82" i="36"/>
  <c r="AI82" i="36"/>
  <c r="AB82" i="36"/>
  <c r="W82" i="36"/>
  <c r="Q82" i="36"/>
  <c r="F82" i="36"/>
  <c r="AU82" i="36"/>
  <c r="AX82" i="36"/>
  <c r="Z82" i="36"/>
  <c r="U82" i="36"/>
  <c r="O82" i="36"/>
  <c r="BK78" i="36"/>
  <c r="AO78" i="36"/>
  <c r="AD78" i="36"/>
  <c r="S78" i="36"/>
  <c r="L78" i="36"/>
  <c r="H78" i="36"/>
  <c r="BB78" i="36"/>
  <c r="AM78" i="36"/>
  <c r="AI78" i="36"/>
  <c r="AB78" i="36"/>
  <c r="W78" i="36"/>
  <c r="Q78" i="36"/>
  <c r="F78" i="36"/>
  <c r="AU78" i="36"/>
  <c r="AX78" i="36"/>
  <c r="Z78" i="36"/>
  <c r="U78" i="36"/>
  <c r="O78" i="36"/>
  <c r="BK74" i="36"/>
  <c r="AO74" i="36"/>
  <c r="AD74" i="36"/>
  <c r="S74" i="36"/>
  <c r="L74" i="36"/>
  <c r="H74" i="36"/>
  <c r="BB74" i="36"/>
  <c r="AM74" i="36"/>
  <c r="AI74" i="36"/>
  <c r="AB74" i="36"/>
  <c r="W74" i="36"/>
  <c r="Q74" i="36"/>
  <c r="F74" i="36"/>
  <c r="AU74" i="36"/>
  <c r="AX74" i="36"/>
  <c r="Z74" i="36"/>
  <c r="U74" i="36"/>
  <c r="O74" i="36"/>
  <c r="BK70" i="36"/>
  <c r="AO70" i="36"/>
  <c r="AD70" i="36"/>
  <c r="S70" i="36"/>
  <c r="L70" i="36"/>
  <c r="H70" i="36"/>
  <c r="AU70" i="36"/>
  <c r="AX70" i="36"/>
  <c r="Z70" i="36"/>
  <c r="U70" i="36"/>
  <c r="O70" i="36"/>
  <c r="BK66" i="36"/>
  <c r="AO66" i="36"/>
  <c r="AD66" i="36"/>
  <c r="S66" i="36"/>
  <c r="L66" i="36"/>
  <c r="H66" i="36"/>
  <c r="AU66" i="36"/>
  <c r="AX66" i="36"/>
  <c r="Z66" i="36"/>
  <c r="U66" i="36"/>
  <c r="O66" i="36"/>
  <c r="BB62" i="36"/>
  <c r="AM62" i="36"/>
  <c r="AI62" i="36"/>
  <c r="AB62" i="36"/>
  <c r="W62" i="36"/>
  <c r="Q62" i="36"/>
  <c r="F62" i="36"/>
  <c r="BM62" i="36"/>
  <c r="AR62" i="36"/>
  <c r="AK62" i="36"/>
  <c r="AF62" i="36"/>
  <c r="BB58" i="36"/>
  <c r="AM58" i="36"/>
  <c r="AI58" i="36"/>
  <c r="AB58" i="36"/>
  <c r="W58" i="36"/>
  <c r="Q58" i="36"/>
  <c r="F58" i="36"/>
  <c r="BB54" i="36"/>
  <c r="AM54" i="36"/>
  <c r="AI54" i="36"/>
  <c r="AB54" i="36"/>
  <c r="W54" i="36"/>
  <c r="Q54" i="36"/>
  <c r="F54" i="36"/>
  <c r="O26" i="36"/>
  <c r="AU26" i="36"/>
  <c r="H30" i="36"/>
  <c r="L30" i="36"/>
  <c r="S30" i="36"/>
  <c r="AD30" i="36"/>
  <c r="AO30" i="36"/>
  <c r="BK30" i="36"/>
  <c r="H34" i="36"/>
  <c r="L34" i="36"/>
  <c r="S34" i="36"/>
  <c r="AD34" i="36"/>
  <c r="AO34" i="36"/>
  <c r="BK34" i="36"/>
  <c r="H38" i="36"/>
  <c r="L38" i="36"/>
  <c r="S38" i="36"/>
  <c r="AD38" i="36"/>
  <c r="AO38" i="36"/>
  <c r="BK38" i="36"/>
  <c r="H42" i="36"/>
  <c r="L42" i="36"/>
  <c r="S42" i="36"/>
  <c r="AD42" i="36"/>
  <c r="AO42" i="36"/>
  <c r="BK42" i="36"/>
  <c r="H46" i="36"/>
  <c r="L46" i="36"/>
  <c r="S46" i="36"/>
  <c r="AD46" i="36"/>
  <c r="AO46" i="36"/>
  <c r="BK46" i="36"/>
  <c r="H50" i="36"/>
  <c r="L50" i="36"/>
  <c r="S50" i="36"/>
  <c r="AD50" i="36"/>
  <c r="AO50" i="36"/>
  <c r="BK50" i="36"/>
  <c r="S54" i="36"/>
  <c r="AO54" i="36"/>
  <c r="BM54" i="36"/>
  <c r="D58" i="36"/>
  <c r="L58" i="36"/>
  <c r="Z58" i="36"/>
  <c r="AR58" i="36"/>
  <c r="AU58" i="36"/>
  <c r="U62" i="36"/>
  <c r="AX62" i="36"/>
  <c r="D66" i="36"/>
  <c r="J66" i="36"/>
  <c r="AF66" i="36"/>
  <c r="AR66" i="36"/>
  <c r="Q70" i="36"/>
  <c r="AB70" i="36"/>
  <c r="AM70" i="36"/>
  <c r="J74" i="36"/>
  <c r="AF74" i="36"/>
  <c r="J78" i="36"/>
  <c r="AF78" i="36"/>
  <c r="J82" i="36"/>
  <c r="AF82" i="36"/>
  <c r="J86" i="36"/>
  <c r="AF86" i="36"/>
  <c r="D30" i="36"/>
  <c r="J30" i="36"/>
  <c r="AF30" i="36"/>
  <c r="AK30" i="36"/>
  <c r="AR30" i="36"/>
  <c r="BM30" i="36"/>
  <c r="D34" i="36"/>
  <c r="J34" i="36"/>
  <c r="AF34" i="36"/>
  <c r="AK34" i="36"/>
  <c r="AR34" i="36"/>
  <c r="BM34" i="36"/>
  <c r="D38" i="36"/>
  <c r="J38" i="36"/>
  <c r="AF38" i="36"/>
  <c r="AK38" i="36"/>
  <c r="AR38" i="36"/>
  <c r="BM38" i="36"/>
  <c r="D42" i="36"/>
  <c r="J42" i="36"/>
  <c r="AF42" i="36"/>
  <c r="AK42" i="36"/>
  <c r="AR42" i="36"/>
  <c r="BM42" i="36"/>
  <c r="D46" i="36"/>
  <c r="J46" i="36"/>
  <c r="AF46" i="36"/>
  <c r="AK46" i="36"/>
  <c r="AR46" i="36"/>
  <c r="BM46" i="36"/>
  <c r="D50" i="36"/>
  <c r="J50" i="36"/>
  <c r="AF50" i="36"/>
  <c r="AK50" i="36"/>
  <c r="AR50" i="36"/>
  <c r="BM50" i="36"/>
  <c r="D54" i="36"/>
  <c r="L54" i="36"/>
  <c r="Z54" i="36"/>
  <c r="AR54" i="36"/>
  <c r="AU54" i="36"/>
  <c r="U58" i="36"/>
  <c r="AD58" i="36"/>
  <c r="AK58" i="36"/>
  <c r="AX58" i="36"/>
  <c r="H62" i="36"/>
  <c r="J62" i="36"/>
  <c r="O62" i="36"/>
  <c r="BK62" i="36"/>
  <c r="F66" i="36"/>
  <c r="W66" i="36"/>
  <c r="AI66" i="36"/>
  <c r="BB66" i="36"/>
  <c r="D70" i="36"/>
  <c r="J70" i="36"/>
  <c r="AF70" i="36"/>
  <c r="AR70" i="36"/>
  <c r="AK74" i="36"/>
  <c r="AK78" i="36"/>
  <c r="AK82" i="36"/>
  <c r="AK86" i="36"/>
  <c r="O30" i="36"/>
  <c r="U30" i="36"/>
  <c r="Z30" i="36"/>
  <c r="AX30" i="36"/>
  <c r="O34" i="36"/>
  <c r="U34" i="36"/>
  <c r="Z34" i="36"/>
  <c r="AX34" i="36"/>
  <c r="O38" i="36"/>
  <c r="U38" i="36"/>
  <c r="Z38" i="36"/>
  <c r="AX38" i="36"/>
  <c r="O42" i="36"/>
  <c r="U42" i="36"/>
  <c r="Z42" i="36"/>
  <c r="AX42" i="36"/>
  <c r="O46" i="36"/>
  <c r="U46" i="36"/>
  <c r="Z46" i="36"/>
  <c r="AX46" i="36"/>
  <c r="O50" i="36"/>
  <c r="U50" i="36"/>
  <c r="Z50" i="36"/>
  <c r="AX50" i="36"/>
  <c r="U54" i="36"/>
  <c r="AD54" i="36"/>
  <c r="AK54" i="36"/>
  <c r="AX54" i="36"/>
  <c r="H58" i="36"/>
  <c r="J58" i="36"/>
  <c r="O58" i="36"/>
  <c r="AF58" i="36"/>
  <c r="BK58" i="36"/>
  <c r="S62" i="36"/>
  <c r="Z62" i="36"/>
  <c r="AU62" i="36"/>
  <c r="AK66" i="36"/>
  <c r="BM66" i="36"/>
  <c r="F70" i="36"/>
  <c r="W70" i="36"/>
  <c r="AI70" i="36"/>
  <c r="BB70" i="36"/>
  <c r="D74" i="36"/>
  <c r="AR74" i="36"/>
  <c r="D78" i="36"/>
  <c r="AR78" i="36"/>
  <c r="D82" i="36"/>
  <c r="AR82" i="36"/>
  <c r="D86" i="36"/>
  <c r="AR86" i="36"/>
  <c r="BO86" i="36"/>
  <c r="BI86" i="36"/>
  <c r="BG86" i="36"/>
  <c r="BO82" i="36"/>
  <c r="BI82" i="36"/>
  <c r="BG82" i="36"/>
  <c r="BO78" i="36"/>
  <c r="BI78" i="36"/>
  <c r="BG78" i="36"/>
  <c r="BO74" i="36"/>
  <c r="BI74" i="36"/>
  <c r="BG74" i="36"/>
  <c r="BO70" i="36"/>
  <c r="BI70" i="36"/>
  <c r="BG70" i="36"/>
  <c r="BO66" i="36"/>
  <c r="BI66" i="36"/>
  <c r="BG66" i="36"/>
  <c r="BO62" i="36"/>
  <c r="BI62" i="36"/>
  <c r="BG62" i="36"/>
  <c r="BO58" i="36"/>
  <c r="BI58" i="36"/>
  <c r="BG58" i="36"/>
  <c r="BO54" i="36"/>
  <c r="BI54" i="36"/>
  <c r="BG54" i="36"/>
  <c r="BO50" i="36"/>
  <c r="BI50" i="36"/>
  <c r="BG50" i="36"/>
  <c r="BO46" i="36"/>
  <c r="BI46" i="36"/>
  <c r="BG46" i="36"/>
  <c r="BO42" i="36"/>
  <c r="BI42" i="36"/>
  <c r="BG42" i="36"/>
  <c r="BO38" i="36"/>
  <c r="BI38" i="36"/>
  <c r="BG38" i="36"/>
  <c r="BO34" i="36"/>
  <c r="BI34" i="36"/>
  <c r="BG34" i="36"/>
  <c r="BO30" i="36"/>
  <c r="BI30" i="36"/>
  <c r="BG30" i="36"/>
  <c r="BD26" i="36"/>
  <c r="BO26" i="36"/>
  <c r="BI26" i="36"/>
  <c r="BG26" i="36"/>
  <c r="BO85" i="36"/>
  <c r="BI85" i="36"/>
  <c r="BG85" i="36"/>
  <c r="BO81" i="36"/>
  <c r="BI81" i="36"/>
  <c r="BG81" i="36"/>
  <c r="BO77" i="36"/>
  <c r="BI77" i="36"/>
  <c r="BG77" i="36"/>
  <c r="BO73" i="36"/>
  <c r="BI73" i="36"/>
  <c r="BG73" i="36"/>
  <c r="BO69" i="36"/>
  <c r="BI69" i="36"/>
  <c r="BG69" i="36"/>
  <c r="BO65" i="36"/>
  <c r="BI65" i="36"/>
  <c r="BG65" i="36"/>
  <c r="BO61" i="36"/>
  <c r="BI61" i="36"/>
  <c r="BG61" i="36"/>
  <c r="BO57" i="36"/>
  <c r="BI57" i="36"/>
  <c r="BG57" i="36"/>
  <c r="BO53" i="36"/>
  <c r="BI53" i="36"/>
  <c r="BG53" i="36"/>
  <c r="BO49" i="36"/>
  <c r="BG49" i="36"/>
  <c r="BI49" i="36"/>
  <c r="BO45" i="36"/>
  <c r="BG45" i="36"/>
  <c r="BI45" i="36"/>
  <c r="BO41" i="36"/>
  <c r="BG41" i="36"/>
  <c r="BI41" i="36"/>
  <c r="BO37" i="36"/>
  <c r="BG37" i="36"/>
  <c r="BI37" i="36"/>
  <c r="BO33" i="36"/>
  <c r="BG33" i="36"/>
  <c r="BI33" i="36"/>
  <c r="BO29" i="36"/>
  <c r="BG29" i="36"/>
  <c r="BI29" i="36"/>
  <c r="BD25" i="36"/>
  <c r="BO25" i="36"/>
  <c r="BI25" i="36"/>
  <c r="BG25" i="36"/>
  <c r="BD23" i="36"/>
  <c r="BD19" i="36" s="1"/>
  <c r="H18" i="27" s="1"/>
  <c r="BG23" i="36"/>
  <c r="BG19" i="36" s="1"/>
  <c r="BO23" i="36"/>
  <c r="BO19" i="36" s="1"/>
  <c r="BI23" i="36"/>
  <c r="BI19" i="36" s="1"/>
  <c r="BI84" i="36"/>
  <c r="BG84" i="36"/>
  <c r="BO84" i="36"/>
  <c r="BI80" i="36"/>
  <c r="BG80" i="36"/>
  <c r="BO80" i="36"/>
  <c r="BI76" i="36"/>
  <c r="BG76" i="36"/>
  <c r="BO76" i="36"/>
  <c r="BI72" i="36"/>
  <c r="BG72" i="36"/>
  <c r="BO72" i="36"/>
  <c r="BI68" i="36"/>
  <c r="BG68" i="36"/>
  <c r="BO68" i="36"/>
  <c r="BI64" i="36"/>
  <c r="BG64" i="36"/>
  <c r="BO64" i="36"/>
  <c r="BI60" i="36"/>
  <c r="BG60" i="36"/>
  <c r="BO60" i="36"/>
  <c r="BI56" i="36"/>
  <c r="BG56" i="36"/>
  <c r="BO56" i="36"/>
  <c r="BI52" i="36"/>
  <c r="BG52" i="36"/>
  <c r="BO52" i="36"/>
  <c r="BI48" i="36"/>
  <c r="BG48" i="36"/>
  <c r="BO48" i="36"/>
  <c r="BI44" i="36"/>
  <c r="BG44" i="36"/>
  <c r="BO44" i="36"/>
  <c r="BI40" i="36"/>
  <c r="BO40" i="36"/>
  <c r="BG40" i="36"/>
  <c r="BO36" i="36"/>
  <c r="BI36" i="36"/>
  <c r="BG36" i="36"/>
  <c r="BO32" i="36"/>
  <c r="BI32" i="36"/>
  <c r="BG32" i="36"/>
  <c r="BO28" i="36"/>
  <c r="BI28" i="36"/>
  <c r="BG28" i="36"/>
  <c r="BD24" i="36"/>
  <c r="BD20" i="36" s="1"/>
  <c r="BO24" i="36"/>
  <c r="BO20" i="36" s="1"/>
  <c r="BI24" i="36"/>
  <c r="BI20" i="36" s="1"/>
  <c r="BG24" i="36"/>
  <c r="BG20" i="36" s="1"/>
  <c r="BI87" i="36"/>
  <c r="BG87" i="36"/>
  <c r="BO87" i="36"/>
  <c r="BI83" i="36"/>
  <c r="BG83" i="36"/>
  <c r="BO83" i="36"/>
  <c r="BI79" i="36"/>
  <c r="BO79" i="36"/>
  <c r="BG79" i="36"/>
  <c r="BI75" i="36"/>
  <c r="BO75" i="36"/>
  <c r="BG75" i="36"/>
  <c r="BI71" i="36"/>
  <c r="BG71" i="36"/>
  <c r="BO71" i="36"/>
  <c r="BI67" i="36"/>
  <c r="BG67" i="36"/>
  <c r="BO67" i="36"/>
  <c r="BI63" i="36"/>
  <c r="BO63" i="36"/>
  <c r="BG63" i="36"/>
  <c r="BI59" i="36"/>
  <c r="BO59" i="36"/>
  <c r="BG59" i="36"/>
  <c r="BI55" i="36"/>
  <c r="BG55" i="36"/>
  <c r="BO55" i="36"/>
  <c r="BI51" i="36"/>
  <c r="BO51" i="36"/>
  <c r="BG51" i="36"/>
  <c r="BO47" i="36"/>
  <c r="BI47" i="36"/>
  <c r="BG47" i="36"/>
  <c r="BO43" i="36"/>
  <c r="BI43" i="36"/>
  <c r="BG43" i="36"/>
  <c r="BG39" i="36"/>
  <c r="BO39" i="36"/>
  <c r="BI39" i="36"/>
  <c r="BO35" i="36"/>
  <c r="BO21" i="36" s="1"/>
  <c r="BI35" i="36"/>
  <c r="BI21" i="36" s="1"/>
  <c r="BG35" i="36"/>
  <c r="BG21" i="36" s="1"/>
  <c r="BO31" i="36"/>
  <c r="BI31" i="36"/>
  <c r="BG31" i="36"/>
  <c r="BG27" i="36"/>
  <c r="BO27" i="36"/>
  <c r="BI27" i="36"/>
  <c r="BD86" i="36"/>
  <c r="BD82" i="36"/>
  <c r="BD78" i="36"/>
  <c r="BD74" i="36"/>
  <c r="BD70" i="36"/>
  <c r="BD66" i="36"/>
  <c r="BD62" i="36"/>
  <c r="BD58" i="36"/>
  <c r="BD54" i="36"/>
  <c r="BD50" i="36"/>
  <c r="BD46" i="36"/>
  <c r="BD42" i="36"/>
  <c r="BD38" i="36"/>
  <c r="BD34" i="36"/>
  <c r="BD30" i="36"/>
  <c r="BD85" i="36"/>
  <c r="BD81" i="36"/>
  <c r="BD77" i="36"/>
  <c r="BD73" i="36"/>
  <c r="BD69" i="36"/>
  <c r="BD65" i="36"/>
  <c r="BD61" i="36"/>
  <c r="BD57" i="36"/>
  <c r="BD53" i="36"/>
  <c r="BD49" i="36"/>
  <c r="BD45" i="36"/>
  <c r="BD41" i="36"/>
  <c r="BD37" i="36"/>
  <c r="BD33" i="36"/>
  <c r="BD29" i="36"/>
  <c r="BD84" i="36"/>
  <c r="BD80" i="36"/>
  <c r="BD76" i="36"/>
  <c r="BD72" i="36"/>
  <c r="BD68" i="36"/>
  <c r="BD64" i="36"/>
  <c r="BD60" i="36"/>
  <c r="BD56" i="36"/>
  <c r="BD52" i="36"/>
  <c r="BD48" i="36"/>
  <c r="BD44" i="36"/>
  <c r="BD40" i="36"/>
  <c r="BD36" i="36"/>
  <c r="BD32" i="36"/>
  <c r="BD28" i="36"/>
  <c r="BD87" i="36"/>
  <c r="BD83" i="36"/>
  <c r="BD79" i="36"/>
  <c r="BD75" i="36"/>
  <c r="BD71" i="36"/>
  <c r="BD67" i="36"/>
  <c r="BD63" i="36"/>
  <c r="BD59" i="36"/>
  <c r="BD55" i="36"/>
  <c r="BD51" i="36"/>
  <c r="BD47" i="36"/>
  <c r="BD43" i="36"/>
  <c r="BD39" i="36"/>
  <c r="BD35" i="36"/>
  <c r="BD21" i="36" s="1"/>
  <c r="BD31" i="36"/>
  <c r="BD27" i="36"/>
  <c r="AD26" i="36"/>
  <c r="H25" i="36"/>
  <c r="F23" i="36"/>
  <c r="F19" i="36" s="1"/>
  <c r="B18" i="27" s="1"/>
  <c r="BM25" i="36"/>
  <c r="Z25" i="36"/>
  <c r="U25" i="36"/>
  <c r="O25" i="36"/>
  <c r="BK25" i="36"/>
  <c r="AR25" i="36"/>
  <c r="AK25" i="36"/>
  <c r="AF25" i="36"/>
  <c r="J25" i="36"/>
  <c r="D25" i="36"/>
  <c r="BB25" i="36"/>
  <c r="AO25" i="36"/>
  <c r="AD25" i="36"/>
  <c r="S25" i="36"/>
  <c r="L25" i="36"/>
  <c r="U23" i="36"/>
  <c r="U19" i="36" s="1"/>
  <c r="AR23" i="36"/>
  <c r="AR19" i="36" s="1"/>
  <c r="G18" i="27" s="1"/>
  <c r="D23" i="36"/>
  <c r="D19" i="36" s="1"/>
  <c r="BK24" i="36"/>
  <c r="BK20" i="36" s="1"/>
  <c r="BB24" i="36"/>
  <c r="BB20" i="36" s="1"/>
  <c r="H24" i="36"/>
  <c r="H20" i="36" s="1"/>
  <c r="AR24" i="36"/>
  <c r="AR20" i="36" s="1"/>
  <c r="AF24" i="36"/>
  <c r="AF20" i="36" s="1"/>
  <c r="J24" i="36"/>
  <c r="J20" i="36" s="1"/>
  <c r="D24" i="36"/>
  <c r="D20" i="36" s="1"/>
  <c r="AO24" i="36"/>
  <c r="AO20" i="36" s="1"/>
  <c r="AD24" i="36"/>
  <c r="AD20" i="36" s="1"/>
  <c r="S24" i="36"/>
  <c r="S20" i="36" s="1"/>
  <c r="S26" i="36"/>
  <c r="AO26" i="36"/>
  <c r="J26" i="36"/>
  <c r="AF26" i="36"/>
  <c r="U26" i="36"/>
  <c r="AI26" i="36"/>
  <c r="AK26" i="36"/>
  <c r="Z26" i="36"/>
  <c r="BM26" i="36"/>
  <c r="Q26" i="36"/>
  <c r="AM26" i="36"/>
  <c r="H26" i="36"/>
  <c r="BB26" i="36"/>
  <c r="D26" i="36"/>
  <c r="AR26" i="36"/>
  <c r="F26" i="36"/>
  <c r="W26" i="36"/>
  <c r="AX26" i="36"/>
  <c r="BK23" i="36"/>
  <c r="BK19" i="36" s="1"/>
  <c r="C18" i="27" s="1"/>
  <c r="AK23" i="36"/>
  <c r="AK19" i="36" s="1"/>
  <c r="BM23" i="36"/>
  <c r="BM19" i="36" s="1"/>
  <c r="F18" i="27" s="1"/>
  <c r="Z23" i="36"/>
  <c r="Z19" i="36" s="1"/>
  <c r="O23" i="36"/>
  <c r="O19" i="36" s="1"/>
  <c r="BB23" i="36"/>
  <c r="BB19" i="36" s="1"/>
  <c r="AO23" i="36"/>
  <c r="AO19" i="36" s="1"/>
  <c r="AD23" i="36"/>
  <c r="AD19" i="36" s="1"/>
  <c r="S23" i="36"/>
  <c r="S19" i="36" s="1"/>
  <c r="L23" i="36"/>
  <c r="L19" i="36" s="1"/>
  <c r="H23" i="36"/>
  <c r="H19" i="36" s="1"/>
  <c r="AU23" i="36"/>
  <c r="AU19" i="36" s="1"/>
  <c r="AX23" i="36"/>
  <c r="AX19" i="36" s="1"/>
  <c r="AM23" i="36"/>
  <c r="AM19" i="36" s="1"/>
  <c r="AI23" i="36"/>
  <c r="AI19" i="36" s="1"/>
  <c r="AB23" i="36"/>
  <c r="AB19" i="36" s="1"/>
  <c r="W23" i="36"/>
  <c r="W19" i="36" s="1"/>
  <c r="Q23" i="36"/>
  <c r="Q19" i="36" s="1"/>
  <c r="AU24" i="36"/>
  <c r="AU20" i="36" s="1"/>
  <c r="AX24" i="36"/>
  <c r="AX20" i="36" s="1"/>
  <c r="AM24" i="36"/>
  <c r="AM20" i="36" s="1"/>
  <c r="AI24" i="36"/>
  <c r="AI20" i="36" s="1"/>
  <c r="AB24" i="36"/>
  <c r="AB20" i="36" s="1"/>
  <c r="W24" i="36"/>
  <c r="W20" i="36" s="1"/>
  <c r="Q24" i="36"/>
  <c r="Q20" i="36" s="1"/>
  <c r="F24" i="36"/>
  <c r="F20" i="36" s="1"/>
  <c r="BM24" i="36"/>
  <c r="BM20" i="36" s="1"/>
  <c r="Z24" i="36"/>
  <c r="Z20" i="36" s="1"/>
  <c r="U24" i="36"/>
  <c r="U20" i="36" s="1"/>
  <c r="O24" i="36"/>
  <c r="O20" i="36" s="1"/>
  <c r="AI47" i="31" l="1"/>
  <c r="V46" i="28"/>
  <c r="CK46" i="28" s="1"/>
  <c r="CJ46" i="28" s="1"/>
  <c r="AI44" i="31"/>
  <c r="V43" i="28"/>
  <c r="CK43" i="28" s="1"/>
  <c r="CJ43" i="28" s="1"/>
  <c r="AI37" i="31"/>
  <c r="AI23" i="31" s="1"/>
  <c r="CY35" i="17"/>
  <c r="V36" i="28"/>
  <c r="CZ21" i="17"/>
  <c r="CY21" i="17" s="1"/>
  <c r="AI34" i="31"/>
  <c r="V33" i="28"/>
  <c r="CK33" i="28" s="1"/>
  <c r="CJ33" i="28" s="1"/>
  <c r="CY32" i="17"/>
  <c r="AI31" i="31"/>
  <c r="CY29" i="17"/>
  <c r="V30" i="28"/>
  <c r="CK30" i="28" s="1"/>
  <c r="CJ30" i="28" s="1"/>
  <c r="AI28" i="31"/>
  <c r="V27" i="28"/>
  <c r="CK27" i="28" s="1"/>
  <c r="CJ27" i="28" s="1"/>
  <c r="CY26" i="17"/>
  <c r="AI26" i="31"/>
  <c r="AI22" i="31" s="1"/>
  <c r="CY24" i="17"/>
  <c r="CZ20" i="17"/>
  <c r="CY20" i="17" s="1"/>
  <c r="V25" i="28"/>
  <c r="AI48" i="31"/>
  <c r="V47" i="28"/>
  <c r="CK47" i="28" s="1"/>
  <c r="CJ47" i="28" s="1"/>
  <c r="AI41" i="31"/>
  <c r="V40" i="28"/>
  <c r="CK40" i="28" s="1"/>
  <c r="CJ40" i="28" s="1"/>
  <c r="AI38" i="31"/>
  <c r="V37" i="28"/>
  <c r="CK37" i="28" s="1"/>
  <c r="CJ37" i="28" s="1"/>
  <c r="CY36" i="17"/>
  <c r="AI35" i="31"/>
  <c r="V34" i="28"/>
  <c r="CK34" i="28" s="1"/>
  <c r="CJ34" i="28" s="1"/>
  <c r="CY33" i="17"/>
  <c r="AI32" i="31"/>
  <c r="V31" i="28"/>
  <c r="CK31" i="28" s="1"/>
  <c r="CJ31" i="28" s="1"/>
  <c r="CY30" i="17"/>
  <c r="AI45" i="31"/>
  <c r="V44" i="28"/>
  <c r="CK44" i="28" s="1"/>
  <c r="CJ44" i="28" s="1"/>
  <c r="AI42" i="31"/>
  <c r="V41" i="28"/>
  <c r="CK41" i="28" s="1"/>
  <c r="CJ41" i="28" s="1"/>
  <c r="AI39" i="31"/>
  <c r="CY37" i="17"/>
  <c r="V38" i="28"/>
  <c r="CK38" i="28" s="1"/>
  <c r="CJ38" i="28" s="1"/>
  <c r="AI36" i="31"/>
  <c r="CY34" i="17"/>
  <c r="V35" i="28"/>
  <c r="CK35" i="28" s="1"/>
  <c r="CJ35" i="28" s="1"/>
  <c r="AI29" i="31"/>
  <c r="V28" i="28"/>
  <c r="CK28" i="28" s="1"/>
  <c r="CJ28" i="28" s="1"/>
  <c r="CY27" i="17"/>
  <c r="AI46" i="31"/>
  <c r="V45" i="28"/>
  <c r="CK45" i="28" s="1"/>
  <c r="CJ45" i="28" s="1"/>
  <c r="AI43" i="31"/>
  <c r="V42" i="28"/>
  <c r="CK42" i="28" s="1"/>
  <c r="CJ42" i="28" s="1"/>
  <c r="AI40" i="31"/>
  <c r="V39" i="28"/>
  <c r="CK39" i="28" s="1"/>
  <c r="CJ39" i="28" s="1"/>
  <c r="CY38" i="17"/>
  <c r="AI33" i="31"/>
  <c r="CY31" i="17"/>
  <c r="V32" i="28"/>
  <c r="CK32" i="28" s="1"/>
  <c r="CJ32" i="28" s="1"/>
  <c r="AI30" i="31"/>
  <c r="CY28" i="17"/>
  <c r="V29" i="28"/>
  <c r="CK29" i="28" s="1"/>
  <c r="CJ29" i="28" s="1"/>
  <c r="AI27" i="31"/>
  <c r="V26" i="28"/>
  <c r="CK26" i="28" s="1"/>
  <c r="CJ26" i="28" s="1"/>
  <c r="CY25" i="17"/>
  <c r="AI50" i="31"/>
  <c r="V49" i="28"/>
  <c r="CK49" i="28" s="1"/>
  <c r="CJ49" i="28" s="1"/>
  <c r="AI49" i="31"/>
  <c r="V48" i="28"/>
  <c r="CK48" i="28" s="1"/>
  <c r="CJ48" i="28" s="1"/>
  <c r="AI51" i="31"/>
  <c r="V50" i="28"/>
  <c r="CK50" i="28" s="1"/>
  <c r="CJ50" i="28" s="1"/>
  <c r="V26" i="37"/>
  <c r="V24" i="37"/>
  <c r="W24" i="37" s="1"/>
  <c r="V20" i="37"/>
  <c r="F17" i="27"/>
  <c r="F19" i="27" s="1"/>
  <c r="F20" i="27" s="1"/>
  <c r="V22" i="37"/>
  <c r="W22" i="37" s="1"/>
  <c r="V10" i="37"/>
  <c r="V16" i="37"/>
  <c r="V14" i="37"/>
  <c r="W14" i="37" s="1"/>
  <c r="V12" i="37"/>
  <c r="W12" i="37" s="1"/>
  <c r="G14" i="37"/>
  <c r="H14" i="37" s="1"/>
  <c r="B17" i="27"/>
  <c r="B19" i="27" s="1"/>
  <c r="B20" i="27" s="1"/>
  <c r="G12" i="37"/>
  <c r="H12" i="37" s="1"/>
  <c r="G16" i="37"/>
  <c r="G10" i="37"/>
  <c r="Q14" i="37"/>
  <c r="R14" i="37" s="1"/>
  <c r="Q12" i="37"/>
  <c r="R12" i="37" s="1"/>
  <c r="Q10" i="37"/>
  <c r="C17" i="27"/>
  <c r="C19" i="27" s="1"/>
  <c r="C20" i="27" s="1"/>
  <c r="Q16" i="37"/>
  <c r="G17" i="27"/>
  <c r="G19" i="27" s="1"/>
  <c r="G20" i="27" s="1"/>
  <c r="L34" i="37"/>
  <c r="M34" i="37" s="1"/>
  <c r="L36" i="37"/>
  <c r="L30" i="37"/>
  <c r="L32" i="37"/>
  <c r="M32" i="37" s="1"/>
  <c r="Q20" i="37"/>
  <c r="Q26" i="37"/>
  <c r="Q24" i="37"/>
  <c r="R24" i="37" s="1"/>
  <c r="Q22" i="37"/>
  <c r="R22" i="37" s="1"/>
  <c r="Q32" i="37"/>
  <c r="R32" i="37" s="1"/>
  <c r="Q30" i="37"/>
  <c r="Q36" i="37"/>
  <c r="Q34" i="37"/>
  <c r="R34" i="37" s="1"/>
  <c r="L26" i="37"/>
  <c r="L20" i="37"/>
  <c r="L24" i="37"/>
  <c r="M24" i="37" s="1"/>
  <c r="L22" i="37"/>
  <c r="M22" i="37" s="1"/>
  <c r="G32" i="37"/>
  <c r="H32" i="37" s="1"/>
  <c r="G36" i="37"/>
  <c r="G34" i="37"/>
  <c r="H34" i="37" s="1"/>
  <c r="G30" i="37"/>
  <c r="G26" i="37"/>
  <c r="G24" i="37"/>
  <c r="H24" i="37" s="1"/>
  <c r="G22" i="37"/>
  <c r="H22" i="37" s="1"/>
  <c r="G20" i="37"/>
  <c r="L12" i="37"/>
  <c r="M12" i="37" s="1"/>
  <c r="L14" i="37"/>
  <c r="M14" i="37" s="1"/>
  <c r="L10" i="37"/>
  <c r="L16" i="37"/>
  <c r="V34" i="37"/>
  <c r="V36" i="37"/>
  <c r="V30" i="37"/>
  <c r="V32" i="37"/>
  <c r="H17" i="27"/>
  <c r="H19" i="27" s="1"/>
  <c r="H20" i="27" s="1"/>
  <c r="B22" i="37"/>
  <c r="C22" i="37" s="1"/>
  <c r="B26" i="37"/>
  <c r="B20" i="37"/>
  <c r="B24" i="37"/>
  <c r="C24" i="37" s="1"/>
  <c r="B36" i="37"/>
  <c r="B34" i="37"/>
  <c r="C34" i="37" s="1"/>
  <c r="B30" i="37"/>
  <c r="B32" i="37"/>
  <c r="C32" i="37" s="1"/>
  <c r="E33" i="22"/>
  <c r="D33" i="22" s="1"/>
  <c r="T33" i="22"/>
  <c r="S33" i="22" s="1"/>
  <c r="O23" i="22"/>
  <c r="N23" i="22" s="1"/>
  <c r="J33" i="22"/>
  <c r="I33" i="22" s="1"/>
  <c r="T23" i="22"/>
  <c r="S23" i="22" s="1"/>
  <c r="J23" i="22"/>
  <c r="I23" i="22" s="1"/>
  <c r="Y33" i="22"/>
  <c r="X33" i="22" s="1"/>
  <c r="O33" i="22"/>
  <c r="N33" i="22" s="1"/>
  <c r="Y23" i="22"/>
  <c r="X23" i="22" s="1"/>
  <c r="E23" i="22"/>
  <c r="D23" i="22" s="1"/>
  <c r="J19" i="34"/>
  <c r="I19" i="34" s="1"/>
  <c r="I23" i="34"/>
  <c r="J20" i="34"/>
  <c r="I20" i="34" s="1"/>
  <c r="I34" i="34"/>
  <c r="AX37" i="18"/>
  <c r="AX23" i="18" s="1"/>
  <c r="AZ23" i="18"/>
  <c r="AZ22" i="18"/>
  <c r="AX27" i="18"/>
  <c r="V21" i="28" l="1"/>
  <c r="CK25" i="28"/>
  <c r="V22" i="28"/>
  <c r="CK36" i="28"/>
  <c r="CK22" i="28" l="1"/>
  <c r="CJ22" i="28" s="1"/>
  <c r="CJ36" i="28"/>
  <c r="CJ25" i="28"/>
  <c r="CK21" i="28"/>
  <c r="CJ21" i="28" s="1"/>
  <c r="AF62" i="31"/>
  <c r="AF61" i="31"/>
  <c r="AF60" i="31"/>
  <c r="AF59" i="31"/>
  <c r="AF58" i="31"/>
  <c r="AF57" i="31"/>
  <c r="O33" i="25" l="1"/>
  <c r="N33" i="25" s="1"/>
  <c r="Y23" i="25"/>
  <c r="X23" i="25" s="1"/>
  <c r="J23" i="25"/>
  <c r="I23" i="25" s="1"/>
  <c r="E23" i="25"/>
  <c r="D23" i="25" s="1"/>
  <c r="J33" i="25"/>
  <c r="I33" i="25" s="1"/>
  <c r="E33" i="25"/>
  <c r="D33" i="25" s="1"/>
  <c r="O23" i="25"/>
  <c r="N23" i="25" s="1"/>
  <c r="T23" i="25"/>
  <c r="S23" i="25" s="1"/>
  <c r="Y33" i="25"/>
  <c r="X33" i="25" s="1"/>
  <c r="T33" i="25"/>
  <c r="S33" i="25" s="1"/>
  <c r="AF103" i="31" l="1"/>
  <c r="AF102" i="31"/>
  <c r="AF101" i="31"/>
  <c r="AF100" i="31"/>
  <c r="AF99" i="31"/>
  <c r="AF98" i="31"/>
  <c r="AF97" i="31"/>
  <c r="AF96" i="31"/>
  <c r="AF95" i="31"/>
  <c r="AF94" i="31"/>
  <c r="AF93" i="31"/>
  <c r="AF92" i="31"/>
  <c r="AF91" i="31"/>
  <c r="AF90" i="31"/>
  <c r="AF89" i="31"/>
  <c r="AF88" i="31"/>
  <c r="AF87" i="31"/>
  <c r="AF86" i="31"/>
  <c r="AF85" i="31"/>
  <c r="AF84" i="31"/>
  <c r="AF83" i="31"/>
  <c r="AF82" i="31"/>
  <c r="AF81" i="31"/>
  <c r="AF80" i="31"/>
  <c r="AF79" i="31"/>
  <c r="AF78" i="31"/>
  <c r="AF77" i="31"/>
  <c r="AF76" i="31"/>
  <c r="AF75" i="31"/>
  <c r="AF74" i="31"/>
  <c r="AF73" i="31"/>
  <c r="AF72" i="31"/>
  <c r="AF71" i="31"/>
  <c r="AF70" i="31"/>
  <c r="AF69" i="31"/>
  <c r="AF68" i="31"/>
  <c r="AF67" i="31"/>
  <c r="AF66" i="31"/>
  <c r="AF65" i="31"/>
  <c r="AF64" i="31"/>
  <c r="AF63" i="31"/>
  <c r="Q53" i="28" l="1"/>
  <c r="H41" i="28" l="1"/>
  <c r="O59" i="28" l="1"/>
  <c r="O58" i="28"/>
  <c r="O57" i="28"/>
  <c r="O56" i="28"/>
  <c r="O55" i="28"/>
  <c r="O54" i="28"/>
  <c r="O53" i="28"/>
  <c r="O52" i="28"/>
  <c r="O51" i="28"/>
  <c r="O50" i="28"/>
  <c r="O49" i="28"/>
  <c r="O48" i="28"/>
  <c r="O47" i="28"/>
  <c r="O46" i="28"/>
  <c r="O45" i="28"/>
  <c r="O44" i="28"/>
  <c r="O43" i="28"/>
  <c r="O42" i="28"/>
  <c r="O41" i="28"/>
  <c r="O90" i="28"/>
  <c r="O89" i="28"/>
  <c r="O88" i="28"/>
  <c r="O87" i="28"/>
  <c r="O86" i="28"/>
  <c r="O85" i="28"/>
  <c r="O84" i="28"/>
  <c r="O83" i="28"/>
  <c r="O82" i="28"/>
  <c r="O81" i="28"/>
  <c r="O80" i="28"/>
  <c r="O79" i="28"/>
  <c r="O78" i="28"/>
  <c r="O77" i="28"/>
  <c r="O76" i="28"/>
  <c r="O75" i="28"/>
  <c r="O74" i="28"/>
  <c r="O73" i="28"/>
  <c r="O72" i="28"/>
  <c r="O71" i="28"/>
  <c r="O70" i="28"/>
  <c r="O69" i="28"/>
  <c r="O68" i="28"/>
  <c r="O67" i="28"/>
  <c r="O66" i="28"/>
  <c r="O65" i="28"/>
  <c r="O64" i="28"/>
  <c r="O63" i="28"/>
  <c r="O62" i="28"/>
  <c r="O61" i="28"/>
  <c r="O60" i="28"/>
  <c r="N50" i="28" l="1"/>
  <c r="D50" i="28"/>
  <c r="E50" i="28"/>
  <c r="K50" i="28"/>
  <c r="L50" i="28"/>
  <c r="Q50" i="28"/>
  <c r="R50" i="28"/>
  <c r="F50" i="28"/>
  <c r="H50" i="28"/>
  <c r="N49" i="28"/>
  <c r="D49" i="28"/>
  <c r="E49" i="28"/>
  <c r="K49" i="28"/>
  <c r="L49" i="28"/>
  <c r="Q49" i="28"/>
  <c r="R49" i="28"/>
  <c r="F49" i="28"/>
  <c r="H49" i="28"/>
  <c r="N48" i="28"/>
  <c r="D48" i="28"/>
  <c r="E48" i="28"/>
  <c r="K48" i="28"/>
  <c r="L48" i="28"/>
  <c r="Q48" i="28"/>
  <c r="R48" i="28"/>
  <c r="F48" i="28"/>
  <c r="H48" i="28"/>
  <c r="N47" i="28"/>
  <c r="D47" i="28"/>
  <c r="E47" i="28"/>
  <c r="K47" i="28"/>
  <c r="L47" i="28"/>
  <c r="Q47" i="28"/>
  <c r="R47" i="28"/>
  <c r="F47" i="28"/>
  <c r="H47" i="28"/>
  <c r="N46" i="28"/>
  <c r="D46" i="28"/>
  <c r="E46" i="28"/>
  <c r="K46" i="28"/>
  <c r="L46" i="28"/>
  <c r="Q46" i="28"/>
  <c r="R46" i="28"/>
  <c r="F46" i="28"/>
  <c r="H46" i="28"/>
  <c r="N45" i="28"/>
  <c r="D45" i="28"/>
  <c r="E45" i="28"/>
  <c r="K45" i="28"/>
  <c r="L45" i="28"/>
  <c r="Q45" i="28"/>
  <c r="R45" i="28"/>
  <c r="F45" i="28"/>
  <c r="H45" i="28"/>
  <c r="N44" i="28"/>
  <c r="D44" i="28"/>
  <c r="E44" i="28"/>
  <c r="K44" i="28"/>
  <c r="L44" i="28"/>
  <c r="Q44" i="28"/>
  <c r="R44" i="28"/>
  <c r="F44" i="28"/>
  <c r="H44" i="28"/>
  <c r="N43" i="28"/>
  <c r="D43" i="28"/>
  <c r="E43" i="28"/>
  <c r="K43" i="28"/>
  <c r="L43" i="28"/>
  <c r="Q43" i="28"/>
  <c r="R43" i="28"/>
  <c r="F43" i="28"/>
  <c r="H43" i="28"/>
  <c r="N42" i="28"/>
  <c r="D42" i="28"/>
  <c r="E42" i="28"/>
  <c r="K42" i="28"/>
  <c r="L42" i="28"/>
  <c r="Q42" i="28"/>
  <c r="R42" i="28"/>
  <c r="F42" i="28"/>
  <c r="H42" i="28"/>
  <c r="N41" i="28"/>
  <c r="D41" i="28"/>
  <c r="E41" i="28"/>
  <c r="K41" i="28"/>
  <c r="L41" i="28"/>
  <c r="Q41" i="28"/>
  <c r="R41" i="28"/>
  <c r="F41" i="28"/>
  <c r="N38" i="28"/>
  <c r="D38" i="28"/>
  <c r="E38" i="28"/>
  <c r="K38" i="28"/>
  <c r="L38" i="28"/>
  <c r="Q38" i="28"/>
  <c r="R38" i="28"/>
  <c r="H38" i="28"/>
  <c r="D74" i="28" l="1"/>
  <c r="D75" i="28"/>
  <c r="R90" i="28" l="1"/>
  <c r="R89" i="28"/>
  <c r="R88" i="28"/>
  <c r="R87" i="28"/>
  <c r="R86" i="28"/>
  <c r="R85" i="28"/>
  <c r="R84" i="28"/>
  <c r="R83" i="28"/>
  <c r="R82" i="28"/>
  <c r="R81" i="28"/>
  <c r="R80" i="28"/>
  <c r="R79" i="28"/>
  <c r="R78" i="28"/>
  <c r="R77" i="28"/>
  <c r="R76" i="28"/>
  <c r="R75" i="28"/>
  <c r="R74" i="28"/>
  <c r="R73" i="28"/>
  <c r="R72" i="28"/>
  <c r="R71" i="28"/>
  <c r="R70" i="28"/>
  <c r="R69" i="28"/>
  <c r="R68" i="28"/>
  <c r="R67" i="28"/>
  <c r="R66" i="28"/>
  <c r="R65" i="28"/>
  <c r="R64" i="28"/>
  <c r="R63" i="28"/>
  <c r="R62" i="28"/>
  <c r="R61" i="28"/>
  <c r="R60" i="28"/>
  <c r="R59" i="28"/>
  <c r="R58" i="28"/>
  <c r="R57" i="28"/>
  <c r="R56" i="28"/>
  <c r="R55" i="28"/>
  <c r="R54" i="28"/>
  <c r="R53" i="28"/>
  <c r="R52" i="28"/>
  <c r="R51" i="28"/>
  <c r="L90" i="28" l="1"/>
  <c r="L89" i="28"/>
  <c r="L88" i="28"/>
  <c r="L87" i="28"/>
  <c r="L86" i="28"/>
  <c r="L85" i="28"/>
  <c r="L84" i="28"/>
  <c r="L83" i="28"/>
  <c r="L82" i="28"/>
  <c r="L81" i="28"/>
  <c r="L80" i="28"/>
  <c r="L79" i="28"/>
  <c r="L78" i="28"/>
  <c r="L77" i="28"/>
  <c r="L76" i="28"/>
  <c r="L75" i="28"/>
  <c r="L74" i="28"/>
  <c r="L73" i="28"/>
  <c r="L72" i="28"/>
  <c r="L71" i="28"/>
  <c r="L70" i="28"/>
  <c r="L69" i="28"/>
  <c r="L68" i="28"/>
  <c r="L67" i="28"/>
  <c r="L66" i="28"/>
  <c r="L65" i="28"/>
  <c r="L64" i="28"/>
  <c r="L63" i="28"/>
  <c r="L62" i="28"/>
  <c r="L61" i="28"/>
  <c r="L60" i="28"/>
  <c r="L59" i="28"/>
  <c r="L58" i="28"/>
  <c r="L57" i="28"/>
  <c r="L56" i="28"/>
  <c r="L55" i="28"/>
  <c r="L54" i="28"/>
  <c r="L53" i="28"/>
  <c r="L52" i="28"/>
  <c r="L51" i="28"/>
  <c r="E90" i="28"/>
  <c r="E89" i="28"/>
  <c r="E88" i="28"/>
  <c r="E87" i="28"/>
  <c r="E86" i="28"/>
  <c r="E85" i="28"/>
  <c r="E84" i="28"/>
  <c r="E83" i="28"/>
  <c r="E82" i="28"/>
  <c r="E81" i="28"/>
  <c r="E80" i="28"/>
  <c r="E79" i="28"/>
  <c r="E78" i="28"/>
  <c r="E77" i="28"/>
  <c r="E76" i="28"/>
  <c r="E75" i="28"/>
  <c r="E74" i="28"/>
  <c r="E73" i="28"/>
  <c r="E72" i="28"/>
  <c r="E71" i="28"/>
  <c r="E70" i="28"/>
  <c r="E69" i="28"/>
  <c r="E68" i="28"/>
  <c r="E67" i="28"/>
  <c r="E66" i="28"/>
  <c r="E65" i="28"/>
  <c r="E64" i="28"/>
  <c r="E63" i="28"/>
  <c r="E62" i="28"/>
  <c r="E61" i="28"/>
  <c r="E60" i="28"/>
  <c r="E59" i="28"/>
  <c r="E58" i="28"/>
  <c r="E57" i="28"/>
  <c r="E56" i="28"/>
  <c r="E55" i="28"/>
  <c r="E54" i="28"/>
  <c r="E53" i="28"/>
  <c r="E52" i="28"/>
  <c r="E51" i="28"/>
  <c r="N90" i="28" l="1"/>
  <c r="D90" i="28"/>
  <c r="K90" i="28"/>
  <c r="Q90" i="28"/>
  <c r="F90" i="28"/>
  <c r="H90" i="28"/>
  <c r="N89" i="28"/>
  <c r="D89" i="28"/>
  <c r="K89" i="28"/>
  <c r="Q89" i="28"/>
  <c r="F89" i="28"/>
  <c r="H89" i="28"/>
  <c r="N88" i="28"/>
  <c r="D88" i="28"/>
  <c r="K88" i="28"/>
  <c r="Q88" i="28"/>
  <c r="F88" i="28"/>
  <c r="H88" i="28"/>
  <c r="N87" i="28"/>
  <c r="D87" i="28"/>
  <c r="K87" i="28"/>
  <c r="Q87" i="28"/>
  <c r="F87" i="28"/>
  <c r="H87" i="28"/>
  <c r="N86" i="28"/>
  <c r="D86" i="28"/>
  <c r="K86" i="28"/>
  <c r="Q86" i="28"/>
  <c r="F86" i="28"/>
  <c r="H86" i="28"/>
  <c r="N85" i="28"/>
  <c r="D85" i="28"/>
  <c r="K85" i="28"/>
  <c r="Q85" i="28"/>
  <c r="F85" i="28"/>
  <c r="H85" i="28"/>
  <c r="N84" i="28"/>
  <c r="D84" i="28"/>
  <c r="K84" i="28"/>
  <c r="Q84" i="28"/>
  <c r="F84" i="28"/>
  <c r="H84" i="28"/>
  <c r="N83" i="28"/>
  <c r="D83" i="28"/>
  <c r="K83" i="28"/>
  <c r="Q83" i="28"/>
  <c r="F83" i="28"/>
  <c r="H83" i="28"/>
  <c r="N82" i="28"/>
  <c r="D82" i="28"/>
  <c r="K82" i="28"/>
  <c r="Q82" i="28"/>
  <c r="F82" i="28"/>
  <c r="H82" i="28"/>
  <c r="N81" i="28"/>
  <c r="D81" i="28"/>
  <c r="K81" i="28"/>
  <c r="Q81" i="28"/>
  <c r="F81" i="28"/>
  <c r="H81" i="28"/>
  <c r="N80" i="28"/>
  <c r="D80" i="28"/>
  <c r="K80" i="28"/>
  <c r="Q80" i="28"/>
  <c r="F80" i="28"/>
  <c r="H80" i="28"/>
  <c r="N79" i="28"/>
  <c r="D79" i="28"/>
  <c r="K79" i="28"/>
  <c r="Q79" i="28"/>
  <c r="F79" i="28"/>
  <c r="H79" i="28"/>
  <c r="N78" i="28"/>
  <c r="D78" i="28"/>
  <c r="K78" i="28"/>
  <c r="Q78" i="28"/>
  <c r="F78" i="28"/>
  <c r="H78" i="28"/>
  <c r="N77" i="28"/>
  <c r="D77" i="28"/>
  <c r="K77" i="28"/>
  <c r="Q77" i="28"/>
  <c r="F77" i="28"/>
  <c r="H77" i="28"/>
  <c r="N76" i="28"/>
  <c r="D76" i="28"/>
  <c r="K76" i="28"/>
  <c r="Q76" i="28"/>
  <c r="F76" i="28"/>
  <c r="H76" i="28"/>
  <c r="N75" i="28"/>
  <c r="K75" i="28"/>
  <c r="Q75" i="28"/>
  <c r="F75" i="28"/>
  <c r="H75" i="28"/>
  <c r="N74" i="28"/>
  <c r="K74" i="28"/>
  <c r="Q74" i="28"/>
  <c r="F74" i="28"/>
  <c r="H74" i="28"/>
  <c r="N73" i="28"/>
  <c r="D73" i="28"/>
  <c r="K73" i="28"/>
  <c r="Q73" i="28"/>
  <c r="F73" i="28"/>
  <c r="H73" i="28"/>
  <c r="N72" i="28"/>
  <c r="D72" i="28"/>
  <c r="K72" i="28"/>
  <c r="Q72" i="28"/>
  <c r="F72" i="28"/>
  <c r="H72" i="28"/>
  <c r="N71" i="28"/>
  <c r="D71" i="28"/>
  <c r="K71" i="28"/>
  <c r="Q71" i="28"/>
  <c r="F71" i="28"/>
  <c r="H71" i="28"/>
  <c r="N70" i="28"/>
  <c r="D70" i="28"/>
  <c r="K70" i="28"/>
  <c r="Q70" i="28"/>
  <c r="F70" i="28"/>
  <c r="H70" i="28"/>
  <c r="N69" i="28"/>
  <c r="D69" i="28"/>
  <c r="K69" i="28"/>
  <c r="Q69" i="28"/>
  <c r="F69" i="28"/>
  <c r="H69" i="28"/>
  <c r="N68" i="28"/>
  <c r="D68" i="28"/>
  <c r="K68" i="28"/>
  <c r="Q68" i="28"/>
  <c r="F68" i="28"/>
  <c r="H68" i="28"/>
  <c r="N67" i="28"/>
  <c r="D67" i="28"/>
  <c r="K67" i="28"/>
  <c r="Q67" i="28"/>
  <c r="F67" i="28"/>
  <c r="H67" i="28"/>
  <c r="N66" i="28"/>
  <c r="D66" i="28"/>
  <c r="K66" i="28"/>
  <c r="Q66" i="28"/>
  <c r="F66" i="28"/>
  <c r="H66" i="28"/>
  <c r="N65" i="28"/>
  <c r="D65" i="28"/>
  <c r="K65" i="28"/>
  <c r="Q65" i="28"/>
  <c r="F65" i="28"/>
  <c r="H65" i="28"/>
  <c r="N64" i="28"/>
  <c r="D64" i="28"/>
  <c r="K64" i="28"/>
  <c r="Q64" i="28"/>
  <c r="F64" i="28"/>
  <c r="H64" i="28"/>
  <c r="N63" i="28"/>
  <c r="D63" i="28"/>
  <c r="K63" i="28"/>
  <c r="Q63" i="28"/>
  <c r="F63" i="28"/>
  <c r="H63" i="28"/>
  <c r="N62" i="28"/>
  <c r="D62" i="28"/>
  <c r="K62" i="28"/>
  <c r="Q62" i="28"/>
  <c r="F62" i="28"/>
  <c r="H62" i="28"/>
  <c r="N61" i="28"/>
  <c r="D61" i="28"/>
  <c r="K61" i="28"/>
  <c r="Q61" i="28"/>
  <c r="F61" i="28"/>
  <c r="H61" i="28"/>
  <c r="N60" i="28"/>
  <c r="D60" i="28"/>
  <c r="K60" i="28"/>
  <c r="Q60" i="28"/>
  <c r="F60" i="28"/>
  <c r="H60" i="28"/>
  <c r="N59" i="28"/>
  <c r="D59" i="28"/>
  <c r="K59" i="28"/>
  <c r="Q59" i="28"/>
  <c r="F59" i="28"/>
  <c r="H59" i="28"/>
  <c r="N58" i="28"/>
  <c r="D58" i="28"/>
  <c r="K58" i="28"/>
  <c r="Q58" i="28"/>
  <c r="F58" i="28"/>
  <c r="H58" i="28"/>
  <c r="N57" i="28"/>
  <c r="D57" i="28"/>
  <c r="K57" i="28"/>
  <c r="Q57" i="28"/>
  <c r="F57" i="28"/>
  <c r="H57" i="28"/>
  <c r="N56" i="28"/>
  <c r="D56" i="28"/>
  <c r="K56" i="28"/>
  <c r="Q56" i="28"/>
  <c r="F56" i="28"/>
  <c r="H56" i="28"/>
  <c r="N55" i="28"/>
  <c r="D55" i="28"/>
  <c r="K55" i="28"/>
  <c r="Q55" i="28"/>
  <c r="F55" i="28"/>
  <c r="H55" i="28"/>
  <c r="N54" i="28"/>
  <c r="D54" i="28"/>
  <c r="K54" i="28"/>
  <c r="Q54" i="28"/>
  <c r="F54" i="28"/>
  <c r="H54" i="28"/>
  <c r="N53" i="28"/>
  <c r="D53" i="28"/>
  <c r="K53" i="28"/>
  <c r="F53" i="28"/>
  <c r="H53" i="28"/>
  <c r="N52" i="28"/>
  <c r="D52" i="28"/>
  <c r="K52" i="28"/>
  <c r="Q52" i="28"/>
  <c r="F52" i="28"/>
  <c r="H52" i="28"/>
  <c r="N51" i="28"/>
  <c r="D51" i="28"/>
  <c r="K51" i="28"/>
  <c r="Q51" i="28"/>
  <c r="F51" i="28"/>
  <c r="H51" i="28"/>
  <c r="EV61" i="28" l="1"/>
  <c r="EW61" i="28"/>
  <c r="EX61" i="28"/>
  <c r="EY61" i="28"/>
  <c r="EZ61" i="28"/>
  <c r="FA61" i="28"/>
  <c r="FB61" i="28"/>
  <c r="FC61" i="28"/>
  <c r="FD61" i="28"/>
  <c r="FE61" i="28"/>
  <c r="FF61" i="28"/>
  <c r="FG61" i="28"/>
  <c r="FH61" i="28"/>
  <c r="FI61" i="28"/>
  <c r="FJ61" i="28"/>
  <c r="FK61" i="28"/>
  <c r="FL61" i="28"/>
  <c r="FM61" i="28"/>
  <c r="BR61" i="28"/>
  <c r="BS61" i="28"/>
  <c r="BT61" i="28"/>
  <c r="BU61" i="28"/>
  <c r="BV61" i="28"/>
  <c r="BW61" i="28"/>
  <c r="BX61" i="28"/>
  <c r="BY61" i="28"/>
  <c r="BZ61" i="28"/>
  <c r="CA61" i="28"/>
  <c r="CB61" i="28"/>
  <c r="CC61" i="28"/>
  <c r="CD61" i="28"/>
  <c r="CE61" i="28"/>
  <c r="CF61" i="28"/>
  <c r="CG61" i="28"/>
  <c r="CH61" i="28"/>
  <c r="CI61" i="28"/>
  <c r="EV60" i="28"/>
  <c r="EW60" i="28"/>
  <c r="EX60" i="28"/>
  <c r="EY60" i="28"/>
  <c r="EZ60" i="28"/>
  <c r="FA60" i="28"/>
  <c r="FB60" i="28"/>
  <c r="FC60" i="28"/>
  <c r="FD60" i="28"/>
  <c r="FE60" i="28"/>
  <c r="FF60" i="28"/>
  <c r="FG60" i="28"/>
  <c r="FH60" i="28"/>
  <c r="FI60" i="28"/>
  <c r="FJ60" i="28"/>
  <c r="FK60" i="28"/>
  <c r="FL60" i="28"/>
  <c r="FM60" i="28"/>
  <c r="BR60" i="28"/>
  <c r="BS60" i="28"/>
  <c r="BT60" i="28"/>
  <c r="BU60" i="28"/>
  <c r="BV60" i="28"/>
  <c r="BW60" i="28"/>
  <c r="BX60" i="28"/>
  <c r="BY60" i="28"/>
  <c r="BZ60" i="28"/>
  <c r="CA60" i="28"/>
  <c r="CB60" i="28"/>
  <c r="CC60" i="28"/>
  <c r="CD60" i="28"/>
  <c r="CE60" i="28"/>
  <c r="CF60" i="28"/>
  <c r="CG60" i="28"/>
  <c r="CH60" i="28"/>
  <c r="CI60" i="28"/>
  <c r="EV59" i="28"/>
  <c r="EW59" i="28"/>
  <c r="EX59" i="28"/>
  <c r="EY59" i="28"/>
  <c r="EZ59" i="28"/>
  <c r="FA59" i="28"/>
  <c r="FB59" i="28"/>
  <c r="FC59" i="28"/>
  <c r="FD59" i="28"/>
  <c r="FE59" i="28"/>
  <c r="FF59" i="28"/>
  <c r="FG59" i="28"/>
  <c r="FH59" i="28"/>
  <c r="FI59" i="28"/>
  <c r="FJ59" i="28"/>
  <c r="FK59" i="28"/>
  <c r="FL59" i="28"/>
  <c r="FM59" i="28"/>
  <c r="BR59" i="28"/>
  <c r="BS59" i="28"/>
  <c r="BT59" i="28"/>
  <c r="BU59" i="28"/>
  <c r="BV59" i="28"/>
  <c r="BW59" i="28"/>
  <c r="BX59" i="28"/>
  <c r="BY59" i="28"/>
  <c r="BZ59" i="28"/>
  <c r="CA59" i="28"/>
  <c r="CB59" i="28"/>
  <c r="CC59" i="28"/>
  <c r="CD59" i="28"/>
  <c r="CE59" i="28"/>
  <c r="CF59" i="28"/>
  <c r="CG59" i="28"/>
  <c r="CH59" i="28"/>
  <c r="CI59" i="28"/>
  <c r="EV58" i="28"/>
  <c r="EW58" i="28"/>
  <c r="EX58" i="28"/>
  <c r="EY58" i="28"/>
  <c r="EZ58" i="28"/>
  <c r="FA58" i="28"/>
  <c r="FB58" i="28"/>
  <c r="FC58" i="28"/>
  <c r="FD58" i="28"/>
  <c r="FE58" i="28"/>
  <c r="FF58" i="28"/>
  <c r="FG58" i="28"/>
  <c r="FH58" i="28"/>
  <c r="FI58" i="28"/>
  <c r="FJ58" i="28"/>
  <c r="FK58" i="28"/>
  <c r="FL58" i="28"/>
  <c r="FM58" i="28"/>
  <c r="BR58" i="28"/>
  <c r="BS58" i="28"/>
  <c r="BT58" i="28"/>
  <c r="BU58" i="28"/>
  <c r="BV58" i="28"/>
  <c r="BW58" i="28"/>
  <c r="BX58" i="28"/>
  <c r="BY58" i="28"/>
  <c r="BZ58" i="28"/>
  <c r="CA58" i="28"/>
  <c r="CB58" i="28"/>
  <c r="CC58" i="28"/>
  <c r="CD58" i="28"/>
  <c r="CE58" i="28"/>
  <c r="CF58" i="28"/>
  <c r="CG58" i="28"/>
  <c r="CH58" i="28"/>
  <c r="CI58" i="28"/>
  <c r="EV57" i="28"/>
  <c r="EW57" i="28"/>
  <c r="EX57" i="28"/>
  <c r="EY57" i="28"/>
  <c r="EZ57" i="28"/>
  <c r="FA57" i="28"/>
  <c r="FB57" i="28"/>
  <c r="FC57" i="28"/>
  <c r="FD57" i="28"/>
  <c r="FE57" i="28"/>
  <c r="FF57" i="28"/>
  <c r="FG57" i="28"/>
  <c r="FH57" i="28"/>
  <c r="FI57" i="28"/>
  <c r="FJ57" i="28"/>
  <c r="FK57" i="28"/>
  <c r="FL57" i="28"/>
  <c r="FM57" i="28"/>
  <c r="BR57" i="28"/>
  <c r="BS57" i="28"/>
  <c r="BT57" i="28"/>
  <c r="BU57" i="28"/>
  <c r="BV57" i="28"/>
  <c r="BW57" i="28"/>
  <c r="BX57" i="28"/>
  <c r="BY57" i="28"/>
  <c r="BZ57" i="28"/>
  <c r="CA57" i="28"/>
  <c r="CB57" i="28"/>
  <c r="CC57" i="28"/>
  <c r="CD57" i="28"/>
  <c r="CE57" i="28"/>
  <c r="CF57" i="28"/>
  <c r="CG57" i="28"/>
  <c r="CH57" i="28"/>
  <c r="CI57" i="28"/>
  <c r="EV56" i="28"/>
  <c r="EW56" i="28"/>
  <c r="EX56" i="28"/>
  <c r="EY56" i="28"/>
  <c r="EZ56" i="28"/>
  <c r="FA56" i="28"/>
  <c r="FB56" i="28"/>
  <c r="FC56" i="28"/>
  <c r="FD56" i="28"/>
  <c r="FE56" i="28"/>
  <c r="FF56" i="28"/>
  <c r="FG56" i="28"/>
  <c r="FH56" i="28"/>
  <c r="FI56" i="28"/>
  <c r="FJ56" i="28"/>
  <c r="FK56" i="28"/>
  <c r="FL56" i="28"/>
  <c r="FM56" i="28"/>
  <c r="BR56" i="28"/>
  <c r="BS56" i="28"/>
  <c r="BT56" i="28"/>
  <c r="BU56" i="28"/>
  <c r="BV56" i="28"/>
  <c r="BW56" i="28"/>
  <c r="BX56" i="28"/>
  <c r="BY56" i="28"/>
  <c r="BZ56" i="28"/>
  <c r="CA56" i="28"/>
  <c r="CB56" i="28"/>
  <c r="CC56" i="28"/>
  <c r="CD56" i="28"/>
  <c r="CE56" i="28"/>
  <c r="CF56" i="28"/>
  <c r="CG56" i="28"/>
  <c r="CH56" i="28"/>
  <c r="CI56" i="28"/>
  <c r="EV55" i="28"/>
  <c r="EW55" i="28"/>
  <c r="EX55" i="28"/>
  <c r="EY55" i="28"/>
  <c r="EZ55" i="28"/>
  <c r="FA55" i="28"/>
  <c r="FB55" i="28"/>
  <c r="FC55" i="28"/>
  <c r="FD55" i="28"/>
  <c r="FE55" i="28"/>
  <c r="FF55" i="28"/>
  <c r="FG55" i="28"/>
  <c r="FH55" i="28"/>
  <c r="FI55" i="28"/>
  <c r="FJ55" i="28"/>
  <c r="FK55" i="28"/>
  <c r="FL55" i="28"/>
  <c r="FM55" i="28"/>
  <c r="BR55" i="28"/>
  <c r="BS55" i="28"/>
  <c r="BT55" i="28"/>
  <c r="BU55" i="28"/>
  <c r="BV55" i="28"/>
  <c r="BW55" i="28"/>
  <c r="BX55" i="28"/>
  <c r="BY55" i="28"/>
  <c r="BZ55" i="28"/>
  <c r="CA55" i="28"/>
  <c r="CB55" i="28"/>
  <c r="CC55" i="28"/>
  <c r="CD55" i="28"/>
  <c r="CE55" i="28"/>
  <c r="CF55" i="28"/>
  <c r="CG55" i="28"/>
  <c r="CH55" i="28"/>
  <c r="CI55" i="28"/>
  <c r="EV54" i="28"/>
  <c r="EW54" i="28"/>
  <c r="EX54" i="28"/>
  <c r="EY54" i="28"/>
  <c r="EZ54" i="28"/>
  <c r="FA54" i="28"/>
  <c r="FB54" i="28"/>
  <c r="FC54" i="28"/>
  <c r="FD54" i="28"/>
  <c r="FE54" i="28"/>
  <c r="FF54" i="28"/>
  <c r="FG54" i="28"/>
  <c r="FH54" i="28"/>
  <c r="FI54" i="28"/>
  <c r="FJ54" i="28"/>
  <c r="FK54" i="28"/>
  <c r="FL54" i="28"/>
  <c r="FM54" i="28"/>
  <c r="BR54" i="28"/>
  <c r="BS54" i="28"/>
  <c r="BT54" i="28"/>
  <c r="BU54" i="28"/>
  <c r="BV54" i="28"/>
  <c r="BW54" i="28"/>
  <c r="BX54" i="28"/>
  <c r="BY54" i="28"/>
  <c r="BZ54" i="28"/>
  <c r="CA54" i="28"/>
  <c r="CB54" i="28"/>
  <c r="CC54" i="28"/>
  <c r="CD54" i="28"/>
  <c r="CE54" i="28"/>
  <c r="CF54" i="28"/>
  <c r="CG54" i="28"/>
  <c r="CH54" i="28"/>
  <c r="CI54" i="28"/>
  <c r="EV53" i="28"/>
  <c r="EW53" i="28"/>
  <c r="EX53" i="28"/>
  <c r="EY53" i="28"/>
  <c r="EZ53" i="28"/>
  <c r="FA53" i="28"/>
  <c r="FB53" i="28"/>
  <c r="FC53" i="28"/>
  <c r="FD53" i="28"/>
  <c r="FE53" i="28"/>
  <c r="FF53" i="28"/>
  <c r="FG53" i="28"/>
  <c r="FH53" i="28"/>
  <c r="FI53" i="28"/>
  <c r="FJ53" i="28"/>
  <c r="FK53" i="28"/>
  <c r="FL53" i="28"/>
  <c r="FM53" i="28"/>
  <c r="BR53" i="28"/>
  <c r="BS53" i="28"/>
  <c r="BT53" i="28"/>
  <c r="BU53" i="28"/>
  <c r="BV53" i="28"/>
  <c r="BW53" i="28"/>
  <c r="BX53" i="28"/>
  <c r="BY53" i="28"/>
  <c r="BZ53" i="28"/>
  <c r="CA53" i="28"/>
  <c r="CB53" i="28"/>
  <c r="CC53" i="28"/>
  <c r="CD53" i="28"/>
  <c r="CE53" i="28"/>
  <c r="CF53" i="28"/>
  <c r="CG53" i="28"/>
  <c r="CH53" i="28"/>
  <c r="CI53" i="28"/>
  <c r="EV52" i="28"/>
  <c r="EW52" i="28"/>
  <c r="EX52" i="28"/>
  <c r="EY52" i="28"/>
  <c r="EZ52" i="28"/>
  <c r="FA52" i="28"/>
  <c r="FB52" i="28"/>
  <c r="FC52" i="28"/>
  <c r="FD52" i="28"/>
  <c r="FE52" i="28"/>
  <c r="FF52" i="28"/>
  <c r="FG52" i="28"/>
  <c r="FH52" i="28"/>
  <c r="FI52" i="28"/>
  <c r="FJ52" i="28"/>
  <c r="FK52" i="28"/>
  <c r="FL52" i="28"/>
  <c r="FM52" i="28"/>
  <c r="BR52" i="28"/>
  <c r="BS52" i="28"/>
  <c r="BT52" i="28"/>
  <c r="BU52" i="28"/>
  <c r="BV52" i="28"/>
  <c r="BW52" i="28"/>
  <c r="BX52" i="28"/>
  <c r="BY52" i="28"/>
  <c r="BZ52" i="28"/>
  <c r="CA52" i="28"/>
  <c r="CB52" i="28"/>
  <c r="CC52" i="28"/>
  <c r="CD52" i="28"/>
  <c r="CE52" i="28"/>
  <c r="CF52" i="28"/>
  <c r="CG52" i="28"/>
  <c r="CH52" i="28"/>
  <c r="CI52" i="28"/>
  <c r="EV51" i="28"/>
  <c r="EW51" i="28"/>
  <c r="EX51" i="28"/>
  <c r="EY51" i="28"/>
  <c r="EZ51" i="28"/>
  <c r="FA51" i="28"/>
  <c r="FB51" i="28"/>
  <c r="FC51" i="28"/>
  <c r="FD51" i="28"/>
  <c r="FE51" i="28"/>
  <c r="FF51" i="28"/>
  <c r="FG51" i="28"/>
  <c r="FH51" i="28"/>
  <c r="FI51" i="28"/>
  <c r="FJ51" i="28"/>
  <c r="FK51" i="28"/>
  <c r="FL51" i="28"/>
  <c r="FM51" i="28"/>
  <c r="BR51" i="28"/>
  <c r="BS51" i="28"/>
  <c r="BT51" i="28"/>
  <c r="BU51" i="28"/>
  <c r="BV51" i="28"/>
  <c r="BW51" i="28"/>
  <c r="BX51" i="28"/>
  <c r="BY51" i="28"/>
  <c r="BZ51" i="28"/>
  <c r="CA51" i="28"/>
  <c r="CB51" i="28"/>
  <c r="CC51" i="28"/>
  <c r="CD51" i="28"/>
  <c r="CE51" i="28"/>
  <c r="CF51" i="28"/>
  <c r="CG51" i="28"/>
  <c r="CH51" i="28"/>
  <c r="CI51" i="28"/>
  <c r="EV50" i="28"/>
  <c r="EW50" i="28"/>
  <c r="EX50" i="28"/>
  <c r="EY50" i="28"/>
  <c r="EZ50" i="28"/>
  <c r="FA50" i="28"/>
  <c r="FB50" i="28"/>
  <c r="FC50" i="28"/>
  <c r="FD50" i="28"/>
  <c r="FE50" i="28"/>
  <c r="FF50" i="28"/>
  <c r="FG50" i="28"/>
  <c r="FH50" i="28"/>
  <c r="FI50" i="28"/>
  <c r="FJ50" i="28"/>
  <c r="FK50" i="28"/>
  <c r="FL50" i="28"/>
  <c r="FM50" i="28"/>
  <c r="BR50" i="28"/>
  <c r="BS50" i="28"/>
  <c r="BT50" i="28"/>
  <c r="BU50" i="28"/>
  <c r="BV50" i="28"/>
  <c r="BW50" i="28"/>
  <c r="BX50" i="28"/>
  <c r="BY50" i="28"/>
  <c r="BZ50" i="28"/>
  <c r="CA50" i="28"/>
  <c r="CB50" i="28"/>
  <c r="CC50" i="28"/>
  <c r="CD50" i="28"/>
  <c r="CE50" i="28"/>
  <c r="CF50" i="28"/>
  <c r="CG50" i="28"/>
  <c r="CH50" i="28"/>
  <c r="CI50" i="28"/>
  <c r="EV49" i="28"/>
  <c r="EW49" i="28"/>
  <c r="EX49" i="28"/>
  <c r="EY49" i="28"/>
  <c r="EZ49" i="28"/>
  <c r="FA49" i="28"/>
  <c r="FB49" i="28"/>
  <c r="FC49" i="28"/>
  <c r="FD49" i="28"/>
  <c r="FE49" i="28"/>
  <c r="FF49" i="28"/>
  <c r="FG49" i="28"/>
  <c r="FH49" i="28"/>
  <c r="FI49" i="28"/>
  <c r="FJ49" i="28"/>
  <c r="FK49" i="28"/>
  <c r="FL49" i="28"/>
  <c r="FM49" i="28"/>
  <c r="BR49" i="28"/>
  <c r="BS49" i="28"/>
  <c r="BT49" i="28"/>
  <c r="BU49" i="28"/>
  <c r="BV49" i="28"/>
  <c r="BW49" i="28"/>
  <c r="BX49" i="28"/>
  <c r="BY49" i="28"/>
  <c r="BZ49" i="28"/>
  <c r="CA49" i="28"/>
  <c r="CB49" i="28"/>
  <c r="CC49" i="28"/>
  <c r="CD49" i="28"/>
  <c r="CE49" i="28"/>
  <c r="CF49" i="28"/>
  <c r="CG49" i="28"/>
  <c r="CH49" i="28"/>
  <c r="CI49" i="28"/>
  <c r="EV48" i="28"/>
  <c r="EW48" i="28"/>
  <c r="EX48" i="28"/>
  <c r="EY48" i="28"/>
  <c r="EZ48" i="28"/>
  <c r="FA48" i="28"/>
  <c r="FB48" i="28"/>
  <c r="FC48" i="28"/>
  <c r="FD48" i="28"/>
  <c r="FE48" i="28"/>
  <c r="FF48" i="28"/>
  <c r="FG48" i="28"/>
  <c r="FH48" i="28"/>
  <c r="FI48" i="28"/>
  <c r="FJ48" i="28"/>
  <c r="FK48" i="28"/>
  <c r="FL48" i="28"/>
  <c r="FM48" i="28"/>
  <c r="BR48" i="28"/>
  <c r="BS48" i="28"/>
  <c r="BT48" i="28"/>
  <c r="BU48" i="28"/>
  <c r="BV48" i="28"/>
  <c r="BW48" i="28"/>
  <c r="BX48" i="28"/>
  <c r="BY48" i="28"/>
  <c r="BZ48" i="28"/>
  <c r="CA48" i="28"/>
  <c r="CB48" i="28"/>
  <c r="CC48" i="28"/>
  <c r="CD48" i="28"/>
  <c r="CE48" i="28"/>
  <c r="CF48" i="28"/>
  <c r="CG48" i="28"/>
  <c r="CH48" i="28"/>
  <c r="CI48" i="28"/>
  <c r="EK61" i="28"/>
  <c r="EL61" i="28"/>
  <c r="EM61" i="28"/>
  <c r="EN61" i="28"/>
  <c r="EO61" i="28"/>
  <c r="EP61" i="28"/>
  <c r="EQ61" i="28"/>
  <c r="ER61" i="28"/>
  <c r="BI61" i="28"/>
  <c r="BJ61" i="28"/>
  <c r="BK61" i="28"/>
  <c r="BL61" i="28"/>
  <c r="BM61" i="28"/>
  <c r="BN61" i="28"/>
  <c r="BO61" i="28"/>
  <c r="BP61" i="28"/>
  <c r="EK60" i="28"/>
  <c r="EL60" i="28"/>
  <c r="EM60" i="28"/>
  <c r="EN60" i="28"/>
  <c r="EO60" i="28"/>
  <c r="EP60" i="28"/>
  <c r="EQ60" i="28"/>
  <c r="ER60" i="28"/>
  <c r="BI60" i="28"/>
  <c r="BJ60" i="28"/>
  <c r="BK60" i="28"/>
  <c r="BL60" i="28"/>
  <c r="BM60" i="28"/>
  <c r="BN60" i="28"/>
  <c r="BO60" i="28"/>
  <c r="BP60" i="28"/>
  <c r="EK59" i="28"/>
  <c r="EL59" i="28"/>
  <c r="EM59" i="28"/>
  <c r="EN59" i="28"/>
  <c r="EO59" i="28"/>
  <c r="EP59" i="28"/>
  <c r="EQ59" i="28"/>
  <c r="ER59" i="28"/>
  <c r="BI59" i="28"/>
  <c r="BJ59" i="28"/>
  <c r="BK59" i="28"/>
  <c r="BL59" i="28"/>
  <c r="BM59" i="28"/>
  <c r="BN59" i="28"/>
  <c r="BO59" i="28"/>
  <c r="BP59" i="28"/>
  <c r="EK58" i="28"/>
  <c r="EL58" i="28"/>
  <c r="EM58" i="28"/>
  <c r="EN58" i="28"/>
  <c r="EO58" i="28"/>
  <c r="EP58" i="28"/>
  <c r="EQ58" i="28"/>
  <c r="ER58" i="28"/>
  <c r="BI58" i="28"/>
  <c r="BJ58" i="28"/>
  <c r="BK58" i="28"/>
  <c r="BL58" i="28"/>
  <c r="BM58" i="28"/>
  <c r="BN58" i="28"/>
  <c r="BO58" i="28"/>
  <c r="BP58" i="28"/>
  <c r="EK57" i="28"/>
  <c r="EL57" i="28"/>
  <c r="EM57" i="28"/>
  <c r="EN57" i="28"/>
  <c r="EO57" i="28"/>
  <c r="EP57" i="28"/>
  <c r="EQ57" i="28"/>
  <c r="ER57" i="28"/>
  <c r="BI57" i="28"/>
  <c r="BJ57" i="28"/>
  <c r="BK57" i="28"/>
  <c r="BL57" i="28"/>
  <c r="BM57" i="28"/>
  <c r="BN57" i="28"/>
  <c r="BO57" i="28"/>
  <c r="BP57" i="28"/>
  <c r="EK56" i="28"/>
  <c r="EL56" i="28"/>
  <c r="EM56" i="28"/>
  <c r="EN56" i="28"/>
  <c r="EO56" i="28"/>
  <c r="EP56" i="28"/>
  <c r="EQ56" i="28"/>
  <c r="ER56" i="28"/>
  <c r="BI56" i="28"/>
  <c r="BJ56" i="28"/>
  <c r="BK56" i="28"/>
  <c r="BL56" i="28"/>
  <c r="BM56" i="28"/>
  <c r="BN56" i="28"/>
  <c r="BO56" i="28"/>
  <c r="BP56" i="28"/>
  <c r="EK55" i="28"/>
  <c r="EL55" i="28"/>
  <c r="EM55" i="28"/>
  <c r="EN55" i="28"/>
  <c r="EO55" i="28"/>
  <c r="EP55" i="28"/>
  <c r="EQ55" i="28"/>
  <c r="ER55" i="28"/>
  <c r="BI55" i="28"/>
  <c r="BJ55" i="28"/>
  <c r="BK55" i="28"/>
  <c r="BL55" i="28"/>
  <c r="BM55" i="28"/>
  <c r="BN55" i="28"/>
  <c r="BO55" i="28"/>
  <c r="BP55" i="28"/>
  <c r="EK54" i="28"/>
  <c r="EL54" i="28"/>
  <c r="EM54" i="28"/>
  <c r="EN54" i="28"/>
  <c r="EO54" i="28"/>
  <c r="EP54" i="28"/>
  <c r="EQ54" i="28"/>
  <c r="ER54" i="28"/>
  <c r="BI54" i="28"/>
  <c r="BJ54" i="28"/>
  <c r="BK54" i="28"/>
  <c r="BL54" i="28"/>
  <c r="BM54" i="28"/>
  <c r="BN54" i="28"/>
  <c r="BO54" i="28"/>
  <c r="BP54" i="28"/>
  <c r="EK53" i="28"/>
  <c r="EL53" i="28"/>
  <c r="EM53" i="28"/>
  <c r="EN53" i="28"/>
  <c r="EO53" i="28"/>
  <c r="EP53" i="28"/>
  <c r="EQ53" i="28"/>
  <c r="ER53" i="28"/>
  <c r="BI53" i="28"/>
  <c r="BJ53" i="28"/>
  <c r="BK53" i="28"/>
  <c r="BL53" i="28"/>
  <c r="BM53" i="28"/>
  <c r="BN53" i="28"/>
  <c r="BO53" i="28"/>
  <c r="BP53" i="28"/>
  <c r="EK52" i="28"/>
  <c r="EL52" i="28"/>
  <c r="EM52" i="28"/>
  <c r="EN52" i="28"/>
  <c r="EO52" i="28"/>
  <c r="EP52" i="28"/>
  <c r="EQ52" i="28"/>
  <c r="ER52" i="28"/>
  <c r="BI52" i="28"/>
  <c r="BJ52" i="28"/>
  <c r="BK52" i="28"/>
  <c r="BL52" i="28"/>
  <c r="BM52" i="28"/>
  <c r="BN52" i="28"/>
  <c r="BO52" i="28"/>
  <c r="BP52" i="28"/>
  <c r="EK51" i="28"/>
  <c r="EL51" i="28"/>
  <c r="EM51" i="28"/>
  <c r="EN51" i="28"/>
  <c r="EO51" i="28"/>
  <c r="EP51" i="28"/>
  <c r="EQ51" i="28"/>
  <c r="ER51" i="28"/>
  <c r="BI51" i="28"/>
  <c r="BJ51" i="28"/>
  <c r="BK51" i="28"/>
  <c r="BL51" i="28"/>
  <c r="BM51" i="28"/>
  <c r="BN51" i="28"/>
  <c r="BO51" i="28"/>
  <c r="BP51" i="28"/>
  <c r="EK50" i="28"/>
  <c r="EL50" i="28"/>
  <c r="EM50" i="28"/>
  <c r="EN50" i="28"/>
  <c r="EO50" i="28"/>
  <c r="EP50" i="28"/>
  <c r="EQ50" i="28"/>
  <c r="ER50" i="28"/>
  <c r="BI50" i="28"/>
  <c r="BJ50" i="28"/>
  <c r="BK50" i="28"/>
  <c r="BL50" i="28"/>
  <c r="BM50" i="28"/>
  <c r="BN50" i="28"/>
  <c r="BO50" i="28"/>
  <c r="BP50" i="28"/>
  <c r="EK49" i="28"/>
  <c r="EL49" i="28"/>
  <c r="EM49" i="28"/>
  <c r="EN49" i="28"/>
  <c r="EO49" i="28"/>
  <c r="EP49" i="28"/>
  <c r="EQ49" i="28"/>
  <c r="ER49" i="28"/>
  <c r="BI49" i="28"/>
  <c r="BJ49" i="28"/>
  <c r="BK49" i="28"/>
  <c r="BL49" i="28"/>
  <c r="BM49" i="28"/>
  <c r="BN49" i="28"/>
  <c r="BO49" i="28"/>
  <c r="BP49" i="28"/>
  <c r="EK48" i="28"/>
  <c r="EL48" i="28"/>
  <c r="EM48" i="28"/>
  <c r="EN48" i="28"/>
  <c r="EO48" i="28"/>
  <c r="EP48" i="28"/>
  <c r="EQ48" i="28"/>
  <c r="ER48" i="28"/>
  <c r="BI48" i="28"/>
  <c r="BJ48" i="28"/>
  <c r="BK48" i="28"/>
  <c r="BL48" i="28"/>
  <c r="BM48" i="28"/>
  <c r="BN48" i="28"/>
  <c r="BO48" i="28"/>
  <c r="BP48" i="28"/>
  <c r="CQ61" i="28"/>
  <c r="CR61" i="28"/>
  <c r="CS61" i="28"/>
  <c r="CT61" i="28"/>
  <c r="CU61" i="28"/>
  <c r="CV61" i="28"/>
  <c r="CZ61" i="28"/>
  <c r="DA61" i="28"/>
  <c r="DE61" i="28"/>
  <c r="DF61" i="28"/>
  <c r="DG61" i="28"/>
  <c r="DH61" i="28"/>
  <c r="DI61" i="28"/>
  <c r="DJ61" i="28"/>
  <c r="DK61" i="28"/>
  <c r="DL61" i="28"/>
  <c r="DM61" i="28"/>
  <c r="DN61" i="28"/>
  <c r="DO61" i="28"/>
  <c r="DP61" i="28"/>
  <c r="DQ61" i="28"/>
  <c r="DR61" i="28"/>
  <c r="DS61" i="28"/>
  <c r="DT61" i="28"/>
  <c r="DX61" i="28"/>
  <c r="DY61" i="28"/>
  <c r="DZ61" i="28"/>
  <c r="EA61" i="28"/>
  <c r="EB61" i="28"/>
  <c r="EC61" i="28"/>
  <c r="ED61" i="28"/>
  <c r="EE61" i="28"/>
  <c r="EF61" i="28"/>
  <c r="EG61" i="28"/>
  <c r="W61" i="28"/>
  <c r="X61" i="28"/>
  <c r="Y61" i="28"/>
  <c r="Z61" i="28"/>
  <c r="AA61" i="28"/>
  <c r="AB61" i="28"/>
  <c r="AD61" i="28"/>
  <c r="AE61" i="28"/>
  <c r="AG61" i="28"/>
  <c r="AH61" i="28"/>
  <c r="AI61" i="28"/>
  <c r="AJ61" i="28"/>
  <c r="AK61" i="28"/>
  <c r="AL61" i="28"/>
  <c r="AM61" i="28"/>
  <c r="AN61" i="28"/>
  <c r="AO61" i="28"/>
  <c r="AP61" i="28"/>
  <c r="AQ61" i="28"/>
  <c r="AR61" i="28"/>
  <c r="AS61" i="28"/>
  <c r="AT61" i="28"/>
  <c r="AU61" i="28"/>
  <c r="AV61" i="28"/>
  <c r="AX61" i="28"/>
  <c r="AY61" i="28"/>
  <c r="AZ61" i="28"/>
  <c r="BA61" i="28"/>
  <c r="BB61" i="28"/>
  <c r="BC61" i="28"/>
  <c r="BD61" i="28"/>
  <c r="BE61" i="28"/>
  <c r="BF61" i="28"/>
  <c r="BG61" i="28"/>
  <c r="CQ60" i="28"/>
  <c r="CR60" i="28"/>
  <c r="CS60" i="28"/>
  <c r="CT60" i="28"/>
  <c r="CU60" i="28"/>
  <c r="CV60" i="28"/>
  <c r="CZ60" i="28"/>
  <c r="DA60" i="28"/>
  <c r="DE60" i="28"/>
  <c r="DF60" i="28"/>
  <c r="DG60" i="28"/>
  <c r="DH60" i="28"/>
  <c r="DI60" i="28"/>
  <c r="DJ60" i="28"/>
  <c r="DK60" i="28"/>
  <c r="DL60" i="28"/>
  <c r="DM60" i="28"/>
  <c r="DN60" i="28"/>
  <c r="DO60" i="28"/>
  <c r="DP60" i="28"/>
  <c r="DQ60" i="28"/>
  <c r="DR60" i="28"/>
  <c r="DS60" i="28"/>
  <c r="DT60" i="28"/>
  <c r="DX60" i="28"/>
  <c r="DY60" i="28"/>
  <c r="DZ60" i="28"/>
  <c r="EA60" i="28"/>
  <c r="EB60" i="28"/>
  <c r="EC60" i="28"/>
  <c r="ED60" i="28"/>
  <c r="EE60" i="28"/>
  <c r="EF60" i="28"/>
  <c r="EG60" i="28"/>
  <c r="W60" i="28"/>
  <c r="X60" i="28"/>
  <c r="Y60" i="28"/>
  <c r="Z60" i="28"/>
  <c r="AA60" i="28"/>
  <c r="AB60" i="28"/>
  <c r="AD60" i="28"/>
  <c r="AE60" i="28"/>
  <c r="AG60" i="28"/>
  <c r="AH60" i="28"/>
  <c r="AI60" i="28"/>
  <c r="AJ60" i="28"/>
  <c r="AK60" i="28"/>
  <c r="AL60" i="28"/>
  <c r="AM60" i="28"/>
  <c r="AN60" i="28"/>
  <c r="AO60" i="28"/>
  <c r="AP60" i="28"/>
  <c r="AQ60" i="28"/>
  <c r="AR60" i="28"/>
  <c r="AS60" i="28"/>
  <c r="AT60" i="28"/>
  <c r="AU60" i="28"/>
  <c r="AV60" i="28"/>
  <c r="AX60" i="28"/>
  <c r="AY60" i="28"/>
  <c r="AZ60" i="28"/>
  <c r="BA60" i="28"/>
  <c r="BB60" i="28"/>
  <c r="BC60" i="28"/>
  <c r="BD60" i="28"/>
  <c r="BE60" i="28"/>
  <c r="BF60" i="28"/>
  <c r="BG60" i="28"/>
  <c r="CQ59" i="28"/>
  <c r="CR59" i="28"/>
  <c r="CS59" i="28"/>
  <c r="CT59" i="28"/>
  <c r="CU59" i="28"/>
  <c r="CV59" i="28"/>
  <c r="CZ59" i="28"/>
  <c r="DA59" i="28"/>
  <c r="DE59" i="28"/>
  <c r="DF59" i="28"/>
  <c r="DG59" i="28"/>
  <c r="DH59" i="28"/>
  <c r="DI59" i="28"/>
  <c r="DJ59" i="28"/>
  <c r="DK59" i="28"/>
  <c r="DL59" i="28"/>
  <c r="DM59" i="28"/>
  <c r="DN59" i="28"/>
  <c r="DO59" i="28"/>
  <c r="DP59" i="28"/>
  <c r="DQ59" i="28"/>
  <c r="DR59" i="28"/>
  <c r="DS59" i="28"/>
  <c r="DT59" i="28"/>
  <c r="DX59" i="28"/>
  <c r="DY59" i="28"/>
  <c r="DZ59" i="28"/>
  <c r="EA59" i="28"/>
  <c r="EB59" i="28"/>
  <c r="EC59" i="28"/>
  <c r="ED59" i="28"/>
  <c r="EE59" i="28"/>
  <c r="EF59" i="28"/>
  <c r="EG59" i="28"/>
  <c r="W59" i="28"/>
  <c r="X59" i="28"/>
  <c r="Y59" i="28"/>
  <c r="Z59" i="28"/>
  <c r="AA59" i="28"/>
  <c r="AB59" i="28"/>
  <c r="AD59" i="28"/>
  <c r="AE59" i="28"/>
  <c r="AG59" i="28"/>
  <c r="AH59" i="28"/>
  <c r="AI59" i="28"/>
  <c r="AJ59" i="28"/>
  <c r="AK59" i="28"/>
  <c r="AL59" i="28"/>
  <c r="AM59" i="28"/>
  <c r="AN59" i="28"/>
  <c r="AO59" i="28"/>
  <c r="AP59" i="28"/>
  <c r="AQ59" i="28"/>
  <c r="AR59" i="28"/>
  <c r="AS59" i="28"/>
  <c r="AT59" i="28"/>
  <c r="AU59" i="28"/>
  <c r="AV59" i="28"/>
  <c r="AX59" i="28"/>
  <c r="AY59" i="28"/>
  <c r="AZ59" i="28"/>
  <c r="BA59" i="28"/>
  <c r="BB59" i="28"/>
  <c r="BC59" i="28"/>
  <c r="BD59" i="28"/>
  <c r="BE59" i="28"/>
  <c r="BF59" i="28"/>
  <c r="BG59" i="28"/>
  <c r="CQ58" i="28"/>
  <c r="CR58" i="28"/>
  <c r="CS58" i="28"/>
  <c r="CT58" i="28"/>
  <c r="CU58" i="28"/>
  <c r="CV58" i="28"/>
  <c r="CZ58" i="28"/>
  <c r="DA58" i="28"/>
  <c r="DE58" i="28"/>
  <c r="DF58" i="28"/>
  <c r="DG58" i="28"/>
  <c r="DH58" i="28"/>
  <c r="DI58" i="28"/>
  <c r="DJ58" i="28"/>
  <c r="DK58" i="28"/>
  <c r="DL58" i="28"/>
  <c r="DM58" i="28"/>
  <c r="DN58" i="28"/>
  <c r="DO58" i="28"/>
  <c r="DP58" i="28"/>
  <c r="DQ58" i="28"/>
  <c r="DR58" i="28"/>
  <c r="DS58" i="28"/>
  <c r="DT58" i="28"/>
  <c r="DX58" i="28"/>
  <c r="DY58" i="28"/>
  <c r="DZ58" i="28"/>
  <c r="EA58" i="28"/>
  <c r="EB58" i="28"/>
  <c r="EC58" i="28"/>
  <c r="ED58" i="28"/>
  <c r="EE58" i="28"/>
  <c r="EF58" i="28"/>
  <c r="EG58" i="28"/>
  <c r="W58" i="28"/>
  <c r="X58" i="28"/>
  <c r="Y58" i="28"/>
  <c r="Z58" i="28"/>
  <c r="AA58" i="28"/>
  <c r="AB58" i="28"/>
  <c r="AD58" i="28"/>
  <c r="AE58" i="28"/>
  <c r="AG58" i="28"/>
  <c r="AH58" i="28"/>
  <c r="AI58" i="28"/>
  <c r="AJ58" i="28"/>
  <c r="AK58" i="28"/>
  <c r="AL58" i="28"/>
  <c r="AM58" i="28"/>
  <c r="AN58" i="28"/>
  <c r="AO58" i="28"/>
  <c r="AP58" i="28"/>
  <c r="AQ58" i="28"/>
  <c r="AR58" i="28"/>
  <c r="AS58" i="28"/>
  <c r="AT58" i="28"/>
  <c r="AU58" i="28"/>
  <c r="AV58" i="28"/>
  <c r="AX58" i="28"/>
  <c r="AY58" i="28"/>
  <c r="AZ58" i="28"/>
  <c r="BA58" i="28"/>
  <c r="BB58" i="28"/>
  <c r="BC58" i="28"/>
  <c r="BD58" i="28"/>
  <c r="BE58" i="28"/>
  <c r="BF58" i="28"/>
  <c r="BG58" i="28"/>
  <c r="CQ57" i="28"/>
  <c r="CR57" i="28"/>
  <c r="CS57" i="28"/>
  <c r="CT57" i="28"/>
  <c r="CU57" i="28"/>
  <c r="CV57" i="28"/>
  <c r="CZ57" i="28"/>
  <c r="DA57" i="28"/>
  <c r="DE57" i="28"/>
  <c r="DF57" i="28"/>
  <c r="DG57" i="28"/>
  <c r="DH57" i="28"/>
  <c r="DI57" i="28"/>
  <c r="DJ57" i="28"/>
  <c r="DK57" i="28"/>
  <c r="DL57" i="28"/>
  <c r="DM57" i="28"/>
  <c r="DN57" i="28"/>
  <c r="DO57" i="28"/>
  <c r="DP57" i="28"/>
  <c r="DQ57" i="28"/>
  <c r="DR57" i="28"/>
  <c r="DS57" i="28"/>
  <c r="DT57" i="28"/>
  <c r="DX57" i="28"/>
  <c r="DY57" i="28"/>
  <c r="DZ57" i="28"/>
  <c r="EA57" i="28"/>
  <c r="EB57" i="28"/>
  <c r="EC57" i="28"/>
  <c r="ED57" i="28"/>
  <c r="EE57" i="28"/>
  <c r="EF57" i="28"/>
  <c r="EG57" i="28"/>
  <c r="W57" i="28"/>
  <c r="X57" i="28"/>
  <c r="Y57" i="28"/>
  <c r="Z57" i="28"/>
  <c r="AA57" i="28"/>
  <c r="AB57" i="28"/>
  <c r="AD57" i="28"/>
  <c r="AE57" i="28"/>
  <c r="AG57" i="28"/>
  <c r="AH57" i="28"/>
  <c r="AI57" i="28"/>
  <c r="AJ57" i="28"/>
  <c r="AK57" i="28"/>
  <c r="AL57" i="28"/>
  <c r="AM57" i="28"/>
  <c r="AN57" i="28"/>
  <c r="AO57" i="28"/>
  <c r="AP57" i="28"/>
  <c r="AQ57" i="28"/>
  <c r="AR57" i="28"/>
  <c r="AS57" i="28"/>
  <c r="AT57" i="28"/>
  <c r="AU57" i="28"/>
  <c r="AV57" i="28"/>
  <c r="AX57" i="28"/>
  <c r="AY57" i="28"/>
  <c r="AZ57" i="28"/>
  <c r="BA57" i="28"/>
  <c r="BB57" i="28"/>
  <c r="BC57" i="28"/>
  <c r="BD57" i="28"/>
  <c r="BE57" i="28"/>
  <c r="BF57" i="28"/>
  <c r="BG57" i="28"/>
  <c r="CQ56" i="28"/>
  <c r="CR56" i="28"/>
  <c r="CS56" i="28"/>
  <c r="CT56" i="28"/>
  <c r="CU56" i="28"/>
  <c r="CV56" i="28"/>
  <c r="CZ56" i="28"/>
  <c r="DA56" i="28"/>
  <c r="DE56" i="28"/>
  <c r="DF56" i="28"/>
  <c r="DG56" i="28"/>
  <c r="DH56" i="28"/>
  <c r="DI56" i="28"/>
  <c r="DJ56" i="28"/>
  <c r="DK56" i="28"/>
  <c r="DL56" i="28"/>
  <c r="DM56" i="28"/>
  <c r="DN56" i="28"/>
  <c r="DO56" i="28"/>
  <c r="DP56" i="28"/>
  <c r="DQ56" i="28"/>
  <c r="DR56" i="28"/>
  <c r="DS56" i="28"/>
  <c r="DT56" i="28"/>
  <c r="DX56" i="28"/>
  <c r="DY56" i="28"/>
  <c r="DZ56" i="28"/>
  <c r="EA56" i="28"/>
  <c r="EB56" i="28"/>
  <c r="EC56" i="28"/>
  <c r="ED56" i="28"/>
  <c r="EE56" i="28"/>
  <c r="EF56" i="28"/>
  <c r="EG56" i="28"/>
  <c r="W56" i="28"/>
  <c r="X56" i="28"/>
  <c r="Y56" i="28"/>
  <c r="Z56" i="28"/>
  <c r="AA56" i="28"/>
  <c r="AB56" i="28"/>
  <c r="AD56" i="28"/>
  <c r="AE56" i="28"/>
  <c r="AG56" i="28"/>
  <c r="AH56" i="28"/>
  <c r="AI56" i="28"/>
  <c r="AJ56" i="28"/>
  <c r="AK56" i="28"/>
  <c r="AL56" i="28"/>
  <c r="AM56" i="28"/>
  <c r="AN56" i="28"/>
  <c r="AO56" i="28"/>
  <c r="AP56" i="28"/>
  <c r="AQ56" i="28"/>
  <c r="AR56" i="28"/>
  <c r="AS56" i="28"/>
  <c r="AT56" i="28"/>
  <c r="AU56" i="28"/>
  <c r="AV56" i="28"/>
  <c r="AX56" i="28"/>
  <c r="AY56" i="28"/>
  <c r="AZ56" i="28"/>
  <c r="BA56" i="28"/>
  <c r="BB56" i="28"/>
  <c r="BC56" i="28"/>
  <c r="BD56" i="28"/>
  <c r="BE56" i="28"/>
  <c r="BF56" i="28"/>
  <c r="BG56" i="28"/>
  <c r="CQ55" i="28"/>
  <c r="CR55" i="28"/>
  <c r="CS55" i="28"/>
  <c r="CT55" i="28"/>
  <c r="CU55" i="28"/>
  <c r="CV55" i="28"/>
  <c r="CZ55" i="28"/>
  <c r="DA55" i="28"/>
  <c r="DE55" i="28"/>
  <c r="DF55" i="28"/>
  <c r="DG55" i="28"/>
  <c r="DH55" i="28"/>
  <c r="DI55" i="28"/>
  <c r="DJ55" i="28"/>
  <c r="DK55" i="28"/>
  <c r="DL55" i="28"/>
  <c r="DM55" i="28"/>
  <c r="DN55" i="28"/>
  <c r="DO55" i="28"/>
  <c r="DP55" i="28"/>
  <c r="DQ55" i="28"/>
  <c r="DR55" i="28"/>
  <c r="DS55" i="28"/>
  <c r="DT55" i="28"/>
  <c r="DX55" i="28"/>
  <c r="DY55" i="28"/>
  <c r="DZ55" i="28"/>
  <c r="EA55" i="28"/>
  <c r="EB55" i="28"/>
  <c r="EC55" i="28"/>
  <c r="ED55" i="28"/>
  <c r="EE55" i="28"/>
  <c r="EF55" i="28"/>
  <c r="EG55" i="28"/>
  <c r="W55" i="28"/>
  <c r="X55" i="28"/>
  <c r="Y55" i="28"/>
  <c r="Z55" i="28"/>
  <c r="AA55" i="28"/>
  <c r="AB55" i="28"/>
  <c r="AD55" i="28"/>
  <c r="AE55" i="28"/>
  <c r="AG55" i="28"/>
  <c r="AH55" i="28"/>
  <c r="AI55" i="28"/>
  <c r="AJ55" i="28"/>
  <c r="AK55" i="28"/>
  <c r="AL55" i="28"/>
  <c r="AM55" i="28"/>
  <c r="AN55" i="28"/>
  <c r="AO55" i="28"/>
  <c r="AP55" i="28"/>
  <c r="AQ55" i="28"/>
  <c r="AR55" i="28"/>
  <c r="AS55" i="28"/>
  <c r="AT55" i="28"/>
  <c r="AU55" i="28"/>
  <c r="AV55" i="28"/>
  <c r="AX55" i="28"/>
  <c r="AY55" i="28"/>
  <c r="AZ55" i="28"/>
  <c r="BA55" i="28"/>
  <c r="BB55" i="28"/>
  <c r="BC55" i="28"/>
  <c r="BD55" i="28"/>
  <c r="BE55" i="28"/>
  <c r="BF55" i="28"/>
  <c r="BG55" i="28"/>
  <c r="CQ54" i="28"/>
  <c r="CR54" i="28"/>
  <c r="CS54" i="28"/>
  <c r="CT54" i="28"/>
  <c r="CU54" i="28"/>
  <c r="CV54" i="28"/>
  <c r="CZ54" i="28"/>
  <c r="DA54" i="28"/>
  <c r="DE54" i="28"/>
  <c r="DF54" i="28"/>
  <c r="DG54" i="28"/>
  <c r="DH54" i="28"/>
  <c r="DI54" i="28"/>
  <c r="DJ54" i="28"/>
  <c r="DK54" i="28"/>
  <c r="DL54" i="28"/>
  <c r="DM54" i="28"/>
  <c r="DN54" i="28"/>
  <c r="DO54" i="28"/>
  <c r="DP54" i="28"/>
  <c r="DQ54" i="28"/>
  <c r="DR54" i="28"/>
  <c r="DS54" i="28"/>
  <c r="DT54" i="28"/>
  <c r="DX54" i="28"/>
  <c r="DY54" i="28"/>
  <c r="DZ54" i="28"/>
  <c r="EA54" i="28"/>
  <c r="EB54" i="28"/>
  <c r="EC54" i="28"/>
  <c r="ED54" i="28"/>
  <c r="EE54" i="28"/>
  <c r="EF54" i="28"/>
  <c r="EG54" i="28"/>
  <c r="W54" i="28"/>
  <c r="X54" i="28"/>
  <c r="Y54" i="28"/>
  <c r="Z54" i="28"/>
  <c r="AA54" i="28"/>
  <c r="AB54" i="28"/>
  <c r="AD54" i="28"/>
  <c r="AE54" i="28"/>
  <c r="AG54" i="28"/>
  <c r="AH54" i="28"/>
  <c r="AI54" i="28"/>
  <c r="AJ54" i="28"/>
  <c r="AK54" i="28"/>
  <c r="AL54" i="28"/>
  <c r="AM54" i="28"/>
  <c r="AN54" i="28"/>
  <c r="AO54" i="28"/>
  <c r="AP54" i="28"/>
  <c r="AQ54" i="28"/>
  <c r="AR54" i="28"/>
  <c r="AS54" i="28"/>
  <c r="AT54" i="28"/>
  <c r="AU54" i="28"/>
  <c r="AV54" i="28"/>
  <c r="AX54" i="28"/>
  <c r="AY54" i="28"/>
  <c r="AZ54" i="28"/>
  <c r="BA54" i="28"/>
  <c r="BB54" i="28"/>
  <c r="BC54" i="28"/>
  <c r="BD54" i="28"/>
  <c r="BE54" i="28"/>
  <c r="BF54" i="28"/>
  <c r="BG54" i="28"/>
  <c r="CQ53" i="28"/>
  <c r="CR53" i="28"/>
  <c r="CS53" i="28"/>
  <c r="CT53" i="28"/>
  <c r="CU53" i="28"/>
  <c r="CV53" i="28"/>
  <c r="CZ53" i="28"/>
  <c r="DA53" i="28"/>
  <c r="DE53" i="28"/>
  <c r="DF53" i="28"/>
  <c r="DG53" i="28"/>
  <c r="DH53" i="28"/>
  <c r="DI53" i="28"/>
  <c r="DJ53" i="28"/>
  <c r="DK53" i="28"/>
  <c r="DL53" i="28"/>
  <c r="DM53" i="28"/>
  <c r="DN53" i="28"/>
  <c r="DO53" i="28"/>
  <c r="DP53" i="28"/>
  <c r="DQ53" i="28"/>
  <c r="DR53" i="28"/>
  <c r="DS53" i="28"/>
  <c r="DT53" i="28"/>
  <c r="DX53" i="28"/>
  <c r="DY53" i="28"/>
  <c r="DZ53" i="28"/>
  <c r="EA53" i="28"/>
  <c r="EB53" i="28"/>
  <c r="EC53" i="28"/>
  <c r="ED53" i="28"/>
  <c r="EE53" i="28"/>
  <c r="EF53" i="28"/>
  <c r="EG53" i="28"/>
  <c r="W53" i="28"/>
  <c r="X53" i="28"/>
  <c r="Y53" i="28"/>
  <c r="Z53" i="28"/>
  <c r="AA53" i="28"/>
  <c r="AB53" i="28"/>
  <c r="AD53" i="28"/>
  <c r="AE53" i="28"/>
  <c r="AG53" i="28"/>
  <c r="AH53" i="28"/>
  <c r="AI53" i="28"/>
  <c r="AJ53" i="28"/>
  <c r="AK53" i="28"/>
  <c r="AL53" i="28"/>
  <c r="AM53" i="28"/>
  <c r="AN53" i="28"/>
  <c r="AO53" i="28"/>
  <c r="AP53" i="28"/>
  <c r="AQ53" i="28"/>
  <c r="AR53" i="28"/>
  <c r="AS53" i="28"/>
  <c r="AT53" i="28"/>
  <c r="AU53" i="28"/>
  <c r="AV53" i="28"/>
  <c r="AX53" i="28"/>
  <c r="AY53" i="28"/>
  <c r="AZ53" i="28"/>
  <c r="BA53" i="28"/>
  <c r="BB53" i="28"/>
  <c r="BC53" i="28"/>
  <c r="BD53" i="28"/>
  <c r="BE53" i="28"/>
  <c r="BF53" i="28"/>
  <c r="BG53" i="28"/>
  <c r="CQ52" i="28"/>
  <c r="CR52" i="28"/>
  <c r="CS52" i="28"/>
  <c r="CT52" i="28"/>
  <c r="CU52" i="28"/>
  <c r="CV52" i="28"/>
  <c r="CZ52" i="28"/>
  <c r="DA52" i="28"/>
  <c r="DE52" i="28"/>
  <c r="DF52" i="28"/>
  <c r="DG52" i="28"/>
  <c r="DH52" i="28"/>
  <c r="DI52" i="28"/>
  <c r="DJ52" i="28"/>
  <c r="DK52" i="28"/>
  <c r="DL52" i="28"/>
  <c r="DM52" i="28"/>
  <c r="DN52" i="28"/>
  <c r="DO52" i="28"/>
  <c r="DP52" i="28"/>
  <c r="DQ52" i="28"/>
  <c r="DR52" i="28"/>
  <c r="DS52" i="28"/>
  <c r="DT52" i="28"/>
  <c r="DX52" i="28"/>
  <c r="DY52" i="28"/>
  <c r="DZ52" i="28"/>
  <c r="EA52" i="28"/>
  <c r="EB52" i="28"/>
  <c r="EC52" i="28"/>
  <c r="ED52" i="28"/>
  <c r="EE52" i="28"/>
  <c r="EF52" i="28"/>
  <c r="EG52" i="28"/>
  <c r="W52" i="28"/>
  <c r="X52" i="28"/>
  <c r="Y52" i="28"/>
  <c r="Z52" i="28"/>
  <c r="AA52" i="28"/>
  <c r="AB52" i="28"/>
  <c r="AD52" i="28"/>
  <c r="AE52" i="28"/>
  <c r="AG52" i="28"/>
  <c r="AH52" i="28"/>
  <c r="AI52" i="28"/>
  <c r="AJ52" i="28"/>
  <c r="AK52" i="28"/>
  <c r="AL52" i="28"/>
  <c r="AM52" i="28"/>
  <c r="AN52" i="28"/>
  <c r="AO52" i="28"/>
  <c r="AP52" i="28"/>
  <c r="AQ52" i="28"/>
  <c r="AR52" i="28"/>
  <c r="AS52" i="28"/>
  <c r="AT52" i="28"/>
  <c r="AU52" i="28"/>
  <c r="AV52" i="28"/>
  <c r="AX52" i="28"/>
  <c r="AY52" i="28"/>
  <c r="AZ52" i="28"/>
  <c r="BA52" i="28"/>
  <c r="BB52" i="28"/>
  <c r="BC52" i="28"/>
  <c r="BD52" i="28"/>
  <c r="BE52" i="28"/>
  <c r="BF52" i="28"/>
  <c r="BG52" i="28"/>
  <c r="CQ51" i="28"/>
  <c r="CR51" i="28"/>
  <c r="CS51" i="28"/>
  <c r="CT51" i="28"/>
  <c r="CU51" i="28"/>
  <c r="CV51" i="28"/>
  <c r="CZ51" i="28"/>
  <c r="DA51" i="28"/>
  <c r="DE51" i="28"/>
  <c r="DF51" i="28"/>
  <c r="DG51" i="28"/>
  <c r="DH51" i="28"/>
  <c r="DI51" i="28"/>
  <c r="DJ51" i="28"/>
  <c r="DK51" i="28"/>
  <c r="DL51" i="28"/>
  <c r="DM51" i="28"/>
  <c r="DN51" i="28"/>
  <c r="DO51" i="28"/>
  <c r="DP51" i="28"/>
  <c r="DQ51" i="28"/>
  <c r="DR51" i="28"/>
  <c r="DS51" i="28"/>
  <c r="DT51" i="28"/>
  <c r="DX51" i="28"/>
  <c r="DY51" i="28"/>
  <c r="DZ51" i="28"/>
  <c r="EA51" i="28"/>
  <c r="EB51" i="28"/>
  <c r="EC51" i="28"/>
  <c r="ED51" i="28"/>
  <c r="EE51" i="28"/>
  <c r="EF51" i="28"/>
  <c r="EG51" i="28"/>
  <c r="W51" i="28"/>
  <c r="X51" i="28"/>
  <c r="Y51" i="28"/>
  <c r="Z51" i="28"/>
  <c r="AA51" i="28"/>
  <c r="AB51" i="28"/>
  <c r="AD51" i="28"/>
  <c r="AE51" i="28"/>
  <c r="AG51" i="28"/>
  <c r="AH51" i="28"/>
  <c r="AI51" i="28"/>
  <c r="AJ51" i="28"/>
  <c r="AK51" i="28"/>
  <c r="AL51" i="28"/>
  <c r="AM51" i="28"/>
  <c r="AN51" i="28"/>
  <c r="AO51" i="28"/>
  <c r="AP51" i="28"/>
  <c r="AQ51" i="28"/>
  <c r="AR51" i="28"/>
  <c r="AS51" i="28"/>
  <c r="AT51" i="28"/>
  <c r="AU51" i="28"/>
  <c r="AV51" i="28"/>
  <c r="AX51" i="28"/>
  <c r="AY51" i="28"/>
  <c r="AZ51" i="28"/>
  <c r="BA51" i="28"/>
  <c r="BB51" i="28"/>
  <c r="BC51" i="28"/>
  <c r="BD51" i="28"/>
  <c r="BE51" i="28"/>
  <c r="BF51" i="28"/>
  <c r="BG51" i="28"/>
  <c r="CQ50" i="28"/>
  <c r="CR50" i="28"/>
  <c r="CS50" i="28"/>
  <c r="CT50" i="28"/>
  <c r="CU50" i="28"/>
  <c r="CV50" i="28"/>
  <c r="CZ50" i="28"/>
  <c r="DA50" i="28"/>
  <c r="DE50" i="28"/>
  <c r="DF50" i="28"/>
  <c r="DG50" i="28"/>
  <c r="DH50" i="28"/>
  <c r="DI50" i="28"/>
  <c r="DJ50" i="28"/>
  <c r="DK50" i="28"/>
  <c r="DL50" i="28"/>
  <c r="DM50" i="28"/>
  <c r="DN50" i="28"/>
  <c r="DO50" i="28"/>
  <c r="DP50" i="28"/>
  <c r="DQ50" i="28"/>
  <c r="DR50" i="28"/>
  <c r="DS50" i="28"/>
  <c r="DT50" i="28"/>
  <c r="DX50" i="28"/>
  <c r="DY50" i="28"/>
  <c r="DZ50" i="28"/>
  <c r="EA50" i="28"/>
  <c r="EB50" i="28"/>
  <c r="EC50" i="28"/>
  <c r="ED50" i="28"/>
  <c r="EE50" i="28"/>
  <c r="EF50" i="28"/>
  <c r="EG50" i="28"/>
  <c r="W50" i="28"/>
  <c r="X50" i="28"/>
  <c r="Y50" i="28"/>
  <c r="Z50" i="28"/>
  <c r="AA50" i="28"/>
  <c r="AB50" i="28"/>
  <c r="AD50" i="28"/>
  <c r="AE50" i="28"/>
  <c r="AG50" i="28"/>
  <c r="AH50" i="28"/>
  <c r="AI50" i="28"/>
  <c r="AJ50" i="28"/>
  <c r="AK50" i="28"/>
  <c r="AL50" i="28"/>
  <c r="AM50" i="28"/>
  <c r="AN50" i="28"/>
  <c r="AO50" i="28"/>
  <c r="AP50" i="28"/>
  <c r="AQ50" i="28"/>
  <c r="AR50" i="28"/>
  <c r="AS50" i="28"/>
  <c r="AT50" i="28"/>
  <c r="AU50" i="28"/>
  <c r="AV50" i="28"/>
  <c r="AX50" i="28"/>
  <c r="AY50" i="28"/>
  <c r="AZ50" i="28"/>
  <c r="BA50" i="28"/>
  <c r="BB50" i="28"/>
  <c r="BC50" i="28"/>
  <c r="BD50" i="28"/>
  <c r="BE50" i="28"/>
  <c r="BF50" i="28"/>
  <c r="BG50" i="28"/>
  <c r="CQ49" i="28"/>
  <c r="CR49" i="28"/>
  <c r="CS49" i="28"/>
  <c r="CT49" i="28"/>
  <c r="CU49" i="28"/>
  <c r="CV49" i="28"/>
  <c r="CZ49" i="28"/>
  <c r="DA49" i="28"/>
  <c r="DE49" i="28"/>
  <c r="DF49" i="28"/>
  <c r="DG49" i="28"/>
  <c r="DH49" i="28"/>
  <c r="DI49" i="28"/>
  <c r="DJ49" i="28"/>
  <c r="DK49" i="28"/>
  <c r="DL49" i="28"/>
  <c r="DM49" i="28"/>
  <c r="DN49" i="28"/>
  <c r="DO49" i="28"/>
  <c r="DP49" i="28"/>
  <c r="DQ49" i="28"/>
  <c r="DR49" i="28"/>
  <c r="DS49" i="28"/>
  <c r="DT49" i="28"/>
  <c r="DX49" i="28"/>
  <c r="DY49" i="28"/>
  <c r="DZ49" i="28"/>
  <c r="EA49" i="28"/>
  <c r="EB49" i="28"/>
  <c r="EC49" i="28"/>
  <c r="ED49" i="28"/>
  <c r="EE49" i="28"/>
  <c r="EF49" i="28"/>
  <c r="EG49" i="28"/>
  <c r="W49" i="28"/>
  <c r="X49" i="28"/>
  <c r="Y49" i="28"/>
  <c r="Z49" i="28"/>
  <c r="AA49" i="28"/>
  <c r="AB49" i="28"/>
  <c r="AD49" i="28"/>
  <c r="AE49" i="28"/>
  <c r="AG49" i="28"/>
  <c r="AH49" i="28"/>
  <c r="AI49" i="28"/>
  <c r="AJ49" i="28"/>
  <c r="AK49" i="28"/>
  <c r="AL49" i="28"/>
  <c r="AM49" i="28"/>
  <c r="AN49" i="28"/>
  <c r="AO49" i="28"/>
  <c r="AP49" i="28"/>
  <c r="AQ49" i="28"/>
  <c r="AR49" i="28"/>
  <c r="AS49" i="28"/>
  <c r="AT49" i="28"/>
  <c r="AU49" i="28"/>
  <c r="AV49" i="28"/>
  <c r="AX49" i="28"/>
  <c r="AY49" i="28"/>
  <c r="AZ49" i="28"/>
  <c r="BA49" i="28"/>
  <c r="BB49" i="28"/>
  <c r="BC49" i="28"/>
  <c r="BD49" i="28"/>
  <c r="BE49" i="28"/>
  <c r="BF49" i="28"/>
  <c r="BG49" i="28"/>
  <c r="CQ48" i="28"/>
  <c r="CR48" i="28"/>
  <c r="CS48" i="28"/>
  <c r="CT48" i="28"/>
  <c r="CU48" i="28"/>
  <c r="CV48" i="28"/>
  <c r="CZ48" i="28"/>
  <c r="DA48" i="28"/>
  <c r="DE48" i="28"/>
  <c r="DF48" i="28"/>
  <c r="DG48" i="28"/>
  <c r="DH48" i="28"/>
  <c r="DI48" i="28"/>
  <c r="DJ48" i="28"/>
  <c r="DK48" i="28"/>
  <c r="DL48" i="28"/>
  <c r="DM48" i="28"/>
  <c r="DN48" i="28"/>
  <c r="DO48" i="28"/>
  <c r="DP48" i="28"/>
  <c r="DQ48" i="28"/>
  <c r="DR48" i="28"/>
  <c r="DS48" i="28"/>
  <c r="DT48" i="28"/>
  <c r="DX48" i="28"/>
  <c r="DY48" i="28"/>
  <c r="DZ48" i="28"/>
  <c r="EA48" i="28"/>
  <c r="EB48" i="28"/>
  <c r="EC48" i="28"/>
  <c r="ED48" i="28"/>
  <c r="EE48" i="28"/>
  <c r="EF48" i="28"/>
  <c r="EG48" i="28"/>
  <c r="W48" i="28"/>
  <c r="X48" i="28"/>
  <c r="Y48" i="28"/>
  <c r="Z48" i="28"/>
  <c r="AA48" i="28"/>
  <c r="AB48" i="28"/>
  <c r="AD48" i="28"/>
  <c r="AE48" i="28"/>
  <c r="AG48" i="28"/>
  <c r="AH48" i="28"/>
  <c r="AI48" i="28"/>
  <c r="AJ48" i="28"/>
  <c r="AK48" i="28"/>
  <c r="AL48" i="28"/>
  <c r="AM48" i="28"/>
  <c r="AN48" i="28"/>
  <c r="AO48" i="28"/>
  <c r="AP48" i="28"/>
  <c r="AQ48" i="28"/>
  <c r="AR48" i="28"/>
  <c r="AS48" i="28"/>
  <c r="AT48" i="28"/>
  <c r="AU48" i="28"/>
  <c r="AV48" i="28"/>
  <c r="AX48" i="28"/>
  <c r="AY48" i="28"/>
  <c r="AZ48" i="28"/>
  <c r="BA48" i="28"/>
  <c r="BB48" i="28"/>
  <c r="BC48" i="28"/>
  <c r="BD48" i="28"/>
  <c r="BE48" i="28"/>
  <c r="BF48" i="28"/>
  <c r="BG48" i="28"/>
  <c r="CO61" i="28"/>
  <c r="DC61" i="28"/>
  <c r="DV61" i="28"/>
  <c r="EI61" i="28"/>
  <c r="CX61" i="28"/>
  <c r="CP61" i="28"/>
  <c r="DD61" i="28"/>
  <c r="DW61" i="28"/>
  <c r="EJ61" i="28"/>
  <c r="CY61" i="28"/>
  <c r="CL61" i="28"/>
  <c r="CM61" i="28"/>
  <c r="ET61" i="28"/>
  <c r="EU61" i="28"/>
  <c r="CO60" i="28"/>
  <c r="DC60" i="28"/>
  <c r="DV60" i="28"/>
  <c r="EI60" i="28"/>
  <c r="CX60" i="28"/>
  <c r="CP60" i="28"/>
  <c r="DD60" i="28"/>
  <c r="DW60" i="28"/>
  <c r="EJ60" i="28"/>
  <c r="CY60" i="28"/>
  <c r="CL60" i="28"/>
  <c r="CM60" i="28"/>
  <c r="ET60" i="28"/>
  <c r="EU60" i="28"/>
  <c r="CO59" i="28"/>
  <c r="DC59" i="28"/>
  <c r="DV59" i="28"/>
  <c r="EI59" i="28"/>
  <c r="CX59" i="28"/>
  <c r="CP59" i="28"/>
  <c r="DD59" i="28"/>
  <c r="DW59" i="28"/>
  <c r="EJ59" i="28"/>
  <c r="CY59" i="28"/>
  <c r="CL59" i="28"/>
  <c r="CM59" i="28"/>
  <c r="ET59" i="28"/>
  <c r="EU59" i="28"/>
  <c r="CO58" i="28"/>
  <c r="DC58" i="28"/>
  <c r="DV58" i="28"/>
  <c r="EI58" i="28"/>
  <c r="CX58" i="28"/>
  <c r="CP58" i="28"/>
  <c r="DD58" i="28"/>
  <c r="DW58" i="28"/>
  <c r="EJ58" i="28"/>
  <c r="CY58" i="28"/>
  <c r="CL58" i="28"/>
  <c r="CM58" i="28"/>
  <c r="ET58" i="28"/>
  <c r="EU58" i="28"/>
  <c r="CO57" i="28"/>
  <c r="DC57" i="28"/>
  <c r="DV57" i="28"/>
  <c r="EI57" i="28"/>
  <c r="CX57" i="28"/>
  <c r="CP57" i="28"/>
  <c r="DD57" i="28"/>
  <c r="DW57" i="28"/>
  <c r="EJ57" i="28"/>
  <c r="CY57" i="28"/>
  <c r="CL57" i="28"/>
  <c r="CM57" i="28"/>
  <c r="ET57" i="28"/>
  <c r="EU57" i="28"/>
  <c r="CO56" i="28"/>
  <c r="DC56" i="28"/>
  <c r="DV56" i="28"/>
  <c r="EI56" i="28"/>
  <c r="CX56" i="28"/>
  <c r="CP56" i="28"/>
  <c r="DD56" i="28"/>
  <c r="DW56" i="28"/>
  <c r="EJ56" i="28"/>
  <c r="CY56" i="28"/>
  <c r="CL56" i="28"/>
  <c r="CM56" i="28"/>
  <c r="ET56" i="28"/>
  <c r="EU56" i="28"/>
  <c r="CO55" i="28"/>
  <c r="DC55" i="28"/>
  <c r="DV55" i="28"/>
  <c r="EI55" i="28"/>
  <c r="CX55" i="28"/>
  <c r="CP55" i="28"/>
  <c r="DD55" i="28"/>
  <c r="DW55" i="28"/>
  <c r="EJ55" i="28"/>
  <c r="CY55" i="28"/>
  <c r="CL55" i="28"/>
  <c r="CM55" i="28"/>
  <c r="ET55" i="28"/>
  <c r="EU55" i="28"/>
  <c r="CO54" i="28"/>
  <c r="DC54" i="28"/>
  <c r="DV54" i="28"/>
  <c r="EI54" i="28"/>
  <c r="CX54" i="28"/>
  <c r="CP54" i="28"/>
  <c r="DD54" i="28"/>
  <c r="DW54" i="28"/>
  <c r="EJ54" i="28"/>
  <c r="CY54" i="28"/>
  <c r="CL54" i="28"/>
  <c r="CM54" i="28"/>
  <c r="ET54" i="28"/>
  <c r="EU54" i="28"/>
  <c r="CO53" i="28"/>
  <c r="DC53" i="28"/>
  <c r="DV53" i="28"/>
  <c r="EI53" i="28"/>
  <c r="CX53" i="28"/>
  <c r="CP53" i="28"/>
  <c r="DD53" i="28"/>
  <c r="DW53" i="28"/>
  <c r="EJ53" i="28"/>
  <c r="CY53" i="28"/>
  <c r="CL53" i="28"/>
  <c r="CM53" i="28"/>
  <c r="ET53" i="28"/>
  <c r="EU53" i="28"/>
  <c r="CO52" i="28"/>
  <c r="DC52" i="28"/>
  <c r="DV52" i="28"/>
  <c r="EI52" i="28"/>
  <c r="CX52" i="28"/>
  <c r="CP52" i="28"/>
  <c r="DD52" i="28"/>
  <c r="DW52" i="28"/>
  <c r="EJ52" i="28"/>
  <c r="CY52" i="28"/>
  <c r="CL52" i="28"/>
  <c r="CM52" i="28"/>
  <c r="ET52" i="28"/>
  <c r="EU52" i="28"/>
  <c r="CO51" i="28"/>
  <c r="DC51" i="28"/>
  <c r="DV51" i="28"/>
  <c r="EI51" i="28"/>
  <c r="CX51" i="28"/>
  <c r="CP51" i="28"/>
  <c r="DD51" i="28"/>
  <c r="DW51" i="28"/>
  <c r="EJ51" i="28"/>
  <c r="CY51" i="28"/>
  <c r="CL51" i="28"/>
  <c r="CM51" i="28"/>
  <c r="ET51" i="28"/>
  <c r="EU51" i="28"/>
  <c r="CO50" i="28"/>
  <c r="DC50" i="28"/>
  <c r="DV50" i="28"/>
  <c r="EI50" i="28"/>
  <c r="CX50" i="28"/>
  <c r="CP50" i="28"/>
  <c r="DD50" i="28"/>
  <c r="DW50" i="28"/>
  <c r="EJ50" i="28"/>
  <c r="CY50" i="28"/>
  <c r="CL50" i="28"/>
  <c r="CM50" i="28"/>
  <c r="ET50" i="28"/>
  <c r="EU50" i="28"/>
  <c r="CO49" i="28"/>
  <c r="DC49" i="28"/>
  <c r="DV49" i="28"/>
  <c r="EI49" i="28"/>
  <c r="CX49" i="28"/>
  <c r="CP49" i="28"/>
  <c r="DD49" i="28"/>
  <c r="DW49" i="28"/>
  <c r="EJ49" i="28"/>
  <c r="CY49" i="28"/>
  <c r="CL49" i="28"/>
  <c r="CM49" i="28"/>
  <c r="ET49" i="28"/>
  <c r="EU49" i="28"/>
  <c r="CO48" i="28"/>
  <c r="DC48" i="28"/>
  <c r="DV48" i="28"/>
  <c r="EI48" i="28"/>
  <c r="CX48" i="28"/>
  <c r="CP48" i="28"/>
  <c r="DD48" i="28"/>
  <c r="DW48" i="28"/>
  <c r="EJ48" i="28"/>
  <c r="CY48" i="28"/>
  <c r="CL48" i="28"/>
  <c r="CM48" i="28"/>
  <c r="ET48" i="28"/>
  <c r="EU48" i="28"/>
  <c r="CL73" i="28" l="1"/>
  <c r="EF84" i="28" l="1"/>
  <c r="EG84" i="28"/>
  <c r="EF83" i="28"/>
  <c r="EG83" i="28"/>
  <c r="EF82" i="28"/>
  <c r="EG82" i="28"/>
  <c r="EF81" i="28"/>
  <c r="EG81" i="28"/>
  <c r="EF80" i="28"/>
  <c r="EG80" i="28"/>
  <c r="EF79" i="28"/>
  <c r="EG79" i="28"/>
  <c r="EF78" i="28"/>
  <c r="EG78" i="28"/>
  <c r="EF77" i="28"/>
  <c r="EG77" i="28"/>
  <c r="EF76" i="28"/>
  <c r="EG76" i="28"/>
  <c r="EF75" i="28"/>
  <c r="EG75" i="28"/>
  <c r="EF74" i="28"/>
  <c r="EG74" i="28"/>
  <c r="EF73" i="28"/>
  <c r="EG73" i="28"/>
  <c r="EF72" i="28"/>
  <c r="EG72" i="28"/>
  <c r="EF71" i="28"/>
  <c r="EG71" i="28"/>
  <c r="EF70" i="28"/>
  <c r="EG70" i="28"/>
  <c r="EF69" i="28"/>
  <c r="EG69" i="28"/>
  <c r="EF68" i="28"/>
  <c r="EG68" i="28"/>
  <c r="EF67" i="28"/>
  <c r="EG67" i="28"/>
  <c r="EF66" i="28"/>
  <c r="EG66" i="28"/>
  <c r="EF65" i="28"/>
  <c r="EG65" i="28"/>
  <c r="EF64" i="28"/>
  <c r="EG64" i="28"/>
  <c r="EF63" i="28"/>
  <c r="EG63" i="28"/>
  <c r="EF62" i="28"/>
  <c r="EG62" i="28"/>
  <c r="BI68" i="28" l="1"/>
  <c r="BJ68" i="28"/>
  <c r="BK68" i="28"/>
  <c r="BL68" i="28"/>
  <c r="BM68" i="28"/>
  <c r="BN68" i="28"/>
  <c r="BO68" i="28"/>
  <c r="BP68" i="28"/>
  <c r="BI67" i="28"/>
  <c r="BJ67" i="28"/>
  <c r="BK67" i="28"/>
  <c r="BL67" i="28"/>
  <c r="BM67" i="28"/>
  <c r="BN67" i="28"/>
  <c r="BO67" i="28"/>
  <c r="BP67" i="28"/>
  <c r="BI66" i="28"/>
  <c r="BJ66" i="28"/>
  <c r="BK66" i="28"/>
  <c r="BL66" i="28"/>
  <c r="BM66" i="28"/>
  <c r="BN66" i="28"/>
  <c r="BO66" i="28"/>
  <c r="BP66" i="28"/>
  <c r="BI65" i="28"/>
  <c r="BJ65" i="28"/>
  <c r="BK65" i="28"/>
  <c r="BL65" i="28"/>
  <c r="BM65" i="28"/>
  <c r="BN65" i="28"/>
  <c r="BO65" i="28"/>
  <c r="BP65" i="28"/>
  <c r="BI64" i="28"/>
  <c r="BJ64" i="28"/>
  <c r="BK64" i="28"/>
  <c r="BL64" i="28"/>
  <c r="BM64" i="28"/>
  <c r="BN64" i="28"/>
  <c r="BO64" i="28"/>
  <c r="BP64" i="28"/>
  <c r="BI63" i="28"/>
  <c r="BJ63" i="28"/>
  <c r="BK63" i="28"/>
  <c r="BL63" i="28"/>
  <c r="BM63" i="28"/>
  <c r="BN63" i="28"/>
  <c r="BO63" i="28"/>
  <c r="BP63" i="28"/>
  <c r="BI62" i="28"/>
  <c r="BJ62" i="28"/>
  <c r="BK62" i="28"/>
  <c r="BL62" i="28"/>
  <c r="BM62" i="28"/>
  <c r="BN62" i="28"/>
  <c r="BO62" i="28"/>
  <c r="BP62" i="28"/>
  <c r="EK84" i="28"/>
  <c r="EL84" i="28"/>
  <c r="EM84" i="28"/>
  <c r="EN84" i="28"/>
  <c r="EO84" i="28"/>
  <c r="EP84" i="28"/>
  <c r="EQ84" i="28"/>
  <c r="ER84" i="28"/>
  <c r="EK83" i="28"/>
  <c r="EL83" i="28"/>
  <c r="EM83" i="28"/>
  <c r="EN83" i="28"/>
  <c r="EO83" i="28"/>
  <c r="EP83" i="28"/>
  <c r="EQ83" i="28"/>
  <c r="ER83" i="28"/>
  <c r="EK82" i="28"/>
  <c r="EL82" i="28"/>
  <c r="EM82" i="28"/>
  <c r="EN82" i="28"/>
  <c r="EO82" i="28"/>
  <c r="EP82" i="28"/>
  <c r="EQ82" i="28"/>
  <c r="ER82" i="28"/>
  <c r="EK81" i="28"/>
  <c r="EL81" i="28"/>
  <c r="EM81" i="28"/>
  <c r="EN81" i="28"/>
  <c r="EO81" i="28"/>
  <c r="EP81" i="28"/>
  <c r="EQ81" i="28"/>
  <c r="ER81" i="28"/>
  <c r="EK80" i="28"/>
  <c r="EL80" i="28"/>
  <c r="EM80" i="28"/>
  <c r="EN80" i="28"/>
  <c r="EO80" i="28"/>
  <c r="EP80" i="28"/>
  <c r="EQ80" i="28"/>
  <c r="ER80" i="28"/>
  <c r="EK79" i="28"/>
  <c r="EL79" i="28"/>
  <c r="EM79" i="28"/>
  <c r="EN79" i="28"/>
  <c r="EO79" i="28"/>
  <c r="EP79" i="28"/>
  <c r="EQ79" i="28"/>
  <c r="ER79" i="28"/>
  <c r="EK78" i="28"/>
  <c r="EL78" i="28"/>
  <c r="EM78" i="28"/>
  <c r="EN78" i="28"/>
  <c r="EO78" i="28"/>
  <c r="EP78" i="28"/>
  <c r="EQ78" i="28"/>
  <c r="ER78" i="28"/>
  <c r="EK77" i="28"/>
  <c r="EL77" i="28"/>
  <c r="EM77" i="28"/>
  <c r="EN77" i="28"/>
  <c r="EO77" i="28"/>
  <c r="EP77" i="28"/>
  <c r="EQ77" i="28"/>
  <c r="ER77" i="28"/>
  <c r="EK76" i="28"/>
  <c r="EL76" i="28"/>
  <c r="EM76" i="28"/>
  <c r="EN76" i="28"/>
  <c r="EO76" i="28"/>
  <c r="EP76" i="28"/>
  <c r="EQ76" i="28"/>
  <c r="ER76" i="28"/>
  <c r="EK75" i="28"/>
  <c r="EL75" i="28"/>
  <c r="EM75" i="28"/>
  <c r="EN75" i="28"/>
  <c r="EO75" i="28"/>
  <c r="EP75" i="28"/>
  <c r="EQ75" i="28"/>
  <c r="ER75" i="28"/>
  <c r="EK74" i="28"/>
  <c r="EL74" i="28"/>
  <c r="EM74" i="28"/>
  <c r="EN74" i="28"/>
  <c r="EO74" i="28"/>
  <c r="EP74" i="28"/>
  <c r="EQ74" i="28"/>
  <c r="ER74" i="28"/>
  <c r="EK73" i="28"/>
  <c r="EL73" i="28"/>
  <c r="EM73" i="28"/>
  <c r="EN73" i="28"/>
  <c r="EO73" i="28"/>
  <c r="EP73" i="28"/>
  <c r="EQ73" i="28"/>
  <c r="ER73" i="28"/>
  <c r="EK72" i="28"/>
  <c r="EL72" i="28"/>
  <c r="EM72" i="28"/>
  <c r="EN72" i="28"/>
  <c r="EO72" i="28"/>
  <c r="EP72" i="28"/>
  <c r="EQ72" i="28"/>
  <c r="ER72" i="28"/>
  <c r="EK71" i="28"/>
  <c r="EL71" i="28"/>
  <c r="EM71" i="28"/>
  <c r="EN71" i="28"/>
  <c r="EO71" i="28"/>
  <c r="EP71" i="28"/>
  <c r="EQ71" i="28"/>
  <c r="ER71" i="28"/>
  <c r="EK70" i="28"/>
  <c r="EL70" i="28"/>
  <c r="EM70" i="28"/>
  <c r="EN70" i="28"/>
  <c r="EO70" i="28"/>
  <c r="EP70" i="28"/>
  <c r="EQ70" i="28"/>
  <c r="ER70" i="28"/>
  <c r="EK69" i="28"/>
  <c r="EL69" i="28"/>
  <c r="EM69" i="28"/>
  <c r="EN69" i="28"/>
  <c r="EO69" i="28"/>
  <c r="EP69" i="28"/>
  <c r="EQ69" i="28"/>
  <c r="ER69" i="28"/>
  <c r="EK68" i="28"/>
  <c r="EL68" i="28"/>
  <c r="EM68" i="28"/>
  <c r="EN68" i="28"/>
  <c r="EO68" i="28"/>
  <c r="EP68" i="28"/>
  <c r="EQ68" i="28"/>
  <c r="ER68" i="28"/>
  <c r="EK67" i="28"/>
  <c r="EL67" i="28"/>
  <c r="EM67" i="28"/>
  <c r="EN67" i="28"/>
  <c r="EO67" i="28"/>
  <c r="EP67" i="28"/>
  <c r="EQ67" i="28"/>
  <c r="ER67" i="28"/>
  <c r="EK66" i="28"/>
  <c r="EL66" i="28"/>
  <c r="EM66" i="28"/>
  <c r="EN66" i="28"/>
  <c r="EO66" i="28"/>
  <c r="EP66" i="28"/>
  <c r="EQ66" i="28"/>
  <c r="ER66" i="28"/>
  <c r="EK65" i="28"/>
  <c r="EL65" i="28"/>
  <c r="EM65" i="28"/>
  <c r="EN65" i="28"/>
  <c r="EO65" i="28"/>
  <c r="EP65" i="28"/>
  <c r="EQ65" i="28"/>
  <c r="ER65" i="28"/>
  <c r="EK64" i="28"/>
  <c r="EL64" i="28"/>
  <c r="EM64" i="28"/>
  <c r="EN64" i="28"/>
  <c r="EO64" i="28"/>
  <c r="EP64" i="28"/>
  <c r="EQ64" i="28"/>
  <c r="ER64" i="28"/>
  <c r="EK63" i="28"/>
  <c r="EL63" i="28"/>
  <c r="EM63" i="28"/>
  <c r="EN63" i="28"/>
  <c r="EO63" i="28"/>
  <c r="EP63" i="28"/>
  <c r="EQ63" i="28"/>
  <c r="ER63" i="28"/>
  <c r="EK62" i="28"/>
  <c r="EL62" i="28"/>
  <c r="EM62" i="28"/>
  <c r="EN62" i="28"/>
  <c r="EO62" i="28"/>
  <c r="EP62" i="28"/>
  <c r="EQ62" i="28"/>
  <c r="ER62" i="28"/>
  <c r="W68" i="28"/>
  <c r="X68" i="28"/>
  <c r="Y68" i="28"/>
  <c r="Z68" i="28"/>
  <c r="AA68" i="28"/>
  <c r="AB68" i="28"/>
  <c r="AD68" i="28"/>
  <c r="AE68" i="28"/>
  <c r="AG68" i="28"/>
  <c r="AH68" i="28"/>
  <c r="AI68" i="28"/>
  <c r="AJ68" i="28"/>
  <c r="AK68" i="28"/>
  <c r="AL68" i="28"/>
  <c r="AM68" i="28"/>
  <c r="AN68" i="28"/>
  <c r="AO68" i="28"/>
  <c r="AP68" i="28"/>
  <c r="AQ68" i="28"/>
  <c r="AR68" i="28"/>
  <c r="AS68" i="28"/>
  <c r="AT68" i="28"/>
  <c r="AU68" i="28"/>
  <c r="AV68" i="28"/>
  <c r="AX68" i="28"/>
  <c r="AY68" i="28"/>
  <c r="AZ68" i="28"/>
  <c r="BA68" i="28"/>
  <c r="BB68" i="28"/>
  <c r="BC68" i="28"/>
  <c r="BD68" i="28"/>
  <c r="BE68" i="28"/>
  <c r="BF68" i="28"/>
  <c r="BG68" i="28"/>
  <c r="W67" i="28"/>
  <c r="X67" i="28"/>
  <c r="Y67" i="28"/>
  <c r="Z67" i="28"/>
  <c r="AA67" i="28"/>
  <c r="AB67" i="28"/>
  <c r="AD67" i="28"/>
  <c r="AE67" i="28"/>
  <c r="AG67" i="28"/>
  <c r="AH67" i="28"/>
  <c r="AI67" i="28"/>
  <c r="AJ67" i="28"/>
  <c r="AK67" i="28"/>
  <c r="AL67" i="28"/>
  <c r="AM67" i="28"/>
  <c r="AN67" i="28"/>
  <c r="AO67" i="28"/>
  <c r="AP67" i="28"/>
  <c r="AQ67" i="28"/>
  <c r="AR67" i="28"/>
  <c r="AS67" i="28"/>
  <c r="AT67" i="28"/>
  <c r="AU67" i="28"/>
  <c r="AV67" i="28"/>
  <c r="AX67" i="28"/>
  <c r="AY67" i="28"/>
  <c r="AZ67" i="28"/>
  <c r="BA67" i="28"/>
  <c r="BB67" i="28"/>
  <c r="BC67" i="28"/>
  <c r="BD67" i="28"/>
  <c r="BE67" i="28"/>
  <c r="BF67" i="28"/>
  <c r="BG67" i="28"/>
  <c r="W66" i="28"/>
  <c r="X66" i="28"/>
  <c r="Y66" i="28"/>
  <c r="Z66" i="28"/>
  <c r="AA66" i="28"/>
  <c r="AB66" i="28"/>
  <c r="AD66" i="28"/>
  <c r="AE66" i="28"/>
  <c r="AG66" i="28"/>
  <c r="AH66" i="28"/>
  <c r="AI66" i="28"/>
  <c r="AJ66" i="28"/>
  <c r="AK66" i="28"/>
  <c r="AL66" i="28"/>
  <c r="AM66" i="28"/>
  <c r="AN66" i="28"/>
  <c r="AO66" i="28"/>
  <c r="AP66" i="28"/>
  <c r="AQ66" i="28"/>
  <c r="AR66" i="28"/>
  <c r="AS66" i="28"/>
  <c r="AT66" i="28"/>
  <c r="AU66" i="28"/>
  <c r="AV66" i="28"/>
  <c r="AX66" i="28"/>
  <c r="AY66" i="28"/>
  <c r="AZ66" i="28"/>
  <c r="BA66" i="28"/>
  <c r="BB66" i="28"/>
  <c r="BC66" i="28"/>
  <c r="BD66" i="28"/>
  <c r="BE66" i="28"/>
  <c r="BF66" i="28"/>
  <c r="BG66" i="28"/>
  <c r="W65" i="28"/>
  <c r="X65" i="28"/>
  <c r="Y65" i="28"/>
  <c r="Z65" i="28"/>
  <c r="AA65" i="28"/>
  <c r="AB65" i="28"/>
  <c r="AD65" i="28"/>
  <c r="AE65" i="28"/>
  <c r="AG65" i="28"/>
  <c r="AH65" i="28"/>
  <c r="AI65" i="28"/>
  <c r="AJ65" i="28"/>
  <c r="AK65" i="28"/>
  <c r="AL65" i="28"/>
  <c r="AM65" i="28"/>
  <c r="AN65" i="28"/>
  <c r="AO65" i="28"/>
  <c r="AP65" i="28"/>
  <c r="AQ65" i="28"/>
  <c r="AR65" i="28"/>
  <c r="AS65" i="28"/>
  <c r="AT65" i="28"/>
  <c r="AU65" i="28"/>
  <c r="AV65" i="28"/>
  <c r="AX65" i="28"/>
  <c r="AY65" i="28"/>
  <c r="AZ65" i="28"/>
  <c r="BA65" i="28"/>
  <c r="BB65" i="28"/>
  <c r="BC65" i="28"/>
  <c r="BD65" i="28"/>
  <c r="BE65" i="28"/>
  <c r="BF65" i="28"/>
  <c r="BG65" i="28"/>
  <c r="W64" i="28"/>
  <c r="X64" i="28"/>
  <c r="Y64" i="28"/>
  <c r="Z64" i="28"/>
  <c r="AA64" i="28"/>
  <c r="AB64" i="28"/>
  <c r="AD64" i="28"/>
  <c r="AE64" i="28"/>
  <c r="AG64" i="28"/>
  <c r="AH64" i="28"/>
  <c r="AI64" i="28"/>
  <c r="AJ64" i="28"/>
  <c r="AK64" i="28"/>
  <c r="AL64" i="28"/>
  <c r="AM64" i="28"/>
  <c r="AN64" i="28"/>
  <c r="AO64" i="28"/>
  <c r="AP64" i="28"/>
  <c r="AQ64" i="28"/>
  <c r="AR64" i="28"/>
  <c r="AS64" i="28"/>
  <c r="AT64" i="28"/>
  <c r="AU64" i="28"/>
  <c r="AV64" i="28"/>
  <c r="AX64" i="28"/>
  <c r="AY64" i="28"/>
  <c r="AZ64" i="28"/>
  <c r="BA64" i="28"/>
  <c r="BB64" i="28"/>
  <c r="BC64" i="28"/>
  <c r="BD64" i="28"/>
  <c r="BE64" i="28"/>
  <c r="BF64" i="28"/>
  <c r="BG64" i="28"/>
  <c r="W63" i="28"/>
  <c r="X63" i="28"/>
  <c r="Y63" i="28"/>
  <c r="Z63" i="28"/>
  <c r="AA63" i="28"/>
  <c r="AB63" i="28"/>
  <c r="AD63" i="28"/>
  <c r="AE63" i="28"/>
  <c r="AG63" i="28"/>
  <c r="AH63" i="28"/>
  <c r="AI63" i="28"/>
  <c r="AJ63" i="28"/>
  <c r="AK63" i="28"/>
  <c r="AL63" i="28"/>
  <c r="AM63" i="28"/>
  <c r="AN63" i="28"/>
  <c r="AO63" i="28"/>
  <c r="AP63" i="28"/>
  <c r="AQ63" i="28"/>
  <c r="AR63" i="28"/>
  <c r="AS63" i="28"/>
  <c r="AT63" i="28"/>
  <c r="AU63" i="28"/>
  <c r="AV63" i="28"/>
  <c r="AX63" i="28"/>
  <c r="AY63" i="28"/>
  <c r="AZ63" i="28"/>
  <c r="BA63" i="28"/>
  <c r="BB63" i="28"/>
  <c r="BC63" i="28"/>
  <c r="BD63" i="28"/>
  <c r="BE63" i="28"/>
  <c r="BF63" i="28"/>
  <c r="BG63" i="28"/>
  <c r="W62" i="28"/>
  <c r="X62" i="28"/>
  <c r="Y62" i="28"/>
  <c r="Z62" i="28"/>
  <c r="AA62" i="28"/>
  <c r="AB62" i="28"/>
  <c r="AD62" i="28"/>
  <c r="AE62" i="28"/>
  <c r="AG62" i="28"/>
  <c r="AH62" i="28"/>
  <c r="AI62" i="28"/>
  <c r="AJ62" i="28"/>
  <c r="AK62" i="28"/>
  <c r="AL62" i="28"/>
  <c r="AM62" i="28"/>
  <c r="AN62" i="28"/>
  <c r="AO62" i="28"/>
  <c r="AP62" i="28"/>
  <c r="AQ62" i="28"/>
  <c r="AR62" i="28"/>
  <c r="AS62" i="28"/>
  <c r="AT62" i="28"/>
  <c r="AU62" i="28"/>
  <c r="AV62" i="28"/>
  <c r="AX62" i="28"/>
  <c r="AY62" i="28"/>
  <c r="AZ62" i="28"/>
  <c r="BA62" i="28"/>
  <c r="BB62" i="28"/>
  <c r="BC62" i="28"/>
  <c r="BD62" i="28"/>
  <c r="BE62" i="28"/>
  <c r="BF62" i="28"/>
  <c r="BG62" i="28"/>
  <c r="BW63" i="28"/>
  <c r="CE63" i="28"/>
  <c r="CI62" i="28"/>
  <c r="CH62" i="28"/>
  <c r="CG62" i="28"/>
  <c r="CF62" i="28"/>
  <c r="CD62" i="28"/>
  <c r="CC62" i="28"/>
  <c r="CA62" i="28"/>
  <c r="BZ62" i="28"/>
  <c r="BY62" i="28"/>
  <c r="BX62" i="28"/>
  <c r="BV62" i="28"/>
  <c r="BU62" i="28"/>
  <c r="BS62" i="28"/>
  <c r="BR62" i="28"/>
  <c r="FM62" i="28"/>
  <c r="FL62" i="28"/>
  <c r="FK62" i="28"/>
  <c r="FJ62" i="28"/>
  <c r="FI62" i="28"/>
  <c r="FH62" i="28"/>
  <c r="FG62" i="28"/>
  <c r="FF62" i="28"/>
  <c r="FE62" i="28"/>
  <c r="FD62" i="28"/>
  <c r="FC62" i="28"/>
  <c r="FB62" i="28"/>
  <c r="FA62" i="28"/>
  <c r="EZ62" i="28"/>
  <c r="EY62" i="28"/>
  <c r="EX62" i="28"/>
  <c r="EW62" i="28"/>
  <c r="EV62" i="28"/>
  <c r="CI63" i="28"/>
  <c r="CH63" i="28"/>
  <c r="CG63" i="28"/>
  <c r="CF63" i="28"/>
  <c r="CD63" i="28"/>
  <c r="CC63" i="28"/>
  <c r="CA63" i="28"/>
  <c r="BZ63" i="28"/>
  <c r="BY63" i="28"/>
  <c r="BX63" i="28"/>
  <c r="BV63" i="28"/>
  <c r="BU63" i="28"/>
  <c r="BS63" i="28"/>
  <c r="BR63" i="28"/>
  <c r="FM63" i="28"/>
  <c r="FL63" i="28"/>
  <c r="FK63" i="28"/>
  <c r="FJ63" i="28"/>
  <c r="FI63" i="28"/>
  <c r="FH63" i="28"/>
  <c r="FG63" i="28"/>
  <c r="FF63" i="28"/>
  <c r="FE63" i="28"/>
  <c r="FD63" i="28"/>
  <c r="FC63" i="28"/>
  <c r="FB63" i="28"/>
  <c r="FA63" i="28"/>
  <c r="EZ63" i="28"/>
  <c r="EY63" i="28"/>
  <c r="EX63" i="28"/>
  <c r="EW63" i="28"/>
  <c r="EV63" i="28"/>
  <c r="CH64" i="28"/>
  <c r="CG64" i="28"/>
  <c r="CE64" i="28"/>
  <c r="CD64" i="28"/>
  <c r="CC64" i="28"/>
  <c r="CB64" i="28"/>
  <c r="BZ64" i="28"/>
  <c r="BY64" i="28"/>
  <c r="BW64" i="28"/>
  <c r="BV64" i="28"/>
  <c r="BU64" i="28"/>
  <c r="BT64" i="28"/>
  <c r="BR64" i="28"/>
  <c r="FM64" i="28"/>
  <c r="FL64" i="28"/>
  <c r="FK64" i="28"/>
  <c r="FJ64" i="28"/>
  <c r="FI64" i="28"/>
  <c r="FH64" i="28"/>
  <c r="FG64" i="28"/>
  <c r="FF64" i="28"/>
  <c r="FE64" i="28"/>
  <c r="FD64" i="28"/>
  <c r="FC64" i="28"/>
  <c r="FB64" i="28"/>
  <c r="FA64" i="28"/>
  <c r="EZ64" i="28"/>
  <c r="EY64" i="28"/>
  <c r="EX64" i="28"/>
  <c r="EW64" i="28"/>
  <c r="EV64" i="28"/>
  <c r="CI65" i="28"/>
  <c r="CH65" i="28"/>
  <c r="CG65" i="28"/>
  <c r="CF65" i="28"/>
  <c r="CE65" i="28"/>
  <c r="CD65" i="28"/>
  <c r="CC65" i="28"/>
  <c r="CB65" i="28"/>
  <c r="CA65" i="28"/>
  <c r="BZ65" i="28"/>
  <c r="BY65" i="28"/>
  <c r="BX65" i="28"/>
  <c r="BW65" i="28"/>
  <c r="BV65" i="28"/>
  <c r="BU65" i="28"/>
  <c r="BT65" i="28"/>
  <c r="BS65" i="28"/>
  <c r="BR65" i="28"/>
  <c r="FM65" i="28"/>
  <c r="FL65" i="28"/>
  <c r="FK65" i="28"/>
  <c r="FJ65" i="28"/>
  <c r="FI65" i="28"/>
  <c r="FH65" i="28"/>
  <c r="FG65" i="28"/>
  <c r="FF65" i="28"/>
  <c r="FE65" i="28"/>
  <c r="FD65" i="28"/>
  <c r="FC65" i="28"/>
  <c r="FB65" i="28"/>
  <c r="FA65" i="28"/>
  <c r="EZ65" i="28"/>
  <c r="EY65" i="28"/>
  <c r="EX65" i="28"/>
  <c r="EW65" i="28"/>
  <c r="EV65" i="28"/>
  <c r="CI66" i="28"/>
  <c r="CH66" i="28"/>
  <c r="CG66" i="28"/>
  <c r="CF66" i="28"/>
  <c r="CD66" i="28"/>
  <c r="CC66" i="28"/>
  <c r="CA66" i="28"/>
  <c r="BZ66" i="28"/>
  <c r="BY66" i="28"/>
  <c r="BX66" i="28"/>
  <c r="BV66" i="28"/>
  <c r="BU66" i="28"/>
  <c r="BS66" i="28"/>
  <c r="BR66" i="28"/>
  <c r="FM66" i="28"/>
  <c r="FL66" i="28"/>
  <c r="FK66" i="28"/>
  <c r="FJ66" i="28"/>
  <c r="FI66" i="28"/>
  <c r="FH66" i="28"/>
  <c r="FG66" i="28"/>
  <c r="FF66" i="28"/>
  <c r="FE66" i="28"/>
  <c r="FD66" i="28"/>
  <c r="FC66" i="28"/>
  <c r="FB66" i="28"/>
  <c r="FA66" i="28"/>
  <c r="EZ66" i="28"/>
  <c r="EY66" i="28"/>
  <c r="EX66" i="28"/>
  <c r="EW66" i="28"/>
  <c r="EV66" i="28"/>
  <c r="CI67" i="28"/>
  <c r="CH67" i="28"/>
  <c r="CG67" i="28"/>
  <c r="CF67" i="28"/>
  <c r="CE67" i="28"/>
  <c r="CD67" i="28"/>
  <c r="CC67" i="28"/>
  <c r="CB67" i="28"/>
  <c r="CA67" i="28"/>
  <c r="BZ67" i="28"/>
  <c r="BY67" i="28"/>
  <c r="BX67" i="28"/>
  <c r="BW67" i="28"/>
  <c r="BV67" i="28"/>
  <c r="BU67" i="28"/>
  <c r="BT67" i="28"/>
  <c r="BS67" i="28"/>
  <c r="BR67" i="28"/>
  <c r="FM67" i="28"/>
  <c r="FL67" i="28"/>
  <c r="FK67" i="28"/>
  <c r="FJ67" i="28"/>
  <c r="FI67" i="28"/>
  <c r="FH67" i="28"/>
  <c r="FG67" i="28"/>
  <c r="FF67" i="28"/>
  <c r="FE67" i="28"/>
  <c r="FD67" i="28"/>
  <c r="FC67" i="28"/>
  <c r="FB67" i="28"/>
  <c r="FA67" i="28"/>
  <c r="EZ67" i="28"/>
  <c r="EY67" i="28"/>
  <c r="EX67" i="28"/>
  <c r="EW67" i="28"/>
  <c r="EV67" i="28"/>
  <c r="CH68" i="28"/>
  <c r="CG68" i="28"/>
  <c r="CE68" i="28"/>
  <c r="CD68" i="28"/>
  <c r="CC68" i="28"/>
  <c r="CB68" i="28"/>
  <c r="BZ68" i="28"/>
  <c r="BY68" i="28"/>
  <c r="BW68" i="28"/>
  <c r="BV68" i="28"/>
  <c r="BU68" i="28"/>
  <c r="BT68" i="28"/>
  <c r="BR68" i="28"/>
  <c r="FM68" i="28"/>
  <c r="FL68" i="28"/>
  <c r="FK68" i="28"/>
  <c r="FJ68" i="28"/>
  <c r="FI68" i="28"/>
  <c r="FH68" i="28"/>
  <c r="FG68" i="28"/>
  <c r="FF68" i="28"/>
  <c r="FE68" i="28"/>
  <c r="FD68" i="28"/>
  <c r="FC68" i="28"/>
  <c r="FB68" i="28"/>
  <c r="FA68" i="28"/>
  <c r="EZ68" i="28"/>
  <c r="EY68" i="28"/>
  <c r="EX68" i="28"/>
  <c r="EW68" i="28"/>
  <c r="EV68" i="28"/>
  <c r="FM69" i="28"/>
  <c r="FL69" i="28"/>
  <c r="FK69" i="28"/>
  <c r="FJ69" i="28"/>
  <c r="FI69" i="28"/>
  <c r="FH69" i="28"/>
  <c r="FG69" i="28"/>
  <c r="FF69" i="28"/>
  <c r="FE69" i="28"/>
  <c r="FD69" i="28"/>
  <c r="FC69" i="28"/>
  <c r="FB69" i="28"/>
  <c r="FA69" i="28"/>
  <c r="EZ69" i="28"/>
  <c r="EY69" i="28"/>
  <c r="EX69" i="28"/>
  <c r="EW69" i="28"/>
  <c r="EV69" i="28"/>
  <c r="FM70" i="28"/>
  <c r="FL70" i="28"/>
  <c r="FK70" i="28"/>
  <c r="FJ70" i="28"/>
  <c r="FI70" i="28"/>
  <c r="FH70" i="28"/>
  <c r="FG70" i="28"/>
  <c r="FF70" i="28"/>
  <c r="FE70" i="28"/>
  <c r="FD70" i="28"/>
  <c r="FC70" i="28"/>
  <c r="FB70" i="28"/>
  <c r="FA70" i="28"/>
  <c r="EZ70" i="28"/>
  <c r="EY70" i="28"/>
  <c r="EX70" i="28"/>
  <c r="EW70" i="28"/>
  <c r="EV70" i="28"/>
  <c r="FM71" i="28"/>
  <c r="FL71" i="28"/>
  <c r="FK71" i="28"/>
  <c r="FJ71" i="28"/>
  <c r="FI71" i="28"/>
  <c r="FH71" i="28"/>
  <c r="FG71" i="28"/>
  <c r="FF71" i="28"/>
  <c r="FE71" i="28"/>
  <c r="FD71" i="28"/>
  <c r="FC71" i="28"/>
  <c r="FB71" i="28"/>
  <c r="FA71" i="28"/>
  <c r="EZ71" i="28"/>
  <c r="EY71" i="28"/>
  <c r="EX71" i="28"/>
  <c r="EW71" i="28"/>
  <c r="EV71" i="28"/>
  <c r="FM72" i="28"/>
  <c r="FL72" i="28"/>
  <c r="FK72" i="28"/>
  <c r="FJ72" i="28"/>
  <c r="FI72" i="28"/>
  <c r="FH72" i="28"/>
  <c r="FG72" i="28"/>
  <c r="FF72" i="28"/>
  <c r="FE72" i="28"/>
  <c r="FD72" i="28"/>
  <c r="FC72" i="28"/>
  <c r="FB72" i="28"/>
  <c r="FA72" i="28"/>
  <c r="EZ72" i="28"/>
  <c r="EY72" i="28"/>
  <c r="EX72" i="28"/>
  <c r="EW72" i="28"/>
  <c r="EV72" i="28"/>
  <c r="FM73" i="28"/>
  <c r="FL73" i="28"/>
  <c r="FK73" i="28"/>
  <c r="FJ73" i="28"/>
  <c r="FI73" i="28"/>
  <c r="FH73" i="28"/>
  <c r="FG73" i="28"/>
  <c r="FF73" i="28"/>
  <c r="FE73" i="28"/>
  <c r="FD73" i="28"/>
  <c r="FC73" i="28"/>
  <c r="FB73" i="28"/>
  <c r="FA73" i="28"/>
  <c r="EZ73" i="28"/>
  <c r="EY73" i="28"/>
  <c r="EX73" i="28"/>
  <c r="EW73" i="28"/>
  <c r="EV73" i="28"/>
  <c r="FM74" i="28"/>
  <c r="FL74" i="28"/>
  <c r="FK74" i="28"/>
  <c r="FJ74" i="28"/>
  <c r="FI74" i="28"/>
  <c r="FH74" i="28"/>
  <c r="FG74" i="28"/>
  <c r="FF74" i="28"/>
  <c r="FE74" i="28"/>
  <c r="FD74" i="28"/>
  <c r="FC74" i="28"/>
  <c r="FB74" i="28"/>
  <c r="FA74" i="28"/>
  <c r="EZ74" i="28"/>
  <c r="EY74" i="28"/>
  <c r="EX74" i="28"/>
  <c r="EW74" i="28"/>
  <c r="EV74" i="28"/>
  <c r="FM75" i="28"/>
  <c r="FL75" i="28"/>
  <c r="FK75" i="28"/>
  <c r="FJ75" i="28"/>
  <c r="FI75" i="28"/>
  <c r="FH75" i="28"/>
  <c r="FG75" i="28"/>
  <c r="FF75" i="28"/>
  <c r="FE75" i="28"/>
  <c r="FD75" i="28"/>
  <c r="FC75" i="28"/>
  <c r="FB75" i="28"/>
  <c r="FA75" i="28"/>
  <c r="EZ75" i="28"/>
  <c r="EY75" i="28"/>
  <c r="EX75" i="28"/>
  <c r="EW75" i="28"/>
  <c r="EV75" i="28"/>
  <c r="FM76" i="28"/>
  <c r="FL76" i="28"/>
  <c r="FK76" i="28"/>
  <c r="FJ76" i="28"/>
  <c r="FI76" i="28"/>
  <c r="FH76" i="28"/>
  <c r="FG76" i="28"/>
  <c r="FF76" i="28"/>
  <c r="FE76" i="28"/>
  <c r="FD76" i="28"/>
  <c r="FC76" i="28"/>
  <c r="FB76" i="28"/>
  <c r="FA76" i="28"/>
  <c r="EZ76" i="28"/>
  <c r="EY76" i="28"/>
  <c r="EX76" i="28"/>
  <c r="EW76" i="28"/>
  <c r="EV76" i="28"/>
  <c r="FM77" i="28"/>
  <c r="FL77" i="28"/>
  <c r="FK77" i="28"/>
  <c r="FJ77" i="28"/>
  <c r="FI77" i="28"/>
  <c r="FH77" i="28"/>
  <c r="FG77" i="28"/>
  <c r="FF77" i="28"/>
  <c r="FE77" i="28"/>
  <c r="FD77" i="28"/>
  <c r="FC77" i="28"/>
  <c r="FB77" i="28"/>
  <c r="FA77" i="28"/>
  <c r="EZ77" i="28"/>
  <c r="EY77" i="28"/>
  <c r="EX77" i="28"/>
  <c r="EW77" i="28"/>
  <c r="EV77" i="28"/>
  <c r="FM78" i="28"/>
  <c r="FL78" i="28"/>
  <c r="FK78" i="28"/>
  <c r="FJ78" i="28"/>
  <c r="FI78" i="28"/>
  <c r="FH78" i="28"/>
  <c r="FG78" i="28"/>
  <c r="FF78" i="28"/>
  <c r="FE78" i="28"/>
  <c r="FD78" i="28"/>
  <c r="FC78" i="28"/>
  <c r="FB78" i="28"/>
  <c r="FA78" i="28"/>
  <c r="EZ78" i="28"/>
  <c r="EY78" i="28"/>
  <c r="EX78" i="28"/>
  <c r="EW78" i="28"/>
  <c r="EV78" i="28"/>
  <c r="FM79" i="28"/>
  <c r="FL79" i="28"/>
  <c r="FK79" i="28"/>
  <c r="FJ79" i="28"/>
  <c r="FI79" i="28"/>
  <c r="FH79" i="28"/>
  <c r="FG79" i="28"/>
  <c r="FF79" i="28"/>
  <c r="FE79" i="28"/>
  <c r="FD79" i="28"/>
  <c r="FC79" i="28"/>
  <c r="FB79" i="28"/>
  <c r="FA79" i="28"/>
  <c r="EZ79" i="28"/>
  <c r="EY79" i="28"/>
  <c r="EX79" i="28"/>
  <c r="EW79" i="28"/>
  <c r="EV79" i="28"/>
  <c r="FM80" i="28"/>
  <c r="FL80" i="28"/>
  <c r="FK80" i="28"/>
  <c r="FJ80" i="28"/>
  <c r="FI80" i="28"/>
  <c r="FH80" i="28"/>
  <c r="FG80" i="28"/>
  <c r="FF80" i="28"/>
  <c r="FE80" i="28"/>
  <c r="FD80" i="28"/>
  <c r="FC80" i="28"/>
  <c r="FB80" i="28"/>
  <c r="FA80" i="28"/>
  <c r="EZ80" i="28"/>
  <c r="EY80" i="28"/>
  <c r="EX80" i="28"/>
  <c r="EW80" i="28"/>
  <c r="EV80" i="28"/>
  <c r="FM81" i="28"/>
  <c r="FL81" i="28"/>
  <c r="FK81" i="28"/>
  <c r="FJ81" i="28"/>
  <c r="FI81" i="28"/>
  <c r="FH81" i="28"/>
  <c r="FG81" i="28"/>
  <c r="FF81" i="28"/>
  <c r="FE81" i="28"/>
  <c r="FD81" i="28"/>
  <c r="FC81" i="28"/>
  <c r="FB81" i="28"/>
  <c r="FA81" i="28"/>
  <c r="EZ81" i="28"/>
  <c r="EY81" i="28"/>
  <c r="EX81" i="28"/>
  <c r="EW81" i="28"/>
  <c r="EV81" i="28"/>
  <c r="FM82" i="28"/>
  <c r="FL82" i="28"/>
  <c r="FK82" i="28"/>
  <c r="FJ82" i="28"/>
  <c r="FI82" i="28"/>
  <c r="FH82" i="28"/>
  <c r="FG82" i="28"/>
  <c r="FF82" i="28"/>
  <c r="FE82" i="28"/>
  <c r="FD82" i="28"/>
  <c r="FC82" i="28"/>
  <c r="FB82" i="28"/>
  <c r="FA82" i="28"/>
  <c r="EZ82" i="28"/>
  <c r="EY82" i="28"/>
  <c r="EX82" i="28"/>
  <c r="EW82" i="28"/>
  <c r="EV82" i="28"/>
  <c r="FM83" i="28"/>
  <c r="FL83" i="28"/>
  <c r="FK83" i="28"/>
  <c r="FJ83" i="28"/>
  <c r="FI83" i="28"/>
  <c r="FH83" i="28"/>
  <c r="FG83" i="28"/>
  <c r="FF83" i="28"/>
  <c r="FE83" i="28"/>
  <c r="FD83" i="28"/>
  <c r="FC83" i="28"/>
  <c r="FB83" i="28"/>
  <c r="FA83" i="28"/>
  <c r="EZ83" i="28"/>
  <c r="EY83" i="28"/>
  <c r="EX83" i="28"/>
  <c r="EW83" i="28"/>
  <c r="EV83" i="28"/>
  <c r="FM84" i="28"/>
  <c r="FL84" i="28"/>
  <c r="FK84" i="28"/>
  <c r="FJ84" i="28"/>
  <c r="FI84" i="28"/>
  <c r="FH84" i="28"/>
  <c r="FG84" i="28"/>
  <c r="FF84" i="28"/>
  <c r="FE84" i="28"/>
  <c r="FD84" i="28"/>
  <c r="FC84" i="28"/>
  <c r="FB84" i="28"/>
  <c r="FA84" i="28"/>
  <c r="EZ84" i="28"/>
  <c r="EY84" i="28"/>
  <c r="EX84" i="28"/>
  <c r="EW84" i="28"/>
  <c r="EV84" i="28"/>
  <c r="CQ84" i="28"/>
  <c r="CR84" i="28"/>
  <c r="CS84" i="28"/>
  <c r="CT84" i="28"/>
  <c r="CU84" i="28"/>
  <c r="CV84" i="28"/>
  <c r="CZ84" i="28"/>
  <c r="DA84" i="28"/>
  <c r="DE84" i="28"/>
  <c r="DF84" i="28"/>
  <c r="DG84" i="28"/>
  <c r="DH84" i="28"/>
  <c r="DI84" i="28"/>
  <c r="DJ84" i="28"/>
  <c r="DK84" i="28"/>
  <c r="DL84" i="28"/>
  <c r="DM84" i="28"/>
  <c r="DN84" i="28"/>
  <c r="DO84" i="28"/>
  <c r="DP84" i="28"/>
  <c r="DQ84" i="28"/>
  <c r="DR84" i="28"/>
  <c r="DS84" i="28"/>
  <c r="DT84" i="28"/>
  <c r="DX84" i="28"/>
  <c r="DY84" i="28"/>
  <c r="DZ84" i="28"/>
  <c r="EA84" i="28"/>
  <c r="EB84" i="28"/>
  <c r="EC84" i="28"/>
  <c r="ED84" i="28"/>
  <c r="EE84" i="28"/>
  <c r="CQ83" i="28"/>
  <c r="CR83" i="28"/>
  <c r="CS83" i="28"/>
  <c r="CT83" i="28"/>
  <c r="CU83" i="28"/>
  <c r="CV83" i="28"/>
  <c r="CZ83" i="28"/>
  <c r="DA83" i="28"/>
  <c r="DE83" i="28"/>
  <c r="DF83" i="28"/>
  <c r="DG83" i="28"/>
  <c r="DH83" i="28"/>
  <c r="DI83" i="28"/>
  <c r="DJ83" i="28"/>
  <c r="DK83" i="28"/>
  <c r="DL83" i="28"/>
  <c r="DM83" i="28"/>
  <c r="DN83" i="28"/>
  <c r="DO83" i="28"/>
  <c r="DP83" i="28"/>
  <c r="DQ83" i="28"/>
  <c r="DR83" i="28"/>
  <c r="DS83" i="28"/>
  <c r="DT83" i="28"/>
  <c r="DX83" i="28"/>
  <c r="DY83" i="28"/>
  <c r="DZ83" i="28"/>
  <c r="EA83" i="28"/>
  <c r="EB83" i="28"/>
  <c r="EC83" i="28"/>
  <c r="ED83" i="28"/>
  <c r="EE83" i="28"/>
  <c r="CQ82" i="28"/>
  <c r="CR82" i="28"/>
  <c r="CS82" i="28"/>
  <c r="CT82" i="28"/>
  <c r="CU82" i="28"/>
  <c r="CV82" i="28"/>
  <c r="CZ82" i="28"/>
  <c r="DA82" i="28"/>
  <c r="DE82" i="28"/>
  <c r="DF82" i="28"/>
  <c r="DG82" i="28"/>
  <c r="DH82" i="28"/>
  <c r="DI82" i="28"/>
  <c r="DJ82" i="28"/>
  <c r="DK82" i="28"/>
  <c r="DL82" i="28"/>
  <c r="DM82" i="28"/>
  <c r="DN82" i="28"/>
  <c r="DO82" i="28"/>
  <c r="DP82" i="28"/>
  <c r="DQ82" i="28"/>
  <c r="DR82" i="28"/>
  <c r="DS82" i="28"/>
  <c r="DT82" i="28"/>
  <c r="DX82" i="28"/>
  <c r="DY82" i="28"/>
  <c r="DZ82" i="28"/>
  <c r="EA82" i="28"/>
  <c r="EB82" i="28"/>
  <c r="EC82" i="28"/>
  <c r="ED82" i="28"/>
  <c r="EE82" i="28"/>
  <c r="CQ81" i="28"/>
  <c r="CR81" i="28"/>
  <c r="CS81" i="28"/>
  <c r="CT81" i="28"/>
  <c r="CU81" i="28"/>
  <c r="CV81" i="28"/>
  <c r="CZ81" i="28"/>
  <c r="DA81" i="28"/>
  <c r="DE81" i="28"/>
  <c r="DF81" i="28"/>
  <c r="DG81" i="28"/>
  <c r="DH81" i="28"/>
  <c r="DI81" i="28"/>
  <c r="DJ81" i="28"/>
  <c r="DK81" i="28"/>
  <c r="DL81" i="28"/>
  <c r="DM81" i="28"/>
  <c r="DN81" i="28"/>
  <c r="DO81" i="28"/>
  <c r="DP81" i="28"/>
  <c r="DQ81" i="28"/>
  <c r="DR81" i="28"/>
  <c r="DS81" i="28"/>
  <c r="DT81" i="28"/>
  <c r="DX81" i="28"/>
  <c r="DY81" i="28"/>
  <c r="DZ81" i="28"/>
  <c r="EA81" i="28"/>
  <c r="EB81" i="28"/>
  <c r="EC81" i="28"/>
  <c r="ED81" i="28"/>
  <c r="EE81" i="28"/>
  <c r="CQ80" i="28"/>
  <c r="CR80" i="28"/>
  <c r="CS80" i="28"/>
  <c r="CT80" i="28"/>
  <c r="CU80" i="28"/>
  <c r="CV80" i="28"/>
  <c r="CZ80" i="28"/>
  <c r="DA80" i="28"/>
  <c r="DE80" i="28"/>
  <c r="DF80" i="28"/>
  <c r="DG80" i="28"/>
  <c r="DH80" i="28"/>
  <c r="DI80" i="28"/>
  <c r="DJ80" i="28"/>
  <c r="DK80" i="28"/>
  <c r="DL80" i="28"/>
  <c r="DM80" i="28"/>
  <c r="DN80" i="28"/>
  <c r="DO80" i="28"/>
  <c r="DP80" i="28"/>
  <c r="DQ80" i="28"/>
  <c r="DR80" i="28"/>
  <c r="DS80" i="28"/>
  <c r="DT80" i="28"/>
  <c r="DX80" i="28"/>
  <c r="DY80" i="28"/>
  <c r="DZ80" i="28"/>
  <c r="EA80" i="28"/>
  <c r="EB80" i="28"/>
  <c r="EC80" i="28"/>
  <c r="ED80" i="28"/>
  <c r="EE80" i="28"/>
  <c r="CQ79" i="28"/>
  <c r="CR79" i="28"/>
  <c r="CS79" i="28"/>
  <c r="CT79" i="28"/>
  <c r="CU79" i="28"/>
  <c r="CV79" i="28"/>
  <c r="CZ79" i="28"/>
  <c r="DA79" i="28"/>
  <c r="DE79" i="28"/>
  <c r="DF79" i="28"/>
  <c r="DG79" i="28"/>
  <c r="DH79" i="28"/>
  <c r="DI79" i="28"/>
  <c r="DJ79" i="28"/>
  <c r="DK79" i="28"/>
  <c r="DL79" i="28"/>
  <c r="DM79" i="28"/>
  <c r="DN79" i="28"/>
  <c r="DO79" i="28"/>
  <c r="DP79" i="28"/>
  <c r="DQ79" i="28"/>
  <c r="DR79" i="28"/>
  <c r="DS79" i="28"/>
  <c r="DT79" i="28"/>
  <c r="DX79" i="28"/>
  <c r="DY79" i="28"/>
  <c r="DZ79" i="28"/>
  <c r="EA79" i="28"/>
  <c r="EB79" i="28"/>
  <c r="EC79" i="28"/>
  <c r="ED79" i="28"/>
  <c r="EE79" i="28"/>
  <c r="CQ78" i="28"/>
  <c r="CR78" i="28"/>
  <c r="CS78" i="28"/>
  <c r="CT78" i="28"/>
  <c r="CU78" i="28"/>
  <c r="CV78" i="28"/>
  <c r="CZ78" i="28"/>
  <c r="DA78" i="28"/>
  <c r="DE78" i="28"/>
  <c r="DF78" i="28"/>
  <c r="DG78" i="28"/>
  <c r="DH78" i="28"/>
  <c r="DI78" i="28"/>
  <c r="DJ78" i="28"/>
  <c r="DK78" i="28"/>
  <c r="DL78" i="28"/>
  <c r="DM78" i="28"/>
  <c r="DN78" i="28"/>
  <c r="DO78" i="28"/>
  <c r="DP78" i="28"/>
  <c r="DQ78" i="28"/>
  <c r="DR78" i="28"/>
  <c r="DS78" i="28"/>
  <c r="DT78" i="28"/>
  <c r="DX78" i="28"/>
  <c r="DY78" i="28"/>
  <c r="DZ78" i="28"/>
  <c r="EA78" i="28"/>
  <c r="EB78" i="28"/>
  <c r="EC78" i="28"/>
  <c r="ED78" i="28"/>
  <c r="EE78" i="28"/>
  <c r="CQ77" i="28"/>
  <c r="CR77" i="28"/>
  <c r="CS77" i="28"/>
  <c r="CT77" i="28"/>
  <c r="CU77" i="28"/>
  <c r="CV77" i="28"/>
  <c r="CZ77" i="28"/>
  <c r="DA77" i="28"/>
  <c r="DE77" i="28"/>
  <c r="DF77" i="28"/>
  <c r="DG77" i="28"/>
  <c r="DH77" i="28"/>
  <c r="DI77" i="28"/>
  <c r="DJ77" i="28"/>
  <c r="DK77" i="28"/>
  <c r="DL77" i="28"/>
  <c r="DM77" i="28"/>
  <c r="DN77" i="28"/>
  <c r="DO77" i="28"/>
  <c r="DP77" i="28"/>
  <c r="DQ77" i="28"/>
  <c r="DR77" i="28"/>
  <c r="DS77" i="28"/>
  <c r="DT77" i="28"/>
  <c r="DX77" i="28"/>
  <c r="DY77" i="28"/>
  <c r="DZ77" i="28"/>
  <c r="EA77" i="28"/>
  <c r="EB77" i="28"/>
  <c r="EC77" i="28"/>
  <c r="ED77" i="28"/>
  <c r="EE77" i="28"/>
  <c r="CQ76" i="28"/>
  <c r="CR76" i="28"/>
  <c r="CS76" i="28"/>
  <c r="CT76" i="28"/>
  <c r="CU76" i="28"/>
  <c r="CV76" i="28"/>
  <c r="CZ76" i="28"/>
  <c r="DA76" i="28"/>
  <c r="DE76" i="28"/>
  <c r="DF76" i="28"/>
  <c r="DG76" i="28"/>
  <c r="DH76" i="28"/>
  <c r="DI76" i="28"/>
  <c r="DJ76" i="28"/>
  <c r="DK76" i="28"/>
  <c r="DL76" i="28"/>
  <c r="DM76" i="28"/>
  <c r="DN76" i="28"/>
  <c r="DO76" i="28"/>
  <c r="DP76" i="28"/>
  <c r="DQ76" i="28"/>
  <c r="DR76" i="28"/>
  <c r="DS76" i="28"/>
  <c r="DT76" i="28"/>
  <c r="DX76" i="28"/>
  <c r="DY76" i="28"/>
  <c r="DZ76" i="28"/>
  <c r="EA76" i="28"/>
  <c r="EB76" i="28"/>
  <c r="EC76" i="28"/>
  <c r="ED76" i="28"/>
  <c r="EE76" i="28"/>
  <c r="CQ75" i="28"/>
  <c r="CR75" i="28"/>
  <c r="CS75" i="28"/>
  <c r="CT75" i="28"/>
  <c r="CU75" i="28"/>
  <c r="CV75" i="28"/>
  <c r="CZ75" i="28"/>
  <c r="DA75" i="28"/>
  <c r="DE75" i="28"/>
  <c r="DF75" i="28"/>
  <c r="DG75" i="28"/>
  <c r="DH75" i="28"/>
  <c r="DI75" i="28"/>
  <c r="DJ75" i="28"/>
  <c r="DK75" i="28"/>
  <c r="DL75" i="28"/>
  <c r="DM75" i="28"/>
  <c r="DN75" i="28"/>
  <c r="DO75" i="28"/>
  <c r="DP75" i="28"/>
  <c r="DQ75" i="28"/>
  <c r="DR75" i="28"/>
  <c r="DS75" i="28"/>
  <c r="DT75" i="28"/>
  <c r="DX75" i="28"/>
  <c r="DY75" i="28"/>
  <c r="DZ75" i="28"/>
  <c r="EA75" i="28"/>
  <c r="EB75" i="28"/>
  <c r="EC75" i="28"/>
  <c r="ED75" i="28"/>
  <c r="EE75" i="28"/>
  <c r="CQ74" i="28"/>
  <c r="CR74" i="28"/>
  <c r="CS74" i="28"/>
  <c r="CT74" i="28"/>
  <c r="CU74" i="28"/>
  <c r="CV74" i="28"/>
  <c r="CZ74" i="28"/>
  <c r="DA74" i="28"/>
  <c r="DE74" i="28"/>
  <c r="DF74" i="28"/>
  <c r="DG74" i="28"/>
  <c r="DH74" i="28"/>
  <c r="DI74" i="28"/>
  <c r="DJ74" i="28"/>
  <c r="DK74" i="28"/>
  <c r="DL74" i="28"/>
  <c r="DM74" i="28"/>
  <c r="DN74" i="28"/>
  <c r="DO74" i="28"/>
  <c r="DP74" i="28"/>
  <c r="DQ74" i="28"/>
  <c r="DR74" i="28"/>
  <c r="DS74" i="28"/>
  <c r="DT74" i="28"/>
  <c r="DX74" i="28"/>
  <c r="DY74" i="28"/>
  <c r="DZ74" i="28"/>
  <c r="EA74" i="28"/>
  <c r="EB74" i="28"/>
  <c r="EC74" i="28"/>
  <c r="ED74" i="28"/>
  <c r="EE74" i="28"/>
  <c r="CQ73" i="28"/>
  <c r="CR73" i="28"/>
  <c r="CS73" i="28"/>
  <c r="CT73" i="28"/>
  <c r="CU73" i="28"/>
  <c r="CV73" i="28"/>
  <c r="CZ73" i="28"/>
  <c r="DA73" i="28"/>
  <c r="DE73" i="28"/>
  <c r="DF73" i="28"/>
  <c r="DG73" i="28"/>
  <c r="DH73" i="28"/>
  <c r="DI73" i="28"/>
  <c r="DJ73" i="28"/>
  <c r="DK73" i="28"/>
  <c r="DL73" i="28"/>
  <c r="DM73" i="28"/>
  <c r="DN73" i="28"/>
  <c r="DO73" i="28"/>
  <c r="DP73" i="28"/>
  <c r="DQ73" i="28"/>
  <c r="DR73" i="28"/>
  <c r="DS73" i="28"/>
  <c r="DT73" i="28"/>
  <c r="DX73" i="28"/>
  <c r="DY73" i="28"/>
  <c r="DZ73" i="28"/>
  <c r="EA73" i="28"/>
  <c r="EB73" i="28"/>
  <c r="EC73" i="28"/>
  <c r="ED73" i="28"/>
  <c r="EE73" i="28"/>
  <c r="CQ72" i="28"/>
  <c r="CR72" i="28"/>
  <c r="CS72" i="28"/>
  <c r="CT72" i="28"/>
  <c r="CU72" i="28"/>
  <c r="CV72" i="28"/>
  <c r="CZ72" i="28"/>
  <c r="DA72" i="28"/>
  <c r="DE72" i="28"/>
  <c r="DF72" i="28"/>
  <c r="DG72" i="28"/>
  <c r="DH72" i="28"/>
  <c r="DI72" i="28"/>
  <c r="DJ72" i="28"/>
  <c r="DK72" i="28"/>
  <c r="DL72" i="28"/>
  <c r="DM72" i="28"/>
  <c r="DN72" i="28"/>
  <c r="DO72" i="28"/>
  <c r="DP72" i="28"/>
  <c r="DQ72" i="28"/>
  <c r="DR72" i="28"/>
  <c r="DS72" i="28"/>
  <c r="DT72" i="28"/>
  <c r="DX72" i="28"/>
  <c r="DY72" i="28"/>
  <c r="DZ72" i="28"/>
  <c r="EA72" i="28"/>
  <c r="EB72" i="28"/>
  <c r="EC72" i="28"/>
  <c r="ED72" i="28"/>
  <c r="EE72" i="28"/>
  <c r="CQ71" i="28"/>
  <c r="CR71" i="28"/>
  <c r="CS71" i="28"/>
  <c r="CT71" i="28"/>
  <c r="CU71" i="28"/>
  <c r="CV71" i="28"/>
  <c r="CZ71" i="28"/>
  <c r="DA71" i="28"/>
  <c r="DE71" i="28"/>
  <c r="DF71" i="28"/>
  <c r="DG71" i="28"/>
  <c r="DH71" i="28"/>
  <c r="DI71" i="28"/>
  <c r="DJ71" i="28"/>
  <c r="DK71" i="28"/>
  <c r="DL71" i="28"/>
  <c r="DM71" i="28"/>
  <c r="DN71" i="28"/>
  <c r="DO71" i="28"/>
  <c r="DP71" i="28"/>
  <c r="DQ71" i="28"/>
  <c r="DR71" i="28"/>
  <c r="DS71" i="28"/>
  <c r="DT71" i="28"/>
  <c r="DX71" i="28"/>
  <c r="DY71" i="28"/>
  <c r="DZ71" i="28"/>
  <c r="EA71" i="28"/>
  <c r="EB71" i="28"/>
  <c r="EC71" i="28"/>
  <c r="ED71" i="28"/>
  <c r="EE71" i="28"/>
  <c r="CQ70" i="28"/>
  <c r="CR70" i="28"/>
  <c r="CS70" i="28"/>
  <c r="CT70" i="28"/>
  <c r="CU70" i="28"/>
  <c r="CV70" i="28"/>
  <c r="CZ70" i="28"/>
  <c r="DA70" i="28"/>
  <c r="DE70" i="28"/>
  <c r="DF70" i="28"/>
  <c r="DG70" i="28"/>
  <c r="DH70" i="28"/>
  <c r="DI70" i="28"/>
  <c r="DJ70" i="28"/>
  <c r="DK70" i="28"/>
  <c r="DL70" i="28"/>
  <c r="DM70" i="28"/>
  <c r="DN70" i="28"/>
  <c r="DO70" i="28"/>
  <c r="DP70" i="28"/>
  <c r="DQ70" i="28"/>
  <c r="DR70" i="28"/>
  <c r="DS70" i="28"/>
  <c r="DT70" i="28"/>
  <c r="DX70" i="28"/>
  <c r="DY70" i="28"/>
  <c r="DZ70" i="28"/>
  <c r="EA70" i="28"/>
  <c r="EB70" i="28"/>
  <c r="EC70" i="28"/>
  <c r="ED70" i="28"/>
  <c r="EE70" i="28"/>
  <c r="CQ69" i="28"/>
  <c r="CR69" i="28"/>
  <c r="CS69" i="28"/>
  <c r="CT69" i="28"/>
  <c r="CU69" i="28"/>
  <c r="CV69" i="28"/>
  <c r="CZ69" i="28"/>
  <c r="DA69" i="28"/>
  <c r="DE69" i="28"/>
  <c r="DF69" i="28"/>
  <c r="DG69" i="28"/>
  <c r="DH69" i="28"/>
  <c r="DI69" i="28"/>
  <c r="DJ69" i="28"/>
  <c r="DK69" i="28"/>
  <c r="DL69" i="28"/>
  <c r="DM69" i="28"/>
  <c r="DN69" i="28"/>
  <c r="DO69" i="28"/>
  <c r="DP69" i="28"/>
  <c r="DQ69" i="28"/>
  <c r="DR69" i="28"/>
  <c r="DS69" i="28"/>
  <c r="DT69" i="28"/>
  <c r="DX69" i="28"/>
  <c r="DY69" i="28"/>
  <c r="DZ69" i="28"/>
  <c r="EA69" i="28"/>
  <c r="EB69" i="28"/>
  <c r="EC69" i="28"/>
  <c r="ED69" i="28"/>
  <c r="EE69" i="28"/>
  <c r="CQ68" i="28"/>
  <c r="CR68" i="28"/>
  <c r="CS68" i="28"/>
  <c r="CT68" i="28"/>
  <c r="CU68" i="28"/>
  <c r="CV68" i="28"/>
  <c r="CZ68" i="28"/>
  <c r="DA68" i="28"/>
  <c r="DE68" i="28"/>
  <c r="DF68" i="28"/>
  <c r="DG68" i="28"/>
  <c r="DH68" i="28"/>
  <c r="DI68" i="28"/>
  <c r="DJ68" i="28"/>
  <c r="DK68" i="28"/>
  <c r="DL68" i="28"/>
  <c r="DM68" i="28"/>
  <c r="DN68" i="28"/>
  <c r="DO68" i="28"/>
  <c r="DP68" i="28"/>
  <c r="DQ68" i="28"/>
  <c r="DR68" i="28"/>
  <c r="DS68" i="28"/>
  <c r="DT68" i="28"/>
  <c r="DX68" i="28"/>
  <c r="DY68" i="28"/>
  <c r="DZ68" i="28"/>
  <c r="EA68" i="28"/>
  <c r="EB68" i="28"/>
  <c r="EC68" i="28"/>
  <c r="ED68" i="28"/>
  <c r="EE68" i="28"/>
  <c r="CQ67" i="28"/>
  <c r="CR67" i="28"/>
  <c r="CS67" i="28"/>
  <c r="CT67" i="28"/>
  <c r="CU67" i="28"/>
  <c r="CV67" i="28"/>
  <c r="CZ67" i="28"/>
  <c r="DA67" i="28"/>
  <c r="DE67" i="28"/>
  <c r="DF67" i="28"/>
  <c r="DG67" i="28"/>
  <c r="DH67" i="28"/>
  <c r="DI67" i="28"/>
  <c r="DJ67" i="28"/>
  <c r="DK67" i="28"/>
  <c r="DL67" i="28"/>
  <c r="DM67" i="28"/>
  <c r="DN67" i="28"/>
  <c r="DO67" i="28"/>
  <c r="DP67" i="28"/>
  <c r="DQ67" i="28"/>
  <c r="DR67" i="28"/>
  <c r="DS67" i="28"/>
  <c r="DT67" i="28"/>
  <c r="DX67" i="28"/>
  <c r="DY67" i="28"/>
  <c r="DZ67" i="28"/>
  <c r="EA67" i="28"/>
  <c r="EB67" i="28"/>
  <c r="EC67" i="28"/>
  <c r="ED67" i="28"/>
  <c r="EE67" i="28"/>
  <c r="CQ66" i="28"/>
  <c r="CR66" i="28"/>
  <c r="CS66" i="28"/>
  <c r="CT66" i="28"/>
  <c r="CU66" i="28"/>
  <c r="CV66" i="28"/>
  <c r="CZ66" i="28"/>
  <c r="DA66" i="28"/>
  <c r="DE66" i="28"/>
  <c r="DF66" i="28"/>
  <c r="DG66" i="28"/>
  <c r="DH66" i="28"/>
  <c r="DI66" i="28"/>
  <c r="DJ66" i="28"/>
  <c r="DK66" i="28"/>
  <c r="DL66" i="28"/>
  <c r="DM66" i="28"/>
  <c r="DN66" i="28"/>
  <c r="DO66" i="28"/>
  <c r="DP66" i="28"/>
  <c r="DQ66" i="28"/>
  <c r="DR66" i="28"/>
  <c r="DS66" i="28"/>
  <c r="DT66" i="28"/>
  <c r="DX66" i="28"/>
  <c r="DY66" i="28"/>
  <c r="DZ66" i="28"/>
  <c r="EA66" i="28"/>
  <c r="EB66" i="28"/>
  <c r="EC66" i="28"/>
  <c r="ED66" i="28"/>
  <c r="EE66" i="28"/>
  <c r="CQ65" i="28"/>
  <c r="CR65" i="28"/>
  <c r="CS65" i="28"/>
  <c r="CT65" i="28"/>
  <c r="CU65" i="28"/>
  <c r="CV65" i="28"/>
  <c r="CZ65" i="28"/>
  <c r="DA65" i="28"/>
  <c r="DE65" i="28"/>
  <c r="DF65" i="28"/>
  <c r="DG65" i="28"/>
  <c r="DH65" i="28"/>
  <c r="DI65" i="28"/>
  <c r="DJ65" i="28"/>
  <c r="DK65" i="28"/>
  <c r="DL65" i="28"/>
  <c r="DM65" i="28"/>
  <c r="DN65" i="28"/>
  <c r="DO65" i="28"/>
  <c r="DP65" i="28"/>
  <c r="DQ65" i="28"/>
  <c r="DR65" i="28"/>
  <c r="DS65" i="28"/>
  <c r="DT65" i="28"/>
  <c r="DX65" i="28"/>
  <c r="DY65" i="28"/>
  <c r="DZ65" i="28"/>
  <c r="EA65" i="28"/>
  <c r="EB65" i="28"/>
  <c r="EC65" i="28"/>
  <c r="ED65" i="28"/>
  <c r="EE65" i="28"/>
  <c r="CQ64" i="28"/>
  <c r="CR64" i="28"/>
  <c r="CS64" i="28"/>
  <c r="CT64" i="28"/>
  <c r="CU64" i="28"/>
  <c r="CV64" i="28"/>
  <c r="CZ64" i="28"/>
  <c r="DA64" i="28"/>
  <c r="DE64" i="28"/>
  <c r="DF64" i="28"/>
  <c r="DG64" i="28"/>
  <c r="DH64" i="28"/>
  <c r="DI64" i="28"/>
  <c r="DJ64" i="28"/>
  <c r="DK64" i="28"/>
  <c r="DL64" i="28"/>
  <c r="DM64" i="28"/>
  <c r="DN64" i="28"/>
  <c r="DO64" i="28"/>
  <c r="DP64" i="28"/>
  <c r="DQ64" i="28"/>
  <c r="DR64" i="28"/>
  <c r="DS64" i="28"/>
  <c r="DT64" i="28"/>
  <c r="DX64" i="28"/>
  <c r="DY64" i="28"/>
  <c r="DZ64" i="28"/>
  <c r="EA64" i="28"/>
  <c r="EB64" i="28"/>
  <c r="EC64" i="28"/>
  <c r="ED64" i="28"/>
  <c r="EE64" i="28"/>
  <c r="CQ63" i="28"/>
  <c r="CR63" i="28"/>
  <c r="CS63" i="28"/>
  <c r="CT63" i="28"/>
  <c r="CU63" i="28"/>
  <c r="CV63" i="28"/>
  <c r="CZ63" i="28"/>
  <c r="DA63" i="28"/>
  <c r="DE63" i="28"/>
  <c r="DF63" i="28"/>
  <c r="DG63" i="28"/>
  <c r="DH63" i="28"/>
  <c r="DI63" i="28"/>
  <c r="DJ63" i="28"/>
  <c r="DK63" i="28"/>
  <c r="DL63" i="28"/>
  <c r="DM63" i="28"/>
  <c r="DN63" i="28"/>
  <c r="DO63" i="28"/>
  <c r="DP63" i="28"/>
  <c r="DQ63" i="28"/>
  <c r="DR63" i="28"/>
  <c r="DS63" i="28"/>
  <c r="DT63" i="28"/>
  <c r="DX63" i="28"/>
  <c r="DY63" i="28"/>
  <c r="DZ63" i="28"/>
  <c r="EA63" i="28"/>
  <c r="EB63" i="28"/>
  <c r="EC63" i="28"/>
  <c r="ED63" i="28"/>
  <c r="EE63" i="28"/>
  <c r="CQ62" i="28"/>
  <c r="CR62" i="28"/>
  <c r="CS62" i="28"/>
  <c r="CT62" i="28"/>
  <c r="CU62" i="28"/>
  <c r="CV62" i="28"/>
  <c r="CZ62" i="28"/>
  <c r="DA62" i="28"/>
  <c r="DE62" i="28"/>
  <c r="DF62" i="28"/>
  <c r="DG62" i="28"/>
  <c r="DH62" i="28"/>
  <c r="DI62" i="28"/>
  <c r="DJ62" i="28"/>
  <c r="DK62" i="28"/>
  <c r="DL62" i="28"/>
  <c r="DM62" i="28"/>
  <c r="DN62" i="28"/>
  <c r="DO62" i="28"/>
  <c r="DP62" i="28"/>
  <c r="DQ62" i="28"/>
  <c r="DR62" i="28"/>
  <c r="DS62" i="28"/>
  <c r="DT62" i="28"/>
  <c r="DX62" i="28"/>
  <c r="DY62" i="28"/>
  <c r="DZ62" i="28"/>
  <c r="EA62" i="28"/>
  <c r="EB62" i="28"/>
  <c r="EC62" i="28"/>
  <c r="ED62" i="28"/>
  <c r="EE62" i="28"/>
  <c r="CL84" i="28"/>
  <c r="CM84" i="28"/>
  <c r="ET84" i="28"/>
  <c r="EU84" i="28"/>
  <c r="CL83" i="28"/>
  <c r="CM83" i="28"/>
  <c r="ET83" i="28"/>
  <c r="EU83" i="28"/>
  <c r="CL82" i="28"/>
  <c r="CM82" i="28"/>
  <c r="ET82" i="28"/>
  <c r="EU82" i="28"/>
  <c r="CL81" i="28"/>
  <c r="CM81" i="28"/>
  <c r="ET81" i="28"/>
  <c r="EU81" i="28"/>
  <c r="CL80" i="28"/>
  <c r="CM80" i="28"/>
  <c r="ET80" i="28"/>
  <c r="EU80" i="28"/>
  <c r="CL79" i="28"/>
  <c r="CM79" i="28"/>
  <c r="ET79" i="28"/>
  <c r="EU79" i="28"/>
  <c r="CL78" i="28"/>
  <c r="CM78" i="28"/>
  <c r="ET78" i="28"/>
  <c r="EU78" i="28"/>
  <c r="CL77" i="28"/>
  <c r="CM77" i="28"/>
  <c r="ET77" i="28"/>
  <c r="EU77" i="28"/>
  <c r="CL76" i="28"/>
  <c r="CM76" i="28"/>
  <c r="ET76" i="28"/>
  <c r="EU76" i="28"/>
  <c r="CL75" i="28"/>
  <c r="CM75" i="28"/>
  <c r="ET75" i="28"/>
  <c r="EU75" i="28"/>
  <c r="CL74" i="28"/>
  <c r="CM74" i="28"/>
  <c r="ET74" i="28"/>
  <c r="EU74" i="28"/>
  <c r="CM73" i="28"/>
  <c r="ET73" i="28"/>
  <c r="EU73" i="28"/>
  <c r="CL72" i="28"/>
  <c r="CM72" i="28"/>
  <c r="ET72" i="28"/>
  <c r="EU72" i="28"/>
  <c r="CL71" i="28"/>
  <c r="CM71" i="28"/>
  <c r="ET71" i="28"/>
  <c r="EU71" i="28"/>
  <c r="CL70" i="28"/>
  <c r="CM70" i="28"/>
  <c r="ET70" i="28"/>
  <c r="EU70" i="28"/>
  <c r="CL69" i="28"/>
  <c r="CM69" i="28"/>
  <c r="ET69" i="28"/>
  <c r="EU69" i="28"/>
  <c r="CL68" i="28"/>
  <c r="CM68" i="28"/>
  <c r="ET68" i="28"/>
  <c r="EU68" i="28"/>
  <c r="CL67" i="28"/>
  <c r="CM67" i="28"/>
  <c r="ET67" i="28"/>
  <c r="EU67" i="28"/>
  <c r="CL66" i="28"/>
  <c r="CM66" i="28"/>
  <c r="ET66" i="28"/>
  <c r="EU66" i="28"/>
  <c r="CL65" i="28"/>
  <c r="CM65" i="28"/>
  <c r="ET65" i="28"/>
  <c r="EU65" i="28"/>
  <c r="CL64" i="28"/>
  <c r="CM64" i="28"/>
  <c r="ET64" i="28"/>
  <c r="EU64" i="28"/>
  <c r="CL63" i="28"/>
  <c r="CM63" i="28"/>
  <c r="ET63" i="28"/>
  <c r="EU63" i="28"/>
  <c r="CL62" i="28"/>
  <c r="CM62" i="28"/>
  <c r="ET62" i="28"/>
  <c r="EU62" i="28"/>
  <c r="EJ80" i="28"/>
  <c r="CO84" i="28"/>
  <c r="DC84" i="28"/>
  <c r="DV84" i="28"/>
  <c r="EI84" i="28"/>
  <c r="CX84" i="28"/>
  <c r="CP84" i="28"/>
  <c r="DD84" i="28"/>
  <c r="DW84" i="28"/>
  <c r="EJ84" i="28"/>
  <c r="CY84" i="28"/>
  <c r="CO83" i="28"/>
  <c r="DC83" i="28"/>
  <c r="DV83" i="28"/>
  <c r="EI83" i="28"/>
  <c r="CX83" i="28"/>
  <c r="CP83" i="28"/>
  <c r="DD83" i="28"/>
  <c r="DW83" i="28"/>
  <c r="EJ83" i="28"/>
  <c r="CY83" i="28"/>
  <c r="CO82" i="28"/>
  <c r="DC82" i="28"/>
  <c r="DV82" i="28"/>
  <c r="EI82" i="28"/>
  <c r="CX82" i="28"/>
  <c r="CP82" i="28"/>
  <c r="DD82" i="28"/>
  <c r="DW82" i="28"/>
  <c r="EJ82" i="28"/>
  <c r="CY82" i="28"/>
  <c r="CO81" i="28"/>
  <c r="DC81" i="28"/>
  <c r="DV81" i="28"/>
  <c r="EI81" i="28"/>
  <c r="CX81" i="28"/>
  <c r="CP81" i="28"/>
  <c r="DD81" i="28"/>
  <c r="DW81" i="28"/>
  <c r="EJ81" i="28"/>
  <c r="CY81" i="28"/>
  <c r="CO80" i="28"/>
  <c r="DC80" i="28"/>
  <c r="DV80" i="28"/>
  <c r="EI80" i="28"/>
  <c r="CX80" i="28"/>
  <c r="CP80" i="28"/>
  <c r="DD80" i="28"/>
  <c r="DW80" i="28"/>
  <c r="CY80" i="28"/>
  <c r="CO79" i="28"/>
  <c r="DC79" i="28"/>
  <c r="DV79" i="28"/>
  <c r="EI79" i="28"/>
  <c r="CX79" i="28"/>
  <c r="CP79" i="28"/>
  <c r="DD79" i="28"/>
  <c r="DW79" i="28"/>
  <c r="EJ79" i="28"/>
  <c r="CY79" i="28"/>
  <c r="CO78" i="28"/>
  <c r="DC78" i="28"/>
  <c r="DV78" i="28"/>
  <c r="EI78" i="28"/>
  <c r="CX78" i="28"/>
  <c r="CP78" i="28"/>
  <c r="DD78" i="28"/>
  <c r="DW78" i="28"/>
  <c r="EJ78" i="28"/>
  <c r="CY78" i="28"/>
  <c r="CO77" i="28"/>
  <c r="DC77" i="28"/>
  <c r="DV77" i="28"/>
  <c r="EI77" i="28"/>
  <c r="CX77" i="28"/>
  <c r="CP77" i="28"/>
  <c r="DD77" i="28"/>
  <c r="DW77" i="28"/>
  <c r="EJ77" i="28"/>
  <c r="CY77" i="28"/>
  <c r="CO76" i="28"/>
  <c r="DC76" i="28"/>
  <c r="DV76" i="28"/>
  <c r="EI76" i="28"/>
  <c r="CX76" i="28"/>
  <c r="CP76" i="28"/>
  <c r="DD76" i="28"/>
  <c r="DW76" i="28"/>
  <c r="EJ76" i="28"/>
  <c r="CY76" i="28"/>
  <c r="CO75" i="28"/>
  <c r="DC75" i="28"/>
  <c r="DV75" i="28"/>
  <c r="EI75" i="28"/>
  <c r="CX75" i="28"/>
  <c r="CP75" i="28"/>
  <c r="DD75" i="28"/>
  <c r="DW75" i="28"/>
  <c r="EJ75" i="28"/>
  <c r="CY75" i="28"/>
  <c r="CO74" i="28"/>
  <c r="DC74" i="28"/>
  <c r="DV74" i="28"/>
  <c r="EI74" i="28"/>
  <c r="CX74" i="28"/>
  <c r="CP74" i="28"/>
  <c r="DD74" i="28"/>
  <c r="DW74" i="28"/>
  <c r="EJ74" i="28"/>
  <c r="CY74" i="28"/>
  <c r="CO73" i="28"/>
  <c r="DC73" i="28"/>
  <c r="DV73" i="28"/>
  <c r="EI73" i="28"/>
  <c r="CX73" i="28"/>
  <c r="CP73" i="28"/>
  <c r="DD73" i="28"/>
  <c r="DW73" i="28"/>
  <c r="EJ73" i="28"/>
  <c r="CY73" i="28"/>
  <c r="CO72" i="28"/>
  <c r="DC72" i="28"/>
  <c r="DV72" i="28"/>
  <c r="EI72" i="28"/>
  <c r="CX72" i="28"/>
  <c r="CP72" i="28"/>
  <c r="DD72" i="28"/>
  <c r="DW72" i="28"/>
  <c r="EJ72" i="28"/>
  <c r="CY72" i="28"/>
  <c r="CO71" i="28"/>
  <c r="DC71" i="28"/>
  <c r="DV71" i="28"/>
  <c r="EI71" i="28"/>
  <c r="CX71" i="28"/>
  <c r="CP71" i="28"/>
  <c r="DD71" i="28"/>
  <c r="DW71" i="28"/>
  <c r="EJ71" i="28"/>
  <c r="CY71" i="28"/>
  <c r="CO70" i="28"/>
  <c r="DC70" i="28"/>
  <c r="DV70" i="28"/>
  <c r="EI70" i="28"/>
  <c r="CX70" i="28"/>
  <c r="CP70" i="28"/>
  <c r="DD70" i="28"/>
  <c r="DW70" i="28"/>
  <c r="EJ70" i="28"/>
  <c r="CY70" i="28"/>
  <c r="CO69" i="28"/>
  <c r="DC69" i="28"/>
  <c r="DV69" i="28"/>
  <c r="EI69" i="28"/>
  <c r="CX69" i="28"/>
  <c r="CP69" i="28"/>
  <c r="DD69" i="28"/>
  <c r="DW69" i="28"/>
  <c r="EJ69" i="28"/>
  <c r="CY69" i="28"/>
  <c r="CO68" i="28"/>
  <c r="DC68" i="28"/>
  <c r="DV68" i="28"/>
  <c r="EI68" i="28"/>
  <c r="CX68" i="28"/>
  <c r="CP68" i="28"/>
  <c r="DD68" i="28"/>
  <c r="DW68" i="28"/>
  <c r="EJ68" i="28"/>
  <c r="CY68" i="28"/>
  <c r="CO67" i="28"/>
  <c r="DC67" i="28"/>
  <c r="DV67" i="28"/>
  <c r="EI67" i="28"/>
  <c r="CX67" i="28"/>
  <c r="CP67" i="28"/>
  <c r="DD67" i="28"/>
  <c r="DW67" i="28"/>
  <c r="EJ67" i="28"/>
  <c r="CY67" i="28"/>
  <c r="CO66" i="28"/>
  <c r="DC66" i="28"/>
  <c r="DV66" i="28"/>
  <c r="EI66" i="28"/>
  <c r="CX66" i="28"/>
  <c r="CP66" i="28"/>
  <c r="DD66" i="28"/>
  <c r="DW66" i="28"/>
  <c r="EJ66" i="28"/>
  <c r="CY66" i="28"/>
  <c r="CO65" i="28"/>
  <c r="DC65" i="28"/>
  <c r="DV65" i="28"/>
  <c r="EI65" i="28"/>
  <c r="CX65" i="28"/>
  <c r="CP65" i="28"/>
  <c r="DD65" i="28"/>
  <c r="DW65" i="28"/>
  <c r="EJ65" i="28"/>
  <c r="CY65" i="28"/>
  <c r="CO64" i="28"/>
  <c r="DC64" i="28"/>
  <c r="DV64" i="28"/>
  <c r="EI64" i="28"/>
  <c r="CX64" i="28"/>
  <c r="CP64" i="28"/>
  <c r="DD64" i="28"/>
  <c r="DW64" i="28"/>
  <c r="EJ64" i="28"/>
  <c r="CY64" i="28"/>
  <c r="CO63" i="28"/>
  <c r="DC63" i="28"/>
  <c r="DV63" i="28"/>
  <c r="EI63" i="28"/>
  <c r="CX63" i="28"/>
  <c r="CP63" i="28"/>
  <c r="DD63" i="28"/>
  <c r="DW63" i="28"/>
  <c r="EJ63" i="28"/>
  <c r="CY63" i="28"/>
  <c r="CO62" i="28"/>
  <c r="DC62" i="28"/>
  <c r="DV62" i="28"/>
  <c r="EI62" i="28"/>
  <c r="CX62" i="28"/>
  <c r="CP62" i="28"/>
  <c r="DD62" i="28"/>
  <c r="DW62" i="28"/>
  <c r="EJ62" i="28"/>
  <c r="CY62" i="28"/>
  <c r="CE62" i="28" l="1"/>
  <c r="BX64" i="28"/>
  <c r="CB66" i="28"/>
  <c r="CF68" i="28"/>
  <c r="BW62" i="28"/>
  <c r="CA64" i="28"/>
  <c r="CE66" i="28"/>
  <c r="BT66" i="28"/>
  <c r="CI68" i="28"/>
  <c r="BX68" i="28"/>
  <c r="BS64" i="28"/>
  <c r="BW66" i="28"/>
  <c r="CA68" i="28"/>
  <c r="BT62" i="28"/>
  <c r="CI64" i="28"/>
  <c r="CB62" i="28"/>
  <c r="CF64" i="28"/>
  <c r="BS68" i="28"/>
  <c r="BT63" i="28"/>
  <c r="CB63" i="28"/>
  <c r="BF84" i="28" l="1"/>
  <c r="BG84" i="28"/>
  <c r="BF83" i="28"/>
  <c r="BG83" i="28"/>
  <c r="BF82" i="28"/>
  <c r="BG82" i="28"/>
  <c r="BF81" i="28"/>
  <c r="BG81" i="28"/>
  <c r="BF80" i="28"/>
  <c r="BG80" i="28"/>
  <c r="BF79" i="28"/>
  <c r="BG79" i="28"/>
  <c r="BF78" i="28"/>
  <c r="BG78" i="28"/>
  <c r="BF77" i="28"/>
  <c r="BG77" i="28"/>
  <c r="BF76" i="28"/>
  <c r="BG76" i="28"/>
  <c r="BF75" i="28"/>
  <c r="BG75" i="28"/>
  <c r="BF74" i="28"/>
  <c r="BG74" i="28"/>
  <c r="BF73" i="28"/>
  <c r="BG73" i="28"/>
  <c r="BF72" i="28"/>
  <c r="BG72" i="28"/>
  <c r="BF71" i="28"/>
  <c r="BG71" i="28"/>
  <c r="BF70" i="28"/>
  <c r="BG70" i="28"/>
  <c r="BF69" i="28"/>
  <c r="BG69" i="28"/>
  <c r="BD84" i="28"/>
  <c r="BE84" i="28"/>
  <c r="BD83" i="28"/>
  <c r="BE83" i="28"/>
  <c r="BD82" i="28"/>
  <c r="BE82" i="28"/>
  <c r="BD81" i="28"/>
  <c r="BE81" i="28"/>
  <c r="BD80" i="28"/>
  <c r="BE80" i="28"/>
  <c r="BD79" i="28"/>
  <c r="BE79" i="28"/>
  <c r="BD78" i="28"/>
  <c r="BE78" i="28"/>
  <c r="BD77" i="28"/>
  <c r="BE77" i="28"/>
  <c r="BD76" i="28"/>
  <c r="BE76" i="28"/>
  <c r="BD75" i="28"/>
  <c r="BE75" i="28"/>
  <c r="BD74" i="28"/>
  <c r="BE74" i="28"/>
  <c r="BD73" i="28"/>
  <c r="BE73" i="28"/>
  <c r="BD72" i="28"/>
  <c r="BE72" i="28"/>
  <c r="BD71" i="28"/>
  <c r="BE71" i="28"/>
  <c r="BD70" i="28"/>
  <c r="BE70" i="28"/>
  <c r="BD69" i="28"/>
  <c r="BE69" i="28"/>
  <c r="BB84" i="28"/>
  <c r="BC84" i="28"/>
  <c r="BB83" i="28"/>
  <c r="BC83" i="28"/>
  <c r="BB82" i="28"/>
  <c r="BC82" i="28"/>
  <c r="BB81" i="28"/>
  <c r="BC81" i="28"/>
  <c r="BB80" i="28"/>
  <c r="BC80" i="28"/>
  <c r="BB79" i="28"/>
  <c r="BC79" i="28"/>
  <c r="BB78" i="28"/>
  <c r="BC78" i="28"/>
  <c r="BB77" i="28"/>
  <c r="BC77" i="28"/>
  <c r="BB76" i="28"/>
  <c r="BC76" i="28"/>
  <c r="BB75" i="28"/>
  <c r="BC75" i="28"/>
  <c r="BB74" i="28"/>
  <c r="BC74" i="28"/>
  <c r="BB73" i="28"/>
  <c r="BC73" i="28"/>
  <c r="BB72" i="28"/>
  <c r="BC72" i="28"/>
  <c r="BB71" i="28"/>
  <c r="BC71" i="28"/>
  <c r="BB70" i="28"/>
  <c r="BC70" i="28"/>
  <c r="BB69" i="28"/>
  <c r="BC69" i="28"/>
  <c r="AZ84" i="28"/>
  <c r="BA84" i="28"/>
  <c r="AZ83" i="28"/>
  <c r="BA83" i="28"/>
  <c r="AZ82" i="28"/>
  <c r="BA82" i="28"/>
  <c r="AZ81" i="28"/>
  <c r="BA81" i="28"/>
  <c r="AZ80" i="28"/>
  <c r="BA80" i="28"/>
  <c r="AZ79" i="28"/>
  <c r="BA79" i="28"/>
  <c r="AZ78" i="28"/>
  <c r="BA78" i="28"/>
  <c r="AZ77" i="28"/>
  <c r="BA77" i="28"/>
  <c r="AZ76" i="28"/>
  <c r="BA76" i="28"/>
  <c r="AZ75" i="28"/>
  <c r="BA75" i="28"/>
  <c r="AZ74" i="28"/>
  <c r="BA74" i="28"/>
  <c r="AZ73" i="28"/>
  <c r="BA73" i="28"/>
  <c r="AZ72" i="28"/>
  <c r="BA72" i="28"/>
  <c r="AZ71" i="28"/>
  <c r="BA71" i="28"/>
  <c r="AZ70" i="28"/>
  <c r="BA70" i="28"/>
  <c r="AZ69" i="28"/>
  <c r="BA69" i="28"/>
  <c r="AX84" i="28"/>
  <c r="AY84" i="28"/>
  <c r="AX83" i="28"/>
  <c r="AY83" i="28"/>
  <c r="AX82" i="28"/>
  <c r="AY82" i="28"/>
  <c r="AX81" i="28"/>
  <c r="AY81" i="28"/>
  <c r="AX80" i="28"/>
  <c r="AY80" i="28"/>
  <c r="AX79" i="28"/>
  <c r="AY79" i="28"/>
  <c r="AX78" i="28"/>
  <c r="AY78" i="28"/>
  <c r="AX77" i="28"/>
  <c r="AY77" i="28"/>
  <c r="AX76" i="28"/>
  <c r="AY76" i="28"/>
  <c r="AX75" i="28"/>
  <c r="AY75" i="28"/>
  <c r="AX74" i="28"/>
  <c r="AY74" i="28"/>
  <c r="AX73" i="28"/>
  <c r="AY73" i="28"/>
  <c r="AX72" i="28"/>
  <c r="AY72" i="28"/>
  <c r="AX71" i="28"/>
  <c r="AY71" i="28"/>
  <c r="AX70" i="28"/>
  <c r="AY70" i="28"/>
  <c r="AX69" i="28"/>
  <c r="AY69" i="28"/>
  <c r="AU84" i="28"/>
  <c r="AV84" i="28"/>
  <c r="AU83" i="28"/>
  <c r="AV83" i="28"/>
  <c r="AU82" i="28"/>
  <c r="AV82" i="28"/>
  <c r="AU81" i="28"/>
  <c r="AV81" i="28"/>
  <c r="AU80" i="28"/>
  <c r="AV80" i="28"/>
  <c r="AU79" i="28"/>
  <c r="AV79" i="28"/>
  <c r="AU78" i="28"/>
  <c r="AV78" i="28"/>
  <c r="AU77" i="28"/>
  <c r="AV77" i="28"/>
  <c r="AU76" i="28"/>
  <c r="AV76" i="28"/>
  <c r="AU75" i="28"/>
  <c r="AV75" i="28"/>
  <c r="AU74" i="28"/>
  <c r="AV74" i="28"/>
  <c r="AU73" i="28"/>
  <c r="AV73" i="28"/>
  <c r="AU72" i="28"/>
  <c r="AV72" i="28"/>
  <c r="AU71" i="28"/>
  <c r="AV71" i="28"/>
  <c r="AU70" i="28"/>
  <c r="AV70" i="28"/>
  <c r="AU69" i="28"/>
  <c r="AV69" i="28"/>
  <c r="AS84" i="28"/>
  <c r="AT84" i="28"/>
  <c r="AS83" i="28"/>
  <c r="AT83" i="28"/>
  <c r="AS82" i="28"/>
  <c r="AT82" i="28"/>
  <c r="AS81" i="28"/>
  <c r="AT81" i="28"/>
  <c r="AS80" i="28"/>
  <c r="AT80" i="28"/>
  <c r="AS79" i="28"/>
  <c r="AT79" i="28"/>
  <c r="AS78" i="28"/>
  <c r="AT78" i="28"/>
  <c r="AS77" i="28"/>
  <c r="AT77" i="28"/>
  <c r="AS76" i="28"/>
  <c r="AT76" i="28"/>
  <c r="AS75" i="28"/>
  <c r="AT75" i="28"/>
  <c r="AS74" i="28"/>
  <c r="AT74" i="28"/>
  <c r="AS73" i="28"/>
  <c r="AT73" i="28"/>
  <c r="AS72" i="28"/>
  <c r="AT72" i="28"/>
  <c r="AS71" i="28"/>
  <c r="AT71" i="28"/>
  <c r="AS70" i="28"/>
  <c r="AT70" i="28"/>
  <c r="AS69" i="28"/>
  <c r="AT69" i="28"/>
  <c r="AQ84" i="28"/>
  <c r="AR84" i="28"/>
  <c r="AQ83" i="28"/>
  <c r="AR83" i="28"/>
  <c r="AQ82" i="28"/>
  <c r="AR82" i="28"/>
  <c r="AQ81" i="28"/>
  <c r="AR81" i="28"/>
  <c r="AQ80" i="28"/>
  <c r="AR80" i="28"/>
  <c r="AQ79" i="28"/>
  <c r="AR79" i="28"/>
  <c r="AQ78" i="28"/>
  <c r="AR78" i="28"/>
  <c r="AQ77" i="28"/>
  <c r="AR77" i="28"/>
  <c r="AQ76" i="28"/>
  <c r="AR76" i="28"/>
  <c r="AQ75" i="28"/>
  <c r="AR75" i="28"/>
  <c r="AQ74" i="28"/>
  <c r="AR74" i="28"/>
  <c r="AQ73" i="28"/>
  <c r="AR73" i="28"/>
  <c r="AQ72" i="28"/>
  <c r="AR72" i="28"/>
  <c r="AQ71" i="28"/>
  <c r="AR71" i="28"/>
  <c r="AQ70" i="28"/>
  <c r="AR70" i="28"/>
  <c r="AQ69" i="28"/>
  <c r="AR69" i="28"/>
  <c r="AO84" i="28"/>
  <c r="AP84" i="28"/>
  <c r="AO83" i="28"/>
  <c r="AP83" i="28"/>
  <c r="AO82" i="28"/>
  <c r="AP82" i="28"/>
  <c r="AO81" i="28"/>
  <c r="AP81" i="28"/>
  <c r="AO80" i="28"/>
  <c r="AP80" i="28"/>
  <c r="AO79" i="28"/>
  <c r="AP79" i="28"/>
  <c r="AO78" i="28"/>
  <c r="AP78" i="28"/>
  <c r="AO77" i="28"/>
  <c r="AP77" i="28"/>
  <c r="AO76" i="28"/>
  <c r="AP76" i="28"/>
  <c r="AO75" i="28"/>
  <c r="AP75" i="28"/>
  <c r="AO74" i="28"/>
  <c r="AP74" i="28"/>
  <c r="AO73" i="28"/>
  <c r="AP73" i="28"/>
  <c r="AO72" i="28"/>
  <c r="AP72" i="28"/>
  <c r="AO71" i="28"/>
  <c r="AP71" i="28"/>
  <c r="AO70" i="28"/>
  <c r="AP70" i="28"/>
  <c r="AO69" i="28"/>
  <c r="AP69" i="28"/>
  <c r="AM84" i="28"/>
  <c r="AN84" i="28"/>
  <c r="AM83" i="28"/>
  <c r="AN83" i="28"/>
  <c r="AM82" i="28"/>
  <c r="AN82" i="28"/>
  <c r="AM81" i="28"/>
  <c r="AN81" i="28"/>
  <c r="AM80" i="28"/>
  <c r="AN80" i="28"/>
  <c r="AM79" i="28"/>
  <c r="AN79" i="28"/>
  <c r="AM78" i="28"/>
  <c r="AN78" i="28"/>
  <c r="AM77" i="28"/>
  <c r="AN77" i="28"/>
  <c r="AM76" i="28"/>
  <c r="AN76" i="28"/>
  <c r="AM75" i="28"/>
  <c r="AN75" i="28"/>
  <c r="AM74" i="28"/>
  <c r="AN74" i="28"/>
  <c r="AM73" i="28"/>
  <c r="AN73" i="28"/>
  <c r="AM72" i="28"/>
  <c r="AN72" i="28"/>
  <c r="AM71" i="28"/>
  <c r="AN71" i="28"/>
  <c r="AM70" i="28"/>
  <c r="AN70" i="28"/>
  <c r="AM69" i="28"/>
  <c r="AN69" i="28"/>
  <c r="AK84" i="28"/>
  <c r="AL84" i="28"/>
  <c r="AK83" i="28"/>
  <c r="AL83" i="28"/>
  <c r="AK82" i="28"/>
  <c r="AL82" i="28"/>
  <c r="AK81" i="28"/>
  <c r="AL81" i="28"/>
  <c r="AK80" i="28"/>
  <c r="AL80" i="28"/>
  <c r="AK79" i="28"/>
  <c r="AL79" i="28"/>
  <c r="AK78" i="28"/>
  <c r="AL78" i="28"/>
  <c r="AK77" i="28"/>
  <c r="AL77" i="28"/>
  <c r="AK76" i="28"/>
  <c r="AL76" i="28"/>
  <c r="AK75" i="28"/>
  <c r="AL75" i="28"/>
  <c r="AK74" i="28"/>
  <c r="AL74" i="28"/>
  <c r="AK73" i="28"/>
  <c r="AL73" i="28"/>
  <c r="AK72" i="28"/>
  <c r="AL72" i="28"/>
  <c r="AK71" i="28"/>
  <c r="AL71" i="28"/>
  <c r="AK70" i="28"/>
  <c r="AL70" i="28"/>
  <c r="AK69" i="28"/>
  <c r="AL69" i="28"/>
  <c r="AI84" i="28"/>
  <c r="AJ84" i="28"/>
  <c r="AI83" i="28"/>
  <c r="AJ83" i="28"/>
  <c r="AI82" i="28"/>
  <c r="AJ82" i="28"/>
  <c r="AI81" i="28"/>
  <c r="AJ81" i="28"/>
  <c r="AI80" i="28"/>
  <c r="AJ80" i="28"/>
  <c r="AI79" i="28"/>
  <c r="AJ79" i="28"/>
  <c r="AI78" i="28"/>
  <c r="AJ78" i="28"/>
  <c r="AI77" i="28"/>
  <c r="AJ77" i="28"/>
  <c r="AI76" i="28"/>
  <c r="AJ76" i="28"/>
  <c r="AI75" i="28"/>
  <c r="AJ75" i="28"/>
  <c r="AI74" i="28"/>
  <c r="AJ74" i="28"/>
  <c r="AI73" i="28"/>
  <c r="AJ73" i="28"/>
  <c r="AI72" i="28"/>
  <c r="AJ72" i="28"/>
  <c r="AI71" i="28"/>
  <c r="AJ71" i="28"/>
  <c r="AI70" i="28"/>
  <c r="AJ70" i="28"/>
  <c r="AI69" i="28"/>
  <c r="AJ69" i="28"/>
  <c r="AG84" i="28"/>
  <c r="AH84" i="28"/>
  <c r="AG83" i="28"/>
  <c r="AH83" i="28"/>
  <c r="AG82" i="28"/>
  <c r="AH82" i="28"/>
  <c r="AG81" i="28"/>
  <c r="AH81" i="28"/>
  <c r="AG80" i="28"/>
  <c r="AH80" i="28"/>
  <c r="AG79" i="28"/>
  <c r="AH79" i="28"/>
  <c r="AG78" i="28"/>
  <c r="AH78" i="28"/>
  <c r="AG77" i="28"/>
  <c r="AH77" i="28"/>
  <c r="AG76" i="28"/>
  <c r="AH76" i="28"/>
  <c r="AG75" i="28"/>
  <c r="AH75" i="28"/>
  <c r="AG74" i="28"/>
  <c r="AH74" i="28"/>
  <c r="AG73" i="28"/>
  <c r="AH73" i="28"/>
  <c r="AG72" i="28"/>
  <c r="AH72" i="28"/>
  <c r="AG71" i="28"/>
  <c r="AH71" i="28"/>
  <c r="AG70" i="28"/>
  <c r="AH70" i="28"/>
  <c r="AG69" i="28"/>
  <c r="AH69" i="28"/>
  <c r="AD84" i="28"/>
  <c r="AE84" i="28"/>
  <c r="AD83" i="28"/>
  <c r="AE83" i="28"/>
  <c r="AD82" i="28"/>
  <c r="AE82" i="28"/>
  <c r="AD81" i="28"/>
  <c r="AE81" i="28"/>
  <c r="AD80" i="28"/>
  <c r="AE80" i="28"/>
  <c r="AD79" i="28"/>
  <c r="AE79" i="28"/>
  <c r="AD78" i="28"/>
  <c r="AE78" i="28"/>
  <c r="AD77" i="28"/>
  <c r="AE77" i="28"/>
  <c r="AD76" i="28"/>
  <c r="AE76" i="28"/>
  <c r="AD75" i="28"/>
  <c r="AE75" i="28"/>
  <c r="AD74" i="28"/>
  <c r="AE74" i="28"/>
  <c r="AD73" i="28"/>
  <c r="AE73" i="28"/>
  <c r="AD72" i="28"/>
  <c r="AE72" i="28"/>
  <c r="AD71" i="28"/>
  <c r="AE71" i="28"/>
  <c r="AD70" i="28"/>
  <c r="AE70" i="28"/>
  <c r="AD69" i="28"/>
  <c r="AE69" i="28"/>
  <c r="AA84" i="28"/>
  <c r="AB84" i="28"/>
  <c r="AA83" i="28"/>
  <c r="AB83" i="28"/>
  <c r="AA82" i="28"/>
  <c r="AB82" i="28"/>
  <c r="AA81" i="28"/>
  <c r="AB81" i="28"/>
  <c r="AA80" i="28"/>
  <c r="AB80" i="28"/>
  <c r="AA79" i="28"/>
  <c r="AB79" i="28"/>
  <c r="AA78" i="28"/>
  <c r="AB78" i="28"/>
  <c r="AA77" i="28"/>
  <c r="AB77" i="28"/>
  <c r="AA76" i="28"/>
  <c r="AB76" i="28"/>
  <c r="AA75" i="28"/>
  <c r="AB75" i="28"/>
  <c r="AA74" i="28"/>
  <c r="AB74" i="28"/>
  <c r="AA73" i="28"/>
  <c r="AB73" i="28"/>
  <c r="AA72" i="28"/>
  <c r="AB72" i="28"/>
  <c r="AA71" i="28"/>
  <c r="AB71" i="28"/>
  <c r="AA70" i="28"/>
  <c r="AB70" i="28"/>
  <c r="AA69" i="28"/>
  <c r="AB69" i="28"/>
  <c r="Y84" i="28"/>
  <c r="Z84" i="28"/>
  <c r="Y83" i="28"/>
  <c r="Z83" i="28"/>
  <c r="Y82" i="28"/>
  <c r="Z82" i="28"/>
  <c r="Y81" i="28"/>
  <c r="Z81" i="28"/>
  <c r="Y80" i="28"/>
  <c r="Z80" i="28"/>
  <c r="Y79" i="28"/>
  <c r="Z79" i="28"/>
  <c r="Y78" i="28"/>
  <c r="Z78" i="28"/>
  <c r="Y77" i="28"/>
  <c r="Z77" i="28"/>
  <c r="Y76" i="28"/>
  <c r="Z76" i="28"/>
  <c r="Y75" i="28"/>
  <c r="Z75" i="28"/>
  <c r="Y74" i="28"/>
  <c r="Z74" i="28"/>
  <c r="Y73" i="28"/>
  <c r="Z73" i="28"/>
  <c r="Y72" i="28"/>
  <c r="Z72" i="28"/>
  <c r="Y71" i="28"/>
  <c r="Z71" i="28"/>
  <c r="Y70" i="28"/>
  <c r="Z70" i="28"/>
  <c r="Y69" i="28"/>
  <c r="Z69" i="28"/>
  <c r="W84" i="28"/>
  <c r="X84" i="28"/>
  <c r="W83" i="28"/>
  <c r="X83" i="28"/>
  <c r="W82" i="28"/>
  <c r="X82" i="28"/>
  <c r="W81" i="28"/>
  <c r="X81" i="28"/>
  <c r="W80" i="28"/>
  <c r="X80" i="28"/>
  <c r="W79" i="28"/>
  <c r="X79" i="28"/>
  <c r="W78" i="28"/>
  <c r="X78" i="28"/>
  <c r="W77" i="28"/>
  <c r="X77" i="28"/>
  <c r="W76" i="28"/>
  <c r="X76" i="28"/>
  <c r="W75" i="28"/>
  <c r="X75" i="28"/>
  <c r="W74" i="28"/>
  <c r="X74" i="28"/>
  <c r="W73" i="28"/>
  <c r="X73" i="28"/>
  <c r="W72" i="28"/>
  <c r="X72" i="28"/>
  <c r="W71" i="28"/>
  <c r="X71" i="28"/>
  <c r="W70" i="28"/>
  <c r="X70" i="28"/>
  <c r="W69" i="28"/>
  <c r="X69" i="28"/>
  <c r="BI79" i="28" l="1"/>
  <c r="BJ79" i="28"/>
  <c r="BK79" i="28"/>
  <c r="BL79" i="28"/>
  <c r="BM79" i="28"/>
  <c r="BN79" i="28"/>
  <c r="BO79" i="28"/>
  <c r="BP79" i="28"/>
  <c r="BI78" i="28"/>
  <c r="BJ78" i="28"/>
  <c r="BK78" i="28"/>
  <c r="BL78" i="28"/>
  <c r="BM78" i="28"/>
  <c r="BN78" i="28"/>
  <c r="BO78" i="28"/>
  <c r="BP78" i="28"/>
  <c r="BI77" i="28"/>
  <c r="BJ77" i="28"/>
  <c r="BK77" i="28"/>
  <c r="BL77" i="28"/>
  <c r="BM77" i="28"/>
  <c r="BN77" i="28"/>
  <c r="BO77" i="28"/>
  <c r="BP77" i="28"/>
  <c r="BI76" i="28"/>
  <c r="BJ76" i="28"/>
  <c r="BK76" i="28"/>
  <c r="BL76" i="28"/>
  <c r="BM76" i="28"/>
  <c r="BN76" i="28"/>
  <c r="BO76" i="28"/>
  <c r="BP76" i="28"/>
  <c r="BI75" i="28"/>
  <c r="BJ75" i="28"/>
  <c r="BK75" i="28"/>
  <c r="BL75" i="28"/>
  <c r="BM75" i="28"/>
  <c r="BN75" i="28"/>
  <c r="BO75" i="28"/>
  <c r="BP75" i="28"/>
  <c r="BI74" i="28"/>
  <c r="BJ74" i="28"/>
  <c r="BK74" i="28"/>
  <c r="BL74" i="28"/>
  <c r="BM74" i="28"/>
  <c r="BN74" i="28"/>
  <c r="BO74" i="28"/>
  <c r="BP74" i="28"/>
  <c r="BI73" i="28"/>
  <c r="BJ73" i="28"/>
  <c r="BK73" i="28"/>
  <c r="BL73" i="28"/>
  <c r="BM73" i="28"/>
  <c r="BN73" i="28"/>
  <c r="BO73" i="28"/>
  <c r="BP73" i="28"/>
  <c r="BI72" i="28"/>
  <c r="BJ72" i="28"/>
  <c r="BK72" i="28"/>
  <c r="BL72" i="28"/>
  <c r="BM72" i="28"/>
  <c r="BN72" i="28"/>
  <c r="BO72" i="28"/>
  <c r="BP72" i="28"/>
  <c r="BI71" i="28"/>
  <c r="BJ71" i="28"/>
  <c r="BK71" i="28"/>
  <c r="BL71" i="28"/>
  <c r="BM71" i="28"/>
  <c r="BO71" i="28"/>
  <c r="BI70" i="28"/>
  <c r="BJ70" i="28"/>
  <c r="BK70" i="28"/>
  <c r="BM70" i="28"/>
  <c r="BP70" i="28"/>
  <c r="BI69" i="28"/>
  <c r="BK69" i="28"/>
  <c r="BL69" i="28"/>
  <c r="BN69" i="28"/>
  <c r="BP69" i="28"/>
  <c r="BR81" i="28"/>
  <c r="BS81" i="28"/>
  <c r="BT81" i="28"/>
  <c r="BU81" i="28"/>
  <c r="BV81" i="28"/>
  <c r="BW81" i="28"/>
  <c r="BX81" i="28"/>
  <c r="BY81" i="28"/>
  <c r="BZ81" i="28"/>
  <c r="CA81" i="28"/>
  <c r="CB81" i="28"/>
  <c r="CC81" i="28"/>
  <c r="CD81" i="28"/>
  <c r="CE81" i="28"/>
  <c r="CF81" i="28"/>
  <c r="CG81" i="28"/>
  <c r="CH81" i="28"/>
  <c r="CI81" i="28"/>
  <c r="BR80" i="28"/>
  <c r="BS80" i="28"/>
  <c r="BT80" i="28"/>
  <c r="BU80" i="28"/>
  <c r="BV80" i="28"/>
  <c r="BW80" i="28"/>
  <c r="BX80" i="28"/>
  <c r="BY80" i="28"/>
  <c r="BZ80" i="28"/>
  <c r="CA80" i="28"/>
  <c r="CB80" i="28"/>
  <c r="CC80" i="28"/>
  <c r="CD80" i="28"/>
  <c r="CE80" i="28"/>
  <c r="CF80" i="28"/>
  <c r="CG80" i="28"/>
  <c r="CH80" i="28"/>
  <c r="CI80" i="28"/>
  <c r="BR79" i="28"/>
  <c r="BS79" i="28"/>
  <c r="BT79" i="28"/>
  <c r="BU79" i="28"/>
  <c r="BV79" i="28"/>
  <c r="BW79" i="28"/>
  <c r="BX79" i="28"/>
  <c r="BY79" i="28"/>
  <c r="BZ79" i="28"/>
  <c r="CA79" i="28"/>
  <c r="CB79" i="28"/>
  <c r="CC79" i="28"/>
  <c r="CD79" i="28"/>
  <c r="CE79" i="28"/>
  <c r="CF79" i="28"/>
  <c r="CG79" i="28"/>
  <c r="CH79" i="28"/>
  <c r="CI79" i="28"/>
  <c r="BR78" i="28"/>
  <c r="BS78" i="28"/>
  <c r="BT78" i="28"/>
  <c r="BU78" i="28"/>
  <c r="BV78" i="28"/>
  <c r="BW78" i="28"/>
  <c r="BX78" i="28"/>
  <c r="BY78" i="28"/>
  <c r="BZ78" i="28"/>
  <c r="CA78" i="28"/>
  <c r="CB78" i="28"/>
  <c r="CC78" i="28"/>
  <c r="CD78" i="28"/>
  <c r="CE78" i="28"/>
  <c r="CF78" i="28"/>
  <c r="CG78" i="28"/>
  <c r="CH78" i="28"/>
  <c r="CI78" i="28"/>
  <c r="BR77" i="28"/>
  <c r="BS77" i="28"/>
  <c r="BT77" i="28"/>
  <c r="BU77" i="28"/>
  <c r="BV77" i="28"/>
  <c r="BW77" i="28"/>
  <c r="BX77" i="28"/>
  <c r="BY77" i="28"/>
  <c r="BZ77" i="28"/>
  <c r="CA77" i="28"/>
  <c r="CB77" i="28"/>
  <c r="CC77" i="28"/>
  <c r="CD77" i="28"/>
  <c r="CE77" i="28"/>
  <c r="CF77" i="28"/>
  <c r="CG77" i="28"/>
  <c r="CH77" i="28"/>
  <c r="CI77" i="28"/>
  <c r="BR76" i="28"/>
  <c r="BS76" i="28"/>
  <c r="BT76" i="28"/>
  <c r="BU76" i="28"/>
  <c r="BV76" i="28"/>
  <c r="BW76" i="28"/>
  <c r="BX76" i="28"/>
  <c r="BY76" i="28"/>
  <c r="BZ76" i="28"/>
  <c r="CA76" i="28"/>
  <c r="CB76" i="28"/>
  <c r="CC76" i="28"/>
  <c r="CD76" i="28"/>
  <c r="CE76" i="28"/>
  <c r="CF76" i="28"/>
  <c r="CG76" i="28"/>
  <c r="CH76" i="28"/>
  <c r="CI76" i="28"/>
  <c r="BR75" i="28"/>
  <c r="BS75" i="28"/>
  <c r="BT75" i="28"/>
  <c r="BU75" i="28"/>
  <c r="BV75" i="28"/>
  <c r="BW75" i="28"/>
  <c r="BX75" i="28"/>
  <c r="BY75" i="28"/>
  <c r="BZ75" i="28"/>
  <c r="CA75" i="28"/>
  <c r="CB75" i="28"/>
  <c r="CC75" i="28"/>
  <c r="CD75" i="28"/>
  <c r="CE75" i="28"/>
  <c r="CF75" i="28"/>
  <c r="CG75" i="28"/>
  <c r="CH75" i="28"/>
  <c r="CI75" i="28"/>
  <c r="BR74" i="28"/>
  <c r="BS74" i="28"/>
  <c r="BT74" i="28"/>
  <c r="BU74" i="28"/>
  <c r="BV74" i="28"/>
  <c r="BW74" i="28"/>
  <c r="BX74" i="28"/>
  <c r="BY74" i="28"/>
  <c r="BZ74" i="28"/>
  <c r="CA74" i="28"/>
  <c r="CB74" i="28"/>
  <c r="CC74" i="28"/>
  <c r="CD74" i="28"/>
  <c r="CE74" i="28"/>
  <c r="CF74" i="28"/>
  <c r="CG74" i="28"/>
  <c r="CH74" i="28"/>
  <c r="CI74" i="28"/>
  <c r="BR73" i="28"/>
  <c r="BS73" i="28"/>
  <c r="BT73" i="28"/>
  <c r="BU73" i="28"/>
  <c r="BV73" i="28"/>
  <c r="BW73" i="28"/>
  <c r="BX73" i="28"/>
  <c r="BY73" i="28"/>
  <c r="BZ73" i="28"/>
  <c r="CA73" i="28"/>
  <c r="CB73" i="28"/>
  <c r="CC73" i="28"/>
  <c r="CD73" i="28"/>
  <c r="CE73" i="28"/>
  <c r="CF73" i="28"/>
  <c r="CG73" i="28"/>
  <c r="CH73" i="28"/>
  <c r="CI73" i="28"/>
  <c r="BR72" i="28"/>
  <c r="BS72" i="28"/>
  <c r="BT72" i="28"/>
  <c r="BU72" i="28"/>
  <c r="BV72" i="28"/>
  <c r="BW72" i="28"/>
  <c r="BX72" i="28"/>
  <c r="BY72" i="28"/>
  <c r="BZ72" i="28"/>
  <c r="CA72" i="28"/>
  <c r="CB72" i="28"/>
  <c r="CC72" i="28"/>
  <c r="CD72" i="28"/>
  <c r="CE72" i="28"/>
  <c r="CF72" i="28"/>
  <c r="CG72" i="28"/>
  <c r="CH72" i="28"/>
  <c r="CI72" i="28"/>
  <c r="BR71" i="28"/>
  <c r="BS71" i="28"/>
  <c r="BT71" i="28"/>
  <c r="BU71" i="28"/>
  <c r="BV71" i="28"/>
  <c r="BW71" i="28"/>
  <c r="BX71" i="28"/>
  <c r="BY71" i="28"/>
  <c r="BZ71" i="28"/>
  <c r="CA71" i="28"/>
  <c r="CB71" i="28"/>
  <c r="CC71" i="28"/>
  <c r="CD71" i="28"/>
  <c r="CE71" i="28"/>
  <c r="CF71" i="28"/>
  <c r="CG71" i="28"/>
  <c r="CH71" i="28"/>
  <c r="CI71" i="28"/>
  <c r="BR70" i="28"/>
  <c r="BS70" i="28"/>
  <c r="BT70" i="28"/>
  <c r="BU70" i="28"/>
  <c r="BV70" i="28"/>
  <c r="BW70" i="28"/>
  <c r="BX70" i="28"/>
  <c r="BY70" i="28"/>
  <c r="BZ70" i="28"/>
  <c r="CA70" i="28"/>
  <c r="CB70" i="28"/>
  <c r="CC70" i="28"/>
  <c r="CD70" i="28"/>
  <c r="CE70" i="28"/>
  <c r="CF70" i="28"/>
  <c r="CG70" i="28"/>
  <c r="CH70" i="28"/>
  <c r="CI70" i="28"/>
  <c r="BR69" i="28"/>
  <c r="BS69" i="28"/>
  <c r="BT69" i="28"/>
  <c r="BU69" i="28"/>
  <c r="BV69" i="28"/>
  <c r="BW69" i="28"/>
  <c r="BX69" i="28"/>
  <c r="BY69" i="28"/>
  <c r="BZ69" i="28"/>
  <c r="CA69" i="28"/>
  <c r="CB69" i="28"/>
  <c r="CC69" i="28"/>
  <c r="CD69" i="28"/>
  <c r="CE69" i="28"/>
  <c r="CF69" i="28"/>
  <c r="CG69" i="28"/>
  <c r="CH69" i="28"/>
  <c r="CI69" i="28"/>
  <c r="BM69" i="28" l="1"/>
  <c r="BO70" i="28"/>
  <c r="BN70" i="28"/>
  <c r="BP71" i="28"/>
  <c r="BJ69" i="28"/>
  <c r="BL70" i="28"/>
  <c r="BN71" i="28"/>
  <c r="BO69" i="28"/>
  <c r="BI80" i="28" l="1"/>
  <c r="BJ80" i="28"/>
  <c r="BK80" i="28"/>
  <c r="BL80" i="28"/>
  <c r="BM80" i="28"/>
  <c r="BN80" i="28"/>
  <c r="BO80" i="28"/>
  <c r="BP80" i="28"/>
  <c r="BR84" i="28" l="1"/>
  <c r="BS84" i="28"/>
  <c r="BT84" i="28"/>
  <c r="BU84" i="28"/>
  <c r="BV84" i="28"/>
  <c r="BW84" i="28"/>
  <c r="BX84" i="28"/>
  <c r="BY84" i="28"/>
  <c r="BZ84" i="28"/>
  <c r="CA84" i="28"/>
  <c r="CB84" i="28"/>
  <c r="CC84" i="28"/>
  <c r="CD84" i="28"/>
  <c r="CE84" i="28"/>
  <c r="CF84" i="28"/>
  <c r="CG84" i="28"/>
  <c r="CH84" i="28"/>
  <c r="CI84" i="28"/>
  <c r="BR83" i="28"/>
  <c r="BS83" i="28"/>
  <c r="BT83" i="28"/>
  <c r="BU83" i="28"/>
  <c r="BV83" i="28"/>
  <c r="BW83" i="28"/>
  <c r="BX83" i="28"/>
  <c r="BY83" i="28"/>
  <c r="BZ83" i="28"/>
  <c r="CA83" i="28"/>
  <c r="CB83" i="28"/>
  <c r="CC83" i="28"/>
  <c r="CD83" i="28"/>
  <c r="CE83" i="28"/>
  <c r="CF83" i="28"/>
  <c r="CG83" i="28"/>
  <c r="CH83" i="28"/>
  <c r="CI83" i="28"/>
  <c r="BR82" i="28"/>
  <c r="BS82" i="28"/>
  <c r="BT82" i="28"/>
  <c r="BU82" i="28"/>
  <c r="BV82" i="28"/>
  <c r="BW82" i="28"/>
  <c r="BX82" i="28"/>
  <c r="BY82" i="28"/>
  <c r="BZ82" i="28"/>
  <c r="CA82" i="28"/>
  <c r="CB82" i="28"/>
  <c r="CC82" i="28"/>
  <c r="CD82" i="28"/>
  <c r="CE82" i="28"/>
  <c r="CF82" i="28"/>
  <c r="CG82" i="28"/>
  <c r="CH82" i="28"/>
  <c r="CI82" i="28"/>
  <c r="BI84" i="28" l="1"/>
  <c r="BJ84" i="28"/>
  <c r="BK84" i="28"/>
  <c r="BL84" i="28"/>
  <c r="BM84" i="28"/>
  <c r="BN84" i="28"/>
  <c r="BO84" i="28"/>
  <c r="BP84" i="28"/>
  <c r="BI83" i="28"/>
  <c r="BJ83" i="28"/>
  <c r="BK83" i="28"/>
  <c r="BL83" i="28"/>
  <c r="BM83" i="28"/>
  <c r="BN83" i="28"/>
  <c r="BO83" i="28"/>
  <c r="BP83" i="28"/>
  <c r="BI82" i="28"/>
  <c r="BJ82" i="28"/>
  <c r="BK82" i="28"/>
  <c r="BL82" i="28"/>
  <c r="BM82" i="28"/>
  <c r="BN82" i="28"/>
  <c r="BO82" i="28"/>
  <c r="BP82" i="28"/>
  <c r="BI81" i="28"/>
  <c r="BJ81" i="28"/>
  <c r="BK81" i="28"/>
  <c r="BL81" i="28"/>
  <c r="BM81" i="28"/>
  <c r="BN81" i="28"/>
  <c r="BO81" i="28"/>
  <c r="BP81" i="28"/>
  <c r="DB66" i="36" l="1"/>
  <c r="BX60" i="36"/>
  <c r="BU77" i="36"/>
  <c r="BU81" i="36"/>
  <c r="CI81" i="36"/>
  <c r="CJ61" i="36"/>
  <c r="BS77" i="36"/>
  <c r="CM81" i="36"/>
  <c r="DO77" i="36"/>
  <c r="CZ71" i="36"/>
  <c r="DC63" i="36"/>
  <c r="CK77" i="36"/>
  <c r="DM77" i="36"/>
  <c r="DO69" i="36"/>
  <c r="CS61" i="36"/>
  <c r="DH70" i="36"/>
  <c r="CX81" i="36"/>
  <c r="CW62" i="36"/>
  <c r="CQ83" i="36"/>
  <c r="CK75" i="36"/>
  <c r="CW75" i="36"/>
  <c r="DL75" i="36"/>
  <c r="BV75" i="36"/>
  <c r="DK72" i="36"/>
  <c r="DC72" i="36"/>
  <c r="CD72" i="36"/>
  <c r="CM72" i="36"/>
  <c r="CX72" i="36"/>
  <c r="CO67" i="36"/>
  <c r="DJ79" i="36"/>
  <c r="DM79" i="36"/>
  <c r="BR79" i="36"/>
  <c r="CO83" i="36"/>
  <c r="DE75" i="36"/>
  <c r="CW71" i="36"/>
  <c r="DM71" i="36"/>
  <c r="CI71" i="36"/>
  <c r="DP71" i="36"/>
  <c r="DH71" i="36"/>
  <c r="CK66" i="36"/>
  <c r="BV66" i="36"/>
  <c r="DL66" i="36"/>
  <c r="CM66" i="36"/>
  <c r="CW66" i="36"/>
  <c r="CQ78" i="36"/>
  <c r="DF78" i="36"/>
  <c r="CB78" i="36"/>
  <c r="DK83" i="36"/>
  <c r="DC83" i="36"/>
  <c r="CY83" i="36"/>
  <c r="CM83" i="36"/>
  <c r="CE82" i="36"/>
  <c r="BU68" i="36"/>
  <c r="CF68" i="36"/>
  <c r="CT68" i="36"/>
  <c r="CI68" i="36"/>
  <c r="CP68" i="36"/>
  <c r="BY68" i="36"/>
  <c r="CW65" i="36"/>
  <c r="CN65" i="36"/>
  <c r="DE65" i="36"/>
  <c r="CY65" i="36"/>
  <c r="DB81" i="36"/>
  <c r="CT80" i="36"/>
  <c r="CT77" i="36"/>
  <c r="DO76" i="36"/>
  <c r="DM65" i="36"/>
  <c r="DM76" i="36"/>
  <c r="DA76" i="36"/>
  <c r="DH73" i="36"/>
  <c r="BV70" i="36"/>
  <c r="CX70" i="36"/>
  <c r="CC70" i="36"/>
  <c r="CL65" i="36"/>
  <c r="CN69" i="36"/>
  <c r="CC69" i="36"/>
  <c r="BS69" i="36"/>
  <c r="DI69" i="36"/>
  <c r="CB63" i="36"/>
  <c r="DG63" i="36"/>
  <c r="DB63" i="36"/>
  <c r="BU62" i="36"/>
  <c r="CF62" i="36"/>
  <c r="BV62" i="36"/>
  <c r="CV81" i="36"/>
  <c r="CC77" i="36"/>
  <c r="DK70" i="36"/>
  <c r="CZ81" i="36"/>
  <c r="CA60" i="36"/>
  <c r="CF77" i="36"/>
  <c r="CB81" i="36"/>
  <c r="BY71" i="36"/>
  <c r="DK63" i="36"/>
  <c r="CD77" i="36"/>
  <c r="DJ77" i="36"/>
  <c r="CT69" i="36"/>
  <c r="DJ61" i="36"/>
  <c r="DN70" i="36"/>
  <c r="CW70" i="36"/>
  <c r="CS81" i="36"/>
  <c r="CL62" i="36"/>
  <c r="DE83" i="36"/>
  <c r="BU75" i="36"/>
  <c r="CF75" i="36"/>
  <c r="CT75" i="36"/>
  <c r="CB75" i="36"/>
  <c r="CI75" i="36"/>
  <c r="CS72" i="36"/>
  <c r="DF72" i="36"/>
  <c r="CO72" i="36"/>
  <c r="CV72" i="36"/>
  <c r="DM72" i="36"/>
  <c r="CD67" i="36"/>
  <c r="CK79" i="36"/>
  <c r="CW79" i="36"/>
  <c r="DL79" i="36"/>
  <c r="CI83" i="36"/>
  <c r="BR72" i="36"/>
  <c r="CQ71" i="36"/>
  <c r="DJ71" i="36"/>
  <c r="CF71" i="36"/>
  <c r="CP71" i="36"/>
  <c r="BU66" i="36"/>
  <c r="CF66" i="36"/>
  <c r="CI66" i="36"/>
  <c r="DA66" i="36"/>
  <c r="CV66" i="36"/>
  <c r="DH66" i="36"/>
  <c r="CM78" i="36"/>
  <c r="BU78" i="36"/>
  <c r="DC78" i="36"/>
  <c r="CS83" i="36"/>
  <c r="DF83" i="36"/>
  <c r="DN83" i="36"/>
  <c r="DP83" i="36"/>
  <c r="BY82" i="36"/>
  <c r="DK68" i="36"/>
  <c r="DC68" i="36"/>
  <c r="CY68" i="36"/>
  <c r="CD68" i="36"/>
  <c r="DE68" i="36"/>
  <c r="DB72" i="36"/>
  <c r="DC77" i="36"/>
  <c r="CD81" i="36"/>
  <c r="BS62" i="36"/>
  <c r="DH81" i="36"/>
  <c r="BR77" i="36"/>
  <c r="BY81" i="36"/>
  <c r="CB70" i="36"/>
  <c r="CJ83" i="36"/>
  <c r="CX68" i="36"/>
  <c r="DO63" i="36"/>
  <c r="DH77" i="36"/>
  <c r="CQ77" i="36"/>
  <c r="DC69" i="36"/>
  <c r="DF61" i="36"/>
  <c r="CK70" i="36"/>
  <c r="CA70" i="36"/>
  <c r="CX60" i="36"/>
  <c r="CP82" i="36"/>
  <c r="DK75" i="36"/>
  <c r="DC75" i="36"/>
  <c r="CY75" i="36"/>
  <c r="CM75" i="36"/>
  <c r="CD75" i="36"/>
  <c r="CZ72" i="36"/>
  <c r="BX72" i="36"/>
  <c r="BS72" i="36"/>
  <c r="CE72" i="36"/>
  <c r="DL72" i="36"/>
  <c r="BU79" i="36"/>
  <c r="CF79" i="36"/>
  <c r="CT79" i="36"/>
  <c r="CB79" i="36"/>
  <c r="DG83" i="36"/>
  <c r="BX71" i="36"/>
  <c r="CD71" i="36"/>
  <c r="CT71" i="36"/>
  <c r="CO71" i="36"/>
  <c r="DE71" i="36"/>
  <c r="DK66" i="36"/>
  <c r="DC66" i="36"/>
  <c r="CD66" i="36"/>
  <c r="DN66" i="36"/>
  <c r="DE66" i="36"/>
  <c r="DA79" i="36"/>
  <c r="DN78" i="36"/>
  <c r="BV78" i="36"/>
  <c r="DP78" i="36"/>
  <c r="CZ83" i="36"/>
  <c r="CV83" i="36"/>
  <c r="CH83" i="36"/>
  <c r="DA83" i="36"/>
  <c r="CO79" i="36"/>
  <c r="CS68" i="36"/>
  <c r="DF68" i="36"/>
  <c r="DN68" i="36"/>
  <c r="CO68" i="36"/>
  <c r="CQ68" i="36"/>
  <c r="BX65" i="36"/>
  <c r="CD65" i="36"/>
  <c r="CI65" i="36"/>
  <c r="CB65" i="36"/>
  <c r="DC65" i="36"/>
  <c r="BV81" i="36"/>
  <c r="CJ77" i="36"/>
  <c r="CO77" i="36"/>
  <c r="CA76" i="36"/>
  <c r="DM80" i="36"/>
  <c r="CI76" i="36"/>
  <c r="DJ76" i="36"/>
  <c r="DI73" i="36"/>
  <c r="CT70" i="36"/>
  <c r="DJ70" i="36"/>
  <c r="BR70" i="36"/>
  <c r="CY64" i="36"/>
  <c r="BX79" i="36"/>
  <c r="CW77" i="36"/>
  <c r="DO81" i="36"/>
  <c r="DC81" i="36"/>
  <c r="DP72" i="36"/>
  <c r="BY62" i="36"/>
  <c r="CF81" i="36"/>
  <c r="CA77" i="36"/>
  <c r="CN81" i="36"/>
  <c r="CD62" i="36"/>
  <c r="CX75" i="36"/>
  <c r="DA68" i="36"/>
  <c r="DF63" i="36"/>
  <c r="BX77" i="36"/>
  <c r="DK77" i="36"/>
  <c r="CY77" i="36"/>
  <c r="DB61" i="36"/>
  <c r="CL70" i="36"/>
  <c r="DH62" i="36"/>
  <c r="DF81" i="36"/>
  <c r="BS79" i="36"/>
  <c r="CS75" i="36"/>
  <c r="DF75" i="36"/>
  <c r="DN75" i="36"/>
  <c r="DP75" i="36"/>
  <c r="CO75" i="36"/>
  <c r="CN72" i="36"/>
  <c r="CJ72" i="36"/>
  <c r="DI72" i="36"/>
  <c r="DE72" i="36"/>
  <c r="DA72" i="36"/>
  <c r="DK79" i="36"/>
  <c r="DC79" i="36"/>
  <c r="CY79" i="36"/>
  <c r="CM79" i="36"/>
  <c r="DH79" i="36"/>
  <c r="CH71" i="36"/>
  <c r="CM71" i="36"/>
  <c r="BU71" i="36"/>
  <c r="BS71" i="36"/>
  <c r="CK71" i="36"/>
  <c r="CS66" i="36"/>
  <c r="DF66" i="36"/>
  <c r="CO66" i="36"/>
  <c r="DI66" i="36"/>
  <c r="CB66" i="36"/>
  <c r="CH78" i="36"/>
  <c r="CV78" i="36"/>
  <c r="CF78" i="36"/>
  <c r="CN78" i="36"/>
  <c r="CN83" i="36"/>
  <c r="CA83" i="36"/>
  <c r="CE83" i="36"/>
  <c r="BY83" i="36"/>
  <c r="CI79" i="36"/>
  <c r="CZ68" i="36"/>
  <c r="CV68" i="36"/>
  <c r="BX68" i="36"/>
  <c r="BS68" i="36"/>
  <c r="DH68" i="36"/>
  <c r="CH65" i="36"/>
  <c r="CM65" i="36"/>
  <c r="CF65" i="36"/>
  <c r="DH65" i="36"/>
  <c r="BY65" i="36"/>
  <c r="DL81" i="36"/>
  <c r="CE77" i="36"/>
  <c r="BX70" i="36"/>
  <c r="CM77" i="36"/>
  <c r="CH81" i="36"/>
  <c r="BR81" i="36"/>
  <c r="CP72" i="36"/>
  <c r="BX62" i="36"/>
  <c r="CW81" i="36"/>
  <c r="CQ72" i="36"/>
  <c r="CA81" i="36"/>
  <c r="CC62" i="36"/>
  <c r="CQ75" i="36"/>
  <c r="CS63" i="36"/>
  <c r="CP77" i="36"/>
  <c r="CL77" i="36"/>
  <c r="DF77" i="36"/>
  <c r="CT61" i="36"/>
  <c r="CI62" i="36"/>
  <c r="CY81" i="36"/>
  <c r="DC70" i="36"/>
  <c r="CD79" i="36"/>
  <c r="CZ75" i="36"/>
  <c r="CV75" i="36"/>
  <c r="CH75" i="36"/>
  <c r="BX75" i="36"/>
  <c r="BS75" i="36"/>
  <c r="DO72" i="36"/>
  <c r="CC72" i="36"/>
  <c r="CA72" i="36"/>
  <c r="CW72" i="36"/>
  <c r="DN72" i="36"/>
  <c r="CS79" i="36"/>
  <c r="DF79" i="36"/>
  <c r="DN79" i="36"/>
  <c r="DP79" i="36"/>
  <c r="CQ79" i="36"/>
  <c r="CA71" i="36"/>
  <c r="DN71" i="36"/>
  <c r="CJ71" i="36"/>
  <c r="DK71" i="36"/>
  <c r="DC71" i="36"/>
  <c r="CZ66" i="36"/>
  <c r="BX66" i="36"/>
  <c r="BS66" i="36"/>
  <c r="CA66" i="36"/>
  <c r="CP66" i="36"/>
  <c r="CA78" i="36"/>
  <c r="DB78" i="36"/>
  <c r="BS78" i="36"/>
  <c r="CI78" i="36"/>
  <c r="DO83" i="36"/>
  <c r="DB83" i="36"/>
  <c r="CL83" i="36"/>
  <c r="CX83" i="36"/>
  <c r="DG79" i="36"/>
  <c r="CN68" i="36"/>
  <c r="CA68" i="36"/>
  <c r="CJ68" i="36"/>
  <c r="CH68" i="36"/>
  <c r="CE68" i="36"/>
  <c r="CA65" i="36"/>
  <c r="DN65" i="36"/>
  <c r="CO65" i="36"/>
  <c r="CP65" i="36"/>
  <c r="CS65" i="36"/>
  <c r="CT81" i="36"/>
  <c r="DB77" i="36"/>
  <c r="DN76" i="36"/>
  <c r="CD70" i="36"/>
  <c r="CV76" i="36"/>
  <c r="CY76" i="36"/>
  <c r="CX76" i="36"/>
  <c r="CJ70" i="36"/>
  <c r="CO70" i="36"/>
  <c r="CY70" i="36"/>
  <c r="CF70" i="36"/>
  <c r="CM69" i="36"/>
  <c r="CV62" i="36"/>
  <c r="CN77" i="36"/>
  <c r="BS81" i="36"/>
  <c r="CP81" i="36"/>
  <c r="DG70" i="36"/>
  <c r="DG81" i="36"/>
  <c r="BX81" i="36"/>
  <c r="CO61" i="36"/>
  <c r="DA75" i="36"/>
  <c r="DL63" i="36"/>
  <c r="CZ77" i="36"/>
  <c r="CV77" i="36"/>
  <c r="CP75" i="36"/>
  <c r="CE63" i="36"/>
  <c r="DA71" i="36"/>
  <c r="BU61" i="36"/>
  <c r="DG62" i="36"/>
  <c r="CQ81" i="36"/>
  <c r="DO70" i="36"/>
  <c r="BV79" i="36"/>
  <c r="CN75" i="36"/>
  <c r="CA75" i="36"/>
  <c r="CE75" i="36"/>
  <c r="CJ75" i="36"/>
  <c r="BY75" i="36"/>
  <c r="DJ72" i="36"/>
  <c r="DG72" i="36"/>
  <c r="CL72" i="36"/>
  <c r="CB72" i="36"/>
  <c r="BY67" i="36"/>
  <c r="CZ79" i="36"/>
  <c r="CV79" i="36"/>
  <c r="CH79" i="36"/>
  <c r="BY79" i="36"/>
  <c r="DE79" i="36"/>
  <c r="CX71" i="36"/>
  <c r="CV71" i="36"/>
  <c r="CC71" i="36"/>
  <c r="CL71" i="36"/>
  <c r="CE71" i="36"/>
  <c r="CN66" i="36"/>
  <c r="CJ66" i="36"/>
  <c r="CH66" i="36"/>
  <c r="CL66" i="36"/>
  <c r="BR66" i="36"/>
  <c r="CX78" i="36"/>
  <c r="DM78" i="36"/>
  <c r="CE78" i="36"/>
  <c r="CO78" i="36"/>
  <c r="DJ83" i="36"/>
  <c r="DM83" i="36"/>
  <c r="BR83" i="36"/>
  <c r="DI83" i="36"/>
  <c r="CJ79" i="36"/>
  <c r="DO68" i="36"/>
  <c r="DB68" i="36"/>
  <c r="CC68" i="36"/>
  <c r="CL68" i="36"/>
  <c r="BR68" i="36"/>
  <c r="CX65" i="36"/>
  <c r="BU65" i="36"/>
  <c r="BS65" i="36"/>
  <c r="DB65" i="36"/>
  <c r="DI81" i="36"/>
  <c r="DA81" i="36"/>
  <c r="DE77" i="36"/>
  <c r="DC76" i="36"/>
  <c r="BY70" i="36"/>
  <c r="CP76" i="36"/>
  <c r="DH76" i="36"/>
  <c r="CS76" i="36"/>
  <c r="CE70" i="36"/>
  <c r="DP70" i="36"/>
  <c r="DF70" i="36"/>
  <c r="CM70" i="36"/>
  <c r="CF69" i="36"/>
  <c r="CN63" i="36"/>
  <c r="CB69" i="36"/>
  <c r="DE69" i="36"/>
  <c r="DM63" i="36"/>
  <c r="CH63" i="36"/>
  <c r="CM63" i="36"/>
  <c r="CZ63" i="36"/>
  <c r="DO62" i="36"/>
  <c r="CH77" i="36"/>
  <c r="CY72" i="36"/>
  <c r="CK81" i="36"/>
  <c r="CQ66" i="36"/>
  <c r="CB62" i="36"/>
  <c r="DN60" i="36"/>
  <c r="CC81" i="36"/>
  <c r="DN62" i="36"/>
  <c r="DN77" i="36"/>
  <c r="CQ60" i="36"/>
  <c r="DI71" i="36"/>
  <c r="BU63" i="36"/>
  <c r="DG77" i="36"/>
  <c r="CS77" i="36"/>
  <c r="CF63" i="36"/>
  <c r="DI68" i="36"/>
  <c r="CN61" i="36"/>
  <c r="CP62" i="36"/>
  <c r="DJ81" i="36"/>
  <c r="CP70" i="36"/>
  <c r="CC79" i="36"/>
  <c r="DO75" i="36"/>
  <c r="DB75" i="36"/>
  <c r="CL75" i="36"/>
  <c r="CC75" i="36"/>
  <c r="DI75" i="36"/>
  <c r="CK72" i="36"/>
  <c r="BV72" i="36"/>
  <c r="BY72" i="36"/>
  <c r="DH72" i="36"/>
  <c r="BR67" i="36"/>
  <c r="CN79" i="36"/>
  <c r="CA79" i="36"/>
  <c r="CE79" i="36"/>
  <c r="CX79" i="36"/>
  <c r="CP79" i="36"/>
  <c r="DG71" i="36"/>
  <c r="CS71" i="36"/>
  <c r="CN71" i="36"/>
  <c r="DL71" i="36"/>
  <c r="DO71" i="36"/>
  <c r="DO66" i="36"/>
  <c r="CC66" i="36"/>
  <c r="CX66" i="36"/>
  <c r="BY66" i="36"/>
  <c r="CY66" i="36"/>
  <c r="BR78" i="36"/>
  <c r="DJ78" i="36"/>
  <c r="CL78" i="36"/>
  <c r="DE78" i="36"/>
  <c r="CK83" i="36"/>
  <c r="CW83" i="36"/>
  <c r="DL83" i="36"/>
  <c r="DG82" i="36"/>
  <c r="BY78" i="36"/>
  <c r="DJ68" i="36"/>
  <c r="DM68" i="36"/>
  <c r="DG68" i="36"/>
  <c r="DL68" i="36"/>
  <c r="CB68" i="36"/>
  <c r="DG65" i="36"/>
  <c r="CJ65" i="36"/>
  <c r="CV65" i="36"/>
  <c r="DO65" i="36"/>
  <c r="CJ81" i="36"/>
  <c r="CO81" i="36"/>
  <c r="BV77" i="36"/>
  <c r="CT76" i="36"/>
  <c r="CZ70" i="36"/>
  <c r="CC76" i="36"/>
  <c r="BS76" i="36"/>
  <c r="DI76" i="36"/>
  <c r="DB70" i="36"/>
  <c r="CV70" i="36"/>
  <c r="BU70" i="36"/>
  <c r="BS70" i="36"/>
  <c r="DL69" i="36"/>
  <c r="CV69" i="36"/>
  <c r="CY69" i="36"/>
  <c r="CX69" i="36"/>
  <c r="BY63" i="36"/>
  <c r="CA63" i="36"/>
  <c r="DN63" i="36"/>
  <c r="DJ63" i="36"/>
  <c r="DJ62" i="36"/>
  <c r="BV61" i="36"/>
  <c r="CI77" i="36"/>
  <c r="CL81" i="36"/>
  <c r="DN81" i="36"/>
  <c r="CA62" i="36"/>
  <c r="DK81" i="36"/>
  <c r="DM62" i="36"/>
  <c r="CB77" i="36"/>
  <c r="DF71" i="36"/>
  <c r="DE63" i="36"/>
  <c r="BY77" i="36"/>
  <c r="CX77" i="36"/>
  <c r="DK61" i="36"/>
  <c r="CF61" i="36"/>
  <c r="CW60" i="36"/>
  <c r="DM81" i="36"/>
  <c r="CY62" i="36"/>
  <c r="DH83" i="36"/>
  <c r="DJ75" i="36"/>
  <c r="DM75" i="36"/>
  <c r="BR75" i="36"/>
  <c r="DG75" i="36"/>
  <c r="BU72" i="36"/>
  <c r="CF72" i="36"/>
  <c r="CI72" i="36"/>
  <c r="CT72" i="36"/>
  <c r="CH72" i="36"/>
  <c r="CK67" i="36"/>
  <c r="DO79" i="36"/>
  <c r="DB79" i="36"/>
  <c r="CL79" i="36"/>
  <c r="DI79" i="36"/>
  <c r="DH75" i="36"/>
  <c r="BR71" i="36"/>
  <c r="DB71" i="36"/>
  <c r="BV71" i="36"/>
  <c r="CY71" i="36"/>
  <c r="CB71" i="36"/>
  <c r="DJ66" i="36"/>
  <c r="DG66" i="36"/>
  <c r="DM66" i="36"/>
  <c r="CT66" i="36"/>
  <c r="CE66" i="36"/>
  <c r="CW78" i="36"/>
  <c r="CY78" i="36"/>
  <c r="DO78" i="36"/>
  <c r="BU83" i="36"/>
  <c r="CF83" i="36"/>
  <c r="CT83" i="36"/>
  <c r="CB83" i="36"/>
  <c r="CS82" i="36"/>
  <c r="DI78" i="36"/>
  <c r="CK68" i="36"/>
  <c r="CW68" i="36"/>
  <c r="BV68" i="36"/>
  <c r="CM68" i="36"/>
  <c r="DP68" i="36"/>
  <c r="BR65" i="36"/>
  <c r="CC65" i="36"/>
  <c r="CE65" i="36"/>
  <c r="CK65" i="36"/>
  <c r="CE81" i="36"/>
  <c r="DP81" i="36"/>
  <c r="DL77" i="36"/>
  <c r="CW76" i="36"/>
  <c r="DA65" i="36"/>
  <c r="CL76" i="36"/>
  <c r="DF76" i="36"/>
  <c r="CP73" i="36"/>
  <c r="DE70" i="36"/>
  <c r="CS70" i="36"/>
  <c r="CH70" i="36"/>
  <c r="CT65" i="36"/>
  <c r="BR69" i="36"/>
  <c r="CP69" i="36"/>
  <c r="DH69" i="36"/>
  <c r="CS69" i="36"/>
  <c r="CI63" i="36"/>
  <c r="CX63" i="36"/>
  <c r="CJ63" i="36"/>
  <c r="DA63" i="36"/>
  <c r="CK62" i="36"/>
  <c r="DA77" i="36"/>
  <c r="CQ76" i="36"/>
  <c r="CN70" i="36"/>
  <c r="CL69" i="36"/>
  <c r="CV63" i="36"/>
  <c r="BR63" i="36"/>
  <c r="DK62" i="36"/>
  <c r="CE62" i="36"/>
  <c r="DC61" i="36"/>
  <c r="CQ62" i="36"/>
  <c r="DG61" i="36"/>
  <c r="CP61" i="36"/>
  <c r="DH61" i="36"/>
  <c r="CD60" i="36"/>
  <c r="DL60" i="36"/>
  <c r="CL60" i="36"/>
  <c r="BU60" i="36"/>
  <c r="CF60" i="36"/>
  <c r="CJ60" i="36"/>
  <c r="CZ60" i="36"/>
  <c r="CE60" i="36"/>
  <c r="CM61" i="36"/>
  <c r="DO60" i="36"/>
  <c r="CE61" i="36"/>
  <c r="BS60" i="36"/>
  <c r="DP66" i="36"/>
  <c r="DP77" i="36"/>
  <c r="DE76" i="36"/>
  <c r="CI70" i="36"/>
  <c r="DM69" i="36"/>
  <c r="CP63" i="36"/>
  <c r="CW63" i="36"/>
  <c r="CS62" i="36"/>
  <c r="DB62" i="36"/>
  <c r="CK61" i="36"/>
  <c r="BR62" i="36"/>
  <c r="BR61" i="36"/>
  <c r="CC61" i="36"/>
  <c r="BS61" i="36"/>
  <c r="DG60" i="36"/>
  <c r="CT60" i="36"/>
  <c r="DM60" i="36"/>
  <c r="DK60" i="36"/>
  <c r="DC60" i="36"/>
  <c r="CO60" i="36"/>
  <c r="CD61" i="36"/>
  <c r="CH61" i="36"/>
  <c r="CY60" i="36"/>
  <c r="CB61" i="36"/>
  <c r="CC60" i="36"/>
  <c r="CQ65" i="36"/>
  <c r="DB76" i="36"/>
  <c r="CF73" i="36"/>
  <c r="DI65" i="36"/>
  <c r="BY69" i="36"/>
  <c r="CC63" i="36"/>
  <c r="CQ63" i="36"/>
  <c r="CZ62" i="36"/>
  <c r="DE62" i="36"/>
  <c r="DO61" i="36"/>
  <c r="CX62" i="36"/>
  <c r="CW61" i="36"/>
  <c r="CL61" i="36"/>
  <c r="DP61" i="36"/>
  <c r="DI60" i="36"/>
  <c r="DA60" i="36"/>
  <c r="BY60" i="36"/>
  <c r="CS60" i="36"/>
  <c r="DF60" i="36"/>
  <c r="DA61" i="36"/>
  <c r="DL61" i="36"/>
  <c r="CB60" i="36"/>
  <c r="DE61" i="36"/>
  <c r="CO62" i="36"/>
  <c r="DH60" i="36"/>
  <c r="BV65" i="36"/>
  <c r="DE73" i="36"/>
  <c r="DI70" i="36"/>
  <c r="DP69" i="36"/>
  <c r="CI69" i="36"/>
  <c r="CL63" i="36"/>
  <c r="CD63" i="36"/>
  <c r="CN62" i="36"/>
  <c r="DL62" i="36"/>
  <c r="CZ61" i="36"/>
  <c r="CH62" i="36"/>
  <c r="CQ61" i="36"/>
  <c r="DM61" i="36"/>
  <c r="CI60" i="36"/>
  <c r="CN60" i="36"/>
  <c r="CI61" i="36"/>
  <c r="CA61" i="36"/>
  <c r="DJ60" i="36"/>
  <c r="DJ65" i="36"/>
  <c r="DK65" i="36"/>
  <c r="DL70" i="36"/>
  <c r="CE69" i="36"/>
  <c r="DF69" i="36"/>
  <c r="CY63" i="36"/>
  <c r="BV63" i="36"/>
  <c r="DC62" i="36"/>
  <c r="CT62" i="36"/>
  <c r="CM60" i="36"/>
  <c r="BX61" i="36"/>
  <c r="BY61" i="36"/>
  <c r="DP60" i="36"/>
  <c r="DB60" i="36"/>
  <c r="CH60" i="36"/>
  <c r="CP60" i="36"/>
  <c r="DP65" i="36"/>
  <c r="DA80" i="36"/>
  <c r="DA70" i="36"/>
  <c r="CH69" i="36"/>
  <c r="DA69" i="36"/>
  <c r="DH63" i="36"/>
  <c r="CT63" i="36"/>
  <c r="DF62" i="36"/>
  <c r="DA62" i="36"/>
  <c r="BR60" i="36"/>
  <c r="CV60" i="36"/>
  <c r="DN61" i="36"/>
  <c r="BV60" i="36"/>
  <c r="DE81" i="36"/>
  <c r="BY76" i="36"/>
  <c r="DM70" i="36"/>
  <c r="DP63" i="36"/>
  <c r="CQ69" i="36"/>
  <c r="BS63" i="36"/>
  <c r="CO63" i="36"/>
  <c r="DI62" i="36"/>
  <c r="DE60" i="36"/>
  <c r="DI77" i="36"/>
  <c r="CB76" i="36"/>
  <c r="CQ70" i="36"/>
  <c r="CK63" i="36"/>
  <c r="DJ69" i="36"/>
  <c r="BX63" i="36"/>
  <c r="DI63" i="36"/>
  <c r="CJ62" i="36"/>
  <c r="DP62" i="36"/>
  <c r="CM62" i="36"/>
  <c r="CX61" i="36"/>
  <c r="CV61" i="36"/>
  <c r="CY61" i="36"/>
  <c r="DI61" i="36"/>
  <c r="CK60" i="36"/>
  <c r="DA78" i="36"/>
  <c r="BV73" i="36"/>
  <c r="CF64" i="36"/>
  <c r="DA64" i="36"/>
  <c r="DG64" i="36"/>
  <c r="BS64" i="36"/>
  <c r="CA73" i="36"/>
  <c r="CV82" i="36"/>
  <c r="DM67" i="36"/>
  <c r="DF82" i="36"/>
  <c r="CE67" i="36"/>
  <c r="DC82" i="36"/>
  <c r="CH67" i="36"/>
  <c r="CT82" i="36"/>
  <c r="DB67" i="36"/>
  <c r="CL73" i="36"/>
  <c r="DF67" i="36"/>
  <c r="CZ73" i="36"/>
  <c r="DL67" i="36"/>
  <c r="DO80" i="36"/>
  <c r="CC80" i="36"/>
  <c r="DB69" i="36"/>
  <c r="DG74" i="36"/>
  <c r="BS82" i="36"/>
  <c r="BX73" i="36"/>
  <c r="DF74" i="36"/>
  <c r="CI74" i="36"/>
  <c r="DN74" i="36"/>
  <c r="CY74" i="36"/>
  <c r="DC73" i="36"/>
  <c r="CC78" i="36"/>
  <c r="CZ78" i="36"/>
  <c r="CK69" i="36"/>
  <c r="DK76" i="36"/>
  <c r="CO76" i="36"/>
  <c r="CZ76" i="36"/>
  <c r="DK80" i="36"/>
  <c r="CO80" i="36"/>
  <c r="BX80" i="36"/>
  <c r="CD64" i="36"/>
  <c r="CJ73" i="36"/>
  <c r="CC82" i="36"/>
  <c r="CI64" i="36"/>
  <c r="BV64" i="36"/>
  <c r="DO64" i="36"/>
  <c r="DE64" i="36"/>
  <c r="DP64" i="36"/>
  <c r="DL73" i="36"/>
  <c r="CX82" i="36"/>
  <c r="DE82" i="36"/>
  <c r="DN82" i="36"/>
  <c r="CL67" i="36"/>
  <c r="CY82" i="36"/>
  <c r="CC67" i="36"/>
  <c r="CD82" i="36"/>
  <c r="CO73" i="36"/>
  <c r="DI67" i="36"/>
  <c r="CZ67" i="36"/>
  <c r="CF67" i="36"/>
  <c r="CZ82" i="36"/>
  <c r="CI67" i="36"/>
  <c r="CK74" i="36"/>
  <c r="DN69" i="36"/>
  <c r="DN80" i="36"/>
  <c r="CS80" i="36"/>
  <c r="CY80" i="36"/>
  <c r="DK69" i="36"/>
  <c r="DK73" i="36"/>
  <c r="CM74" i="36"/>
  <c r="DL74" i="36"/>
  <c r="CW74" i="36"/>
  <c r="CZ74" i="36"/>
  <c r="CT78" i="36"/>
  <c r="CJ69" i="36"/>
  <c r="CH76" i="36"/>
  <c r="BU76" i="36"/>
  <c r="BV76" i="36"/>
  <c r="CH80" i="36"/>
  <c r="CZ80" i="36"/>
  <c r="BV80" i="36"/>
  <c r="CL64" i="36"/>
  <c r="CA69" i="36"/>
  <c r="DH67" i="36"/>
  <c r="DF64" i="36"/>
  <c r="CJ64" i="36"/>
  <c r="CM64" i="36"/>
  <c r="CS64" i="36"/>
  <c r="CP64" i="36"/>
  <c r="CY73" i="36"/>
  <c r="DN73" i="36"/>
  <c r="CA82" i="36"/>
  <c r="CK82" i="36"/>
  <c r="CM82" i="36"/>
  <c r="DH82" i="36"/>
  <c r="BX82" i="36"/>
  <c r="CH73" i="36"/>
  <c r="CM67" i="36"/>
  <c r="DI82" i="36"/>
  <c r="CB67" i="36"/>
  <c r="CL82" i="36"/>
  <c r="BV82" i="36"/>
  <c r="DH74" i="36"/>
  <c r="DF80" i="36"/>
  <c r="CA74" i="36"/>
  <c r="DH80" i="36"/>
  <c r="CA80" i="36"/>
  <c r="DG69" i="36"/>
  <c r="BX69" i="36"/>
  <c r="BU74" i="36"/>
  <c r="DM74" i="36"/>
  <c r="CH74" i="36"/>
  <c r="CD74" i="36"/>
  <c r="CS78" i="36"/>
  <c r="BS83" i="36"/>
  <c r="CN76" i="36"/>
  <c r="CE76" i="36"/>
  <c r="CN80" i="36"/>
  <c r="CD80" i="36"/>
  <c r="CO64" i="36"/>
  <c r="BU64" i="36"/>
  <c r="BX64" i="36"/>
  <c r="DN64" i="36"/>
  <c r="CK64" i="36"/>
  <c r="CQ64" i="36"/>
  <c r="CW64" i="36"/>
  <c r="CV73" i="36"/>
  <c r="CN82" i="36"/>
  <c r="DG73" i="36"/>
  <c r="CW67" i="36"/>
  <c r="DJ73" i="36"/>
  <c r="CH82" i="36"/>
  <c r="CT73" i="36"/>
  <c r="CQ67" i="36"/>
  <c r="DM73" i="36"/>
  <c r="CY67" i="36"/>
  <c r="DO82" i="36"/>
  <c r="CS73" i="36"/>
  <c r="DB82" i="36"/>
  <c r="CZ69" i="36"/>
  <c r="CL80" i="36"/>
  <c r="CL74" i="36"/>
  <c r="CP80" i="36"/>
  <c r="DE80" i="36"/>
  <c r="BV69" i="36"/>
  <c r="DA73" i="36"/>
  <c r="CX74" i="36"/>
  <c r="CO74" i="36"/>
  <c r="BR74" i="36"/>
  <c r="CF74" i="36"/>
  <c r="CE74" i="36"/>
  <c r="CN74" i="36"/>
  <c r="CD78" i="36"/>
  <c r="DL76" i="36"/>
  <c r="BR76" i="36"/>
  <c r="DL80" i="36"/>
  <c r="CE80" i="36"/>
  <c r="CZ65" i="36"/>
  <c r="DM64" i="36"/>
  <c r="DI74" i="36"/>
  <c r="DI64" i="36"/>
  <c r="BR64" i="36"/>
  <c r="CC64" i="36"/>
  <c r="CN64" i="36"/>
  <c r="CW73" i="36"/>
  <c r="DE67" i="36"/>
  <c r="BR73" i="36"/>
  <c r="CI82" i="36"/>
  <c r="CN73" i="36"/>
  <c r="CO82" i="36"/>
  <c r="CE73" i="36"/>
  <c r="CA67" i="36"/>
  <c r="DL82" i="36"/>
  <c r="CV67" i="36"/>
  <c r="DM82" i="36"/>
  <c r="CF82" i="36"/>
  <c r="BR82" i="36"/>
  <c r="CB80" i="36"/>
  <c r="DB73" i="36"/>
  <c r="CJ82" i="36"/>
  <c r="DC74" i="36"/>
  <c r="CJ74" i="36"/>
  <c r="CS74" i="36"/>
  <c r="BS74" i="36"/>
  <c r="DE74" i="36"/>
  <c r="DH78" i="36"/>
  <c r="DG78" i="36"/>
  <c r="CM76" i="36"/>
  <c r="CF76" i="36"/>
  <c r="CM80" i="36"/>
  <c r="CF80" i="36"/>
  <c r="DB80" i="36"/>
  <c r="DC64" i="36"/>
  <c r="DH64" i="36"/>
  <c r="DL64" i="36"/>
  <c r="CA64" i="36"/>
  <c r="CT67" i="36"/>
  <c r="CB73" i="36"/>
  <c r="DK67" i="36"/>
  <c r="CI73" i="36"/>
  <c r="DP67" i="36"/>
  <c r="BY73" i="36"/>
  <c r="DN67" i="36"/>
  <c r="DJ82" i="36"/>
  <c r="CW82" i="36"/>
  <c r="CM73" i="36"/>
  <c r="CS67" i="36"/>
  <c r="CQ80" i="36"/>
  <c r="CW69" i="36"/>
  <c r="DA74" i="36"/>
  <c r="CD69" i="36"/>
  <c r="CV74" i="36"/>
  <c r="CX73" i="36"/>
  <c r="DK74" i="36"/>
  <c r="CT74" i="36"/>
  <c r="CB74" i="36"/>
  <c r="BV74" i="36"/>
  <c r="CJ78" i="36"/>
  <c r="BX78" i="36"/>
  <c r="CP83" i="36"/>
  <c r="CJ76" i="36"/>
  <c r="DP76" i="36"/>
  <c r="CJ80" i="36"/>
  <c r="BU80" i="36"/>
  <c r="DF65" i="36"/>
  <c r="BX83" i="36"/>
  <c r="CB64" i="36"/>
  <c r="DJ64" i="36"/>
  <c r="BY64" i="36"/>
  <c r="CX64" i="36"/>
  <c r="DA82" i="36"/>
  <c r="DO67" i="36"/>
  <c r="CD73" i="36"/>
  <c r="DJ67" i="36"/>
  <c r="DF73" i="36"/>
  <c r="DG67" i="36"/>
  <c r="BU67" i="36"/>
  <c r="CQ82" i="36"/>
  <c r="DP73" i="36"/>
  <c r="BV67" i="36"/>
  <c r="BS73" i="36"/>
  <c r="BS67" i="36"/>
  <c r="DJ80" i="36"/>
  <c r="BY80" i="36"/>
  <c r="DI80" i="36"/>
  <c r="BU69" i="36"/>
  <c r="CX80" i="36"/>
  <c r="CQ73" i="36"/>
  <c r="BU82" i="36"/>
  <c r="BY74" i="36"/>
  <c r="CQ74" i="36"/>
  <c r="CP74" i="36"/>
  <c r="DP74" i="36"/>
  <c r="DL78" i="36"/>
  <c r="CK78" i="36"/>
  <c r="CP78" i="36"/>
  <c r="DB64" i="36"/>
  <c r="CV64" i="36"/>
  <c r="CZ64" i="36"/>
  <c r="DK64" i="36"/>
  <c r="DK82" i="36"/>
  <c r="CN67" i="36"/>
  <c r="DP82" i="36"/>
  <c r="CX67" i="36"/>
  <c r="CJ67" i="36"/>
  <c r="CB82" i="36"/>
  <c r="CP67" i="36"/>
  <c r="DC67" i="36"/>
  <c r="BU73" i="36"/>
  <c r="BX67" i="36"/>
  <c r="CC73" i="36"/>
  <c r="DA67" i="36"/>
  <c r="CI80" i="36"/>
  <c r="CW80" i="36"/>
  <c r="BS80" i="36"/>
  <c r="DC80" i="36"/>
  <c r="CC74" i="36"/>
  <c r="CV80" i="36"/>
  <c r="CK73" i="36"/>
  <c r="DO73" i="36"/>
  <c r="BX74" i="36"/>
  <c r="DB74" i="36"/>
  <c r="DJ74" i="36"/>
  <c r="DO74" i="36"/>
  <c r="DK78" i="36"/>
  <c r="CD83" i="36"/>
  <c r="CO69" i="36"/>
  <c r="CK76" i="36"/>
  <c r="BX76" i="36"/>
  <c r="CK80" i="36"/>
  <c r="CT64" i="36"/>
  <c r="DP80" i="36"/>
  <c r="CD76" i="36"/>
  <c r="DL65" i="36"/>
  <c r="CE64" i="36"/>
  <c r="BR80" i="36"/>
  <c r="CC83" i="36"/>
  <c r="DG76" i="36"/>
  <c r="BV83" i="36"/>
  <c r="CH64" i="36"/>
  <c r="DG80" i="36"/>
  <c r="BU53" i="36"/>
  <c r="BU52" i="36"/>
  <c r="BU51" i="36"/>
  <c r="BU50" i="36"/>
  <c r="BU23" i="36"/>
  <c r="BU19" i="36" s="1"/>
  <c r="CD48" i="36"/>
  <c r="BS32" i="36"/>
  <c r="DK35" i="36"/>
  <c r="DK21" i="36" s="1"/>
  <c r="DN35" i="36"/>
  <c r="DN21" i="36" s="1"/>
  <c r="CT51" i="36"/>
  <c r="DM39" i="36"/>
  <c r="DA57" i="36"/>
  <c r="CN42" i="36"/>
  <c r="CX54" i="36"/>
  <c r="BX52" i="36"/>
  <c r="BX34" i="36"/>
  <c r="CJ46" i="36"/>
  <c r="DI55" i="36"/>
  <c r="DA40" i="36"/>
  <c r="BV57" i="36"/>
  <c r="CE43" i="36"/>
  <c r="DN28" i="36"/>
  <c r="CV38" i="36"/>
  <c r="DM37" i="36"/>
  <c r="CN55" i="36"/>
  <c r="BU57" i="36"/>
  <c r="DE55" i="36"/>
  <c r="BU49" i="36"/>
  <c r="CA57" i="36"/>
  <c r="CI42" i="36"/>
  <c r="CB47" i="36"/>
  <c r="BU34" i="36"/>
  <c r="CZ59" i="36"/>
  <c r="CJ48" i="36"/>
  <c r="CM58" i="36"/>
  <c r="CA42" i="36"/>
  <c r="DO41" i="36"/>
  <c r="CI41" i="36"/>
  <c r="DG45" i="36"/>
  <c r="CE54" i="36"/>
  <c r="BS53" i="36"/>
  <c r="BX59" i="36"/>
  <c r="BS47" i="36"/>
  <c r="CQ26" i="36"/>
  <c r="CC58" i="36"/>
  <c r="DF56" i="36"/>
  <c r="DP30" i="36"/>
  <c r="CZ38" i="36"/>
  <c r="CC34" i="36"/>
  <c r="DC41" i="36"/>
  <c r="DO25" i="36"/>
  <c r="DF45" i="36"/>
  <c r="DN59" i="36"/>
  <c r="BX58" i="36"/>
  <c r="BY38" i="36"/>
  <c r="DG32" i="36"/>
  <c r="CB27" i="36"/>
  <c r="CY58" i="36"/>
  <c r="CP27" i="36"/>
  <c r="BU46" i="36"/>
  <c r="CN23" i="36"/>
  <c r="CN19" i="36" s="1"/>
  <c r="CH24" i="36"/>
  <c r="CH20" i="36" s="1"/>
  <c r="CI26" i="36"/>
  <c r="DB56" i="36"/>
  <c r="DJ36" i="36"/>
  <c r="DI41" i="36"/>
  <c r="DI44" i="36"/>
  <c r="DP50" i="36"/>
  <c r="BY48" i="36"/>
  <c r="DN55" i="36"/>
  <c r="CO26" i="36"/>
  <c r="CQ54" i="36"/>
  <c r="CC25" i="36"/>
  <c r="DO28" i="36"/>
  <c r="CV39" i="36"/>
  <c r="BU28" i="36"/>
  <c r="DA42" i="36"/>
  <c r="DP37" i="36"/>
  <c r="CK42" i="36"/>
  <c r="BY56" i="36"/>
  <c r="DC26" i="36"/>
  <c r="CQ43" i="36"/>
  <c r="BX51" i="36"/>
  <c r="DG50" i="36"/>
  <c r="CY39" i="36"/>
  <c r="BY41" i="36"/>
  <c r="CN31" i="36"/>
  <c r="DP43" i="36"/>
  <c r="DI32" i="36"/>
  <c r="BY57" i="36"/>
  <c r="CL46" i="36"/>
  <c r="DE56" i="36"/>
  <c r="CC23" i="36"/>
  <c r="CC19" i="36" s="1"/>
  <c r="DI47" i="36"/>
  <c r="CK46" i="36"/>
  <c r="DN40" i="36"/>
  <c r="CT25" i="36"/>
  <c r="CQ49" i="36"/>
  <c r="DB27" i="36"/>
  <c r="DP57" i="36"/>
  <c r="DG38" i="36"/>
  <c r="CW24" i="36"/>
  <c r="CW20" i="36" s="1"/>
  <c r="CM42" i="36"/>
  <c r="CY52" i="36"/>
  <c r="CV27" i="36"/>
  <c r="CN28" i="36"/>
  <c r="DI49" i="36"/>
  <c r="DL28" i="36"/>
  <c r="CK43" i="36"/>
  <c r="DF23" i="36"/>
  <c r="DF19" i="36" s="1"/>
  <c r="BR32" i="36"/>
  <c r="CN26" i="36"/>
  <c r="DC59" i="36"/>
  <c r="CV51" i="36"/>
  <c r="DG28" i="36"/>
  <c r="DB46" i="36"/>
  <c r="DA43" i="36"/>
  <c r="CD40" i="36"/>
  <c r="CZ42" i="36"/>
  <c r="DN57" i="36"/>
  <c r="DG26" i="36"/>
  <c r="DK54" i="36"/>
  <c r="CY24" i="36"/>
  <c r="CY20" i="36" s="1"/>
  <c r="BX50" i="36"/>
  <c r="DP42" i="36"/>
  <c r="DA52" i="36"/>
  <c r="CT33" i="36"/>
  <c r="BS25" i="36"/>
  <c r="DJ25" i="36"/>
  <c r="CN33" i="36"/>
  <c r="CT26" i="36"/>
  <c r="CV50" i="36"/>
  <c r="BX56" i="36"/>
  <c r="CS33" i="36"/>
  <c r="DG25" i="36"/>
  <c r="CE38" i="36"/>
  <c r="DN47" i="36"/>
  <c r="CZ43" i="36"/>
  <c r="CK35" i="36"/>
  <c r="CK21" i="36" s="1"/>
  <c r="CL59" i="36"/>
  <c r="BX26" i="36"/>
  <c r="DE34" i="36"/>
  <c r="CJ56" i="36"/>
  <c r="CW43" i="36"/>
  <c r="BS34" i="36"/>
  <c r="DA39" i="36"/>
  <c r="CT31" i="36"/>
  <c r="CQ53" i="36"/>
  <c r="CE47" i="36"/>
  <c r="CJ41" i="36"/>
  <c r="CF51" i="36"/>
  <c r="DM45" i="36"/>
  <c r="DL23" i="36"/>
  <c r="DL19" i="36" s="1"/>
  <c r="I24" i="27" s="1"/>
  <c r="DC38" i="36"/>
  <c r="DC46" i="36"/>
  <c r="CC55" i="36"/>
  <c r="CN35" i="36"/>
  <c r="CN21" i="36" s="1"/>
  <c r="CS47" i="36"/>
  <c r="CP31" i="36"/>
  <c r="CY23" i="36"/>
  <c r="CY19" i="36" s="1"/>
  <c r="BY39" i="36"/>
  <c r="DE48" i="36"/>
  <c r="CS57" i="36"/>
  <c r="DI40" i="36"/>
  <c r="CS48" i="36"/>
  <c r="CT38" i="36"/>
  <c r="DN36" i="36"/>
  <c r="CS28" i="36"/>
  <c r="CM27" i="36"/>
  <c r="DC52" i="36"/>
  <c r="CP48" i="36"/>
  <c r="CB35" i="36"/>
  <c r="CB21" i="36" s="1"/>
  <c r="DK39" i="36"/>
  <c r="CK55" i="36"/>
  <c r="CO37" i="36"/>
  <c r="DP45" i="36"/>
  <c r="CQ57" i="36"/>
  <c r="DH38" i="36"/>
  <c r="DC58" i="36"/>
  <c r="DO55" i="36"/>
  <c r="BU59" i="36"/>
  <c r="CS38" i="36"/>
  <c r="DM51" i="36"/>
  <c r="CQ38" i="36"/>
  <c r="BS48" i="36"/>
  <c r="DK24" i="36"/>
  <c r="DK20" i="36" s="1"/>
  <c r="DO43" i="36"/>
  <c r="DP24" i="36"/>
  <c r="DP20" i="36" s="1"/>
  <c r="DN50" i="36"/>
  <c r="CD32" i="36"/>
  <c r="CM52" i="36"/>
  <c r="CO34" i="36"/>
  <c r="DB36" i="36"/>
  <c r="CL47" i="36"/>
  <c r="DE54" i="36"/>
  <c r="DI35" i="36"/>
  <c r="DI21" i="36" s="1"/>
  <c r="CD36" i="36"/>
  <c r="CD39" i="36"/>
  <c r="DE57" i="36"/>
  <c r="DC45" i="36"/>
  <c r="CX51" i="36"/>
  <c r="BR47" i="36"/>
  <c r="DI33" i="36"/>
  <c r="CP46" i="36"/>
  <c r="CC28" i="36"/>
  <c r="CO40" i="36"/>
  <c r="CQ28" i="36"/>
  <c r="DF35" i="36"/>
  <c r="DF21" i="36" s="1"/>
  <c r="CS23" i="36"/>
  <c r="CS19" i="36" s="1"/>
  <c r="CQ41" i="36"/>
  <c r="CS39" i="36"/>
  <c r="DL35" i="36"/>
  <c r="DL21" i="36" s="1"/>
  <c r="CC43" i="36"/>
  <c r="DJ54" i="36"/>
  <c r="CA41" i="36"/>
  <c r="CQ48" i="36"/>
  <c r="DI43" i="36"/>
  <c r="DK55" i="36"/>
  <c r="CX48" i="36"/>
  <c r="DM36" i="36"/>
  <c r="CE31" i="36"/>
  <c r="CH28" i="36"/>
  <c r="CA56" i="36"/>
  <c r="DG51" i="36"/>
  <c r="DJ26" i="36"/>
  <c r="DM28" i="36"/>
  <c r="DI46" i="36"/>
  <c r="DI59" i="36"/>
  <c r="CO52" i="36"/>
  <c r="DO27" i="36"/>
  <c r="DE40" i="36"/>
  <c r="CK50" i="36"/>
  <c r="BR45" i="36"/>
  <c r="CE27" i="36"/>
  <c r="CK27" i="36"/>
  <c r="BX38" i="36"/>
  <c r="DN52" i="36"/>
  <c r="CW40" i="36"/>
  <c r="CH34" i="36"/>
  <c r="CI59" i="36"/>
  <c r="CP26" i="36"/>
  <c r="CJ43" i="36"/>
  <c r="DH46" i="36"/>
  <c r="DK28" i="36"/>
  <c r="BR48" i="36"/>
  <c r="DP23" i="36"/>
  <c r="DP19" i="36" s="1"/>
  <c r="BS36" i="36"/>
  <c r="CI44" i="36"/>
  <c r="CC41" i="36"/>
  <c r="DI58" i="36"/>
  <c r="DG53" i="36"/>
  <c r="CZ49" i="36"/>
  <c r="CW28" i="36"/>
  <c r="DC55" i="36"/>
  <c r="CC38" i="36"/>
  <c r="CX27" i="36"/>
  <c r="CX55" i="36"/>
  <c r="CK53" i="36"/>
  <c r="DK37" i="36"/>
  <c r="CL30" i="36"/>
  <c r="CN38" i="36"/>
  <c r="CY40" i="36"/>
  <c r="CI32" i="36"/>
  <c r="DP58" i="36"/>
  <c r="CH58" i="36"/>
  <c r="CN29" i="36"/>
  <c r="DC47" i="36"/>
  <c r="BR49" i="36"/>
  <c r="BR43" i="36"/>
  <c r="CT49" i="36"/>
  <c r="CT43" i="36"/>
  <c r="CI39" i="36"/>
  <c r="CA40" i="36"/>
  <c r="CF35" i="36"/>
  <c r="CF21" i="36" s="1"/>
  <c r="CT32" i="36"/>
  <c r="CM36" i="36"/>
  <c r="DF55" i="36"/>
  <c r="CD24" i="36"/>
  <c r="CD20" i="36" s="1"/>
  <c r="CJ55" i="36"/>
  <c r="CW25" i="36"/>
  <c r="DJ58" i="36"/>
  <c r="CO48" i="36"/>
  <c r="CX43" i="36"/>
  <c r="DA51" i="36"/>
  <c r="CL26" i="36"/>
  <c r="CJ51" i="36"/>
  <c r="CH38" i="36"/>
  <c r="CL23" i="36"/>
  <c r="CL19" i="36" s="1"/>
  <c r="CS58" i="36"/>
  <c r="DO26" i="36"/>
  <c r="DK56" i="36"/>
  <c r="DP40" i="36"/>
  <c r="DC34" i="36"/>
  <c r="CW45" i="36"/>
  <c r="CK39" i="36"/>
  <c r="DJ38" i="36"/>
  <c r="DJ37" i="36"/>
  <c r="DM58" i="36"/>
  <c r="CC54" i="36"/>
  <c r="CJ34" i="36"/>
  <c r="DJ32" i="36"/>
  <c r="CM54" i="36"/>
  <c r="DM24" i="36"/>
  <c r="DM20" i="36" s="1"/>
  <c r="BV56" i="36"/>
  <c r="BR24" i="36"/>
  <c r="BR20" i="36" s="1"/>
  <c r="BV50" i="36"/>
  <c r="CZ28" i="36"/>
  <c r="DO49" i="36"/>
  <c r="CE41" i="36"/>
  <c r="DL33" i="36"/>
  <c r="DE47" i="36"/>
  <c r="CA25" i="36"/>
  <c r="CA32" i="36"/>
  <c r="DK58" i="36"/>
  <c r="CF29" i="36"/>
  <c r="CX23" i="36"/>
  <c r="CX19" i="36" s="1"/>
  <c r="CZ23" i="36"/>
  <c r="CZ19" i="36" s="1"/>
  <c r="DJ57" i="36"/>
  <c r="DH47" i="36"/>
  <c r="CK31" i="36"/>
  <c r="CN58" i="36"/>
  <c r="BV52" i="36"/>
  <c r="CP57" i="36"/>
  <c r="DG23" i="36"/>
  <c r="DG19" i="36" s="1"/>
  <c r="D23" i="27" s="1"/>
  <c r="D25" i="27" s="1"/>
  <c r="CL34" i="36"/>
  <c r="CI25" i="36"/>
  <c r="DL53" i="36"/>
  <c r="CT29" i="36"/>
  <c r="CF23" i="36"/>
  <c r="CF19" i="36" s="1"/>
  <c r="H24" i="27" s="1"/>
  <c r="CC57" i="36"/>
  <c r="CX36" i="36"/>
  <c r="CY34" i="36"/>
  <c r="CP43" i="36"/>
  <c r="BV49" i="36"/>
  <c r="CV44" i="36"/>
  <c r="CL42" i="36"/>
  <c r="CC26" i="36"/>
  <c r="DH23" i="36"/>
  <c r="DH19" i="36" s="1"/>
  <c r="D24" i="27" s="1"/>
  <c r="CZ45" i="36"/>
  <c r="DJ30" i="36"/>
  <c r="CZ54" i="36"/>
  <c r="CL35" i="36"/>
  <c r="CL21" i="36" s="1"/>
  <c r="CB54" i="36"/>
  <c r="CL54" i="36"/>
  <c r="CB24" i="36"/>
  <c r="CB20" i="36" s="1"/>
  <c r="DC28" i="36"/>
  <c r="DF37" i="36"/>
  <c r="CO23" i="36"/>
  <c r="CO19" i="36" s="1"/>
  <c r="BR27" i="36"/>
  <c r="CY54" i="36"/>
  <c r="CE26" i="36"/>
  <c r="DL25" i="36"/>
  <c r="DG56" i="36"/>
  <c r="CV26" i="36"/>
  <c r="DC42" i="36"/>
  <c r="CL37" i="36"/>
  <c r="CW23" i="36"/>
  <c r="CW19" i="36" s="1"/>
  <c r="BX39" i="36"/>
  <c r="DI56" i="36"/>
  <c r="BS29" i="36"/>
  <c r="CX41" i="36"/>
  <c r="DE35" i="36"/>
  <c r="DE21" i="36" s="1"/>
  <c r="CE33" i="36"/>
  <c r="DG41" i="36"/>
  <c r="DI27" i="36"/>
  <c r="CA44" i="36"/>
  <c r="CC40" i="36"/>
  <c r="CB40" i="36"/>
  <c r="CH35" i="36"/>
  <c r="CH21" i="36" s="1"/>
  <c r="DN34" i="36"/>
  <c r="CI40" i="36"/>
  <c r="BR50" i="36"/>
  <c r="DG39" i="36"/>
  <c r="CB33" i="36"/>
  <c r="CQ24" i="36"/>
  <c r="CQ20" i="36" s="1"/>
  <c r="BU56" i="36"/>
  <c r="BU29" i="36"/>
  <c r="CX24" i="36"/>
  <c r="CX20" i="36" s="1"/>
  <c r="CX59" i="36"/>
  <c r="DF34" i="36"/>
  <c r="CH37" i="36"/>
  <c r="CY53" i="36"/>
  <c r="CQ55" i="36"/>
  <c r="CK45" i="36"/>
  <c r="DB52" i="36"/>
  <c r="DK42" i="36"/>
  <c r="CT37" i="36"/>
  <c r="CV54" i="36"/>
  <c r="DF59" i="36"/>
  <c r="CP45" i="36"/>
  <c r="CT27" i="36"/>
  <c r="CS55" i="36"/>
  <c r="DB39" i="36"/>
  <c r="BR41" i="36"/>
  <c r="CZ34" i="36"/>
  <c r="CY42" i="36"/>
  <c r="CM33" i="36"/>
  <c r="DG37" i="36"/>
  <c r="CO38" i="36"/>
  <c r="DM29" i="36"/>
  <c r="CX30" i="36"/>
  <c r="DM41" i="36"/>
  <c r="CX25" i="36"/>
  <c r="DJ23" i="36"/>
  <c r="DJ19" i="36" s="1"/>
  <c r="E24" i="27" s="1"/>
  <c r="DB23" i="36"/>
  <c r="DB19" i="36" s="1"/>
  <c r="BR54" i="36"/>
  <c r="CI37" i="36"/>
  <c r="DH40" i="36"/>
  <c r="CB58" i="36"/>
  <c r="CV35" i="36"/>
  <c r="CV21" i="36" s="1"/>
  <c r="DL48" i="36"/>
  <c r="DB54" i="36"/>
  <c r="DK23" i="36"/>
  <c r="DK19" i="36" s="1"/>
  <c r="CV42" i="36"/>
  <c r="DM47" i="36"/>
  <c r="BY33" i="36"/>
  <c r="DO39" i="36"/>
  <c r="DC36" i="36"/>
  <c r="BX27" i="36"/>
  <c r="BR59" i="36"/>
  <c r="CJ38" i="36"/>
  <c r="CW37" i="36"/>
  <c r="DB31" i="36"/>
  <c r="CO31" i="36"/>
  <c r="CL55" i="36"/>
  <c r="CN53" i="36"/>
  <c r="CM38" i="36"/>
  <c r="DC32" i="36"/>
  <c r="CN54" i="36"/>
  <c r="CT54" i="36"/>
  <c r="CW38" i="36"/>
  <c r="BS30" i="36"/>
  <c r="CW50" i="36"/>
  <c r="DN41" i="36"/>
  <c r="CD44" i="36"/>
  <c r="CE56" i="36"/>
  <c r="DN25" i="36"/>
  <c r="BV35" i="36"/>
  <c r="BV21" i="36" s="1"/>
  <c r="CF25" i="36"/>
  <c r="CN24" i="36"/>
  <c r="CN20" i="36" s="1"/>
  <c r="DI28" i="36"/>
  <c r="CH30" i="36"/>
  <c r="CN41" i="36"/>
  <c r="CB29" i="36"/>
  <c r="CL40" i="36"/>
  <c r="DA28" i="36"/>
  <c r="CF42" i="36"/>
  <c r="CT56" i="36"/>
  <c r="BU26" i="36"/>
  <c r="CF50" i="36"/>
  <c r="BV39" i="36"/>
  <c r="CN40" i="36"/>
  <c r="CJ58" i="36"/>
  <c r="DO44" i="36"/>
  <c r="CM51" i="36"/>
  <c r="BV34" i="36"/>
  <c r="CN59" i="36"/>
  <c r="CA47" i="36"/>
  <c r="CM29" i="36"/>
  <c r="DJ51" i="36"/>
  <c r="CF43" i="36"/>
  <c r="DK27" i="36"/>
  <c r="DK48" i="36"/>
  <c r="BU40" i="36"/>
  <c r="BX44" i="36"/>
  <c r="CN57" i="36"/>
  <c r="DE41" i="36"/>
  <c r="CB37" i="36"/>
  <c r="DK46" i="36"/>
  <c r="DE44" i="36"/>
  <c r="BV53" i="36"/>
  <c r="CV34" i="36"/>
  <c r="DM43" i="36"/>
  <c r="DP48" i="36"/>
  <c r="CN39" i="36"/>
  <c r="DC37" i="36"/>
  <c r="CC39" i="36"/>
  <c r="DB42" i="36"/>
  <c r="DP44" i="36"/>
  <c r="CB42" i="36"/>
  <c r="CV53" i="36"/>
  <c r="DH27" i="36"/>
  <c r="BR25" i="36"/>
  <c r="CC56" i="36"/>
  <c r="DJ44" i="36"/>
  <c r="CM35" i="36"/>
  <c r="CM21" i="36" s="1"/>
  <c r="BS45" i="36"/>
  <c r="CD57" i="36"/>
  <c r="DB35" i="36"/>
  <c r="DB21" i="36" s="1"/>
  <c r="CS42" i="36"/>
  <c r="CS36" i="36"/>
  <c r="CE28" i="36"/>
  <c r="CK54" i="36"/>
  <c r="DB49" i="36"/>
  <c r="CJ40" i="36"/>
  <c r="CF49" i="36"/>
  <c r="CW48" i="36"/>
  <c r="CA59" i="36"/>
  <c r="CJ39" i="36"/>
  <c r="CI28" i="36"/>
  <c r="CJ36" i="36"/>
  <c r="DA48" i="36"/>
  <c r="CQ30" i="36"/>
  <c r="DN48" i="36"/>
  <c r="DI25" i="36"/>
  <c r="CM34" i="36"/>
  <c r="DI31" i="36"/>
  <c r="DO45" i="36"/>
  <c r="CS25" i="36"/>
  <c r="CP37" i="36"/>
  <c r="CD50" i="36"/>
  <c r="CJ59" i="36"/>
  <c r="CI56" i="36"/>
  <c r="DI24" i="36"/>
  <c r="DI20" i="36" s="1"/>
  <c r="CQ27" i="36"/>
  <c r="DB28" i="36"/>
  <c r="CI24" i="36"/>
  <c r="CI20" i="36" s="1"/>
  <c r="CA27" i="36"/>
  <c r="DF27" i="36"/>
  <c r="CO25" i="36"/>
  <c r="DF36" i="36"/>
  <c r="BV41" i="36"/>
  <c r="CI57" i="36"/>
  <c r="CH52" i="36"/>
  <c r="DI34" i="36"/>
  <c r="CX49" i="36"/>
  <c r="CE30" i="36"/>
  <c r="CZ41" i="36"/>
  <c r="DA53" i="36"/>
  <c r="BV37" i="36"/>
  <c r="DP34" i="36"/>
  <c r="CE55" i="36"/>
  <c r="DG42" i="36"/>
  <c r="CO28" i="36"/>
  <c r="BS59" i="36"/>
  <c r="DH35" i="36"/>
  <c r="DH21" i="36" s="1"/>
  <c r="CW53" i="36"/>
  <c r="CT44" i="36"/>
  <c r="CM25" i="36"/>
  <c r="CP41" i="36"/>
  <c r="CX56" i="36"/>
  <c r="CP33" i="36"/>
  <c r="CM37" i="36"/>
  <c r="BX25" i="36"/>
  <c r="DB58" i="36"/>
  <c r="CA36" i="36"/>
  <c r="DE37" i="36"/>
  <c r="CS32" i="36"/>
  <c r="DH42" i="36"/>
  <c r="DN27" i="36"/>
  <c r="CQ51" i="36"/>
  <c r="CI29" i="36"/>
  <c r="CZ55" i="36"/>
  <c r="CY45" i="36"/>
  <c r="DH39" i="36"/>
  <c r="CL44" i="36"/>
  <c r="CY36" i="36"/>
  <c r="CH51" i="36"/>
  <c r="CZ58" i="36"/>
  <c r="CP36" i="36"/>
  <c r="DI29" i="36"/>
  <c r="CN37" i="36"/>
  <c r="DO23" i="36"/>
  <c r="DO19" i="36" s="1"/>
  <c r="CQ37" i="36"/>
  <c r="BY54" i="36"/>
  <c r="CT53" i="36"/>
  <c r="CP39" i="36"/>
  <c r="DP26" i="36"/>
  <c r="CJ25" i="36"/>
  <c r="CT50" i="36"/>
  <c r="CE35" i="36"/>
  <c r="CE21" i="36" s="1"/>
  <c r="BU39" i="36"/>
  <c r="CN56" i="36"/>
  <c r="DP55" i="36"/>
  <c r="DO51" i="36"/>
  <c r="DP54" i="36"/>
  <c r="DA49" i="36"/>
  <c r="CD41" i="36"/>
  <c r="CD30" i="36"/>
  <c r="DO31" i="36"/>
  <c r="CM39" i="36"/>
  <c r="DI39" i="36"/>
  <c r="CS34" i="36"/>
  <c r="DG58" i="36"/>
  <c r="CF58" i="36"/>
  <c r="BY27" i="36"/>
  <c r="CW51" i="36"/>
  <c r="DM32" i="36"/>
  <c r="CF32" i="36"/>
  <c r="CF41" i="36"/>
  <c r="DB41" i="36"/>
  <c r="DE36" i="36"/>
  <c r="DI38" i="36"/>
  <c r="BX23" i="36"/>
  <c r="BX19" i="36" s="1"/>
  <c r="DN51" i="36"/>
  <c r="DM35" i="36"/>
  <c r="DM21" i="36" s="1"/>
  <c r="DI42" i="36"/>
  <c r="CD47" i="36"/>
  <c r="DL30" i="36"/>
  <c r="CN43" i="36"/>
  <c r="CP50" i="36"/>
  <c r="CF36" i="36"/>
  <c r="DG43" i="36"/>
  <c r="BU42" i="36"/>
  <c r="BS40" i="36"/>
  <c r="BS23" i="36"/>
  <c r="BS19" i="36" s="1"/>
  <c r="CI33" i="36"/>
  <c r="BV25" i="36"/>
  <c r="DM25" i="36"/>
  <c r="CK57" i="36"/>
  <c r="CI35" i="36"/>
  <c r="CI21" i="36" s="1"/>
  <c r="CE42" i="36"/>
  <c r="DJ34" i="36"/>
  <c r="CF52" i="36"/>
  <c r="BS54" i="36"/>
  <c r="BV23" i="36"/>
  <c r="BV19" i="36" s="1"/>
  <c r="B24" i="27" s="1"/>
  <c r="CS24" i="36"/>
  <c r="CS20" i="36" s="1"/>
  <c r="CH53" i="36"/>
  <c r="CH36" i="36"/>
  <c r="DH53" i="36"/>
  <c r="CI27" i="36"/>
  <c r="CM56" i="36"/>
  <c r="CV45" i="36"/>
  <c r="DM34" i="36"/>
  <c r="CQ44" i="36"/>
  <c r="BR26" i="36"/>
  <c r="CL39" i="36"/>
  <c r="CJ26" i="36"/>
  <c r="CH25" i="36"/>
  <c r="CS35" i="36"/>
  <c r="CS21" i="36" s="1"/>
  <c r="BU24" i="36"/>
  <c r="BU20" i="36" s="1"/>
  <c r="DM49" i="36"/>
  <c r="DP29" i="36"/>
  <c r="DF47" i="36"/>
  <c r="DO58" i="36"/>
  <c r="CP47" i="36"/>
  <c r="CM28" i="36"/>
  <c r="CB45" i="36"/>
  <c r="DA29" i="36"/>
  <c r="DE27" i="36"/>
  <c r="CH44" i="36"/>
  <c r="BY23" i="36"/>
  <c r="BY19" i="36" s="1"/>
  <c r="C24" i="27" s="1"/>
  <c r="CL41" i="36"/>
  <c r="CB23" i="36"/>
  <c r="CB19" i="36" s="1"/>
  <c r="F24" i="27" s="1"/>
  <c r="CX37" i="36"/>
  <c r="BS49" i="36"/>
  <c r="DO30" i="36"/>
  <c r="CW47" i="36"/>
  <c r="DE58" i="36"/>
  <c r="BR57" i="36"/>
  <c r="CS40" i="36"/>
  <c r="CH39" i="36"/>
  <c r="CK40" i="36"/>
  <c r="CT23" i="36"/>
  <c r="CT19" i="36" s="1"/>
  <c r="CJ57" i="36"/>
  <c r="CZ57" i="36"/>
  <c r="DL37" i="36"/>
  <c r="CZ44" i="36"/>
  <c r="DG35" i="36"/>
  <c r="DG21" i="36" s="1"/>
  <c r="BX49" i="36"/>
  <c r="BY28" i="36"/>
  <c r="DA56" i="36"/>
  <c r="DF41" i="36"/>
  <c r="CL53" i="36"/>
  <c r="DP36" i="36"/>
  <c r="CM47" i="36"/>
  <c r="DL59" i="36"/>
  <c r="CW44" i="36"/>
  <c r="CZ27" i="36"/>
  <c r="BU55" i="36"/>
  <c r="CP59" i="36"/>
  <c r="CP49" i="36"/>
  <c r="CV28" i="36"/>
  <c r="BY31" i="36"/>
  <c r="BU27" i="36"/>
  <c r="CJ42" i="36"/>
  <c r="DN29" i="36"/>
  <c r="CB49" i="36"/>
  <c r="CY28" i="36"/>
  <c r="CH45" i="36"/>
  <c r="DB44" i="36"/>
  <c r="CJ47" i="36"/>
  <c r="CJ33" i="36"/>
  <c r="DI48" i="36"/>
  <c r="CM40" i="36"/>
  <c r="DC27" i="36"/>
  <c r="DH36" i="36"/>
  <c r="CY43" i="36"/>
  <c r="CJ30" i="36"/>
  <c r="DF28" i="36"/>
  <c r="DN39" i="36"/>
  <c r="DH33" i="36"/>
  <c r="CY55" i="36"/>
  <c r="DL56" i="36"/>
  <c r="BY58" i="36"/>
  <c r="DJ42" i="36"/>
  <c r="CF46" i="36"/>
  <c r="CK49" i="36"/>
  <c r="CB25" i="36"/>
  <c r="DF25" i="36"/>
  <c r="CA49" i="36"/>
  <c r="BS31" i="36"/>
  <c r="DL32" i="36"/>
  <c r="BS39" i="36"/>
  <c r="CE53" i="36"/>
  <c r="CX33" i="36"/>
  <c r="CX40" i="36"/>
  <c r="CB55" i="36"/>
  <c r="CB44" i="36"/>
  <c r="CH33" i="36"/>
  <c r="DL24" i="36"/>
  <c r="DL20" i="36" s="1"/>
  <c r="DJ33" i="36"/>
  <c r="BV51" i="36"/>
  <c r="BS24" i="36"/>
  <c r="BS20" i="36" s="1"/>
  <c r="DP56" i="36"/>
  <c r="DG59" i="36"/>
  <c r="DA35" i="36"/>
  <c r="DA21" i="36" s="1"/>
  <c r="CW55" i="36"/>
  <c r="DC39" i="36"/>
  <c r="BY24" i="36"/>
  <c r="BY20" i="36" s="1"/>
  <c r="CI36" i="36"/>
  <c r="CZ50" i="36"/>
  <c r="BR44" i="36"/>
  <c r="CS44" i="36"/>
  <c r="CV25" i="36"/>
  <c r="DG40" i="36"/>
  <c r="BV38" i="36"/>
  <c r="CY33" i="36"/>
  <c r="BX40" i="36"/>
  <c r="CD53" i="36"/>
  <c r="DL51" i="36"/>
  <c r="CT58" i="36"/>
  <c r="DN26" i="36"/>
  <c r="BU54" i="36"/>
  <c r="CP32" i="36"/>
  <c r="CJ23" i="36"/>
  <c r="CJ19" i="36" s="1"/>
  <c r="DP53" i="36"/>
  <c r="DO53" i="36"/>
  <c r="CL36" i="36"/>
  <c r="DE49" i="36"/>
  <c r="DP46" i="36"/>
  <c r="BR28" i="36"/>
  <c r="CZ29" i="36"/>
  <c r="CW36" i="36"/>
  <c r="CS37" i="36"/>
  <c r="CW27" i="36"/>
  <c r="BU43" i="36"/>
  <c r="CT57" i="36"/>
  <c r="CB26" i="36"/>
  <c r="DM48" i="36"/>
  <c r="BX37" i="36"/>
  <c r="CF59" i="36"/>
  <c r="CQ36" i="36"/>
  <c r="CQ25" i="36"/>
  <c r="CA45" i="36"/>
  <c r="DL58" i="36"/>
  <c r="CX44" i="36"/>
  <c r="CF54" i="36"/>
  <c r="BU35" i="36"/>
  <c r="BU21" i="36" s="1"/>
  <c r="J14" i="37" s="1"/>
  <c r="I14" i="37" s="1"/>
  <c r="BX29" i="36"/>
  <c r="CL50" i="36"/>
  <c r="DB55" i="36"/>
  <c r="BV44" i="36"/>
  <c r="BR33" i="36"/>
  <c r="CO24" i="36"/>
  <c r="CO20" i="36" s="1"/>
  <c r="BX35" i="36"/>
  <c r="BX21" i="36" s="1"/>
  <c r="BU58" i="36"/>
  <c r="DP31" i="36"/>
  <c r="CZ26" i="36"/>
  <c r="CT34" i="36"/>
  <c r="CA39" i="36"/>
  <c r="CJ45" i="36"/>
  <c r="CI23" i="36"/>
  <c r="CI19" i="36" s="1"/>
  <c r="CB59" i="36"/>
  <c r="DB43" i="36"/>
  <c r="CE45" i="36"/>
  <c r="CD52" i="36"/>
  <c r="BV47" i="36"/>
  <c r="CC53" i="36"/>
  <c r="CQ39" i="36"/>
  <c r="CC36" i="36"/>
  <c r="BS35" i="36"/>
  <c r="BS21" i="36" s="1"/>
  <c r="CQ35" i="36"/>
  <c r="CQ21" i="36" s="1"/>
  <c r="BY25" i="36"/>
  <c r="CN27" i="36"/>
  <c r="CW58" i="36"/>
  <c r="DF24" i="36"/>
  <c r="DF20" i="36" s="1"/>
  <c r="DL50" i="36"/>
  <c r="CF40" i="36"/>
  <c r="BR40" i="36"/>
  <c r="CO57" i="36"/>
  <c r="DC48" i="36"/>
  <c r="CK58" i="36"/>
  <c r="DB45" i="36"/>
  <c r="CT59" i="36"/>
  <c r="CY57" i="36"/>
  <c r="CK33" i="36"/>
  <c r="CT36" i="36"/>
  <c r="BV31" i="36"/>
  <c r="DF53" i="36"/>
  <c r="DP27" i="36"/>
  <c r="CP56" i="36"/>
  <c r="BY40" i="36"/>
  <c r="DC51" i="36"/>
  <c r="CN32" i="36"/>
  <c r="CN36" i="36"/>
  <c r="CH40" i="36"/>
  <c r="BX42" i="36"/>
  <c r="CA34" i="36"/>
  <c r="CO47" i="36"/>
  <c r="DE24" i="36"/>
  <c r="DE20" i="36" s="1"/>
  <c r="DI53" i="36"/>
  <c r="CX35" i="36"/>
  <c r="CX21" i="36" s="1"/>
  <c r="DO59" i="36"/>
  <c r="BU38" i="36"/>
  <c r="DG30" i="36"/>
  <c r="CO41" i="36"/>
  <c r="DL39" i="36"/>
  <c r="DK43" i="36"/>
  <c r="CK28" i="36"/>
  <c r="BX36" i="36"/>
  <c r="DA54" i="36"/>
  <c r="CZ35" i="36"/>
  <c r="CZ21" i="36" s="1"/>
  <c r="DJ59" i="36"/>
  <c r="CV40" i="36"/>
  <c r="DG33" i="36"/>
  <c r="BX54" i="36"/>
  <c r="CD37" i="36"/>
  <c r="DJ52" i="36"/>
  <c r="DC54" i="36"/>
  <c r="CK25" i="36"/>
  <c r="BR23" i="36"/>
  <c r="BR19" i="36" s="1"/>
  <c r="DJ40" i="36"/>
  <c r="CF38" i="36"/>
  <c r="CW34" i="36"/>
  <c r="DA26" i="36"/>
  <c r="DK40" i="36"/>
  <c r="CT30" i="36"/>
  <c r="CM55" i="36"/>
  <c r="BU44" i="36"/>
  <c r="DI26" i="36"/>
  <c r="DG44" i="36"/>
  <c r="CV46" i="36"/>
  <c r="CC42" i="36"/>
  <c r="CB46" i="36"/>
  <c r="CT55" i="36"/>
  <c r="CY27" i="36"/>
  <c r="DF54" i="36"/>
  <c r="CA31" i="36"/>
  <c r="CW52" i="36"/>
  <c r="BR34" i="36"/>
  <c r="CD35" i="36"/>
  <c r="CD21" i="36" s="1"/>
  <c r="CF57" i="36"/>
  <c r="CQ46" i="36"/>
  <c r="CI58" i="36"/>
  <c r="DH25" i="36"/>
  <c r="DM40" i="36"/>
  <c r="BX46" i="36"/>
  <c r="DB37" i="36"/>
  <c r="DN58" i="36"/>
  <c r="CV55" i="36"/>
  <c r="DJ50" i="36"/>
  <c r="CV56" i="36"/>
  <c r="CI38" i="36"/>
  <c r="DM55" i="36"/>
  <c r="CE44" i="36"/>
  <c r="CC35" i="36"/>
  <c r="CC21" i="36" s="1"/>
  <c r="CJ54" i="36"/>
  <c r="CX52" i="36"/>
  <c r="DA25" i="36"/>
  <c r="CY38" i="36"/>
  <c r="DH54" i="36"/>
  <c r="BX31" i="36"/>
  <c r="DE45" i="36"/>
  <c r="BY47" i="36"/>
  <c r="DP59" i="36"/>
  <c r="CV41" i="36"/>
  <c r="DC23" i="36"/>
  <c r="DC19" i="36" s="1"/>
  <c r="K24" i="27" s="1"/>
  <c r="CY56" i="36"/>
  <c r="CN49" i="36"/>
  <c r="CA54" i="36"/>
  <c r="CA28" i="36"/>
  <c r="DO57" i="36"/>
  <c r="CX26" i="36"/>
  <c r="CB39" i="36"/>
  <c r="CL56" i="36"/>
  <c r="CT39" i="36"/>
  <c r="CN30" i="36"/>
  <c r="BX43" i="36"/>
  <c r="CQ45" i="36"/>
  <c r="DO35" i="36"/>
  <c r="DO21" i="36" s="1"/>
  <c r="CP30" i="36"/>
  <c r="DH57" i="36"/>
  <c r="CL38" i="36"/>
  <c r="CL24" i="36"/>
  <c r="CL20" i="36" s="1"/>
  <c r="DM38" i="36"/>
  <c r="CF27" i="36"/>
  <c r="BU36" i="36"/>
  <c r="DC25" i="36"/>
  <c r="DN24" i="36"/>
  <c r="DN20" i="36" s="1"/>
  <c r="DJ46" i="36"/>
  <c r="DM23" i="36"/>
  <c r="DM19" i="36" s="1"/>
  <c r="CJ35" i="36"/>
  <c r="CJ21" i="36" s="1"/>
  <c r="CP25" i="36"/>
  <c r="CX53" i="36"/>
  <c r="CL25" i="36"/>
  <c r="DK59" i="36"/>
  <c r="DG52" i="36"/>
  <c r="CB38" i="36"/>
  <c r="DN42" i="36"/>
  <c r="DM54" i="36"/>
  <c r="DA32" i="36"/>
  <c r="CF31" i="36"/>
  <c r="DL46" i="36"/>
  <c r="CX58" i="36"/>
  <c r="DG27" i="36"/>
  <c r="BV42" i="36"/>
  <c r="DE25" i="36"/>
  <c r="CD31" i="36"/>
  <c r="DG55" i="36"/>
  <c r="BY45" i="36"/>
  <c r="CM30" i="36"/>
  <c r="CM23" i="36"/>
  <c r="CM19" i="36" s="1"/>
  <c r="CH27" i="36"/>
  <c r="DH30" i="36"/>
  <c r="CX28" i="36"/>
  <c r="CN46" i="36"/>
  <c r="BY37" i="36"/>
  <c r="CM43" i="36"/>
  <c r="CZ52" i="36"/>
  <c r="DH58" i="36"/>
  <c r="DG48" i="36"/>
  <c r="DJ56" i="36"/>
  <c r="DE43" i="36"/>
  <c r="CV36" i="36"/>
  <c r="CJ44" i="36"/>
  <c r="CB43" i="36"/>
  <c r="CC31" i="36"/>
  <c r="DM57" i="36"/>
  <c r="CI48" i="36"/>
  <c r="CZ33" i="36"/>
  <c r="BY30" i="36"/>
  <c r="CD58" i="36"/>
  <c r="DP38" i="36"/>
  <c r="DM42" i="36"/>
  <c r="DF39" i="36"/>
  <c r="CQ34" i="36"/>
  <c r="DF57" i="36"/>
  <c r="DE53" i="36"/>
  <c r="CW57" i="36"/>
  <c r="CA23" i="36"/>
  <c r="CA19" i="36" s="1"/>
  <c r="CP23" i="36"/>
  <c r="CP19" i="36" s="1"/>
  <c r="CE23" i="36"/>
  <c r="CE19" i="36" s="1"/>
  <c r="CX39" i="36"/>
  <c r="CY50" i="36"/>
  <c r="BY36" i="36"/>
  <c r="DP41" i="36"/>
  <c r="CS51" i="36"/>
  <c r="CL52" i="36"/>
  <c r="CY35" i="36"/>
  <c r="CY21" i="36" s="1"/>
  <c r="DI51" i="36"/>
  <c r="CN44" i="36"/>
  <c r="CQ40" i="36"/>
  <c r="CY25" i="36"/>
  <c r="CH56" i="36"/>
  <c r="CO58" i="36"/>
  <c r="CP38" i="36"/>
  <c r="DC57" i="36"/>
  <c r="CS26" i="36"/>
  <c r="DE38" i="36"/>
  <c r="DP28" i="36"/>
  <c r="CV48" i="36"/>
  <c r="DN32" i="36"/>
  <c r="CM44" i="36"/>
  <c r="CS56" i="36"/>
  <c r="CZ40" i="36"/>
  <c r="DO42" i="36"/>
  <c r="CW46" i="36"/>
  <c r="CD42" i="36"/>
  <c r="CD59" i="36"/>
  <c r="BS27" i="36"/>
  <c r="CH26" i="36"/>
  <c r="CC44" i="36"/>
  <c r="DL38" i="36"/>
  <c r="BV28" i="36"/>
  <c r="DP52" i="36"/>
  <c r="CE25" i="36"/>
  <c r="CS43" i="36"/>
  <c r="CQ56" i="36"/>
  <c r="DI30" i="36"/>
  <c r="DN44" i="36"/>
  <c r="CY26" i="36"/>
  <c r="DO29" i="36"/>
  <c r="BR31" i="36"/>
  <c r="CD29" i="36"/>
  <c r="DL44" i="36"/>
  <c r="DC31" i="36"/>
  <c r="DE23" i="36"/>
  <c r="DE19" i="36" s="1"/>
  <c r="CJ29" i="36"/>
  <c r="CV30" i="36"/>
  <c r="BX55" i="36"/>
  <c r="BU41" i="36"/>
  <c r="CN45" i="36"/>
  <c r="DO46" i="36"/>
  <c r="CK51" i="36"/>
  <c r="DJ35" i="36"/>
  <c r="DJ21" i="36" s="1"/>
  <c r="CA38" i="36"/>
  <c r="DN56" i="36"/>
  <c r="CB48" i="36"/>
  <c r="BV59" i="36"/>
  <c r="CN52" i="36"/>
  <c r="CB30" i="36"/>
  <c r="DJ53" i="36"/>
  <c r="DG54" i="36"/>
  <c r="CF44" i="36"/>
  <c r="DC29" i="36"/>
  <c r="CV59" i="36"/>
  <c r="DM27" i="36"/>
  <c r="DL40" i="36"/>
  <c r="DA31" i="36"/>
  <c r="CF53" i="36"/>
  <c r="CO55" i="36"/>
  <c r="CY44" i="36"/>
  <c r="CK29" i="36"/>
  <c r="CA37" i="36"/>
  <c r="CE40" i="36"/>
  <c r="CS59" i="36"/>
  <c r="DA38" i="36"/>
  <c r="BS56" i="36"/>
  <c r="BU37" i="36"/>
  <c r="BR29" i="36"/>
  <c r="CS46" i="36"/>
  <c r="DF43" i="36"/>
  <c r="CW59" i="36"/>
  <c r="DO50" i="36"/>
  <c r="DK31" i="36"/>
  <c r="CZ36" i="36"/>
  <c r="CO46" i="36"/>
  <c r="DM59" i="36"/>
  <c r="DL36" i="36"/>
  <c r="BV36" i="36"/>
  <c r="CY41" i="36"/>
  <c r="DH59" i="36"/>
  <c r="DJ27" i="36"/>
  <c r="CL27" i="36"/>
  <c r="DB57" i="36"/>
  <c r="DO32" i="36"/>
  <c r="CH32" i="36"/>
  <c r="CD54" i="36"/>
  <c r="CV32" i="36"/>
  <c r="BY44" i="36"/>
  <c r="BS50" i="36"/>
  <c r="CA33" i="36"/>
  <c r="CW56" i="36"/>
  <c r="DI36" i="36"/>
  <c r="CH54" i="36"/>
  <c r="CH23" i="36"/>
  <c r="CH19" i="36" s="1"/>
  <c r="CD28" i="36"/>
  <c r="CD43" i="36"/>
  <c r="DK26" i="36"/>
  <c r="DI57" i="36"/>
  <c r="DN38" i="36"/>
  <c r="DB53" i="36"/>
  <c r="CB31" i="36"/>
  <c r="CX45" i="36"/>
  <c r="CB36" i="36"/>
  <c r="BY34" i="36"/>
  <c r="DH56" i="36"/>
  <c r="CW41" i="36"/>
  <c r="BV45" i="36"/>
  <c r="DH44" i="36"/>
  <c r="DE31" i="36"/>
  <c r="CV57" i="36"/>
  <c r="BU48" i="36"/>
  <c r="DM33" i="36"/>
  <c r="DO54" i="36"/>
  <c r="CK23" i="36"/>
  <c r="CK19" i="36" s="1"/>
  <c r="DG47" i="36"/>
  <c r="DE30" i="36"/>
  <c r="CT42" i="36"/>
  <c r="DL27" i="36"/>
  <c r="DA36" i="36"/>
  <c r="BS26" i="36"/>
  <c r="BR55" i="36"/>
  <c r="CI45" i="36"/>
  <c r="CQ33" i="36"/>
  <c r="DA27" i="36"/>
  <c r="DG46" i="36"/>
  <c r="CP24" i="36"/>
  <c r="CP20" i="36" s="1"/>
  <c r="CJ28" i="36"/>
  <c r="DC35" i="36"/>
  <c r="DC21" i="36" s="1"/>
  <c r="DA45" i="36"/>
  <c r="CF28" i="36"/>
  <c r="CW49" i="36"/>
  <c r="CI43" i="36"/>
  <c r="DC56" i="36"/>
  <c r="CE58" i="36"/>
  <c r="CK56" i="36"/>
  <c r="DG36" i="36"/>
  <c r="CF34" i="36"/>
  <c r="DG29" i="36"/>
  <c r="DA47" i="36"/>
  <c r="CB51" i="36"/>
  <c r="CO33" i="36"/>
  <c r="DN45" i="36"/>
  <c r="DG57" i="36"/>
  <c r="DF40" i="36"/>
  <c r="DL26" i="36"/>
  <c r="CN47" i="36"/>
  <c r="DJ47" i="36"/>
  <c r="CS27" i="36"/>
  <c r="CW35" i="36"/>
  <c r="CW21" i="36" s="1"/>
  <c r="BY53" i="36"/>
  <c r="CD38" i="36"/>
  <c r="CH43" i="36"/>
  <c r="DL52" i="36"/>
  <c r="BX47" i="36"/>
  <c r="CM48" i="36"/>
  <c r="DH55" i="36"/>
  <c r="CE39" i="36"/>
  <c r="BY55" i="36"/>
  <c r="CD33" i="36"/>
  <c r="BX53" i="36"/>
  <c r="BR37" i="36"/>
  <c r="CH57" i="36"/>
  <c r="DL41" i="36"/>
  <c r="CA53" i="36"/>
  <c r="DB29" i="36"/>
  <c r="DN23" i="36"/>
  <c r="DN19" i="36" s="1"/>
  <c r="CX50" i="36"/>
  <c r="CP28" i="36"/>
  <c r="DL57" i="36"/>
  <c r="BY29" i="36"/>
  <c r="BV26" i="36"/>
  <c r="CQ59" i="36"/>
  <c r="DB38" i="36"/>
  <c r="CJ27" i="36"/>
  <c r="DA58" i="36"/>
  <c r="DG34" i="36"/>
  <c r="CJ52" i="36"/>
  <c r="CX34" i="36"/>
  <c r="CL48" i="36"/>
  <c r="DM30" i="36"/>
  <c r="CQ52" i="36"/>
  <c r="CX46" i="36"/>
  <c r="DC50" i="36"/>
  <c r="CZ31" i="36"/>
  <c r="CO54" i="36"/>
  <c r="CE36" i="36"/>
  <c r="BU31" i="36"/>
  <c r="DJ43" i="36"/>
  <c r="CQ58" i="36"/>
  <c r="CA48" i="36"/>
  <c r="CO59" i="36"/>
  <c r="DA30" i="36"/>
  <c r="CD56" i="36"/>
  <c r="DK38" i="36"/>
  <c r="CO30" i="36"/>
  <c r="CH41" i="36"/>
  <c r="CO43" i="36"/>
  <c r="DL45" i="36"/>
  <c r="CB34" i="36"/>
  <c r="DN30" i="36"/>
  <c r="DI37" i="36"/>
  <c r="CD34" i="36"/>
  <c r="DE39" i="36"/>
  <c r="CB41" i="36"/>
  <c r="DA41" i="36"/>
  <c r="CI55" i="36"/>
  <c r="CF48" i="36"/>
  <c r="DL34" i="36"/>
  <c r="CI53" i="36"/>
  <c r="CO27" i="36"/>
  <c r="CF55" i="36"/>
  <c r="CS29" i="36"/>
  <c r="DB34" i="36"/>
  <c r="BY32" i="36"/>
  <c r="CT41" i="36"/>
  <c r="DB30" i="36"/>
  <c r="BS42" i="36"/>
  <c r="DF42" i="36"/>
  <c r="CD23" i="36"/>
  <c r="CD19" i="36" s="1"/>
  <c r="G24" i="27" s="1"/>
  <c r="CL28" i="36"/>
  <c r="DK49" i="36"/>
  <c r="CO44" i="36"/>
  <c r="CQ42" i="36"/>
  <c r="CV23" i="36"/>
  <c r="CV19" i="36" s="1"/>
  <c r="CN50" i="36"/>
  <c r="BS52" i="36"/>
  <c r="DK30" i="36"/>
  <c r="BY50" i="36"/>
  <c r="DH37" i="36"/>
  <c r="CW32" i="36"/>
  <c r="BS57" i="36"/>
  <c r="DM53" i="36"/>
  <c r="CZ37" i="36"/>
  <c r="CX31" i="36"/>
  <c r="DL31" i="36"/>
  <c r="CS50" i="36"/>
  <c r="BX45" i="36"/>
  <c r="BR38" i="36"/>
  <c r="CK37" i="36"/>
  <c r="CL43" i="36"/>
  <c r="DM26" i="36"/>
  <c r="CN34" i="36"/>
  <c r="CK38" i="36"/>
  <c r="BX57" i="36"/>
  <c r="DO38" i="36"/>
  <c r="CD26" i="36"/>
  <c r="DO24" i="36"/>
  <c r="DO20" i="36" s="1"/>
  <c r="CA51" i="36"/>
  <c r="CC46" i="36"/>
  <c r="CP35" i="36"/>
  <c r="CP21" i="36" s="1"/>
  <c r="CH55" i="36"/>
  <c r="DO47" i="36"/>
  <c r="DL49" i="36"/>
  <c r="BR30" i="36"/>
  <c r="CZ39" i="36"/>
  <c r="DO37" i="36"/>
  <c r="DN37" i="36"/>
  <c r="DO36" i="36"/>
  <c r="CM59" i="36"/>
  <c r="CY31" i="36"/>
  <c r="BR53" i="36"/>
  <c r="CP42" i="36"/>
  <c r="BY51" i="36"/>
  <c r="DK36" i="36"/>
  <c r="BS55" i="36"/>
  <c r="CF56" i="36"/>
  <c r="BV40" i="36"/>
  <c r="DE46" i="36"/>
  <c r="BS43" i="36"/>
  <c r="BU45" i="36"/>
  <c r="CY30" i="36"/>
  <c r="DH41" i="36"/>
  <c r="BV32" i="36"/>
  <c r="CZ25" i="36"/>
  <c r="CP54" i="36"/>
  <c r="CZ47" i="36"/>
  <c r="CD45" i="36"/>
  <c r="BS33" i="36"/>
  <c r="DA23" i="36"/>
  <c r="DA19" i="36" s="1"/>
  <c r="CK26" i="36"/>
  <c r="CV49" i="36"/>
  <c r="DF58" i="36"/>
  <c r="CA29" i="36"/>
  <c r="CX38" i="36"/>
  <c r="CF26" i="36"/>
  <c r="BS58" i="36"/>
  <c r="CK44" i="36"/>
  <c r="CY51" i="36"/>
  <c r="CN51" i="36"/>
  <c r="CF37" i="36"/>
  <c r="CE48" i="36"/>
  <c r="CZ53" i="36"/>
  <c r="CZ46" i="36"/>
  <c r="BR35" i="36"/>
  <c r="BR21" i="36" s="1"/>
  <c r="CD27" i="36"/>
  <c r="DE42" i="36"/>
  <c r="DC24" i="36"/>
  <c r="DC20" i="36" s="1"/>
  <c r="DB40" i="36"/>
  <c r="CA52" i="36"/>
  <c r="CF39" i="36"/>
  <c r="DF32" i="36"/>
  <c r="DK32" i="36"/>
  <c r="BY52" i="36"/>
  <c r="CL31" i="36"/>
  <c r="CL45" i="36"/>
  <c r="DC30" i="36"/>
  <c r="BV46" i="36"/>
  <c r="DK52" i="36"/>
  <c r="CA43" i="36"/>
  <c r="CV52" i="36"/>
  <c r="CZ30" i="36"/>
  <c r="BY59" i="36"/>
  <c r="CL33" i="36"/>
  <c r="CE37" i="36"/>
  <c r="CE29" i="36"/>
  <c r="CK48" i="36"/>
  <c r="CV24" i="36"/>
  <c r="CV20" i="36" s="1"/>
  <c r="DB59" i="36"/>
  <c r="CM45" i="36"/>
  <c r="DB48" i="36"/>
  <c r="CL51" i="36"/>
  <c r="CM49" i="36"/>
  <c r="DH48" i="36"/>
  <c r="CY29" i="36"/>
  <c r="CC30" i="36"/>
  <c r="BU32" i="36"/>
  <c r="BR46" i="36"/>
  <c r="DK47" i="36"/>
  <c r="CO45" i="36"/>
  <c r="CA30" i="36"/>
  <c r="DL43" i="36"/>
  <c r="DP25" i="36"/>
  <c r="BX33" i="36"/>
  <c r="BU47" i="36"/>
  <c r="DO40" i="36"/>
  <c r="DA24" i="36"/>
  <c r="DA20" i="36" s="1"/>
  <c r="DH45" i="36"/>
  <c r="CY47" i="36"/>
  <c r="CH50" i="36"/>
  <c r="CI31" i="36"/>
  <c r="CQ31" i="36"/>
  <c r="BU33" i="36"/>
  <c r="BS46" i="36"/>
  <c r="DP51" i="36"/>
  <c r="DL29" i="36"/>
  <c r="DJ24" i="36"/>
  <c r="DJ20" i="36" s="1"/>
  <c r="DA44" i="36"/>
  <c r="DF26" i="36"/>
  <c r="CT35" i="36"/>
  <c r="CT21" i="36" s="1"/>
  <c r="CH49" i="36"/>
  <c r="CK36" i="36"/>
  <c r="BV43" i="36"/>
  <c r="CS41" i="36"/>
  <c r="DJ39" i="36"/>
  <c r="CP58" i="36"/>
  <c r="CW39" i="36"/>
  <c r="BY46" i="36"/>
  <c r="BU25" i="36"/>
  <c r="DH43" i="36"/>
  <c r="DB25" i="36"/>
  <c r="DB26" i="36"/>
  <c r="CS54" i="36"/>
  <c r="CY37" i="36"/>
  <c r="DE28" i="36"/>
  <c r="CT46" i="36"/>
  <c r="DJ45" i="36"/>
  <c r="CO35" i="36"/>
  <c r="CO21" i="36" s="1"/>
  <c r="CM32" i="36"/>
  <c r="DP33" i="36"/>
  <c r="CL57" i="36"/>
  <c r="DE50" i="36"/>
  <c r="CE46" i="36"/>
  <c r="BX30" i="36"/>
  <c r="DH50" i="36"/>
  <c r="CZ32" i="36"/>
  <c r="DB47" i="36"/>
  <c r="CY46" i="36"/>
  <c r="CQ32" i="36"/>
  <c r="BX32" i="36"/>
  <c r="BS44" i="36"/>
  <c r="CK52" i="36"/>
  <c r="BS41" i="36"/>
  <c r="DO33" i="36"/>
  <c r="CM24" i="36"/>
  <c r="CM20" i="36" s="1"/>
  <c r="CK24" i="36"/>
  <c r="CK20" i="36" s="1"/>
  <c r="DA34" i="36"/>
  <c r="CC52" i="36"/>
  <c r="DH51" i="36"/>
  <c r="CK59" i="36"/>
  <c r="CS31" i="36"/>
  <c r="BV58" i="36"/>
  <c r="CE49" i="36"/>
  <c r="BY42" i="36"/>
  <c r="CZ51" i="36"/>
  <c r="CB57" i="36"/>
  <c r="CB50" i="36"/>
  <c r="CA58" i="36"/>
  <c r="DM31" i="36"/>
  <c r="CV33" i="36"/>
  <c r="CK34" i="36"/>
  <c r="BV29" i="36"/>
  <c r="CO39" i="36"/>
  <c r="DL42" i="36"/>
  <c r="CC37" i="36"/>
  <c r="CY49" i="36"/>
  <c r="CZ56" i="36"/>
  <c r="DK25" i="36"/>
  <c r="CF30" i="36"/>
  <c r="CO42" i="36"/>
  <c r="DP49" i="36"/>
  <c r="DK53" i="36"/>
  <c r="CA55" i="36"/>
  <c r="DB32" i="36"/>
  <c r="CY32" i="36"/>
  <c r="DM46" i="36"/>
  <c r="BV55" i="36"/>
  <c r="DB33" i="36"/>
  <c r="BS28" i="36"/>
  <c r="CJ24" i="36"/>
  <c r="CJ20" i="36" s="1"/>
  <c r="BR42" i="36"/>
  <c r="DF44" i="36"/>
  <c r="DC43" i="36"/>
  <c r="CQ29" i="36"/>
  <c r="BU30" i="36"/>
  <c r="CW42" i="36"/>
  <c r="CC29" i="36"/>
  <c r="DP32" i="36"/>
  <c r="DJ49" i="36"/>
  <c r="CV58" i="36"/>
  <c r="BR58" i="36"/>
  <c r="DK45" i="36"/>
  <c r="DF30" i="36"/>
  <c r="DJ55" i="36"/>
  <c r="CP40" i="36"/>
  <c r="DA59" i="36"/>
  <c r="CI50" i="36"/>
  <c r="CC59" i="36"/>
  <c r="CM31" i="36"/>
  <c r="CL32" i="36"/>
  <c r="BY49" i="36"/>
  <c r="DC53" i="36"/>
  <c r="DP47" i="36"/>
  <c r="CA46" i="36"/>
  <c r="DF31" i="36"/>
  <c r="BS51" i="36"/>
  <c r="DN31" i="36"/>
  <c r="CT28" i="36"/>
  <c r="CZ48" i="36"/>
  <c r="DK44" i="36"/>
  <c r="CZ24" i="36"/>
  <c r="CZ20" i="36" s="1"/>
  <c r="CE59" i="36"/>
  <c r="CQ50" i="36"/>
  <c r="CY48" i="36"/>
  <c r="CB32" i="36"/>
  <c r="CX42" i="36"/>
  <c r="DP39" i="36"/>
  <c r="DH29" i="36"/>
  <c r="BR51" i="36"/>
  <c r="CI54" i="36"/>
  <c r="BY26" i="36"/>
  <c r="DC44" i="36"/>
  <c r="BV48" i="36"/>
  <c r="CD25" i="36"/>
  <c r="DC33" i="36"/>
  <c r="BS37" i="36"/>
  <c r="CI49" i="36"/>
  <c r="BV24" i="36"/>
  <c r="BV20" i="36" s="1"/>
  <c r="CT45" i="36"/>
  <c r="CC50" i="36"/>
  <c r="CE52" i="36"/>
  <c r="CY59" i="36"/>
  <c r="CL49" i="36"/>
  <c r="CQ47" i="36"/>
  <c r="DK57" i="36"/>
  <c r="BR52" i="36"/>
  <c r="CE51" i="36"/>
  <c r="CL29" i="36"/>
  <c r="DN33" i="36"/>
  <c r="DC49" i="36"/>
  <c r="BV54" i="36"/>
  <c r="DF38" i="36"/>
  <c r="BR56" i="36"/>
  <c r="DG49" i="36"/>
  <c r="CX32" i="36"/>
  <c r="CP53" i="36"/>
  <c r="DH26" i="36"/>
  <c r="DH34" i="36"/>
  <c r="CE50" i="36"/>
  <c r="CP55" i="36"/>
  <c r="CC27" i="36"/>
  <c r="DE32" i="36"/>
  <c r="CP51" i="36"/>
  <c r="DO56" i="36"/>
  <c r="CB28" i="36"/>
  <c r="DN43" i="36"/>
  <c r="DH28" i="36"/>
  <c r="CP29" i="36"/>
  <c r="CC48" i="36"/>
  <c r="CF47" i="36"/>
  <c r="DO52" i="36"/>
  <c r="CV31" i="36"/>
  <c r="CM50" i="36"/>
  <c r="CC32" i="36"/>
  <c r="CS45" i="36"/>
  <c r="CT48" i="36"/>
  <c r="DF33" i="36"/>
  <c r="CT52" i="36"/>
  <c r="CF33" i="36"/>
  <c r="BX41" i="36"/>
  <c r="DA50" i="36"/>
  <c r="CA26" i="36"/>
  <c r="CI52" i="36"/>
  <c r="CV43" i="36"/>
  <c r="CB52" i="36"/>
  <c r="CH29" i="36"/>
  <c r="CO53" i="36"/>
  <c r="CV47" i="36"/>
  <c r="CE34" i="36"/>
  <c r="DN54" i="36"/>
  <c r="CJ50" i="36"/>
  <c r="CB53" i="36"/>
  <c r="DM50" i="36"/>
  <c r="CO36" i="36"/>
  <c r="CD46" i="36"/>
  <c r="CP52" i="36"/>
  <c r="CW30" i="36"/>
  <c r="CD49" i="36"/>
  <c r="CS53" i="36"/>
  <c r="DK29" i="36"/>
  <c r="CO29" i="36"/>
  <c r="DL47" i="36"/>
  <c r="CO56" i="36"/>
  <c r="CC47" i="36"/>
  <c r="BX24" i="36"/>
  <c r="BX20" i="36" s="1"/>
  <c r="O12" i="37" s="1"/>
  <c r="N12" i="37" s="1"/>
  <c r="CS52" i="36"/>
  <c r="BX48" i="36"/>
  <c r="DN49" i="36"/>
  <c r="CJ32" i="36"/>
  <c r="CD55" i="36"/>
  <c r="DN46" i="36"/>
  <c r="DI50" i="36"/>
  <c r="CV29" i="36"/>
  <c r="CA35" i="36"/>
  <c r="CA21" i="36" s="1"/>
  <c r="CH59" i="36"/>
  <c r="DA37" i="36"/>
  <c r="CV37" i="36"/>
  <c r="CO51" i="36"/>
  <c r="BX28" i="36"/>
  <c r="CT47" i="36"/>
  <c r="CO49" i="36"/>
  <c r="DH49" i="36"/>
  <c r="CE57" i="36"/>
  <c r="CX47" i="36"/>
  <c r="CH46" i="36"/>
  <c r="BY43" i="36"/>
  <c r="DE33" i="36"/>
  <c r="DE51" i="36"/>
  <c r="CM46" i="36"/>
  <c r="CX29" i="36"/>
  <c r="CJ49" i="36"/>
  <c r="BV33" i="36"/>
  <c r="CI34" i="36"/>
  <c r="DK51" i="36"/>
  <c r="CB56" i="36"/>
  <c r="DA33" i="36"/>
  <c r="DM44" i="36"/>
  <c r="DF46" i="36"/>
  <c r="CM53" i="36"/>
  <c r="DK34" i="36"/>
  <c r="CJ53" i="36"/>
  <c r="CE24" i="36"/>
  <c r="CE20" i="36" s="1"/>
  <c r="CS49" i="36"/>
  <c r="CK30" i="36"/>
  <c r="DN53" i="36"/>
  <c r="CJ37" i="36"/>
  <c r="CM57" i="36"/>
  <c r="DJ41" i="36"/>
  <c r="CA24" i="36"/>
  <c r="CA20" i="36" s="1"/>
  <c r="BR39" i="36"/>
  <c r="CI30" i="36"/>
  <c r="CH31" i="36"/>
  <c r="CW54" i="36"/>
  <c r="DE26" i="36"/>
  <c r="CH47" i="36"/>
  <c r="DK33" i="36"/>
  <c r="CW29" i="36"/>
  <c r="DI54" i="36"/>
  <c r="CW26" i="36"/>
  <c r="DA55" i="36"/>
  <c r="DA46" i="36"/>
  <c r="DF50" i="36"/>
  <c r="CF24" i="36"/>
  <c r="CF20" i="36" s="1"/>
  <c r="DF51" i="36"/>
  <c r="DK50" i="36"/>
  <c r="DF49" i="36"/>
  <c r="CE32" i="36"/>
  <c r="DH32" i="36"/>
  <c r="CD51" i="36"/>
  <c r="DM52" i="36"/>
  <c r="CF45" i="36"/>
  <c r="CN48" i="36"/>
  <c r="CM26" i="36"/>
  <c r="DK41" i="36"/>
  <c r="CO32" i="36"/>
  <c r="DJ48" i="36"/>
  <c r="DC40" i="36"/>
  <c r="DF29" i="36"/>
  <c r="BS38" i="36"/>
  <c r="CP34" i="36"/>
  <c r="CC49" i="36"/>
  <c r="CN25" i="36"/>
  <c r="CJ31" i="36"/>
  <c r="CI51" i="36"/>
  <c r="BV30" i="36"/>
  <c r="CS30" i="36"/>
  <c r="CT40" i="36"/>
  <c r="CX57" i="36"/>
  <c r="DB51" i="36"/>
  <c r="CC33" i="36"/>
  <c r="DE52" i="36"/>
  <c r="DJ29" i="36"/>
  <c r="DE29" i="36"/>
  <c r="CC24" i="36"/>
  <c r="CC20" i="36" s="1"/>
  <c r="O22" i="37" s="1"/>
  <c r="N22" i="37" s="1"/>
  <c r="DF52" i="36"/>
  <c r="DB24" i="36"/>
  <c r="DB20" i="36" s="1"/>
  <c r="CO50" i="36"/>
  <c r="DJ31" i="36"/>
  <c r="CW31" i="36"/>
  <c r="CH48" i="36"/>
  <c r="DI45" i="36"/>
  <c r="DO34" i="36"/>
  <c r="DL54" i="36"/>
  <c r="CQ23" i="36"/>
  <c r="CQ19" i="36" s="1"/>
  <c r="BY35" i="36"/>
  <c r="BY21" i="36" s="1"/>
  <c r="CI47" i="36"/>
  <c r="CM41" i="36"/>
  <c r="DH31" i="36"/>
  <c r="CA50" i="36"/>
  <c r="DF48" i="36"/>
  <c r="DO48" i="36"/>
  <c r="CI46" i="36"/>
  <c r="CT24" i="36"/>
  <c r="CT20" i="36" s="1"/>
  <c r="BV27" i="36"/>
  <c r="DM56" i="36"/>
  <c r="DJ28" i="36"/>
  <c r="DI52" i="36"/>
  <c r="DG31" i="36"/>
  <c r="DL55" i="36"/>
  <c r="CK32" i="36"/>
  <c r="DP35" i="36"/>
  <c r="DP21" i="36" s="1"/>
  <c r="CH42" i="36"/>
  <c r="DB50" i="36"/>
  <c r="BR36" i="36"/>
  <c r="CL58" i="36"/>
  <c r="DH52" i="36"/>
  <c r="CC51" i="36"/>
  <c r="CP44" i="36"/>
  <c r="CK47" i="36"/>
  <c r="DE59" i="36"/>
  <c r="CW33" i="36"/>
  <c r="CK41" i="36"/>
  <c r="CC45" i="36"/>
  <c r="E36" i="37" l="1"/>
  <c r="E14" i="37"/>
  <c r="D14" i="37" s="1"/>
  <c r="J24" i="37"/>
  <c r="I24" i="37" s="1"/>
  <c r="J22" i="37"/>
  <c r="I22" i="37" s="1"/>
  <c r="E34" i="37"/>
  <c r="D34" i="37" s="1"/>
  <c r="DG24" i="36"/>
  <c r="DG20" i="36" s="1"/>
  <c r="Y14" i="37"/>
  <c r="X14" i="37" s="1"/>
  <c r="Y12" i="37"/>
  <c r="X12" i="37" s="1"/>
  <c r="Y10" i="37"/>
  <c r="Y16" i="37"/>
  <c r="T24" i="37"/>
  <c r="S24" i="37" s="1"/>
  <c r="H23" i="27"/>
  <c r="H25" i="27" s="1"/>
  <c r="T20" i="37"/>
  <c r="T26" i="37"/>
  <c r="T22" i="37"/>
  <c r="S22" i="37" s="1"/>
  <c r="T36" i="37"/>
  <c r="T34" i="37"/>
  <c r="S34" i="37" s="1"/>
  <c r="T32" i="37"/>
  <c r="S32" i="37" s="1"/>
  <c r="T30" i="37"/>
  <c r="F23" i="27"/>
  <c r="F25" i="27" s="1"/>
  <c r="J20" i="37"/>
  <c r="J26" i="37"/>
  <c r="DI23" i="36"/>
  <c r="DI19" i="36" s="1"/>
  <c r="E16" i="37"/>
  <c r="E10" i="37"/>
  <c r="E12" i="37"/>
  <c r="D12" i="37" s="1"/>
  <c r="E32" i="37"/>
  <c r="D32" i="37" s="1"/>
  <c r="E30" i="37"/>
  <c r="O16" i="37"/>
  <c r="O10" i="37"/>
  <c r="O14" i="37"/>
  <c r="N14" i="37" s="1"/>
  <c r="C23" i="27"/>
  <c r="C25" i="27" s="1"/>
  <c r="I23" i="27"/>
  <c r="I25" i="27" s="1"/>
  <c r="Y22" i="37"/>
  <c r="X22" i="37" s="1"/>
  <c r="Y24" i="37"/>
  <c r="X24" i="37" s="1"/>
  <c r="Y20" i="37"/>
  <c r="Y26" i="37"/>
  <c r="Y30" i="37"/>
  <c r="Y36" i="37"/>
  <c r="Y32" i="37"/>
  <c r="X32" i="37" s="1"/>
  <c r="Y34" i="37"/>
  <c r="X34" i="37" s="1"/>
  <c r="K23" i="27"/>
  <c r="K25" i="27" s="1"/>
  <c r="E24" i="37"/>
  <c r="D24" i="37" s="1"/>
  <c r="E20" i="37"/>
  <c r="E26" i="37"/>
  <c r="E22" i="37"/>
  <c r="D22" i="37" s="1"/>
  <c r="DH24" i="36"/>
  <c r="DH20" i="36" s="1"/>
  <c r="J30" i="37"/>
  <c r="J32" i="37"/>
  <c r="I32" i="37" s="1"/>
  <c r="J34" i="37"/>
  <c r="I34" i="37" s="1"/>
  <c r="J36" i="37"/>
  <c r="O30" i="37"/>
  <c r="O36" i="37"/>
  <c r="O32" i="37"/>
  <c r="N32" i="37" s="1"/>
  <c r="O34" i="37"/>
  <c r="N34" i="37" s="1"/>
  <c r="G23" i="27"/>
  <c r="G25" i="27" s="1"/>
  <c r="O26" i="37"/>
  <c r="O24" i="37"/>
  <c r="N24" i="37" s="1"/>
  <c r="O20" i="37"/>
  <c r="J10" i="37"/>
  <c r="J12" i="37"/>
  <c r="I12" i="37" s="1"/>
  <c r="B23" i="27"/>
  <c r="B25" i="27" s="1"/>
  <c r="J16" i="37"/>
  <c r="T16" i="37" l="1"/>
  <c r="T10" i="37"/>
  <c r="T14" i="37"/>
  <c r="S14" i="37" s="1"/>
  <c r="T12" i="37"/>
  <c r="S12" i="37" s="1"/>
  <c r="E23" i="27"/>
  <c r="E25" i="27" s="1"/>
  <c r="R25" i="34" l="1"/>
  <c r="K24" i="34"/>
  <c r="P23" i="34"/>
  <c r="P19" i="34" s="1"/>
  <c r="N24" i="34"/>
  <c r="R22" i="34"/>
  <c r="R18" i="34" s="1"/>
  <c r="K26" i="34"/>
  <c r="P25" i="34"/>
  <c r="P26" i="34"/>
  <c r="R24" i="34"/>
  <c r="K23" i="34"/>
  <c r="K19" i="34" s="1"/>
  <c r="P22" i="34"/>
  <c r="P18" i="34" s="1"/>
  <c r="K25" i="34"/>
  <c r="P24" i="34"/>
  <c r="N25" i="34"/>
  <c r="R23" i="34"/>
  <c r="R19" i="34" s="1"/>
  <c r="K22" i="34"/>
  <c r="K18" i="34" s="1"/>
  <c r="R26" i="34"/>
  <c r="N23" i="34"/>
  <c r="N19" i="34" s="1"/>
  <c r="R39" i="34"/>
  <c r="K39" i="34"/>
  <c r="P39" i="34"/>
  <c r="N39" i="34"/>
  <c r="N38" i="34"/>
  <c r="K38" i="34"/>
  <c r="R37" i="34"/>
  <c r="P38" i="34"/>
  <c r="K37" i="34"/>
  <c r="R38" i="34"/>
  <c r="P37" i="34"/>
  <c r="N37" i="34"/>
  <c r="K36" i="34"/>
  <c r="R35" i="34"/>
  <c r="P36" i="34"/>
  <c r="N36" i="34"/>
  <c r="K35" i="34"/>
  <c r="P35" i="34"/>
  <c r="N35" i="34"/>
  <c r="R36" i="34"/>
  <c r="P34" i="34"/>
  <c r="P20" i="34" s="1"/>
  <c r="N34" i="34"/>
  <c r="N20" i="34" s="1"/>
  <c r="K34" i="34"/>
  <c r="K20" i="34" s="1"/>
  <c r="K33" i="34"/>
  <c r="N33" i="34"/>
  <c r="P32" i="34"/>
  <c r="N32" i="34"/>
  <c r="K31" i="34"/>
  <c r="R30" i="34"/>
  <c r="P31" i="34"/>
  <c r="N31" i="34"/>
  <c r="K30" i="34"/>
  <c r="P33" i="34"/>
  <c r="R32" i="34"/>
  <c r="P30" i="34"/>
  <c r="R29" i="34"/>
  <c r="R31" i="34"/>
  <c r="K29" i="34"/>
  <c r="R28" i="34"/>
  <c r="K32" i="34"/>
  <c r="N30" i="34"/>
  <c r="P29" i="34"/>
  <c r="N29" i="34"/>
  <c r="K28" i="34"/>
  <c r="P28" i="34"/>
  <c r="N28" i="34"/>
  <c r="R27" i="34"/>
  <c r="K27" i="34"/>
  <c r="P27" i="34"/>
  <c r="N27" i="34"/>
  <c r="K82" i="34"/>
  <c r="K81" i="34"/>
  <c r="K80" i="34"/>
  <c r="K79" i="34"/>
  <c r="K78" i="34"/>
  <c r="K77" i="34"/>
  <c r="K76" i="34"/>
  <c r="K75" i="34"/>
  <c r="K74" i="34"/>
  <c r="K73" i="34"/>
  <c r="K72" i="34"/>
  <c r="K71" i="34"/>
  <c r="K70" i="34"/>
  <c r="K69" i="34"/>
  <c r="K68" i="34"/>
  <c r="K67" i="34"/>
  <c r="K66" i="34"/>
  <c r="L79" i="34"/>
  <c r="L75" i="34"/>
  <c r="L71" i="34"/>
  <c r="L67" i="34"/>
  <c r="K64" i="34"/>
  <c r="K63" i="34"/>
  <c r="K62" i="34"/>
  <c r="K61" i="34"/>
  <c r="K60" i="34"/>
  <c r="K59" i="34"/>
  <c r="K58" i="34"/>
  <c r="K57" i="34"/>
  <c r="K56" i="34"/>
  <c r="K55" i="34"/>
  <c r="K54" i="34"/>
  <c r="K53" i="34"/>
  <c r="K52" i="34"/>
  <c r="K51" i="34"/>
  <c r="K50" i="34"/>
  <c r="K49" i="34"/>
  <c r="K48" i="34"/>
  <c r="K47" i="34"/>
  <c r="K46" i="34"/>
  <c r="K45" i="34"/>
  <c r="K44" i="34"/>
  <c r="K43" i="34"/>
  <c r="K42" i="34"/>
  <c r="K41" i="34"/>
  <c r="K40" i="34"/>
  <c r="L82" i="34"/>
  <c r="L78" i="34"/>
  <c r="L74" i="34"/>
  <c r="L70" i="34"/>
  <c r="L66" i="34"/>
  <c r="L64" i="34"/>
  <c r="L63" i="34"/>
  <c r="L62" i="34"/>
  <c r="L61" i="34"/>
  <c r="L60" i="34"/>
  <c r="L59" i="34"/>
  <c r="L58" i="34"/>
  <c r="L57" i="34"/>
  <c r="L56" i="34"/>
  <c r="L55" i="34"/>
  <c r="L54" i="34"/>
  <c r="L53" i="34"/>
  <c r="L52" i="34"/>
  <c r="L51" i="34"/>
  <c r="L50" i="34"/>
  <c r="L49" i="34"/>
  <c r="L48" i="34"/>
  <c r="L47" i="34"/>
  <c r="L46" i="34"/>
  <c r="L45" i="34"/>
  <c r="L44" i="34"/>
  <c r="L43" i="34"/>
  <c r="L42" i="34"/>
  <c r="L41" i="34"/>
  <c r="L40" i="34"/>
  <c r="L81" i="34"/>
  <c r="L77" i="34"/>
  <c r="L73" i="34"/>
  <c r="L69" i="34"/>
  <c r="K65" i="34"/>
  <c r="L80" i="34"/>
  <c r="L76" i="34"/>
  <c r="L72" i="34"/>
  <c r="L68" i="34"/>
  <c r="L65" i="34"/>
  <c r="P82" i="34"/>
  <c r="N82" i="34"/>
  <c r="Q82" i="34"/>
  <c r="O82" i="34"/>
  <c r="R82" i="34"/>
  <c r="S82" i="34"/>
  <c r="P81" i="34"/>
  <c r="N81" i="34"/>
  <c r="Q80" i="34"/>
  <c r="O80" i="34"/>
  <c r="R79" i="34"/>
  <c r="S78" i="34"/>
  <c r="Q81" i="34"/>
  <c r="O81" i="34"/>
  <c r="R80" i="34"/>
  <c r="S79" i="34"/>
  <c r="P78" i="34"/>
  <c r="N78" i="34"/>
  <c r="Q77" i="34"/>
  <c r="O77" i="34"/>
  <c r="R76" i="34"/>
  <c r="R81" i="34"/>
  <c r="S80" i="34"/>
  <c r="P79" i="34"/>
  <c r="N79" i="34"/>
  <c r="Q78" i="34"/>
  <c r="O78" i="34"/>
  <c r="R77" i="34"/>
  <c r="Q76" i="34"/>
  <c r="S76" i="34"/>
  <c r="P75" i="34"/>
  <c r="N75" i="34"/>
  <c r="Q74" i="34"/>
  <c r="O74" i="34"/>
  <c r="S81" i="34"/>
  <c r="Q79" i="34"/>
  <c r="R78" i="34"/>
  <c r="N77" i="34"/>
  <c r="Q75" i="34"/>
  <c r="O75" i="34"/>
  <c r="R74" i="34"/>
  <c r="S73" i="34"/>
  <c r="P72" i="34"/>
  <c r="N72" i="34"/>
  <c r="Q71" i="34"/>
  <c r="O71" i="34"/>
  <c r="R70" i="34"/>
  <c r="P80" i="34"/>
  <c r="O79" i="34"/>
  <c r="S77" i="34"/>
  <c r="O76" i="34"/>
  <c r="S75" i="34"/>
  <c r="P74" i="34"/>
  <c r="Q73" i="34"/>
  <c r="O73" i="34"/>
  <c r="N76" i="34"/>
  <c r="Q69" i="34"/>
  <c r="O69" i="34"/>
  <c r="R68" i="34"/>
  <c r="S67" i="34"/>
  <c r="P66" i="34"/>
  <c r="N66" i="34"/>
  <c r="S74" i="34"/>
  <c r="N73" i="34"/>
  <c r="O72" i="34"/>
  <c r="R73" i="34"/>
  <c r="Q72" i="34"/>
  <c r="R72" i="34"/>
  <c r="P71" i="34"/>
  <c r="P70" i="34"/>
  <c r="O70" i="34"/>
  <c r="S69" i="34"/>
  <c r="S72" i="34"/>
  <c r="S71" i="34"/>
  <c r="Q70" i="34"/>
  <c r="S70" i="34"/>
  <c r="Q68" i="34"/>
  <c r="O68" i="34"/>
  <c r="R67" i="34"/>
  <c r="S66" i="34"/>
  <c r="P65" i="34"/>
  <c r="N65" i="34"/>
  <c r="P68" i="34"/>
  <c r="O67" i="34"/>
  <c r="Q65" i="34"/>
  <c r="R65" i="34"/>
  <c r="R64" i="34"/>
  <c r="S63" i="34"/>
  <c r="P62" i="34"/>
  <c r="N62" i="34"/>
  <c r="Q61" i="34"/>
  <c r="O61" i="34"/>
  <c r="R60" i="34"/>
  <c r="P67" i="34"/>
  <c r="O66" i="34"/>
  <c r="S65" i="34"/>
  <c r="S64" i="34"/>
  <c r="P63" i="34"/>
  <c r="N63" i="34"/>
  <c r="Q62" i="34"/>
  <c r="O62" i="34"/>
  <c r="R61" i="34"/>
  <c r="S60" i="34"/>
  <c r="P59" i="34"/>
  <c r="N59" i="34"/>
  <c r="N70" i="34"/>
  <c r="N68" i="34"/>
  <c r="Q67" i="34"/>
  <c r="R66" i="34"/>
  <c r="P64" i="34"/>
  <c r="N64" i="34"/>
  <c r="Q63" i="34"/>
  <c r="O63" i="34"/>
  <c r="R62" i="34"/>
  <c r="S68" i="34"/>
  <c r="N67" i="34"/>
  <c r="Q66" i="34"/>
  <c r="O65" i="34"/>
  <c r="Q64" i="34"/>
  <c r="O64" i="34"/>
  <c r="R63" i="34"/>
  <c r="S62" i="34"/>
  <c r="P61" i="34"/>
  <c r="N61" i="34"/>
  <c r="Q60" i="34"/>
  <c r="O60" i="34"/>
  <c r="S61" i="34"/>
  <c r="Q58" i="34"/>
  <c r="O58" i="34"/>
  <c r="R57" i="34"/>
  <c r="S56" i="34"/>
  <c r="P55" i="34"/>
  <c r="Q54" i="34"/>
  <c r="O54" i="34"/>
  <c r="P60" i="34"/>
  <c r="O59" i="34"/>
  <c r="R58" i="34"/>
  <c r="S57" i="34"/>
  <c r="P56" i="34"/>
  <c r="N56" i="34"/>
  <c r="Q55" i="34"/>
  <c r="O55" i="34"/>
  <c r="R54" i="34"/>
  <c r="S53" i="34"/>
  <c r="P52" i="34"/>
  <c r="N52" i="34"/>
  <c r="Q51" i="34"/>
  <c r="O51" i="34"/>
  <c r="Q59" i="34"/>
  <c r="R59" i="34"/>
  <c r="S58" i="34"/>
  <c r="P57" i="34"/>
  <c r="N57" i="34"/>
  <c r="Q56" i="34"/>
  <c r="O56" i="34"/>
  <c r="R55" i="34"/>
  <c r="S54" i="34"/>
  <c r="P53" i="34"/>
  <c r="N53" i="34"/>
  <c r="Q52" i="34"/>
  <c r="O52" i="34"/>
  <c r="S59" i="34"/>
  <c r="P58" i="34"/>
  <c r="N58" i="34"/>
  <c r="Q57" i="34"/>
  <c r="O57" i="34"/>
  <c r="S55" i="34"/>
  <c r="P54" i="34"/>
  <c r="N54" i="34"/>
  <c r="Q53" i="34"/>
  <c r="O53" i="34"/>
  <c r="R52" i="34"/>
  <c r="N51" i="34"/>
  <c r="P50" i="34"/>
  <c r="N50" i="34"/>
  <c r="Q49" i="34"/>
  <c r="O49" i="34"/>
  <c r="R48" i="34"/>
  <c r="S47" i="34"/>
  <c r="P46" i="34"/>
  <c r="N46" i="34"/>
  <c r="Q45" i="34"/>
  <c r="O45" i="34"/>
  <c r="R44" i="34"/>
  <c r="S43" i="34"/>
  <c r="S52" i="34"/>
  <c r="P51" i="34"/>
  <c r="R51" i="34"/>
  <c r="Q50" i="34"/>
  <c r="O50" i="34"/>
  <c r="R49" i="34"/>
  <c r="S48" i="34"/>
  <c r="P47" i="34"/>
  <c r="N47" i="34"/>
  <c r="Q46" i="34"/>
  <c r="O46" i="34"/>
  <c r="R45" i="34"/>
  <c r="S44" i="34"/>
  <c r="P43" i="34"/>
  <c r="N43" i="34"/>
  <c r="Q42" i="34"/>
  <c r="O42" i="34"/>
  <c r="R41" i="34"/>
  <c r="S40" i="34"/>
  <c r="R53" i="34"/>
  <c r="S51" i="34"/>
  <c r="R50" i="34"/>
  <c r="S49" i="34"/>
  <c r="P48" i="34"/>
  <c r="N48" i="34"/>
  <c r="Q47" i="34"/>
  <c r="O47" i="34"/>
  <c r="R46" i="34"/>
  <c r="S45" i="34"/>
  <c r="P44" i="34"/>
  <c r="N44" i="34"/>
  <c r="Q43" i="34"/>
  <c r="O43" i="34"/>
  <c r="R42" i="34"/>
  <c r="S41" i="34"/>
  <c r="P40" i="34"/>
  <c r="N40" i="34"/>
  <c r="S50" i="34"/>
  <c r="Q48" i="34"/>
  <c r="O48" i="34"/>
  <c r="R47" i="34"/>
  <c r="S46" i="34"/>
  <c r="Q44" i="34"/>
  <c r="O44" i="34"/>
  <c r="S42" i="34"/>
  <c r="N42" i="34"/>
  <c r="N41" i="34"/>
  <c r="Q40" i="34"/>
  <c r="O41" i="34"/>
  <c r="P42" i="34"/>
  <c r="R40" i="34"/>
  <c r="P41" i="34"/>
  <c r="O40" i="34"/>
  <c r="Q41" i="34"/>
  <c r="R43" i="34" l="1"/>
  <c r="N45" i="34"/>
  <c r="P45" i="34"/>
  <c r="N49" i="34"/>
  <c r="P49" i="34"/>
  <c r="R56" i="34"/>
  <c r="N60" i="34"/>
  <c r="N55" i="34"/>
  <c r="R69" i="34"/>
  <c r="N69" i="34"/>
  <c r="P69" i="34"/>
  <c r="P73" i="34"/>
  <c r="R71" i="34"/>
  <c r="R75" i="34"/>
  <c r="N71" i="34"/>
  <c r="N74" i="34"/>
  <c r="P76" i="34"/>
  <c r="P77" i="34"/>
  <c r="N80" i="34"/>
  <c r="F31" i="34"/>
  <c r="H28" i="34"/>
  <c r="G33" i="34"/>
  <c r="R33" i="34"/>
  <c r="D34" i="34"/>
  <c r="D20" i="34" s="1"/>
  <c r="H36" i="34"/>
  <c r="F38" i="34"/>
  <c r="H38" i="34"/>
  <c r="H24" i="34"/>
  <c r="F22" i="34"/>
  <c r="F18" i="34" s="1"/>
  <c r="F26" i="34"/>
  <c r="H30" i="34"/>
  <c r="D33" i="34"/>
  <c r="G34" i="34"/>
  <c r="G20" i="34" s="1"/>
  <c r="R34" i="34"/>
  <c r="R20" i="34" s="1"/>
  <c r="N26" i="34"/>
  <c r="H25" i="34"/>
  <c r="H27" i="34"/>
  <c r="D31" i="34"/>
  <c r="F34" i="34"/>
  <c r="F20" i="34" s="1"/>
  <c r="H37" i="34"/>
  <c r="D25" i="34"/>
  <c r="F25" i="34"/>
  <c r="H29" i="34"/>
  <c r="F33" i="34"/>
  <c r="D36" i="34"/>
  <c r="D37" i="34"/>
  <c r="D39" i="34"/>
  <c r="D24" i="34"/>
  <c r="D27" i="34"/>
  <c r="D29" i="34"/>
  <c r="H32" i="34"/>
  <c r="D28" i="34"/>
  <c r="D32" i="34"/>
  <c r="F36" i="34"/>
  <c r="F37" i="34"/>
  <c r="D38" i="34"/>
  <c r="F39" i="34"/>
  <c r="H23" i="34"/>
  <c r="H19" i="34" s="1"/>
  <c r="D22" i="34"/>
  <c r="D18" i="34" s="1"/>
  <c r="O22" i="34"/>
  <c r="O18" i="34" s="1"/>
  <c r="D26" i="34"/>
  <c r="O26" i="34"/>
  <c r="F27" i="34"/>
  <c r="F29" i="34"/>
  <c r="F28" i="34"/>
  <c r="F32" i="34"/>
  <c r="H31" i="34"/>
  <c r="H39" i="34"/>
  <c r="F24" i="34"/>
  <c r="H22" i="34"/>
  <c r="H18" i="34" s="1"/>
  <c r="F23" i="34"/>
  <c r="F19" i="34" s="1"/>
  <c r="D30" i="34"/>
  <c r="F30" i="34"/>
  <c r="H33" i="34"/>
  <c r="S33" i="34"/>
  <c r="H34" i="34"/>
  <c r="H20" i="34" s="1"/>
  <c r="S34" i="34"/>
  <c r="S20" i="34" s="1"/>
  <c r="D35" i="34"/>
  <c r="H35" i="34"/>
  <c r="C22" i="34"/>
  <c r="C18" i="34" s="1"/>
  <c r="N22" i="34"/>
  <c r="N18" i="34" s="1"/>
  <c r="D23" i="34"/>
  <c r="D19" i="34" s="1"/>
  <c r="H26" i="34"/>
  <c r="C23" i="34"/>
  <c r="C19" i="34" s="1"/>
  <c r="E22" i="34"/>
  <c r="E18" i="34" s="1"/>
  <c r="G22" i="34"/>
  <c r="G18" i="34" s="1"/>
  <c r="E23" i="34"/>
  <c r="E19" i="34" s="1"/>
  <c r="G23" i="34"/>
  <c r="G19" i="34" s="1"/>
  <c r="G24" i="34"/>
  <c r="C24" i="34"/>
  <c r="E24" i="34"/>
  <c r="G26" i="34"/>
  <c r="G25" i="34"/>
  <c r="E25" i="34"/>
  <c r="C25" i="34"/>
  <c r="E26" i="34"/>
  <c r="E27" i="34"/>
  <c r="E28" i="34"/>
  <c r="C27" i="34"/>
  <c r="G27" i="34"/>
  <c r="G31" i="34"/>
  <c r="C28" i="34"/>
  <c r="G28" i="34"/>
  <c r="E29" i="34"/>
  <c r="E39" i="34"/>
  <c r="C29" i="34"/>
  <c r="G29" i="34"/>
  <c r="C30" i="34"/>
  <c r="G30" i="34"/>
  <c r="E30" i="34"/>
  <c r="G38" i="34"/>
  <c r="C31" i="34"/>
  <c r="E31" i="34"/>
  <c r="G32" i="34"/>
  <c r="C32" i="34"/>
  <c r="E32" i="34"/>
  <c r="C33" i="34"/>
  <c r="E33" i="34"/>
  <c r="C39" i="34"/>
  <c r="C34" i="34"/>
  <c r="C20" i="34" s="1"/>
  <c r="E34" i="34"/>
  <c r="E20" i="34" s="1"/>
  <c r="G36" i="34"/>
  <c r="C35" i="34"/>
  <c r="E35" i="34"/>
  <c r="G35" i="34"/>
  <c r="C36" i="34"/>
  <c r="E36" i="34"/>
  <c r="C37" i="34"/>
  <c r="G37" i="34"/>
  <c r="E37" i="34"/>
  <c r="E38" i="34"/>
  <c r="C38" i="34"/>
  <c r="G39" i="34"/>
  <c r="H40" i="34"/>
  <c r="F40" i="34"/>
  <c r="E40" i="34"/>
  <c r="D41" i="34"/>
  <c r="H41" i="34"/>
  <c r="D42" i="34"/>
  <c r="F42" i="34"/>
  <c r="F41" i="34"/>
  <c r="G41" i="34"/>
  <c r="H47" i="34"/>
  <c r="G46" i="34"/>
  <c r="H48" i="34"/>
  <c r="D45" i="34"/>
  <c r="D49" i="34"/>
  <c r="H46" i="34"/>
  <c r="H45" i="34"/>
  <c r="H49" i="34"/>
  <c r="F45" i="34"/>
  <c r="F49" i="34"/>
  <c r="D47" i="34"/>
  <c r="F46" i="34"/>
  <c r="F51" i="34"/>
  <c r="H54" i="34"/>
  <c r="D54" i="34"/>
  <c r="H53" i="34"/>
  <c r="F54" i="34"/>
  <c r="D53" i="34"/>
  <c r="D55" i="34"/>
  <c r="F53" i="34"/>
  <c r="H58" i="34"/>
  <c r="D58" i="34"/>
  <c r="H59" i="34"/>
  <c r="H57" i="34"/>
  <c r="D59" i="34"/>
  <c r="F58" i="34"/>
  <c r="D60" i="34"/>
  <c r="H60" i="34"/>
  <c r="D61" i="34"/>
  <c r="D57" i="34"/>
  <c r="F56" i="34"/>
  <c r="F60" i="34"/>
  <c r="F61" i="34"/>
  <c r="F57" i="34"/>
  <c r="F59" i="34"/>
  <c r="H56" i="34"/>
  <c r="G59" i="34"/>
  <c r="H68" i="34"/>
  <c r="H65" i="34"/>
  <c r="F68" i="34"/>
  <c r="D66" i="34"/>
  <c r="F67" i="34"/>
  <c r="F65" i="34"/>
  <c r="H66" i="34"/>
  <c r="D65" i="34"/>
  <c r="F66" i="34"/>
  <c r="D68" i="34"/>
  <c r="H67" i="34"/>
  <c r="H69" i="34"/>
  <c r="F69" i="34"/>
  <c r="F74" i="34"/>
  <c r="F80" i="34"/>
  <c r="F72" i="34"/>
  <c r="H74" i="34"/>
  <c r="D73" i="34"/>
  <c r="F71" i="34"/>
  <c r="F75" i="34"/>
  <c r="D77" i="34"/>
  <c r="D82" i="34"/>
  <c r="F70" i="34"/>
  <c r="H71" i="34"/>
  <c r="D70" i="34"/>
  <c r="F73" i="34"/>
  <c r="D76" i="34"/>
  <c r="H76" i="34"/>
  <c r="H80" i="34"/>
  <c r="F77" i="34"/>
  <c r="H78" i="34"/>
  <c r="H82" i="34"/>
  <c r="F82" i="34"/>
  <c r="D69" i="34"/>
  <c r="H73" i="34"/>
  <c r="D74" i="34"/>
  <c r="F76" i="34"/>
  <c r="D80" i="34"/>
  <c r="S26" i="34" l="1"/>
  <c r="L26" i="34"/>
  <c r="O23" i="34"/>
  <c r="O19" i="34" s="1"/>
  <c r="S35" i="34"/>
  <c r="O35" i="34"/>
  <c r="L35" i="34"/>
  <c r="L33" i="34"/>
  <c r="Q30" i="34"/>
  <c r="O30" i="34"/>
  <c r="Q23" i="34"/>
  <c r="Q19" i="34" s="1"/>
  <c r="S22" i="34"/>
  <c r="S18" i="34" s="1"/>
  <c r="Q24" i="34"/>
  <c r="S39" i="34"/>
  <c r="S31" i="34"/>
  <c r="Q32" i="34"/>
  <c r="Q28" i="34"/>
  <c r="Q29" i="34"/>
  <c r="Q27" i="34"/>
  <c r="S23" i="34"/>
  <c r="S19" i="34" s="1"/>
  <c r="L22" i="34"/>
  <c r="L18" i="34" s="1"/>
  <c r="Q39" i="34"/>
  <c r="O38" i="34"/>
  <c r="L38" i="34"/>
  <c r="Q37" i="34"/>
  <c r="Q36" i="34"/>
  <c r="O32" i="34"/>
  <c r="O28" i="34"/>
  <c r="S32" i="34"/>
  <c r="O29" i="34"/>
  <c r="O27" i="34"/>
  <c r="O24" i="34"/>
  <c r="O39" i="34"/>
  <c r="O37" i="34"/>
  <c r="O36" i="34"/>
  <c r="L31" i="34"/>
  <c r="Q33" i="34"/>
  <c r="S29" i="34"/>
  <c r="L28" i="34"/>
  <c r="L27" i="34"/>
  <c r="Q25" i="34"/>
  <c r="O25" i="34"/>
  <c r="L39" i="34"/>
  <c r="S37" i="34"/>
  <c r="L37" i="34"/>
  <c r="Q34" i="34"/>
  <c r="Q20" i="34" s="1"/>
  <c r="O31" i="34"/>
  <c r="L30" i="34"/>
  <c r="L29" i="34"/>
  <c r="S27" i="34"/>
  <c r="S25" i="34"/>
  <c r="L24" i="34"/>
  <c r="L25" i="34"/>
  <c r="O33" i="34"/>
  <c r="S30" i="34"/>
  <c r="Q26" i="34"/>
  <c r="Q22" i="34"/>
  <c r="Q18" i="34" s="1"/>
  <c r="S24" i="34"/>
  <c r="S38" i="34"/>
  <c r="Q38" i="34"/>
  <c r="S36" i="34"/>
  <c r="L36" i="34"/>
  <c r="O34" i="34"/>
  <c r="O20" i="34" s="1"/>
  <c r="L34" i="34"/>
  <c r="L20" i="34" s="1"/>
  <c r="S28" i="34"/>
  <c r="L23" i="34"/>
  <c r="L19" i="34" s="1"/>
  <c r="Q35" i="34"/>
  <c r="F35" i="34"/>
  <c r="L32" i="34"/>
  <c r="Q31" i="34"/>
  <c r="G77" i="34"/>
  <c r="H77" i="34"/>
  <c r="G70" i="34"/>
  <c r="H70" i="34"/>
  <c r="C71" i="34"/>
  <c r="D71" i="34"/>
  <c r="G64" i="34"/>
  <c r="H64" i="34"/>
  <c r="C56" i="34"/>
  <c r="D56" i="34"/>
  <c r="E50" i="34"/>
  <c r="F50" i="34"/>
  <c r="G50" i="34"/>
  <c r="H50" i="34"/>
  <c r="EO73" i="17"/>
  <c r="ET73" i="17"/>
  <c r="DV73" i="17"/>
  <c r="EI73" i="17"/>
  <c r="DQ73" i="17"/>
  <c r="DG73" i="17"/>
  <c r="DR73" i="17"/>
  <c r="DM73" i="17"/>
  <c r="EA73" i="17"/>
  <c r="EP73" i="17"/>
  <c r="DB73" i="17"/>
  <c r="DD73" i="17"/>
  <c r="DU73" i="17"/>
  <c r="DE73" i="17"/>
  <c r="DA73" i="17"/>
  <c r="DF73" i="17"/>
  <c r="EC73" i="17"/>
  <c r="EW73" i="17"/>
  <c r="DZ73" i="17"/>
  <c r="EX73" i="17"/>
  <c r="EB73" i="17"/>
  <c r="DJ73" i="17"/>
  <c r="EH73" i="17"/>
  <c r="EJ73" i="17"/>
  <c r="DY73" i="17"/>
  <c r="DH73" i="17"/>
  <c r="EE73" i="17"/>
  <c r="EK73" i="17"/>
  <c r="DX73" i="17"/>
  <c r="EL73" i="17"/>
  <c r="ED73" i="17"/>
  <c r="DL73" i="17"/>
  <c r="EU73" i="17"/>
  <c r="EN73" i="17"/>
  <c r="EQ73" i="17"/>
  <c r="ES73" i="17"/>
  <c r="ER73" i="17"/>
  <c r="DP73" i="17"/>
  <c r="DO73" i="17"/>
  <c r="DS73" i="17"/>
  <c r="DT73" i="17"/>
  <c r="DI73" i="17"/>
  <c r="EG73" i="17"/>
  <c r="DK73" i="17"/>
  <c r="DB24" i="17"/>
  <c r="DB20" i="17" s="1"/>
  <c r="DU24" i="17"/>
  <c r="DU20" i="17" s="1"/>
  <c r="DP24" i="17"/>
  <c r="DP20" i="17" s="1"/>
  <c r="EN24" i="17"/>
  <c r="EN20" i="17" s="1"/>
  <c r="DT24" i="17"/>
  <c r="DT20" i="17" s="1"/>
  <c r="DF24" i="17"/>
  <c r="DF20" i="17" s="1"/>
  <c r="EC24" i="17"/>
  <c r="EC20" i="17" s="1"/>
  <c r="DZ24" i="17"/>
  <c r="DZ20" i="17" s="1"/>
  <c r="DY24" i="17"/>
  <c r="DY20" i="17" s="1"/>
  <c r="DQ24" i="17"/>
  <c r="DQ20" i="17" s="1"/>
  <c r="EP24" i="17"/>
  <c r="EP20" i="17" s="1"/>
  <c r="DL24" i="17"/>
  <c r="DL20" i="17" s="1"/>
  <c r="EH24" i="17"/>
  <c r="EH20" i="17" s="1"/>
  <c r="EL24" i="17"/>
  <c r="EL20" i="17" s="1"/>
  <c r="DS24" i="17"/>
  <c r="DS20" i="17" s="1"/>
  <c r="DJ24" i="17"/>
  <c r="DJ20" i="17" s="1"/>
  <c r="EX24" i="17"/>
  <c r="EX20" i="17" s="1"/>
  <c r="DA24" i="17"/>
  <c r="DA20" i="17" s="1"/>
  <c r="DD24" i="17"/>
  <c r="DD20" i="17" s="1"/>
  <c r="EO24" i="17"/>
  <c r="EO20" i="17" s="1"/>
  <c r="DH24" i="17"/>
  <c r="DH20" i="17" s="1"/>
  <c r="EI24" i="17"/>
  <c r="EI20" i="17" s="1"/>
  <c r="DO24" i="17"/>
  <c r="DO20" i="17" s="1"/>
  <c r="DX24" i="17"/>
  <c r="DX20" i="17" s="1"/>
  <c r="EW24" i="17"/>
  <c r="EW20" i="17" s="1"/>
  <c r="DR24" i="17"/>
  <c r="DR20" i="17" s="1"/>
  <c r="DK24" i="17"/>
  <c r="DK20" i="17" s="1"/>
  <c r="DE24" i="17"/>
  <c r="DE20" i="17" s="1"/>
  <c r="EA24" i="17"/>
  <c r="EA20" i="17" s="1"/>
  <c r="EQ24" i="17"/>
  <c r="EQ20" i="17" s="1"/>
  <c r="ET24" i="17"/>
  <c r="ET20" i="17" s="1"/>
  <c r="EU24" i="17"/>
  <c r="EU20" i="17" s="1"/>
  <c r="DV24" i="17"/>
  <c r="DV20" i="17" s="1"/>
  <c r="DM24" i="17"/>
  <c r="DM20" i="17" s="1"/>
  <c r="ER24" i="17"/>
  <c r="ER20" i="17" s="1"/>
  <c r="EB24" i="17"/>
  <c r="EB20" i="17" s="1"/>
  <c r="EJ24" i="17"/>
  <c r="EJ20" i="17" s="1"/>
  <c r="EG24" i="17"/>
  <c r="EG20" i="17" s="1"/>
  <c r="DG24" i="17"/>
  <c r="DG20" i="17" s="1"/>
  <c r="DI24" i="17"/>
  <c r="DI20" i="17" s="1"/>
  <c r="EE24" i="17"/>
  <c r="EE20" i="17" s="1"/>
  <c r="ED24" i="17"/>
  <c r="ED20" i="17" s="1"/>
  <c r="ES24" i="17"/>
  <c r="ES20" i="17" s="1"/>
  <c r="EK24" i="17"/>
  <c r="EK20" i="17" s="1"/>
  <c r="DJ77" i="17"/>
  <c r="EH77" i="17"/>
  <c r="EW77" i="17"/>
  <c r="DY77" i="17"/>
  <c r="DH77" i="17"/>
  <c r="DT77" i="17"/>
  <c r="ER77" i="17"/>
  <c r="EL77" i="17"/>
  <c r="ED77" i="17"/>
  <c r="DL77" i="17"/>
  <c r="DK77" i="17"/>
  <c r="DI77" i="17"/>
  <c r="DO77" i="17"/>
  <c r="EO77" i="17"/>
  <c r="ET77" i="17"/>
  <c r="DV77" i="17"/>
  <c r="EE77" i="17"/>
  <c r="EK77" i="17"/>
  <c r="DX77" i="17"/>
  <c r="DR77" i="17"/>
  <c r="DM77" i="17"/>
  <c r="EA77" i="17"/>
  <c r="EP77" i="17"/>
  <c r="DB77" i="17"/>
  <c r="DG77" i="17"/>
  <c r="ES77" i="17"/>
  <c r="DA77" i="17"/>
  <c r="DF77" i="17"/>
  <c r="EC77" i="17"/>
  <c r="DD77" i="17"/>
  <c r="DP77" i="17"/>
  <c r="DS77" i="17"/>
  <c r="EJ77" i="17"/>
  <c r="EQ77" i="17"/>
  <c r="DU77" i="17"/>
  <c r="DZ77" i="17"/>
  <c r="EN77" i="17"/>
  <c r="EG77" i="17"/>
  <c r="DQ77" i="17"/>
  <c r="EB77" i="17"/>
  <c r="EU77" i="17"/>
  <c r="EI77" i="17"/>
  <c r="DE77" i="17"/>
  <c r="EX77" i="17"/>
  <c r="DA39" i="17"/>
  <c r="DF39" i="17"/>
  <c r="DG39" i="17"/>
  <c r="EQ39" i="17"/>
  <c r="DP39" i="17"/>
  <c r="DS39" i="17"/>
  <c r="EB39" i="17"/>
  <c r="DK39" i="17"/>
  <c r="DO39" i="17"/>
  <c r="ER39" i="17"/>
  <c r="DU39" i="17"/>
  <c r="EG39" i="17"/>
  <c r="EE39" i="17"/>
  <c r="DT39" i="17"/>
  <c r="ET39" i="17"/>
  <c r="DX39" i="17"/>
  <c r="DL39" i="17"/>
  <c r="EU39" i="17"/>
  <c r="DR39" i="17"/>
  <c r="DJ39" i="17"/>
  <c r="EJ39" i="17"/>
  <c r="DE39" i="17"/>
  <c r="EI39" i="17"/>
  <c r="DQ39" i="17"/>
  <c r="DY39" i="17"/>
  <c r="DH39" i="17"/>
  <c r="EL39" i="17"/>
  <c r="EX39" i="17"/>
  <c r="EP39" i="17"/>
  <c r="ES39" i="17"/>
  <c r="DZ39" i="17"/>
  <c r="DB39" i="17"/>
  <c r="EH39" i="17"/>
  <c r="EW39" i="17"/>
  <c r="EC39" i="17"/>
  <c r="EO39" i="17"/>
  <c r="DM39" i="17"/>
  <c r="DD39" i="17"/>
  <c r="DV39" i="17"/>
  <c r="DI39" i="17"/>
  <c r="EK39" i="17"/>
  <c r="EA39" i="17"/>
  <c r="EN39" i="17"/>
  <c r="ED39" i="17"/>
  <c r="EK66" i="17"/>
  <c r="DX66" i="17"/>
  <c r="EX66" i="17"/>
  <c r="DA66" i="17"/>
  <c r="EU66" i="17"/>
  <c r="EB66" i="17"/>
  <c r="EN66" i="17"/>
  <c r="EJ66" i="17"/>
  <c r="EG66" i="17"/>
  <c r="DL66" i="17"/>
  <c r="EP66" i="17"/>
  <c r="DQ66" i="17"/>
  <c r="EQ66" i="17"/>
  <c r="DS66" i="17"/>
  <c r="DP66" i="17"/>
  <c r="EI66" i="17"/>
  <c r="DB66" i="17"/>
  <c r="DG66" i="17"/>
  <c r="DH66" i="17"/>
  <c r="ED66" i="17"/>
  <c r="DK66" i="17"/>
  <c r="DT66" i="17"/>
  <c r="ER66" i="17"/>
  <c r="DM66" i="17"/>
  <c r="ET66" i="17"/>
  <c r="EA66" i="17"/>
  <c r="DR66" i="17"/>
  <c r="DI66" i="17"/>
  <c r="DO66" i="17"/>
  <c r="DE66" i="17"/>
  <c r="DV66" i="17"/>
  <c r="DF66" i="17"/>
  <c r="DU66" i="17"/>
  <c r="EO66" i="17"/>
  <c r="DJ66" i="17"/>
  <c r="DZ66" i="17"/>
  <c r="EC66" i="17"/>
  <c r="EL66" i="17"/>
  <c r="EH66" i="17"/>
  <c r="EE66" i="17"/>
  <c r="ES66" i="17"/>
  <c r="DY66" i="17"/>
  <c r="DD66" i="17"/>
  <c r="EW66" i="17"/>
  <c r="DO61" i="17"/>
  <c r="EQ61" i="17"/>
  <c r="EB61" i="17"/>
  <c r="DP61" i="17"/>
  <c r="ED61" i="17"/>
  <c r="DX61" i="17"/>
  <c r="DG61" i="17"/>
  <c r="EG61" i="17"/>
  <c r="DS61" i="17"/>
  <c r="EN61" i="17"/>
  <c r="DB61" i="17"/>
  <c r="DU61" i="17"/>
  <c r="ES61" i="17"/>
  <c r="EU61" i="17"/>
  <c r="ET61" i="17"/>
  <c r="EC61" i="17"/>
  <c r="DZ61" i="17"/>
  <c r="DY61" i="17"/>
  <c r="DR61" i="17"/>
  <c r="DQ61" i="17"/>
  <c r="DJ61" i="17"/>
  <c r="EH61" i="17"/>
  <c r="DM61" i="17"/>
  <c r="DH61" i="17"/>
  <c r="DL61" i="17"/>
  <c r="DK61" i="17"/>
  <c r="DI61" i="17"/>
  <c r="EW61" i="17"/>
  <c r="EX61" i="17"/>
  <c r="EI61" i="17"/>
  <c r="EL61" i="17"/>
  <c r="EA61" i="17"/>
  <c r="DT61" i="17"/>
  <c r="EK61" i="17"/>
  <c r="ER61" i="17"/>
  <c r="EP61" i="17"/>
  <c r="DD61" i="17"/>
  <c r="EO61" i="17"/>
  <c r="EJ61" i="17"/>
  <c r="EE61" i="17"/>
  <c r="DV61" i="17"/>
  <c r="DF61" i="17"/>
  <c r="DE61" i="17"/>
  <c r="DA61" i="17"/>
  <c r="EO45" i="17"/>
  <c r="DB45" i="17"/>
  <c r="ES45" i="17"/>
  <c r="DL45" i="17"/>
  <c r="EH45" i="17"/>
  <c r="DK45" i="17"/>
  <c r="DR45" i="17"/>
  <c r="DP45" i="17"/>
  <c r="EA45" i="17"/>
  <c r="EB45" i="17"/>
  <c r="DG45" i="17"/>
  <c r="EE45" i="17"/>
  <c r="ED45" i="17"/>
  <c r="EI45" i="17"/>
  <c r="DD45" i="17"/>
  <c r="DV45" i="17"/>
  <c r="DY45" i="17"/>
  <c r="EU45" i="17"/>
  <c r="ET45" i="17"/>
  <c r="EW45" i="17"/>
  <c r="DH45" i="17"/>
  <c r="EP45" i="17"/>
  <c r="DM45" i="17"/>
  <c r="DQ45" i="17"/>
  <c r="DA45" i="17"/>
  <c r="ER45" i="17"/>
  <c r="DU45" i="17"/>
  <c r="EC45" i="17"/>
  <c r="EL45" i="17"/>
  <c r="DO45" i="17"/>
  <c r="DZ45" i="17"/>
  <c r="EG45" i="17"/>
  <c r="DX45" i="17"/>
  <c r="EK45" i="17"/>
  <c r="DT45" i="17"/>
  <c r="EN45" i="17"/>
  <c r="DF45" i="17"/>
  <c r="DJ45" i="17"/>
  <c r="DS45" i="17"/>
  <c r="EQ45" i="17"/>
  <c r="EJ45" i="17"/>
  <c r="DE45" i="17"/>
  <c r="EX45" i="17"/>
  <c r="DI45" i="17"/>
  <c r="EG64" i="17"/>
  <c r="DK64" i="17"/>
  <c r="EE64" i="17"/>
  <c r="DL64" i="17"/>
  <c r="EU64" i="17"/>
  <c r="DA64" i="17"/>
  <c r="DF64" i="17"/>
  <c r="EB64" i="17"/>
  <c r="EI64" i="17"/>
  <c r="EL64" i="17"/>
  <c r="ED64" i="17"/>
  <c r="ES64" i="17"/>
  <c r="DO64" i="17"/>
  <c r="EP64" i="17"/>
  <c r="EO64" i="17"/>
  <c r="EJ64" i="17"/>
  <c r="DS64" i="17"/>
  <c r="DH64" i="17"/>
  <c r="DJ64" i="17"/>
  <c r="DR64" i="17"/>
  <c r="DG64" i="17"/>
  <c r="EC64" i="17"/>
  <c r="DX64" i="17"/>
  <c r="DT64" i="17"/>
  <c r="DU64" i="17"/>
  <c r="EW64" i="17"/>
  <c r="ET64" i="17"/>
  <c r="DV64" i="17"/>
  <c r="EN64" i="17"/>
  <c r="DD64" i="17"/>
  <c r="DB64" i="17"/>
  <c r="EH64" i="17"/>
  <c r="EA64" i="17"/>
  <c r="DQ64" i="17"/>
  <c r="DP64" i="17"/>
  <c r="ER64" i="17"/>
  <c r="DY64" i="17"/>
  <c r="DE64" i="17"/>
  <c r="EX64" i="17"/>
  <c r="DI64" i="17"/>
  <c r="EK64" i="17"/>
  <c r="DZ64" i="17"/>
  <c r="DM64" i="17"/>
  <c r="EQ64" i="17"/>
  <c r="DD42" i="17"/>
  <c r="EC42" i="17"/>
  <c r="EG42" i="17"/>
  <c r="EJ42" i="17"/>
  <c r="DX42" i="17"/>
  <c r="EL42" i="17"/>
  <c r="EW42" i="17"/>
  <c r="DG42" i="17"/>
  <c r="EA42" i="17"/>
  <c r="EI42" i="17"/>
  <c r="EQ42" i="17"/>
  <c r="EO42" i="17"/>
  <c r="DM42" i="17"/>
  <c r="ED42" i="17"/>
  <c r="EN42" i="17"/>
  <c r="DF42" i="17"/>
  <c r="DS42" i="17"/>
  <c r="DR42" i="17"/>
  <c r="DT42" i="17"/>
  <c r="ET42" i="17"/>
  <c r="EU42" i="17"/>
  <c r="ES42" i="17"/>
  <c r="EX42" i="17"/>
  <c r="DV42" i="17"/>
  <c r="DZ42" i="17"/>
  <c r="DA42" i="17"/>
  <c r="DY42" i="17"/>
  <c r="DE42" i="17"/>
  <c r="DI42" i="17"/>
  <c r="DL42" i="17"/>
  <c r="EB42" i="17"/>
  <c r="DH42" i="17"/>
  <c r="ER42" i="17"/>
  <c r="DO42" i="17"/>
  <c r="DJ42" i="17"/>
  <c r="DK42" i="17"/>
  <c r="EK42" i="17"/>
  <c r="EE42" i="17"/>
  <c r="DQ42" i="17"/>
  <c r="EH42" i="17"/>
  <c r="EP42" i="17"/>
  <c r="DB42" i="17"/>
  <c r="DU42" i="17"/>
  <c r="DP42" i="17"/>
  <c r="DV53" i="17"/>
  <c r="EW53" i="17"/>
  <c r="DQ53" i="17"/>
  <c r="ES53" i="17"/>
  <c r="DG53" i="17"/>
  <c r="DM53" i="17"/>
  <c r="EA53" i="17"/>
  <c r="DJ53" i="17"/>
  <c r="EL53" i="17"/>
  <c r="EN53" i="17"/>
  <c r="DK53" i="17"/>
  <c r="DE53" i="17"/>
  <c r="EI53" i="17"/>
  <c r="DP53" i="17"/>
  <c r="DI53" i="17"/>
  <c r="DT53" i="17"/>
  <c r="DY53" i="17"/>
  <c r="EX53" i="17"/>
  <c r="EP53" i="17"/>
  <c r="DU53" i="17"/>
  <c r="DS53" i="17"/>
  <c r="DZ53" i="17"/>
  <c r="EK53" i="17"/>
  <c r="EG53" i="17"/>
  <c r="EH53" i="17"/>
  <c r="EU53" i="17"/>
  <c r="DR53" i="17"/>
  <c r="EO53" i="17"/>
  <c r="EB53" i="17"/>
  <c r="DX53" i="17"/>
  <c r="DL53" i="17"/>
  <c r="EE53" i="17"/>
  <c r="DB53" i="17"/>
  <c r="DO53" i="17"/>
  <c r="EC53" i="17"/>
  <c r="EQ53" i="17"/>
  <c r="EJ53" i="17"/>
  <c r="ER53" i="17"/>
  <c r="DA53" i="17"/>
  <c r="ED53" i="17"/>
  <c r="DD53" i="17"/>
  <c r="ET53" i="17"/>
  <c r="DH53" i="17"/>
  <c r="DF53" i="17"/>
  <c r="G72" i="34"/>
  <c r="H72" i="34"/>
  <c r="E81" i="34"/>
  <c r="F81" i="34"/>
  <c r="G75" i="34"/>
  <c r="H75" i="34"/>
  <c r="DB57" i="17"/>
  <c r="DU57" i="17"/>
  <c r="ES57" i="17"/>
  <c r="DR57" i="17"/>
  <c r="EO57" i="17"/>
  <c r="EC57" i="17"/>
  <c r="DZ57" i="17"/>
  <c r="DY57" i="17"/>
  <c r="DL57" i="17"/>
  <c r="EA57" i="17"/>
  <c r="DJ57" i="17"/>
  <c r="EH57" i="17"/>
  <c r="DM57" i="17"/>
  <c r="DH57" i="17"/>
  <c r="EK57" i="17"/>
  <c r="EU57" i="17"/>
  <c r="DT57" i="17"/>
  <c r="DD57" i="17"/>
  <c r="DE57" i="17"/>
  <c r="DV57" i="17"/>
  <c r="DK57" i="17"/>
  <c r="EP57" i="17"/>
  <c r="DO57" i="17"/>
  <c r="EQ57" i="17"/>
  <c r="EB57" i="17"/>
  <c r="DP57" i="17"/>
  <c r="EN57" i="17"/>
  <c r="DX57" i="17"/>
  <c r="DG57" i="17"/>
  <c r="EG57" i="17"/>
  <c r="DS57" i="17"/>
  <c r="EL57" i="17"/>
  <c r="DI57" i="17"/>
  <c r="ED57" i="17"/>
  <c r="EX57" i="17"/>
  <c r="ER57" i="17"/>
  <c r="EE57" i="17"/>
  <c r="EW57" i="17"/>
  <c r="ET57" i="17"/>
  <c r="EJ57" i="17"/>
  <c r="DQ57" i="17"/>
  <c r="EI57" i="17"/>
  <c r="DF57" i="17"/>
  <c r="DA57" i="17"/>
  <c r="EC49" i="17"/>
  <c r="EJ49" i="17"/>
  <c r="DV49" i="17"/>
  <c r="DT49" i="17"/>
  <c r="DG49" i="17"/>
  <c r="DM49" i="17"/>
  <c r="EH49" i="17"/>
  <c r="DP49" i="17"/>
  <c r="DI49" i="17"/>
  <c r="EP49" i="17"/>
  <c r="DR49" i="17"/>
  <c r="DE49" i="17"/>
  <c r="DD49" i="17"/>
  <c r="EK49" i="17"/>
  <c r="ED49" i="17"/>
  <c r="EQ49" i="17"/>
  <c r="DY49" i="17"/>
  <c r="EX49" i="17"/>
  <c r="EW49" i="17"/>
  <c r="DZ49" i="17"/>
  <c r="DF49" i="17"/>
  <c r="EN49" i="17"/>
  <c r="DQ49" i="17"/>
  <c r="EG49" i="17"/>
  <c r="EI49" i="17"/>
  <c r="ER49" i="17"/>
  <c r="EE49" i="17"/>
  <c r="DB49" i="17"/>
  <c r="DO49" i="17"/>
  <c r="ET49" i="17"/>
  <c r="DS49" i="17"/>
  <c r="DK49" i="17"/>
  <c r="DJ49" i="17"/>
  <c r="DL49" i="17"/>
  <c r="EO49" i="17"/>
  <c r="DX49" i="17"/>
  <c r="EL49" i="17"/>
  <c r="EA49" i="17"/>
  <c r="ES49" i="17"/>
  <c r="DA49" i="17"/>
  <c r="EU49" i="17"/>
  <c r="DU49" i="17"/>
  <c r="DH49" i="17"/>
  <c r="EB49" i="17"/>
  <c r="DR81" i="17"/>
  <c r="DM81" i="17"/>
  <c r="EA81" i="17"/>
  <c r="EP81" i="17"/>
  <c r="DB81" i="17"/>
  <c r="DG81" i="17"/>
  <c r="DU81" i="17"/>
  <c r="DE81" i="17"/>
  <c r="DA81" i="17"/>
  <c r="DF81" i="17"/>
  <c r="EC81" i="17"/>
  <c r="EQ81" i="17"/>
  <c r="DZ81" i="17"/>
  <c r="EX81" i="17"/>
  <c r="EB81" i="17"/>
  <c r="DJ81" i="17"/>
  <c r="EH81" i="17"/>
  <c r="EW81" i="17"/>
  <c r="ES81" i="17"/>
  <c r="EG81" i="17"/>
  <c r="DT81" i="17"/>
  <c r="ER81" i="17"/>
  <c r="EL81" i="17"/>
  <c r="ED81" i="17"/>
  <c r="DL81" i="17"/>
  <c r="EU81" i="17"/>
  <c r="EN81" i="17"/>
  <c r="EJ81" i="17"/>
  <c r="EO81" i="17"/>
  <c r="ET81" i="17"/>
  <c r="DV81" i="17"/>
  <c r="EI81" i="17"/>
  <c r="DQ81" i="17"/>
  <c r="DD81" i="17"/>
  <c r="DP81" i="17"/>
  <c r="DO81" i="17"/>
  <c r="DY81" i="17"/>
  <c r="DX81" i="17"/>
  <c r="DS81" i="17"/>
  <c r="DH81" i="17"/>
  <c r="DI81" i="17"/>
  <c r="EK81" i="17"/>
  <c r="DK81" i="17"/>
  <c r="EE81" i="17"/>
  <c r="EC28" i="17"/>
  <c r="DZ28" i="17"/>
  <c r="DY28" i="17"/>
  <c r="DQ28" i="17"/>
  <c r="EH28" i="17"/>
  <c r="EL28" i="17"/>
  <c r="DS28" i="17"/>
  <c r="DJ28" i="17"/>
  <c r="DD28" i="17"/>
  <c r="EO28" i="17"/>
  <c r="DH28" i="17"/>
  <c r="DT28" i="17"/>
  <c r="EW28" i="17"/>
  <c r="DR28" i="17"/>
  <c r="DK28" i="17"/>
  <c r="DI28" i="17"/>
  <c r="DB28" i="17"/>
  <c r="DU28" i="17"/>
  <c r="EJ28" i="17"/>
  <c r="EU28" i="17"/>
  <c r="DM28" i="17"/>
  <c r="EX28" i="17"/>
  <c r="DO28" i="17"/>
  <c r="EQ28" i="17"/>
  <c r="EK28" i="17"/>
  <c r="EB28" i="17"/>
  <c r="EA28" i="17"/>
  <c r="ET28" i="17"/>
  <c r="DG28" i="17"/>
  <c r="EN28" i="17"/>
  <c r="DL28" i="17"/>
  <c r="ED28" i="17"/>
  <c r="ER28" i="17"/>
  <c r="EP28" i="17"/>
  <c r="DE28" i="17"/>
  <c r="DP28" i="17"/>
  <c r="DA28" i="17"/>
  <c r="DV28" i="17"/>
  <c r="DX28" i="17"/>
  <c r="ES28" i="17"/>
  <c r="EI28" i="17"/>
  <c r="EE28" i="17"/>
  <c r="EG28" i="17"/>
  <c r="DF28" i="17"/>
  <c r="EH36" i="17"/>
  <c r="DR36" i="17"/>
  <c r="DH36" i="17"/>
  <c r="DF36" i="17"/>
  <c r="EN36" i="17"/>
  <c r="ER36" i="17"/>
  <c r="DD36" i="17"/>
  <c r="DJ36" i="17"/>
  <c r="DE36" i="17"/>
  <c r="EE36" i="17"/>
  <c r="DX36" i="17"/>
  <c r="DZ36" i="17"/>
  <c r="EW36" i="17"/>
  <c r="EA36" i="17"/>
  <c r="DI36" i="17"/>
  <c r="DA36" i="17"/>
  <c r="DL36" i="17"/>
  <c r="EJ36" i="17"/>
  <c r="DU36" i="17"/>
  <c r="DS36" i="17"/>
  <c r="EP36" i="17"/>
  <c r="DP36" i="17"/>
  <c r="DB36" i="17"/>
  <c r="EL36" i="17"/>
  <c r="EU36" i="17"/>
  <c r="DY36" i="17"/>
  <c r="DT36" i="17"/>
  <c r="DK36" i="17"/>
  <c r="EC36" i="17"/>
  <c r="EO36" i="17"/>
  <c r="ED36" i="17"/>
  <c r="EB36" i="17"/>
  <c r="EI36" i="17"/>
  <c r="EX36" i="17"/>
  <c r="ET36" i="17"/>
  <c r="ES36" i="17"/>
  <c r="EG36" i="17"/>
  <c r="DQ36" i="17"/>
  <c r="DV36" i="17"/>
  <c r="EQ36" i="17"/>
  <c r="EK36" i="17"/>
  <c r="DG36" i="17"/>
  <c r="DO36" i="17"/>
  <c r="DM36" i="17"/>
  <c r="DA29" i="17"/>
  <c r="DF29" i="17"/>
  <c r="DT29" i="17"/>
  <c r="DD29" i="17"/>
  <c r="DY29" i="17"/>
  <c r="DU29" i="17"/>
  <c r="EB29" i="17"/>
  <c r="DK29" i="17"/>
  <c r="DI29" i="17"/>
  <c r="EL29" i="17"/>
  <c r="DS29" i="17"/>
  <c r="EG29" i="17"/>
  <c r="EE29" i="17"/>
  <c r="ER29" i="17"/>
  <c r="EO29" i="17"/>
  <c r="DH29" i="17"/>
  <c r="DL29" i="17"/>
  <c r="EU29" i="17"/>
  <c r="DO29" i="17"/>
  <c r="DR29" i="17"/>
  <c r="EW29" i="17"/>
  <c r="DE29" i="17"/>
  <c r="EI29" i="17"/>
  <c r="DQ29" i="17"/>
  <c r="EC29" i="17"/>
  <c r="ES29" i="17"/>
  <c r="EQ29" i="17"/>
  <c r="EX29" i="17"/>
  <c r="EP29" i="17"/>
  <c r="DJ29" i="17"/>
  <c r="EH29" i="17"/>
  <c r="DP29" i="17"/>
  <c r="DG29" i="17"/>
  <c r="DV29" i="17"/>
  <c r="DZ29" i="17"/>
  <c r="EA29" i="17"/>
  <c r="EJ29" i="17"/>
  <c r="EK29" i="17"/>
  <c r="EN29" i="17"/>
  <c r="DX29" i="17"/>
  <c r="ED29" i="17"/>
  <c r="DB29" i="17"/>
  <c r="ET29" i="17"/>
  <c r="DM29" i="17"/>
  <c r="C78" i="34"/>
  <c r="D78" i="34"/>
  <c r="C64" i="34"/>
  <c r="D64" i="34"/>
  <c r="E55" i="34"/>
  <c r="F55" i="34"/>
  <c r="G55" i="34"/>
  <c r="H55" i="34"/>
  <c r="G52" i="34"/>
  <c r="H52" i="34"/>
  <c r="C43" i="34"/>
  <c r="D43" i="34"/>
  <c r="G44" i="34"/>
  <c r="H44" i="34"/>
  <c r="C40" i="34"/>
  <c r="D40" i="34"/>
  <c r="DM41" i="17"/>
  <c r="EA41" i="17"/>
  <c r="EN41" i="17"/>
  <c r="DO41" i="17"/>
  <c r="ER41" i="17"/>
  <c r="DX41" i="17"/>
  <c r="DE41" i="17"/>
  <c r="EI41" i="17"/>
  <c r="DQ41" i="17"/>
  <c r="DT41" i="17"/>
  <c r="ET41" i="17"/>
  <c r="EJ41" i="17"/>
  <c r="EX41" i="17"/>
  <c r="EP41" i="17"/>
  <c r="DB41" i="17"/>
  <c r="DR41" i="17"/>
  <c r="EO41" i="17"/>
  <c r="DI41" i="17"/>
  <c r="DA41" i="17"/>
  <c r="DF41" i="17"/>
  <c r="EL41" i="17"/>
  <c r="EW41" i="17"/>
  <c r="DD41" i="17"/>
  <c r="ED41" i="17"/>
  <c r="EB41" i="17"/>
  <c r="DK41" i="17"/>
  <c r="EH41" i="17"/>
  <c r="EC41" i="17"/>
  <c r="DH41" i="17"/>
  <c r="DL41" i="17"/>
  <c r="EU41" i="17"/>
  <c r="ES41" i="17"/>
  <c r="DZ41" i="17"/>
  <c r="DP41" i="17"/>
  <c r="EE41" i="17"/>
  <c r="EK41" i="17"/>
  <c r="DS41" i="17"/>
  <c r="DG41" i="17"/>
  <c r="EG41" i="17"/>
  <c r="DJ41" i="17"/>
  <c r="DV41" i="17"/>
  <c r="DU41" i="17"/>
  <c r="DY41" i="17"/>
  <c r="EQ41" i="17"/>
  <c r="DP70" i="17"/>
  <c r="DS70" i="17"/>
  <c r="DK70" i="17"/>
  <c r="DI70" i="17"/>
  <c r="DO70" i="17"/>
  <c r="EO70" i="17"/>
  <c r="DY70" i="17"/>
  <c r="DH70" i="17"/>
  <c r="EE70" i="17"/>
  <c r="EK70" i="17"/>
  <c r="DX70" i="17"/>
  <c r="DR70" i="17"/>
  <c r="ED70" i="17"/>
  <c r="DL70" i="17"/>
  <c r="EU70" i="17"/>
  <c r="EN70" i="17"/>
  <c r="EJ70" i="17"/>
  <c r="DZ70" i="17"/>
  <c r="ET70" i="17"/>
  <c r="DV70" i="17"/>
  <c r="EI70" i="17"/>
  <c r="DQ70" i="17"/>
  <c r="EQ70" i="17"/>
  <c r="DU70" i="17"/>
  <c r="EX70" i="17"/>
  <c r="EB70" i="17"/>
  <c r="DJ70" i="17"/>
  <c r="EH70" i="17"/>
  <c r="EW70" i="17"/>
  <c r="DA70" i="17"/>
  <c r="DG70" i="17"/>
  <c r="EG70" i="17"/>
  <c r="DD70" i="17"/>
  <c r="EP70" i="17"/>
  <c r="EL70" i="17"/>
  <c r="ES70" i="17"/>
  <c r="DF70" i="17"/>
  <c r="EC70" i="17"/>
  <c r="EA70" i="17"/>
  <c r="ER70" i="17"/>
  <c r="DM70" i="17"/>
  <c r="DE70" i="17"/>
  <c r="DT70" i="17"/>
  <c r="DB70" i="17"/>
  <c r="DM56" i="17"/>
  <c r="EA56" i="17"/>
  <c r="EW56" i="17"/>
  <c r="DO56" i="17"/>
  <c r="DQ56" i="17"/>
  <c r="DE56" i="17"/>
  <c r="EI56" i="17"/>
  <c r="DT56" i="17"/>
  <c r="EJ56" i="17"/>
  <c r="EO56" i="17"/>
  <c r="EX56" i="17"/>
  <c r="EP56" i="17"/>
  <c r="ER56" i="17"/>
  <c r="ED56" i="17"/>
  <c r="DG56" i="17"/>
  <c r="ES56" i="17"/>
  <c r="DA56" i="17"/>
  <c r="DF56" i="17"/>
  <c r="DX56" i="17"/>
  <c r="EL56" i="17"/>
  <c r="DR56" i="17"/>
  <c r="DS56" i="17"/>
  <c r="DL56" i="17"/>
  <c r="EH56" i="17"/>
  <c r="DJ56" i="17"/>
  <c r="DZ56" i="17"/>
  <c r="DK56" i="17"/>
  <c r="DH56" i="17"/>
  <c r="DV56" i="17"/>
  <c r="DD56" i="17"/>
  <c r="DI56" i="17"/>
  <c r="EU56" i="17"/>
  <c r="DB56" i="17"/>
  <c r="EC56" i="17"/>
  <c r="EQ56" i="17"/>
  <c r="DP56" i="17"/>
  <c r="DU56" i="17"/>
  <c r="EN56" i="17"/>
  <c r="EB56" i="17"/>
  <c r="EK56" i="17"/>
  <c r="EE56" i="17"/>
  <c r="ET56" i="17"/>
  <c r="DY56" i="17"/>
  <c r="EG56" i="17"/>
  <c r="EQ30" i="17"/>
  <c r="ET30" i="17"/>
  <c r="EX30" i="17"/>
  <c r="EU30" i="17"/>
  <c r="DO30" i="17"/>
  <c r="DG30" i="17"/>
  <c r="ES30" i="17"/>
  <c r="DA30" i="17"/>
  <c r="EK30" i="17"/>
  <c r="DX30" i="17"/>
  <c r="DB30" i="17"/>
  <c r="DU30" i="17"/>
  <c r="DP30" i="17"/>
  <c r="EB30" i="17"/>
  <c r="EN30" i="17"/>
  <c r="EA30" i="17"/>
  <c r="EC30" i="17"/>
  <c r="DZ30" i="17"/>
  <c r="DY30" i="17"/>
  <c r="EG30" i="17"/>
  <c r="DQ30" i="17"/>
  <c r="EI30" i="17"/>
  <c r="EW30" i="17"/>
  <c r="DR30" i="17"/>
  <c r="DM30" i="17"/>
  <c r="DK30" i="17"/>
  <c r="DI30" i="17"/>
  <c r="EJ30" i="17"/>
  <c r="ED30" i="17"/>
  <c r="DE30" i="17"/>
  <c r="EE30" i="17"/>
  <c r="ER30" i="17"/>
  <c r="DL30" i="17"/>
  <c r="DV30" i="17"/>
  <c r="EH30" i="17"/>
  <c r="DJ30" i="17"/>
  <c r="EL30" i="17"/>
  <c r="DD30" i="17"/>
  <c r="DT30" i="17"/>
  <c r="EP30" i="17"/>
  <c r="DS30" i="17"/>
  <c r="DH30" i="17"/>
  <c r="DF30" i="17"/>
  <c r="EO30" i="17"/>
  <c r="EC32" i="17"/>
  <c r="DZ32" i="17"/>
  <c r="DY32" i="17"/>
  <c r="EG32" i="17"/>
  <c r="EE32" i="17"/>
  <c r="ER32" i="17"/>
  <c r="EH32" i="17"/>
  <c r="EL32" i="17"/>
  <c r="DS32" i="17"/>
  <c r="DL32" i="17"/>
  <c r="EU32" i="17"/>
  <c r="DO32" i="17"/>
  <c r="DD32" i="17"/>
  <c r="EO32" i="17"/>
  <c r="DH32" i="17"/>
  <c r="DV32" i="17"/>
  <c r="EK32" i="17"/>
  <c r="DX32" i="17"/>
  <c r="EW32" i="17"/>
  <c r="DR32" i="17"/>
  <c r="DM32" i="17"/>
  <c r="EA32" i="17"/>
  <c r="EN32" i="17"/>
  <c r="DG32" i="17"/>
  <c r="ES32" i="17"/>
  <c r="DA32" i="17"/>
  <c r="DF32" i="17"/>
  <c r="DT32" i="17"/>
  <c r="DB32" i="17"/>
  <c r="DU32" i="17"/>
  <c r="DP32" i="17"/>
  <c r="EB32" i="17"/>
  <c r="DK32" i="17"/>
  <c r="DI32" i="17"/>
  <c r="EI32" i="17"/>
  <c r="EP32" i="17"/>
  <c r="EJ32" i="17"/>
  <c r="DQ32" i="17"/>
  <c r="EQ32" i="17"/>
  <c r="DJ32" i="17"/>
  <c r="ED32" i="17"/>
  <c r="DE32" i="17"/>
  <c r="ET32" i="17"/>
  <c r="EX32" i="17"/>
  <c r="EQ68" i="17"/>
  <c r="DZ68" i="17"/>
  <c r="EI68" i="17"/>
  <c r="DG68" i="17"/>
  <c r="ES68" i="17"/>
  <c r="EP68" i="17"/>
  <c r="DD68" i="17"/>
  <c r="DP68" i="17"/>
  <c r="DF68" i="17"/>
  <c r="EW68" i="17"/>
  <c r="DY68" i="17"/>
  <c r="EA68" i="17"/>
  <c r="DJ68" i="17"/>
  <c r="DR68" i="17"/>
  <c r="EE68" i="17"/>
  <c r="DU68" i="17"/>
  <c r="DV68" i="17"/>
  <c r="EC68" i="17"/>
  <c r="ED68" i="17"/>
  <c r="DA68" i="17"/>
  <c r="DH68" i="17"/>
  <c r="ET68" i="17"/>
  <c r="EG68" i="17"/>
  <c r="DO68" i="17"/>
  <c r="DM68" i="17"/>
  <c r="EU68" i="17"/>
  <c r="EK68" i="17"/>
  <c r="DQ68" i="17"/>
  <c r="EL68" i="17"/>
  <c r="DI68" i="17"/>
  <c r="DE68" i="17"/>
  <c r="EX68" i="17"/>
  <c r="EO68" i="17"/>
  <c r="EN68" i="17"/>
  <c r="DS68" i="17"/>
  <c r="EH68" i="17"/>
  <c r="DB68" i="17"/>
  <c r="ER68" i="17"/>
  <c r="DX68" i="17"/>
  <c r="DL68" i="17"/>
  <c r="DT68" i="17"/>
  <c r="EB68" i="17"/>
  <c r="DK68" i="17"/>
  <c r="EJ68" i="17"/>
  <c r="EU69" i="17"/>
  <c r="EN69" i="17"/>
  <c r="EJ69" i="17"/>
  <c r="DU69" i="17"/>
  <c r="DS69" i="17"/>
  <c r="EB69" i="17"/>
  <c r="EI69" i="17"/>
  <c r="DQ69" i="17"/>
  <c r="EQ69" i="17"/>
  <c r="DZ69" i="17"/>
  <c r="DH69" i="17"/>
  <c r="DV69" i="17"/>
  <c r="EP69" i="17"/>
  <c r="DB69" i="17"/>
  <c r="DG69" i="17"/>
  <c r="ES69" i="17"/>
  <c r="DY69" i="17"/>
  <c r="EA69" i="17"/>
  <c r="DF69" i="17"/>
  <c r="EC69" i="17"/>
  <c r="DD69" i="17"/>
  <c r="DP69" i="17"/>
  <c r="DA69" i="17"/>
  <c r="DK69" i="17"/>
  <c r="DI69" i="17"/>
  <c r="DO69" i="17"/>
  <c r="EO69" i="17"/>
  <c r="EX69" i="17"/>
  <c r="EG69" i="17"/>
  <c r="DX69" i="17"/>
  <c r="DL69" i="17"/>
  <c r="EW69" i="17"/>
  <c r="ET69" i="17"/>
  <c r="EE69" i="17"/>
  <c r="EL69" i="17"/>
  <c r="DJ69" i="17"/>
  <c r="DR69" i="17"/>
  <c r="EH69" i="17"/>
  <c r="ER69" i="17"/>
  <c r="ED69" i="17"/>
  <c r="DT69" i="17"/>
  <c r="EK69" i="17"/>
  <c r="DM69" i="17"/>
  <c r="DE69" i="17"/>
  <c r="ER79" i="17"/>
  <c r="EL79" i="17"/>
  <c r="ED79" i="17"/>
  <c r="DL79" i="17"/>
  <c r="EU79" i="17"/>
  <c r="DT79" i="17"/>
  <c r="DO79" i="17"/>
  <c r="EO79" i="17"/>
  <c r="ET79" i="17"/>
  <c r="DV79" i="17"/>
  <c r="EI79" i="17"/>
  <c r="DI79" i="17"/>
  <c r="DX79" i="17"/>
  <c r="DR79" i="17"/>
  <c r="DM79" i="17"/>
  <c r="EA79" i="17"/>
  <c r="EP79" i="17"/>
  <c r="EJ79" i="17"/>
  <c r="DU79" i="17"/>
  <c r="DE79" i="17"/>
  <c r="DA79" i="17"/>
  <c r="DF79" i="17"/>
  <c r="EC79" i="17"/>
  <c r="DD79" i="17"/>
  <c r="DP79" i="17"/>
  <c r="DS79" i="17"/>
  <c r="DK79" i="17"/>
  <c r="DQ79" i="17"/>
  <c r="EH79" i="17"/>
  <c r="EW79" i="17"/>
  <c r="DY79" i="17"/>
  <c r="DH79" i="17"/>
  <c r="EE79" i="17"/>
  <c r="DJ79" i="17"/>
  <c r="EB79" i="17"/>
  <c r="DB79" i="17"/>
  <c r="EG79" i="17"/>
  <c r="EQ79" i="17"/>
  <c r="EK79" i="17"/>
  <c r="DG79" i="17"/>
  <c r="EN79" i="17"/>
  <c r="EX79" i="17"/>
  <c r="DZ79" i="17"/>
  <c r="ES79" i="17"/>
  <c r="DP33" i="17"/>
  <c r="DF33" i="17"/>
  <c r="DI33" i="17"/>
  <c r="EW33" i="17"/>
  <c r="DR33" i="17"/>
  <c r="DA33" i="17"/>
  <c r="DV33" i="17"/>
  <c r="ER33" i="17"/>
  <c r="DJ33" i="17"/>
  <c r="ED33" i="17"/>
  <c r="EB33" i="17"/>
  <c r="EU33" i="17"/>
  <c r="DO33" i="17"/>
  <c r="EC33" i="17"/>
  <c r="ET33" i="17"/>
  <c r="EG33" i="17"/>
  <c r="EK33" i="17"/>
  <c r="DX33" i="17"/>
  <c r="DG33" i="17"/>
  <c r="EJ33" i="17"/>
  <c r="DM33" i="17"/>
  <c r="ES33" i="17"/>
  <c r="EN33" i="17"/>
  <c r="DK33" i="17"/>
  <c r="DU33" i="17"/>
  <c r="EO33" i="17"/>
  <c r="EX33" i="17"/>
  <c r="EI33" i="17"/>
  <c r="DL33" i="17"/>
  <c r="EH33" i="17"/>
  <c r="DB33" i="17"/>
  <c r="DS33" i="17"/>
  <c r="DQ33" i="17"/>
  <c r="EE33" i="17"/>
  <c r="DT33" i="17"/>
  <c r="DD33" i="17"/>
  <c r="EA33" i="17"/>
  <c r="DY33" i="17"/>
  <c r="DZ33" i="17"/>
  <c r="EQ33" i="17"/>
  <c r="DH33" i="17"/>
  <c r="EL33" i="17"/>
  <c r="EP33" i="17"/>
  <c r="DE33" i="17"/>
  <c r="G79" i="34"/>
  <c r="H79" i="34"/>
  <c r="C48" i="34"/>
  <c r="D48" i="34"/>
  <c r="C50" i="34"/>
  <c r="D50" i="34"/>
  <c r="C44" i="34"/>
  <c r="D44" i="34"/>
  <c r="EX62" i="17"/>
  <c r="EP62" i="17"/>
  <c r="DI62" i="17"/>
  <c r="EQ62" i="17"/>
  <c r="ED62" i="17"/>
  <c r="ES62" i="17"/>
  <c r="DA62" i="17"/>
  <c r="DF62" i="17"/>
  <c r="DO62" i="17"/>
  <c r="ET62" i="17"/>
  <c r="EN62" i="17"/>
  <c r="DP62" i="17"/>
  <c r="EB62" i="17"/>
  <c r="DB62" i="17"/>
  <c r="EJ62" i="17"/>
  <c r="EO62" i="17"/>
  <c r="DK62" i="17"/>
  <c r="DY62" i="17"/>
  <c r="EG62" i="17"/>
  <c r="EC62" i="17"/>
  <c r="DG62" i="17"/>
  <c r="DQ62" i="17"/>
  <c r="EL62" i="17"/>
  <c r="DM62" i="17"/>
  <c r="EA62" i="17"/>
  <c r="EW62" i="17"/>
  <c r="ER62" i="17"/>
  <c r="DR62" i="17"/>
  <c r="DS62" i="17"/>
  <c r="DJ62" i="17"/>
  <c r="DH62" i="17"/>
  <c r="DZ62" i="17"/>
  <c r="DE62" i="17"/>
  <c r="DT62" i="17"/>
  <c r="DL62" i="17"/>
  <c r="DX62" i="17"/>
  <c r="EH62" i="17"/>
  <c r="DU62" i="17"/>
  <c r="DD62" i="17"/>
  <c r="EE62" i="17"/>
  <c r="DV62" i="17"/>
  <c r="EU62" i="17"/>
  <c r="EK62" i="17"/>
  <c r="EI62" i="17"/>
  <c r="EG35" i="17"/>
  <c r="EG21" i="17" s="1"/>
  <c r="DR35" i="17"/>
  <c r="DR21" i="17" s="1"/>
  <c r="EL35" i="17"/>
  <c r="EL21" i="17" s="1"/>
  <c r="DO35" i="17"/>
  <c r="DO21" i="17" s="1"/>
  <c r="DD35" i="17"/>
  <c r="DD21" i="17" s="1"/>
  <c r="DJ35" i="17"/>
  <c r="DJ21" i="17" s="1"/>
  <c r="DS35" i="17"/>
  <c r="DS21" i="17" s="1"/>
  <c r="DP35" i="17"/>
  <c r="DP21" i="17" s="1"/>
  <c r="DV35" i="17"/>
  <c r="DV21" i="17" s="1"/>
  <c r="DZ35" i="17"/>
  <c r="DZ21" i="17" s="1"/>
  <c r="EC35" i="17"/>
  <c r="EC21" i="17" s="1"/>
  <c r="DF35" i="17"/>
  <c r="DF21" i="17" s="1"/>
  <c r="EI35" i="17"/>
  <c r="EI21" i="17" s="1"/>
  <c r="EU35" i="17"/>
  <c r="EU21" i="17" s="1"/>
  <c r="DK35" i="17"/>
  <c r="DK21" i="17" s="1"/>
  <c r="DM35" i="17"/>
  <c r="DM21" i="17" s="1"/>
  <c r="DG35" i="17"/>
  <c r="DG21" i="17" s="1"/>
  <c r="EJ35" i="17"/>
  <c r="EJ21" i="17" s="1"/>
  <c r="EN35" i="17"/>
  <c r="EN21" i="17" s="1"/>
  <c r="ER35" i="17"/>
  <c r="ER21" i="17" s="1"/>
  <c r="DT35" i="17"/>
  <c r="DT21" i="17" s="1"/>
  <c r="DA35" i="17"/>
  <c r="DA21" i="17" s="1"/>
  <c r="DB35" i="17"/>
  <c r="DB21" i="17" s="1"/>
  <c r="EP35" i="17"/>
  <c r="EP21" i="17" s="1"/>
  <c r="EA35" i="17"/>
  <c r="EA21" i="17" s="1"/>
  <c r="EE35" i="17"/>
  <c r="EE21" i="17" s="1"/>
  <c r="ET35" i="17"/>
  <c r="ET21" i="17" s="1"/>
  <c r="EB35" i="17"/>
  <c r="EB21" i="17" s="1"/>
  <c r="EQ35" i="17"/>
  <c r="EQ21" i="17" s="1"/>
  <c r="DQ35" i="17"/>
  <c r="DQ21" i="17" s="1"/>
  <c r="EK35" i="17"/>
  <c r="EK21" i="17" s="1"/>
  <c r="DI35" i="17"/>
  <c r="DI21" i="17" s="1"/>
  <c r="DE35" i="17"/>
  <c r="DE21" i="17" s="1"/>
  <c r="EW35" i="17"/>
  <c r="EW21" i="17" s="1"/>
  <c r="EX35" i="17"/>
  <c r="EX21" i="17" s="1"/>
  <c r="DL35" i="17"/>
  <c r="DL21" i="17" s="1"/>
  <c r="ED35" i="17"/>
  <c r="ED21" i="17" s="1"/>
  <c r="EH35" i="17"/>
  <c r="EH21" i="17" s="1"/>
  <c r="DH35" i="17"/>
  <c r="DH21" i="17" s="1"/>
  <c r="DU35" i="17"/>
  <c r="DU21" i="17" s="1"/>
  <c r="DX35" i="17"/>
  <c r="DX21" i="17" s="1"/>
  <c r="ES35" i="17"/>
  <c r="ES21" i="17" s="1"/>
  <c r="EO35" i="17"/>
  <c r="EO21" i="17" s="1"/>
  <c r="DY35" i="17"/>
  <c r="DY21" i="17" s="1"/>
  <c r="EQ55" i="17"/>
  <c r="DL55" i="17"/>
  <c r="EW55" i="17"/>
  <c r="ED55" i="17"/>
  <c r="DS55" i="17"/>
  <c r="DM55" i="17"/>
  <c r="EA55" i="17"/>
  <c r="EE55" i="17"/>
  <c r="DX55" i="17"/>
  <c r="DV55" i="17"/>
  <c r="DE55" i="17"/>
  <c r="EI55" i="17"/>
  <c r="ER55" i="17"/>
  <c r="DG55" i="17"/>
  <c r="DO55" i="17"/>
  <c r="DJ55" i="17"/>
  <c r="EX55" i="17"/>
  <c r="EP55" i="17"/>
  <c r="DH55" i="17"/>
  <c r="EN55" i="17"/>
  <c r="DZ55" i="17"/>
  <c r="EC55" i="17"/>
  <c r="EB55" i="17"/>
  <c r="EH55" i="17"/>
  <c r="DQ55" i="17"/>
  <c r="DY55" i="17"/>
  <c r="EL55" i="17"/>
  <c r="EJ55" i="17"/>
  <c r="EG55" i="17"/>
  <c r="DD55" i="17"/>
  <c r="EU55" i="17"/>
  <c r="EK55" i="17"/>
  <c r="DP55" i="17"/>
  <c r="ET55" i="17"/>
  <c r="DA55" i="17"/>
  <c r="DK55" i="17"/>
  <c r="DF55" i="17"/>
  <c r="EO55" i="17"/>
  <c r="ES55" i="17"/>
  <c r="DT55" i="17"/>
  <c r="DI55" i="17"/>
  <c r="DB55" i="17"/>
  <c r="DU55" i="17"/>
  <c r="DR55" i="17"/>
  <c r="EB23" i="17"/>
  <c r="EB19" i="17" s="1"/>
  <c r="DK23" i="17"/>
  <c r="DK19" i="17" s="1"/>
  <c r="K4" i="27" s="1"/>
  <c r="DI23" i="17"/>
  <c r="DI19" i="17" s="1"/>
  <c r="J4" i="27" s="1"/>
  <c r="ET23" i="17"/>
  <c r="ET19" i="17" s="1"/>
  <c r="DS23" i="17"/>
  <c r="DS19" i="17" s="1"/>
  <c r="EG23" i="17"/>
  <c r="EG19" i="17" s="1"/>
  <c r="EE23" i="17"/>
  <c r="EE19" i="17" s="1"/>
  <c r="ER23" i="17"/>
  <c r="ER19" i="17" s="1"/>
  <c r="DB23" i="17"/>
  <c r="DB19" i="17" s="1"/>
  <c r="EQ23" i="17"/>
  <c r="EQ19" i="17" s="1"/>
  <c r="DL23" i="17"/>
  <c r="DL19" i="17" s="1"/>
  <c r="EU23" i="17"/>
  <c r="EU19" i="17" s="1"/>
  <c r="L4" i="27" s="1"/>
  <c r="DO23" i="17"/>
  <c r="DO19" i="17" s="1"/>
  <c r="DY23" i="17"/>
  <c r="DY19" i="17" s="1"/>
  <c r="B4" i="27" s="1"/>
  <c r="EW23" i="17"/>
  <c r="EW19" i="17" s="1"/>
  <c r="DV23" i="17"/>
  <c r="DV19" i="17" s="1"/>
  <c r="EK23" i="17"/>
  <c r="EK19" i="17" s="1"/>
  <c r="DX23" i="17"/>
  <c r="DX19" i="17" s="1"/>
  <c r="EJ23" i="17"/>
  <c r="EJ19" i="17" s="1"/>
  <c r="DP23" i="17"/>
  <c r="DP19" i="17" s="1"/>
  <c r="EX23" i="17"/>
  <c r="EX19" i="17" s="1"/>
  <c r="EP23" i="17"/>
  <c r="EP19" i="17" s="1"/>
  <c r="DJ23" i="17"/>
  <c r="DJ19" i="17" s="1"/>
  <c r="DR23" i="17"/>
  <c r="DR19" i="17" s="1"/>
  <c r="D4" i="27" s="1"/>
  <c r="DU23" i="17"/>
  <c r="DU19" i="17" s="1"/>
  <c r="DH23" i="17"/>
  <c r="DH19" i="17" s="1"/>
  <c r="DA23" i="17"/>
  <c r="DA19" i="17" s="1"/>
  <c r="DF23" i="17"/>
  <c r="DF19" i="17" s="1"/>
  <c r="DT23" i="17"/>
  <c r="DT19" i="17" s="1"/>
  <c r="G4" i="27" s="1"/>
  <c r="ED23" i="17"/>
  <c r="ED19" i="17" s="1"/>
  <c r="EC23" i="17"/>
  <c r="EC19" i="17" s="1"/>
  <c r="DG23" i="17"/>
  <c r="DG19" i="17" s="1"/>
  <c r="I4" i="27" s="1"/>
  <c r="DM23" i="17"/>
  <c r="DM19" i="17" s="1"/>
  <c r="DD23" i="17"/>
  <c r="DD19" i="17" s="1"/>
  <c r="DE23" i="17"/>
  <c r="DE19" i="17" s="1"/>
  <c r="H4" i="27" s="1"/>
  <c r="ES23" i="17"/>
  <c r="ES19" i="17" s="1"/>
  <c r="EA23" i="17"/>
  <c r="EA19" i="17" s="1"/>
  <c r="C4" i="27" s="1"/>
  <c r="DZ23" i="17"/>
  <c r="DZ19" i="17" s="1"/>
  <c r="EI23" i="17"/>
  <c r="EI19" i="17" s="1"/>
  <c r="EH23" i="17"/>
  <c r="EH19" i="17" s="1"/>
  <c r="F4" i="27" s="1"/>
  <c r="EN23" i="17"/>
  <c r="EN19" i="17" s="1"/>
  <c r="EL23" i="17"/>
  <c r="EL19" i="17" s="1"/>
  <c r="DQ23" i="17"/>
  <c r="DQ19" i="17" s="1"/>
  <c r="EO23" i="17"/>
  <c r="EO19" i="17" s="1"/>
  <c r="E4" i="27" s="1"/>
  <c r="DS67" i="17"/>
  <c r="DL67" i="17"/>
  <c r="DM67" i="17"/>
  <c r="EA67" i="17"/>
  <c r="EX67" i="17"/>
  <c r="DE67" i="17"/>
  <c r="EE67" i="17"/>
  <c r="DD67" i="17"/>
  <c r="EC67" i="17"/>
  <c r="ET67" i="17"/>
  <c r="EU67" i="17"/>
  <c r="EW67" i="17"/>
  <c r="ER67" i="17"/>
  <c r="DI67" i="17"/>
  <c r="DH67" i="17"/>
  <c r="EI67" i="17"/>
  <c r="DB67" i="17"/>
  <c r="DX67" i="17"/>
  <c r="DQ67" i="17"/>
  <c r="DV67" i="17"/>
  <c r="EP67" i="17"/>
  <c r="EH67" i="17"/>
  <c r="ES67" i="17"/>
  <c r="DJ67" i="17"/>
  <c r="EG67" i="17"/>
  <c r="EQ67" i="17"/>
  <c r="DR67" i="17"/>
  <c r="EN67" i="17"/>
  <c r="EK67" i="17"/>
  <c r="EB67" i="17"/>
  <c r="ED67" i="17"/>
  <c r="DK67" i="17"/>
  <c r="DT67" i="17"/>
  <c r="DF67" i="17"/>
  <c r="EO67" i="17"/>
  <c r="EJ67" i="17"/>
  <c r="DP67" i="17"/>
  <c r="EL67" i="17"/>
  <c r="DA67" i="17"/>
  <c r="DZ67" i="17"/>
  <c r="DG67" i="17"/>
  <c r="DO67" i="17"/>
  <c r="DY67" i="17"/>
  <c r="DU67" i="17"/>
  <c r="DQ74" i="17"/>
  <c r="EQ74" i="17"/>
  <c r="DZ74" i="17"/>
  <c r="EX74" i="17"/>
  <c r="EB74" i="17"/>
  <c r="DB74" i="17"/>
  <c r="DG74" i="17"/>
  <c r="ES74" i="17"/>
  <c r="EG74" i="17"/>
  <c r="EC74" i="17"/>
  <c r="DD74" i="17"/>
  <c r="DP74" i="17"/>
  <c r="DS74" i="17"/>
  <c r="DK74" i="17"/>
  <c r="DJ74" i="17"/>
  <c r="EH74" i="17"/>
  <c r="EW74" i="17"/>
  <c r="DY74" i="17"/>
  <c r="DH74" i="17"/>
  <c r="EE74" i="17"/>
  <c r="DT74" i="17"/>
  <c r="ER74" i="17"/>
  <c r="EL74" i="17"/>
  <c r="ED74" i="17"/>
  <c r="DL74" i="17"/>
  <c r="EP74" i="17"/>
  <c r="EK74" i="17"/>
  <c r="DX74" i="17"/>
  <c r="DR74" i="17"/>
  <c r="DM74" i="17"/>
  <c r="EA74" i="17"/>
  <c r="DF74" i="17"/>
  <c r="ET74" i="17"/>
  <c r="DE74" i="17"/>
  <c r="DI74" i="17"/>
  <c r="DV74" i="17"/>
  <c r="EN74" i="17"/>
  <c r="DA74" i="17"/>
  <c r="EO74" i="17"/>
  <c r="EI74" i="17"/>
  <c r="EU74" i="17"/>
  <c r="EJ74" i="17"/>
  <c r="DU74" i="17"/>
  <c r="DO74" i="17"/>
  <c r="EW34" i="17"/>
  <c r="DA34" i="17"/>
  <c r="DE34" i="17"/>
  <c r="DZ34" i="17"/>
  <c r="DG34" i="17"/>
  <c r="EJ34" i="17"/>
  <c r="EP34" i="17"/>
  <c r="EA34" i="17"/>
  <c r="DL34" i="17"/>
  <c r="ED34" i="17"/>
  <c r="EO34" i="17"/>
  <c r="DQ34" i="17"/>
  <c r="EK34" i="17"/>
  <c r="EE34" i="17"/>
  <c r="DH34" i="17"/>
  <c r="DY34" i="17"/>
  <c r="ES34" i="17"/>
  <c r="DO34" i="17"/>
  <c r="DI34" i="17"/>
  <c r="DJ34" i="17"/>
  <c r="DB34" i="17"/>
  <c r="EB34" i="17"/>
  <c r="EX34" i="17"/>
  <c r="DM34" i="17"/>
  <c r="DU34" i="17"/>
  <c r="EQ34" i="17"/>
  <c r="EH34" i="17"/>
  <c r="EL34" i="17"/>
  <c r="EN34" i="17"/>
  <c r="EU34" i="17"/>
  <c r="DK34" i="17"/>
  <c r="DS34" i="17"/>
  <c r="DF34" i="17"/>
  <c r="DR34" i="17"/>
  <c r="DP34" i="17"/>
  <c r="EG34" i="17"/>
  <c r="EI34" i="17"/>
  <c r="DX34" i="17"/>
  <c r="EC34" i="17"/>
  <c r="ET34" i="17"/>
  <c r="ER34" i="17"/>
  <c r="DT34" i="17"/>
  <c r="DD34" i="17"/>
  <c r="DV34" i="17"/>
  <c r="E78" i="34"/>
  <c r="F78" i="34"/>
  <c r="G61" i="34"/>
  <c r="H61" i="34"/>
  <c r="C46" i="34"/>
  <c r="D46" i="34"/>
  <c r="C52" i="34"/>
  <c r="D52" i="34"/>
  <c r="E47" i="34"/>
  <c r="F47" i="34"/>
  <c r="G43" i="34"/>
  <c r="H43" i="34"/>
  <c r="DM37" i="17"/>
  <c r="EA37" i="17"/>
  <c r="EN37" i="17"/>
  <c r="EQ37" i="17"/>
  <c r="DP37" i="17"/>
  <c r="DS37" i="17"/>
  <c r="DE37" i="17"/>
  <c r="EI37" i="17"/>
  <c r="DQ37" i="17"/>
  <c r="ER37" i="17"/>
  <c r="DU37" i="17"/>
  <c r="ES37" i="17"/>
  <c r="EX37" i="17"/>
  <c r="EP37" i="17"/>
  <c r="DT37" i="17"/>
  <c r="ET37" i="17"/>
  <c r="DX37" i="17"/>
  <c r="DG37" i="17"/>
  <c r="DA37" i="17"/>
  <c r="DF37" i="17"/>
  <c r="DR37" i="17"/>
  <c r="DJ37" i="17"/>
  <c r="EJ37" i="17"/>
  <c r="DO37" i="17"/>
  <c r="EB37" i="17"/>
  <c r="DK37" i="17"/>
  <c r="EW37" i="17"/>
  <c r="EO37" i="17"/>
  <c r="DI37" i="17"/>
  <c r="DL37" i="17"/>
  <c r="EU37" i="17"/>
  <c r="DY37" i="17"/>
  <c r="DH37" i="17"/>
  <c r="EL37" i="17"/>
  <c r="EG37" i="17"/>
  <c r="ED37" i="17"/>
  <c r="DV37" i="17"/>
  <c r="EH37" i="17"/>
  <c r="EE37" i="17"/>
  <c r="EK37" i="17"/>
  <c r="DD37" i="17"/>
  <c r="EC37" i="17"/>
  <c r="DZ37" i="17"/>
  <c r="DB37" i="17"/>
  <c r="EX48" i="17"/>
  <c r="DJ48" i="17"/>
  <c r="DO48" i="17"/>
  <c r="EK48" i="17"/>
  <c r="ED48" i="17"/>
  <c r="DB48" i="17"/>
  <c r="DA48" i="17"/>
  <c r="EJ48" i="17"/>
  <c r="DV48" i="17"/>
  <c r="DF48" i="17"/>
  <c r="DS48" i="17"/>
  <c r="EC48" i="17"/>
  <c r="EB48" i="17"/>
  <c r="ES48" i="17"/>
  <c r="DR48" i="17"/>
  <c r="EO48" i="17"/>
  <c r="EP48" i="17"/>
  <c r="EH48" i="17"/>
  <c r="EG48" i="17"/>
  <c r="EU48" i="17"/>
  <c r="DZ48" i="17"/>
  <c r="ER48" i="17"/>
  <c r="DX48" i="17"/>
  <c r="DM48" i="17"/>
  <c r="DY48" i="17"/>
  <c r="EL48" i="17"/>
  <c r="ET48" i="17"/>
  <c r="EA48" i="17"/>
  <c r="DE48" i="17"/>
  <c r="EN48" i="17"/>
  <c r="DG48" i="17"/>
  <c r="DT48" i="17"/>
  <c r="DI48" i="17"/>
  <c r="DK48" i="17"/>
  <c r="DL48" i="17"/>
  <c r="EQ48" i="17"/>
  <c r="DU48" i="17"/>
  <c r="DH48" i="17"/>
  <c r="DD48" i="17"/>
  <c r="DQ48" i="17"/>
  <c r="EW48" i="17"/>
  <c r="DP48" i="17"/>
  <c r="EE48" i="17"/>
  <c r="EI48" i="17"/>
  <c r="DA25" i="17"/>
  <c r="DF25" i="17"/>
  <c r="DT25" i="17"/>
  <c r="ED25" i="17"/>
  <c r="EQ25" i="17"/>
  <c r="DY25" i="17"/>
  <c r="EB25" i="17"/>
  <c r="DK25" i="17"/>
  <c r="DI25" i="17"/>
  <c r="ET25" i="17"/>
  <c r="EW25" i="17"/>
  <c r="EG25" i="17"/>
  <c r="EE25" i="17"/>
  <c r="ER25" i="17"/>
  <c r="EJ25" i="17"/>
  <c r="DP25" i="17"/>
  <c r="DL25" i="17"/>
  <c r="EU25" i="17"/>
  <c r="DO25" i="17"/>
  <c r="DD25" i="17"/>
  <c r="DZ25" i="17"/>
  <c r="DE25" i="17"/>
  <c r="EI25" i="17"/>
  <c r="DQ25" i="17"/>
  <c r="EO25" i="17"/>
  <c r="EC25" i="17"/>
  <c r="DG25" i="17"/>
  <c r="EX25" i="17"/>
  <c r="EP25" i="17"/>
  <c r="DJ25" i="17"/>
  <c r="DR25" i="17"/>
  <c r="DS25" i="17"/>
  <c r="DB25" i="17"/>
  <c r="EK25" i="17"/>
  <c r="EN25" i="17"/>
  <c r="DX25" i="17"/>
  <c r="EL25" i="17"/>
  <c r="ES25" i="17"/>
  <c r="DV25" i="17"/>
  <c r="EH25" i="17"/>
  <c r="DU25" i="17"/>
  <c r="DM25" i="17"/>
  <c r="EA25" i="17"/>
  <c r="DH25" i="17"/>
  <c r="EC26" i="17"/>
  <c r="DZ26" i="17"/>
  <c r="DY26" i="17"/>
  <c r="DQ26" i="17"/>
  <c r="DO26" i="17"/>
  <c r="DX26" i="17"/>
  <c r="EH26" i="17"/>
  <c r="EL26" i="17"/>
  <c r="DS26" i="17"/>
  <c r="DE26" i="17"/>
  <c r="EA26" i="17"/>
  <c r="DJ26" i="17"/>
  <c r="DD26" i="17"/>
  <c r="EO26" i="17"/>
  <c r="DH26" i="17"/>
  <c r="ER26" i="17"/>
  <c r="EG26" i="17"/>
  <c r="EI26" i="17"/>
  <c r="EW26" i="17"/>
  <c r="DR26" i="17"/>
  <c r="DK26" i="17"/>
  <c r="DV26" i="17"/>
  <c r="DM26" i="17"/>
  <c r="DG26" i="17"/>
  <c r="ES26" i="17"/>
  <c r="EK26" i="17"/>
  <c r="EP26" i="17"/>
  <c r="DL26" i="17"/>
  <c r="DB26" i="17"/>
  <c r="DU26" i="17"/>
  <c r="DP26" i="17"/>
  <c r="EN26" i="17"/>
  <c r="EX26" i="17"/>
  <c r="DA26" i="17"/>
  <c r="ED26" i="17"/>
  <c r="ET26" i="17"/>
  <c r="EE26" i="17"/>
  <c r="EU26" i="17"/>
  <c r="EJ26" i="17"/>
  <c r="DI26" i="17"/>
  <c r="EQ26" i="17"/>
  <c r="DF26" i="17"/>
  <c r="EB26" i="17"/>
  <c r="DT26" i="17"/>
  <c r="EC82" i="17"/>
  <c r="DD82" i="17"/>
  <c r="DP82" i="17"/>
  <c r="DS82" i="17"/>
  <c r="EP82" i="17"/>
  <c r="DJ82" i="17"/>
  <c r="EH82" i="17"/>
  <c r="EW82" i="17"/>
  <c r="DY82" i="17"/>
  <c r="DH82" i="17"/>
  <c r="DF82" i="17"/>
  <c r="DT82" i="17"/>
  <c r="ER82" i="17"/>
  <c r="EL82" i="17"/>
  <c r="ED82" i="17"/>
  <c r="DL82" i="17"/>
  <c r="EE82" i="17"/>
  <c r="DI82" i="17"/>
  <c r="DO82" i="17"/>
  <c r="EO82" i="17"/>
  <c r="ET82" i="17"/>
  <c r="DV82" i="17"/>
  <c r="DK82" i="17"/>
  <c r="DQ82" i="17"/>
  <c r="EQ82" i="17"/>
  <c r="DZ82" i="17"/>
  <c r="EX82" i="17"/>
  <c r="EB82" i="17"/>
  <c r="DB82" i="17"/>
  <c r="DG82" i="17"/>
  <c r="ES82" i="17"/>
  <c r="EG82" i="17"/>
  <c r="DR82" i="17"/>
  <c r="DU82" i="17"/>
  <c r="DM82" i="17"/>
  <c r="EA82" i="17"/>
  <c r="DE82" i="17"/>
  <c r="EK82" i="17"/>
  <c r="DX82" i="17"/>
  <c r="EU82" i="17"/>
  <c r="EJ82" i="17"/>
  <c r="EI82" i="17"/>
  <c r="EN82" i="17"/>
  <c r="DA82" i="17"/>
  <c r="EW40" i="17"/>
  <c r="DR40" i="17"/>
  <c r="EX40" i="17"/>
  <c r="EU40" i="17"/>
  <c r="EN40" i="17"/>
  <c r="EJ40" i="17"/>
  <c r="ED40" i="17"/>
  <c r="ER40" i="17"/>
  <c r="EB40" i="17"/>
  <c r="EE40" i="17"/>
  <c r="EQ40" i="17"/>
  <c r="ET40" i="17"/>
  <c r="DF40" i="17"/>
  <c r="DX40" i="17"/>
  <c r="DA40" i="17"/>
  <c r="DG40" i="17"/>
  <c r="DL40" i="17"/>
  <c r="DJ40" i="17"/>
  <c r="DE40" i="17"/>
  <c r="DO40" i="17"/>
  <c r="DB40" i="17"/>
  <c r="DU40" i="17"/>
  <c r="DP40" i="17"/>
  <c r="EA40" i="17"/>
  <c r="DI40" i="17"/>
  <c r="DM40" i="17"/>
  <c r="EH40" i="17"/>
  <c r="EL40" i="17"/>
  <c r="EG40" i="17"/>
  <c r="DQ40" i="17"/>
  <c r="DV40" i="17"/>
  <c r="EI40" i="17"/>
  <c r="DS40" i="17"/>
  <c r="ES40" i="17"/>
  <c r="EC40" i="17"/>
  <c r="EP40" i="17"/>
  <c r="DD40" i="17"/>
  <c r="DY40" i="17"/>
  <c r="EK40" i="17"/>
  <c r="DK40" i="17"/>
  <c r="DT40" i="17"/>
  <c r="DH40" i="17"/>
  <c r="DZ40" i="17"/>
  <c r="EO40" i="17"/>
  <c r="EH63" i="17"/>
  <c r="EW63" i="17"/>
  <c r="EA63" i="17"/>
  <c r="EU63" i="17"/>
  <c r="EN63" i="17"/>
  <c r="EK63" i="17"/>
  <c r="ER63" i="17"/>
  <c r="EL63" i="17"/>
  <c r="DA63" i="17"/>
  <c r="EP63" i="17"/>
  <c r="DT63" i="17"/>
  <c r="DF63" i="17"/>
  <c r="DO63" i="17"/>
  <c r="EO63" i="17"/>
  <c r="EB63" i="17"/>
  <c r="DE63" i="17"/>
  <c r="ET63" i="17"/>
  <c r="DJ63" i="17"/>
  <c r="DX63" i="17"/>
  <c r="DR63" i="17"/>
  <c r="EG63" i="17"/>
  <c r="DI63" i="17"/>
  <c r="DB63" i="17"/>
  <c r="DG63" i="17"/>
  <c r="DL63" i="17"/>
  <c r="DS63" i="17"/>
  <c r="ED63" i="17"/>
  <c r="DY63" i="17"/>
  <c r="EC63" i="17"/>
  <c r="DD63" i="17"/>
  <c r="DV63" i="17"/>
  <c r="DK63" i="17"/>
  <c r="EE63" i="17"/>
  <c r="EI63" i="17"/>
  <c r="DM63" i="17"/>
  <c r="EX63" i="17"/>
  <c r="EJ63" i="17"/>
  <c r="DH63" i="17"/>
  <c r="ES63" i="17"/>
  <c r="DQ63" i="17"/>
  <c r="DU63" i="17"/>
  <c r="DZ63" i="17"/>
  <c r="DP63" i="17"/>
  <c r="EQ63" i="17"/>
  <c r="ET78" i="17"/>
  <c r="DV78" i="17"/>
  <c r="EI78" i="17"/>
  <c r="DQ78" i="17"/>
  <c r="EQ78" i="17"/>
  <c r="DU78" i="17"/>
  <c r="DM78" i="17"/>
  <c r="EA78" i="17"/>
  <c r="EP78" i="17"/>
  <c r="DB78" i="17"/>
  <c r="DG78" i="17"/>
  <c r="DE78" i="17"/>
  <c r="DA78" i="17"/>
  <c r="DF78" i="17"/>
  <c r="EC78" i="17"/>
  <c r="DD78" i="17"/>
  <c r="EX78" i="17"/>
  <c r="EB78" i="17"/>
  <c r="DJ78" i="17"/>
  <c r="EH78" i="17"/>
  <c r="EW78" i="17"/>
  <c r="DY78" i="17"/>
  <c r="DH78" i="17"/>
  <c r="EE78" i="17"/>
  <c r="EK78" i="17"/>
  <c r="DX78" i="17"/>
  <c r="DZ78" i="17"/>
  <c r="EN78" i="17"/>
  <c r="DS78" i="17"/>
  <c r="ER78" i="17"/>
  <c r="DL78" i="17"/>
  <c r="DO78" i="17"/>
  <c r="EG78" i="17"/>
  <c r="EJ78" i="17"/>
  <c r="DP78" i="17"/>
  <c r="DT78" i="17"/>
  <c r="EL78" i="17"/>
  <c r="ED78" i="17"/>
  <c r="DI78" i="17"/>
  <c r="DK78" i="17"/>
  <c r="EU78" i="17"/>
  <c r="DR78" i="17"/>
  <c r="EO78" i="17"/>
  <c r="ES78" i="17"/>
  <c r="DI59" i="17"/>
  <c r="EW59" i="17"/>
  <c r="EX59" i="17"/>
  <c r="EP59" i="17"/>
  <c r="EO59" i="17"/>
  <c r="EK59" i="17"/>
  <c r="ER59" i="17"/>
  <c r="EJ59" i="17"/>
  <c r="DA59" i="17"/>
  <c r="ES59" i="17"/>
  <c r="DF59" i="17"/>
  <c r="ED59" i="17"/>
  <c r="DO59" i="17"/>
  <c r="EQ59" i="17"/>
  <c r="EB59" i="17"/>
  <c r="DY59" i="17"/>
  <c r="DR59" i="17"/>
  <c r="DX59" i="17"/>
  <c r="DG59" i="17"/>
  <c r="EG59" i="17"/>
  <c r="DH59" i="17"/>
  <c r="DQ59" i="17"/>
  <c r="DJ59" i="17"/>
  <c r="EH59" i="17"/>
  <c r="DM59" i="17"/>
  <c r="DL59" i="17"/>
  <c r="EE59" i="17"/>
  <c r="EU59" i="17"/>
  <c r="DT59" i="17"/>
  <c r="DD59" i="17"/>
  <c r="DE59" i="17"/>
  <c r="EA59" i="17"/>
  <c r="ET59" i="17"/>
  <c r="EI59" i="17"/>
  <c r="DB59" i="17"/>
  <c r="DK59" i="17"/>
  <c r="EC59" i="17"/>
  <c r="EL59" i="17"/>
  <c r="DU59" i="17"/>
  <c r="DZ59" i="17"/>
  <c r="DP59" i="17"/>
  <c r="DV59" i="17"/>
  <c r="EN59" i="17"/>
  <c r="DS59" i="17"/>
  <c r="G81" i="34"/>
  <c r="H81" i="34"/>
  <c r="C79" i="34"/>
  <c r="D79" i="34"/>
  <c r="C72" i="34"/>
  <c r="D72" i="34"/>
  <c r="G63" i="34"/>
  <c r="H63" i="34"/>
  <c r="G51" i="34"/>
  <c r="H51" i="34"/>
  <c r="E48" i="34"/>
  <c r="F48" i="34"/>
  <c r="E43" i="34"/>
  <c r="F43" i="34"/>
  <c r="DM51" i="17"/>
  <c r="EH51" i="17"/>
  <c r="EU51" i="17"/>
  <c r="DT51" i="17"/>
  <c r="EO51" i="17"/>
  <c r="DJ51" i="17"/>
  <c r="DE51" i="17"/>
  <c r="DD51" i="17"/>
  <c r="DU51" i="17"/>
  <c r="DR51" i="17"/>
  <c r="DO51" i="17"/>
  <c r="EJ51" i="17"/>
  <c r="EX51" i="17"/>
  <c r="EW51" i="17"/>
  <c r="DH51" i="17"/>
  <c r="EP51" i="17"/>
  <c r="DP51" i="17"/>
  <c r="DY51" i="17"/>
  <c r="DA51" i="17"/>
  <c r="EL51" i="17"/>
  <c r="DV51" i="17"/>
  <c r="DX51" i="17"/>
  <c r="DZ51" i="17"/>
  <c r="EI51" i="17"/>
  <c r="EB51" i="17"/>
  <c r="EA51" i="17"/>
  <c r="DI51" i="17"/>
  <c r="EE51" i="17"/>
  <c r="DG51" i="17"/>
  <c r="DB51" i="17"/>
  <c r="ET51" i="17"/>
  <c r="DF51" i="17"/>
  <c r="EQ51" i="17"/>
  <c r="EK51" i="17"/>
  <c r="ER51" i="17"/>
  <c r="ES51" i="17"/>
  <c r="ED51" i="17"/>
  <c r="DL51" i="17"/>
  <c r="EG51" i="17"/>
  <c r="DQ51" i="17"/>
  <c r="EC51" i="17"/>
  <c r="DS51" i="17"/>
  <c r="EN51" i="17"/>
  <c r="DK51" i="17"/>
  <c r="DA80" i="17"/>
  <c r="DF80" i="17"/>
  <c r="EC80" i="17"/>
  <c r="DD80" i="17"/>
  <c r="DP80" i="17"/>
  <c r="DS80" i="17"/>
  <c r="EB80" i="17"/>
  <c r="DJ80" i="17"/>
  <c r="EH80" i="17"/>
  <c r="EW80" i="17"/>
  <c r="DY80" i="17"/>
  <c r="DM80" i="17"/>
  <c r="EG80" i="17"/>
  <c r="DT80" i="17"/>
  <c r="ER80" i="17"/>
  <c r="EL80" i="17"/>
  <c r="ED80" i="17"/>
  <c r="DK80" i="17"/>
  <c r="DI80" i="17"/>
  <c r="DO80" i="17"/>
  <c r="EO80" i="17"/>
  <c r="ET80" i="17"/>
  <c r="DV80" i="17"/>
  <c r="EI80" i="17"/>
  <c r="DQ80" i="17"/>
  <c r="EQ80" i="17"/>
  <c r="DZ80" i="17"/>
  <c r="DL80" i="17"/>
  <c r="DX80" i="17"/>
  <c r="DH80" i="17"/>
  <c r="EA80" i="17"/>
  <c r="EJ80" i="17"/>
  <c r="EE80" i="17"/>
  <c r="DG80" i="17"/>
  <c r="EU80" i="17"/>
  <c r="DR80" i="17"/>
  <c r="EN80" i="17"/>
  <c r="DE80" i="17"/>
  <c r="DB80" i="17"/>
  <c r="EX80" i="17"/>
  <c r="EP80" i="17"/>
  <c r="EK80" i="17"/>
  <c r="DU80" i="17"/>
  <c r="ES80" i="17"/>
  <c r="EU46" i="17"/>
  <c r="EJ46" i="17"/>
  <c r="DE46" i="17"/>
  <c r="DG46" i="17"/>
  <c r="DT46" i="17"/>
  <c r="EL46" i="17"/>
  <c r="EK46" i="17"/>
  <c r="EX46" i="17"/>
  <c r="DI46" i="17"/>
  <c r="DY46" i="17"/>
  <c r="DO46" i="17"/>
  <c r="EO46" i="17"/>
  <c r="EN46" i="17"/>
  <c r="ER46" i="17"/>
  <c r="DU46" i="17"/>
  <c r="DM46" i="17"/>
  <c r="EC46" i="17"/>
  <c r="DR46" i="17"/>
  <c r="DQ46" i="17"/>
  <c r="DZ46" i="17"/>
  <c r="EG46" i="17"/>
  <c r="DA46" i="17"/>
  <c r="DX46" i="17"/>
  <c r="DK46" i="17"/>
  <c r="EI46" i="17"/>
  <c r="DD46" i="17"/>
  <c r="DS46" i="17"/>
  <c r="DJ46" i="17"/>
  <c r="EE46" i="17"/>
  <c r="EW46" i="17"/>
  <c r="DH46" i="17"/>
  <c r="DF46" i="17"/>
  <c r="EP46" i="17"/>
  <c r="DB46" i="17"/>
  <c r="EQ46" i="17"/>
  <c r="DP46" i="17"/>
  <c r="ES46" i="17"/>
  <c r="EA46" i="17"/>
  <c r="ED46" i="17"/>
  <c r="DL46" i="17"/>
  <c r="ET46" i="17"/>
  <c r="EB46" i="17"/>
  <c r="DV46" i="17"/>
  <c r="EH46" i="17"/>
  <c r="DS75" i="17"/>
  <c r="DK75" i="17"/>
  <c r="DI75" i="17"/>
  <c r="DO75" i="17"/>
  <c r="EO75" i="17"/>
  <c r="ED75" i="17"/>
  <c r="DH75" i="17"/>
  <c r="EE75" i="17"/>
  <c r="EK75" i="17"/>
  <c r="DX75" i="17"/>
  <c r="DR75" i="17"/>
  <c r="DL75" i="17"/>
  <c r="EU75" i="17"/>
  <c r="EN75" i="17"/>
  <c r="EJ75" i="17"/>
  <c r="DU75" i="17"/>
  <c r="DV75" i="17"/>
  <c r="EI75" i="17"/>
  <c r="DQ75" i="17"/>
  <c r="EQ75" i="17"/>
  <c r="DZ75" i="17"/>
  <c r="EX75" i="17"/>
  <c r="EB75" i="17"/>
  <c r="DJ75" i="17"/>
  <c r="EH75" i="17"/>
  <c r="EW75" i="17"/>
  <c r="ES75" i="17"/>
  <c r="EG75" i="17"/>
  <c r="DT75" i="17"/>
  <c r="ER75" i="17"/>
  <c r="EL75" i="17"/>
  <c r="DY75" i="17"/>
  <c r="DB75" i="17"/>
  <c r="EC75" i="17"/>
  <c r="DM75" i="17"/>
  <c r="DG75" i="17"/>
  <c r="DE75" i="17"/>
  <c r="DD75" i="17"/>
  <c r="EP75" i="17"/>
  <c r="DF75" i="17"/>
  <c r="EA75" i="17"/>
  <c r="DA75" i="17"/>
  <c r="ET75" i="17"/>
  <c r="DP75" i="17"/>
  <c r="EC38" i="17"/>
  <c r="DZ38" i="17"/>
  <c r="ER38" i="17"/>
  <c r="EB38" i="17"/>
  <c r="EE38" i="17"/>
  <c r="DP38" i="17"/>
  <c r="EH38" i="17"/>
  <c r="EL38" i="17"/>
  <c r="DF38" i="17"/>
  <c r="DX38" i="17"/>
  <c r="DA38" i="17"/>
  <c r="EK38" i="17"/>
  <c r="DD38" i="17"/>
  <c r="EO38" i="17"/>
  <c r="DJ38" i="17"/>
  <c r="DE38" i="17"/>
  <c r="DO38" i="17"/>
  <c r="EG38" i="17"/>
  <c r="EW38" i="17"/>
  <c r="DR38" i="17"/>
  <c r="EA38" i="17"/>
  <c r="DI38" i="17"/>
  <c r="DM38" i="17"/>
  <c r="DG38" i="17"/>
  <c r="DK38" i="17"/>
  <c r="ES38" i="17"/>
  <c r="DY38" i="17"/>
  <c r="DH38" i="17"/>
  <c r="DB38" i="17"/>
  <c r="DU38" i="17"/>
  <c r="EX38" i="17"/>
  <c r="EU38" i="17"/>
  <c r="EN38" i="17"/>
  <c r="DL38" i="17"/>
  <c r="DS38" i="17"/>
  <c r="DQ38" i="17"/>
  <c r="EP38" i="17"/>
  <c r="DV38" i="17"/>
  <c r="ED38" i="17"/>
  <c r="ET38" i="17"/>
  <c r="DT38" i="17"/>
  <c r="EI38" i="17"/>
  <c r="EJ38" i="17"/>
  <c r="EQ38" i="17"/>
  <c r="C26" i="34"/>
  <c r="EL44" i="17"/>
  <c r="EK44" i="17"/>
  <c r="EQ44" i="17"/>
  <c r="EX44" i="17"/>
  <c r="EH44" i="17"/>
  <c r="DV44" i="17"/>
  <c r="EO44" i="17"/>
  <c r="EN44" i="17"/>
  <c r="DA44" i="17"/>
  <c r="ER44" i="17"/>
  <c r="DX44" i="17"/>
  <c r="DZ44" i="17"/>
  <c r="DR44" i="17"/>
  <c r="DQ44" i="17"/>
  <c r="DO44" i="17"/>
  <c r="ES44" i="17"/>
  <c r="DG44" i="17"/>
  <c r="DT44" i="17"/>
  <c r="ED44" i="17"/>
  <c r="DL44" i="17"/>
  <c r="DB44" i="17"/>
  <c r="EA44" i="17"/>
  <c r="DU44" i="17"/>
  <c r="EG44" i="17"/>
  <c r="EE44" i="17"/>
  <c r="EP44" i="17"/>
  <c r="EW44" i="17"/>
  <c r="DI44" i="17"/>
  <c r="DE44" i="17"/>
  <c r="EU44" i="17"/>
  <c r="DH44" i="17"/>
  <c r="EC44" i="17"/>
  <c r="DF44" i="17"/>
  <c r="DY44" i="17"/>
  <c r="DM44" i="17"/>
  <c r="DJ44" i="17"/>
  <c r="DS44" i="17"/>
  <c r="ET44" i="17"/>
  <c r="EJ44" i="17"/>
  <c r="DK44" i="17"/>
  <c r="DD44" i="17"/>
  <c r="DP44" i="17"/>
  <c r="EB44" i="17"/>
  <c r="EI44" i="17"/>
  <c r="E79" i="34"/>
  <c r="F79" i="34"/>
  <c r="C67" i="34"/>
  <c r="D67" i="34"/>
  <c r="E62" i="34"/>
  <c r="F62" i="34"/>
  <c r="C62" i="34"/>
  <c r="D62" i="34"/>
  <c r="E63" i="34"/>
  <c r="F63" i="34"/>
  <c r="C51" i="34"/>
  <c r="D51" i="34"/>
  <c r="E44" i="34"/>
  <c r="F44" i="34"/>
  <c r="DL27" i="17"/>
  <c r="EU27" i="17"/>
  <c r="DO27" i="17"/>
  <c r="DU27" i="17"/>
  <c r="DH27" i="17"/>
  <c r="DV27" i="17"/>
  <c r="EK27" i="17"/>
  <c r="DX27" i="17"/>
  <c r="EC27" i="17"/>
  <c r="DG27" i="17"/>
  <c r="DM27" i="17"/>
  <c r="EA27" i="17"/>
  <c r="EN27" i="17"/>
  <c r="EL27" i="17"/>
  <c r="DS27" i="17"/>
  <c r="DB27" i="17"/>
  <c r="DE27" i="17"/>
  <c r="EI27" i="17"/>
  <c r="DQ27" i="17"/>
  <c r="EO27" i="17"/>
  <c r="EQ27" i="17"/>
  <c r="DY27" i="17"/>
  <c r="EB27" i="17"/>
  <c r="DK27" i="17"/>
  <c r="DI27" i="17"/>
  <c r="ET27" i="17"/>
  <c r="DZ27" i="17"/>
  <c r="DT27" i="17"/>
  <c r="EJ27" i="17"/>
  <c r="EX27" i="17"/>
  <c r="ER27" i="17"/>
  <c r="DD27" i="17"/>
  <c r="DA27" i="17"/>
  <c r="DR27" i="17"/>
  <c r="EG27" i="17"/>
  <c r="ED27" i="17"/>
  <c r="EE27" i="17"/>
  <c r="DP27" i="17"/>
  <c r="DJ27" i="17"/>
  <c r="EH27" i="17"/>
  <c r="EP27" i="17"/>
  <c r="ES27" i="17"/>
  <c r="EW27" i="17"/>
  <c r="DF27" i="17"/>
  <c r="DM47" i="17"/>
  <c r="EL47" i="17"/>
  <c r="DZ47" i="17"/>
  <c r="EG47" i="17"/>
  <c r="DX47" i="17"/>
  <c r="DA47" i="17"/>
  <c r="DB47" i="17"/>
  <c r="EO47" i="17"/>
  <c r="ES47" i="17"/>
  <c r="DV47" i="17"/>
  <c r="DJ47" i="17"/>
  <c r="EI47" i="17"/>
  <c r="DL47" i="17"/>
  <c r="DR47" i="17"/>
  <c r="EA47" i="17"/>
  <c r="EH47" i="17"/>
  <c r="DO47" i="17"/>
  <c r="DK47" i="17"/>
  <c r="EE47" i="17"/>
  <c r="ED47" i="17"/>
  <c r="DD47" i="17"/>
  <c r="DS47" i="17"/>
  <c r="EC47" i="17"/>
  <c r="EP47" i="17"/>
  <c r="EN47" i="17"/>
  <c r="EX47" i="17"/>
  <c r="DI47" i="17"/>
  <c r="DG47" i="17"/>
  <c r="DP47" i="17"/>
  <c r="DQ47" i="17"/>
  <c r="ER47" i="17"/>
  <c r="DU47" i="17"/>
  <c r="EB47" i="17"/>
  <c r="DY47" i="17"/>
  <c r="EU47" i="17"/>
  <c r="EW47" i="17"/>
  <c r="EK47" i="17"/>
  <c r="EQ47" i="17"/>
  <c r="ET47" i="17"/>
  <c r="EJ47" i="17"/>
  <c r="DF47" i="17"/>
  <c r="DT47" i="17"/>
  <c r="DH47" i="17"/>
  <c r="DE47" i="17"/>
  <c r="DS83" i="17"/>
  <c r="DK83" i="17"/>
  <c r="DI83" i="17"/>
  <c r="DO83" i="17"/>
  <c r="DH83" i="17"/>
  <c r="EE83" i="17"/>
  <c r="EK83" i="17"/>
  <c r="DX83" i="17"/>
  <c r="DL83" i="17"/>
  <c r="EU83" i="17"/>
  <c r="EN83" i="17"/>
  <c r="EJ83" i="17"/>
  <c r="EX83" i="17"/>
  <c r="EB83" i="17"/>
  <c r="DJ83" i="17"/>
  <c r="EH83" i="17"/>
  <c r="EW83" i="17"/>
  <c r="EG83" i="17"/>
  <c r="ER83" i="17"/>
  <c r="DZ83" i="17"/>
  <c r="EI83" i="17"/>
  <c r="EQ83" i="17"/>
  <c r="DP83" i="17"/>
  <c r="DM83" i="17"/>
  <c r="EP83" i="17"/>
  <c r="DG83" i="17"/>
  <c r="DY83" i="17"/>
  <c r="DE83" i="17"/>
  <c r="DF83" i="17"/>
  <c r="DD83" i="17"/>
  <c r="ED83" i="17"/>
  <c r="DT83" i="17"/>
  <c r="EL83" i="17"/>
  <c r="ES83" i="17"/>
  <c r="EA83" i="17"/>
  <c r="DB83" i="17"/>
  <c r="DR83" i="17"/>
  <c r="DV83" i="17"/>
  <c r="DA83" i="17"/>
  <c r="DQ83" i="17"/>
  <c r="EC83" i="17"/>
  <c r="ET83" i="17"/>
  <c r="DU83" i="17"/>
  <c r="EO83" i="17"/>
  <c r="DM50" i="17"/>
  <c r="EK50" i="17"/>
  <c r="DU50" i="17"/>
  <c r="DT50" i="17"/>
  <c r="DL50" i="17"/>
  <c r="DE50" i="17"/>
  <c r="DZ50" i="17"/>
  <c r="DH50" i="17"/>
  <c r="EP50" i="17"/>
  <c r="DK50" i="17"/>
  <c r="EX50" i="17"/>
  <c r="EL50" i="17"/>
  <c r="EE50" i="17"/>
  <c r="EQ50" i="17"/>
  <c r="DJ50" i="17"/>
  <c r="DB50" i="17"/>
  <c r="DA50" i="17"/>
  <c r="EA50" i="17"/>
  <c r="DG50" i="17"/>
  <c r="EN50" i="17"/>
  <c r="DR50" i="17"/>
  <c r="DD50" i="17"/>
  <c r="EJ50" i="17"/>
  <c r="ES50" i="17"/>
  <c r="DV50" i="17"/>
  <c r="DI50" i="17"/>
  <c r="DX50" i="17"/>
  <c r="EW50" i="17"/>
  <c r="DP50" i="17"/>
  <c r="EU50" i="17"/>
  <c r="ED50" i="17"/>
  <c r="DF50" i="17"/>
  <c r="DS50" i="17"/>
  <c r="DQ50" i="17"/>
  <c r="EC50" i="17"/>
  <c r="EO50" i="17"/>
  <c r="EH50" i="17"/>
  <c r="DO50" i="17"/>
  <c r="ER50" i="17"/>
  <c r="ET50" i="17"/>
  <c r="DY50" i="17"/>
  <c r="EI50" i="17"/>
  <c r="EB50" i="17"/>
  <c r="EG50" i="17"/>
  <c r="EA72" i="17"/>
  <c r="EP72" i="17"/>
  <c r="DB72" i="17"/>
  <c r="DG72" i="17"/>
  <c r="ES72" i="17"/>
  <c r="DM72" i="17"/>
  <c r="DA72" i="17"/>
  <c r="DF72" i="17"/>
  <c r="EC72" i="17"/>
  <c r="DD72" i="17"/>
  <c r="DP72" i="17"/>
  <c r="EX72" i="17"/>
  <c r="EB72" i="17"/>
  <c r="DJ72" i="17"/>
  <c r="EH72" i="17"/>
  <c r="EW72" i="17"/>
  <c r="DY72" i="17"/>
  <c r="EG72" i="17"/>
  <c r="DT72" i="17"/>
  <c r="ER72" i="17"/>
  <c r="EL72" i="17"/>
  <c r="ED72" i="17"/>
  <c r="DK72" i="17"/>
  <c r="DI72" i="17"/>
  <c r="DO72" i="17"/>
  <c r="EO72" i="17"/>
  <c r="ET72" i="17"/>
  <c r="DL72" i="17"/>
  <c r="EU72" i="17"/>
  <c r="EN72" i="17"/>
  <c r="EJ72" i="17"/>
  <c r="DU72" i="17"/>
  <c r="DH72" i="17"/>
  <c r="EE72" i="17"/>
  <c r="DS72" i="17"/>
  <c r="EI72" i="17"/>
  <c r="DE72" i="17"/>
  <c r="EK72" i="17"/>
  <c r="DQ72" i="17"/>
  <c r="DR72" i="17"/>
  <c r="DV72" i="17"/>
  <c r="DX72" i="17"/>
  <c r="EQ72" i="17"/>
  <c r="DZ72" i="17"/>
  <c r="ES60" i="17"/>
  <c r="DA60" i="17"/>
  <c r="DF60" i="17"/>
  <c r="DX60" i="17"/>
  <c r="EJ60" i="17"/>
  <c r="EE60" i="17"/>
  <c r="DP60" i="17"/>
  <c r="EB60" i="17"/>
  <c r="DB60" i="17"/>
  <c r="EQ60" i="17"/>
  <c r="ED60" i="17"/>
  <c r="EU60" i="17"/>
  <c r="DY60" i="17"/>
  <c r="EG60" i="17"/>
  <c r="EC60" i="17"/>
  <c r="DU60" i="17"/>
  <c r="EL60" i="17"/>
  <c r="DG60" i="17"/>
  <c r="DS60" i="17"/>
  <c r="DL60" i="17"/>
  <c r="EH60" i="17"/>
  <c r="DJ60" i="17"/>
  <c r="EN60" i="17"/>
  <c r="DR60" i="17"/>
  <c r="DH60" i="17"/>
  <c r="DV60" i="17"/>
  <c r="DD60" i="17"/>
  <c r="DI60" i="17"/>
  <c r="EO60" i="17"/>
  <c r="DE60" i="17"/>
  <c r="EI60" i="17"/>
  <c r="DT60" i="17"/>
  <c r="DK60" i="17"/>
  <c r="DZ60" i="17"/>
  <c r="EW60" i="17"/>
  <c r="ER60" i="17"/>
  <c r="DO60" i="17"/>
  <c r="EK60" i="17"/>
  <c r="EA60" i="17"/>
  <c r="DM60" i="17"/>
  <c r="EX60" i="17"/>
  <c r="EP60" i="17"/>
  <c r="ET60" i="17"/>
  <c r="DQ60" i="17"/>
  <c r="C81" i="34"/>
  <c r="D81" i="34"/>
  <c r="C75" i="34"/>
  <c r="D75" i="34"/>
  <c r="C63" i="34"/>
  <c r="D63" i="34"/>
  <c r="E64" i="34"/>
  <c r="F64" i="34"/>
  <c r="G62" i="34"/>
  <c r="H62" i="34"/>
  <c r="E52" i="34"/>
  <c r="F52" i="34"/>
  <c r="G42" i="34"/>
  <c r="H42" i="34"/>
  <c r="DE58" i="17"/>
  <c r="EI58" i="17"/>
  <c r="DJ58" i="17"/>
  <c r="DX58" i="17"/>
  <c r="EE58" i="17"/>
  <c r="EX58" i="17"/>
  <c r="EP58" i="17"/>
  <c r="DI58" i="17"/>
  <c r="EO58" i="17"/>
  <c r="EQ58" i="17"/>
  <c r="ES58" i="17"/>
  <c r="DA58" i="17"/>
  <c r="DF58" i="17"/>
  <c r="DO58" i="17"/>
  <c r="DQ58" i="17"/>
  <c r="EK58" i="17"/>
  <c r="DP58" i="17"/>
  <c r="EB58" i="17"/>
  <c r="DB58" i="17"/>
  <c r="EJ58" i="17"/>
  <c r="EU58" i="17"/>
  <c r="ED58" i="17"/>
  <c r="DH58" i="17"/>
  <c r="DV58" i="17"/>
  <c r="DD58" i="17"/>
  <c r="DT58" i="17"/>
  <c r="DU58" i="17"/>
  <c r="DM58" i="17"/>
  <c r="EA58" i="17"/>
  <c r="EW58" i="17"/>
  <c r="ER58" i="17"/>
  <c r="EL58" i="17"/>
  <c r="EC58" i="17"/>
  <c r="EH58" i="17"/>
  <c r="DG58" i="17"/>
  <c r="DZ58" i="17"/>
  <c r="EG58" i="17"/>
  <c r="EN58" i="17"/>
  <c r="DL58" i="17"/>
  <c r="ET58" i="17"/>
  <c r="DY58" i="17"/>
  <c r="DS58" i="17"/>
  <c r="DR58" i="17"/>
  <c r="DK58" i="17"/>
  <c r="EQ54" i="17"/>
  <c r="EB54" i="17"/>
  <c r="DT54" i="17"/>
  <c r="EK54" i="17"/>
  <c r="DH54" i="17"/>
  <c r="DM54" i="17"/>
  <c r="DG54" i="17"/>
  <c r="EG54" i="17"/>
  <c r="EI54" i="17"/>
  <c r="DJ54" i="17"/>
  <c r="DX54" i="17"/>
  <c r="DS54" i="17"/>
  <c r="DB54" i="17"/>
  <c r="DU54" i="17"/>
  <c r="DV54" i="17"/>
  <c r="ET54" i="17"/>
  <c r="ED54" i="17"/>
  <c r="EA54" i="17"/>
  <c r="EH54" i="17"/>
  <c r="DP54" i="17"/>
  <c r="EC54" i="17"/>
  <c r="DZ54" i="17"/>
  <c r="DR54" i="17"/>
  <c r="DK54" i="17"/>
  <c r="EL54" i="17"/>
  <c r="EU54" i="17"/>
  <c r="EN54" i="17"/>
  <c r="DI54" i="17"/>
  <c r="EW54" i="17"/>
  <c r="EX54" i="17"/>
  <c r="DY54" i="17"/>
  <c r="DF54" i="17"/>
  <c r="EP54" i="17"/>
  <c r="DD54" i="17"/>
  <c r="ES54" i="17"/>
  <c r="EJ54" i="17"/>
  <c r="EO54" i="17"/>
  <c r="DE54" i="17"/>
  <c r="DQ54" i="17"/>
  <c r="DO54" i="17"/>
  <c r="DA54" i="17"/>
  <c r="ER54" i="17"/>
  <c r="DL54" i="17"/>
  <c r="EE54" i="17"/>
  <c r="DM52" i="17"/>
  <c r="DU52" i="17"/>
  <c r="DS52" i="17"/>
  <c r="EO52" i="17"/>
  <c r="DX52" i="17"/>
  <c r="DE52" i="17"/>
  <c r="DH52" i="17"/>
  <c r="DQ52" i="17"/>
  <c r="DO52" i="17"/>
  <c r="EI52" i="17"/>
  <c r="EX52" i="17"/>
  <c r="DV52" i="17"/>
  <c r="DK52" i="17"/>
  <c r="DP52" i="17"/>
  <c r="EK52" i="17"/>
  <c r="DB52" i="17"/>
  <c r="DA52" i="17"/>
  <c r="DI52" i="17"/>
  <c r="EQ52" i="17"/>
  <c r="DZ52" i="17"/>
  <c r="ER52" i="17"/>
  <c r="DD52" i="17"/>
  <c r="ES52" i="17"/>
  <c r="EE52" i="17"/>
  <c r="DT52" i="17"/>
  <c r="DL52" i="17"/>
  <c r="EL52" i="17"/>
  <c r="ED52" i="17"/>
  <c r="DR52" i="17"/>
  <c r="DF52" i="17"/>
  <c r="DJ52" i="17"/>
  <c r="EC52" i="17"/>
  <c r="DG52" i="17"/>
  <c r="EJ52" i="17"/>
  <c r="EH52" i="17"/>
  <c r="DY52" i="17"/>
  <c r="EG52" i="17"/>
  <c r="EA52" i="17"/>
  <c r="EU52" i="17"/>
  <c r="ET52" i="17"/>
  <c r="EW52" i="17"/>
  <c r="EN52" i="17"/>
  <c r="EP52" i="17"/>
  <c r="EB52" i="17"/>
  <c r="DA31" i="17"/>
  <c r="DF31" i="17"/>
  <c r="DT31" i="17"/>
  <c r="DD31" i="17"/>
  <c r="EO31" i="17"/>
  <c r="DH31" i="17"/>
  <c r="EB31" i="17"/>
  <c r="DK31" i="17"/>
  <c r="DI31" i="17"/>
  <c r="EW31" i="17"/>
  <c r="DR31" i="17"/>
  <c r="EG31" i="17"/>
  <c r="EE31" i="17"/>
  <c r="ER31" i="17"/>
  <c r="EJ31" i="17"/>
  <c r="ED31" i="17"/>
  <c r="DL31" i="17"/>
  <c r="EU31" i="17"/>
  <c r="DO31" i="17"/>
  <c r="EQ31" i="17"/>
  <c r="ET31" i="17"/>
  <c r="DE31" i="17"/>
  <c r="EI31" i="17"/>
  <c r="DQ31" i="17"/>
  <c r="EC31" i="17"/>
  <c r="DZ31" i="17"/>
  <c r="DY31" i="17"/>
  <c r="EX31" i="17"/>
  <c r="DB31" i="17"/>
  <c r="DV31" i="17"/>
  <c r="EH31" i="17"/>
  <c r="EA31" i="17"/>
  <c r="DG31" i="17"/>
  <c r="EP31" i="17"/>
  <c r="DU31" i="17"/>
  <c r="DJ31" i="17"/>
  <c r="DP31" i="17"/>
  <c r="DM31" i="17"/>
  <c r="DX31" i="17"/>
  <c r="DS31" i="17"/>
  <c r="EK31" i="17"/>
  <c r="EN31" i="17"/>
  <c r="EL31" i="17"/>
  <c r="ES31" i="17"/>
  <c r="DQ43" i="17"/>
  <c r="DG43" i="17"/>
  <c r="EQ43" i="17"/>
  <c r="EG43" i="17"/>
  <c r="DU43" i="17"/>
  <c r="EL43" i="17"/>
  <c r="EB43" i="17"/>
  <c r="DA43" i="17"/>
  <c r="EH43" i="17"/>
  <c r="DV43" i="17"/>
  <c r="EO43" i="17"/>
  <c r="DX43" i="17"/>
  <c r="DO43" i="17"/>
  <c r="DF43" i="17"/>
  <c r="DS43" i="17"/>
  <c r="DK43" i="17"/>
  <c r="DR43" i="17"/>
  <c r="DL43" i="17"/>
  <c r="EJ43" i="17"/>
  <c r="DB43" i="17"/>
  <c r="DP43" i="17"/>
  <c r="EK43" i="17"/>
  <c r="DM43" i="17"/>
  <c r="EP43" i="17"/>
  <c r="DZ43" i="17"/>
  <c r="DD43" i="17"/>
  <c r="DH43" i="17"/>
  <c r="EN43" i="17"/>
  <c r="DT43" i="17"/>
  <c r="DJ43" i="17"/>
  <c r="DI43" i="17"/>
  <c r="DE43" i="17"/>
  <c r="EX43" i="17"/>
  <c r="ER43" i="17"/>
  <c r="EE43" i="17"/>
  <c r="EI43" i="17"/>
  <c r="EU43" i="17"/>
  <c r="ES43" i="17"/>
  <c r="ED43" i="17"/>
  <c r="EW43" i="17"/>
  <c r="EC43" i="17"/>
  <c r="EA43" i="17"/>
  <c r="ET43" i="17"/>
  <c r="DY43" i="17"/>
  <c r="DB71" i="17"/>
  <c r="DG71" i="17"/>
  <c r="ES71" i="17"/>
  <c r="EG71" i="17"/>
  <c r="EK71" i="17"/>
  <c r="EC71" i="17"/>
  <c r="DD71" i="17"/>
  <c r="DP71" i="17"/>
  <c r="DS71" i="17"/>
  <c r="DK71" i="17"/>
  <c r="DI71" i="17"/>
  <c r="EH71" i="17"/>
  <c r="EW71" i="17"/>
  <c r="DY71" i="17"/>
  <c r="DH71" i="17"/>
  <c r="EE71" i="17"/>
  <c r="EN71" i="17"/>
  <c r="ER71" i="17"/>
  <c r="EL71" i="17"/>
  <c r="ED71" i="17"/>
  <c r="DL71" i="17"/>
  <c r="EU71" i="17"/>
  <c r="DQ71" i="17"/>
  <c r="EJ71" i="17"/>
  <c r="DU71" i="17"/>
  <c r="DE71" i="17"/>
  <c r="DA71" i="17"/>
  <c r="DF71" i="17"/>
  <c r="EQ71" i="17"/>
  <c r="DZ71" i="17"/>
  <c r="EX71" i="17"/>
  <c r="EB71" i="17"/>
  <c r="DJ71" i="17"/>
  <c r="ET71" i="17"/>
  <c r="DM71" i="17"/>
  <c r="DV71" i="17"/>
  <c r="EA71" i="17"/>
  <c r="DO71" i="17"/>
  <c r="EI71" i="17"/>
  <c r="EO71" i="17"/>
  <c r="DT71" i="17"/>
  <c r="EP71" i="17"/>
  <c r="DX71" i="17"/>
  <c r="DR71" i="17"/>
  <c r="EQ76" i="17"/>
  <c r="DZ76" i="17"/>
  <c r="EX76" i="17"/>
  <c r="EB76" i="17"/>
  <c r="DJ76" i="17"/>
  <c r="DO76" i="17"/>
  <c r="DG76" i="17"/>
  <c r="ES76" i="17"/>
  <c r="EG76" i="17"/>
  <c r="DT76" i="17"/>
  <c r="DB76" i="17"/>
  <c r="DD76" i="17"/>
  <c r="DP76" i="17"/>
  <c r="DS76" i="17"/>
  <c r="DK76" i="17"/>
  <c r="DI76" i="17"/>
  <c r="EC76" i="17"/>
  <c r="EW76" i="17"/>
  <c r="DY76" i="17"/>
  <c r="DH76" i="17"/>
  <c r="EE76" i="17"/>
  <c r="EK76" i="17"/>
  <c r="DX76" i="17"/>
  <c r="DR76" i="17"/>
  <c r="DM76" i="17"/>
  <c r="EA76" i="17"/>
  <c r="EP76" i="17"/>
  <c r="EH76" i="17"/>
  <c r="EJ76" i="17"/>
  <c r="DU76" i="17"/>
  <c r="DE76" i="17"/>
  <c r="DA76" i="17"/>
  <c r="DF76" i="17"/>
  <c r="ER76" i="17"/>
  <c r="ED76" i="17"/>
  <c r="ET76" i="17"/>
  <c r="DL76" i="17"/>
  <c r="DV76" i="17"/>
  <c r="EU76" i="17"/>
  <c r="EL76" i="17"/>
  <c r="EN76" i="17"/>
  <c r="EI76" i="17"/>
  <c r="DQ76" i="17"/>
  <c r="EO76" i="17"/>
  <c r="DZ65" i="17"/>
  <c r="EX65" i="17"/>
  <c r="EN65" i="17"/>
  <c r="DK65" i="17"/>
  <c r="EB65" i="17"/>
  <c r="EW65" i="17"/>
  <c r="ES65" i="17"/>
  <c r="DQ65" i="17"/>
  <c r="EU65" i="17"/>
  <c r="DB65" i="17"/>
  <c r="DP65" i="17"/>
  <c r="DS65" i="17"/>
  <c r="EE65" i="17"/>
  <c r="EP65" i="17"/>
  <c r="DV65" i="17"/>
  <c r="DY65" i="17"/>
  <c r="DH65" i="17"/>
  <c r="EI65" i="17"/>
  <c r="EH65" i="17"/>
  <c r="EQ65" i="17"/>
  <c r="DR65" i="17"/>
  <c r="DM65" i="17"/>
  <c r="DI65" i="17"/>
  <c r="ER65" i="17"/>
  <c r="DA65" i="17"/>
  <c r="EG65" i="17"/>
  <c r="DU65" i="17"/>
  <c r="DE65" i="17"/>
  <c r="EK65" i="17"/>
  <c r="DX65" i="17"/>
  <c r="EJ65" i="17"/>
  <c r="DO65" i="17"/>
  <c r="DF65" i="17"/>
  <c r="EC65" i="17"/>
  <c r="EL65" i="17"/>
  <c r="DG65" i="17"/>
  <c r="EO65" i="17"/>
  <c r="DL65" i="17"/>
  <c r="DJ65" i="17"/>
  <c r="DT65" i="17"/>
  <c r="ED65" i="17"/>
  <c r="ET65" i="17"/>
  <c r="EA65" i="17"/>
  <c r="DD65" i="17"/>
  <c r="E41" i="34"/>
  <c r="C47" i="34"/>
  <c r="G49" i="34"/>
  <c r="C41" i="34"/>
  <c r="G40" i="34"/>
  <c r="E59" i="34"/>
  <c r="G60" i="34"/>
  <c r="C55" i="34"/>
  <c r="C42" i="34"/>
  <c r="C61" i="34"/>
  <c r="G45" i="34"/>
  <c r="G48" i="34"/>
  <c r="G47" i="34"/>
  <c r="G74" i="34"/>
  <c r="E46" i="34"/>
  <c r="C49" i="34"/>
  <c r="C59" i="34"/>
  <c r="C45" i="34"/>
  <c r="E42" i="34"/>
  <c r="G69" i="34"/>
  <c r="E57" i="34"/>
  <c r="E56" i="34"/>
  <c r="G58" i="34"/>
  <c r="G53" i="34"/>
  <c r="G54" i="34"/>
  <c r="E51" i="34"/>
  <c r="G76" i="34"/>
  <c r="E66" i="34"/>
  <c r="E67" i="34"/>
  <c r="C57" i="34"/>
  <c r="G57" i="34"/>
  <c r="C53" i="34"/>
  <c r="C65" i="34"/>
  <c r="E60" i="34"/>
  <c r="E53" i="34"/>
  <c r="E49" i="34"/>
  <c r="E45" i="34"/>
  <c r="E54" i="34"/>
  <c r="C54" i="34"/>
  <c r="C70" i="34"/>
  <c r="C58" i="34"/>
  <c r="E82" i="34"/>
  <c r="G71" i="34"/>
  <c r="C82" i="34"/>
  <c r="E75" i="34"/>
  <c r="G67" i="34"/>
  <c r="E58" i="34"/>
  <c r="E72" i="34"/>
  <c r="G66" i="34"/>
  <c r="G65" i="34"/>
  <c r="E61" i="34"/>
  <c r="G56" i="34"/>
  <c r="G82" i="34"/>
  <c r="G80" i="34"/>
  <c r="C68" i="34"/>
  <c r="E65" i="34"/>
  <c r="C66" i="34"/>
  <c r="G68" i="34"/>
  <c r="C60" i="34"/>
  <c r="E77" i="34"/>
  <c r="E70" i="34"/>
  <c r="E69" i="34"/>
  <c r="E68" i="34"/>
  <c r="C74" i="34"/>
  <c r="C77" i="34"/>
  <c r="C80" i="34"/>
  <c r="E76" i="34"/>
  <c r="C76" i="34"/>
  <c r="G73" i="34"/>
  <c r="G78" i="34"/>
  <c r="C69" i="34"/>
  <c r="E80" i="34"/>
  <c r="E74" i="34"/>
  <c r="C73" i="34"/>
  <c r="E71" i="34"/>
  <c r="E73" i="34"/>
  <c r="D3" i="27" l="1"/>
  <c r="D5" i="27" s="1"/>
  <c r="Y16" i="19"/>
  <c r="Y12" i="19"/>
  <c r="X12" i="19" s="1"/>
  <c r="Y14" i="19"/>
  <c r="X14" i="19" s="1"/>
  <c r="Y10" i="19"/>
  <c r="E26" i="19"/>
  <c r="E3" i="27"/>
  <c r="E5" i="27" s="1"/>
  <c r="E24" i="19"/>
  <c r="D24" i="19" s="1"/>
  <c r="E20" i="19"/>
  <c r="E22" i="19"/>
  <c r="D22" i="19" s="1"/>
  <c r="O14" i="19"/>
  <c r="N14" i="19" s="1"/>
  <c r="O16" i="19"/>
  <c r="C3" i="27"/>
  <c r="C5" i="27" s="1"/>
  <c r="O10" i="19"/>
  <c r="O12" i="19"/>
  <c r="N12" i="19" s="1"/>
  <c r="E36" i="19"/>
  <c r="E32" i="19"/>
  <c r="D32" i="19" s="1"/>
  <c r="H3" i="27"/>
  <c r="H5" i="27" s="1"/>
  <c r="E30" i="19"/>
  <c r="E34" i="19"/>
  <c r="D34" i="19" s="1"/>
  <c r="J34" i="19"/>
  <c r="I34" i="19" s="1"/>
  <c r="J30" i="19"/>
  <c r="J36" i="19"/>
  <c r="J32" i="19"/>
  <c r="I32" i="19" s="1"/>
  <c r="I3" i="27"/>
  <c r="I5" i="27" s="1"/>
  <c r="E12" i="19"/>
  <c r="D12" i="19" s="1"/>
  <c r="E14" i="19"/>
  <c r="D14" i="19" s="1"/>
  <c r="E10" i="19"/>
  <c r="E16" i="19"/>
  <c r="O36" i="19"/>
  <c r="O32" i="19"/>
  <c r="N32" i="19" s="1"/>
  <c r="J3" i="27"/>
  <c r="J5" i="27" s="1"/>
  <c r="O30" i="19"/>
  <c r="O34" i="19"/>
  <c r="N34" i="19" s="1"/>
  <c r="Y20" i="19"/>
  <c r="Y24" i="19"/>
  <c r="X24" i="19" s="1"/>
  <c r="Y22" i="19"/>
  <c r="X22" i="19" s="1"/>
  <c r="Y26" i="19"/>
  <c r="T32" i="19"/>
  <c r="S32" i="19" s="1"/>
  <c r="T34" i="19"/>
  <c r="S34" i="19" s="1"/>
  <c r="T30" i="19"/>
  <c r="T36" i="19"/>
  <c r="K3" i="27"/>
  <c r="K5" i="27" s="1"/>
  <c r="T24" i="19"/>
  <c r="S24" i="19" s="1"/>
  <c r="T22" i="19"/>
  <c r="S22" i="19" s="1"/>
  <c r="T26" i="19"/>
  <c r="T20" i="19"/>
  <c r="J10" i="19"/>
  <c r="B3" i="27"/>
  <c r="B5" i="27" s="1"/>
  <c r="J14" i="19"/>
  <c r="I14" i="19" s="1"/>
  <c r="J12" i="19"/>
  <c r="I12" i="19" s="1"/>
  <c r="J16" i="19"/>
  <c r="T10" i="19"/>
  <c r="T12" i="19"/>
  <c r="S12" i="19" s="1"/>
  <c r="T16" i="19"/>
  <c r="T14" i="19"/>
  <c r="S14" i="19" s="1"/>
  <c r="J20" i="19"/>
  <c r="J26" i="19"/>
  <c r="F3" i="27"/>
  <c r="F5" i="27" s="1"/>
  <c r="J22" i="19"/>
  <c r="I22" i="19" s="1"/>
  <c r="J24" i="19"/>
  <c r="I24" i="19" s="1"/>
  <c r="O26" i="19"/>
  <c r="O20" i="19"/>
  <c r="O24" i="19"/>
  <c r="N24" i="19" s="1"/>
  <c r="G3" i="27"/>
  <c r="G5" i="27" s="1"/>
  <c r="O22" i="19"/>
  <c r="N22" i="19" s="1"/>
  <c r="Y32" i="19"/>
  <c r="X32" i="19" s="1"/>
  <c r="Y30" i="19"/>
  <c r="Y34" i="19"/>
  <c r="X34" i="19" s="1"/>
  <c r="L3" i="27"/>
  <c r="L5" i="27" s="1"/>
  <c r="Y36"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Herrmann Cornel BLW</author>
  </authors>
  <commentList>
    <comment ref="A1" authorId="0" shapeId="0" xr:uid="{00000000-0006-0000-0F00-000001000000}">
      <text>
        <r>
          <rPr>
            <b/>
            <sz val="9"/>
            <color indexed="81"/>
            <rFont val="Segoe UI"/>
            <family val="2"/>
          </rPr>
          <t>Herrmann Cornel BLW:</t>
        </r>
        <r>
          <rPr>
            <sz val="9"/>
            <color indexed="81"/>
            <rFont val="Segoe UI"/>
            <family val="2"/>
          </rPr>
          <t xml:space="preserve">
Jährlich anpassen!</t>
        </r>
      </text>
    </comment>
  </commentList>
</comments>
</file>

<file path=xl/sharedStrings.xml><?xml version="1.0" encoding="utf-8"?>
<sst xmlns="http://schemas.openxmlformats.org/spreadsheetml/2006/main" count="2050" uniqueCount="1472">
  <si>
    <t>Milch und Milchprodukte</t>
  </si>
  <si>
    <t xml:space="preserve">Vollmilch </t>
  </si>
  <si>
    <t>Gruyère</t>
  </si>
  <si>
    <t>Mozzarella</t>
  </si>
  <si>
    <t>Emmentaler</t>
  </si>
  <si>
    <t xml:space="preserve">Vorzugsbutter </t>
  </si>
  <si>
    <t>Vollrahm</t>
  </si>
  <si>
    <t>Fruchtjoghurt, Beeren</t>
  </si>
  <si>
    <t>Joghurt nature</t>
  </si>
  <si>
    <t>Fleisch und Fleischprodukte</t>
  </si>
  <si>
    <t>Rindsentrecôte</t>
  </si>
  <si>
    <t>Rindsplätzli à la minute</t>
  </si>
  <si>
    <t>Kalbsnierstücksteak</t>
  </si>
  <si>
    <t>Kalbsplätzli Stotzen</t>
  </si>
  <si>
    <t>Schweinsnierstücksteak</t>
  </si>
  <si>
    <t>Schweinsstotzenplätzli</t>
  </si>
  <si>
    <t>Salami CH</t>
  </si>
  <si>
    <t>Wienerli</t>
  </si>
  <si>
    <t>Kalbsbratwurst</t>
  </si>
  <si>
    <t>Poulet ganz</t>
  </si>
  <si>
    <t>Pouletbrust</t>
  </si>
  <si>
    <t>Eier</t>
  </si>
  <si>
    <t>Kartoffeln</t>
  </si>
  <si>
    <t>Raclette</t>
  </si>
  <si>
    <t>kg</t>
  </si>
  <si>
    <t>Früchte</t>
  </si>
  <si>
    <t>Äpfel, Gala, Klasse I</t>
  </si>
  <si>
    <t>Bananen</t>
  </si>
  <si>
    <t>Orangen</t>
  </si>
  <si>
    <t>Kiwi</t>
  </si>
  <si>
    <t>Gemüse</t>
  </si>
  <si>
    <t>Karotten</t>
  </si>
  <si>
    <t>Tomaten Rispe</t>
  </si>
  <si>
    <t>Salatgurke</t>
  </si>
  <si>
    <t>Zucchetti</t>
  </si>
  <si>
    <t>Eisbergsalat</t>
  </si>
  <si>
    <t>Zwiebeln (gelb)</t>
  </si>
  <si>
    <t>Blumenkohl</t>
  </si>
  <si>
    <t>Fenchel</t>
  </si>
  <si>
    <t>Broccoli</t>
  </si>
  <si>
    <t>Kopfsalat</t>
  </si>
  <si>
    <t>Lauch grün</t>
  </si>
  <si>
    <t>Champignons</t>
  </si>
  <si>
    <t>Randen gedämpft</t>
  </si>
  <si>
    <t>Knollensellerie</t>
  </si>
  <si>
    <t>Krautstiel</t>
  </si>
  <si>
    <t>Aubergine</t>
  </si>
  <si>
    <t>Nüsslisalat</t>
  </si>
  <si>
    <t>Segment:</t>
  </si>
  <si>
    <t>Produkt:</t>
  </si>
  <si>
    <t>Daten verfügbar seit:</t>
  </si>
  <si>
    <t>Einheit der Produktpreise:</t>
  </si>
  <si>
    <t>Produkte BIO</t>
  </si>
  <si>
    <t>Produkte nicht BIO</t>
  </si>
  <si>
    <t>Monatsverbrauch des Referenzhaushalts:</t>
  </si>
  <si>
    <t>Bio</t>
  </si>
  <si>
    <t>%-∆ Vorjahr</t>
  </si>
  <si>
    <t>%-∆ VM</t>
  </si>
  <si>
    <t>Warenkorb Bio</t>
  </si>
  <si>
    <t>Jahr</t>
  </si>
  <si>
    <t>Monate</t>
  </si>
  <si>
    <t>d (Deutsch)</t>
  </si>
  <si>
    <t>f (Französisch)</t>
  </si>
  <si>
    <t>i (Italienisch)</t>
  </si>
  <si>
    <t>01</t>
  </si>
  <si>
    <t>Deutsch</t>
  </si>
  <si>
    <t>02</t>
  </si>
  <si>
    <t>Français</t>
  </si>
  <si>
    <t>03</t>
  </si>
  <si>
    <t>Italiano</t>
  </si>
  <si>
    <t>04</t>
  </si>
  <si>
    <t>05</t>
  </si>
  <si>
    <t>Für Preisentwicklungen:</t>
  </si>
  <si>
    <t>06</t>
  </si>
  <si>
    <t>Jährlich anpassen</t>
  </si>
  <si>
    <t>07</t>
  </si>
  <si>
    <t>08</t>
  </si>
  <si>
    <t>09</t>
  </si>
  <si>
    <t>10</t>
  </si>
  <si>
    <t>bio</t>
  </si>
  <si>
    <t>11</t>
  </si>
  <si>
    <t>12</t>
  </si>
  <si>
    <t>Vorjahr</t>
  </si>
  <si>
    <t>année précédente</t>
  </si>
  <si>
    <t>anno precedente</t>
  </si>
  <si>
    <t>Vormonat</t>
  </si>
  <si>
    <t>mois précédent</t>
  </si>
  <si>
    <t>mese precedente</t>
  </si>
  <si>
    <t>von</t>
  </si>
  <si>
    <t>de</t>
  </si>
  <si>
    <t>da</t>
  </si>
  <si>
    <t>bis</t>
  </si>
  <si>
    <t>à</t>
  </si>
  <si>
    <t>a</t>
  </si>
  <si>
    <t>Periode</t>
  </si>
  <si>
    <t>Période</t>
  </si>
  <si>
    <t>Periodo</t>
  </si>
  <si>
    <t>%-∆ année précédente</t>
  </si>
  <si>
    <t>%-∆ anno precedente</t>
  </si>
  <si>
    <t>%-∆ MP</t>
  </si>
  <si>
    <t>%-∆ VP</t>
  </si>
  <si>
    <t>%-∆ PP</t>
  </si>
  <si>
    <t>Vorvorjahr</t>
  </si>
  <si>
    <t xml:space="preserve">l’année antérieure de deux ans à l’année de contribution </t>
  </si>
  <si>
    <t>due anni fa</t>
  </si>
  <si>
    <t>Quelle Themenbilder:</t>
  </si>
  <si>
    <t>Source des illustrations:</t>
  </si>
  <si>
    <t>Zu Haftung, Datenschutz, Copyright und Weiterem siehe:</t>
  </si>
  <si>
    <t>Pour toute question relative à la responsabilité, à la protection des données, au copyright et autres, cf. :</t>
  </si>
  <si>
    <t>Per informazioni su responsabilità, protezione dei dati, eccetera vedasi:</t>
  </si>
  <si>
    <t>Differenz</t>
  </si>
  <si>
    <t>Grafik</t>
  </si>
  <si>
    <t>Mehrjahresdurchschnitt</t>
  </si>
  <si>
    <t>Ø'12/14</t>
  </si>
  <si>
    <t>Nicht-Bio</t>
  </si>
  <si>
    <t>Weissmehl</t>
  </si>
  <si>
    <t>Mehl</t>
  </si>
  <si>
    <t>∆ Bio vs nBio</t>
  </si>
  <si>
    <t>jan</t>
  </si>
  <si>
    <t>feb</t>
  </si>
  <si>
    <t>mrz</t>
  </si>
  <si>
    <t>apr</t>
  </si>
  <si>
    <t>mai</t>
  </si>
  <si>
    <t>jun</t>
  </si>
  <si>
    <t>jul</t>
  </si>
  <si>
    <t>aug</t>
  </si>
  <si>
    <t>sep</t>
  </si>
  <si>
    <t>okt</t>
  </si>
  <si>
    <t>nov</t>
  </si>
  <si>
    <t>dez</t>
  </si>
  <si>
    <t>%-∆ Bio / Nicht-Bio</t>
  </si>
  <si>
    <t>Gewichtung</t>
  </si>
  <si>
    <t>Einheit</t>
  </si>
  <si>
    <t>TOTAL</t>
  </si>
  <si>
    <t>Bio-Aufschlag</t>
  </si>
  <si>
    <t>g</t>
  </si>
  <si>
    <t>Stk.</t>
  </si>
  <si>
    <t>Tomaten rund</t>
  </si>
  <si>
    <t>Warenkorb Total</t>
  </si>
  <si>
    <t>Ausgaben für einen Warenkorb anhand der monatlichen Detailhandelseinkäufe eines Familienhaushalts mit 2 Kindern*</t>
  </si>
  <si>
    <t>Discounterpreise, ausser für Milch und Eier werden auch Discounterpreise einbezogen.</t>
  </si>
  <si>
    <t>Einheiten</t>
  </si>
  <si>
    <t>Produkte</t>
  </si>
  <si>
    <t>Rohdaten</t>
  </si>
  <si>
    <t>Zeitangaben</t>
  </si>
  <si>
    <t>Quelle und Disclaimer</t>
  </si>
  <si>
    <t>Latte intero</t>
  </si>
  <si>
    <t>Burro speciale</t>
  </si>
  <si>
    <t>Panna intera</t>
  </si>
  <si>
    <t>Yogurt alla frutta, frutti di bosco</t>
  </si>
  <si>
    <t>Yogurt naturale</t>
  </si>
  <si>
    <t>Entrecôte di manzo</t>
  </si>
  <si>
    <t>Scaloppine di manzo</t>
  </si>
  <si>
    <t>Bistecche di vitello (lombata)</t>
  </si>
  <si>
    <t>Scaloppine di vitello (coscia)</t>
  </si>
  <si>
    <t>Bistecche di maiale (lonza)</t>
  </si>
  <si>
    <t>Cotolette di maiale</t>
  </si>
  <si>
    <t>Scaloppine di maiale (coscia)</t>
  </si>
  <si>
    <t>Salame CH</t>
  </si>
  <si>
    <t>Bratwurst di vitello</t>
  </si>
  <si>
    <t>Pollo intero</t>
  </si>
  <si>
    <t>Petto di pollo</t>
  </si>
  <si>
    <t>Mele, Gala, classe I</t>
  </si>
  <si>
    <t>Banane</t>
  </si>
  <si>
    <t>Arance</t>
  </si>
  <si>
    <t>Carote</t>
  </si>
  <si>
    <t>Pomodori tondi</t>
  </si>
  <si>
    <t>Cetrioli</t>
  </si>
  <si>
    <t>Zucchine</t>
  </si>
  <si>
    <t>Cipolle (gialle)</t>
  </si>
  <si>
    <t>Cavolfiore</t>
  </si>
  <si>
    <t>Finocchi</t>
  </si>
  <si>
    <t>Lattuga cappuccio</t>
  </si>
  <si>
    <t>Porri</t>
  </si>
  <si>
    <t>Funghi prataioli</t>
  </si>
  <si>
    <t>Barbabietole al vapore</t>
  </si>
  <si>
    <t>Sedano rapa</t>
  </si>
  <si>
    <t>Coste</t>
  </si>
  <si>
    <t>Melanzane</t>
  </si>
  <si>
    <t>Valerianella</t>
  </si>
  <si>
    <t>Farina bianca</t>
  </si>
  <si>
    <t>Produits laitiers</t>
  </si>
  <si>
    <t>Lait entier</t>
  </si>
  <si>
    <t>Beurre de choix</t>
  </si>
  <si>
    <t>Crème entière</t>
  </si>
  <si>
    <t>Yogourt aux fruits</t>
  </si>
  <si>
    <t>Yogourt nature</t>
  </si>
  <si>
    <t>Viande et produits carnés</t>
  </si>
  <si>
    <t>Entrecôte de bœuf</t>
  </si>
  <si>
    <t>Tranche de bœuf</t>
  </si>
  <si>
    <t>Filet de veau</t>
  </si>
  <si>
    <t>Tranche de veau (cuisse)</t>
  </si>
  <si>
    <t>Filet de porc</t>
  </si>
  <si>
    <t>Côtelette de porc</t>
  </si>
  <si>
    <t>Tranche de porc (cuisse)</t>
  </si>
  <si>
    <t>Petites saucisses de Vienne</t>
  </si>
  <si>
    <t>Saucisses de veau</t>
  </si>
  <si>
    <t>Poulet entier</t>
  </si>
  <si>
    <t>Blanc de poulet</t>
  </si>
  <si>
    <t>Pommes de terre</t>
  </si>
  <si>
    <t>Fruits</t>
  </si>
  <si>
    <t>Pommes Gala classe I</t>
  </si>
  <si>
    <t>Bananes</t>
  </si>
  <si>
    <t>Oranges</t>
  </si>
  <si>
    <t>Kiwis</t>
  </si>
  <si>
    <t>Légumes</t>
  </si>
  <si>
    <t>Carottes</t>
  </si>
  <si>
    <t>Tomates en grappes</t>
  </si>
  <si>
    <t>Concombres à salade</t>
  </si>
  <si>
    <t>Courgettes</t>
  </si>
  <si>
    <t>Laitue iceberg</t>
  </si>
  <si>
    <t>Oignons jaunes</t>
  </si>
  <si>
    <t>Chou-fleur</t>
  </si>
  <si>
    <t>Fenouils</t>
  </si>
  <si>
    <t>Brocolis</t>
  </si>
  <si>
    <t>Laitue pommée</t>
  </si>
  <si>
    <t>Poireaux</t>
  </si>
  <si>
    <t>Champignons de Paris</t>
  </si>
  <si>
    <t>Betteraves rouges (cuites)</t>
  </si>
  <si>
    <t>Céleris-pommes</t>
  </si>
  <si>
    <t>Côtes de bettes</t>
  </si>
  <si>
    <t>Aubergines</t>
  </si>
  <si>
    <t>Doucette</t>
  </si>
  <si>
    <t>Farine blanche</t>
  </si>
  <si>
    <t>Carne</t>
  </si>
  <si>
    <t>Latte</t>
  </si>
  <si>
    <t>Patate</t>
  </si>
  <si>
    <t>Mehligkochende</t>
  </si>
  <si>
    <t xml:space="preserve">Hochtemperatur </t>
  </si>
  <si>
    <t>Haute Température</t>
  </si>
  <si>
    <t>À chair farineuse</t>
  </si>
  <si>
    <t>À chair ferme</t>
  </si>
  <si>
    <t>Resistenti alla cottura</t>
  </si>
  <si>
    <t>Farinose</t>
  </si>
  <si>
    <t>In 6er-Packung</t>
  </si>
  <si>
    <t>In 10er-Packung</t>
  </si>
  <si>
    <t>Confezione da 6</t>
  </si>
  <si>
    <t>Frutta</t>
  </si>
  <si>
    <t>Verdura</t>
  </si>
  <si>
    <t>Farina</t>
  </si>
  <si>
    <t>Farine</t>
  </si>
  <si>
    <t>Eier Freiland, frisch</t>
  </si>
  <si>
    <t>Fleisch</t>
  </si>
  <si>
    <t>Milch</t>
  </si>
  <si>
    <t>Œufs d'élevage en plein air</t>
  </si>
  <si>
    <t>Emballages de 6</t>
  </si>
  <si>
    <t>Emballages de 10</t>
  </si>
  <si>
    <t>Zusammensetzung</t>
  </si>
  <si>
    <t xml:space="preserve">Für detaillierte Informationen zum Vergleich der Warenkörbe klicken Sie hier: </t>
  </si>
  <si>
    <t>Warenkorb Bio / nicht-Bio</t>
  </si>
  <si>
    <t>des Warenkorbs*</t>
  </si>
  <si>
    <t>Entwicklung der Differenz der Warenkörbe Bio und nicht-Bio</t>
  </si>
  <si>
    <t>Confronto paniere delle merci bio e non bio</t>
  </si>
  <si>
    <t>Uscite per un paniere delle merci sulla base degli acquisti al dettaglio mensili di un'economia domestica con 2 figli*</t>
  </si>
  <si>
    <t>Evoluzione della differenza tra i panieri delle merci bio e non bio</t>
  </si>
  <si>
    <t>Paniere delle merci bio</t>
  </si>
  <si>
    <t>Paniere delle merci non bio</t>
  </si>
  <si>
    <t xml:space="preserve">∆ assoluta bio / non bio </t>
  </si>
  <si>
    <t>%-∆ bio / non bio</t>
  </si>
  <si>
    <t>Differenza bio / non bio</t>
  </si>
  <si>
    <t>∆ bio e non bio</t>
  </si>
  <si>
    <t>Supplemento bio</t>
  </si>
  <si>
    <t xml:space="preserve">Paniere delle merci totale </t>
  </si>
  <si>
    <t xml:space="preserve">* Non si osserva il consumo totale, bensì quello di una specifica gamma di prodotti </t>
  </si>
  <si>
    <t xml:space="preserve">(prevalentemente freschi) di cui l'Osservazione del mercato rileva i prezzi nel commercio al dettaglio. </t>
  </si>
  <si>
    <t>Tali rilevazioni non includono i prezzi dei discount, tranne che nel caso di latte e uova.</t>
  </si>
  <si>
    <t>Composizione</t>
  </si>
  <si>
    <t>del paniere delle merci*</t>
  </si>
  <si>
    <t>Latte e latticini</t>
  </si>
  <si>
    <t>Carne e prodotti carnei</t>
  </si>
  <si>
    <t>Uova</t>
  </si>
  <si>
    <t>Uova da allevamento all'aperto, fresche</t>
  </si>
  <si>
    <t>Confezione da 10</t>
  </si>
  <si>
    <t>Adatte alle alte temperature</t>
  </si>
  <si>
    <t>Insalata iceberg</t>
  </si>
  <si>
    <t>Prodotti non bio</t>
  </si>
  <si>
    <t>Prodotti bio</t>
  </si>
  <si>
    <t>Segmento:</t>
  </si>
  <si>
    <t>Prodotto:</t>
  </si>
  <si>
    <t>Dati disponibili da:</t>
  </si>
  <si>
    <t>Consumo mensile dell'economia domestica di riferimento:</t>
  </si>
  <si>
    <t>Unità dei prezzi alla produzione:</t>
  </si>
  <si>
    <t>Differenza</t>
  </si>
  <si>
    <t>Unità</t>
  </si>
  <si>
    <t>Ponderazione</t>
  </si>
  <si>
    <t>Fonte immagini:</t>
  </si>
  <si>
    <t>Per informazioni dettagliate sul confronto tra i panieri delle merci cliccare qui:</t>
  </si>
  <si>
    <t>Paniere delle merci bio / non bio</t>
  </si>
  <si>
    <t>Titel Arbeitsblätter</t>
  </si>
  <si>
    <t>Eidgenössisches Departement für  Wirtschaft, Bildung und Forschung WBF</t>
  </si>
  <si>
    <t>Département fédéral de l’économie,de la formation et de la recherche DEFR</t>
  </si>
  <si>
    <t>Dipartimento federale dell'economia, della formazione e della ricerca DEFR</t>
  </si>
  <si>
    <t>Bundesamt für Landwirtschaft BLW</t>
  </si>
  <si>
    <t>Office fédéral de l’agriculture OFAG</t>
  </si>
  <si>
    <t>Ufficio federale dell’agricoltura UFAG</t>
  </si>
  <si>
    <t>Comparaison du panier-type bio et non bio</t>
  </si>
  <si>
    <t>Dépenses pour un panier-type sur la base des achats mensuels au détail d'un ménage avec 2 enfants*</t>
  </si>
  <si>
    <t>Evolution de la différence entre le panier-type bio et non bio</t>
  </si>
  <si>
    <t>Panier-type bio</t>
  </si>
  <si>
    <t>Panier-type non bio</t>
  </si>
  <si>
    <t>∆ Bio / non bio, en chiffres absolus</t>
  </si>
  <si>
    <t>∆ Bio / non bio, en %</t>
  </si>
  <si>
    <t>Différence Bio / non bio</t>
  </si>
  <si>
    <t>∆ Bio vs non bio</t>
  </si>
  <si>
    <t>Supplément bio</t>
  </si>
  <si>
    <t>Total du panier-type</t>
  </si>
  <si>
    <t>* Les données ne portent pas sur la consommation totale, mais sur un choix spécifique de produits (principalement frais) vendus dans le commerce de détail</t>
  </si>
  <si>
    <t>sauf pour le lait et les œufs.</t>
  </si>
  <si>
    <t>Composition</t>
  </si>
  <si>
    <t>du panier-type*</t>
  </si>
  <si>
    <t>Lait et produits laitiers</t>
  </si>
  <si>
    <t>Viande et produits à base de viande</t>
  </si>
  <si>
    <t>Œufs</t>
  </si>
  <si>
    <t>Produits non bio</t>
  </si>
  <si>
    <t>Produits bio</t>
  </si>
  <si>
    <t>Produit:</t>
  </si>
  <si>
    <t>Données disponibles depuis:</t>
  </si>
  <si>
    <t>Consommation mensuelle du ménage de référence:</t>
  </si>
  <si>
    <t>Unité des prix du produit:</t>
  </si>
  <si>
    <t>Différence</t>
  </si>
  <si>
    <t>Unité</t>
  </si>
  <si>
    <t>Pondération</t>
  </si>
  <si>
    <t xml:space="preserve">Vous trouverez des informations plus détaillées sur la comparaison des paniers-type en cliquant sur le lien suivant: </t>
  </si>
  <si>
    <t>Panier-type Bio / non bio</t>
  </si>
  <si>
    <t>* Es wird nicht der Gesamtkonsum angeschaut, sondern eine spezifische Auswahl von (vorwiegend Frische-)Produkten, bei welchen die</t>
  </si>
  <si>
    <t>Warenkorb</t>
  </si>
  <si>
    <t>Panier-type</t>
  </si>
  <si>
    <t>Paniere delle merci</t>
  </si>
  <si>
    <t>Anleitung</t>
  </si>
  <si>
    <t>Tabelle und Graphen</t>
  </si>
  <si>
    <t>Bio - Rohdaten</t>
  </si>
  <si>
    <t>nicht Bio - Rohdaten</t>
  </si>
  <si>
    <t>www.disclaimer.admin.ch</t>
  </si>
  <si>
    <t>Tel. +41 58 462 25 11, Fax +41 58 462 20 90</t>
  </si>
  <si>
    <t>www.marktbeobachtung.admin.ch</t>
  </si>
  <si>
    <t>Inhaltsverzeichnis</t>
  </si>
  <si>
    <t>Table des matières</t>
  </si>
  <si>
    <t>Contenuto</t>
  </si>
  <si>
    <t>Inhaltsverzeichnis:</t>
  </si>
  <si>
    <t>Contenuto:</t>
  </si>
  <si>
    <t>Table des matières:</t>
  </si>
  <si>
    <t>Verknüpftes Inhaltsverzeichnis</t>
  </si>
  <si>
    <t>Klicken Sie auf die jeweilige Zelle, um zum Arbeitsblatt mit den entsprechenden Informationen zu gelangen</t>
  </si>
  <si>
    <t>Bestellformular im Internet</t>
  </si>
  <si>
    <t>Klicken Sie auf die die gewünschte Sprache, in welcher Sie unsere Publikationen abbonnieren wollen</t>
  </si>
  <si>
    <t>Sprachauswahl</t>
  </si>
  <si>
    <t>Klicken Sie auf das Dreieckssymbol, um die gewünschte Sprache im Dokument zu wählen</t>
  </si>
  <si>
    <t>Klicken Sie auf ein "+"-Feld, um die einzelnen Produkte einer Kategorie und Detailangaben zu einzublenden.</t>
  </si>
  <si>
    <t xml:space="preserve">Detailanzeige einzeln </t>
  </si>
  <si>
    <t>Detailanzeige Total</t>
  </si>
  <si>
    <t>Klicken Sie auf das "2"-Feld, um alle Detailangaben einzublenden (Ausblenden mit dem "1"-Feld).</t>
  </si>
  <si>
    <t>Klicken Sie auf das Feld, um zurück zum Inhaltsverzeichnis und zur Anleitung zu gelangen</t>
  </si>
  <si>
    <t>Hinweis zu "Tabelle und Graphen"</t>
  </si>
  <si>
    <t>Ausgewertete Daten</t>
  </si>
  <si>
    <t>Preisreihen Produkte Bio</t>
  </si>
  <si>
    <t>Preisreihen Produkte nicht Bio</t>
  </si>
  <si>
    <t>Warenkorb nicht-Bio</t>
  </si>
  <si>
    <t>∆ Bio / nicht-Bio absolut</t>
  </si>
  <si>
    <t>Vergleich Warenkorb Bio vs nicht-Bio</t>
  </si>
  <si>
    <t>Differenz Bio / nicht-Bio</t>
  </si>
  <si>
    <t>non bio</t>
  </si>
  <si>
    <t>Differenz Warenkorb Bio vs nicht-Bio</t>
  </si>
  <si>
    <t>Bestellformular für Abonnemente:</t>
  </si>
  <si>
    <t>Formulaire de commande d’abonnements:</t>
  </si>
  <si>
    <t>Modulo per la sottoscrizione di un abbonamento:</t>
  </si>
  <si>
    <t>Hinweis zu "Inhaltsverzeichnis</t>
  </si>
  <si>
    <t>Zurück zum Inhaltsverzeichnis</t>
  </si>
  <si>
    <t>Retour à la table des matières</t>
  </si>
  <si>
    <t>Torna al contenuto</t>
  </si>
  <si>
    <t>Warenkorb (ohne Bio)</t>
  </si>
  <si>
    <t>Panier-type (sans le bio)</t>
  </si>
  <si>
    <t>Für normalen Warenkorb</t>
  </si>
  <si>
    <t>Paniere delle merci (prodotti biologici escl.)</t>
  </si>
  <si>
    <t>Il s’agit de produits non bio, indigènes &amp; étrangers en cas de produits indigènes non disponibles.</t>
  </si>
  <si>
    <t>Es handelt sich um Nicht-Bio, inländischen &amp; wenn nicht vorhanden ausländischen Produkten.</t>
  </si>
  <si>
    <t>Istruzioni</t>
  </si>
  <si>
    <t>Tabelle e grafici</t>
  </si>
  <si>
    <t>Dati grezzi - bio</t>
  </si>
  <si>
    <t>Dati grezzi - non bio</t>
  </si>
  <si>
    <t>Per informazioni su responsabilità, protezione dei dati, copyright eccetera vedasi:</t>
  </si>
  <si>
    <t>Contenuto correlato</t>
  </si>
  <si>
    <t>Cliccare sulla cella per andare al foglio di lavoro contenente le rispettive informazioni</t>
  </si>
  <si>
    <t>Modulo d'ordine su Internet</t>
  </si>
  <si>
    <t>Cliccare sulla lingua in cui ci si vuole abbonare.</t>
  </si>
  <si>
    <t>Selezione lingua</t>
  </si>
  <si>
    <t>Cliccare sul triangolo per selezionare la lingua del documento.</t>
  </si>
  <si>
    <t>Visualizza singoli dettagli</t>
  </si>
  <si>
    <t>Cliccare su un campo "+" per visualizzare i singoli prodotti di una categoria e i dettagli.</t>
  </si>
  <si>
    <t>Visualizza tutti i dettagli</t>
  </si>
  <si>
    <t>Cliccare sul campo "2" per visualizzare tutti i dettagli (per disattivare cliccare sul campo "1").</t>
  </si>
  <si>
    <t>Cliccare sul campo per tornare al contenuto e alle istruzioni.</t>
  </si>
  <si>
    <t>Dati valutati</t>
  </si>
  <si>
    <t>Serie di dati prodotti bio</t>
  </si>
  <si>
    <t>Serie di dati prodotti non bio</t>
  </si>
  <si>
    <t>Differenza tra paniere bio e paniere non bio</t>
  </si>
  <si>
    <t>Nota su "Contenuto"</t>
  </si>
  <si>
    <t>Nota su "Tabelle e grafici"</t>
  </si>
  <si>
    <t>Instructions</t>
  </si>
  <si>
    <t>Tableau et graphes</t>
  </si>
  <si>
    <t>Bio - données brutes</t>
  </si>
  <si>
    <t>Non bio - données brutes</t>
  </si>
  <si>
    <t>Table des matières automatique</t>
  </si>
  <si>
    <t>Cliquez sur la cellule pour accéder à la fiche de travail avec les informations correspondantes</t>
  </si>
  <si>
    <t>Formulaire de commande sur Internet</t>
  </si>
  <si>
    <t>Cliquez sur la langue dans laquelle vous souhaitez recevoir nos publications</t>
  </si>
  <si>
    <t>Sélection de la langue</t>
  </si>
  <si>
    <t>Cliquez sur l'icône triangulaire pour sélectionner la langue souhaitée dans le document</t>
  </si>
  <si>
    <t xml:space="preserve">Affichage détaillé individuellement </t>
  </si>
  <si>
    <t>Cliquez sur un champ "+" pour afficher les différents produits d'une catégorie et les informations détaillées.</t>
  </si>
  <si>
    <t>Affichage détaillé Total</t>
  </si>
  <si>
    <t>Cliquez sur le champ "2" pour afficher toutes les informations détaillées (masquer avec le champ "1").</t>
  </si>
  <si>
    <t>Cliquez sur le champ pour retourner à la table des matières et aux instructions</t>
  </si>
  <si>
    <t xml:space="preserve">Données analysées </t>
  </si>
  <si>
    <t>Séries de prix Produits bios</t>
  </si>
  <si>
    <t>Séries de prix Produits non bios</t>
  </si>
  <si>
    <t>Différence Panier-type Bio vs non bios</t>
  </si>
  <si>
    <t>Renvoi à  "Table des matières"</t>
  </si>
  <si>
    <t>Renvoi à "Table des matières et graphes"</t>
  </si>
  <si>
    <t>Speisekartoffeln</t>
  </si>
  <si>
    <t>Die Detailhandelspreiserhebungen enthalten keine Discounterpreise, ausser für Milch und Eier werden auch Discounterpreise einbezogen.</t>
  </si>
  <si>
    <t>Ces relevés ne comprennent pas les prix des discounters, sauf pour le lait et les œufs.</t>
  </si>
  <si>
    <t xml:space="preserve">* Non si osserva il consumo totale, bensì quello di una specifica gamma di prodotti  (prevalentemente freschi) di cui l'Osservazione del mercato rileva i prezzi nel commercio al dettaglio. </t>
  </si>
  <si>
    <t>**Die gemittelten Jahrespreise können teilweise aus kalkulierten Monatspreisen zusammengesetzt sein.</t>
  </si>
  <si>
    <t>**Les prix annuels moyens peuvent être basés en partie sur les prix mensuels calculés.</t>
  </si>
  <si>
    <t>Marktanalysen Preiserhebungen im Detailhandel durchführt. Die Detailhandelspreiserhebungen enthalten keine</t>
  </si>
  <si>
    <t xml:space="preserve">* Es wird nicht der Gesamtkonsum angeschaut, sondern eine spezifische Auswahl von (vorwiegend Frische-)Produkten, bei welchen die Marktanalysen Preiserhebungen im Detailhandel durchführt. </t>
  </si>
  <si>
    <t>Quelle: BLW, Fachbereich Marktanalysen</t>
  </si>
  <si>
    <t>Publikationsrecht: Weiterverarbeitung und Publikation unter Quellenangabe "BLW, Fachbereich Marktanalysen" gestattet.</t>
  </si>
  <si>
    <t>Fachbereich Marktanalysen</t>
  </si>
  <si>
    <t>et qui ont fait l'objet des relevés de prix de l'analyses du marché. Ces relevés ne comprennent pas les prix des discounters,</t>
  </si>
  <si>
    <t xml:space="preserve">* Les données ne portent pas sur la consommation totale, mais sur un choix spécifique de produits (principalement frais) vendus dans le commerce de détail et qui ont fait l'objet des relevés de prix de l'analyses du marché. </t>
  </si>
  <si>
    <t>Source: OFAG, secteur Analyses du marché</t>
  </si>
  <si>
    <t>Droit de publication: traitement et publication autorisés sous réserve de la mention de la source «OFAG, secteur Analyses du marché».</t>
  </si>
  <si>
    <t>Secteur Analyses du marché</t>
  </si>
  <si>
    <t>Fonte: UFAG, Settore Analisi del mercato</t>
  </si>
  <si>
    <t>Diritto di pubblicazione: rielaborazione e pubblicazione consentite citando la fonte “UFAG, Settore Analisi del mercato”</t>
  </si>
  <si>
    <t>Settore Analisi del mercato</t>
  </si>
  <si>
    <t>marktanalysen@blw.admin.ch</t>
  </si>
  <si>
    <t>CH gesamt</t>
  </si>
  <si>
    <t>CH total</t>
  </si>
  <si>
    <t>Totale Svizzera</t>
  </si>
  <si>
    <t>2015..2017</t>
  </si>
  <si>
    <t>Ø'14/16</t>
  </si>
  <si>
    <t>2017**</t>
  </si>
  <si>
    <t>Salatgurken</t>
  </si>
  <si>
    <t>Tomaten</t>
  </si>
  <si>
    <t>Zwiebeln</t>
  </si>
  <si>
    <t>Produkt</t>
  </si>
  <si>
    <t>Preise Produzenten</t>
  </si>
  <si>
    <t>Verwertung nach Milchäquivalent</t>
  </si>
  <si>
    <t>Preise Detailhandel</t>
  </si>
  <si>
    <t>Absatzmengen Detailhandel</t>
  </si>
  <si>
    <t>Milchprodukte</t>
  </si>
  <si>
    <t>Tonnen</t>
  </si>
  <si>
    <t>Vergleich Vorjahr</t>
  </si>
  <si>
    <t>Detailhandel: Preise und Mengen</t>
  </si>
  <si>
    <t>▲</t>
  </si>
  <si>
    <t>►</t>
  </si>
  <si>
    <t>▼</t>
  </si>
  <si>
    <t>Schwein</t>
  </si>
  <si>
    <t>Kalb</t>
  </si>
  <si>
    <t>Lamm</t>
  </si>
  <si>
    <t>Produktion: Preise und Mengen</t>
  </si>
  <si>
    <t>Gemüse Übersicht</t>
  </si>
  <si>
    <t>Gemüse Daten</t>
  </si>
  <si>
    <t>Früchte Übersicht</t>
  </si>
  <si>
    <t>Früchte Daten</t>
  </si>
  <si>
    <t>Fleisch Übersicht</t>
  </si>
  <si>
    <t>Fleisch Daten</t>
  </si>
  <si>
    <t>Titel Daten</t>
  </si>
  <si>
    <t>Umsatz Detailhandel</t>
  </si>
  <si>
    <t>Warenkorb bio</t>
  </si>
  <si>
    <t>Warenkorb nich-bio</t>
  </si>
  <si>
    <t>Warenkorb Differenz Daten</t>
  </si>
  <si>
    <t>Titel Bereiche</t>
  </si>
  <si>
    <t>Milchprodukte Übersicht</t>
  </si>
  <si>
    <t>Milchprodukte Daten</t>
  </si>
  <si>
    <t>Kartoffeln Daten</t>
  </si>
  <si>
    <t>Kartoffeln Übersicht</t>
  </si>
  <si>
    <t>Eier Übersicht</t>
  </si>
  <si>
    <t>Eier Daten</t>
  </si>
  <si>
    <t>Getreide Übersicht</t>
  </si>
  <si>
    <t>Getreide Daten</t>
  </si>
  <si>
    <t>CHF</t>
  </si>
  <si>
    <t>t</t>
  </si>
  <si>
    <t>nicht-bio</t>
  </si>
  <si>
    <t>konventionell</t>
  </si>
  <si>
    <t>Anteil bio</t>
  </si>
  <si>
    <t>Vergleich nicht-bio</t>
  </si>
  <si>
    <t>Schwarzenburgstrasse 165, 3003 Bern</t>
  </si>
  <si>
    <t>CHF/Stück</t>
  </si>
  <si>
    <t>CHF/Liter</t>
  </si>
  <si>
    <t>CHF/kg</t>
  </si>
  <si>
    <t>CHF/100g</t>
  </si>
  <si>
    <t>CHF/Ei</t>
  </si>
  <si>
    <t>Rp./kg</t>
  </si>
  <si>
    <t>Grafiken</t>
  </si>
  <si>
    <t>k. A.</t>
  </si>
  <si>
    <t>-</t>
  </si>
  <si>
    <t>Getreide</t>
  </si>
  <si>
    <t>Produit</t>
  </si>
  <si>
    <t>Prodotto</t>
  </si>
  <si>
    <t>Fruchtgemüse</t>
  </si>
  <si>
    <t>Légumes-fruits</t>
  </si>
  <si>
    <t>Ortaggi a frutto</t>
  </si>
  <si>
    <t>Auberginen</t>
  </si>
  <si>
    <t>Concombres</t>
  </si>
  <si>
    <t>Tomates grappe</t>
  </si>
  <si>
    <t>Pomodori ramati</t>
  </si>
  <si>
    <t>Tomaten Fleisch</t>
  </si>
  <si>
    <t>Tomates charnues</t>
  </si>
  <si>
    <t>Pomodori carnosi</t>
  </si>
  <si>
    <t>Blattsalate</t>
  </si>
  <si>
    <t>Laitues et chicorées</t>
  </si>
  <si>
    <t>Lattughe</t>
  </si>
  <si>
    <t>Brüsseler Witloof</t>
  </si>
  <si>
    <t>Chicorée W./endives</t>
  </si>
  <si>
    <t>Cicoria belga</t>
  </si>
  <si>
    <t>Cicorino rot</t>
  </si>
  <si>
    <t>Chicorée rouge</t>
  </si>
  <si>
    <t>Cicorino rosso</t>
  </si>
  <si>
    <t>Eichblattsalat</t>
  </si>
  <si>
    <t>Feuille de chêne</t>
  </si>
  <si>
    <t>Lattughino foglia di quercia</t>
  </si>
  <si>
    <t>Eisberg</t>
  </si>
  <si>
    <t>Laitue Iceberg</t>
  </si>
  <si>
    <t>Lattuga iceberg</t>
  </si>
  <si>
    <t>Endivien frisée</t>
  </si>
  <si>
    <t>Chicorée frisée</t>
  </si>
  <si>
    <t>Indivia riccia</t>
  </si>
  <si>
    <t>Endivien lavato</t>
  </si>
  <si>
    <t>Chicorée lavée</t>
  </si>
  <si>
    <t>Indivia lavata</t>
  </si>
  <si>
    <t>Kopfsalat grün</t>
  </si>
  <si>
    <t>Laitue pommée verte</t>
  </si>
  <si>
    <t>Lattich</t>
  </si>
  <si>
    <t>Laitue romaine</t>
  </si>
  <si>
    <t>Lattuga romana</t>
  </si>
  <si>
    <t>Formentino</t>
  </si>
  <si>
    <t>Rucola</t>
  </si>
  <si>
    <t>Spinat</t>
  </si>
  <si>
    <t>Epinards</t>
  </si>
  <si>
    <t>Spinaci</t>
  </si>
  <si>
    <t>Zuckerhut</t>
  </si>
  <si>
    <t>Chicorée pain de sucre</t>
  </si>
  <si>
    <t>Cicoria bianca di Milano</t>
  </si>
  <si>
    <t>Kohlgemüse</t>
  </si>
  <si>
    <t>Choux</t>
  </si>
  <si>
    <t>Cavoli</t>
  </si>
  <si>
    <t>Cavolfiori</t>
  </si>
  <si>
    <t>Chinakohl</t>
  </si>
  <si>
    <t>Chou de Chine</t>
  </si>
  <si>
    <t>Cavoli cinesi</t>
  </si>
  <si>
    <t>Kohlrabi</t>
  </si>
  <si>
    <t>Chou-pomme</t>
  </si>
  <si>
    <t>Cavolo rapa</t>
  </si>
  <si>
    <t>Rosenkohl</t>
  </si>
  <si>
    <t>Chou de Bruxelles</t>
  </si>
  <si>
    <t>Cavolini di Bruxelles</t>
  </si>
  <si>
    <t>Rotkabis</t>
  </si>
  <si>
    <t>Chou rouge</t>
  </si>
  <si>
    <t>Cavoli rossi</t>
  </si>
  <si>
    <t>Weisskabis</t>
  </si>
  <si>
    <t>Chou blanc</t>
  </si>
  <si>
    <t>Cavoli bianchi</t>
  </si>
  <si>
    <t>Wirz</t>
  </si>
  <si>
    <t>Chou frisé</t>
  </si>
  <si>
    <t>Verze</t>
  </si>
  <si>
    <t>Wurzel- und Knollengemüse</t>
  </si>
  <si>
    <t>Racines comestibles</t>
  </si>
  <si>
    <t>Radici commestibili e tuberi</t>
  </si>
  <si>
    <t>Céleri-pommes</t>
  </si>
  <si>
    <t>Radieschen</t>
  </si>
  <si>
    <t>Petits radis</t>
  </si>
  <si>
    <t>Ravanelli</t>
  </si>
  <si>
    <t>Zwiebel- und Lauchgemüse</t>
  </si>
  <si>
    <t>Alliacées</t>
  </si>
  <si>
    <t>Ortaggi bulbosi</t>
  </si>
  <si>
    <t>Bundzwiebeln</t>
  </si>
  <si>
    <t>Oignons en botte</t>
  </si>
  <si>
    <t>Cipollotti a mazzi</t>
  </si>
  <si>
    <t>Poireau verts</t>
  </si>
  <si>
    <t>Porri verdi</t>
  </si>
  <si>
    <t>Zwiebeln gelb</t>
  </si>
  <si>
    <t>Cipolle gialle</t>
  </si>
  <si>
    <t>Stengel- und Blattstielgemüse</t>
  </si>
  <si>
    <t>Légumes-tiges et légumes-feuilles</t>
  </si>
  <si>
    <t>Verdura a gambo e ortaggi da foglia</t>
  </si>
  <si>
    <t>Fenouil</t>
  </si>
  <si>
    <t>Krautstiele</t>
  </si>
  <si>
    <t>Rhabarber</t>
  </si>
  <si>
    <t>Rhubarbe</t>
  </si>
  <si>
    <t>Rabarbaro</t>
  </si>
  <si>
    <t>Sellerie Stangen</t>
  </si>
  <si>
    <t>Céleri-branche</t>
  </si>
  <si>
    <t>Sedano a coste</t>
  </si>
  <si>
    <t>Asperges vertes du pays</t>
  </si>
  <si>
    <t>Asparagi verdi nostrani</t>
  </si>
  <si>
    <t>Asperges vertes étranger</t>
  </si>
  <si>
    <t>Asparagi verdi esteri</t>
  </si>
  <si>
    <t>Asperges blanches étr.</t>
  </si>
  <si>
    <t>Asparagi bianchi</t>
  </si>
  <si>
    <t>Hülsenfrüchte</t>
  </si>
  <si>
    <t>Légumineuses</t>
  </si>
  <si>
    <t>Leguminose</t>
  </si>
  <si>
    <t>Pilze</t>
  </si>
  <si>
    <t>Funghi</t>
  </si>
  <si>
    <t>Champignons weiss</t>
  </si>
  <si>
    <t>Fertigprodukte</t>
  </si>
  <si>
    <t>Produits finis</t>
  </si>
  <si>
    <t>Prodotti finiti</t>
  </si>
  <si>
    <t>Eisbergsalat geschnitten</t>
  </si>
  <si>
    <t>Salade Iceberg coupée</t>
  </si>
  <si>
    <t>Lattuga iceberg tagliata</t>
  </si>
  <si>
    <t>Betteraves rouges cuites</t>
  </si>
  <si>
    <t>Barbabietole cotte</t>
  </si>
  <si>
    <t>Sauerkraut gekocht</t>
  </si>
  <si>
    <t>Choucroute cuite</t>
  </si>
  <si>
    <t>Crauti cotti</t>
  </si>
  <si>
    <t>Frühkartoffeln Import</t>
  </si>
  <si>
    <t>Pdt. Nouvelles imp.</t>
  </si>
  <si>
    <t>Patate primaticce imp.</t>
  </si>
  <si>
    <t>Agata</t>
  </si>
  <si>
    <t>Amandine / Celtiane</t>
  </si>
  <si>
    <t>Bintje</t>
  </si>
  <si>
    <t>Charlotte</t>
  </si>
  <si>
    <t>Jelly</t>
  </si>
  <si>
    <t>Lady Félicia</t>
  </si>
  <si>
    <t>Victoria</t>
  </si>
  <si>
    <t>Kartoffeln and. festk.</t>
  </si>
  <si>
    <t>Pdt. autres fermes</t>
  </si>
  <si>
    <t>Pat. Altre res. alla cott.</t>
  </si>
  <si>
    <t>Kartoffeln and. mehligk.</t>
  </si>
  <si>
    <t>Pdt. autres farineux</t>
  </si>
  <si>
    <t>Pat. Altre farinose</t>
  </si>
  <si>
    <t>Äpfel</t>
  </si>
  <si>
    <t>Pommes</t>
  </si>
  <si>
    <t>Mele</t>
  </si>
  <si>
    <t>Äpfel Braeburn I</t>
  </si>
  <si>
    <t>Pommes Braeburn I</t>
  </si>
  <si>
    <t>Mele Braeburn I</t>
  </si>
  <si>
    <t>Äpfel Gala I</t>
  </si>
  <si>
    <t>Pommes Gala I</t>
  </si>
  <si>
    <t>Mele Gala I</t>
  </si>
  <si>
    <t>Äpfel Golden I</t>
  </si>
  <si>
    <t>Pommes Golden I</t>
  </si>
  <si>
    <t>Mele Golden I</t>
  </si>
  <si>
    <t>Äpfel Granny Smith I</t>
  </si>
  <si>
    <t>Pommes Granny Smith I</t>
  </si>
  <si>
    <t>Mele Granny Smith I</t>
  </si>
  <si>
    <t>Äpfel Gravensteiner I</t>
  </si>
  <si>
    <t>Pommes Gravenstein I</t>
  </si>
  <si>
    <t>Mele Gravensteiner I</t>
  </si>
  <si>
    <t>Äpfel Jazz I</t>
  </si>
  <si>
    <t>Pommes Jazz I</t>
  </si>
  <si>
    <t>Mele Jazz I</t>
  </si>
  <si>
    <t>Äpfel Rubens I</t>
  </si>
  <si>
    <t>Pommes Rubens I</t>
  </si>
  <si>
    <t>Mele Rubens I</t>
  </si>
  <si>
    <t>Birnen</t>
  </si>
  <si>
    <t>Poires</t>
  </si>
  <si>
    <t>Pere</t>
  </si>
  <si>
    <t>Steinobst</t>
  </si>
  <si>
    <t>Fruits à noyau</t>
  </si>
  <si>
    <t>Frutta a nocciolo</t>
  </si>
  <si>
    <t>Aprikosen</t>
  </si>
  <si>
    <t>Abricots</t>
  </si>
  <si>
    <t>Albicocche</t>
  </si>
  <si>
    <t>Aprikosen Extra</t>
  </si>
  <si>
    <t>Abricots Extra</t>
  </si>
  <si>
    <t>Albicocche Extra</t>
  </si>
  <si>
    <t>Nektarinen</t>
  </si>
  <si>
    <t>Nectarines</t>
  </si>
  <si>
    <t>Pesche noci</t>
  </si>
  <si>
    <t>Zwetschgen</t>
  </si>
  <si>
    <t>Pruneaux</t>
  </si>
  <si>
    <t>Prugne</t>
  </si>
  <si>
    <t>Beeren</t>
  </si>
  <si>
    <t>Baies</t>
  </si>
  <si>
    <t>Bacche</t>
  </si>
  <si>
    <t>Brombeeren</t>
  </si>
  <si>
    <t>Mûres</t>
  </si>
  <si>
    <t>More</t>
  </si>
  <si>
    <t>Erdbeeren Inland</t>
  </si>
  <si>
    <t>Fraises du pays</t>
  </si>
  <si>
    <t>Fragole nostrane</t>
  </si>
  <si>
    <t>Erdbeeren Ausland</t>
  </si>
  <si>
    <t>Fraises de l'étranger</t>
  </si>
  <si>
    <t>Fragole estere</t>
  </si>
  <si>
    <t>Heidelbeeren</t>
  </si>
  <si>
    <t>Myrtilles</t>
  </si>
  <si>
    <t>Mirtilli</t>
  </si>
  <si>
    <t>Himbeeren</t>
  </si>
  <si>
    <t>Framboises</t>
  </si>
  <si>
    <t>Lamponi</t>
  </si>
  <si>
    <t>Groseilles à grappes</t>
  </si>
  <si>
    <t>Ribes</t>
  </si>
  <si>
    <t>Trauben</t>
  </si>
  <si>
    <t>Raisin</t>
  </si>
  <si>
    <t>Uva</t>
  </si>
  <si>
    <t>Raisin blanc sans pépins</t>
  </si>
  <si>
    <t>Uva bianca senza semi</t>
  </si>
  <si>
    <t>Melonen</t>
  </si>
  <si>
    <t>Melon</t>
  </si>
  <si>
    <t>Meloni</t>
  </si>
  <si>
    <t>Melonen Galia</t>
  </si>
  <si>
    <t>Melon Galia</t>
  </si>
  <si>
    <t>Meloni Galia</t>
  </si>
  <si>
    <t>Agrumen</t>
  </si>
  <si>
    <t>Agrumes</t>
  </si>
  <si>
    <t>Agrumi</t>
  </si>
  <si>
    <t>Blondorangen</t>
  </si>
  <si>
    <t>Oranges blondes</t>
  </si>
  <si>
    <t>Arance bionde</t>
  </si>
  <si>
    <t>Clementinen</t>
  </si>
  <si>
    <t>Clémentines</t>
  </si>
  <si>
    <t>Clementine</t>
  </si>
  <si>
    <t>Exotische Früchte</t>
  </si>
  <si>
    <t>Fruits exotiques</t>
  </si>
  <si>
    <t>Frutta esotica</t>
  </si>
  <si>
    <t xml:space="preserve">Tomates </t>
  </si>
  <si>
    <t xml:space="preserve">Pomodori </t>
  </si>
  <si>
    <t>Oignons</t>
  </si>
  <si>
    <t xml:space="preserve">Cipolle </t>
  </si>
  <si>
    <t xml:space="preserve">Oranges </t>
  </si>
  <si>
    <t>Rohmilch</t>
  </si>
  <si>
    <t>Käse</t>
  </si>
  <si>
    <t>Joghurt</t>
  </si>
  <si>
    <t>Yogourt</t>
  </si>
  <si>
    <t>Yogurt</t>
  </si>
  <si>
    <t>Gesamtmarkt</t>
  </si>
  <si>
    <t>Rohmilch bio</t>
  </si>
  <si>
    <t>Rohmilch konventionell</t>
  </si>
  <si>
    <t>Quelle: TSM Treuhand</t>
  </si>
  <si>
    <t>Peperoni &amp; Peperoncini</t>
  </si>
  <si>
    <t>Sellerie</t>
  </si>
  <si>
    <t>Lauch</t>
  </si>
  <si>
    <t>Kabis</t>
  </si>
  <si>
    <t>Randen</t>
  </si>
  <si>
    <t>Aktuell</t>
  </si>
  <si>
    <t xml:space="preserve">Vorjahr </t>
  </si>
  <si>
    <t>Poivrons</t>
  </si>
  <si>
    <t>Peperoni</t>
  </si>
  <si>
    <t>Bankkälber T3</t>
  </si>
  <si>
    <t>Lämmer T3</t>
  </si>
  <si>
    <t>Rind</t>
  </si>
  <si>
    <t>Bankmuni T3</t>
  </si>
  <si>
    <t>Bio Weidebeef T3</t>
  </si>
  <si>
    <t>Natura-Beef-Bio T3</t>
  </si>
  <si>
    <t>Wurstwaren</t>
  </si>
  <si>
    <t>gewichteter Durchschnitt</t>
  </si>
  <si>
    <t>Molkereiprodukte</t>
  </si>
  <si>
    <t>Butter</t>
  </si>
  <si>
    <t>Rahm</t>
  </si>
  <si>
    <t>Frischkäse</t>
  </si>
  <si>
    <t>Schnittkäse</t>
  </si>
  <si>
    <t>Schmelzkäse</t>
  </si>
  <si>
    <t>Weichkäse</t>
  </si>
  <si>
    <t>1000 Liter</t>
  </si>
  <si>
    <t>Vollmilch UHT</t>
  </si>
  <si>
    <t>Entrecôte</t>
  </si>
  <si>
    <t>Plätzli à la minute</t>
  </si>
  <si>
    <t>Tranche</t>
  </si>
  <si>
    <t>Scaloppine</t>
  </si>
  <si>
    <t>Nierstücksteak</t>
  </si>
  <si>
    <t>Kotelett</t>
  </si>
  <si>
    <t>Côtelette</t>
  </si>
  <si>
    <t>Cotolette</t>
  </si>
  <si>
    <t>Poulet</t>
  </si>
  <si>
    <t>Plätzli Stotzen</t>
  </si>
  <si>
    <t>Tranches de cuisse</t>
  </si>
  <si>
    <t>Scaloppina di coscia</t>
  </si>
  <si>
    <t>Schlachtschweine</t>
  </si>
  <si>
    <t>Schweinskotelett</t>
  </si>
  <si>
    <t>Quellen Grafiken</t>
  </si>
  <si>
    <t>Freiland</t>
  </si>
  <si>
    <t>Boden</t>
  </si>
  <si>
    <t>Import</t>
  </si>
  <si>
    <t>Ei 50-53g</t>
  </si>
  <si>
    <t>Ei 53+g</t>
  </si>
  <si>
    <t>gekocht</t>
  </si>
  <si>
    <t>4er-Packung</t>
  </si>
  <si>
    <t>6er-Packung</t>
  </si>
  <si>
    <t>10er-Packung</t>
  </si>
  <si>
    <t>Total</t>
  </si>
  <si>
    <t>Link Dashboard Eier</t>
  </si>
  <si>
    <t>Link Infografik Eier</t>
  </si>
  <si>
    <t>Link Website Eier</t>
  </si>
  <si>
    <t>Milch Drink</t>
  </si>
  <si>
    <t>Anteil bio in %</t>
  </si>
  <si>
    <t>Preise Detailhandel und Preisdifferenz bio vs. nicht-bio in %</t>
  </si>
  <si>
    <t>Mengen Detailhandel und Anteil bio in %</t>
  </si>
  <si>
    <t>Methode</t>
  </si>
  <si>
    <t>Erläuterungen</t>
  </si>
  <si>
    <t>Explications</t>
  </si>
  <si>
    <t>Spiegazioni</t>
  </si>
  <si>
    <t>Frischfleisch</t>
  </si>
  <si>
    <t>viande fraîche</t>
  </si>
  <si>
    <t>carne fresca</t>
  </si>
  <si>
    <t>Absatzmengen Detailhandel Frischfleisch</t>
  </si>
  <si>
    <t>Marktstruktur</t>
  </si>
  <si>
    <t>Structure du marché</t>
  </si>
  <si>
    <t>Struttura del mercato</t>
  </si>
  <si>
    <t>Detailhandel</t>
  </si>
  <si>
    <t>Commerce de détail</t>
  </si>
  <si>
    <t>Commercio al dettaglio</t>
  </si>
  <si>
    <t>Erhebung Sammelstellen</t>
  </si>
  <si>
    <t>Relevé dans les centres de collecte</t>
  </si>
  <si>
    <t>Rilevazione centri di raccolta</t>
  </si>
  <si>
    <t>Part sur la base de l’offre linéaire dans les rayons</t>
  </si>
  <si>
    <t>Anteil anhand des linearen Angebots im Verkaufsregal</t>
  </si>
  <si>
    <t>Quota sulla base dell'offerta lineare sullo scaffale</t>
  </si>
  <si>
    <t>%</t>
  </si>
  <si>
    <t>Produktion Inland</t>
  </si>
  <si>
    <t>Production nationale</t>
  </si>
  <si>
    <t>Produzione nazionale</t>
  </si>
  <si>
    <t>aus Kükenstatistik</t>
  </si>
  <si>
    <t>à partir de la statistique des poussins</t>
  </si>
  <si>
    <t>dalla statistica sui pulcini</t>
  </si>
  <si>
    <t>Speisekartoffeln (frisch)</t>
  </si>
  <si>
    <t>CHF/Bund</t>
  </si>
  <si>
    <t>Mois précédent</t>
  </si>
  <si>
    <t>Année précédente</t>
  </si>
  <si>
    <t>Actuel</t>
  </si>
  <si>
    <t>Attuale</t>
  </si>
  <si>
    <t>Mese precedente</t>
  </si>
  <si>
    <t>Anno precedente</t>
  </si>
  <si>
    <t>conventionnel</t>
  </si>
  <si>
    <t>Panier-type différence dans les données</t>
  </si>
  <si>
    <t>ct./kg</t>
  </si>
  <si>
    <t>1000 litres</t>
  </si>
  <si>
    <t>Source: TSM Fiduciaire</t>
  </si>
  <si>
    <t>Prix aux producteurs</t>
  </si>
  <si>
    <t>Quantités produites</t>
  </si>
  <si>
    <t>Utilisation en équivalents-lait</t>
  </si>
  <si>
    <t>Prix du commerce de détail</t>
  </si>
  <si>
    <t>Volume de ventes du commerce de détail</t>
  </si>
  <si>
    <t>Chiffre d'affaires du commerce de détail</t>
  </si>
  <si>
    <t>Production: prix et quantités</t>
  </si>
  <si>
    <t>Commerce de détail: prix et quantités</t>
  </si>
  <si>
    <t>Légumes aperçu</t>
  </si>
  <si>
    <t>Légumes données</t>
  </si>
  <si>
    <t>Fruits aperçu</t>
  </si>
  <si>
    <t>Fruits données</t>
  </si>
  <si>
    <t>Pommes de terre aperçu</t>
  </si>
  <si>
    <t>Pommes de terre données</t>
  </si>
  <si>
    <t>Produits laitiers aperçu</t>
  </si>
  <si>
    <t>Produits laitiers données</t>
  </si>
  <si>
    <t>Viance aperçu</t>
  </si>
  <si>
    <t>Viande données</t>
  </si>
  <si>
    <t>Œufs aperçu</t>
  </si>
  <si>
    <t>Œufs données</t>
  </si>
  <si>
    <t>Céréales aperçu</t>
  </si>
  <si>
    <t>Céréales données</t>
  </si>
  <si>
    <t>Pommes de terre bio</t>
  </si>
  <si>
    <t>Viande</t>
  </si>
  <si>
    <t>pas de données</t>
  </si>
  <si>
    <t>Comparaison non bio</t>
  </si>
  <si>
    <t>Part bio en %</t>
  </si>
  <si>
    <t>Part bio</t>
  </si>
  <si>
    <t>Prix du commerce de détail et différence de prix bio vs non bio en %</t>
  </si>
  <si>
    <t>Quantité du commerce de détail et part bio en %</t>
  </si>
  <si>
    <t>Ensemble du marché</t>
  </si>
  <si>
    <t>Poivrons et peperoncini</t>
  </si>
  <si>
    <t>Chou</t>
  </si>
  <si>
    <t>Céleri</t>
  </si>
  <si>
    <t>Poireau</t>
  </si>
  <si>
    <t>Betteraves rouges</t>
  </si>
  <si>
    <t>Produits de laiterie</t>
  </si>
  <si>
    <t>Lait cru</t>
  </si>
  <si>
    <t>Lait cru bio</t>
  </si>
  <si>
    <t>Lait cru conventionnel</t>
  </si>
  <si>
    <t>Lait entier UHT</t>
  </si>
  <si>
    <t>Lait</t>
  </si>
  <si>
    <t>Fromage</t>
  </si>
  <si>
    <t>Fromage frais</t>
  </si>
  <si>
    <t>Fromage en tranches</t>
  </si>
  <si>
    <t>Fromage fondu</t>
  </si>
  <si>
    <t>Fromage à pâte molle</t>
  </si>
  <si>
    <t>Beurre</t>
  </si>
  <si>
    <t>Crème</t>
  </si>
  <si>
    <t>Lait Drink</t>
  </si>
  <si>
    <t>Veau</t>
  </si>
  <si>
    <t>Bœuf</t>
  </si>
  <si>
    <t>Porc</t>
  </si>
  <si>
    <t>Agneau</t>
  </si>
  <si>
    <t>Charcuterie</t>
  </si>
  <si>
    <t>Taureaux d’étal T3</t>
  </si>
  <si>
    <t>Bœuf de patûrage bio T3</t>
  </si>
  <si>
    <t>Bio Natura Beef T3</t>
  </si>
  <si>
    <t>Veaux d'étal T3</t>
  </si>
  <si>
    <t>Porcs de boucherie</t>
  </si>
  <si>
    <t>Agneaux T3</t>
  </si>
  <si>
    <t>Plein air</t>
  </si>
  <si>
    <t>Élevage au sol</t>
  </si>
  <si>
    <t>Œufs importés</t>
  </si>
  <si>
    <t>Œuf 50-53g</t>
  </si>
  <si>
    <t>Œuf 53+g</t>
  </si>
  <si>
    <t>Moyenne pondérée</t>
  </si>
  <si>
    <t>par 4</t>
  </si>
  <si>
    <t>par 6</t>
  </si>
  <si>
    <t>par 10</t>
  </si>
  <si>
    <t>Lien dashboard Œufs</t>
  </si>
  <si>
    <t>Lien infographie Œufs</t>
  </si>
  <si>
    <t>Lien site web Œufs</t>
  </si>
  <si>
    <t>convenzionale</t>
  </si>
  <si>
    <t>**I prezzi medi annuali possono basarsi in parte sul calcolo dei prezzi mensili.</t>
  </si>
  <si>
    <t>Si tratta di prodotti non biologici, indigeni e, se non disponibili, esteri.</t>
  </si>
  <si>
    <t>Paniere delle merci biologico</t>
  </si>
  <si>
    <t>Paniere delle merci non biologico</t>
  </si>
  <si>
    <t>Differenza dei dati del paniere delle merci</t>
  </si>
  <si>
    <t xml:space="preserve">Tomates rondes </t>
  </si>
  <si>
    <t>Pces.</t>
  </si>
  <si>
    <t>pz.</t>
  </si>
  <si>
    <t>1000 litri</t>
  </si>
  <si>
    <t>Fonte: TSM Fiduciaria</t>
  </si>
  <si>
    <t>Prezzi produttori</t>
  </si>
  <si>
    <t>Volumi  produzione</t>
  </si>
  <si>
    <t>Valorizzazione secondo equivalente latte</t>
  </si>
  <si>
    <t>Prezzi commercio al dettaglio</t>
  </si>
  <si>
    <t>Volumi vendite commercio al dettaglio</t>
  </si>
  <si>
    <t>Fatturato commercio al dettaglio</t>
  </si>
  <si>
    <t>Produzione: prezzi e volumi</t>
  </si>
  <si>
    <t>Commercio al dettaglio: prezzi e volumi</t>
  </si>
  <si>
    <t>Panoramica verdura</t>
  </si>
  <si>
    <t>Dati verdura</t>
  </si>
  <si>
    <t>Panoramica frutta</t>
  </si>
  <si>
    <t>Dati frutta</t>
  </si>
  <si>
    <t>Panoramica patate</t>
  </si>
  <si>
    <t>Dati patate</t>
  </si>
  <si>
    <t>Panoramica latticini</t>
  </si>
  <si>
    <t>Dati latticini</t>
  </si>
  <si>
    <t>Panoramica carne</t>
  </si>
  <si>
    <t>Dati carne</t>
  </si>
  <si>
    <t>Panoramica uova</t>
  </si>
  <si>
    <t>Dati uova</t>
  </si>
  <si>
    <t>Panoramica cereali</t>
  </si>
  <si>
    <t>Dati cereali</t>
  </si>
  <si>
    <t>Patate bio</t>
  </si>
  <si>
    <t>Latticini</t>
  </si>
  <si>
    <t>n.d.</t>
  </si>
  <si>
    <t>Paragone non bio</t>
  </si>
  <si>
    <t>Quota bio in %</t>
  </si>
  <si>
    <t>Quota bio</t>
  </si>
  <si>
    <t>Prezzi commercio al dettaglio e differenza di prezzo bio e non bio in %</t>
  </si>
  <si>
    <t>Quantitativi commercio al dettaglio e quota bio in %</t>
  </si>
  <si>
    <t>Peperoni e peperoncini</t>
  </si>
  <si>
    <t xml:space="preserve">Cetrioli </t>
  </si>
  <si>
    <t>Sedano</t>
  </si>
  <si>
    <t>Porro</t>
  </si>
  <si>
    <t>Barbabietole</t>
  </si>
  <si>
    <t>Derivati del latte</t>
  </si>
  <si>
    <t>Latte crudo</t>
  </si>
  <si>
    <t>Latte crudo bio</t>
  </si>
  <si>
    <t>Latte intero UHT</t>
  </si>
  <si>
    <t>Formaggio</t>
  </si>
  <si>
    <t>Formaggio fresco</t>
  </si>
  <si>
    <t>Formaggio affettato</t>
  </si>
  <si>
    <t>Formaggio fuso</t>
  </si>
  <si>
    <t>Formaggio a pasta molle</t>
  </si>
  <si>
    <t>Burro</t>
  </si>
  <si>
    <t>Panna</t>
  </si>
  <si>
    <t>Latte Drink</t>
  </si>
  <si>
    <t>Vitello</t>
  </si>
  <si>
    <t>Pollo</t>
  </si>
  <si>
    <t>Manzo</t>
  </si>
  <si>
    <t>Maiale</t>
  </si>
  <si>
    <t>Agnello</t>
  </si>
  <si>
    <t>Insaccati</t>
  </si>
  <si>
    <t>Steak d’aloyau</t>
  </si>
  <si>
    <t>Bistecca rognonata</t>
  </si>
  <si>
    <t>Torelli da banco T3</t>
  </si>
  <si>
    <t>Natura Beef bio T3</t>
  </si>
  <si>
    <t>Vitelli da banco T3</t>
  </si>
  <si>
    <t xml:space="preserve">Suini da macello </t>
  </si>
  <si>
    <t>Agnelli T3</t>
  </si>
  <si>
    <t>All'aperto</t>
  </si>
  <si>
    <t>suolo</t>
  </si>
  <si>
    <t>Importazione</t>
  </si>
  <si>
    <t>Uovo 50-53 g</t>
  </si>
  <si>
    <t>Uovo 53+ g</t>
  </si>
  <si>
    <t>Media ponderata</t>
  </si>
  <si>
    <t xml:space="preserve">Confezione da 4 </t>
  </si>
  <si>
    <t>Totale</t>
  </si>
  <si>
    <t>sodo</t>
  </si>
  <si>
    <t>Link dashboard uova</t>
  </si>
  <si>
    <t>Link infografica uova</t>
  </si>
  <si>
    <t>Link sito uova</t>
  </si>
  <si>
    <t>CHF/litre</t>
  </si>
  <si>
    <t>CHF/oeuf</t>
  </si>
  <si>
    <t>CHF/pièce</t>
  </si>
  <si>
    <t>CHF/l</t>
  </si>
  <si>
    <t>CHF/uovo</t>
  </si>
  <si>
    <t>CHF/pz.</t>
  </si>
  <si>
    <t>Preise Produzenten franko Schlachthof</t>
  </si>
  <si>
    <t>Mengen Poduktion</t>
  </si>
  <si>
    <t>Erdbeeren</t>
  </si>
  <si>
    <t>Fraises</t>
  </si>
  <si>
    <t>Fragole</t>
  </si>
  <si>
    <t>Pfirsich</t>
  </si>
  <si>
    <t>Trauben weiss</t>
  </si>
  <si>
    <t>Raisin blanc</t>
  </si>
  <si>
    <t>Uva bianca</t>
  </si>
  <si>
    <t>Grapefruits &amp; Pomelos</t>
  </si>
  <si>
    <t>Zitronen</t>
  </si>
  <si>
    <t>Avocados</t>
  </si>
  <si>
    <t>Ananas</t>
  </si>
  <si>
    <t>Mangos</t>
  </si>
  <si>
    <t>Wassermelonen</t>
  </si>
  <si>
    <t>Cfr. non bio / Quota bio</t>
  </si>
  <si>
    <t>Cf. non bio / Part bio</t>
  </si>
  <si>
    <t>Vergl. nicht-bio / Anteil bio</t>
  </si>
  <si>
    <t>Cf. année précédente</t>
  </si>
  <si>
    <t>Tonnes</t>
  </si>
  <si>
    <t>Tonnellate</t>
  </si>
  <si>
    <t>Gemüse ohne Kartoffeln</t>
  </si>
  <si>
    <t>Methoden</t>
  </si>
  <si>
    <t>Methoden bereichsübergreifend</t>
  </si>
  <si>
    <t>Anzahl Wochen</t>
  </si>
  <si>
    <r>
      <t xml:space="preserve">Produzentenpreis </t>
    </r>
    <r>
      <rPr>
        <b/>
        <sz val="11"/>
        <color theme="1"/>
        <rFont val="Calibri"/>
        <family val="2"/>
      </rPr>
      <t>bio und konventionell</t>
    </r>
    <r>
      <rPr>
        <sz val="10"/>
        <color theme="1"/>
        <rFont val="Calibri"/>
        <family val="2"/>
      </rPr>
      <t xml:space="preserve"> </t>
    </r>
    <r>
      <rPr>
        <b/>
        <sz val="10"/>
        <color theme="1"/>
        <rFont val="Arial"/>
        <family val="2"/>
      </rPr>
      <t>und Preisdifferenz</t>
    </r>
  </si>
  <si>
    <t>Gesamtmilch, CH-Ø</t>
  </si>
  <si>
    <t>Total CH</t>
  </si>
  <si>
    <t>Nicht-bio</t>
  </si>
  <si>
    <t>Non bio</t>
  </si>
  <si>
    <t>Detailhandel: Preise und Mengen bio</t>
  </si>
  <si>
    <t>Commerce de détail: prix et quantités bio</t>
  </si>
  <si>
    <t>Commercio al dettaglio: prezzi e volumi bio</t>
  </si>
  <si>
    <t>Produktion: Preise und Mengen bio</t>
  </si>
  <si>
    <t>Production: prix et quantités bio</t>
  </si>
  <si>
    <t>Produzione: prezzi e volumi bio</t>
  </si>
  <si>
    <t>CHF/kg (Kiwi: CHF/Stück)</t>
  </si>
  <si>
    <t>CHF/kg (Kiwi: CHF/pz.)</t>
  </si>
  <si>
    <t>mehr</t>
  </si>
  <si>
    <t>Marktzahlen Bio</t>
  </si>
  <si>
    <t>Festkochende</t>
  </si>
  <si>
    <t>Patate da tavola (fresche)</t>
  </si>
  <si>
    <t>fr./mazzo</t>
  </si>
  <si>
    <t>Volume delle vendite nel commercio al dettaglio della carne fresca</t>
  </si>
  <si>
    <t>Verdure senza patate</t>
  </si>
  <si>
    <t>Pesca</t>
  </si>
  <si>
    <t>Pompelmo e pomelo</t>
  </si>
  <si>
    <t>Mandarini e clementine</t>
  </si>
  <si>
    <t>Limone</t>
  </si>
  <si>
    <t>Avocado</t>
  </si>
  <si>
    <t>Mango</t>
  </si>
  <si>
    <t>Anguria</t>
  </si>
  <si>
    <t>Prezzi al produttore franco macello</t>
  </si>
  <si>
    <t>Metodi</t>
  </si>
  <si>
    <t>Metodi trasversali</t>
  </si>
  <si>
    <t>Pommes de terre de table (fraîches)</t>
  </si>
  <si>
    <t>CHF/botte</t>
  </si>
  <si>
    <t>Ventes de viande fraîche dans le commerce de détail</t>
  </si>
  <si>
    <t>Légumes sans les pommes de terre</t>
  </si>
  <si>
    <t>Pêches</t>
  </si>
  <si>
    <t>Grapefruits et pomelos</t>
  </si>
  <si>
    <t>Mandarines et clémentines</t>
  </si>
  <si>
    <t>Citrons</t>
  </si>
  <si>
    <t>Avocats</t>
  </si>
  <si>
    <t>Mangues</t>
  </si>
  <si>
    <t>Pastèques</t>
  </si>
  <si>
    <t>Prix aux producteurs franco abattoir</t>
  </si>
  <si>
    <t>Méthodes</t>
  </si>
  <si>
    <t>Méthodes transversales</t>
  </si>
  <si>
    <t>Prix à la production bio et conventionnel et différence de prix</t>
  </si>
  <si>
    <t>Lait total, Ø CH</t>
  </si>
  <si>
    <t>CHF/kg (kiwis: CHF/pièce)</t>
  </si>
  <si>
    <t>Nombre de semaines</t>
  </si>
  <si>
    <t>Chiffres du marché bio</t>
  </si>
  <si>
    <t>plus</t>
  </si>
  <si>
    <t>Marktaktuell</t>
  </si>
  <si>
    <t>Markt aktuell</t>
  </si>
  <si>
    <t>Actualités du marché</t>
  </si>
  <si>
    <t xml:space="preserve">Situazione del mercato </t>
  </si>
  <si>
    <t>Prezzo al produttore bio/convenzionale e differenza di prezzo</t>
  </si>
  <si>
    <t>Latte intero, CH-Ø</t>
  </si>
  <si>
    <t>Totale CH</t>
  </si>
  <si>
    <t>Di più</t>
  </si>
  <si>
    <t>Numero di settimane</t>
  </si>
  <si>
    <t>Cifre del mercato bio</t>
  </si>
  <si>
    <t>1)</t>
  </si>
  <si>
    <t>2)</t>
  </si>
  <si>
    <t>3)</t>
  </si>
  <si>
    <t>Preise franko Sammelstelle</t>
  </si>
  <si>
    <t>Weizen</t>
  </si>
  <si>
    <t xml:space="preserve">Raps </t>
  </si>
  <si>
    <t>Knospe</t>
  </si>
  <si>
    <t>Top</t>
  </si>
  <si>
    <t>CHF/100kg</t>
  </si>
  <si>
    <t>Preise franko Mühle</t>
  </si>
  <si>
    <t>Mengen Sammelstelle</t>
  </si>
  <si>
    <t>Mengen Mühle</t>
  </si>
  <si>
    <t>Sonnenblumen</t>
  </si>
  <si>
    <t>Preise Sammelstelle</t>
  </si>
  <si>
    <t>Preise Mühle</t>
  </si>
  <si>
    <t>CHF/100kg bzw. t</t>
  </si>
  <si>
    <t>konv.</t>
  </si>
  <si>
    <t>Ø settimanale</t>
  </si>
  <si>
    <t>Ø 4 Wochen</t>
  </si>
  <si>
    <t>Ø 4 semaines</t>
  </si>
  <si>
    <t>Cf. mois précédent*</t>
  </si>
  <si>
    <t>Vergleich Vormonat*</t>
  </si>
  <si>
    <t>Cfr. anno precedente</t>
  </si>
  <si>
    <t xml:space="preserve">Cfr. mese precedente* </t>
  </si>
  <si>
    <t>Osservazioni: * Volume delle vendite nel commercio al dettaglio convertito su 4 settimane</t>
  </si>
  <si>
    <t>Remarques: * Quantités écoulées dans le commerce de détail converties en quantités portant sur 4 semaines</t>
  </si>
  <si>
    <t>Anmerkung: * Absatzmengen Detailhandel auf 4 Wochen umgerechnet</t>
  </si>
  <si>
    <t>Prix bio à la production franco abattoir et évolution</t>
  </si>
  <si>
    <t>Prezzi bio al produttore franco macello ed evoluzione</t>
  </si>
  <si>
    <t>Bio-Preise Produzenten franko Schlachthof und Entwicklung</t>
  </si>
  <si>
    <t>Gemüse Titel</t>
  </si>
  <si>
    <t>Milch Titel</t>
  </si>
  <si>
    <t>Milchprodukte Titel</t>
  </si>
  <si>
    <t>Fleisch Titel</t>
  </si>
  <si>
    <t>Eier Titel</t>
  </si>
  <si>
    <t>Früchte Titel</t>
  </si>
  <si>
    <t>Quelle: BLW, Fachbereich Marktanalysen; Aviforum</t>
  </si>
  <si>
    <t>Fonti: UFAG, Settore Analisi del mercato; Aviforum</t>
  </si>
  <si>
    <t>Sources: OFAG, secteur Analyses du marché; Aviforum</t>
  </si>
  <si>
    <t>Latte crudo conv.</t>
  </si>
  <si>
    <t>Preise franko Sammelstelle und Mühle</t>
  </si>
  <si>
    <t>Saucisses de Vienne</t>
  </si>
  <si>
    <t>Getreide/Ölsaaten</t>
  </si>
  <si>
    <t>Céréales/Oléagineux</t>
  </si>
  <si>
    <t>Cereali/Semi oleosi</t>
  </si>
  <si>
    <t>Prix franco centre collecteur</t>
  </si>
  <si>
    <t>Prix centre collecteur</t>
  </si>
  <si>
    <t>Quantités centre collecteur</t>
  </si>
  <si>
    <t>Prix franco minoterie</t>
  </si>
  <si>
    <t>Prix minoterie</t>
  </si>
  <si>
    <t>Quantités minoterie</t>
  </si>
  <si>
    <t>Blé</t>
  </si>
  <si>
    <t xml:space="preserve">Colza </t>
  </si>
  <si>
    <t>Tournesol</t>
  </si>
  <si>
    <t>Bourgeon</t>
  </si>
  <si>
    <t>CHF/100kg ou t</t>
  </si>
  <si>
    <t>Vue d’ensemble céréales</t>
  </si>
  <si>
    <t>Conv.</t>
  </si>
  <si>
    <t>Prezzi franco centro di raccolta</t>
  </si>
  <si>
    <t>Prezzi al centro di raccolta</t>
  </si>
  <si>
    <t>Quantitativi centro di raccolta</t>
  </si>
  <si>
    <t xml:space="preserve">Prezzi franco mulino </t>
  </si>
  <si>
    <t>Prezzi al mulino</t>
  </si>
  <si>
    <t>Quantitativi mulino</t>
  </si>
  <si>
    <t>Prezzi e quantitativi franco mulino</t>
  </si>
  <si>
    <t>Frumento</t>
  </si>
  <si>
    <t>Girasole</t>
  </si>
  <si>
    <t>Gemma</t>
  </si>
  <si>
    <t>Fr./100kg o t</t>
  </si>
  <si>
    <t>conv.</t>
  </si>
  <si>
    <t>Geschnetzeltes</t>
  </si>
  <si>
    <t>Koteletts</t>
  </si>
  <si>
    <t>Steak/Schnitzel</t>
  </si>
  <si>
    <t>Braten</t>
  </si>
  <si>
    <t>Filet</t>
  </si>
  <si>
    <t>Hack</t>
  </si>
  <si>
    <t>Ragout</t>
  </si>
  <si>
    <t>Siedfleisch</t>
  </si>
  <si>
    <t>Brust</t>
  </si>
  <si>
    <t>Flügeli</t>
  </si>
  <si>
    <t>Ganz/Halb</t>
  </si>
  <si>
    <t>Schenkel</t>
  </si>
  <si>
    <t>Steak</t>
  </si>
  <si>
    <t>Aufschnitt</t>
  </si>
  <si>
    <t>Cervelat</t>
  </si>
  <si>
    <t>Rohschinken</t>
  </si>
  <si>
    <t>Salami / Rohwürste</t>
  </si>
  <si>
    <t>Saucisson/Schüblig</t>
  </si>
  <si>
    <t>Schinken</t>
  </si>
  <si>
    <t>Speck</t>
  </si>
  <si>
    <t>Trockenfleisch</t>
  </si>
  <si>
    <t>Absatzmengen Detailhandel Charcuterie</t>
  </si>
  <si>
    <t>Preise Detailhandel Frischfleisch</t>
  </si>
  <si>
    <t>Quellen: Proviande; Labelorganisationen; BLW, Fachbereich Marktanalysen</t>
  </si>
  <si>
    <t>Johannisbeeren</t>
  </si>
  <si>
    <t>Kernobst</t>
  </si>
  <si>
    <t>Milch Past</t>
  </si>
  <si>
    <t>Milch UHT</t>
  </si>
  <si>
    <t>Parmesam</t>
  </si>
  <si>
    <t>Hüttenkäse</t>
  </si>
  <si>
    <t>Kochbutter</t>
  </si>
  <si>
    <t>Halbrahm</t>
  </si>
  <si>
    <t>Kaffeerahm</t>
  </si>
  <si>
    <t>Joghurt Exotic</t>
  </si>
  <si>
    <t>Joghurt Aromen</t>
  </si>
  <si>
    <t>* Absatzmengen Detailhandel auf 4 Wochen umgerechnet</t>
  </si>
  <si>
    <t>* Quantités écoulées dans le commerce de détail converties en quantités portant sur 4 semaines</t>
  </si>
  <si>
    <t>* Volume delle vendite nel commercio al dettaglio convertito su 4 settimane</t>
  </si>
  <si>
    <t>Lait pasteurisé</t>
  </si>
  <si>
    <t>Lait UHT</t>
  </si>
  <si>
    <t>Parmesan</t>
  </si>
  <si>
    <t>Cottage cheese</t>
  </si>
  <si>
    <t>Beurre de cuisine</t>
  </si>
  <si>
    <t>Demi-crème</t>
  </si>
  <si>
    <t>Crème à café</t>
  </si>
  <si>
    <t>Yogourt aux fruits exotiques</t>
  </si>
  <si>
    <t>Yogourt aux arômes</t>
  </si>
  <si>
    <t>Volumes des ventes de charcuterie au détail</t>
  </si>
  <si>
    <t>Prix de la viande fraîche au détail</t>
  </si>
  <si>
    <t>Charcuterie en tranches</t>
  </si>
  <si>
    <t>Rôti</t>
  </si>
  <si>
    <t>Blancs</t>
  </si>
  <si>
    <t>Cervelas</t>
  </si>
  <si>
    <t>Ailes</t>
  </si>
  <si>
    <t>Entier / demi</t>
  </si>
  <si>
    <t>Émincé</t>
  </si>
  <si>
    <t>Hachis</t>
  </si>
  <si>
    <t>Côtelettes</t>
  </si>
  <si>
    <t>Ragoût</t>
  </si>
  <si>
    <t>Jambon cru</t>
  </si>
  <si>
    <t>Salami / saucisses sèches</t>
  </si>
  <si>
    <t>Saucisson / Schüblig</t>
  </si>
  <si>
    <t>Cuisses</t>
  </si>
  <si>
    <t>Jambon</t>
  </si>
  <si>
    <t>Bouilli</t>
  </si>
  <si>
    <t>Lard</t>
  </si>
  <si>
    <t>Steak / escalope</t>
  </si>
  <si>
    <t>Viande séchée</t>
  </si>
  <si>
    <t>Sources : Proviande ; organisations responsables de labels ; OFAG, secteur Analyses du marché</t>
  </si>
  <si>
    <t>Fonti: Proviande; organizzazioni di label; UFAG, Settore Analisi del mercato</t>
  </si>
  <si>
    <t>Prodotti di salumeria</t>
  </si>
  <si>
    <t>Volumi di smercio commercio al dettaglio prodotti di salumeria</t>
  </si>
  <si>
    <t>Prezza commercio al dettaglio carne fresca</t>
  </si>
  <si>
    <t>Affettati</t>
  </si>
  <si>
    <t>Arrosto</t>
  </si>
  <si>
    <t>Petto</t>
  </si>
  <si>
    <t>Filetto</t>
  </si>
  <si>
    <t>Alette</t>
  </si>
  <si>
    <t>Intero/mezzo</t>
  </si>
  <si>
    <t>Sminuzzata</t>
  </si>
  <si>
    <t>Carne macinata</t>
  </si>
  <si>
    <t>Costolette</t>
  </si>
  <si>
    <t>Spezzatino</t>
  </si>
  <si>
    <t>Prosciutto crudo</t>
  </si>
  <si>
    <t>Salame / salsicce crude</t>
  </si>
  <si>
    <t>Salsiccia</t>
  </si>
  <si>
    <t>Coscia</t>
  </si>
  <si>
    <t>Prosciuto cotto</t>
  </si>
  <si>
    <t>Bollito</t>
  </si>
  <si>
    <t>Pancetta</t>
  </si>
  <si>
    <t>Bistecca</t>
  </si>
  <si>
    <t>Bistecca/scaloppa</t>
  </si>
  <si>
    <t>Carne secca</t>
  </si>
  <si>
    <t>Latte past</t>
  </si>
  <si>
    <t>Latte UHT</t>
  </si>
  <si>
    <t>Formaggio da raclette</t>
  </si>
  <si>
    <t>Parmigiano</t>
  </si>
  <si>
    <t>Burro da cucina</t>
  </si>
  <si>
    <t>Panna semigrassa</t>
  </si>
  <si>
    <t>Panna per caffè</t>
  </si>
  <si>
    <t>Yogurt alla frutta esotica</t>
  </si>
  <si>
    <t>Yogurt aromatizzato</t>
  </si>
  <si>
    <t>Frutta a granelli</t>
  </si>
  <si>
    <t>Der Fachbereich Marktanalysen publiziert verschiedene Konsumentenpreise, die auf unterschiedlichen Erhebungssystemen basieren:</t>
  </si>
  <si>
    <t>Preiserhebung des Fachbereichs Marktanalysen</t>
  </si>
  <si>
    <t>Preiserhebung des Bunddesamts für Statistik zur Berechnung des Landesindex der Konsumentenpreise LIK</t>
  </si>
  <si>
    <t>Indexierte Konsumentenpreise findet man zudem im Landesindex der Konsumentenpreise LIK, welcher vom Bundesamt für Statistik publiziert wird und eine monatliche Periodizität aufweist.</t>
  </si>
  <si>
    <t>Konsumentenpreise</t>
  </si>
  <si>
    <t>Prix à la consommation</t>
  </si>
  <si>
    <t>Le secteur Analyses du marché publie différents prix à la consommation relevés suivant diverses méthodes.</t>
  </si>
  <si>
    <t>Relevé des prix par le secteur Analyses du marché</t>
  </si>
  <si>
    <t>Prix relevés par l’Office fédéral de la statistique pour calculer l’indice suisse des prix à la consommation (IPC)</t>
  </si>
  <si>
    <t>Les prix indexés à la consommation figurent en outre dans l’indice suisse des prix à la consommation (IPC), calculé chaque mois par l’Office fédéral de la statistique.</t>
  </si>
  <si>
    <t>Prezzi al consumo</t>
  </si>
  <si>
    <t xml:space="preserve">Il Settore Analisi del mercato pubblica vari prezzi al consumo, basati su diversi sistemi di rilevazione. </t>
  </si>
  <si>
    <t>Rilevazione dei prezzi del Settore Analisi del mercato</t>
  </si>
  <si>
    <t>Rilevazione dei prezzi dell’Ufficio federale di statistica per il conteggio dell’Indice nazionale dei prezzi al consumo IPC</t>
  </si>
  <si>
    <t>I prezzi al consumo indicizzati sono inoltre disponibili nell’Indice nazionale dei prezzi al consumo IPC pubblicato a cadenza mensile dall’Ufficio federale di statistica.</t>
  </si>
  <si>
    <t>Tomaten Cherry</t>
  </si>
  <si>
    <t>Tomates-cerises</t>
  </si>
  <si>
    <t>Pomodori cherry</t>
  </si>
  <si>
    <t>Gesamtmarkt (inkl. geschnitten und gekühlt)</t>
  </si>
  <si>
    <t>Mercato totale</t>
  </si>
  <si>
    <t>(inkl. geschnitten und gekühlt)</t>
  </si>
  <si>
    <t>(incl. frutta tagliata e refrigerata)</t>
  </si>
  <si>
    <t>(incl. verdura tagliata e refrigerata)</t>
  </si>
  <si>
    <t>Mercato totale (incl. patate tagliate e refrigerate)</t>
  </si>
  <si>
    <t>Ensemble du marché (y c. coupées et réfrigérées)</t>
  </si>
  <si>
    <t>(y c. légumes coupés et réfrigérés)</t>
  </si>
  <si>
    <t>(y c. fruits coupés et réfrigérés)</t>
  </si>
  <si>
    <t>Pesche noci bio: un inizio caro</t>
  </si>
  <si>
    <t>Ventes de charcuterie dans le commerce de détail</t>
  </si>
  <si>
    <t>Volume delle vendite nel commercio al dettaglio delle prodotti di salumeria</t>
  </si>
  <si>
    <t>Milch frisch</t>
  </si>
  <si>
    <t>Gesamtmarkt (inkl. pflanzl. Joghurts)</t>
  </si>
  <si>
    <t>Lait frais</t>
  </si>
  <si>
    <t>Latte fresco</t>
  </si>
  <si>
    <t>Mercato totale (incl. yogurt veg.)</t>
  </si>
  <si>
    <t>Ensemble du marché (y c. yoghourts vég.)</t>
  </si>
  <si>
    <t>Mandarinen &amp; Clementinen</t>
  </si>
  <si>
    <t>https://www.blw.admin.ch/blw/de/home/markt/marktbeobachtung/erlaeuterungen.html</t>
  </si>
  <si>
    <t>Erläuterungen zu den Methoden:</t>
  </si>
  <si>
    <t>Explications des méthodes:</t>
  </si>
  <si>
    <t>Spiegazioni dei metodi:</t>
  </si>
  <si>
    <t>Nota: I dati già pubblicati, compresi quelli dei periodi precedenti, possono subire ulteriori modifiche.</t>
  </si>
  <si>
    <t>Bemerkung: Bereits publizierte Daten, einschliesslich der Vorperioden, können zu einem späteren Zeitpunkt revidiert werden.</t>
  </si>
  <si>
    <t>Remarque: Les données déjà publiées, y compris celles des périodes précédentes, peuvent être révisées ultérieurement.</t>
  </si>
  <si>
    <t>in CHF/kg (Salatgurken und Eisberg CHF/Stk.)</t>
  </si>
  <si>
    <t>en CHF/kg (concombre à salade et laitue iceberg CHF/unité)</t>
  </si>
  <si>
    <t>in fr./kg (cetrioli e lattuga iceberg fr./pz.)</t>
  </si>
  <si>
    <t xml:space="preserve"> </t>
  </si>
  <si>
    <t xml:space="preserve">Anmerkung Früchte und Gemüse: Bei der Preisberechnung wurde die Gewichtung der Detailhandelskanäle aktualisiert und verfeinert. Deshalb unterscheiden sich die Preise im Vergleich zu den vorigen Publikationen. Ausserdem werden neu für bestimmte Salate die Preise pro Stück ausgewiesen (Eisberg und Eichblatt). </t>
  </si>
  <si>
    <t>Remarques fruits et légumes: Les pondérations des différents canaux de distribution du commerce de détail pour le calcul des prix ont été actualisées et améliorées. Par conséquent, les prix diffèrent de ceux des publications précédentes. En outre, les prix de certaines salades sont maintenant indiqués par pièce (Laitue iceberg et Feuille-de-chêne).</t>
  </si>
  <si>
    <t>Osservazioni frutta e verdura: Nel calcolo del prezzo si è aggiornata e precisata la ponderazione dei canali del commercio al dettaglio ragion per cui i prezzi differiscono da quelli contenuti nelle pubblicazioni precedenti. Inoltre, per determinate insalate vengono ora indicati i prezzi per cespo (lattuga iceberg e lattughino foglia di quercia).</t>
  </si>
  <si>
    <t>fr./kg</t>
  </si>
  <si>
    <t>Quellen: Produktion: Proviande, Labelorganisationen; Detailhandel: BLW, Fachbereich Marktanalysen; NielsenIQ Switzerland, Total Market Consumer/Retail Panel</t>
  </si>
  <si>
    <t>Sources : Production : Proviande, organisations responsables de labels ; commerce de détail: OFAG, secteur Analyses du marché ; NielsenIQ Switzerland, Total Market Consumer/Retail Panel</t>
  </si>
  <si>
    <t>Fonti: Produzione: Proviande, Organizzazioni di label; Commercio al dettaglio: UFAG, Settore Analisi del mercato; NielsenIQ Switzerland, Total Market Consumer/Retail Panel</t>
  </si>
  <si>
    <t>Quellen: Preise: BLW, Fachbereich Marktanalysen; Mengen: NielsenIQ Switzerland, Total Market Consumer/Retail Panel</t>
  </si>
  <si>
    <t>Sources: prix: OFAG, secteur Analyses de marché; quantités: NielsenIQ Switzerland, Total Market Consumer/Retail Panel</t>
  </si>
  <si>
    <t>Fonte prezzi: UFAG, Settore Analisi del mercato; Fonte quantitativi: NielsenIQ Switzerland, Total Market Consumer/Retail Panel</t>
  </si>
  <si>
    <t>Quelle: BLW, Fachbereich Marktanalysen; NielsenIQ Switzerland, Total Market Consumer/Retail Panel</t>
  </si>
  <si>
    <t>Source: OFAG, secteur analyses du marché; NielsenIQ Switzerland, Total Market Consumer/Retail Panel</t>
  </si>
  <si>
    <t>Fonte: UFAG, Settore Analisi del mercato; NielsenIQ Switzerland, Total Market Consumer/Retail Panel</t>
  </si>
  <si>
    <t>Quelle: NielsenIQ Switzerland, Total Market Consumer/Retail Panel</t>
  </si>
  <si>
    <t>Source: NielsenIQ Switzerland, Total Market Consumer/Retail Panel</t>
  </si>
  <si>
    <t>Fonte: NielsenIQ Switzerland, Total Market Consumer/Retail Panel</t>
  </si>
  <si>
    <t>Publikationsrecht: Weiterverarbeitung und Publikation unter Quellenangabe "BLW, Fachbereich Marktanalysen; NielsenIQ Switzerland, Total Market Consumer/Retail Panel" gestattet.</t>
  </si>
  <si>
    <t>Droit de publication: traitement et publication autorisés sous réserve de la mention de la source «OFAG, secteur Analyses du marché; NielsenIQ Switzerland, Total Market Consumer/Retail Panel».</t>
  </si>
  <si>
    <t>Diritto di pubblicazione: rielaborazione e pubblicazione consentite citando la fonte “UFAG, Settore Analisi del mercato; NielsenIQ Switzerland, Total Market Consumer/Retail Panel”</t>
  </si>
  <si>
    <t>Quellen: Produktion: BLW, Fachbereich Marktanalysen; Detailhandel: NielsenIQ Switzerland, Total Market Consumer/Retail Panel</t>
  </si>
  <si>
    <t>Sources: Production : OFAG, secteur Analyses de marché; Commerce de détail : NielsenIQ Switzerland, Total Market Consumer/Retail Panel</t>
  </si>
  <si>
    <t>Fonti: Produzione: UFAG, Settore Analisi del mercato; Commercio al dettaglio: NielsenIQ Switzerland, Total Market Consumer/Retail Panel</t>
  </si>
  <si>
    <t>Bei der Datenerhebung des Fachbereichs Marktanalysen werden die Preise der Leader-Produkte (meistverkaufte Standard-Produkte einer Produktkategorie) entweder im Laden erhoben oder uns direkt vom Detailhandel gemeldet. Betrachtet man beispielsweise den Emmentalerkäse, so wird der Preis von klassischem Emmentaler erhoben. Mit dieser Erhebungsmethode kann die Preisentwicklung von diesem spezifischen Produkt genau nachverfolgt werden. Die definierten Produkte bleiben über die Zeit konstant, dies erhöht die Vergleichbarkeit der Preise über die Zeit. Die Preiserhebung deckt die wichtigsten Akteure im Schweizer Detailhandel ab.
Aktionspreise fliessen in die Berechnung ein und werden entsprechend ihrem Mehrabsatz gewichtet, wobei die Gewichtungsfaktoren für Aktionen über die Zeit konstant gehalten werden.
Die Preise werden zudem nach Regionen und Marktanteilen der Detailhändler gewichtet. Die regionale Gewichtung basiert auf den Bevölkerungszahlen des Bundesamts für Statistik und wird jährlich angepasst. Die Marktanteile der Detailhändler werden jährlich anhand der Verkaufsmengen bestimmt, welche auf NielsenIQ Switzerland, Total Market Consumer/Retail Panel beruhen.
Aus der Erhebung resultieren für die beobachteten Produkte regionale und nationale Durchschnittspreise für den Schweizer Detailhandel. Die Periodizitäten der Daten variieren je nach Bereich von wöchentlich, monatlich bis halbjährlich.</t>
  </si>
  <si>
    <t>L’enquête menée par le secteur Analyses du marché se base sur les prix des produits leaders (c’est-à-dire les produits ordinaires les plus vendus de leur catégorie), qui sont soit relevés dans les magasins, soit communiqués directement par les détaillants. Si l’on considère par exemple le prix du fromage Emmentaler, le prix relevé est celui de l’Emmentaler classique. Cette méthode permet de suivre précisément l’évolution de ce produit en particulier. Les produits formant l’échantillon sont définis et ne varient pas, ce qui contribue au fait que les prix restent durablement comparables. Ajoutons que l’enquête couvre les principaux acteurs du commerce de détail suisse.
Les prix promotionnels sont inclus dans le calcul et sont pondérés en fonction de l’augmentation des volumes de marchandises écoulées du fait d’opérations de promotion des ventes ; précisions que cette pondération est fixe.
En outre, les prix sont pondérés par régions et en fonction des parts de marché que détiennent les différents détaillants. La pondération régionale s’appuie sur les données démographiques fournies par l’Office fédéral de la statistique ; elle est mise à jour chaque année. Quant aux parts de marché des détaillants, elles sont définies chaque année en fonction des volumes des ventes, lesquels sont communiqués par NielsenIQ Switzerland, Total Market Consumer/Retail Panel. 
L’enquête permet ainsi de calculer des prix moyens régionaux et nationaux pour les produits considérés. Ces prix sont mis à jour à intervalles variables : chaque semaine, chaque mois ou chaque semestre, selon le domaine.</t>
  </si>
  <si>
    <t>Nell’ambito della rilevazione dei dati del Settore Analisi del mercato, i prezzi dei prodotti leader (prodotti standard più venduti di una categoria di prodotti) sono rilevati nei negozi oppure segnalati direttamente dal commercio al dettaglio. Nel caso dell’Emmentaler, ad esempio, si rileva il prezzo di quello classico. Mediante questo metodo di rilevazione, si può seguire nel dettaglio l’evoluzione dei prezzi del prodotto specifico. I prodotti definiti restano costanti nel tempo, il che aumenta la comparabilità dei prezzi. La rilevazione dei prezzi copre i principali attori del commercio al dettaglio svizzero.   
Le offerte promozionali sono considerate nel conteggio e sono ponderate a seconda dell’incremento dello smercio, mantenendo costanti nel tempo i relativi fattori di ponderazione.
I prezzi sono inoltre ponderati in base alle regioni e alle quote di mercato dei commercianti al dettaglio. La ponderazione regionale si basa sui dati relativi alla popolazione dell’Ufficio federale di statistica ed è adeguata annualmente. Le quote di mercato dei commercianti al dettaglio sono definite secondo i quantitativi delle vendite basati sui dati di NielsenIQ Switzerland, Total Market Consumer/Retail Panel.
Dalla rilevazione risultano i prezzi medi a livello regionale e nazionale dei prodotti osservati per il commercio al dettaglio svizzero. La periodicità dei dati varia a seconda del settore da settimanale, a mensile o a semestrale.</t>
  </si>
  <si>
    <t>NielsenIQ Switzerland, Total Market Consumer/Retail Panel</t>
  </si>
  <si>
    <t>Eine andere Datenquelle für Detailhandelspreise ist das Retail- /Konsumentenpanel von NielsenIQ Switzerland. Diese Zahlen basieren auf den Verkaufsdaten (Scanningdaten) verschiedener Detailhändler, welche mit den Daten eines Konsumentenpanels ergänzt und verfeinert werden. Das Konsumentenpanel von NielsenIQ Switzerland erfasst die Konsumangaben von 4000 repräsentativen Haushalten.
Bei dieser Erhebungsmethode beinhaltet der Preis von Emmentalerkäse den mengengewichteten Durchschnittspreis aller verkauften Produkte in der Kategorie Emmentalerkäse, d.h. dieser Preis beinhaltet beispielsweise auch die Preise von Emmentaler mild und surchoix. Weiter werden neben Standardprodukten auch Premium- Marken- und Labelprodukte sowie Produkte von Niedrigpreislinien erfasst. Damit basiert vor allem der Nicht-Bio-Preis oft auf einem relativ breiten Produktspektrum. Mit dieser Erhebungsart kann man nicht die Preisentwicklung eines spezifischen Produktes verfolgen, dafür aber die Preisentwicklung einer ganzen Produktkategorie. Somit werden beispielsweise Konsumverschiebungen zu teureren oder günstigeren Produkten abgebildet. Zudem werden in dieser Datenbasis auch nachträgliche Anpassungen des Listenpreises im Laden berücksichtigt, wie z.B. Preissenkungen kurz vor Ablaufdatum, weil sie auf Scanningdaten beruht.
Die Periodizität der Nielsen-Daten ist monatlich. Das Datenpanel von NielsenIQ Switzerland gewährt jeweils eine Vergleichbarkeit über die letzten 37 Monate. Bei älteren Monatsdaten kann die Vergleichbarkeit je nach Anpassungen eingeschränkt sein.</t>
  </si>
  <si>
    <t>Il existe une autre source d’informations servant à calculer les prix du commerce de détail : le panel des détaillants et des consommateurs de NielsenIQ Switzerland. Les données issues de cet échantillon proviennent des chiffres des ventes (données du scannage des articles aux caisses) communiqués par différents détaillants, des chiffres complétés et affinés par les données d’un panel de consommateurs. Pour établir son panel de consommateurs, NielsenIQ Switzerland enregistre la consommation de 4 000 ménages représentatifs. 
Suivant cette méthode, le prix de l’Emmentaler inclut le prix moyen et pondéré en volume de tous les produits vendus dans la catégorie de ce fromage ; autrement dit, il contient par exemple celui de l’Emmentaler doux et celui de l’Emmentaler surchoix. En outre, ce sont non seulement les prix des produits ordinaires qui sont enregistrés, mais encore ceux des produits de marques premium et des produits labellisés, ainsi que les produits premier prix. La méthode permet donc une analyse sur un ensemble relativement large de produits, surtout en ce qui concerne les denrées de production conventionnelle. Les enquêtes de ce genre ne permettent pas de suivre les prix d’un produit en particulier, mais ceux de toute une catégorie de produits. Il est possible d’y voir par exemple des mouvements de la consommation vers des produits plus chers, ou au contraire vers des denrées meilleur marché. La base que constituent ces données tient compte des modifications apportées aux prix par les magasins, entre autres les réductions visant à écouler les marchandises avant leur date limite de consommation, étant donné qu’elle repose sur le scannage aux caisses.
Les données NielsenIQ Switzerland sont relevées chaque mois. Le panel de données de cette société garantit des données comparables sur les 37 derniers mois. La comparaison peut être limitée avec les données plus anciennes.</t>
  </si>
  <si>
    <t>Un’altra fonte di dati per i prezzi del commercio al dettaglio è il panel dei consumatori/del commercio al dettaglio di NielsenIQ Switzerland. Queste cifre si basano sui dati delle vendite di vari commercianti al dettaglio (dati della scansione), completati e affinati con i dati di un panel dei consumatori. Il panel dei consumatori di NielsenIQ Switzerland registra i dati di consumo di 4000 economie domestiche rappresentative. 
In questo metodo di rilevazione il prezzo dell’Emmentaler comprende il prezzo medio ponderato in base al quantitativo di tutti i prodotti venduti in tale categoria, ovvero per esempio include anche i prezzi di Emmentaler dolce e surchoix. Oltre a questi prodotti standard, sono considerati anche i prodotti premium, quelli di marca, quelli con label e quelli del segmento a basso prezzo. In tal modo, soprattutto il prezzo dei prodotti convenzionali si basa spesso su una gamma di articoli relativamente ampia. Questa modalità di rilevazione non consente di seguire l’evoluzione dei prezzi di un prodotto specifico, bensì quella di un’intera categoria di prodotti. In tal modo sono rappresentate per esempio le variazioni di consumo verso prodotti più costosi o più economici. Inoltre all’interno di questa base di dati sono considerati anche adeguamenti successivi del listino prezzi nel negozio, come per esempio le riduzioni di prezzo poco prima della data di scadenza in quanto incidono sui dati della scansione.
La periodicità del pannello di NielsenIQ Switzerland è mensile e garantisce un confronto nell’arco degli ultimi 37 mesi. Nel caso di dati mensili precedenti, la comparabilità può essere limitata a seconda degli adeguamenti.</t>
  </si>
  <si>
    <t>Ab dem August-Bericht basieren die Detailhandelspreise für Milch, Fleisch und Kartoffeln in den Marktzahlen Bio nicht mehr auf unserer Eigenerhebung, sondern auf dem Retail- /Konsumentenpanel von NielsenIQ Switzerland. Diese Änderung wurde für diese Preise auch rückwirkend übernommen. Auf Grund der unterschiedlichen Erhebungsmethoden können die Detailhandelspreise in den älteren Berichten nicht mehr direkt mit den neuen Zahlen verglichen werden. Der Warenkorbvergleich Bio vs. Nicht-Bio ist von dieser Anpassung nicht betroffen. Er wird weiterhin mit Preisen aus der Erhebung des Fachbereichs Marktanalysen ausgewiesen.</t>
  </si>
  <si>
    <t>À compter du mois d’août, les prix du lait, de la viande et des pommes de terre, pratiqués dans le commerce de détail et indiqués dans les chiffres du marché bio ne se baseront plus sur nos propres relevés, mais sur ceux du panel NielsenIQ Switzerland de détaillants et de consommateurs (sauf en ce qui concerne la farine). Cette modification a aussi été appliquée rétroactivement pour ces prix. Il sera donc plus possible de comparer les nouveaux prix au détail avec ceux des anciens bulletins du marché, vu les différences entre les méthodes appliquées pour le relevé des données. Toutefois, la modification ne concerne pas la comparaison entre le panier-type bio et le panier non bio. Celle-ci reste fondée sur le relevé des prix effectué par le secteur Analyses du marché.</t>
  </si>
  <si>
    <t>A partire dal rapporto di agosto i prezzi del commercio al dettaglio di latte, carne e patate presenti nei valori del mercato biologico non si fondano più sulla nostra rilevazione interna, bensì sul panel dei consumatori/del commercio al dettaglio di NielsenIQ Switzerland. La modifica è stata applicata anche retroattivamente per questi prezzi. A causa dei diversi metodi di rilevazione, non si possono comparare i prezzi del commercio al dettaglio dei vecchi rapporti con quelli nuovi. Il confronto del paniere delle merci bio e non bio non è invece interessato da questa modifica. Continueranno infatti a essere indicati i prezzi derivanti dalla rilevazione del Settore Analisi del mercato.</t>
  </si>
  <si>
    <t>Stück</t>
  </si>
  <si>
    <t>pièces</t>
  </si>
  <si>
    <t>pezzi</t>
  </si>
  <si>
    <t>Rapssaat</t>
  </si>
  <si>
    <t>Colza</t>
  </si>
  <si>
    <t>Äpfel Topaz I</t>
  </si>
  <si>
    <t>Pommes Topaz I</t>
  </si>
  <si>
    <t>Mele Topaz I</t>
  </si>
  <si>
    <t>Äpfel Übrige I</t>
  </si>
  <si>
    <t>Pommes autres I</t>
  </si>
  <si>
    <t>Altre mele I</t>
  </si>
  <si>
    <t>Äpfel Pinova I</t>
  </si>
  <si>
    <t>Pommes Pinova I</t>
  </si>
  <si>
    <t>Mele Pinova I</t>
  </si>
  <si>
    <t>Äpfel Greenstar I</t>
  </si>
  <si>
    <t>Pommes Greenstar I</t>
  </si>
  <si>
    <t>Mele Greenstar I</t>
  </si>
  <si>
    <t>Äpfel Pink Lady I</t>
  </si>
  <si>
    <t>Pommes Pink Lady I</t>
  </si>
  <si>
    <t>Altre Pink Lady I</t>
  </si>
  <si>
    <t>Birnen Übrige I</t>
  </si>
  <si>
    <t>Poires autres I</t>
  </si>
  <si>
    <t>Altre pere I</t>
  </si>
  <si>
    <t>Kirschen 24mm+</t>
  </si>
  <si>
    <t>Kirschen 28mm+</t>
  </si>
  <si>
    <t>Cerises 24mm+</t>
  </si>
  <si>
    <t>Ciliegie 24mm+</t>
  </si>
  <si>
    <t>Ciliegie 28mm+</t>
  </si>
  <si>
    <t>Cerises 28mm+</t>
  </si>
  <si>
    <t>Blutorangen</t>
  </si>
  <si>
    <t>Oranges sanguines</t>
  </si>
  <si>
    <t>Arance sanguine</t>
  </si>
  <si>
    <t>Bohnen</t>
  </si>
  <si>
    <t>Fagiolini</t>
  </si>
  <si>
    <t>Haricots</t>
  </si>
  <si>
    <t>Tomaten Cherry Mix</t>
  </si>
  <si>
    <t>Datteltomaten</t>
  </si>
  <si>
    <t>Spargel grün Inland</t>
  </si>
  <si>
    <t>Spargel grün Ausland</t>
  </si>
  <si>
    <t>Spargel weiss Ausland</t>
  </si>
  <si>
    <t>Mischsalat</t>
  </si>
  <si>
    <t>Salade mélée</t>
  </si>
  <si>
    <t>Insalata mista</t>
  </si>
  <si>
    <t>Süsskartoffeln</t>
  </si>
  <si>
    <t>Patates douces</t>
  </si>
  <si>
    <t>Patate dolci</t>
  </si>
  <si>
    <t>Knoblauch abgepackt</t>
  </si>
  <si>
    <t>Ail emballé</t>
  </si>
  <si>
    <t>Aglio</t>
  </si>
  <si>
    <t>Tomates cerise, mélange</t>
  </si>
  <si>
    <t>Pomodori Cherry misti</t>
  </si>
  <si>
    <t>Pomodori Cherry</t>
  </si>
  <si>
    <t>Tomates-dattes</t>
  </si>
  <si>
    <t>Pomodori Dattero</t>
  </si>
  <si>
    <t>Birnen Conférence I</t>
  </si>
  <si>
    <t>Birnen Gute Luise I</t>
  </si>
  <si>
    <t>Birnen Kaiser I</t>
  </si>
  <si>
    <t>Birnen Fred I</t>
  </si>
  <si>
    <t>Birnen Williams I</t>
  </si>
  <si>
    <t>Poires Conférence I</t>
  </si>
  <si>
    <t>Poires Louise bonne I</t>
  </si>
  <si>
    <t>Poires Kaiser I</t>
  </si>
  <si>
    <t>Poires Fred I</t>
  </si>
  <si>
    <t>Poires Williams I</t>
  </si>
  <si>
    <t>Pere Williams I</t>
  </si>
  <si>
    <t>Altre Abate Fetel I</t>
  </si>
  <si>
    <t>Poires Abate Fetel I</t>
  </si>
  <si>
    <t>Pere Fred I</t>
  </si>
  <si>
    <t>Pere  Kaiser I</t>
  </si>
  <si>
    <t>Pere Gute Luise I</t>
  </si>
  <si>
    <t>Pere Conférence I</t>
  </si>
  <si>
    <t>Birnen Abate Fetel I</t>
  </si>
  <si>
    <t>Trauben weiss kernlos</t>
  </si>
  <si>
    <t>Anmerkungen: 1) inkl. geschnitten und gekühlt, ohne Kartoffeln; 2) Total; * Absatzmengen Detailhandel auf 4 Wochen umgerechnet</t>
  </si>
  <si>
    <t>Remarques: 1) y c. légumes coupés et réfrigérés, sans les pommes de terre; 2) total; * Quantités écoulées dans le commerce de détail converties en quantités portant sur 4 semaines</t>
  </si>
  <si>
    <t>Osservazioni: 1) incl. verdura tagliata e refrigerata, senza patate; 2) totale; * Volume delle vendite nel commercio al dettaglio convertito su 4 settimane</t>
  </si>
  <si>
    <t>Anmerkungen: 1) Äpfel Total; 2) Birnen Total; 3) Mandarinen &amp; Clementinen; 4) Erdbeeren Total; * Absatzmengen Detailhandel auf 4 Wochen umgerechnet</t>
  </si>
  <si>
    <t>Remarques: 1) y c. fruits coupés et réfrigérés; 1) pommes, total; 2) poires, total; 3) Mandarines et clémentines; 4) fraises, total; * Quantités écoulées dans le commerce de détail converties en quantités portant sur 4 semaines</t>
  </si>
  <si>
    <t>Osservazioni: 1) totale mele; 2) totale pere; 3) Mandarini e clementine; 4) totale fragole; * Volume delle vendite nel commercio al dettaglio convertito su 4 settimane</t>
  </si>
  <si>
    <t>4)</t>
  </si>
  <si>
    <t>Die Werte unterscheiden sich von vorigen Publikationen, weil die Konsumentenpanel-Erhebung von NielsenIQ nun neu auch Haushalte aus dem Tessin beinhaltet. Dadurch hat sich die Repräsentativität der Daten erhöht für Verkaufskanäle, welche über das Konsumentenpanel abgeschätzt werden (z.B. Aldi, Lidl, Fachhandel, Direktvermarktung).</t>
  </si>
  <si>
    <t>La présente publication diffère des précédentes en ceci que le panel de consommateurs NielsenIQ inclut des ménages du canton du Tessin. L’élargissement du panel rend l’échantillon plus représentatif en ce qui concerne les canaux de distribution dont l’activité est mesurée par ce moyen (par exemple Aldi, Lidl, le commerce spécialisé ou la vente directe).</t>
  </si>
  <si>
    <t>I valori differiscono da quelli delle precedenti pubblicazioni perché la rilevazione del panel dei consumatori di NielsenIQ adesso contempla anche le economie domestiche ticinesi con un conseguente aumento della rappresentatività dei dati per i canali di vendita stimati dal panel (p.es. Aldi, Lidl, negozi specializzati, vendita diretta).</t>
  </si>
  <si>
    <t>in CHF/kg</t>
  </si>
  <si>
    <t>en CHF/kg</t>
  </si>
  <si>
    <t>in fr./kg</t>
  </si>
  <si>
    <t xml:space="preserve">Milchverwertung nach Milchäquivalent und Anteil bio
</t>
  </si>
  <si>
    <t>Mise en valeur du lait exprimée en équivalents-lait et part du bio</t>
  </si>
  <si>
    <t>Valorizzazione del latte per equivalente latte e quota bio</t>
  </si>
  <si>
    <t>in CHF/kg (Kiwi und Zitronen CHF/Stk.)</t>
  </si>
  <si>
    <t>en CHF/kg (kiwi et citrons CHF/pièce)</t>
  </si>
  <si>
    <t>in fr./kg (kiwi e limoni fr./pz.)</t>
  </si>
  <si>
    <t>Diese Daten werden bis auf weiteres nicht aktualisiert, da die internen Prozesse konzeptionell überarbeitet werden.</t>
  </si>
  <si>
    <t>Ces données ne seront pas actualisées jusqu'à nouvel ordre, car les processus internes sont en cours de révision conceptuelle.</t>
  </si>
  <si>
    <t>Questi dati non saranno aggiornati fino a nuovo avviso, poiché i processi interni sono in fase di revisione concettuale.</t>
  </si>
  <si>
    <t>Anmerkung: Ab 2022 wurde die Produzentenpreiserhebung erweitert. Dadurch gab es eine leichte Preisanpassung.</t>
  </si>
  <si>
    <t>Remarque: À partir de 2022, le relevé des prix à la production a été étendu. Cela a entraîné un léger ajustement des prix.</t>
  </si>
  <si>
    <t>Note: Dal 2022 il rilevamento dei prezzi alla produzione è stato ampliato. Ciò ha comportato un lieve adeguamento dei prezzi.</t>
  </si>
  <si>
    <t xml:space="preserve"> -</t>
  </si>
  <si>
    <t>CHF/Pezzo</t>
  </si>
  <si>
    <t>roh</t>
  </si>
  <si>
    <t>crut</t>
  </si>
  <si>
    <t>crudo</t>
  </si>
  <si>
    <t>cuit</t>
  </si>
  <si>
    <t>Bio-Datteltomaten mit tieferen Preisen</t>
  </si>
  <si>
    <t>Baisse des prix des tomates dattes bio</t>
  </si>
  <si>
    <t>Ribasso dei prezzi dei pomodori datterino bio</t>
  </si>
  <si>
    <t xml:space="preserve">In der Preiserhebung Anfang März verzeichneten Datteltomaten in Bio-Qualität einen Preis von 6.60 CHF/kg. Sie sind damit günstiger als in den Februar-Monaten der zwei Vorjahre, in denen sie 8.59 CHF bzw. 7.23 CHF pro Kilogramm kosteten. Gegenüber dem Bio-Cherrytomatenmix waren sie 31 % günstiger. Sowohl die Bio- Datteltomaten also auch der Bio-Cherrytomatenmix waren zu dieser Jahreszeit noch ausländischer Herkunft. </t>
  </si>
  <si>
    <t>Lors du relevé des prix effectué début mars, le prix des tomates dattes de qualité bio s’élevait à 6.60 CHF/kg. Elles sont donc meilleur marché qu’au cours des mois de février des deux années précédentes, où leur prix était de respectivement 8.59 CHF et 7.23 CHF le kilo. Elles étaient 31 % moins chères que le mélange de tomates cerises bio. À cette époque de l’année, tant les tomates dattes bio que le mélange de tomates cerises bio provenaient encore de l’étranger.</t>
  </si>
  <si>
    <t>Il prezzo dei pomodori datterino bio rilevato a inizio marzo si è attestato a 6,60 fr./kg, facendo registrare un ribasso rispetto ai prezzi dei mesi di febbraio dei due anni precedenti, pari rispettivamente a 8,59 e a 7,23 fr./kg. A confronto con il mix di pomodori ciliegino bio, i pomodori datterino bio costavano il 31 per cento in meno. Vista la stagione, sia i pomodori datterino bio sia il mix di pomodori ciliegino bio erano ancora d’importazione.</t>
  </si>
  <si>
    <t>Zitronen mit Rekord Bio-Anteil</t>
  </si>
  <si>
    <t>Part record de bio pour les citrons</t>
  </si>
  <si>
    <t>Quota bio da record per i limoni</t>
  </si>
  <si>
    <t>Menge der vermarkteten Biomilch steigt leicht an</t>
  </si>
  <si>
    <t xml:space="preserve">Légère hausse de la quantité de lait bio commercialisé </t>
  </si>
  <si>
    <t>Lieve aumento del quantitativo di latte crudo bio commercializzato</t>
  </si>
  <si>
    <t>Im Januar 2024 stieg die Menge an vermarkteter Biorohmilch im Vergleich zum Vorjahresmonat leicht um 0,3 % auf 22 206 Tonnen an. Bei der nicht biologischen Rohmilch ging die vermarktete Menge hingegen um 2,2 % auf 259 336 Tonnen zurück.</t>
  </si>
  <si>
    <t>En janvier 2024, la quantité de lait cru bio commercialisé a enregistré une légère hausse de 0,3 % par rapport au même mois de l’année précédente pour atteindre 22 206 tonnes. En ce qui concerne le lait cru non bio, la quantité commercialisée a par contre reculé de 2,2 % pour s’établir à 259 336 tonnes.</t>
  </si>
  <si>
    <t>A gennaio 2024 il quantitativo di latte crudo bio commercializzato ha segnato un lieve aumento dello 0,3 per cento rispetto allo stesso mese dell’anno precedente, attestandosi a 22 206 tonnellate. Il quantitativo di latte crudo commercializzato di qualità non biologica, invece, è diminuito del 2,2 per cento, attestandosi a 259 336 tonnellate.</t>
  </si>
  <si>
    <t>Mehr Bionaturjoghurt im Detailhandel verkauft</t>
  </si>
  <si>
    <t>Hausse des ventes au détail du yogourt nature bio</t>
  </si>
  <si>
    <t>Crescita delle vendite al dettaglio di yogurt naturale bio</t>
  </si>
  <si>
    <t>Im Februar 2024 stieg die Verkaufsmenge von Bionaturjoghurt im Detailhandel im Vergleich zum Vorjahresmonat um 9,3 % auf 851 Tonnen. Auch bei nicht biologischem Naturjoghurt stieg die Verkaufsmenge um 5,5 % auf 2123 Tonnen.</t>
  </si>
  <si>
    <t>En février 2024, la quantité des ventes du yogourt nature bio dans le commerce de détail a augmenté de 9,3 % par rapport au même mois de l’année précédente pour atteindre 851 tonnes. Le yogourt nature non bio a également vu ses ventes progresser de 5,5 % pour s’établir à 2123 tonnes.</t>
  </si>
  <si>
    <t>A febbraio 2024 le vendite di yogurt naturale bio nel commercio al dettaglio sono aumentate del 9,3 per cento rispetto allo stesso mese dell’anno precedente, attestandosi a 851 tonnellate. Anche le vendite di yogurt naturale non bio sono cresciute, segnatamente del 5,5 per cento, attestandosi a 2123 tonnellate.</t>
  </si>
  <si>
    <t>Bio-Rindfleisch beliebt</t>
  </si>
  <si>
    <t>La viande de bœuf bio a le vent en poupe</t>
  </si>
  <si>
    <t>Vendite di carne di manzo bio al top</t>
  </si>
  <si>
    <t>Im Februar 2024 wurden 269 Tonnen Bio-Frischfleisch vom Rind im Schweizer Detailhandel verkauft, was einem Anstieg um 59 Tonnen im Vergleich zum Vorjahresmonat entspricht. Insgesamt wurden im Februar 2024 2208 Tonnen Rindfleisch verkauft, der Bio-Anteil entspricht so 12,2 Prozent. Der Bio-Anteil von Frischfleisch vom Rind war im Februar deutlich höher im Vergleich zu Frischfleisch von Kalb (2,8 %), Schwein (3,4 %), Lamm (5,8 %) und Poulet (2,7 %).</t>
  </si>
  <si>
    <t>En février 2024, 269 tonnes de viande fraîche de bœuf bio ont été vendues dans le commerce de détail suisse, ce qui représente une hausse de 59 tonnes par rapport à février 2023. Au total, 2208 tonnes de viande de bœuf ont été vendues en février 2024, soit une part de bio de 12,2 %. En février, la part de bio de la viande fraîche de bœuf était nettement plus élevée que celle de la viande fraîche de veau (2,8 %), de porc (3,4 %), d’agneau (5,8 %) et de poulet (2,7 %).</t>
  </si>
  <si>
    <t>A febbraio nel commercio al dettaglio svizzero sono state vendute 269 tonnellate di carne fresca di manzo bio, ovvero 59 tonnellate in più rispetto allo stesso mese dell’anno precedente. Su un volume totale delle vendite pari a 2208 tonnellate di carne di manzo, la quota bio ha quindi raggiunto il 12,2 per cento, superando considerevolmente la quota bio della carne fresca di vitello (2,8 %), di maiale (3,4 %), d’agnello (5,8 %) e di pollo (2,7 %).</t>
  </si>
  <si>
    <t>Steigende Getreidepreise für Bio-Mahlweizen</t>
  </si>
  <si>
    <t>Hausse des prix du blé panifiable bio</t>
  </si>
  <si>
    <t>Rincaro del frumento per la molitura bio</t>
  </si>
  <si>
    <t xml:space="preserve">Der Preis franko Mühle für Bio-Mahlweizen lag im Februar 2024 bei 119,2 CHF/100kg. Im Vergleich zum Vorjahr nahm der Preis für Bio-Mahlweizen um 1,6 Prozent zu. Im Vergleich zum August 2023 stieg der Preis um 3,9 Prozent. Auch der Preis für den konventionellen Weizen Top stieg gegenüber dem Vorjahr um 3,7 Prozent auf 67.1 CHF/100 kg. </t>
  </si>
  <si>
    <t>Le prix franco minoterie du blé panifiable bio s’élevait à 119.2 CHF/100 kg en février 2024, soit une hausse de 1,6 % par rapport à l’année précédente. Le prix a augmenté de 3,9 % par rapport à août 2023. Le prix du blé conventionnel Top a également augmenté, de 3,7 %, par rapport à l’année précédente, pour passer à 67.1 CHF/100 kg.</t>
  </si>
  <si>
    <t>A febbraio il prezzo franco mulino del frumento per la molitura bio è ammontato a 119,2 fr./q, segnando un incremento dell’1,6 per cento rispetto all’anno precedente e del 3,9 per cento rispetto ad agosto 2023. Anche il prezzo del frumento convenzionale Top è aumentato rispetto all’anno precedente, segnatamente del 3,7 per cento, attestandosi a 67.1 fr./q.</t>
  </si>
  <si>
    <t xml:space="preserve">Im Februar wurden im Schweizer Detailhandel 721 Tonnen Zitronen in Bio-Qualität verkauft. Das sind 163 Tonnen mehr als Nicht-Bio Zitronen (558 t). Somit beträgt der Bio-Anteil 56 %. Zitronen haben im Früchte-Segment typischerweise einen hohen Bio-Anteil, jedoch war dieser in bisher noch keinem Monat oberhalb der 55 % Marke. </t>
  </si>
  <si>
    <t>En février, 721 tonnes de citrons de qualité bio ont été vendus dans le commerce de détail suisse, soit 163 tonnes de plus que les citrons conventionnels (558 t). Le part de bio se monte donc à 56 %. Dans le segment des fruits, les citrons ont habituellement une part élevée de bio, mais celle-ci n’avait encore jamais dépassé la barre des 55 %.</t>
  </si>
  <si>
    <t>A febbraio nel commercio al dettaglio svizzero sono state vendute 721 tonnellate di limoni biologici, ovvero 163 tonnellate in più rispetto a quelli convenzionali (558 t). La quota bio ha così raggiunto il 56 per cento, segnando un record visto che finora non aveva mai superato il 55 per cento nonostante fosse generalmente elevata nel segmento della frutta.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</si>
</sst>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64" formatCode="_ * #,##0_ ;_ * \-#,##0_ ;_ * &quot;-&quot;_ ;_ @_ "/>
    <numFmt numFmtId="165" formatCode="_ * #,##0.00_ ;_ * \-#,##0.00_ ;_ * &quot;-&quot;??_ ;_ @_ "/>
    <numFmt numFmtId="166" formatCode="_ &quot;Fr.&quot;\ * #,##0.00_ ;_ &quot;Fr.&quot;\ * \-#,##0.00_ ;_ &quot;Fr.&quot;\ * &quot;-&quot;??_ ;_ @_ "/>
    <numFmt numFmtId="167" formatCode="_ [$Fr.-807]\ * #,##0.00_ ;_ [$Fr.-807]\ * \-#,##0.00_ ;_ [$Fr.-807]\ * &quot;-&quot;??_ ;_ @_ "/>
    <numFmt numFmtId="168" formatCode="#,##0.0;\-#,##0.0"/>
    <numFmt numFmtId="169" formatCode="mmm"/>
    <numFmt numFmtId="170" formatCode=";;;@"/>
    <numFmt numFmtId="171" formatCode="_([$€]* #,##0.00_);_([$€]* \(#,##0.00\);_([$€]* &quot;-&quot;??_);_(@_)"/>
    <numFmt numFmtId="172" formatCode="0.0"/>
    <numFmt numFmtId="173" formatCode="mm/yyyy"/>
    <numFmt numFmtId="174" formatCode="0.0%"/>
    <numFmt numFmtId="175" formatCode="\+0.0;\-0.0;0.0"/>
    <numFmt numFmtId="176" formatCode="0.0\ %"/>
    <numFmt numFmtId="177" formatCode="mm\ yyyy"/>
    <numFmt numFmtId="178" formatCode="\+0.00;\-0.00;0.00"/>
    <numFmt numFmtId="179" formatCode="\+0%;\-0%"/>
    <numFmt numFmtId="180" formatCode="\+0%;\ \-0%"/>
    <numFmt numFmtId="181" formatCode="0%;\ \-0%"/>
    <numFmt numFmtId="182" formatCode="_ * #,##0_ ;_ * \-#,##0_ ;_ * &quot;-&quot;??_ ;_ @_ "/>
    <numFmt numFmtId="183" formatCode="#,##0.000"/>
    <numFmt numFmtId="184" formatCode="_ * #,##0.0_ ;_ * \-#,##0.0_ ;_ * &quot;-&quot;_ ;_ @_ "/>
    <numFmt numFmtId="185" formatCode="\+0.0%;\-0.0%"/>
    <numFmt numFmtId="186" formatCode="###\ ###\ ###"/>
  </numFmts>
  <fonts count="97" x14ac:knownFonts="1">
    <font>
      <sz val="11"/>
      <color theme="1"/>
      <name val="Arial"/>
      <family val="2"/>
    </font>
    <font>
      <b/>
      <sz val="11"/>
      <color theme="1"/>
      <name val="Arial"/>
      <family val="2"/>
    </font>
    <font>
      <sz val="11"/>
      <color rgb="FF00B0F0"/>
      <name val="Arial"/>
      <family val="2"/>
    </font>
    <font>
      <sz val="11"/>
      <color theme="1"/>
      <name val="Arial"/>
      <family val="2"/>
    </font>
    <font>
      <sz val="10"/>
      <name val="Arial"/>
      <family val="2"/>
    </font>
    <font>
      <sz val="10"/>
      <name val="Arial"/>
      <family val="2"/>
    </font>
    <font>
      <u/>
      <sz val="10"/>
      <color indexed="12"/>
      <name val="Arial"/>
      <family val="2"/>
    </font>
    <font>
      <b/>
      <sz val="16"/>
      <name val="Arial"/>
      <family val="2"/>
    </font>
    <font>
      <sz val="10"/>
      <color indexed="8"/>
      <name val="Arial"/>
      <family val="2"/>
    </font>
    <font>
      <b/>
      <sz val="18"/>
      <color indexed="56"/>
      <name val="Cambria"/>
      <family val="2"/>
    </font>
    <font>
      <sz val="11"/>
      <color indexed="8"/>
      <name val="Arial"/>
      <family val="2"/>
    </font>
    <font>
      <b/>
      <sz val="12"/>
      <name val="Arial"/>
      <family val="2"/>
    </font>
    <font>
      <sz val="11"/>
      <color indexed="8"/>
      <name val="Calibri"/>
      <family val="2"/>
    </font>
    <font>
      <b/>
      <sz val="12"/>
      <color indexed="8"/>
      <name val="Arial"/>
      <family val="2"/>
    </font>
    <font>
      <sz val="10"/>
      <name val="MS Sans Serif"/>
      <family val="2"/>
    </font>
    <font>
      <u/>
      <sz val="11"/>
      <color indexed="12"/>
      <name val="Arial"/>
      <family val="2"/>
    </font>
    <font>
      <sz val="11"/>
      <color indexed="60"/>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10"/>
      <color theme="1"/>
      <name val="Arial"/>
      <family val="2"/>
    </font>
    <font>
      <sz val="11"/>
      <color rgb="FF006100"/>
      <name val="Calibri"/>
      <family val="2"/>
      <scheme val="minor"/>
    </font>
    <font>
      <u/>
      <sz val="10"/>
      <color theme="10"/>
      <name val="Arial"/>
      <family val="2"/>
    </font>
    <font>
      <u/>
      <sz val="11"/>
      <color theme="10"/>
      <name val="Calibri"/>
      <family val="2"/>
      <scheme val="minor"/>
    </font>
    <font>
      <u/>
      <sz val="11"/>
      <color theme="10"/>
      <name val="Arial"/>
      <family val="2"/>
    </font>
    <font>
      <u/>
      <sz val="8"/>
      <color theme="10"/>
      <name val="Arial"/>
      <family val="2"/>
    </font>
    <font>
      <sz val="11"/>
      <color theme="1"/>
      <name val="Calibri"/>
      <family val="2"/>
      <scheme val="minor"/>
    </font>
    <font>
      <sz val="9"/>
      <color indexed="81"/>
      <name val="Segoe UI"/>
      <family val="2"/>
    </font>
    <font>
      <b/>
      <sz val="9"/>
      <color indexed="81"/>
      <name val="Segoe UI"/>
      <family val="2"/>
    </font>
    <font>
      <sz val="8"/>
      <color theme="1"/>
      <name val="Arial"/>
      <family val="2"/>
    </font>
    <font>
      <sz val="11"/>
      <name val="Arial"/>
      <family val="2"/>
    </font>
    <font>
      <b/>
      <sz val="14"/>
      <color theme="1"/>
      <name val="Arial"/>
      <family val="2"/>
    </font>
    <font>
      <b/>
      <sz val="11"/>
      <name val="Arial"/>
      <family val="2"/>
    </font>
    <font>
      <b/>
      <sz val="10"/>
      <color rgb="FFFF0000"/>
      <name val="Arial"/>
      <family val="2"/>
    </font>
    <font>
      <sz val="7"/>
      <name val="Arial"/>
      <family val="2"/>
    </font>
    <font>
      <sz val="16"/>
      <name val="Arial"/>
      <family val="2"/>
    </font>
    <font>
      <sz val="14"/>
      <color rgb="FF000000"/>
      <name val="Arial"/>
      <family val="2"/>
    </font>
    <font>
      <sz val="14"/>
      <color theme="1"/>
      <name val="Arial"/>
      <family val="2"/>
    </font>
    <font>
      <b/>
      <sz val="10"/>
      <color theme="1"/>
      <name val="Arial"/>
      <family val="2"/>
    </font>
    <font>
      <b/>
      <sz val="8"/>
      <color theme="1"/>
      <name val="Arial"/>
      <family val="2"/>
    </font>
    <font>
      <sz val="12"/>
      <color theme="1"/>
      <name val="Arial"/>
      <family val="2"/>
    </font>
    <font>
      <b/>
      <sz val="12"/>
      <color theme="1"/>
      <name val="Arial"/>
      <family val="2"/>
    </font>
    <font>
      <sz val="12"/>
      <name val="Arial"/>
      <family val="2"/>
    </font>
    <font>
      <b/>
      <sz val="12"/>
      <color rgb="FF000000"/>
      <name val="Arial"/>
      <family val="2"/>
    </font>
    <font>
      <sz val="14"/>
      <name val="Arial"/>
      <family val="2"/>
    </font>
    <font>
      <sz val="10"/>
      <color rgb="FF65D7FF"/>
      <name val="Arial"/>
      <family val="2"/>
    </font>
    <font>
      <u/>
      <sz val="11"/>
      <name val="Arial"/>
      <family val="2"/>
    </font>
    <font>
      <i/>
      <sz val="11"/>
      <color theme="1"/>
      <name val="Arial"/>
      <family val="2"/>
    </font>
    <font>
      <sz val="8"/>
      <name val="Arial"/>
      <family val="2"/>
    </font>
    <font>
      <b/>
      <sz val="10"/>
      <name val="Arial"/>
      <family val="2"/>
    </font>
    <font>
      <sz val="9"/>
      <name val="Arial"/>
      <family val="2"/>
    </font>
    <font>
      <b/>
      <sz val="9"/>
      <name val="Arial"/>
      <family val="2"/>
    </font>
    <font>
      <sz val="9"/>
      <color theme="1"/>
      <name val="Arial"/>
      <family val="2"/>
    </font>
    <font>
      <b/>
      <sz val="9"/>
      <color theme="1"/>
      <name val="Arial"/>
      <family val="2"/>
    </font>
    <font>
      <sz val="10"/>
      <color theme="0" tint="-0.499984740745262"/>
      <name val="Arial"/>
      <family val="2"/>
    </font>
    <font>
      <sz val="8"/>
      <color theme="0" tint="-0.499984740745262"/>
      <name val="Arial"/>
      <family val="2"/>
    </font>
    <font>
      <sz val="11"/>
      <color theme="0" tint="-0.34998626667073579"/>
      <name val="Arial"/>
      <family val="2"/>
    </font>
    <font>
      <b/>
      <sz val="10"/>
      <color theme="0" tint="-0.499984740745262"/>
      <name val="Arial"/>
      <family val="2"/>
    </font>
    <font>
      <sz val="9"/>
      <color theme="9" tint="0.39997558519241921"/>
      <name val="Arial"/>
      <family val="2"/>
    </font>
    <font>
      <sz val="11"/>
      <color theme="0" tint="-0.499984740745262"/>
      <name val="Arial"/>
      <family val="2"/>
    </font>
    <font>
      <i/>
      <sz val="10"/>
      <color theme="1"/>
      <name val="Arial"/>
      <family val="2"/>
    </font>
    <font>
      <sz val="9"/>
      <color theme="8" tint="0.79998168889431442"/>
      <name val="Arial"/>
      <family val="2"/>
    </font>
    <font>
      <sz val="8"/>
      <color theme="8" tint="0.79998168889431442"/>
      <name val="Arial"/>
      <family val="2"/>
    </font>
    <font>
      <sz val="9"/>
      <color theme="4" tint="0.59999389629810485"/>
      <name val="Arial"/>
      <family val="2"/>
    </font>
    <font>
      <b/>
      <sz val="11"/>
      <color rgb="FFFF0000"/>
      <name val="Arial"/>
      <family val="2"/>
    </font>
    <font>
      <vertAlign val="superscript"/>
      <sz val="10"/>
      <color theme="1"/>
      <name val="Arial"/>
      <family val="2"/>
    </font>
    <font>
      <sz val="9"/>
      <color theme="5" tint="0.59999389629810485"/>
      <name val="Arial"/>
      <family val="2"/>
    </font>
    <font>
      <i/>
      <u/>
      <sz val="10"/>
      <color theme="1"/>
      <name val="Arial"/>
      <family val="2"/>
    </font>
    <font>
      <sz val="10"/>
      <color rgb="FFFF0000"/>
      <name val="Arial"/>
      <family val="2"/>
    </font>
    <font>
      <b/>
      <sz val="11"/>
      <color theme="1"/>
      <name val="Calibri"/>
      <family val="2"/>
    </font>
    <font>
      <sz val="10"/>
      <color theme="1"/>
      <name val="Calibri"/>
      <family val="2"/>
    </font>
    <font>
      <sz val="10"/>
      <color rgb="FF7F7F7F"/>
      <name val="Arial"/>
      <family val="2"/>
    </font>
    <font>
      <sz val="10"/>
      <color theme="0"/>
      <name val="Arial"/>
      <family val="2"/>
    </font>
    <font>
      <b/>
      <sz val="10"/>
      <color theme="0"/>
      <name val="Arial"/>
      <family val="2"/>
    </font>
    <font>
      <sz val="10"/>
      <color rgb="FF000000"/>
      <name val="Arial"/>
      <family val="2"/>
    </font>
    <font>
      <b/>
      <u/>
      <sz val="10"/>
      <color theme="10"/>
      <name val="Arial"/>
      <family val="2"/>
    </font>
    <font>
      <sz val="11"/>
      <color rgb="FFFF0000"/>
      <name val="Arial"/>
      <family val="2"/>
    </font>
    <font>
      <sz val="11"/>
      <color rgb="FF44546A"/>
      <name val="Arial"/>
      <family val="2"/>
    </font>
    <font>
      <b/>
      <u/>
      <sz val="10"/>
      <color theme="1"/>
      <name val="Arial"/>
      <family val="2"/>
    </font>
    <font>
      <u/>
      <sz val="10"/>
      <color theme="1"/>
      <name val="Arial"/>
      <family val="2"/>
    </font>
    <font>
      <sz val="9"/>
      <color theme="0"/>
      <name val="Arial"/>
      <family val="2"/>
    </font>
    <font>
      <b/>
      <sz val="11"/>
      <color rgb="FF000000"/>
      <name val="Calibri"/>
      <family val="2"/>
    </font>
    <font>
      <sz val="11"/>
      <color rgb="FF000000"/>
      <name val="Calibri"/>
      <family val="2"/>
    </font>
    <font>
      <sz val="11"/>
      <color theme="1"/>
      <name val="Calibri"/>
      <family val="2"/>
    </font>
    <font>
      <b/>
      <sz val="11"/>
      <name val="Calibri"/>
      <family val="2"/>
    </font>
    <font>
      <sz val="11"/>
      <name val="Calibri"/>
      <family val="2"/>
    </font>
  </fonts>
  <fills count="36">
    <fill>
      <patternFill patternType="none"/>
    </fill>
    <fill>
      <patternFill patternType="gray125"/>
    </fill>
    <fill>
      <patternFill patternType="solid">
        <fgColor rgb="FFC6EFCE"/>
      </patternFill>
    </fill>
    <fill>
      <patternFill patternType="solid">
        <fgColor indexed="45"/>
      </patternFill>
    </fill>
    <fill>
      <patternFill patternType="solid">
        <fgColor indexed="42"/>
      </patternFill>
    </fill>
    <fill>
      <patternFill patternType="solid">
        <fgColor indexed="47"/>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bgColor indexed="64"/>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55"/>
      </patternFill>
    </fill>
    <fill>
      <patternFill patternType="solid">
        <fgColor rgb="FFFFFF0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000000"/>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rgb="FFEFDECD"/>
        <bgColor indexed="64"/>
      </patternFill>
    </fill>
    <fill>
      <patternFill patternType="solid">
        <fgColor rgb="FF00B0F0"/>
        <bgColor indexed="64"/>
      </patternFill>
    </fill>
    <fill>
      <patternFill patternType="solid">
        <fgColor rgb="FFFCE4D6"/>
        <bgColor indexed="64"/>
      </patternFill>
    </fill>
    <fill>
      <patternFill patternType="solid">
        <fgColor rgb="FFA9D18E"/>
        <bgColor indexed="64"/>
      </patternFill>
    </fill>
    <fill>
      <patternFill patternType="solid">
        <fgColor rgb="FFC5E0B2"/>
        <bgColor indexed="64"/>
      </patternFill>
    </fill>
  </fills>
  <borders count="86">
    <border>
      <left/>
      <right/>
      <top/>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indexed="64"/>
      </left>
      <right/>
      <top style="medium">
        <color indexed="64"/>
      </top>
      <bottom/>
      <diagonal/>
    </border>
    <border>
      <left/>
      <right/>
      <top style="medium">
        <color indexed="64"/>
      </top>
      <bottom/>
      <diagonal/>
    </border>
    <border>
      <left/>
      <right style="medium">
        <color auto="1"/>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style="medium">
        <color auto="1"/>
      </left>
      <right style="medium">
        <color auto="1"/>
      </right>
      <top/>
      <bottom style="medium">
        <color indexed="64"/>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style="hair">
        <color indexed="64"/>
      </right>
      <top/>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thin">
        <color theme="0" tint="-0.249977111117893"/>
      </left>
      <right style="thin">
        <color theme="0" tint="-0.249977111117893"/>
      </right>
      <top/>
      <bottom/>
      <diagonal/>
    </border>
    <border>
      <left/>
      <right/>
      <top/>
      <bottom style="thin">
        <color theme="0" tint="-0.34998626667073579"/>
      </bottom>
      <diagonal/>
    </border>
    <border>
      <left/>
      <right/>
      <top style="dashed">
        <color auto="1"/>
      </top>
      <bottom style="thin">
        <color theme="0" tint="-0.34998626667073579"/>
      </bottom>
      <diagonal/>
    </border>
    <border>
      <left/>
      <right/>
      <top/>
      <bottom style="dashed">
        <color auto="1"/>
      </bottom>
      <diagonal/>
    </border>
    <border>
      <left style="thin">
        <color theme="0" tint="-0.249977111117893"/>
      </left>
      <right style="thin">
        <color theme="0" tint="-0.249977111117893"/>
      </right>
      <top/>
      <bottom style="dashed">
        <color auto="1"/>
      </bottom>
      <diagonal/>
    </border>
    <border>
      <left style="thin">
        <color theme="0" tint="-0.249977111117893"/>
      </left>
      <right style="thin">
        <color theme="0" tint="-0.249977111117893"/>
      </right>
      <top style="dashed">
        <color auto="1"/>
      </top>
      <bottom style="thin">
        <color theme="0" tint="-0.249977111117893"/>
      </bottom>
      <diagonal/>
    </border>
    <border>
      <left style="thin">
        <color theme="9" tint="0.59999389629810485"/>
      </left>
      <right/>
      <top/>
      <bottom/>
      <diagonal/>
    </border>
    <border>
      <left/>
      <right style="thin">
        <color theme="9" tint="0.59999389629810485"/>
      </right>
      <top/>
      <bottom/>
      <diagonal/>
    </border>
    <border>
      <left style="thin">
        <color theme="9" tint="0.59999389629810485"/>
      </left>
      <right/>
      <top/>
      <bottom style="thin">
        <color theme="9" tint="0.59999389629810485"/>
      </bottom>
      <diagonal/>
    </border>
    <border>
      <left/>
      <right style="thin">
        <color theme="9" tint="0.59999389629810485"/>
      </right>
      <top/>
      <bottom style="thin">
        <color theme="9" tint="0.59999389629810485"/>
      </bottom>
      <diagonal/>
    </border>
    <border>
      <left/>
      <right/>
      <top/>
      <bottom style="thin">
        <color theme="9" tint="0.59999389629810485"/>
      </bottom>
      <diagonal/>
    </border>
    <border>
      <left/>
      <right/>
      <top/>
      <bottom style="hair">
        <color theme="0" tint="-0.499984740745262"/>
      </bottom>
      <diagonal/>
    </border>
    <border>
      <left/>
      <right/>
      <top/>
      <bottom style="hair">
        <color indexed="64"/>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style="thin">
        <color theme="0" tint="-0.249977111117893"/>
      </bottom>
      <diagonal/>
    </border>
    <border>
      <left/>
      <right style="thin">
        <color theme="4" tint="0.39997558519241921"/>
      </right>
      <top style="thin">
        <color theme="4" tint="0.39997558519241921"/>
      </top>
      <bottom style="thin">
        <color theme="0" tint="-0.249977111117893"/>
      </bottom>
      <diagonal/>
    </border>
    <border>
      <left/>
      <right/>
      <top style="thin">
        <color theme="4" tint="0.39997558519241921"/>
      </top>
      <bottom style="thin">
        <color theme="0" tint="-0.24994659260841701"/>
      </bottom>
      <diagonal/>
    </border>
    <border>
      <left/>
      <right style="thin">
        <color theme="4" tint="0.39997558519241921"/>
      </right>
      <top style="thin">
        <color theme="4" tint="0.39997558519241921"/>
      </top>
      <bottom style="thin">
        <color theme="0" tint="-0.24994659260841701"/>
      </bottom>
      <diagonal/>
    </border>
    <border>
      <left/>
      <right/>
      <top style="hair">
        <color theme="0" tint="-0.499984740745262"/>
      </top>
      <bottom/>
      <diagonal/>
    </border>
    <border>
      <left style="thin">
        <color theme="4" tint="0.79998168889431442"/>
      </left>
      <right/>
      <top style="thin">
        <color theme="4" tint="0.79998168889431442"/>
      </top>
      <bottom/>
      <diagonal/>
    </border>
    <border>
      <left/>
      <right/>
      <top style="thin">
        <color theme="4" tint="0.79998168889431442"/>
      </top>
      <bottom/>
      <diagonal/>
    </border>
    <border>
      <left/>
      <right style="thin">
        <color theme="4" tint="0.79998168889431442"/>
      </right>
      <top style="thin">
        <color theme="4" tint="0.79998168889431442"/>
      </top>
      <bottom/>
      <diagonal/>
    </border>
    <border>
      <left style="thin">
        <color theme="4" tint="0.79998168889431442"/>
      </left>
      <right/>
      <top/>
      <bottom/>
      <diagonal/>
    </border>
    <border>
      <left/>
      <right style="thin">
        <color theme="4" tint="0.79998168889431442"/>
      </right>
      <top/>
      <bottom/>
      <diagonal/>
    </border>
    <border>
      <left style="thin">
        <color theme="4" tint="0.79998168889431442"/>
      </left>
      <right/>
      <top/>
      <bottom style="thin">
        <color theme="4" tint="0.79998168889431442"/>
      </bottom>
      <diagonal/>
    </border>
    <border>
      <left/>
      <right/>
      <top/>
      <bottom style="thin">
        <color theme="4" tint="0.79998168889431442"/>
      </bottom>
      <diagonal/>
    </border>
    <border>
      <left/>
      <right style="thin">
        <color theme="4" tint="0.79998168889431442"/>
      </right>
      <top/>
      <bottom style="thin">
        <color theme="4" tint="0.79998168889431442"/>
      </bottom>
      <diagonal/>
    </border>
    <border>
      <left style="thin">
        <color theme="5" tint="0.79998168889431442"/>
      </left>
      <right/>
      <top style="thin">
        <color theme="5" tint="0.79998168889431442"/>
      </top>
      <bottom/>
      <diagonal/>
    </border>
    <border>
      <left/>
      <right/>
      <top style="thin">
        <color theme="5" tint="0.79998168889431442"/>
      </top>
      <bottom/>
      <diagonal/>
    </border>
    <border>
      <left/>
      <right style="thin">
        <color theme="5" tint="0.79998168889431442"/>
      </right>
      <top style="thin">
        <color theme="5" tint="0.79998168889431442"/>
      </top>
      <bottom/>
      <diagonal/>
    </border>
    <border>
      <left style="thin">
        <color theme="5" tint="0.79998168889431442"/>
      </left>
      <right/>
      <top/>
      <bottom/>
      <diagonal/>
    </border>
    <border>
      <left/>
      <right style="thin">
        <color theme="5" tint="0.79998168889431442"/>
      </right>
      <top/>
      <bottom/>
      <diagonal/>
    </border>
    <border>
      <left style="thin">
        <color theme="5" tint="0.79998168889431442"/>
      </left>
      <right/>
      <top/>
      <bottom style="thin">
        <color theme="5" tint="0.79998168889431442"/>
      </bottom>
      <diagonal/>
    </border>
    <border>
      <left/>
      <right/>
      <top/>
      <bottom style="thin">
        <color theme="5" tint="0.79998168889431442"/>
      </bottom>
      <diagonal/>
    </border>
    <border>
      <left/>
      <right style="thin">
        <color theme="5" tint="0.79998168889431442"/>
      </right>
      <top/>
      <bottom style="thin">
        <color theme="5" tint="0.79998168889431442"/>
      </bottom>
      <diagonal/>
    </border>
    <border>
      <left style="hair">
        <color indexed="64"/>
      </left>
      <right/>
      <top/>
      <bottom/>
      <diagonal/>
    </border>
    <border>
      <left style="hair">
        <color indexed="64"/>
      </left>
      <right/>
      <top/>
      <bottom style="hair">
        <color indexed="64"/>
      </bottom>
      <diagonal/>
    </border>
    <border>
      <left/>
      <right style="hair">
        <color indexed="64"/>
      </right>
      <top/>
      <bottom style="hair">
        <color indexed="64"/>
      </bottom>
      <diagonal/>
    </border>
    <border>
      <left/>
      <right/>
      <top style="thin">
        <color theme="5" tint="0.79998168889431442"/>
      </top>
      <bottom style="hair">
        <color theme="0" tint="-0.499984740745262"/>
      </bottom>
      <diagonal/>
    </border>
    <border>
      <left/>
      <right/>
      <top style="hair">
        <color indexed="64"/>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style="thin">
        <color rgb="FFA9D18E"/>
      </top>
      <bottom/>
      <diagonal/>
    </border>
    <border>
      <left/>
      <right/>
      <top/>
      <bottom style="thin">
        <color rgb="FFA9D18E"/>
      </bottom>
      <diagonal/>
    </border>
  </borders>
  <cellStyleXfs count="20337">
    <xf numFmtId="0" fontId="0" fillId="0" borderId="0"/>
    <xf numFmtId="0" fontId="4" fillId="0" borderId="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168" fontId="8" fillId="0" borderId="11" applyFill="0" applyBorder="0"/>
    <xf numFmtId="37" fontId="11" fillId="0" borderId="0">
      <alignment horizontal="left" vertical="center"/>
    </xf>
    <xf numFmtId="37" fontId="11" fillId="0" borderId="0">
      <alignment horizontal="left" vertical="center"/>
    </xf>
    <xf numFmtId="168" fontId="5" fillId="0" borderId="1" applyBorder="0" applyAlignment="0"/>
    <xf numFmtId="169" fontId="13" fillId="0" borderId="0" applyBorder="0">
      <alignment horizontal="center" vertical="center"/>
    </xf>
    <xf numFmtId="170" fontId="8" fillId="0" borderId="0" applyBorder="0"/>
    <xf numFmtId="3" fontId="8" fillId="0" borderId="11" applyBorder="0"/>
    <xf numFmtId="0" fontId="18" fillId="12" borderId="12" applyNumberFormat="0" applyAlignment="0" applyProtection="0"/>
    <xf numFmtId="0" fontId="19" fillId="12" borderId="13"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8" fontId="5" fillId="13" borderId="14" applyBorder="0" applyAlignment="0">
      <protection locked="0"/>
    </xf>
    <xf numFmtId="0" fontId="20" fillId="5" borderId="13" applyNumberFormat="0" applyAlignment="0" applyProtection="0"/>
    <xf numFmtId="170" fontId="11" fillId="13" borderId="0" applyBorder="0">
      <alignment horizontal="left" vertical="center"/>
      <protection locked="0"/>
    </xf>
    <xf numFmtId="170" fontId="11" fillId="13" borderId="0" applyBorder="0">
      <alignment vertical="center"/>
      <protection locked="0"/>
    </xf>
    <xf numFmtId="168" fontId="5" fillId="13" borderId="1" applyBorder="0" applyAlignment="0">
      <protection locked="0"/>
    </xf>
    <xf numFmtId="169" fontId="13" fillId="13" borderId="0" applyBorder="0">
      <alignment horizontal="center" vertical="center"/>
      <protection locked="0"/>
    </xf>
    <xf numFmtId="170" fontId="8" fillId="13" borderId="11" applyBorder="0">
      <protection locked="0"/>
    </xf>
    <xf numFmtId="3" fontId="5" fillId="13" borderId="11" applyBorder="0">
      <alignment vertical="center"/>
      <protection locked="0"/>
    </xf>
    <xf numFmtId="0" fontId="21" fillId="0" borderId="15" applyNumberFormat="0" applyFill="0" applyAlignment="0" applyProtection="0"/>
    <xf numFmtId="0" fontId="22" fillId="0" borderId="0" applyNumberForma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32" fillId="2" borderId="0" applyNumberFormat="0" applyBorder="0" applyAlignment="0" applyProtection="0"/>
    <xf numFmtId="0" fontId="32" fillId="2" borderId="0" applyNumberFormat="0" applyBorder="0" applyAlignment="0" applyProtection="0"/>
    <xf numFmtId="0" fontId="23" fillId="4" borderId="0" applyNumberFormat="0" applyBorder="0" applyAlignment="0" applyProtection="0"/>
    <xf numFmtId="167"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167" fontId="33"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3" fontId="5"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167" fontId="34" fillId="0" borderId="0" applyNumberFormat="0" applyFill="0" applyBorder="0" applyAlignment="0" applyProtection="0"/>
    <xf numFmtId="0" fontId="36"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167" fontId="35" fillId="0" borderId="0" applyNumberFormat="0" applyFill="0" applyBorder="0" applyAlignment="0" applyProtection="0"/>
    <xf numFmtId="167" fontId="15" fillId="0" borderId="0" applyNumberFormat="0" applyFill="0" applyBorder="0" applyAlignment="0" applyProtection="0"/>
    <xf numFmtId="167" fontId="33" fillId="0" borderId="0" applyNumberFormat="0" applyFill="0" applyBorder="0" applyAlignment="0" applyProtection="0">
      <alignment vertical="top"/>
      <protection locked="0"/>
    </xf>
    <xf numFmtId="167" fontId="3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6" fillId="14"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0" fontId="31" fillId="0" borderId="0"/>
    <xf numFmtId="167" fontId="5" fillId="0" borderId="0"/>
    <xf numFmtId="0" fontId="5" fillId="0" borderId="0"/>
    <xf numFmtId="0" fontId="5"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167" fontId="14" fillId="0" borderId="0"/>
    <xf numFmtId="0" fontId="14" fillId="0" borderId="0"/>
    <xf numFmtId="167" fontId="31" fillId="0" borderId="0"/>
    <xf numFmtId="167" fontId="31" fillId="0" borderId="0"/>
    <xf numFmtId="0" fontId="31" fillId="0" borderId="0"/>
    <xf numFmtId="167" fontId="8" fillId="0" borderId="0"/>
    <xf numFmtId="167" fontId="5" fillId="0" borderId="0"/>
    <xf numFmtId="0" fontId="5" fillId="0" borderId="0"/>
    <xf numFmtId="167" fontId="5" fillId="0" borderId="0"/>
    <xf numFmtId="167" fontId="5" fillId="0" borderId="0"/>
    <xf numFmtId="0" fontId="5" fillId="0" borderId="0"/>
    <xf numFmtId="167" fontId="5" fillId="0" borderId="0">
      <alignment horizontal="left"/>
    </xf>
    <xf numFmtId="0" fontId="5" fillId="0" borderId="0">
      <alignment horizontal="left"/>
    </xf>
    <xf numFmtId="0" fontId="37" fillId="0" borderId="0"/>
    <xf numFmtId="0" fontId="37" fillId="0" borderId="0"/>
    <xf numFmtId="0" fontId="5" fillId="15"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4" fillId="3" borderId="0" applyNumberFormat="0" applyBorder="0" applyAlignment="0" applyProtection="0"/>
    <xf numFmtId="167" fontId="31" fillId="0" borderId="0"/>
    <xf numFmtId="167" fontId="31"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8"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31" fillId="0" borderId="0"/>
    <xf numFmtId="167" fontId="31" fillId="0" borderId="0"/>
    <xf numFmtId="167" fontId="31" fillId="0" borderId="0"/>
    <xf numFmtId="0" fontId="31" fillId="0" borderId="0"/>
    <xf numFmtId="167" fontId="8" fillId="0" borderId="0"/>
    <xf numFmtId="167" fontId="31" fillId="0" borderId="0"/>
    <xf numFmtId="167" fontId="31" fillId="0" borderId="0"/>
    <xf numFmtId="167" fontId="31" fillId="0" borderId="0"/>
    <xf numFmtId="0" fontId="31" fillId="0" borderId="0"/>
    <xf numFmtId="167" fontId="8"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8" fillId="0" borderId="0"/>
    <xf numFmtId="0" fontId="37"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167" fontId="37" fillId="0" borderId="0"/>
    <xf numFmtId="0" fontId="37"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5" fillId="0" borderId="0"/>
    <xf numFmtId="167" fontId="37" fillId="0" borderId="0"/>
    <xf numFmtId="167" fontId="37"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0" fontId="5" fillId="0" borderId="0"/>
    <xf numFmtId="0" fontId="31" fillId="0" borderId="0"/>
    <xf numFmtId="0" fontId="37" fillId="0" borderId="0"/>
    <xf numFmtId="167" fontId="31" fillId="0" borderId="0"/>
    <xf numFmtId="167" fontId="31" fillId="0" borderId="0"/>
    <xf numFmtId="0" fontId="31" fillId="0" borderId="0"/>
    <xf numFmtId="0" fontId="5" fillId="0" borderId="0"/>
    <xf numFmtId="167" fontId="5" fillId="0" borderId="0"/>
    <xf numFmtId="0" fontId="5" fillId="0" borderId="0"/>
    <xf numFmtId="0" fontId="31" fillId="0" borderId="0"/>
    <xf numFmtId="167" fontId="31" fillId="0" borderId="0"/>
    <xf numFmtId="0" fontId="31" fillId="0" borderId="0"/>
    <xf numFmtId="167" fontId="31" fillId="0" borderId="0"/>
    <xf numFmtId="167" fontId="8" fillId="0" borderId="0"/>
    <xf numFmtId="167" fontId="12" fillId="0" borderId="0"/>
    <xf numFmtId="0" fontId="12" fillId="0" borderId="0"/>
    <xf numFmtId="167" fontId="31" fillId="0" borderId="0"/>
    <xf numFmtId="167" fontId="31" fillId="0" borderId="0"/>
    <xf numFmtId="0" fontId="31" fillId="0" borderId="0"/>
    <xf numFmtId="167" fontId="8" fillId="0" borderId="0"/>
    <xf numFmtId="167" fontId="37" fillId="0" borderId="0"/>
    <xf numFmtId="0" fontId="37" fillId="0" borderId="0"/>
    <xf numFmtId="167" fontId="31" fillId="0" borderId="0"/>
    <xf numFmtId="0" fontId="31" fillId="0" borderId="0"/>
    <xf numFmtId="0" fontId="31" fillId="0" borderId="0"/>
    <xf numFmtId="0" fontId="31" fillId="0" borderId="0"/>
    <xf numFmtId="0" fontId="31" fillId="0" borderId="0"/>
    <xf numFmtId="167" fontId="5" fillId="0" borderId="0"/>
    <xf numFmtId="167" fontId="5" fillId="0" borderId="0"/>
    <xf numFmtId="0" fontId="5" fillId="0" borderId="0"/>
    <xf numFmtId="167" fontId="5"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5" fillId="0" borderId="0"/>
    <xf numFmtId="167" fontId="5" fillId="0" borderId="0"/>
    <xf numFmtId="0" fontId="5" fillId="0" borderId="0"/>
    <xf numFmtId="167" fontId="5"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167" fontId="5" fillId="0" borderId="0"/>
    <xf numFmtId="0" fontId="5" fillId="0" borderId="0"/>
    <xf numFmtId="0" fontId="5" fillId="0" borderId="0"/>
    <xf numFmtId="0" fontId="5" fillId="0" borderId="0"/>
    <xf numFmtId="167" fontId="5"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0" fontId="37" fillId="0" borderId="0"/>
    <xf numFmtId="0" fontId="31" fillId="0" borderId="0"/>
    <xf numFmtId="0" fontId="31" fillId="0" borderId="0"/>
    <xf numFmtId="0" fontId="5" fillId="0" borderId="0"/>
    <xf numFmtId="167" fontId="5" fillId="0" borderId="0"/>
    <xf numFmtId="0" fontId="5" fillId="0" borderId="0"/>
    <xf numFmtId="167"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5" fillId="0" borderId="0"/>
    <xf numFmtId="167" fontId="31" fillId="0" borderId="0"/>
    <xf numFmtId="0" fontId="31" fillId="0" borderId="0"/>
    <xf numFmtId="167" fontId="8" fillId="0" borderId="0"/>
    <xf numFmtId="167" fontId="37" fillId="0" borderId="0"/>
    <xf numFmtId="0" fontId="37" fillId="0" borderId="0"/>
    <xf numFmtId="167" fontId="31" fillId="0" borderId="0"/>
    <xf numFmtId="0" fontId="31" fillId="0" borderId="0"/>
    <xf numFmtId="0" fontId="31" fillId="0" borderId="0"/>
    <xf numFmtId="167"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0" fontId="31" fillId="0" borderId="0"/>
    <xf numFmtId="0"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0" fontId="31" fillId="0" borderId="0"/>
    <xf numFmtId="167"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1" fillId="0" borderId="0"/>
    <xf numFmtId="0" fontId="5" fillId="0" borderId="0"/>
    <xf numFmtId="167"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5" fillId="0" borderId="0"/>
    <xf numFmtId="0"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70" fontId="7" fillId="0" borderId="0">
      <alignment horizontal="center" vertical="center"/>
    </xf>
    <xf numFmtId="0" fontId="25" fillId="0" borderId="17" applyNumberFormat="0" applyFill="0" applyAlignment="0" applyProtection="0"/>
    <xf numFmtId="0" fontId="26" fillId="0" borderId="18" applyNumberFormat="0" applyFill="0" applyAlignment="0" applyProtection="0"/>
    <xf numFmtId="0" fontId="27" fillId="0" borderId="19" applyNumberFormat="0" applyFill="0" applyAlignment="0" applyProtection="0"/>
    <xf numFmtId="0" fontId="27" fillId="0" borderId="0" applyNumberFormat="0" applyFill="0" applyBorder="0" applyAlignment="0" applyProtection="0"/>
    <xf numFmtId="0" fontId="9" fillId="0" borderId="0" applyNumberFormat="0" applyFill="0" applyBorder="0" applyAlignment="0" applyProtection="0"/>
    <xf numFmtId="0" fontId="28" fillId="0" borderId="20" applyNumberFormat="0" applyFill="0" applyAlignment="0" applyProtection="0"/>
    <xf numFmtId="168" fontId="5" fillId="16" borderId="0" applyBorder="0" applyAlignment="0"/>
    <xf numFmtId="37" fontId="5" fillId="16" borderId="1" applyBorder="0" applyAlignment="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29" fillId="0" borderId="0" applyNumberFormat="0" applyFill="0" applyBorder="0" applyAlignment="0" applyProtection="0"/>
    <xf numFmtId="0" fontId="30" fillId="17" borderId="2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15"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0" fontId="5" fillId="0" borderId="0"/>
    <xf numFmtId="167" fontId="12" fillId="0" borderId="0"/>
    <xf numFmtId="0" fontId="12" fillId="0" borderId="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4" fillId="0" borderId="0"/>
    <xf numFmtId="0" fontId="4" fillId="0" borderId="0"/>
    <xf numFmtId="0" fontId="4" fillId="0" borderId="0"/>
    <xf numFmtId="0" fontId="35" fillId="0" borderId="0" applyNumberFormat="0" applyFill="0" applyBorder="0" applyAlignment="0" applyProtection="0"/>
    <xf numFmtId="9"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21" fillId="0" borderId="32" applyNumberFormat="0" applyFill="0" applyAlignment="0" applyProtection="0"/>
    <xf numFmtId="0" fontId="20" fillId="5" borderId="31" applyNumberFormat="0" applyAlignment="0" applyProtection="0"/>
    <xf numFmtId="0" fontId="19" fillId="12" borderId="31" applyNumberFormat="0" applyAlignment="0" applyProtection="0"/>
    <xf numFmtId="0" fontId="18" fillId="12" borderId="30" applyNumberFormat="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5" fillId="15" borderId="33" applyNumberFormat="0" applyFont="0" applyAlignment="0" applyProtection="0"/>
    <xf numFmtId="0" fontId="5" fillId="15" borderId="33" applyNumberFormat="0" applyFon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8" fontId="4" fillId="0" borderId="1" applyBorder="0" applyAlignment="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8" fontId="4" fillId="13" borderId="14" applyBorder="0" applyAlignment="0">
      <protection locked="0"/>
    </xf>
    <xf numFmtId="168" fontId="4" fillId="13" borderId="1" applyBorder="0" applyAlignment="0">
      <protection locked="0"/>
    </xf>
    <xf numFmtId="3" fontId="4" fillId="13" borderId="11" applyBorder="0">
      <alignment vertical="center"/>
      <protection locked="0"/>
    </xf>
    <xf numFmtId="167" fontId="4" fillId="0" borderId="0" applyFont="0" applyFill="0" applyBorder="0" applyAlignment="0" applyProtection="0"/>
    <xf numFmtId="171"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7" fontId="4" fillId="0" borderId="0"/>
    <xf numFmtId="0" fontId="4" fillId="0" borderId="0"/>
    <xf numFmtId="167" fontId="4" fillId="0" borderId="0"/>
    <xf numFmtId="0" fontId="4" fillId="0" borderId="0"/>
    <xf numFmtId="167" fontId="4" fillId="0" borderId="0"/>
    <xf numFmtId="167" fontId="4" fillId="0" borderId="0"/>
    <xf numFmtId="0" fontId="4" fillId="0" borderId="0"/>
    <xf numFmtId="167" fontId="4" fillId="0" borderId="0">
      <alignment horizontal="left"/>
    </xf>
    <xf numFmtId="0" fontId="4" fillId="0" borderId="0">
      <alignment horizontal="left"/>
    </xf>
    <xf numFmtId="0" fontId="4" fillId="15" borderId="33"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0" fontId="4" fillId="0" borderId="0"/>
    <xf numFmtId="0" fontId="4" fillId="0" borderId="0"/>
    <xf numFmtId="0"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8" fontId="4" fillId="16" borderId="0" applyBorder="0" applyAlignment="0"/>
    <xf numFmtId="37" fontId="4" fillId="16" borderId="1" applyBorder="0" applyAlignment="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0" fontId="4" fillId="0" borderId="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0" fontId="4" fillId="15" borderId="33" applyNumberFormat="0" applyFont="0" applyAlignment="0" applyProtection="0"/>
    <xf numFmtId="0" fontId="4" fillId="15" borderId="33" applyNumberFormat="0" applyFont="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cellStyleXfs>
  <cellXfs count="718">
    <xf numFmtId="0" fontId="0" fillId="0" borderId="0" xfId="0"/>
    <xf numFmtId="0" fontId="0" fillId="0" borderId="0" xfId="0" applyBorder="1"/>
    <xf numFmtId="0" fontId="0" fillId="0" borderId="0" xfId="0" applyBorder="1" applyAlignment="1">
      <alignment wrapText="1"/>
    </xf>
    <xf numFmtId="0" fontId="0" fillId="0" borderId="7" xfId="0" applyBorder="1"/>
    <xf numFmtId="0" fontId="0" fillId="0" borderId="0" xfId="0" applyBorder="1" applyAlignment="1">
      <alignment vertical="center" wrapText="1"/>
    </xf>
    <xf numFmtId="0" fontId="0" fillId="0" borderId="0" xfId="0" applyBorder="1" applyAlignment="1">
      <alignment vertical="center"/>
    </xf>
    <xf numFmtId="0" fontId="40" fillId="0" borderId="0" xfId="0" applyFont="1"/>
    <xf numFmtId="0" fontId="1" fillId="0" borderId="0" xfId="0" applyFont="1" applyBorder="1" applyAlignment="1">
      <alignment vertical="center" wrapText="1"/>
    </xf>
    <xf numFmtId="2" fontId="2" fillId="0" borderId="0" xfId="0" applyNumberFormat="1" applyFont="1" applyBorder="1"/>
    <xf numFmtId="0" fontId="1" fillId="0" borderId="0" xfId="0" applyFont="1"/>
    <xf numFmtId="0" fontId="42" fillId="0" borderId="0" xfId="0" applyFont="1"/>
    <xf numFmtId="2" fontId="2" fillId="0" borderId="9" xfId="0" applyNumberFormat="1" applyFont="1" applyBorder="1"/>
    <xf numFmtId="0" fontId="0" fillId="0" borderId="0" xfId="0" applyAlignment="1">
      <alignment horizontal="right"/>
    </xf>
    <xf numFmtId="0" fontId="5" fillId="0" borderId="28" xfId="1170" applyFont="1" applyBorder="1" applyAlignment="1">
      <alignment horizontal="center"/>
    </xf>
    <xf numFmtId="0" fontId="0" fillId="0" borderId="22" xfId="0" applyBorder="1"/>
    <xf numFmtId="0" fontId="5" fillId="0" borderId="27" xfId="1170" applyFont="1" applyBorder="1"/>
    <xf numFmtId="0" fontId="5" fillId="0" borderId="28" xfId="1170" applyFont="1" applyBorder="1"/>
    <xf numFmtId="0" fontId="5" fillId="0" borderId="5" xfId="1170" applyFont="1" applyBorder="1"/>
    <xf numFmtId="0" fontId="44" fillId="0" borderId="4" xfId="1170" applyFont="1" applyBorder="1" applyAlignment="1">
      <alignment horizontal="right" wrapText="1"/>
    </xf>
    <xf numFmtId="0" fontId="5" fillId="0" borderId="5" xfId="1170" applyFont="1" applyBorder="1" applyAlignment="1">
      <alignment horizontal="left" wrapText="1"/>
    </xf>
    <xf numFmtId="0" fontId="5" fillId="0" borderId="6" xfId="1170" applyFont="1" applyBorder="1" applyAlignment="1">
      <alignment horizontal="left" wrapText="1"/>
    </xf>
    <xf numFmtId="0" fontId="45" fillId="0" borderId="27" xfId="1170" applyFont="1" applyBorder="1"/>
    <xf numFmtId="0" fontId="45" fillId="0" borderId="28" xfId="1170" applyFont="1" applyBorder="1"/>
    <xf numFmtId="0" fontId="45" fillId="0" borderId="3" xfId="1170" applyFont="1" applyBorder="1"/>
    <xf numFmtId="49" fontId="45" fillId="0" borderId="1" xfId="1170" applyNumberFormat="1" applyFont="1" applyBorder="1"/>
    <xf numFmtId="0" fontId="5" fillId="0" borderId="2" xfId="1170" applyFont="1" applyBorder="1"/>
    <xf numFmtId="0" fontId="46" fillId="0" borderId="3" xfId="1170" applyFont="1" applyBorder="1"/>
    <xf numFmtId="0" fontId="5" fillId="18" borderId="4" xfId="1170" applyNumberFormat="1" applyFont="1" applyFill="1" applyBorder="1" applyAlignment="1">
      <alignment horizontal="left" vertical="center" wrapText="1"/>
    </xf>
    <xf numFmtId="0" fontId="5" fillId="18" borderId="2" xfId="1170" applyNumberFormat="1" applyFont="1" applyFill="1" applyBorder="1" applyAlignment="1">
      <alignment horizontal="left" vertical="center" wrapText="1"/>
    </xf>
    <xf numFmtId="0" fontId="5" fillId="0" borderId="7" xfId="1170" applyFont="1" applyBorder="1"/>
    <xf numFmtId="0" fontId="46" fillId="0" borderId="29" xfId="1170" applyFont="1" applyBorder="1"/>
    <xf numFmtId="0" fontId="31" fillId="0" borderId="0" xfId="0" applyFont="1" applyBorder="1"/>
    <xf numFmtId="0" fontId="31" fillId="0" borderId="3" xfId="0" applyFont="1" applyBorder="1"/>
    <xf numFmtId="0" fontId="0" fillId="0" borderId="29" xfId="0" applyBorder="1"/>
    <xf numFmtId="0" fontId="35" fillId="0" borderId="0" xfId="2271"/>
    <xf numFmtId="49" fontId="45" fillId="0" borderId="10" xfId="1170" applyNumberFormat="1" applyFont="1" applyBorder="1"/>
    <xf numFmtId="49" fontId="45" fillId="0" borderId="0" xfId="1170" applyNumberFormat="1" applyFont="1" applyBorder="1"/>
    <xf numFmtId="0" fontId="31" fillId="0" borderId="3" xfId="0" applyFont="1" applyFill="1" applyBorder="1"/>
    <xf numFmtId="0" fontId="31" fillId="0" borderId="5" xfId="0" applyFont="1" applyFill="1" applyBorder="1"/>
    <xf numFmtId="0" fontId="31" fillId="0" borderId="6" xfId="0" applyFont="1" applyFill="1" applyBorder="1"/>
    <xf numFmtId="0" fontId="31" fillId="0" borderId="0" xfId="0" applyFont="1" applyFill="1" applyBorder="1"/>
    <xf numFmtId="0" fontId="0" fillId="0" borderId="0" xfId="0" applyFont="1" applyFill="1" applyBorder="1"/>
    <xf numFmtId="0" fontId="31" fillId="0" borderId="0" xfId="0" applyFont="1"/>
    <xf numFmtId="0" fontId="0" fillId="0" borderId="0" xfId="0" applyFont="1"/>
    <xf numFmtId="0" fontId="5" fillId="0" borderId="0" xfId="1170" applyFont="1" applyFill="1" applyBorder="1" applyAlignment="1">
      <alignment horizontal="left" wrapText="1"/>
    </xf>
    <xf numFmtId="0" fontId="47" fillId="0" borderId="0" xfId="0" applyFont="1" applyAlignment="1">
      <alignment horizontal="right" vertical="center"/>
    </xf>
    <xf numFmtId="0" fontId="5" fillId="0" borderId="0" xfId="1170" applyFont="1" applyFill="1" applyBorder="1"/>
    <xf numFmtId="172" fontId="0" fillId="0" borderId="0" xfId="0" applyNumberFormat="1"/>
    <xf numFmtId="2" fontId="41" fillId="0" borderId="0" xfId="0" applyNumberFormat="1" applyFont="1" applyBorder="1"/>
    <xf numFmtId="2" fontId="41" fillId="0" borderId="23" xfId="0" applyNumberFormat="1" applyFont="1" applyBorder="1"/>
    <xf numFmtId="0" fontId="41" fillId="0" borderId="0" xfId="0" applyFont="1" applyBorder="1"/>
    <xf numFmtId="0" fontId="50" fillId="0" borderId="0" xfId="0" applyFont="1"/>
    <xf numFmtId="0" fontId="40" fillId="0" borderId="0" xfId="0" applyFont="1" applyBorder="1"/>
    <xf numFmtId="0" fontId="51" fillId="0" borderId="0" xfId="0" applyFont="1" applyAlignment="1">
      <alignment horizontal="left"/>
    </xf>
    <xf numFmtId="0" fontId="52" fillId="0" borderId="0" xfId="0" applyFont="1" applyBorder="1" applyAlignment="1">
      <alignment horizontal="left"/>
    </xf>
    <xf numFmtId="0" fontId="51" fillId="0" borderId="0" xfId="0" applyFont="1" applyBorder="1" applyAlignment="1">
      <alignment horizontal="left"/>
    </xf>
    <xf numFmtId="175" fontId="43" fillId="0" borderId="0" xfId="2272" applyNumberFormat="1" applyFont="1" applyBorder="1" applyAlignment="1">
      <alignment horizontal="right"/>
    </xf>
    <xf numFmtId="2" fontId="0" fillId="0" borderId="0" xfId="0" applyNumberFormat="1" applyBorder="1"/>
    <xf numFmtId="2" fontId="0" fillId="0" borderId="0" xfId="0" applyNumberFormat="1" applyBorder="1" applyAlignment="1">
      <alignment horizontal="left" vertical="center" wrapText="1"/>
    </xf>
    <xf numFmtId="2" fontId="0" fillId="0" borderId="0" xfId="0" applyNumberFormat="1" applyBorder="1" applyAlignment="1">
      <alignment vertical="center" wrapText="1"/>
    </xf>
    <xf numFmtId="2" fontId="0" fillId="0" borderId="0" xfId="0" applyNumberFormat="1" applyBorder="1" applyAlignment="1">
      <alignment vertical="center"/>
    </xf>
    <xf numFmtId="0" fontId="0" fillId="0" borderId="26" xfId="0" applyBorder="1"/>
    <xf numFmtId="0" fontId="0" fillId="0" borderId="25" xfId="0" applyBorder="1"/>
    <xf numFmtId="0" fontId="54" fillId="0" borderId="34" xfId="0" applyFont="1" applyBorder="1" applyAlignment="1">
      <alignment horizontal="right" vertical="center"/>
    </xf>
    <xf numFmtId="0" fontId="52" fillId="0" borderId="35" xfId="0" applyFont="1" applyBorder="1"/>
    <xf numFmtId="0" fontId="52" fillId="0" borderId="36" xfId="0" applyFont="1" applyBorder="1"/>
    <xf numFmtId="0" fontId="54" fillId="0" borderId="26" xfId="0" applyFont="1" applyBorder="1" applyAlignment="1">
      <alignment horizontal="right" vertical="center"/>
    </xf>
    <xf numFmtId="0" fontId="11" fillId="0" borderId="0" xfId="1170" applyFont="1" applyFill="1" applyBorder="1"/>
    <xf numFmtId="0" fontId="52" fillId="0" borderId="9" xfId="0" applyFont="1" applyBorder="1"/>
    <xf numFmtId="0" fontId="41" fillId="0" borderId="0" xfId="0" applyFont="1"/>
    <xf numFmtId="174" fontId="1" fillId="0" borderId="0" xfId="2272" applyNumberFormat="1" applyFont="1"/>
    <xf numFmtId="176" fontId="43" fillId="0" borderId="9" xfId="2272" applyNumberFormat="1" applyFont="1" applyBorder="1" applyAlignment="1">
      <alignment horizontal="right"/>
    </xf>
    <xf numFmtId="175" fontId="43" fillId="0" borderId="9" xfId="2272" applyNumberFormat="1" applyFont="1" applyBorder="1" applyAlignment="1">
      <alignment horizontal="right"/>
    </xf>
    <xf numFmtId="0" fontId="41" fillId="0" borderId="23" xfId="0" applyFont="1" applyBorder="1"/>
    <xf numFmtId="176" fontId="43" fillId="0" borderId="24" xfId="2272" applyNumberFormat="1" applyFont="1" applyBorder="1" applyAlignment="1">
      <alignment horizontal="right"/>
    </xf>
    <xf numFmtId="0" fontId="0" fillId="0" borderId="37" xfId="0" applyBorder="1"/>
    <xf numFmtId="0" fontId="41" fillId="0" borderId="38" xfId="0" applyFont="1" applyBorder="1"/>
    <xf numFmtId="2" fontId="41" fillId="0" borderId="38" xfId="0" applyNumberFormat="1" applyFont="1" applyBorder="1"/>
    <xf numFmtId="175" fontId="43" fillId="0" borderId="39" xfId="2272" applyNumberFormat="1" applyFont="1" applyBorder="1" applyAlignment="1">
      <alignment horizontal="right"/>
    </xf>
    <xf numFmtId="0" fontId="52" fillId="19" borderId="40" xfId="0" applyFont="1" applyFill="1" applyBorder="1" applyAlignment="1">
      <alignment vertical="center" wrapText="1"/>
    </xf>
    <xf numFmtId="0" fontId="1" fillId="0" borderId="42" xfId="0" applyFont="1" applyBorder="1" applyAlignment="1">
      <alignment vertical="center" wrapText="1"/>
    </xf>
    <xf numFmtId="2" fontId="1" fillId="0" borderId="42" xfId="0" applyNumberFormat="1" applyFont="1" applyBorder="1" applyAlignment="1">
      <alignment vertical="center" wrapText="1"/>
    </xf>
    <xf numFmtId="0" fontId="1" fillId="0" borderId="43" xfId="0" applyFont="1" applyBorder="1" applyAlignment="1">
      <alignment vertical="center" wrapText="1"/>
    </xf>
    <xf numFmtId="2" fontId="1" fillId="0" borderId="43" xfId="0" applyNumberFormat="1" applyFont="1" applyBorder="1" applyAlignment="1">
      <alignment vertical="center" wrapText="1"/>
    </xf>
    <xf numFmtId="0" fontId="0" fillId="0" borderId="44" xfId="0" applyBorder="1" applyAlignment="1">
      <alignment vertical="center" wrapText="1"/>
    </xf>
    <xf numFmtId="2" fontId="0" fillId="0" borderId="44" xfId="0" applyNumberFormat="1" applyBorder="1" applyAlignment="1">
      <alignment vertical="center" wrapText="1"/>
    </xf>
    <xf numFmtId="0" fontId="0" fillId="0" borderId="44" xfId="0" applyBorder="1" applyAlignment="1">
      <alignment vertical="center"/>
    </xf>
    <xf numFmtId="2" fontId="0" fillId="0" borderId="44" xfId="0" applyNumberFormat="1" applyBorder="1" applyAlignment="1">
      <alignment vertical="center"/>
    </xf>
    <xf numFmtId="173" fontId="1" fillId="0" borderId="0" xfId="0" applyNumberFormat="1" applyFont="1" applyBorder="1" applyAlignment="1">
      <alignment horizontal="right" vertical="center"/>
    </xf>
    <xf numFmtId="0" fontId="0" fillId="0" borderId="0" xfId="0" applyAlignment="1">
      <alignment vertical="center"/>
    </xf>
    <xf numFmtId="175" fontId="41" fillId="0" borderId="42" xfId="2272" applyNumberFormat="1" applyFont="1" applyBorder="1" applyAlignment="1">
      <alignment horizontal="right" vertical="center"/>
    </xf>
    <xf numFmtId="2" fontId="41" fillId="0" borderId="0" xfId="0" applyNumberFormat="1" applyFont="1" applyBorder="1" applyAlignment="1">
      <alignment horizontal="right" vertical="center"/>
    </xf>
    <xf numFmtId="2" fontId="41" fillId="0" borderId="42" xfId="0" applyNumberFormat="1" applyFont="1" applyBorder="1" applyAlignment="1">
      <alignment horizontal="right" vertical="center"/>
    </xf>
    <xf numFmtId="2" fontId="43" fillId="0" borderId="42" xfId="0" applyNumberFormat="1" applyFont="1" applyBorder="1" applyAlignment="1">
      <alignment horizontal="right" vertical="center"/>
    </xf>
    <xf numFmtId="0" fontId="41" fillId="0" borderId="0" xfId="0" applyFont="1" applyBorder="1" applyAlignment="1">
      <alignment horizontal="right" vertical="center"/>
    </xf>
    <xf numFmtId="175" fontId="43" fillId="0" borderId="42" xfId="2272" applyNumberFormat="1" applyFont="1" applyBorder="1" applyAlignment="1">
      <alignment horizontal="right" vertical="center"/>
    </xf>
    <xf numFmtId="0" fontId="1" fillId="0" borderId="0" xfId="0" applyFont="1" applyBorder="1" applyAlignment="1">
      <alignment vertical="center"/>
    </xf>
    <xf numFmtId="0" fontId="1" fillId="0" borderId="0" xfId="0" applyFont="1" applyAlignment="1">
      <alignment vertical="center"/>
    </xf>
    <xf numFmtId="175" fontId="41" fillId="0" borderId="0" xfId="2272" applyNumberFormat="1" applyFont="1" applyBorder="1" applyAlignment="1">
      <alignment horizontal="right" vertical="center"/>
    </xf>
    <xf numFmtId="2" fontId="43" fillId="0" borderId="0" xfId="0" applyNumberFormat="1" applyFont="1" applyBorder="1" applyAlignment="1">
      <alignment horizontal="right" vertical="center"/>
    </xf>
    <xf numFmtId="175" fontId="43" fillId="0" borderId="0" xfId="2272" applyNumberFormat="1" applyFont="1" applyBorder="1" applyAlignment="1">
      <alignment horizontal="right" vertical="center"/>
    </xf>
    <xf numFmtId="175" fontId="41" fillId="0" borderId="43" xfId="2272" applyNumberFormat="1" applyFont="1" applyBorder="1" applyAlignment="1">
      <alignment horizontal="right" vertical="center"/>
    </xf>
    <xf numFmtId="2" fontId="41" fillId="0" borderId="43" xfId="0" applyNumberFormat="1" applyFont="1" applyBorder="1" applyAlignment="1">
      <alignment horizontal="right" vertical="center"/>
    </xf>
    <xf numFmtId="2" fontId="43" fillId="0" borderId="43" xfId="0" applyNumberFormat="1" applyFont="1" applyBorder="1" applyAlignment="1">
      <alignment horizontal="right" vertical="center"/>
    </xf>
    <xf numFmtId="175" fontId="43" fillId="0" borderId="43" xfId="2272" applyNumberFormat="1" applyFont="1" applyBorder="1" applyAlignment="1">
      <alignment horizontal="right" vertical="center"/>
    </xf>
    <xf numFmtId="175" fontId="41" fillId="0" borderId="44" xfId="2272" applyNumberFormat="1" applyFont="1" applyBorder="1" applyAlignment="1">
      <alignment horizontal="right" vertical="center"/>
    </xf>
    <xf numFmtId="2" fontId="41" fillId="0" borderId="44" xfId="0" applyNumberFormat="1" applyFont="1" applyBorder="1" applyAlignment="1">
      <alignment horizontal="right" vertical="center"/>
    </xf>
    <xf numFmtId="2" fontId="43" fillId="0" borderId="44" xfId="0" applyNumberFormat="1" applyFont="1" applyBorder="1" applyAlignment="1">
      <alignment horizontal="right" vertical="center"/>
    </xf>
    <xf numFmtId="175" fontId="43" fillId="0" borderId="44" xfId="2272" applyNumberFormat="1" applyFont="1" applyBorder="1" applyAlignment="1">
      <alignment horizontal="right" vertical="center"/>
    </xf>
    <xf numFmtId="2" fontId="41" fillId="0" borderId="41" xfId="0" applyNumberFormat="1" applyFont="1" applyBorder="1" applyAlignment="1">
      <alignment horizontal="right" vertical="center"/>
    </xf>
    <xf numFmtId="2" fontId="41" fillId="0" borderId="45" xfId="0" applyNumberFormat="1" applyFont="1" applyBorder="1" applyAlignment="1">
      <alignment horizontal="right" vertical="center"/>
    </xf>
    <xf numFmtId="2" fontId="41" fillId="0" borderId="46" xfId="0" applyNumberFormat="1" applyFont="1" applyBorder="1" applyAlignment="1">
      <alignment horizontal="right" vertical="center"/>
    </xf>
    <xf numFmtId="175" fontId="53" fillId="19" borderId="40" xfId="2272" applyNumberFormat="1" applyFont="1" applyFill="1" applyBorder="1" applyAlignment="1">
      <alignment horizontal="right" vertical="center"/>
    </xf>
    <xf numFmtId="175" fontId="11" fillId="19" borderId="40" xfId="2272" applyNumberFormat="1" applyFont="1" applyFill="1" applyBorder="1" applyAlignment="1">
      <alignment horizontal="right" vertical="center"/>
    </xf>
    <xf numFmtId="0" fontId="51" fillId="0" borderId="0" xfId="0" applyFont="1" applyBorder="1" applyAlignment="1">
      <alignment vertical="center"/>
    </xf>
    <xf numFmtId="0" fontId="51" fillId="0" borderId="0" xfId="0" applyFont="1" applyAlignment="1">
      <alignment vertical="center"/>
    </xf>
    <xf numFmtId="0" fontId="0" fillId="0" borderId="0" xfId="0" applyBorder="1" applyAlignment="1">
      <alignment horizontal="right" vertical="center"/>
    </xf>
    <xf numFmtId="0" fontId="49" fillId="20" borderId="0" xfId="0" applyFont="1" applyFill="1" applyBorder="1" applyAlignment="1">
      <alignment horizontal="right" vertical="center"/>
    </xf>
    <xf numFmtId="0" fontId="49" fillId="21" borderId="0" xfId="0" applyFont="1" applyFill="1" applyBorder="1" applyAlignment="1">
      <alignment horizontal="right" vertical="center"/>
    </xf>
    <xf numFmtId="0" fontId="49" fillId="20" borderId="0" xfId="0" applyFont="1" applyFill="1" applyAlignment="1">
      <alignment horizontal="right" vertical="center"/>
    </xf>
    <xf numFmtId="0" fontId="49" fillId="21" borderId="0" xfId="0" applyFont="1" applyFill="1" applyAlignment="1">
      <alignment horizontal="right" vertical="center"/>
    </xf>
    <xf numFmtId="2" fontId="51" fillId="19" borderId="40" xfId="0" applyNumberFormat="1" applyFont="1" applyFill="1" applyBorder="1" applyAlignment="1">
      <alignment horizontal="right" vertical="center"/>
    </xf>
    <xf numFmtId="2" fontId="52" fillId="19" borderId="40" xfId="0" applyNumberFormat="1" applyFont="1" applyFill="1" applyBorder="1" applyAlignment="1">
      <alignment horizontal="right" vertical="center"/>
    </xf>
    <xf numFmtId="2" fontId="52" fillId="0" borderId="0" xfId="0" applyNumberFormat="1" applyFont="1" applyFill="1" applyBorder="1" applyAlignment="1">
      <alignment horizontal="right" vertical="center"/>
    </xf>
    <xf numFmtId="0" fontId="51" fillId="0" borderId="0" xfId="0" applyFont="1" applyFill="1" applyBorder="1" applyAlignment="1">
      <alignment horizontal="right" vertical="center"/>
    </xf>
    <xf numFmtId="0" fontId="0" fillId="0" borderId="34" xfId="0" applyBorder="1"/>
    <xf numFmtId="0" fontId="0" fillId="0" borderId="35" xfId="0" applyBorder="1"/>
    <xf numFmtId="0" fontId="0" fillId="0" borderId="36" xfId="0" applyBorder="1"/>
    <xf numFmtId="0" fontId="49" fillId="0" borderId="0" xfId="0" applyFont="1" applyBorder="1"/>
    <xf numFmtId="0" fontId="49" fillId="0" borderId="3" xfId="0" applyFont="1" applyBorder="1"/>
    <xf numFmtId="0" fontId="40" fillId="0" borderId="0" xfId="0" applyFont="1" applyBorder="1" applyAlignment="1">
      <alignment horizontal="right"/>
    </xf>
    <xf numFmtId="0" fontId="0" fillId="0" borderId="0" xfId="0" applyBorder="1" applyAlignment="1">
      <alignment horizontal="right"/>
    </xf>
    <xf numFmtId="2" fontId="0" fillId="0" borderId="0" xfId="0" applyNumberFormat="1" applyBorder="1" applyAlignment="1">
      <alignment horizontal="right"/>
    </xf>
    <xf numFmtId="0" fontId="41" fillId="0" borderId="0" xfId="0" applyFont="1" applyAlignment="1">
      <alignment horizontal="right"/>
    </xf>
    <xf numFmtId="0" fontId="42" fillId="0" borderId="0" xfId="0" applyFont="1" applyAlignment="1"/>
    <xf numFmtId="0" fontId="0" fillId="0" borderId="0" xfId="0" applyAlignment="1"/>
    <xf numFmtId="0" fontId="52" fillId="19" borderId="40" xfId="0" applyFont="1" applyFill="1" applyBorder="1" applyAlignment="1">
      <alignment vertical="center"/>
    </xf>
    <xf numFmtId="0" fontId="0" fillId="0" borderId="0" xfId="0" applyBorder="1" applyAlignment="1"/>
    <xf numFmtId="2" fontId="0" fillId="0" borderId="0" xfId="0" applyNumberFormat="1" applyAlignment="1"/>
    <xf numFmtId="0" fontId="1" fillId="22" borderId="0" xfId="0" applyFont="1" applyFill="1" applyBorder="1" applyAlignment="1">
      <alignment vertical="center"/>
    </xf>
    <xf numFmtId="2" fontId="0" fillId="22" borderId="0" xfId="0" applyNumberFormat="1" applyFill="1" applyBorder="1" applyAlignment="1">
      <alignment horizontal="right" vertical="center" wrapText="1"/>
    </xf>
    <xf numFmtId="0" fontId="0" fillId="22" borderId="0" xfId="0" applyFill="1" applyBorder="1" applyAlignment="1">
      <alignment vertical="center"/>
    </xf>
    <xf numFmtId="0" fontId="52" fillId="22" borderId="0" xfId="0" applyFont="1" applyFill="1" applyBorder="1" applyAlignment="1"/>
    <xf numFmtId="0" fontId="52" fillId="22" borderId="0" xfId="0" applyFont="1" applyFill="1" applyBorder="1" applyAlignment="1">
      <alignment vertical="top"/>
    </xf>
    <xf numFmtId="0" fontId="0" fillId="0" borderId="0" xfId="0" applyAlignment="1">
      <alignment horizontal="left"/>
    </xf>
    <xf numFmtId="0" fontId="31" fillId="0" borderId="3" xfId="0" applyFont="1" applyFill="1" applyBorder="1" applyAlignment="1">
      <alignment vertical="top" wrapText="1"/>
    </xf>
    <xf numFmtId="0" fontId="5" fillId="0" borderId="3" xfId="1170" applyFont="1" applyFill="1" applyBorder="1"/>
    <xf numFmtId="1" fontId="0" fillId="0" borderId="0" xfId="0" applyNumberFormat="1"/>
    <xf numFmtId="1" fontId="1" fillId="0" borderId="0" xfId="0" applyNumberFormat="1" applyFont="1" applyBorder="1"/>
    <xf numFmtId="1" fontId="1" fillId="0" borderId="0" xfId="0" applyNumberFormat="1" applyFont="1" applyBorder="1" applyAlignment="1">
      <alignment vertical="center" wrapText="1"/>
    </xf>
    <xf numFmtId="1" fontId="0" fillId="0" borderId="0" xfId="0" applyNumberFormat="1" applyBorder="1"/>
    <xf numFmtId="0" fontId="0" fillId="0" borderId="0" xfId="0" quotePrefix="1"/>
    <xf numFmtId="0" fontId="0" fillId="0" borderId="0" xfId="0" applyBorder="1" applyAlignment="1">
      <alignment horizontal="right" vertical="center" wrapText="1"/>
    </xf>
    <xf numFmtId="177" fontId="0" fillId="0" borderId="0" xfId="0" applyNumberFormat="1" applyFont="1" applyBorder="1" applyAlignment="1">
      <alignment horizontal="right" vertical="center" wrapText="1"/>
    </xf>
    <xf numFmtId="177" fontId="1" fillId="0" borderId="0" xfId="0" applyNumberFormat="1" applyFont="1" applyBorder="1" applyAlignment="1">
      <alignment horizontal="right" vertical="center" wrapText="1"/>
    </xf>
    <xf numFmtId="173" fontId="0" fillId="0" borderId="0" xfId="0" applyNumberFormat="1" applyFont="1" applyBorder="1" applyAlignment="1">
      <alignment horizontal="right" vertical="center" wrapText="1"/>
    </xf>
    <xf numFmtId="173" fontId="1" fillId="0" borderId="0" xfId="0" applyNumberFormat="1" applyFont="1" applyBorder="1" applyAlignment="1">
      <alignment horizontal="right" vertical="center" wrapText="1"/>
    </xf>
    <xf numFmtId="0" fontId="0" fillId="0" borderId="0" xfId="0" applyFont="1" applyBorder="1" applyAlignment="1">
      <alignment horizontal="right" vertical="center" wrapText="1"/>
    </xf>
    <xf numFmtId="0" fontId="0" fillId="0" borderId="0" xfId="0" applyAlignment="1">
      <alignment vertical="center" wrapText="1"/>
    </xf>
    <xf numFmtId="0" fontId="52" fillId="19" borderId="40" xfId="0" applyFont="1" applyFill="1" applyBorder="1" applyAlignment="1">
      <alignment horizontal="left" vertical="center"/>
    </xf>
    <xf numFmtId="0" fontId="51" fillId="23" borderId="0" xfId="0" applyFont="1" applyFill="1" applyBorder="1" applyAlignment="1">
      <alignment vertical="center"/>
    </xf>
    <xf numFmtId="0" fontId="55" fillId="23" borderId="0" xfId="0" applyFont="1" applyFill="1" applyBorder="1"/>
    <xf numFmtId="0" fontId="52" fillId="23" borderId="0" xfId="0" applyFont="1" applyFill="1" applyBorder="1" applyAlignment="1">
      <alignment vertical="center"/>
    </xf>
    <xf numFmtId="0" fontId="56" fillId="0" borderId="0" xfId="0" applyFont="1"/>
    <xf numFmtId="0" fontId="0" fillId="23" borderId="0" xfId="0" applyFill="1" applyBorder="1"/>
    <xf numFmtId="0" fontId="0" fillId="0" borderId="0" xfId="0" applyNumberFormat="1" applyFont="1" applyBorder="1" applyAlignment="1">
      <alignment horizontal="right" vertical="center" wrapText="1"/>
    </xf>
    <xf numFmtId="0" fontId="1" fillId="0" borderId="0" xfId="0" applyNumberFormat="1" applyFont="1" applyBorder="1" applyAlignment="1">
      <alignment horizontal="right" vertical="center" wrapText="1"/>
    </xf>
    <xf numFmtId="178" fontId="41" fillId="0" borderId="0" xfId="2272" applyNumberFormat="1" applyFont="1" applyBorder="1" applyAlignment="1">
      <alignment horizontal="right" vertical="center"/>
    </xf>
    <xf numFmtId="0" fontId="59" fillId="0" borderId="0" xfId="0" applyNumberFormat="1" applyFont="1" applyBorder="1" applyAlignment="1">
      <alignment horizontal="right" vertical="top"/>
    </xf>
    <xf numFmtId="2" fontId="61" fillId="0" borderId="42" xfId="0" applyNumberFormat="1" applyFont="1" applyBorder="1" applyAlignment="1">
      <alignment horizontal="right" vertical="center"/>
    </xf>
    <xf numFmtId="2" fontId="62" fillId="0" borderId="42" xfId="0" applyNumberFormat="1" applyFont="1" applyBorder="1" applyAlignment="1">
      <alignment horizontal="right" vertical="center"/>
    </xf>
    <xf numFmtId="175" fontId="61" fillId="0" borderId="42" xfId="2272" applyNumberFormat="1" applyFont="1" applyBorder="1" applyAlignment="1">
      <alignment horizontal="right" vertical="center"/>
    </xf>
    <xf numFmtId="2" fontId="61" fillId="0" borderId="0" xfId="0" applyNumberFormat="1" applyFont="1" applyBorder="1" applyAlignment="1">
      <alignment horizontal="right" vertical="center"/>
    </xf>
    <xf numFmtId="0" fontId="61" fillId="0" borderId="0" xfId="0" applyFont="1" applyBorder="1" applyAlignment="1">
      <alignment horizontal="right" vertical="center"/>
    </xf>
    <xf numFmtId="175" fontId="62" fillId="0" borderId="42" xfId="2272" applyNumberFormat="1" applyFont="1" applyBorder="1" applyAlignment="1">
      <alignment horizontal="right" vertical="center"/>
    </xf>
    <xf numFmtId="2" fontId="62" fillId="0" borderId="0" xfId="0" applyNumberFormat="1" applyFont="1" applyBorder="1" applyAlignment="1">
      <alignment horizontal="right" vertical="center"/>
    </xf>
    <xf numFmtId="175" fontId="61" fillId="0" borderId="0" xfId="2272" applyNumberFormat="1" applyFont="1" applyBorder="1" applyAlignment="1">
      <alignment horizontal="right" vertical="center"/>
    </xf>
    <xf numFmtId="175" fontId="62" fillId="0" borderId="0" xfId="2272" applyNumberFormat="1" applyFont="1" applyBorder="1" applyAlignment="1">
      <alignment horizontal="right" vertical="center"/>
    </xf>
    <xf numFmtId="2" fontId="61" fillId="0" borderId="43" xfId="0" applyNumberFormat="1" applyFont="1" applyBorder="1" applyAlignment="1">
      <alignment horizontal="right" vertical="center"/>
    </xf>
    <xf numFmtId="2" fontId="62" fillId="0" borderId="43" xfId="0" applyNumberFormat="1" applyFont="1" applyBorder="1" applyAlignment="1">
      <alignment horizontal="right" vertical="center"/>
    </xf>
    <xf numFmtId="175" fontId="61" fillId="0" borderId="43" xfId="2272" applyNumberFormat="1" applyFont="1" applyBorder="1" applyAlignment="1">
      <alignment horizontal="right" vertical="center"/>
    </xf>
    <xf numFmtId="175" fontId="62" fillId="0" borderId="43" xfId="2272" applyNumberFormat="1" applyFont="1" applyBorder="1" applyAlignment="1">
      <alignment horizontal="right" vertical="center"/>
    </xf>
    <xf numFmtId="2" fontId="61" fillId="0" borderId="44" xfId="0" applyNumberFormat="1" applyFont="1" applyBorder="1" applyAlignment="1">
      <alignment horizontal="right" vertical="center"/>
    </xf>
    <xf numFmtId="2" fontId="62" fillId="0" borderId="44" xfId="0" applyNumberFormat="1" applyFont="1" applyBorder="1" applyAlignment="1">
      <alignment horizontal="right" vertical="center"/>
    </xf>
    <xf numFmtId="175" fontId="61" fillId="0" borderId="44" xfId="2272" applyNumberFormat="1" applyFont="1" applyBorder="1" applyAlignment="1">
      <alignment horizontal="right" vertical="center"/>
    </xf>
    <xf numFmtId="175" fontId="62" fillId="0" borderId="44" xfId="2272" applyNumberFormat="1" applyFont="1" applyBorder="1" applyAlignment="1">
      <alignment horizontal="right" vertical="center"/>
    </xf>
    <xf numFmtId="2" fontId="61" fillId="0" borderId="41" xfId="0" applyNumberFormat="1" applyFont="1" applyBorder="1" applyAlignment="1">
      <alignment horizontal="right" vertical="center"/>
    </xf>
    <xf numFmtId="2" fontId="61" fillId="0" borderId="45" xfId="0" applyNumberFormat="1" applyFont="1" applyBorder="1" applyAlignment="1">
      <alignment horizontal="right" vertical="center"/>
    </xf>
    <xf numFmtId="2" fontId="61" fillId="0" borderId="46" xfId="0" applyNumberFormat="1" applyFont="1" applyBorder="1" applyAlignment="1">
      <alignment horizontal="right" vertical="center"/>
    </xf>
    <xf numFmtId="175" fontId="5" fillId="19" borderId="40" xfId="2272" applyNumberFormat="1" applyFont="1" applyFill="1" applyBorder="1" applyAlignment="1">
      <alignment horizontal="right" vertical="center"/>
    </xf>
    <xf numFmtId="2" fontId="49" fillId="0" borderId="0" xfId="0" applyNumberFormat="1" applyFont="1" applyFill="1" applyBorder="1" applyAlignment="1">
      <alignment horizontal="right" vertical="center"/>
    </xf>
    <xf numFmtId="2" fontId="31" fillId="19" borderId="40" xfId="0" applyNumberFormat="1" applyFont="1" applyFill="1" applyBorder="1" applyAlignment="1">
      <alignment horizontal="right" vertical="center"/>
    </xf>
    <xf numFmtId="2" fontId="49" fillId="19" borderId="40" xfId="0" applyNumberFormat="1" applyFont="1" applyFill="1" applyBorder="1" applyAlignment="1">
      <alignment horizontal="right" vertical="center"/>
    </xf>
    <xf numFmtId="0" fontId="31" fillId="0" borderId="0" xfId="0" applyFont="1" applyFill="1" applyBorder="1" applyAlignment="1">
      <alignment horizontal="right" vertical="center"/>
    </xf>
    <xf numFmtId="175" fontId="60" fillId="19" borderId="40" xfId="2272" applyNumberFormat="1" applyFont="1" applyFill="1" applyBorder="1" applyAlignment="1">
      <alignment horizontal="right" vertical="center"/>
    </xf>
    <xf numFmtId="177" fontId="63" fillId="0" borderId="0" xfId="0" applyNumberFormat="1" applyFont="1" applyBorder="1" applyAlignment="1">
      <alignment horizontal="right" vertical="center" wrapText="1"/>
    </xf>
    <xf numFmtId="177" fontId="64" fillId="0" borderId="0" xfId="0" applyNumberFormat="1" applyFont="1" applyBorder="1" applyAlignment="1">
      <alignment horizontal="right" vertical="center" wrapText="1"/>
    </xf>
    <xf numFmtId="0" fontId="0" fillId="0" borderId="0" xfId="0"/>
    <xf numFmtId="2" fontId="2" fillId="0" borderId="24" xfId="0" applyNumberFormat="1" applyFont="1" applyBorder="1"/>
    <xf numFmtId="0" fontId="52" fillId="22" borderId="0" xfId="0" applyFont="1" applyFill="1" applyBorder="1" applyAlignment="1">
      <alignment vertical="center"/>
    </xf>
    <xf numFmtId="0" fontId="1" fillId="23" borderId="0" xfId="0" applyFont="1" applyFill="1" applyBorder="1"/>
    <xf numFmtId="0" fontId="53" fillId="23" borderId="0" xfId="1155" applyFont="1" applyFill="1" applyBorder="1"/>
    <xf numFmtId="0" fontId="53" fillId="23" borderId="0" xfId="0" applyFont="1" applyFill="1" applyBorder="1"/>
    <xf numFmtId="0" fontId="0" fillId="23" borderId="0" xfId="0" applyFont="1" applyFill="1" applyBorder="1" applyAlignment="1">
      <alignment vertical="center"/>
    </xf>
    <xf numFmtId="0" fontId="41" fillId="23" borderId="0" xfId="1155" applyFont="1" applyFill="1" applyBorder="1"/>
    <xf numFmtId="0" fontId="48" fillId="23" borderId="0" xfId="0" applyFont="1" applyFill="1" applyBorder="1" applyAlignment="1">
      <alignment horizontal="left"/>
    </xf>
    <xf numFmtId="0" fontId="55" fillId="23" borderId="0" xfId="1155" applyFont="1" applyFill="1" applyBorder="1"/>
    <xf numFmtId="0" fontId="57" fillId="23" borderId="0" xfId="2271" applyFont="1" applyFill="1"/>
    <xf numFmtId="0" fontId="41" fillId="23" borderId="0" xfId="0" applyFont="1" applyFill="1"/>
    <xf numFmtId="0" fontId="0" fillId="23" borderId="0" xfId="0" applyFont="1" applyFill="1" applyBorder="1"/>
    <xf numFmtId="0" fontId="41" fillId="23" borderId="0" xfId="0" applyFont="1" applyFill="1" applyBorder="1"/>
    <xf numFmtId="0" fontId="0" fillId="23" borderId="0" xfId="0" applyFont="1" applyFill="1"/>
    <xf numFmtId="0" fontId="0" fillId="23" borderId="0" xfId="0" applyFont="1" applyFill="1" applyAlignment="1">
      <alignment vertical="center"/>
    </xf>
    <xf numFmtId="0" fontId="1" fillId="23" borderId="0" xfId="0" applyFont="1" applyFill="1" applyAlignment="1">
      <alignment vertical="center"/>
    </xf>
    <xf numFmtId="0" fontId="40" fillId="23" borderId="0" xfId="0" applyFont="1" applyFill="1"/>
    <xf numFmtId="0" fontId="31" fillId="23" borderId="0" xfId="0" applyFont="1" applyFill="1" applyBorder="1" applyAlignment="1">
      <alignment horizontal="left"/>
    </xf>
    <xf numFmtId="0" fontId="49" fillId="23" borderId="0" xfId="0" applyFont="1" applyFill="1" applyBorder="1" applyAlignment="1">
      <alignment vertical="center"/>
    </xf>
    <xf numFmtId="0" fontId="31" fillId="23" borderId="0" xfId="0" applyFont="1" applyFill="1" applyBorder="1"/>
    <xf numFmtId="177" fontId="31" fillId="23" borderId="0" xfId="0" applyNumberFormat="1" applyFont="1" applyFill="1" applyBorder="1"/>
    <xf numFmtId="0" fontId="4" fillId="23" borderId="0" xfId="0" applyFont="1" applyFill="1" applyBorder="1"/>
    <xf numFmtId="0" fontId="4" fillId="23" borderId="0" xfId="1155" applyFont="1" applyFill="1" applyBorder="1"/>
    <xf numFmtId="0" fontId="31" fillId="23" borderId="0" xfId="0" applyFont="1" applyFill="1" applyBorder="1" applyAlignment="1">
      <alignment vertical="center"/>
    </xf>
    <xf numFmtId="0" fontId="31" fillId="23" borderId="0" xfId="0" applyFont="1" applyFill="1"/>
    <xf numFmtId="0" fontId="66" fillId="23" borderId="47" xfId="0" applyFont="1" applyFill="1" applyBorder="1"/>
    <xf numFmtId="0" fontId="66" fillId="23" borderId="0" xfId="0" applyFont="1" applyFill="1" applyBorder="1"/>
    <xf numFmtId="2" fontId="31" fillId="23" borderId="0" xfId="0" applyNumberFormat="1" applyFont="1" applyFill="1" applyBorder="1" applyAlignment="1">
      <alignment horizontal="left"/>
    </xf>
    <xf numFmtId="2" fontId="66" fillId="23" borderId="0" xfId="0" applyNumberFormat="1" applyFont="1" applyFill="1" applyBorder="1"/>
    <xf numFmtId="2" fontId="31" fillId="23" borderId="0" xfId="0" applyNumberFormat="1" applyFont="1" applyFill="1" applyBorder="1" applyAlignment="1">
      <alignment horizontal="left" vertical="top"/>
    </xf>
    <xf numFmtId="0" fontId="31" fillId="23" borderId="0" xfId="0" applyFont="1" applyFill="1" applyBorder="1" applyAlignment="1">
      <alignment horizontal="right" vertical="top"/>
    </xf>
    <xf numFmtId="0" fontId="66" fillId="23" borderId="48" xfId="0" applyFont="1" applyFill="1" applyBorder="1" applyAlignment="1">
      <alignment horizontal="right"/>
    </xf>
    <xf numFmtId="0" fontId="67" fillId="0" borderId="0" xfId="0" applyFont="1"/>
    <xf numFmtId="2" fontId="63" fillId="23" borderId="47" xfId="0" applyNumberFormat="1" applyFont="1" applyFill="1" applyBorder="1" applyAlignment="1">
      <alignment horizontal="left"/>
    </xf>
    <xf numFmtId="9" fontId="63" fillId="23" borderId="49" xfId="2272" applyFont="1" applyFill="1" applyBorder="1" applyAlignment="1">
      <alignment horizontal="left" vertical="top"/>
    </xf>
    <xf numFmtId="9" fontId="63" fillId="23" borderId="50" xfId="2272" applyFont="1" applyFill="1" applyBorder="1" applyAlignment="1">
      <alignment horizontal="right" vertical="top"/>
    </xf>
    <xf numFmtId="9" fontId="69" fillId="23" borderId="51" xfId="2272" applyFont="1" applyFill="1" applyBorder="1" applyAlignment="1">
      <alignment horizontal="center" vertical="top"/>
    </xf>
    <xf numFmtId="0" fontId="31" fillId="23" borderId="0" xfId="0" applyFont="1" applyFill="1" applyBorder="1" applyAlignment="1">
      <alignment vertical="top"/>
    </xf>
    <xf numFmtId="9" fontId="69" fillId="23" borderId="0" xfId="2272" applyFont="1" applyFill="1" applyBorder="1" applyAlignment="1">
      <alignment horizontal="center" vertical="top"/>
    </xf>
    <xf numFmtId="9" fontId="63" fillId="23" borderId="0" xfId="2272" applyFont="1" applyFill="1" applyBorder="1" applyAlignment="1">
      <alignment horizontal="left" vertical="top"/>
    </xf>
    <xf numFmtId="0" fontId="49" fillId="25" borderId="0" xfId="0" applyFont="1" applyFill="1" applyBorder="1" applyAlignment="1">
      <alignment horizontal="left"/>
    </xf>
    <xf numFmtId="0" fontId="63" fillId="23" borderId="0" xfId="0" applyFont="1" applyFill="1" applyBorder="1"/>
    <xf numFmtId="0" fontId="49" fillId="23" borderId="0" xfId="0" applyFont="1" applyFill="1"/>
    <xf numFmtId="0" fontId="71" fillId="28" borderId="0" xfId="0" applyFont="1" applyFill="1"/>
    <xf numFmtId="0" fontId="71" fillId="25" borderId="0" xfId="0" applyFont="1" applyFill="1"/>
    <xf numFmtId="0" fontId="71" fillId="29" borderId="0" xfId="0" applyFont="1" applyFill="1"/>
    <xf numFmtId="0" fontId="71" fillId="28" borderId="0" xfId="0" applyFont="1" applyFill="1" applyBorder="1"/>
    <xf numFmtId="0" fontId="71" fillId="27" borderId="0" xfId="0" applyFont="1" applyFill="1" applyBorder="1"/>
    <xf numFmtId="0" fontId="71" fillId="25" borderId="0" xfId="0" applyFont="1" applyFill="1" applyBorder="1"/>
    <xf numFmtId="0" fontId="71" fillId="26" borderId="0" xfId="0" applyFont="1" applyFill="1" applyBorder="1"/>
    <xf numFmtId="0" fontId="31" fillId="25" borderId="0" xfId="0" applyFont="1" applyFill="1" applyBorder="1" applyAlignment="1">
      <alignment horizontal="left"/>
    </xf>
    <xf numFmtId="0" fontId="4" fillId="0" borderId="0" xfId="1170" applyNumberFormat="1" applyFont="1" applyFill="1" applyBorder="1" applyAlignment="1">
      <alignment horizontal="left" vertical="center" wrapText="1"/>
    </xf>
    <xf numFmtId="0" fontId="68" fillId="23" borderId="0" xfId="0" applyFont="1" applyFill="1" applyBorder="1" applyAlignment="1">
      <alignment horizontal="right"/>
    </xf>
    <xf numFmtId="0" fontId="65" fillId="23" borderId="0" xfId="0" applyFont="1" applyFill="1" applyBorder="1" applyAlignment="1">
      <alignment horizontal="right"/>
    </xf>
    <xf numFmtId="0" fontId="49" fillId="23" borderId="0" xfId="0" applyFont="1" applyFill="1" applyBorder="1" applyAlignment="1">
      <alignment horizontal="right" vertical="top" wrapText="1"/>
    </xf>
    <xf numFmtId="0" fontId="68" fillId="23" borderId="0" xfId="0" applyFont="1" applyFill="1" applyBorder="1" applyAlignment="1">
      <alignment horizontal="left" vertical="top"/>
    </xf>
    <xf numFmtId="0" fontId="65" fillId="23" borderId="0" xfId="0" applyFont="1" applyFill="1" applyBorder="1" applyAlignment="1">
      <alignment horizontal="left" vertical="top"/>
    </xf>
    <xf numFmtId="9" fontId="72" fillId="23" borderId="0" xfId="2272" applyFont="1" applyFill="1" applyBorder="1" applyAlignment="1">
      <alignment horizontal="center" vertical="top"/>
    </xf>
    <xf numFmtId="0" fontId="31" fillId="23" borderId="52" xfId="0" applyFont="1" applyFill="1" applyBorder="1" applyAlignment="1">
      <alignment vertical="top"/>
    </xf>
    <xf numFmtId="0" fontId="31" fillId="23" borderId="0" xfId="0" applyFont="1" applyFill="1" applyAlignment="1">
      <alignment vertical="top"/>
    </xf>
    <xf numFmtId="9" fontId="63" fillId="23" borderId="0" xfId="2272" applyFont="1" applyFill="1" applyBorder="1" applyAlignment="1">
      <alignment horizontal="right" vertical="top"/>
    </xf>
    <xf numFmtId="0" fontId="66" fillId="23" borderId="0" xfId="0" applyFont="1" applyFill="1" applyBorder="1" applyAlignment="1">
      <alignment horizontal="right"/>
    </xf>
    <xf numFmtId="9" fontId="63" fillId="23" borderId="47" xfId="2272" applyFont="1" applyFill="1" applyBorder="1" applyAlignment="1">
      <alignment horizontal="left"/>
    </xf>
    <xf numFmtId="0" fontId="70" fillId="23" borderId="0" xfId="0" applyFont="1" applyFill="1" applyBorder="1" applyAlignment="1">
      <alignment horizontal="right"/>
    </xf>
    <xf numFmtId="2" fontId="66" fillId="23" borderId="0" xfId="0" applyNumberFormat="1" applyFont="1" applyFill="1" applyBorder="1" applyAlignment="1">
      <alignment horizontal="center"/>
    </xf>
    <xf numFmtId="2" fontId="63" fillId="23" borderId="0" xfId="0" applyNumberFormat="1" applyFont="1" applyFill="1" applyBorder="1" applyAlignment="1">
      <alignment horizontal="left"/>
    </xf>
    <xf numFmtId="0" fontId="31" fillId="23" borderId="0" xfId="0" applyFont="1" applyFill="1" applyAlignment="1"/>
    <xf numFmtId="0" fontId="40" fillId="23" borderId="0" xfId="0" applyFont="1" applyFill="1" applyBorder="1" applyAlignment="1"/>
    <xf numFmtId="0" fontId="40" fillId="23" borderId="0" xfId="0" applyFont="1" applyFill="1" applyAlignment="1"/>
    <xf numFmtId="0" fontId="50" fillId="23" borderId="0" xfId="0" applyFont="1" applyFill="1" applyBorder="1" applyAlignment="1"/>
    <xf numFmtId="0" fontId="63" fillId="23" borderId="0" xfId="0" applyFont="1" applyFill="1" applyAlignment="1"/>
    <xf numFmtId="0" fontId="50" fillId="23" borderId="0" xfId="0" applyFont="1" applyFill="1" applyAlignment="1"/>
    <xf numFmtId="0" fontId="49" fillId="23" borderId="0" xfId="0" applyFont="1" applyFill="1" applyAlignment="1"/>
    <xf numFmtId="0" fontId="65" fillId="23" borderId="53" xfId="0" applyFont="1" applyFill="1" applyBorder="1" applyAlignment="1">
      <alignment horizontal="right"/>
    </xf>
    <xf numFmtId="2" fontId="63" fillId="23" borderId="0" xfId="0" applyNumberFormat="1" applyFont="1" applyFill="1" applyBorder="1"/>
    <xf numFmtId="9" fontId="66" fillId="23" borderId="0" xfId="2272" applyFont="1" applyFill="1" applyBorder="1" applyAlignment="1">
      <alignment horizontal="left"/>
    </xf>
    <xf numFmtId="2" fontId="73" fillId="23" borderId="0" xfId="0" applyNumberFormat="1" applyFont="1" applyFill="1" applyBorder="1" applyAlignment="1">
      <alignment horizontal="center"/>
    </xf>
    <xf numFmtId="0" fontId="66" fillId="23" borderId="0" xfId="0" applyFont="1" applyFill="1"/>
    <xf numFmtId="9" fontId="63" fillId="23" borderId="0" xfId="2272" applyFont="1" applyFill="1" applyBorder="1" applyAlignment="1">
      <alignment horizontal="left"/>
    </xf>
    <xf numFmtId="9" fontId="63" fillId="23" borderId="0" xfId="2272" applyFont="1" applyFill="1" applyBorder="1" applyAlignment="1">
      <alignment horizontal="center"/>
    </xf>
    <xf numFmtId="0" fontId="49" fillId="23" borderId="0" xfId="0" applyFont="1" applyFill="1" applyBorder="1" applyAlignment="1">
      <alignment vertical="top" wrapText="1"/>
    </xf>
    <xf numFmtId="0" fontId="1" fillId="23" borderId="0" xfId="0" applyFont="1" applyFill="1" applyBorder="1" applyAlignment="1">
      <alignment vertical="top" wrapText="1"/>
    </xf>
    <xf numFmtId="0" fontId="70" fillId="23" borderId="0" xfId="0" applyFont="1" applyFill="1" applyBorder="1" applyAlignment="1">
      <alignment horizontal="left" vertical="top"/>
    </xf>
    <xf numFmtId="0" fontId="40" fillId="23" borderId="0" xfId="0" applyFont="1" applyFill="1" applyBorder="1" applyAlignment="1">
      <alignment vertical="center"/>
    </xf>
    <xf numFmtId="0" fontId="50" fillId="23" borderId="0" xfId="0" applyFont="1" applyFill="1" applyBorder="1" applyAlignment="1">
      <alignment vertical="center"/>
    </xf>
    <xf numFmtId="4" fontId="65" fillId="23" borderId="0" xfId="0" applyNumberFormat="1" applyFont="1" applyFill="1" applyBorder="1" applyAlignment="1">
      <alignment horizontal="right"/>
    </xf>
    <xf numFmtId="0" fontId="1" fillId="23" borderId="0" xfId="0" applyFont="1" applyFill="1" applyBorder="1" applyAlignment="1">
      <alignment horizontal="right" vertical="top" wrapText="1"/>
    </xf>
    <xf numFmtId="0" fontId="49" fillId="28" borderId="0" xfId="0" applyFont="1" applyFill="1" applyBorder="1" applyAlignment="1">
      <alignment horizontal="right" vertical="top" wrapText="1"/>
    </xf>
    <xf numFmtId="0" fontId="65" fillId="28" borderId="53" xfId="0" applyFont="1" applyFill="1" applyBorder="1" applyAlignment="1">
      <alignment horizontal="right"/>
    </xf>
    <xf numFmtId="172" fontId="65" fillId="23" borderId="0" xfId="0" applyNumberFormat="1" applyFont="1" applyFill="1" applyBorder="1" applyAlignment="1">
      <alignment horizontal="right"/>
    </xf>
    <xf numFmtId="0" fontId="49" fillId="25" borderId="0" xfId="0" applyFont="1" applyFill="1" applyBorder="1" applyAlignment="1">
      <alignment horizontal="right" vertical="top" wrapText="1"/>
    </xf>
    <xf numFmtId="0" fontId="65" fillId="25" borderId="0" xfId="0" applyFont="1" applyFill="1" applyBorder="1" applyAlignment="1">
      <alignment horizontal="right"/>
    </xf>
    <xf numFmtId="2" fontId="65" fillId="25" borderId="0" xfId="0" applyNumberFormat="1" applyFont="1" applyFill="1" applyBorder="1"/>
    <xf numFmtId="0" fontId="65" fillId="23" borderId="0" xfId="0" applyFont="1" applyFill="1" applyBorder="1"/>
    <xf numFmtId="2" fontId="65" fillId="23" borderId="0" xfId="0" applyNumberFormat="1" applyFont="1" applyFill="1" applyBorder="1"/>
    <xf numFmtId="2" fontId="66" fillId="23" borderId="0" xfId="0" applyNumberFormat="1" applyFont="1" applyFill="1" applyBorder="1" applyAlignment="1">
      <alignment horizontal="center"/>
    </xf>
    <xf numFmtId="2" fontId="63" fillId="23" borderId="0" xfId="0" applyNumberFormat="1" applyFont="1" applyFill="1" applyBorder="1" applyAlignment="1">
      <alignment horizontal="left"/>
    </xf>
    <xf numFmtId="0" fontId="31" fillId="23" borderId="52" xfId="0" applyFont="1" applyFill="1" applyBorder="1" applyAlignment="1"/>
    <xf numFmtId="0" fontId="31" fillId="23" borderId="0" xfId="0" applyFont="1" applyFill="1" applyBorder="1" applyAlignment="1"/>
    <xf numFmtId="0" fontId="66" fillId="23" borderId="61" xfId="0" applyFont="1" applyFill="1" applyBorder="1"/>
    <xf numFmtId="0" fontId="66" fillId="23" borderId="62" xfId="0" applyFont="1" applyFill="1" applyBorder="1"/>
    <xf numFmtId="0" fontId="66" fillId="23" borderId="63" xfId="0" applyFont="1" applyFill="1" applyBorder="1" applyAlignment="1">
      <alignment horizontal="right"/>
    </xf>
    <xf numFmtId="2" fontId="63" fillId="23" borderId="64" xfId="0" applyNumberFormat="1" applyFont="1" applyFill="1" applyBorder="1" applyAlignment="1">
      <alignment horizontal="left"/>
    </xf>
    <xf numFmtId="179" fontId="63" fillId="23" borderId="64" xfId="2272" applyNumberFormat="1" applyFont="1" applyFill="1" applyBorder="1" applyAlignment="1">
      <alignment horizontal="left"/>
    </xf>
    <xf numFmtId="179" fontId="63" fillId="23" borderId="65" xfId="2272" applyNumberFormat="1" applyFont="1" applyFill="1" applyBorder="1" applyAlignment="1">
      <alignment horizontal="right"/>
    </xf>
    <xf numFmtId="179" fontId="63" fillId="23" borderId="66" xfId="2272" applyNumberFormat="1" applyFont="1" applyFill="1" applyBorder="1" applyAlignment="1">
      <alignment horizontal="left" vertical="top"/>
    </xf>
    <xf numFmtId="9" fontId="74" fillId="23" borderId="0" xfId="2272" applyFont="1" applyFill="1" applyBorder="1" applyAlignment="1">
      <alignment horizontal="center" vertical="top"/>
    </xf>
    <xf numFmtId="9" fontId="74" fillId="23" borderId="67" xfId="2272" applyFont="1" applyFill="1" applyBorder="1" applyAlignment="1">
      <alignment horizontal="center" vertical="top"/>
    </xf>
    <xf numFmtId="9" fontId="63" fillId="23" borderId="68" xfId="2272" applyNumberFormat="1" applyFont="1" applyFill="1" applyBorder="1" applyAlignment="1">
      <alignment horizontal="right" vertical="top"/>
    </xf>
    <xf numFmtId="3" fontId="63" fillId="23" borderId="65" xfId="0" applyNumberFormat="1" applyFont="1" applyFill="1" applyBorder="1" applyAlignment="1">
      <alignment horizontal="right"/>
    </xf>
    <xf numFmtId="174" fontId="65" fillId="23" borderId="0" xfId="2272" applyNumberFormat="1" applyFont="1" applyFill="1" applyBorder="1"/>
    <xf numFmtId="179" fontId="63" fillId="23" borderId="49" xfId="2272" applyNumberFormat="1" applyFont="1" applyFill="1" applyBorder="1" applyAlignment="1">
      <alignment horizontal="left" vertical="top"/>
    </xf>
    <xf numFmtId="180" fontId="63" fillId="23" borderId="48" xfId="2272" applyNumberFormat="1" applyFont="1" applyFill="1" applyBorder="1" applyAlignment="1">
      <alignment horizontal="right"/>
    </xf>
    <xf numFmtId="2" fontId="66" fillId="23" borderId="0" xfId="0" applyNumberFormat="1" applyFont="1" applyFill="1" applyBorder="1" applyAlignment="1">
      <alignment horizontal="center"/>
    </xf>
    <xf numFmtId="0" fontId="49" fillId="23" borderId="0" xfId="0" applyFont="1" applyFill="1" applyBorder="1" applyAlignment="1">
      <alignment horizontal="center" vertical="top" wrapText="1"/>
    </xf>
    <xf numFmtId="2" fontId="63" fillId="23" borderId="0" xfId="0" applyNumberFormat="1" applyFont="1" applyFill="1" applyBorder="1" applyAlignment="1">
      <alignment horizontal="left"/>
    </xf>
    <xf numFmtId="4" fontId="0" fillId="0" borderId="0" xfId="0" applyNumberFormat="1"/>
    <xf numFmtId="3" fontId="0" fillId="0" borderId="0" xfId="0" applyNumberFormat="1"/>
    <xf numFmtId="0" fontId="49" fillId="23" borderId="0" xfId="0" applyFont="1" applyFill="1" applyBorder="1" applyAlignment="1">
      <alignment horizontal="left"/>
    </xf>
    <xf numFmtId="0" fontId="49" fillId="22" borderId="0" xfId="0" applyFont="1" applyFill="1" applyBorder="1" applyAlignment="1">
      <alignment horizontal="right" vertical="top" wrapText="1"/>
    </xf>
    <xf numFmtId="0" fontId="65" fillId="22" borderId="53" xfId="0" applyFont="1" applyFill="1" applyBorder="1" applyAlignment="1">
      <alignment horizontal="right"/>
    </xf>
    <xf numFmtId="4" fontId="65" fillId="22" borderId="0" xfId="0" applyNumberFormat="1" applyFont="1" applyFill="1" applyBorder="1" applyAlignment="1">
      <alignment horizontal="right"/>
    </xf>
    <xf numFmtId="0" fontId="49" fillId="29" borderId="0" xfId="0" applyFont="1" applyFill="1" applyBorder="1" applyAlignment="1">
      <alignment horizontal="right" vertical="top" wrapText="1"/>
    </xf>
    <xf numFmtId="0" fontId="65" fillId="29" borderId="53" xfId="0" applyFont="1" applyFill="1" applyBorder="1" applyAlignment="1">
      <alignment horizontal="right"/>
    </xf>
    <xf numFmtId="3" fontId="65" fillId="23" borderId="0" xfId="0" applyNumberFormat="1" applyFont="1" applyFill="1" applyBorder="1" applyAlignment="1">
      <alignment horizontal="right"/>
    </xf>
    <xf numFmtId="0" fontId="76" fillId="23" borderId="0" xfId="0" applyFont="1" applyFill="1" applyAlignment="1">
      <alignment horizontal="left"/>
    </xf>
    <xf numFmtId="0" fontId="49" fillId="23" borderId="0" xfId="0" applyFont="1" applyFill="1" applyBorder="1" applyAlignment="1">
      <alignment horizontal="center" vertical="top" wrapText="1"/>
    </xf>
    <xf numFmtId="0" fontId="66" fillId="23" borderId="69" xfId="0" applyFont="1" applyFill="1" applyBorder="1"/>
    <xf numFmtId="0" fontId="66" fillId="23" borderId="70" xfId="0" applyFont="1" applyFill="1" applyBorder="1"/>
    <xf numFmtId="0" fontId="66" fillId="23" borderId="71" xfId="0" applyFont="1" applyFill="1" applyBorder="1" applyAlignment="1">
      <alignment horizontal="right"/>
    </xf>
    <xf numFmtId="2" fontId="63" fillId="23" borderId="72" xfId="0" applyNumberFormat="1" applyFont="1" applyFill="1" applyBorder="1" applyAlignment="1">
      <alignment horizontal="left"/>
    </xf>
    <xf numFmtId="3" fontId="63" fillId="23" borderId="73" xfId="0" applyNumberFormat="1" applyFont="1" applyFill="1" applyBorder="1" applyAlignment="1">
      <alignment horizontal="right"/>
    </xf>
    <xf numFmtId="179" fontId="63" fillId="23" borderId="72" xfId="2272" applyNumberFormat="1" applyFont="1" applyFill="1" applyBorder="1" applyAlignment="1">
      <alignment horizontal="left"/>
    </xf>
    <xf numFmtId="179" fontId="63" fillId="23" borderId="73" xfId="2272" applyNumberFormat="1" applyFont="1" applyFill="1" applyBorder="1" applyAlignment="1">
      <alignment horizontal="right"/>
    </xf>
    <xf numFmtId="179" fontId="63" fillId="23" borderId="74" xfId="2272" applyNumberFormat="1" applyFont="1" applyFill="1" applyBorder="1" applyAlignment="1">
      <alignment horizontal="left" vertical="top"/>
    </xf>
    <xf numFmtId="9" fontId="74" fillId="23" borderId="75" xfId="2272" applyFont="1" applyFill="1" applyBorder="1" applyAlignment="1">
      <alignment horizontal="center" vertical="top"/>
    </xf>
    <xf numFmtId="9" fontId="63" fillId="23" borderId="76" xfId="2272" applyNumberFormat="1" applyFont="1" applyFill="1" applyBorder="1" applyAlignment="1">
      <alignment horizontal="right" vertical="top"/>
    </xf>
    <xf numFmtId="9" fontId="77" fillId="23" borderId="0" xfId="2272" applyFont="1" applyFill="1" applyBorder="1" applyAlignment="1">
      <alignment horizontal="center" vertical="top"/>
    </xf>
    <xf numFmtId="0" fontId="40" fillId="23" borderId="0" xfId="0" applyFont="1" applyFill="1" applyAlignment="1">
      <alignment vertical="center"/>
    </xf>
    <xf numFmtId="0" fontId="50" fillId="23" borderId="0" xfId="0" applyFont="1" applyFill="1" applyAlignment="1">
      <alignment vertical="center"/>
    </xf>
    <xf numFmtId="3" fontId="63" fillId="23" borderId="0" xfId="0" applyNumberFormat="1" applyFont="1" applyFill="1" applyBorder="1" applyAlignment="1">
      <alignment horizontal="right"/>
    </xf>
    <xf numFmtId="179" fontId="63" fillId="23" borderId="0" xfId="2272" applyNumberFormat="1" applyFont="1" applyFill="1" applyBorder="1" applyAlignment="1">
      <alignment horizontal="left"/>
    </xf>
    <xf numFmtId="179" fontId="63" fillId="23" borderId="0" xfId="2272" applyNumberFormat="1" applyFont="1" applyFill="1" applyBorder="1" applyAlignment="1">
      <alignment horizontal="right"/>
    </xf>
    <xf numFmtId="179" fontId="63" fillId="23" borderId="0" xfId="2272" applyNumberFormat="1" applyFont="1" applyFill="1" applyBorder="1" applyAlignment="1">
      <alignment horizontal="left" vertical="top"/>
    </xf>
    <xf numFmtId="9" fontId="63" fillId="23" borderId="0" xfId="2272" applyNumberFormat="1" applyFont="1" applyFill="1" applyBorder="1" applyAlignment="1">
      <alignment horizontal="right" vertical="top"/>
    </xf>
    <xf numFmtId="0" fontId="1" fillId="23" borderId="0" xfId="0" applyFont="1" applyFill="1" applyBorder="1" applyAlignment="1">
      <alignment horizontal="left"/>
    </xf>
    <xf numFmtId="1" fontId="65" fillId="23" borderId="0" xfId="0" applyNumberFormat="1" applyFont="1" applyFill="1" applyBorder="1" applyAlignment="1">
      <alignment horizontal="right"/>
    </xf>
    <xf numFmtId="0" fontId="78" fillId="28" borderId="0" xfId="0" applyFont="1" applyFill="1" applyBorder="1"/>
    <xf numFmtId="0" fontId="1" fillId="23" borderId="0" xfId="0" applyFont="1" applyFill="1" applyBorder="1" applyAlignment="1">
      <alignment horizontal="left"/>
    </xf>
    <xf numFmtId="0" fontId="49" fillId="23" borderId="0" xfId="0" applyFont="1" applyFill="1" applyBorder="1" applyAlignment="1">
      <alignment horizontal="center" vertical="top" wrapText="1"/>
    </xf>
    <xf numFmtId="0" fontId="49" fillId="23" borderId="52" xfId="0" applyFont="1" applyFill="1" applyBorder="1" applyAlignment="1">
      <alignment horizontal="left"/>
    </xf>
    <xf numFmtId="0" fontId="68" fillId="23" borderId="0" xfId="0" applyFont="1" applyFill="1" applyBorder="1" applyAlignment="1">
      <alignment horizontal="left"/>
    </xf>
    <xf numFmtId="0" fontId="65" fillId="23" borderId="0" xfId="0" applyFont="1" applyFill="1" applyBorder="1" applyAlignment="1">
      <alignment horizontal="left"/>
    </xf>
    <xf numFmtId="9" fontId="0" fillId="0" borderId="0" xfId="2272" applyFont="1"/>
    <xf numFmtId="179" fontId="0" fillId="0" borderId="0" xfId="2272" applyNumberFormat="1" applyFont="1"/>
    <xf numFmtId="0" fontId="71" fillId="23" borderId="0" xfId="0" applyFont="1" applyFill="1" applyBorder="1"/>
    <xf numFmtId="0" fontId="78" fillId="23" borderId="0" xfId="0" applyFont="1" applyFill="1" applyBorder="1"/>
    <xf numFmtId="3" fontId="65" fillId="23" borderId="0" xfId="0" applyNumberFormat="1" applyFont="1" applyFill="1" applyBorder="1"/>
    <xf numFmtId="3" fontId="65" fillId="25" borderId="0" xfId="0" applyNumberFormat="1" applyFont="1" applyFill="1" applyBorder="1"/>
    <xf numFmtId="0" fontId="79" fillId="18" borderId="2" xfId="1170" applyNumberFormat="1" applyFont="1" applyFill="1" applyBorder="1" applyAlignment="1">
      <alignment horizontal="left" vertical="center" wrapText="1"/>
    </xf>
    <xf numFmtId="0" fontId="49" fillId="27" borderId="0" xfId="0" applyFont="1" applyFill="1" applyBorder="1" applyAlignment="1">
      <alignment horizontal="left"/>
    </xf>
    <xf numFmtId="0" fontId="49" fillId="27" borderId="0" xfId="0" applyFont="1" applyFill="1" applyBorder="1" applyAlignment="1">
      <alignment horizontal="right" vertical="top" wrapText="1"/>
    </xf>
    <xf numFmtId="0" fontId="65" fillId="27" borderId="53" xfId="0" applyFont="1" applyFill="1" applyBorder="1" applyAlignment="1">
      <alignment horizontal="right"/>
    </xf>
    <xf numFmtId="0" fontId="4" fillId="0" borderId="0" xfId="0" applyFont="1" applyFill="1" applyBorder="1"/>
    <xf numFmtId="0" fontId="4" fillId="0" borderId="3" xfId="0" applyFont="1" applyFill="1" applyBorder="1"/>
    <xf numFmtId="0" fontId="4" fillId="0" borderId="0" xfId="0" applyFont="1" applyFill="1" applyBorder="1" applyAlignment="1">
      <alignment horizontal="justify" vertical="center"/>
    </xf>
    <xf numFmtId="0" fontId="4" fillId="0" borderId="3" xfId="0" applyFont="1" applyFill="1" applyBorder="1" applyAlignment="1">
      <alignment horizontal="justify" vertical="center"/>
    </xf>
    <xf numFmtId="174" fontId="41" fillId="23" borderId="0" xfId="2272" applyNumberFormat="1" applyFont="1" applyFill="1" applyBorder="1"/>
    <xf numFmtId="0" fontId="65" fillId="22" borderId="0" xfId="0" applyFont="1" applyFill="1" applyBorder="1" applyAlignment="1">
      <alignment horizontal="right"/>
    </xf>
    <xf numFmtId="0" fontId="49" fillId="0" borderId="0" xfId="0" applyFont="1" applyFill="1" applyBorder="1"/>
    <xf numFmtId="0" fontId="49" fillId="0" borderId="3" xfId="0" applyFont="1" applyFill="1" applyBorder="1"/>
    <xf numFmtId="0" fontId="31" fillId="0" borderId="0" xfId="0" applyFont="1" applyFill="1" applyBorder="1" applyAlignment="1">
      <alignment wrapText="1"/>
    </xf>
    <xf numFmtId="0" fontId="31" fillId="0" borderId="0" xfId="1170" applyFont="1" applyFill="1" applyBorder="1" applyAlignment="1">
      <alignment wrapText="1"/>
    </xf>
    <xf numFmtId="0" fontId="0" fillId="0" borderId="0" xfId="0" applyFill="1"/>
    <xf numFmtId="2" fontId="2" fillId="0" borderId="0" xfId="0" applyNumberFormat="1" applyFont="1" applyFill="1"/>
    <xf numFmtId="0" fontId="56" fillId="0" borderId="0" xfId="0" applyFont="1" applyFill="1"/>
    <xf numFmtId="0" fontId="31" fillId="0" borderId="0" xfId="0" applyFont="1" applyFill="1" applyBorder="1" applyAlignment="1">
      <alignment horizontal="left" wrapText="1"/>
    </xf>
    <xf numFmtId="0" fontId="31" fillId="0" borderId="0" xfId="0" applyFont="1" applyFill="1"/>
    <xf numFmtId="0" fontId="79" fillId="0" borderId="0" xfId="0" applyFont="1" applyFill="1"/>
    <xf numFmtId="0" fontId="64" fillId="0" borderId="54" xfId="0" applyFont="1" applyFill="1" applyBorder="1"/>
    <xf numFmtId="0" fontId="64" fillId="0" borderId="55" xfId="0" applyFont="1" applyFill="1" applyBorder="1"/>
    <xf numFmtId="0" fontId="63" fillId="0" borderId="54" xfId="0" applyFont="1" applyFill="1" applyBorder="1" applyAlignment="1">
      <alignment horizontal="left"/>
    </xf>
    <xf numFmtId="0" fontId="63" fillId="0" borderId="55" xfId="0" applyFont="1" applyFill="1" applyBorder="1" applyAlignment="1">
      <alignment horizontal="left"/>
    </xf>
    <xf numFmtId="0" fontId="63" fillId="0" borderId="56" xfId="0" applyFont="1" applyFill="1" applyBorder="1" applyAlignment="1">
      <alignment horizontal="left"/>
    </xf>
    <xf numFmtId="0" fontId="63" fillId="0" borderId="57" xfId="0" applyFont="1" applyFill="1" applyBorder="1" applyAlignment="1">
      <alignment horizontal="left"/>
    </xf>
    <xf numFmtId="0" fontId="62" fillId="0" borderId="54" xfId="0" applyFont="1" applyFill="1" applyBorder="1"/>
    <xf numFmtId="0" fontId="62" fillId="0" borderId="55" xfId="0" applyFont="1" applyFill="1" applyBorder="1"/>
    <xf numFmtId="0" fontId="63" fillId="0" borderId="54" xfId="0" applyFont="1" applyFill="1" applyBorder="1"/>
    <xf numFmtId="0" fontId="63" fillId="0" borderId="55" xfId="0" applyFont="1" applyFill="1" applyBorder="1"/>
    <xf numFmtId="0" fontId="63" fillId="0" borderId="58" xfId="0" applyFont="1" applyFill="1" applyBorder="1"/>
    <xf numFmtId="0" fontId="63" fillId="0" borderId="59" xfId="0" applyFont="1" applyFill="1" applyBorder="1"/>
    <xf numFmtId="0" fontId="64" fillId="0" borderId="54" xfId="0" applyFont="1" applyFill="1" applyBorder="1" applyAlignment="1">
      <alignment horizontal="left"/>
    </xf>
    <xf numFmtId="0" fontId="64" fillId="0" borderId="55" xfId="0" applyFont="1" applyFill="1" applyBorder="1" applyAlignment="1">
      <alignment horizontal="left"/>
    </xf>
    <xf numFmtId="0" fontId="63" fillId="0" borderId="0" xfId="0" applyFont="1" applyFill="1" applyBorder="1" applyAlignment="1">
      <alignment horizontal="left"/>
    </xf>
    <xf numFmtId="0" fontId="4" fillId="0" borderId="0" xfId="0" applyFont="1" applyFill="1" applyBorder="1" applyAlignment="1">
      <alignment wrapText="1"/>
    </xf>
    <xf numFmtId="0" fontId="0" fillId="0" borderId="3" xfId="0" applyFont="1" applyFill="1" applyBorder="1"/>
    <xf numFmtId="0" fontId="4" fillId="0" borderId="0" xfId="1170" applyFont="1" applyFill="1" applyBorder="1"/>
    <xf numFmtId="0" fontId="4" fillId="0" borderId="0" xfId="1170" applyFont="1" applyFill="1" applyBorder="1" applyAlignment="1">
      <alignment wrapText="1"/>
    </xf>
    <xf numFmtId="0" fontId="5" fillId="0" borderId="0" xfId="0" applyFont="1" applyFill="1" applyBorder="1"/>
    <xf numFmtId="0" fontId="31" fillId="0" borderId="3" xfId="0" applyFont="1" applyFill="1" applyBorder="1" applyAlignment="1">
      <alignment horizontal="left" vertical="center"/>
    </xf>
    <xf numFmtId="0" fontId="31" fillId="0" borderId="0" xfId="0" applyFont="1" applyFill="1" applyAlignment="1"/>
    <xf numFmtId="0" fontId="31" fillId="0" borderId="3" xfId="0" applyFont="1" applyFill="1" applyBorder="1" applyAlignment="1"/>
    <xf numFmtId="0" fontId="31" fillId="23" borderId="0" xfId="0" applyFont="1" applyFill="1" applyBorder="1" applyAlignment="1">
      <alignment horizontal="right" vertical="top" wrapText="1"/>
    </xf>
    <xf numFmtId="0" fontId="49" fillId="22" borderId="0" xfId="0" applyFont="1" applyFill="1" applyBorder="1" applyAlignment="1">
      <alignment horizontal="center" vertical="top" wrapText="1"/>
    </xf>
    <xf numFmtId="0" fontId="31" fillId="23" borderId="0" xfId="0" applyFont="1" applyFill="1" applyBorder="1" applyAlignment="1">
      <alignment horizontal="right"/>
    </xf>
    <xf numFmtId="0" fontId="49" fillId="23" borderId="0" xfId="0" applyFont="1" applyFill="1" applyBorder="1" applyAlignment="1">
      <alignment horizontal="right"/>
    </xf>
    <xf numFmtId="4" fontId="31" fillId="23" borderId="0" xfId="0" applyNumberFormat="1" applyFont="1" applyFill="1" applyBorder="1" applyAlignment="1">
      <alignment horizontal="right"/>
    </xf>
    <xf numFmtId="2" fontId="31" fillId="23" borderId="0" xfId="0" applyNumberFormat="1" applyFont="1" applyFill="1" applyBorder="1" applyAlignment="1">
      <alignment horizontal="right"/>
    </xf>
    <xf numFmtId="0" fontId="48" fillId="23" borderId="0" xfId="0" applyFont="1" applyFill="1" applyBorder="1" applyAlignment="1">
      <alignment horizontal="right"/>
    </xf>
    <xf numFmtId="0" fontId="0" fillId="23" borderId="0" xfId="0" applyFont="1" applyFill="1" applyBorder="1" applyAlignment="1">
      <alignment horizontal="right"/>
    </xf>
    <xf numFmtId="0" fontId="51" fillId="23" borderId="0" xfId="0" applyFont="1" applyFill="1" applyBorder="1" applyAlignment="1">
      <alignment horizontal="right"/>
    </xf>
    <xf numFmtId="177" fontId="31" fillId="23" borderId="0" xfId="0" applyNumberFormat="1" applyFont="1" applyFill="1" applyBorder="1" applyAlignment="1">
      <alignment horizontal="right"/>
    </xf>
    <xf numFmtId="0" fontId="0" fillId="23" borderId="0" xfId="1155" applyFont="1" applyFill="1" applyBorder="1"/>
    <xf numFmtId="0" fontId="31" fillId="23" borderId="0" xfId="0" applyFont="1" applyFill="1" applyBorder="1" applyAlignment="1">
      <alignment vertical="top" wrapText="1"/>
    </xf>
    <xf numFmtId="180" fontId="63" fillId="23" borderId="47" xfId="2272" applyNumberFormat="1" applyFont="1" applyFill="1" applyBorder="1" applyAlignment="1">
      <alignment horizontal="left"/>
    </xf>
    <xf numFmtId="174" fontId="0" fillId="0" borderId="0" xfId="2272" applyNumberFormat="1" applyFont="1"/>
    <xf numFmtId="177" fontId="31" fillId="0" borderId="0" xfId="0" applyNumberFormat="1" applyFont="1" applyFill="1" applyBorder="1"/>
    <xf numFmtId="181" fontId="65" fillId="25" borderId="0" xfId="2272" applyNumberFormat="1" applyFont="1" applyFill="1" applyBorder="1"/>
    <xf numFmtId="0" fontId="83" fillId="0" borderId="0" xfId="0" applyFont="1" applyBorder="1"/>
    <xf numFmtId="0" fontId="83" fillId="0" borderId="3" xfId="0" applyFont="1" applyBorder="1"/>
    <xf numFmtId="0" fontId="84" fillId="0" borderId="0" xfId="0" applyFont="1" applyBorder="1"/>
    <xf numFmtId="0" fontId="84" fillId="0" borderId="3" xfId="0" applyFont="1" applyBorder="1"/>
    <xf numFmtId="0" fontId="83" fillId="0" borderId="0" xfId="0" applyFont="1" applyFill="1" applyBorder="1"/>
    <xf numFmtId="0" fontId="83" fillId="0" borderId="3" xfId="0" applyFont="1" applyFill="1" applyBorder="1"/>
    <xf numFmtId="0" fontId="31" fillId="0" borderId="0" xfId="0" applyFont="1" applyFill="1" applyAlignment="1">
      <alignment wrapText="1"/>
    </xf>
    <xf numFmtId="0" fontId="31" fillId="0" borderId="0" xfId="0" applyFont="1" applyAlignment="1">
      <alignment wrapText="1"/>
    </xf>
    <xf numFmtId="0" fontId="0" fillId="23" borderId="77" xfId="0" applyFont="1" applyFill="1" applyBorder="1"/>
    <xf numFmtId="0" fontId="0" fillId="23" borderId="14" xfId="0" applyFont="1" applyFill="1" applyBorder="1"/>
    <xf numFmtId="0" fontId="0" fillId="23" borderId="77" xfId="0" applyFont="1" applyFill="1" applyBorder="1" applyAlignment="1"/>
    <xf numFmtId="0" fontId="58" fillId="23" borderId="77" xfId="0" applyFont="1" applyFill="1" applyBorder="1" applyAlignment="1"/>
    <xf numFmtId="0" fontId="1" fillId="23" borderId="77" xfId="0" applyFont="1" applyFill="1" applyBorder="1"/>
    <xf numFmtId="0" fontId="0" fillId="23" borderId="78" xfId="0" applyFont="1" applyFill="1" applyBorder="1" applyAlignment="1"/>
    <xf numFmtId="0" fontId="0" fillId="23" borderId="53" xfId="0" applyFont="1" applyFill="1" applyBorder="1"/>
    <xf numFmtId="0" fontId="0" fillId="23" borderId="79" xfId="0" applyFont="1" applyFill="1" applyBorder="1"/>
    <xf numFmtId="0" fontId="49" fillId="0" borderId="0" xfId="0" applyFont="1" applyFill="1"/>
    <xf numFmtId="0" fontId="82" fillId="0" borderId="0" xfId="0" applyFont="1" applyFill="1"/>
    <xf numFmtId="0" fontId="83" fillId="23" borderId="0" xfId="0" applyFont="1" applyFill="1" applyBorder="1" applyAlignment="1">
      <alignment horizontal="right"/>
    </xf>
    <xf numFmtId="0" fontId="83" fillId="23" borderId="0" xfId="0" applyFont="1" applyFill="1" applyBorder="1"/>
    <xf numFmtId="4" fontId="83" fillId="23" borderId="0" xfId="0" applyNumberFormat="1" applyFont="1" applyFill="1" applyBorder="1" applyAlignment="1">
      <alignment horizontal="right"/>
    </xf>
    <xf numFmtId="0" fontId="4" fillId="0" borderId="3" xfId="1170" applyFont="1" applyFill="1" applyBorder="1"/>
    <xf numFmtId="0" fontId="49" fillId="23" borderId="0" xfId="0" applyFont="1" applyFill="1" applyBorder="1" applyAlignment="1">
      <alignment horizontal="center" vertical="top" wrapText="1"/>
    </xf>
    <xf numFmtId="0" fontId="49" fillId="23" borderId="0" xfId="0" applyFont="1" applyFill="1" applyBorder="1" applyAlignment="1"/>
    <xf numFmtId="0" fontId="49" fillId="31" borderId="0" xfId="0" applyFont="1" applyFill="1" applyBorder="1" applyAlignment="1">
      <alignment horizontal="right" vertical="top" wrapText="1"/>
    </xf>
    <xf numFmtId="0" fontId="65" fillId="31" borderId="53" xfId="0" applyFont="1" applyFill="1" applyBorder="1" applyAlignment="1">
      <alignment horizontal="right"/>
    </xf>
    <xf numFmtId="4" fontId="65" fillId="31" borderId="0" xfId="0" applyNumberFormat="1" applyFont="1" applyFill="1" applyBorder="1" applyAlignment="1">
      <alignment horizontal="right"/>
    </xf>
    <xf numFmtId="0" fontId="65" fillId="31" borderId="0" xfId="0" applyFont="1" applyFill="1" applyBorder="1" applyAlignment="1">
      <alignment horizontal="right"/>
    </xf>
    <xf numFmtId="180" fontId="40" fillId="23" borderId="48" xfId="2272" applyNumberFormat="1" applyFont="1" applyFill="1" applyBorder="1" applyAlignment="1">
      <alignment horizontal="right"/>
    </xf>
    <xf numFmtId="0" fontId="35" fillId="23" borderId="0" xfId="2271" applyFill="1"/>
    <xf numFmtId="0" fontId="85" fillId="0" borderId="0" xfId="0" applyFont="1" applyAlignment="1">
      <alignment vertical="center"/>
    </xf>
    <xf numFmtId="0" fontId="49" fillId="23" borderId="52" xfId="0" applyFont="1" applyFill="1" applyBorder="1" applyAlignment="1"/>
    <xf numFmtId="165" fontId="65" fillId="23" borderId="0" xfId="0" applyNumberFormat="1" applyFont="1" applyFill="1" applyBorder="1" applyAlignment="1">
      <alignment horizontal="right"/>
    </xf>
    <xf numFmtId="165" fontId="65" fillId="28" borderId="0" xfId="0" applyNumberFormat="1" applyFont="1" applyFill="1" applyBorder="1" applyAlignment="1">
      <alignment horizontal="right"/>
    </xf>
    <xf numFmtId="165" fontId="31" fillId="23" borderId="0" xfId="0" applyNumberFormat="1" applyFont="1" applyFill="1" applyBorder="1" applyAlignment="1">
      <alignment horizontal="right"/>
    </xf>
    <xf numFmtId="165" fontId="31" fillId="23" borderId="0" xfId="0" applyNumberFormat="1" applyFont="1" applyFill="1" applyBorder="1"/>
    <xf numFmtId="165" fontId="0" fillId="23" borderId="0" xfId="0" applyNumberFormat="1" applyFont="1" applyFill="1" applyBorder="1"/>
    <xf numFmtId="165" fontId="63" fillId="23" borderId="47" xfId="0" applyNumberFormat="1" applyFont="1" applyFill="1" applyBorder="1" applyAlignment="1">
      <alignment horizontal="left"/>
    </xf>
    <xf numFmtId="165" fontId="31" fillId="23" borderId="0" xfId="0" applyNumberFormat="1" applyFont="1" applyFill="1"/>
    <xf numFmtId="165" fontId="63" fillId="23" borderId="0" xfId="0" applyNumberFormat="1" applyFont="1" applyFill="1" applyBorder="1" applyAlignment="1">
      <alignment horizontal="left"/>
    </xf>
    <xf numFmtId="165" fontId="76" fillId="23" borderId="0" xfId="0" applyNumberFormat="1" applyFont="1" applyFill="1" applyAlignment="1">
      <alignment horizontal="left"/>
    </xf>
    <xf numFmtId="165" fontId="31" fillId="23" borderId="0" xfId="0" applyNumberFormat="1" applyFont="1" applyFill="1" applyBorder="1" applyAlignment="1">
      <alignment horizontal="left"/>
    </xf>
    <xf numFmtId="164" fontId="63" fillId="23" borderId="48" xfId="0" applyNumberFormat="1" applyFont="1" applyFill="1" applyBorder="1"/>
    <xf numFmtId="164" fontId="63" fillId="23" borderId="48" xfId="0" applyNumberFormat="1" applyFont="1" applyFill="1" applyBorder="1" applyAlignment="1">
      <alignment horizontal="right"/>
    </xf>
    <xf numFmtId="0" fontId="31" fillId="23" borderId="0" xfId="0" applyFont="1" applyFill="1" applyAlignment="1">
      <alignment horizontal="left"/>
    </xf>
    <xf numFmtId="0" fontId="66" fillId="23" borderId="47" xfId="0" applyFont="1" applyFill="1" applyBorder="1" applyAlignment="1">
      <alignment horizontal="left"/>
    </xf>
    <xf numFmtId="164" fontId="65" fillId="28" borderId="0" xfId="0" applyNumberFormat="1" applyFont="1" applyFill="1" applyBorder="1" applyAlignment="1">
      <alignment horizontal="right"/>
    </xf>
    <xf numFmtId="164" fontId="65" fillId="23" borderId="0" xfId="0" applyNumberFormat="1" applyFont="1" applyFill="1" applyBorder="1" applyAlignment="1">
      <alignment horizontal="right"/>
    </xf>
    <xf numFmtId="165" fontId="65" fillId="27" borderId="0" xfId="0" applyNumberFormat="1" applyFont="1" applyFill="1" applyBorder="1" applyAlignment="1">
      <alignment horizontal="right"/>
    </xf>
    <xf numFmtId="164" fontId="65" fillId="27" borderId="0" xfId="0" applyNumberFormat="1" applyFont="1" applyFill="1" applyBorder="1" applyAlignment="1">
      <alignment horizontal="right"/>
    </xf>
    <xf numFmtId="165" fontId="65" fillId="29" borderId="0" xfId="0" applyNumberFormat="1" applyFont="1" applyFill="1" applyBorder="1" applyAlignment="1">
      <alignment horizontal="right"/>
    </xf>
    <xf numFmtId="164" fontId="65" fillId="29" borderId="0" xfId="0" applyNumberFormat="1" applyFont="1" applyFill="1" applyBorder="1" applyAlignment="1">
      <alignment horizontal="right"/>
    </xf>
    <xf numFmtId="0" fontId="66" fillId="23" borderId="0" xfId="0" applyFont="1" applyFill="1" applyAlignment="1">
      <alignment horizontal="left"/>
    </xf>
    <xf numFmtId="2" fontId="55" fillId="23" borderId="0" xfId="0" applyNumberFormat="1" applyFont="1" applyFill="1" applyBorder="1"/>
    <xf numFmtId="9" fontId="70" fillId="23" borderId="0" xfId="2272" applyFont="1" applyFill="1" applyBorder="1" applyAlignment="1">
      <alignment horizontal="right"/>
    </xf>
    <xf numFmtId="9" fontId="0" fillId="23" borderId="0" xfId="2272" applyFont="1" applyFill="1" applyBorder="1"/>
    <xf numFmtId="164" fontId="0" fillId="23" borderId="0" xfId="0" applyNumberFormat="1" applyFont="1" applyFill="1" applyBorder="1"/>
    <xf numFmtId="165" fontId="0" fillId="0" borderId="0" xfId="0" applyNumberFormat="1"/>
    <xf numFmtId="4" fontId="68" fillId="23" borderId="0" xfId="0" applyNumberFormat="1" applyFont="1" applyFill="1" applyBorder="1" applyAlignment="1">
      <alignment horizontal="right"/>
    </xf>
    <xf numFmtId="183" fontId="65" fillId="23" borderId="0" xfId="0" applyNumberFormat="1" applyFont="1" applyFill="1" applyBorder="1" applyAlignment="1">
      <alignment horizontal="right"/>
    </xf>
    <xf numFmtId="184" fontId="65" fillId="29" borderId="0" xfId="0" applyNumberFormat="1" applyFont="1" applyFill="1" applyBorder="1" applyAlignment="1">
      <alignment horizontal="right"/>
    </xf>
    <xf numFmtId="184" fontId="65" fillId="23" borderId="0" xfId="0" applyNumberFormat="1" applyFont="1" applyFill="1" applyBorder="1" applyAlignment="1">
      <alignment horizontal="right"/>
    </xf>
    <xf numFmtId="172" fontId="65" fillId="29" borderId="0" xfId="0" applyNumberFormat="1" applyFont="1" applyFill="1" applyBorder="1" applyAlignment="1">
      <alignment horizontal="right"/>
    </xf>
    <xf numFmtId="9" fontId="65" fillId="23" borderId="0" xfId="2272" applyFont="1" applyFill="1" applyBorder="1" applyAlignment="1">
      <alignment horizontal="right"/>
    </xf>
    <xf numFmtId="0" fontId="0" fillId="32" borderId="0" xfId="0" applyFill="1" applyAlignment="1">
      <alignment horizontal="left"/>
    </xf>
    <xf numFmtId="0" fontId="31" fillId="32" borderId="0" xfId="0" applyFont="1" applyFill="1"/>
    <xf numFmtId="0" fontId="0" fillId="23" borderId="0" xfId="0" applyFill="1"/>
    <xf numFmtId="0" fontId="75" fillId="23" borderId="0" xfId="0" applyFont="1" applyFill="1" applyBorder="1" applyAlignment="1">
      <alignment vertical="top" wrapText="1"/>
    </xf>
    <xf numFmtId="174" fontId="65" fillId="23" borderId="0" xfId="2272" applyNumberFormat="1" applyFont="1" applyFill="1" applyBorder="1" applyAlignment="1">
      <alignment horizontal="right"/>
    </xf>
    <xf numFmtId="0" fontId="0" fillId="23" borderId="53" xfId="0" applyFill="1" applyBorder="1"/>
    <xf numFmtId="0" fontId="49" fillId="23" borderId="53" xfId="0" applyFont="1" applyFill="1" applyBorder="1" applyAlignment="1">
      <alignment vertical="top" wrapText="1"/>
    </xf>
    <xf numFmtId="164" fontId="79" fillId="23" borderId="0" xfId="0" applyNumberFormat="1" applyFont="1" applyFill="1" applyBorder="1" applyAlignment="1">
      <alignment horizontal="right"/>
    </xf>
    <xf numFmtId="0" fontId="87" fillId="23" borderId="0" xfId="0" applyFont="1" applyFill="1" applyBorder="1" applyAlignment="1">
      <alignment horizontal="right"/>
    </xf>
    <xf numFmtId="0" fontId="44" fillId="23" borderId="0" xfId="0" applyFont="1" applyFill="1" applyBorder="1" applyAlignment="1">
      <alignment horizontal="right" vertical="top" wrapText="1"/>
    </xf>
    <xf numFmtId="0" fontId="87" fillId="23" borderId="0" xfId="0" applyFont="1" applyFill="1" applyBorder="1"/>
    <xf numFmtId="0" fontId="79" fillId="23" borderId="0" xfId="0" applyFont="1" applyFill="1" applyBorder="1" applyAlignment="1">
      <alignment horizontal="right"/>
    </xf>
    <xf numFmtId="0" fontId="60" fillId="23" borderId="53" xfId="0" applyFont="1" applyFill="1" applyBorder="1" applyAlignment="1">
      <alignment vertical="top" wrapText="1"/>
    </xf>
    <xf numFmtId="0" fontId="4" fillId="32" borderId="0" xfId="0" applyFont="1" applyFill="1" applyBorder="1"/>
    <xf numFmtId="0" fontId="49" fillId="23" borderId="0" xfId="0" applyFont="1" applyFill="1" applyBorder="1" applyAlignment="1">
      <alignment horizontal="center" vertical="top" wrapText="1"/>
    </xf>
    <xf numFmtId="0" fontId="49" fillId="23" borderId="52" xfId="0" applyFont="1" applyFill="1" applyBorder="1" applyAlignment="1">
      <alignment horizontal="left"/>
    </xf>
    <xf numFmtId="0" fontId="64" fillId="32" borderId="54" xfId="0" applyFont="1" applyFill="1" applyBorder="1"/>
    <xf numFmtId="0" fontId="49" fillId="23" borderId="0" xfId="0" applyFont="1" applyFill="1" applyBorder="1" applyAlignment="1">
      <alignment horizontal="center" vertical="top" wrapText="1"/>
    </xf>
    <xf numFmtId="0" fontId="49" fillId="23" borderId="52" xfId="0" applyFont="1" applyFill="1" applyBorder="1" applyAlignment="1">
      <alignment horizontal="left"/>
    </xf>
    <xf numFmtId="0" fontId="31" fillId="23" borderId="53" xfId="0" applyFont="1" applyFill="1" applyBorder="1" applyAlignment="1">
      <alignment horizontal="right"/>
    </xf>
    <xf numFmtId="0" fontId="70" fillId="29" borderId="0" xfId="0" applyFont="1" applyFill="1" applyBorder="1" applyAlignment="1">
      <alignment horizontal="right"/>
    </xf>
    <xf numFmtId="0" fontId="4" fillId="32" borderId="0" xfId="0" applyFont="1" applyFill="1" applyBorder="1" applyAlignment="1">
      <alignment wrapText="1"/>
    </xf>
    <xf numFmtId="0" fontId="49" fillId="23" borderId="0" xfId="0" applyFont="1" applyFill="1" applyBorder="1" applyAlignment="1">
      <alignment horizontal="center" vertical="top" wrapText="1"/>
    </xf>
    <xf numFmtId="0" fontId="49" fillId="23" borderId="52" xfId="0" applyFont="1" applyFill="1" applyBorder="1" applyAlignment="1">
      <alignment horizontal="left"/>
    </xf>
    <xf numFmtId="0" fontId="4" fillId="23" borderId="0" xfId="11714" applyFont="1" applyFill="1" applyBorder="1"/>
    <xf numFmtId="0" fontId="41" fillId="23" borderId="0" xfId="11714" applyFont="1" applyFill="1" applyBorder="1"/>
    <xf numFmtId="0" fontId="49" fillId="23" borderId="0" xfId="0" applyFont="1" applyFill="1" applyBorder="1" applyAlignment="1">
      <alignment horizontal="center" vertical="top" wrapText="1"/>
    </xf>
    <xf numFmtId="0" fontId="49" fillId="23" borderId="52" xfId="0" applyFont="1" applyFill="1" applyBorder="1" applyAlignment="1">
      <alignment horizontal="left"/>
    </xf>
    <xf numFmtId="0" fontId="0" fillId="23" borderId="0" xfId="0" applyFont="1" applyFill="1" applyBorder="1" applyAlignment="1">
      <alignment vertical="top"/>
    </xf>
    <xf numFmtId="0" fontId="1" fillId="23" borderId="0" xfId="0" applyFont="1" applyFill="1" applyBorder="1" applyAlignment="1">
      <alignment vertical="top"/>
    </xf>
    <xf numFmtId="0" fontId="1" fillId="23" borderId="0" xfId="0" applyFont="1" applyFill="1"/>
    <xf numFmtId="1" fontId="31" fillId="23" borderId="0" xfId="0" applyNumberFormat="1" applyFont="1" applyFill="1" applyBorder="1"/>
    <xf numFmtId="0" fontId="41" fillId="18" borderId="0" xfId="0" applyFont="1" applyFill="1"/>
    <xf numFmtId="0" fontId="31" fillId="23" borderId="52" xfId="0" applyFont="1" applyFill="1" applyBorder="1" applyAlignment="1">
      <alignment horizontal="left" vertical="top"/>
    </xf>
    <xf numFmtId="0" fontId="49" fillId="23" borderId="77" xfId="0" applyFont="1" applyFill="1" applyBorder="1"/>
    <xf numFmtId="0" fontId="49" fillId="23" borderId="0" xfId="0" applyFont="1" applyFill="1" applyBorder="1"/>
    <xf numFmtId="0" fontId="75" fillId="23" borderId="0" xfId="0" applyFont="1" applyFill="1" applyBorder="1" applyAlignment="1">
      <alignment horizontal="left" vertical="top" wrapText="1"/>
    </xf>
    <xf numFmtId="0" fontId="0" fillId="23" borderId="0" xfId="0" applyFont="1" applyFill="1" applyBorder="1" applyAlignment="1">
      <alignment horizontal="left" vertical="top" wrapText="1"/>
    </xf>
    <xf numFmtId="0" fontId="0" fillId="23" borderId="0" xfId="0" applyFont="1" applyFill="1" applyAlignment="1">
      <alignment horizontal="left" vertical="top" wrapText="1"/>
    </xf>
    <xf numFmtId="0" fontId="0" fillId="23" borderId="0" xfId="0" applyFont="1" applyFill="1" applyBorder="1" applyAlignment="1">
      <alignment vertical="top" wrapText="1"/>
    </xf>
    <xf numFmtId="0" fontId="0" fillId="23" borderId="53" xfId="0" applyFont="1" applyFill="1" applyBorder="1" applyAlignment="1">
      <alignment vertical="top" wrapText="1"/>
    </xf>
    <xf numFmtId="9" fontId="41" fillId="23" borderId="0" xfId="2272" applyFont="1" applyFill="1" applyBorder="1"/>
    <xf numFmtId="164" fontId="0" fillId="0" borderId="0" xfId="0" applyNumberFormat="1"/>
    <xf numFmtId="9" fontId="63" fillId="23" borderId="0" xfId="2272" applyFont="1" applyFill="1" applyBorder="1" applyAlignment="1">
      <alignment horizontal="center" vertical="top"/>
    </xf>
    <xf numFmtId="0" fontId="49" fillId="23" borderId="52" xfId="0" applyFont="1" applyFill="1" applyBorder="1" applyAlignment="1">
      <alignment horizontal="left"/>
    </xf>
    <xf numFmtId="0" fontId="49" fillId="23" borderId="0" xfId="0" applyFont="1" applyFill="1" applyBorder="1" applyAlignment="1">
      <alignment horizontal="center" vertical="top" wrapText="1"/>
    </xf>
    <xf numFmtId="0" fontId="88" fillId="0" borderId="0" xfId="0" applyFont="1" applyAlignment="1">
      <alignment vertical="center"/>
    </xf>
    <xf numFmtId="1" fontId="31" fillId="25" borderId="0" xfId="0" applyNumberFormat="1" applyFont="1" applyFill="1" applyBorder="1" applyAlignment="1">
      <alignment horizontal="right"/>
    </xf>
    <xf numFmtId="0" fontId="57" fillId="23" borderId="0" xfId="2271" applyFont="1" applyFill="1" applyAlignment="1">
      <alignment horizontal="left"/>
    </xf>
    <xf numFmtId="0" fontId="41" fillId="23" borderId="0" xfId="2271" applyFont="1" applyFill="1" applyAlignment="1">
      <alignment horizontal="left"/>
    </xf>
    <xf numFmtId="2" fontId="65" fillId="29" borderId="0" xfId="0" applyNumberFormat="1" applyFont="1" applyFill="1" applyBorder="1" applyAlignment="1">
      <alignment horizontal="right"/>
    </xf>
    <xf numFmtId="2" fontId="65" fillId="23" borderId="0" xfId="0" applyNumberFormat="1" applyFont="1" applyFill="1" applyBorder="1" applyAlignment="1">
      <alignment horizontal="right"/>
    </xf>
    <xf numFmtId="2" fontId="79" fillId="23" borderId="0" xfId="0" applyNumberFormat="1" applyFont="1" applyFill="1" applyBorder="1" applyAlignment="1">
      <alignment horizontal="right"/>
    </xf>
    <xf numFmtId="2" fontId="65" fillId="29" borderId="0" xfId="0" applyNumberFormat="1" applyFont="1" applyFill="1" applyBorder="1"/>
    <xf numFmtId="2" fontId="70" fillId="29" borderId="0" xfId="0" applyNumberFormat="1" applyFont="1" applyFill="1" applyBorder="1" applyAlignment="1">
      <alignment horizontal="right"/>
    </xf>
    <xf numFmtId="2" fontId="87" fillId="23" borderId="0" xfId="0" applyNumberFormat="1" applyFont="1" applyFill="1" applyBorder="1" applyAlignment="1">
      <alignment horizontal="right"/>
    </xf>
    <xf numFmtId="2" fontId="70" fillId="23" borderId="0" xfId="0" applyNumberFormat="1" applyFont="1" applyFill="1" applyBorder="1" applyAlignment="1">
      <alignment horizontal="right"/>
    </xf>
    <xf numFmtId="0" fontId="31" fillId="0" borderId="0" xfId="0" applyFont="1" applyAlignment="1">
      <alignment horizontal="left" vertical="top" wrapText="1"/>
    </xf>
    <xf numFmtId="3" fontId="83" fillId="23" borderId="0" xfId="0" applyNumberFormat="1" applyFont="1" applyFill="1" applyBorder="1"/>
    <xf numFmtId="185" fontId="0" fillId="0" borderId="0" xfId="2272" applyNumberFormat="1" applyFont="1"/>
    <xf numFmtId="0" fontId="89" fillId="23" borderId="0" xfId="0" applyFont="1" applyFill="1" applyBorder="1"/>
    <xf numFmtId="0" fontId="0" fillId="0" borderId="0" xfId="0" applyAlignment="1">
      <alignment wrapText="1"/>
    </xf>
    <xf numFmtId="0" fontId="49" fillId="23" borderId="0" xfId="0" applyFont="1" applyFill="1" applyBorder="1" applyAlignment="1">
      <alignment horizontal="center" vertical="top" wrapText="1"/>
    </xf>
    <xf numFmtId="0" fontId="49" fillId="22" borderId="0" xfId="0" applyFont="1" applyFill="1" applyBorder="1" applyAlignment="1">
      <alignment horizontal="left"/>
    </xf>
    <xf numFmtId="0" fontId="49" fillId="23" borderId="52" xfId="0" applyFont="1" applyFill="1" applyBorder="1" applyAlignment="1">
      <alignment horizontal="left"/>
    </xf>
    <xf numFmtId="186" fontId="65" fillId="22" borderId="0" xfId="0" applyNumberFormat="1" applyFont="1" applyFill="1" applyBorder="1" applyAlignment="1">
      <alignment horizontal="right"/>
    </xf>
    <xf numFmtId="0" fontId="49" fillId="31" borderId="0" xfId="0" applyFont="1" applyFill="1" applyBorder="1" applyAlignment="1">
      <alignment horizontal="left"/>
    </xf>
    <xf numFmtId="0" fontId="49" fillId="23" borderId="0" xfId="0" applyFont="1" applyFill="1" applyBorder="1" applyAlignment="1">
      <alignment horizontal="center" vertical="top" wrapText="1"/>
    </xf>
    <xf numFmtId="0" fontId="49" fillId="23" borderId="52" xfId="0" applyFont="1" applyFill="1" applyBorder="1" applyAlignment="1">
      <alignment horizontal="left"/>
    </xf>
    <xf numFmtId="0" fontId="49" fillId="23" borderId="52" xfId="0" applyFont="1" applyFill="1" applyBorder="1" applyAlignment="1">
      <alignment horizontal="left"/>
    </xf>
    <xf numFmtId="0" fontId="63" fillId="0" borderId="82" xfId="0" applyFont="1" applyFill="1" applyBorder="1" applyAlignment="1">
      <alignment horizontal="left"/>
    </xf>
    <xf numFmtId="0" fontId="63" fillId="0" borderId="83" xfId="0" applyFont="1" applyFill="1" applyBorder="1" applyAlignment="1">
      <alignment horizontal="left"/>
    </xf>
    <xf numFmtId="0" fontId="71" fillId="34" borderId="0" xfId="0" applyFont="1" applyFill="1" applyBorder="1"/>
    <xf numFmtId="0" fontId="49" fillId="23" borderId="0" xfId="0" applyFont="1" applyFill="1" applyBorder="1" applyAlignment="1">
      <alignment horizontal="center" vertical="top" wrapText="1"/>
    </xf>
    <xf numFmtId="0" fontId="49" fillId="23" borderId="52" xfId="0" applyFont="1" applyFill="1" applyBorder="1" applyAlignment="1">
      <alignment horizontal="left"/>
    </xf>
    <xf numFmtId="0" fontId="49" fillId="31" borderId="0" xfId="0" applyFont="1" applyFill="1" applyBorder="1" applyAlignment="1">
      <alignment horizontal="left"/>
    </xf>
    <xf numFmtId="173" fontId="31" fillId="23" borderId="52" xfId="0" applyNumberFormat="1" applyFont="1" applyFill="1" applyBorder="1" applyAlignment="1">
      <alignment vertical="top"/>
    </xf>
    <xf numFmtId="3" fontId="63" fillId="23" borderId="48" xfId="0" applyNumberFormat="1" applyFont="1" applyFill="1" applyBorder="1" applyAlignment="1">
      <alignment horizontal="right"/>
    </xf>
    <xf numFmtId="1" fontId="76" fillId="23" borderId="0" xfId="0" applyNumberFormat="1" applyFont="1" applyFill="1" applyBorder="1" applyAlignment="1">
      <alignment horizontal="left"/>
    </xf>
    <xf numFmtId="0" fontId="49" fillId="34" borderId="0" xfId="0" applyFont="1" applyFill="1" applyBorder="1" applyAlignment="1">
      <alignment horizontal="left"/>
    </xf>
    <xf numFmtId="0" fontId="0" fillId="23" borderId="0" xfId="0" applyFont="1" applyFill="1" applyBorder="1" applyAlignment="1"/>
    <xf numFmtId="0" fontId="41" fillId="23" borderId="0" xfId="1155" applyFont="1" applyFill="1" applyBorder="1" applyAlignment="1"/>
    <xf numFmtId="0" fontId="49" fillId="35" borderId="0" xfId="0" applyFont="1" applyFill="1" applyBorder="1" applyAlignment="1">
      <alignment horizontal="right" vertical="top" wrapText="1"/>
    </xf>
    <xf numFmtId="0" fontId="65" fillId="35" borderId="0" xfId="0" applyFont="1" applyFill="1" applyBorder="1" applyAlignment="1">
      <alignment horizontal="right"/>
    </xf>
    <xf numFmtId="0" fontId="65" fillId="35" borderId="85" xfId="0" applyFont="1" applyFill="1" applyBorder="1" applyAlignment="1">
      <alignment horizontal="right"/>
    </xf>
    <xf numFmtId="0" fontId="65" fillId="35" borderId="53" xfId="0" applyFont="1" applyFill="1" applyBorder="1" applyAlignment="1">
      <alignment horizontal="right"/>
    </xf>
    <xf numFmtId="0" fontId="65" fillId="23" borderId="85" xfId="0" applyFont="1" applyFill="1" applyBorder="1" applyAlignment="1">
      <alignment horizontal="right"/>
    </xf>
    <xf numFmtId="165" fontId="65" fillId="35" borderId="84" xfId="0" applyNumberFormat="1" applyFont="1" applyFill="1" applyBorder="1" applyAlignment="1">
      <alignment horizontal="right"/>
    </xf>
    <xf numFmtId="165" fontId="65" fillId="23" borderId="84" xfId="0" applyNumberFormat="1" applyFont="1" applyFill="1" applyBorder="1" applyAlignment="1">
      <alignment horizontal="right"/>
    </xf>
    <xf numFmtId="165" fontId="65" fillId="35" borderId="0" xfId="0" applyNumberFormat="1" applyFont="1" applyFill="1" applyBorder="1" applyAlignment="1">
      <alignment horizontal="right"/>
    </xf>
    <xf numFmtId="165" fontId="83" fillId="23" borderId="0" xfId="0" applyNumberFormat="1" applyFont="1" applyFill="1" applyBorder="1" applyAlignment="1">
      <alignment horizontal="right"/>
    </xf>
    <xf numFmtId="165" fontId="31" fillId="23" borderId="84" xfId="0" applyNumberFormat="1" applyFont="1" applyFill="1" applyBorder="1" applyAlignment="1">
      <alignment horizontal="right"/>
    </xf>
    <xf numFmtId="182" fontId="65" fillId="23" borderId="84" xfId="0" applyNumberFormat="1" applyFont="1" applyFill="1" applyBorder="1" applyAlignment="1">
      <alignment horizontal="right"/>
    </xf>
    <xf numFmtId="182" fontId="65" fillId="23" borderId="0" xfId="0" applyNumberFormat="1" applyFont="1" applyFill="1" applyBorder="1" applyAlignment="1">
      <alignment horizontal="right"/>
    </xf>
    <xf numFmtId="182" fontId="65" fillId="35" borderId="84" xfId="0" applyNumberFormat="1" applyFont="1" applyFill="1" applyBorder="1" applyAlignment="1">
      <alignment horizontal="right"/>
    </xf>
    <xf numFmtId="182" fontId="65" fillId="35" borderId="0" xfId="0" applyNumberFormat="1" applyFont="1" applyFill="1" applyBorder="1" applyAlignment="1">
      <alignment horizontal="right"/>
    </xf>
    <xf numFmtId="174" fontId="31" fillId="23" borderId="0" xfId="2272" applyNumberFormat="1" applyFont="1" applyFill="1" applyBorder="1"/>
    <xf numFmtId="9" fontId="68" fillId="23" borderId="0" xfId="2272" applyFont="1" applyFill="1" applyBorder="1" applyAlignment="1">
      <alignment horizontal="left" vertical="top"/>
    </xf>
    <xf numFmtId="0" fontId="78" fillId="34" borderId="0" xfId="2271" applyFont="1" applyFill="1"/>
    <xf numFmtId="0" fontId="78" fillId="28" borderId="0" xfId="2271" applyFont="1" applyFill="1"/>
    <xf numFmtId="0" fontId="78" fillId="27" borderId="0" xfId="2271" applyFont="1" applyFill="1"/>
    <xf numFmtId="0" fontId="78" fillId="25" borderId="0" xfId="2271" applyFont="1" applyFill="1"/>
    <xf numFmtId="0" fontId="78" fillId="25" borderId="0" xfId="2271" applyFont="1" applyFill="1" applyBorder="1"/>
    <xf numFmtId="0" fontId="78" fillId="29" borderId="0" xfId="2271" applyFont="1" applyFill="1"/>
    <xf numFmtId="0" fontId="71" fillId="33" borderId="0" xfId="0" applyFont="1" applyFill="1" applyBorder="1"/>
    <xf numFmtId="0" fontId="78" fillId="29" borderId="0" xfId="2271" applyFont="1" applyFill="1" applyBorder="1"/>
    <xf numFmtId="0" fontId="78" fillId="26" borderId="0" xfId="2271" applyFont="1" applyFill="1"/>
    <xf numFmtId="0" fontId="78" fillId="31" borderId="0" xfId="2271" applyFont="1" applyFill="1"/>
    <xf numFmtId="0" fontId="78" fillId="31" borderId="0" xfId="2271" applyFont="1" applyFill="1" applyBorder="1"/>
    <xf numFmtId="9" fontId="4" fillId="23" borderId="0" xfId="2272" applyFont="1" applyFill="1" applyBorder="1"/>
    <xf numFmtId="174" fontId="4" fillId="23" borderId="0" xfId="2272" applyNumberFormat="1" applyFont="1" applyFill="1" applyBorder="1"/>
    <xf numFmtId="9" fontId="63" fillId="23" borderId="73" xfId="2272" applyFont="1" applyFill="1" applyBorder="1" applyAlignment="1">
      <alignment horizontal="right"/>
    </xf>
    <xf numFmtId="9" fontId="31" fillId="23" borderId="0" xfId="2272" applyFont="1" applyFill="1"/>
    <xf numFmtId="9" fontId="66" fillId="23" borderId="0" xfId="2272" applyFont="1" applyFill="1" applyBorder="1"/>
    <xf numFmtId="9" fontId="31" fillId="23" borderId="0" xfId="2272" applyFont="1" applyFill="1" applyBorder="1"/>
    <xf numFmtId="186" fontId="70" fillId="23" borderId="0" xfId="0" applyNumberFormat="1" applyFont="1" applyFill="1" applyBorder="1" applyAlignment="1">
      <alignment horizontal="left" vertical="top"/>
    </xf>
    <xf numFmtId="180" fontId="61" fillId="23" borderId="48" xfId="2272" applyNumberFormat="1" applyFont="1" applyFill="1" applyBorder="1" applyAlignment="1">
      <alignment horizontal="right"/>
    </xf>
    <xf numFmtId="180" fontId="63" fillId="23" borderId="48" xfId="2272" applyNumberFormat="1" applyFont="1" applyFill="1" applyBorder="1" applyAlignment="1">
      <alignment horizontal="right" shrinkToFit="1"/>
    </xf>
    <xf numFmtId="174" fontId="0" fillId="23" borderId="0" xfId="2272" applyNumberFormat="1" applyFont="1" applyFill="1" applyBorder="1" applyAlignment="1">
      <alignment vertical="center"/>
    </xf>
    <xf numFmtId="174" fontId="1" fillId="23" borderId="0" xfId="2272" applyNumberFormat="1" applyFont="1" applyFill="1" applyBorder="1"/>
    <xf numFmtId="0" fontId="1" fillId="23" borderId="0" xfId="0" applyFont="1" applyFill="1" applyAlignment="1">
      <alignment horizontal="left" vertical="top"/>
    </xf>
    <xf numFmtId="186" fontId="0" fillId="23" borderId="0" xfId="0" applyNumberFormat="1" applyFont="1" applyFill="1" applyBorder="1"/>
    <xf numFmtId="186" fontId="41" fillId="23" borderId="0" xfId="0" applyNumberFormat="1" applyFont="1" applyFill="1" applyBorder="1"/>
    <xf numFmtId="0" fontId="0" fillId="23" borderId="77" xfId="0" applyFont="1" applyFill="1" applyBorder="1" applyAlignment="1">
      <alignment vertical="top"/>
    </xf>
    <xf numFmtId="0" fontId="0" fillId="23" borderId="14" xfId="0" applyFont="1" applyFill="1" applyBorder="1" applyAlignment="1">
      <alignment vertical="top"/>
    </xf>
    <xf numFmtId="0" fontId="0" fillId="23" borderId="0" xfId="0" applyFont="1" applyFill="1" applyAlignment="1">
      <alignment vertical="top"/>
    </xf>
    <xf numFmtId="0" fontId="49" fillId="0" borderId="0" xfId="0" applyFont="1" applyFill="1" applyAlignment="1">
      <alignment horizontal="left" vertical="top" wrapText="1"/>
    </xf>
    <xf numFmtId="0" fontId="49" fillId="0" borderId="0" xfId="0" applyFont="1" applyFill="1" applyAlignment="1">
      <alignment horizontal="left" vertical="top"/>
    </xf>
    <xf numFmtId="0" fontId="60" fillId="18" borderId="2" xfId="1170" applyNumberFormat="1" applyFont="1" applyFill="1" applyBorder="1" applyAlignment="1">
      <alignment horizontal="left" vertical="center" wrapText="1"/>
    </xf>
    <xf numFmtId="179" fontId="91" fillId="23" borderId="74" xfId="2272" applyNumberFormat="1" applyFont="1" applyFill="1" applyBorder="1" applyAlignment="1">
      <alignment horizontal="left" vertical="top"/>
    </xf>
    <xf numFmtId="2" fontId="41" fillId="23" borderId="0" xfId="0" applyNumberFormat="1" applyFont="1" applyFill="1" applyBorder="1"/>
    <xf numFmtId="180" fontId="91" fillId="23" borderId="48" xfId="2272" applyNumberFormat="1" applyFont="1" applyFill="1" applyBorder="1" applyAlignment="1">
      <alignment horizontal="right"/>
    </xf>
    <xf numFmtId="0" fontId="49" fillId="23" borderId="0" xfId="0" applyFont="1" applyFill="1" applyBorder="1" applyAlignment="1">
      <alignment horizontal="center" vertical="top" wrapText="1"/>
    </xf>
    <xf numFmtId="0" fontId="33" fillId="23" borderId="0" xfId="2271" applyFont="1" applyFill="1" applyAlignment="1">
      <alignment horizontal="left"/>
    </xf>
    <xf numFmtId="0" fontId="33" fillId="23" borderId="0" xfId="2271" applyFont="1" applyFill="1" applyBorder="1" applyAlignment="1">
      <alignment horizontal="left"/>
    </xf>
    <xf numFmtId="0" fontId="60" fillId="0" borderId="0" xfId="1155" applyFont="1" applyFill="1" applyBorder="1" applyAlignment="1">
      <alignment horizontal="left"/>
    </xf>
    <xf numFmtId="0" fontId="49" fillId="29" borderId="0" xfId="0" applyFont="1" applyFill="1" applyBorder="1" applyAlignment="1">
      <alignment horizontal="left"/>
    </xf>
    <xf numFmtId="0" fontId="79" fillId="23" borderId="0" xfId="1155" applyFont="1" applyFill="1" applyBorder="1"/>
    <xf numFmtId="0" fontId="79" fillId="23" borderId="0" xfId="0" applyFont="1" applyFill="1"/>
    <xf numFmtId="177" fontId="83" fillId="23" borderId="0" xfId="0" applyNumberFormat="1" applyFont="1" applyFill="1" applyBorder="1"/>
    <xf numFmtId="164" fontId="41" fillId="23" borderId="0" xfId="0" applyNumberFormat="1" applyFont="1" applyFill="1" applyBorder="1"/>
    <xf numFmtId="177" fontId="79" fillId="23" borderId="0" xfId="0" applyNumberFormat="1" applyFont="1" applyFill="1" applyBorder="1"/>
    <xf numFmtId="0" fontId="44" fillId="23" borderId="0" xfId="0" applyFont="1" applyFill="1" applyBorder="1" applyAlignment="1">
      <alignment horizontal="right"/>
    </xf>
    <xf numFmtId="172" fontId="41" fillId="23" borderId="0" xfId="0" applyNumberFormat="1" applyFont="1" applyFill="1" applyBorder="1"/>
    <xf numFmtId="10" fontId="41" fillId="23" borderId="0" xfId="2272" applyNumberFormat="1" applyFont="1" applyFill="1" applyBorder="1"/>
    <xf numFmtId="174" fontId="79" fillId="23" borderId="0" xfId="2272" applyNumberFormat="1" applyFont="1" applyFill="1" applyBorder="1"/>
    <xf numFmtId="164" fontId="41" fillId="23" borderId="0" xfId="11714" applyNumberFormat="1" applyFont="1" applyFill="1" applyBorder="1"/>
    <xf numFmtId="165" fontId="41" fillId="23" borderId="0" xfId="0" applyNumberFormat="1" applyFont="1" applyFill="1" applyBorder="1"/>
    <xf numFmtId="0" fontId="92" fillId="28" borderId="0" xfId="0" applyFont="1" applyFill="1" applyAlignment="1">
      <alignment vertical="center"/>
    </xf>
    <xf numFmtId="0" fontId="95" fillId="28" borderId="0" xfId="0" applyFont="1" applyFill="1" applyAlignment="1">
      <alignment vertical="center"/>
    </xf>
    <xf numFmtId="0" fontId="94" fillId="28" borderId="0" xfId="0" applyFont="1" applyFill="1" applyAlignment="1">
      <alignment vertical="top" wrapText="1"/>
    </xf>
    <xf numFmtId="0" fontId="96" fillId="28" borderId="0" xfId="0" applyFont="1" applyFill="1" applyAlignment="1">
      <alignment vertical="center" wrapText="1"/>
    </xf>
    <xf numFmtId="0" fontId="93" fillId="28" borderId="0" xfId="0" applyFont="1" applyFill="1" applyAlignment="1">
      <alignment vertical="center" wrapText="1"/>
    </xf>
    <xf numFmtId="0" fontId="1" fillId="23" borderId="53" xfId="0" applyFont="1" applyFill="1" applyBorder="1" applyAlignment="1">
      <alignment horizontal="left" vertical="top"/>
    </xf>
    <xf numFmtId="0" fontId="35" fillId="34" borderId="0" xfId="2271" applyFill="1" applyBorder="1" applyAlignment="1">
      <alignment horizontal="left" vertical="top"/>
    </xf>
    <xf numFmtId="0" fontId="86" fillId="28" borderId="0" xfId="2271" applyFont="1" applyFill="1" applyBorder="1" applyAlignment="1">
      <alignment horizontal="left" vertical="top"/>
    </xf>
    <xf numFmtId="0" fontId="86" fillId="25" borderId="0" xfId="2271" applyFont="1" applyFill="1" applyBorder="1" applyAlignment="1">
      <alignment horizontal="left" vertical="top"/>
    </xf>
    <xf numFmtId="0" fontId="0" fillId="23" borderId="0" xfId="0" applyFont="1" applyFill="1" applyBorder="1" applyAlignment="1">
      <alignment horizontal="left" vertical="top" wrapText="1"/>
    </xf>
    <xf numFmtId="0" fontId="1" fillId="23" borderId="0" xfId="0" applyFont="1" applyFill="1" applyAlignment="1">
      <alignment horizontal="left" vertical="top"/>
    </xf>
    <xf numFmtId="0" fontId="86" fillId="33" borderId="0" xfId="2271" applyFont="1" applyFill="1" applyBorder="1" applyAlignment="1">
      <alignment horizontal="left" vertical="top"/>
    </xf>
    <xf numFmtId="0" fontId="35" fillId="22" borderId="0" xfId="2271" applyFill="1" applyBorder="1" applyAlignment="1">
      <alignment horizontal="left" vertical="top"/>
    </xf>
    <xf numFmtId="0" fontId="75" fillId="23" borderId="0" xfId="0" applyFont="1" applyFill="1" applyBorder="1" applyAlignment="1">
      <alignment horizontal="left" vertical="top" wrapText="1"/>
    </xf>
    <xf numFmtId="0" fontId="75" fillId="23" borderId="0" xfId="0" applyFont="1" applyFill="1" applyAlignment="1">
      <alignment horizontal="left" vertical="top" wrapText="1"/>
    </xf>
    <xf numFmtId="0" fontId="57" fillId="23" borderId="0" xfId="2271" applyFont="1" applyFill="1" applyAlignment="1">
      <alignment horizontal="left" vertical="top"/>
    </xf>
    <xf numFmtId="0" fontId="1" fillId="23" borderId="0" xfId="0" applyFont="1" applyFill="1" applyAlignment="1">
      <alignment horizontal="left" wrapText="1"/>
    </xf>
    <xf numFmtId="0" fontId="57" fillId="23" borderId="0" xfId="2271" applyFont="1" applyFill="1" applyAlignment="1">
      <alignment horizontal="left"/>
    </xf>
    <xf numFmtId="0" fontId="90" fillId="29" borderId="0" xfId="2271" applyFont="1" applyFill="1" applyAlignment="1">
      <alignment horizontal="left"/>
    </xf>
    <xf numFmtId="0" fontId="41" fillId="23" borderId="0" xfId="0" applyFont="1" applyFill="1" applyAlignment="1">
      <alignment horizontal="left"/>
    </xf>
    <xf numFmtId="0" fontId="1" fillId="23" borderId="0" xfId="0" applyFont="1" applyFill="1" applyAlignment="1">
      <alignment horizontal="left" vertical="top" wrapText="1"/>
    </xf>
    <xf numFmtId="0" fontId="49" fillId="23" borderId="0" xfId="0" applyFont="1" applyFill="1" applyAlignment="1">
      <alignment horizontal="left"/>
    </xf>
    <xf numFmtId="0" fontId="90" fillId="26" borderId="0" xfId="2271" applyFont="1" applyFill="1" applyAlignment="1">
      <alignment horizontal="left"/>
    </xf>
    <xf numFmtId="0" fontId="90" fillId="31" borderId="0" xfId="2271" applyFont="1" applyFill="1" applyAlignment="1">
      <alignment horizontal="left"/>
    </xf>
    <xf numFmtId="0" fontId="90" fillId="23" borderId="0" xfId="2271" applyFont="1" applyFill="1" applyAlignment="1">
      <alignment horizontal="left"/>
    </xf>
    <xf numFmtId="0" fontId="90" fillId="34" borderId="0" xfId="2271" applyFont="1" applyFill="1" applyAlignment="1">
      <alignment horizontal="left"/>
    </xf>
    <xf numFmtId="0" fontId="90" fillId="25" borderId="0" xfId="2271" applyFont="1" applyFill="1" applyAlignment="1">
      <alignment horizontal="left"/>
    </xf>
    <xf numFmtId="0" fontId="90" fillId="28" borderId="0" xfId="2271" applyFont="1" applyFill="1" applyAlignment="1">
      <alignment horizontal="left"/>
    </xf>
    <xf numFmtId="0" fontId="90" fillId="27" borderId="0" xfId="2271" applyFont="1" applyFill="1" applyAlignment="1">
      <alignment horizontal="left"/>
    </xf>
    <xf numFmtId="0" fontId="52" fillId="0" borderId="8" xfId="0" applyFont="1" applyBorder="1" applyAlignment="1">
      <alignment horizontal="left"/>
    </xf>
    <xf numFmtId="2" fontId="66" fillId="23" borderId="0" xfId="0" applyNumberFormat="1" applyFont="1" applyFill="1" applyBorder="1" applyAlignment="1">
      <alignment horizontal="center"/>
    </xf>
    <xf numFmtId="0" fontId="31" fillId="23" borderId="0" xfId="0" applyFont="1" applyFill="1" applyBorder="1" applyAlignment="1">
      <alignment horizontal="center" vertical="top"/>
    </xf>
    <xf numFmtId="173" fontId="31" fillId="23" borderId="52" xfId="0" applyNumberFormat="1" applyFont="1" applyFill="1" applyBorder="1" applyAlignment="1">
      <alignment horizontal="left" vertical="top"/>
    </xf>
    <xf numFmtId="0" fontId="31" fillId="23" borderId="52" xfId="0" applyFont="1" applyFill="1" applyBorder="1" applyAlignment="1">
      <alignment horizontal="left" vertical="top"/>
    </xf>
    <xf numFmtId="2" fontId="66" fillId="23" borderId="47" xfId="0" applyNumberFormat="1" applyFont="1" applyFill="1" applyBorder="1" applyAlignment="1">
      <alignment horizontal="center"/>
    </xf>
    <xf numFmtId="2" fontId="66" fillId="23" borderId="48" xfId="0" applyNumberFormat="1" applyFont="1" applyFill="1" applyBorder="1" applyAlignment="1">
      <alignment horizontal="center"/>
    </xf>
    <xf numFmtId="0" fontId="31" fillId="34" borderId="0" xfId="0" applyFont="1" applyFill="1" applyBorder="1" applyAlignment="1">
      <alignment horizontal="center" vertical="top"/>
    </xf>
    <xf numFmtId="0" fontId="66" fillId="23" borderId="0" xfId="0" applyFont="1" applyFill="1" applyAlignment="1">
      <alignment horizontal="left" vertical="top" wrapText="1"/>
    </xf>
    <xf numFmtId="0" fontId="49" fillId="34" borderId="0" xfId="0" applyFont="1" applyFill="1" applyBorder="1" applyAlignment="1">
      <alignment horizontal="left"/>
    </xf>
    <xf numFmtId="0" fontId="33" fillId="23" borderId="0" xfId="2271" applyFont="1" applyFill="1" applyAlignment="1">
      <alignment horizontal="left"/>
    </xf>
    <xf numFmtId="0" fontId="33" fillId="23" borderId="0" xfId="2271" applyFont="1" applyFill="1" applyBorder="1" applyAlignment="1">
      <alignment horizontal="left"/>
    </xf>
    <xf numFmtId="0" fontId="60" fillId="0" borderId="0" xfId="1155" applyFont="1" applyFill="1" applyBorder="1" applyAlignment="1">
      <alignment horizontal="left"/>
    </xf>
    <xf numFmtId="0" fontId="49" fillId="35" borderId="0" xfId="0" applyFont="1" applyFill="1" applyBorder="1" applyAlignment="1">
      <alignment horizontal="center" vertical="top" wrapText="1"/>
    </xf>
    <xf numFmtId="0" fontId="49" fillId="35" borderId="60" xfId="0" applyFont="1" applyFill="1" applyBorder="1" applyAlignment="1">
      <alignment horizontal="center" vertical="top" wrapText="1"/>
    </xf>
    <xf numFmtId="0" fontId="49" fillId="23" borderId="60" xfId="0" applyFont="1" applyFill="1" applyBorder="1" applyAlignment="1">
      <alignment horizontal="center" vertical="top" wrapText="1"/>
    </xf>
    <xf numFmtId="0" fontId="49" fillId="23" borderId="0" xfId="0" applyFont="1" applyFill="1" applyBorder="1" applyAlignment="1">
      <alignment horizontal="center" vertical="top" wrapText="1"/>
    </xf>
    <xf numFmtId="173" fontId="31" fillId="23" borderId="52" xfId="0" applyNumberFormat="1" applyFont="1" applyFill="1" applyBorder="1" applyAlignment="1">
      <alignment horizontal="center" vertical="top"/>
    </xf>
    <xf numFmtId="0" fontId="31" fillId="24" borderId="0" xfId="0" applyFont="1" applyFill="1" applyBorder="1" applyAlignment="1">
      <alignment horizontal="center" vertical="top"/>
    </xf>
    <xf numFmtId="0" fontId="49" fillId="28" borderId="0" xfId="0" applyFont="1" applyFill="1" applyBorder="1" applyAlignment="1">
      <alignment horizontal="left"/>
    </xf>
    <xf numFmtId="0" fontId="60" fillId="0" borderId="0" xfId="11714" applyFont="1" applyFill="1" applyBorder="1" applyAlignment="1">
      <alignment horizontal="left"/>
    </xf>
    <xf numFmtId="0" fontId="49" fillId="28" borderId="0" xfId="0" applyFont="1" applyFill="1" applyBorder="1" applyAlignment="1">
      <alignment horizontal="center" vertical="top" wrapText="1"/>
    </xf>
    <xf numFmtId="0" fontId="49" fillId="28" borderId="60" xfId="0" applyFont="1" applyFill="1" applyBorder="1" applyAlignment="1">
      <alignment horizontal="center" vertical="top" wrapText="1"/>
    </xf>
    <xf numFmtId="0" fontId="49" fillId="27" borderId="0" xfId="0" applyFont="1" applyFill="1" applyBorder="1" applyAlignment="1">
      <alignment horizontal="left"/>
    </xf>
    <xf numFmtId="0" fontId="49" fillId="27" borderId="60" xfId="0" applyFont="1" applyFill="1" applyBorder="1" applyAlignment="1">
      <alignment horizontal="center" vertical="top" wrapText="1"/>
    </xf>
    <xf numFmtId="0" fontId="49" fillId="27" borderId="0" xfId="0" applyFont="1" applyFill="1" applyBorder="1" applyAlignment="1">
      <alignment horizontal="center" vertical="top" wrapText="1"/>
    </xf>
    <xf numFmtId="173" fontId="31" fillId="23" borderId="52" xfId="0" applyNumberFormat="1" applyFont="1" applyFill="1" applyBorder="1" applyAlignment="1">
      <alignment horizontal="left"/>
    </xf>
    <xf numFmtId="0" fontId="31" fillId="23" borderId="52" xfId="0" applyFont="1" applyFill="1" applyBorder="1" applyAlignment="1">
      <alignment horizontal="left"/>
    </xf>
    <xf numFmtId="173" fontId="63" fillId="23" borderId="0" xfId="0" applyNumberFormat="1" applyFont="1" applyFill="1" applyBorder="1" applyAlignment="1">
      <alignment horizontal="left"/>
    </xf>
    <xf numFmtId="173" fontId="63" fillId="23" borderId="0" xfId="0" applyNumberFormat="1" applyFont="1" applyFill="1" applyBorder="1" applyAlignment="1">
      <alignment horizontal="right"/>
    </xf>
    <xf numFmtId="173" fontId="31" fillId="23" borderId="52" xfId="0" applyNumberFormat="1" applyFont="1" applyFill="1" applyBorder="1" applyAlignment="1">
      <alignment horizontal="right"/>
    </xf>
    <xf numFmtId="0" fontId="31" fillId="30" borderId="0" xfId="0" applyFont="1" applyFill="1" applyBorder="1" applyAlignment="1">
      <alignment horizontal="center" vertical="top"/>
    </xf>
    <xf numFmtId="2" fontId="66" fillId="23" borderId="64" xfId="0" applyNumberFormat="1" applyFont="1" applyFill="1" applyBorder="1" applyAlignment="1">
      <alignment horizontal="center"/>
    </xf>
    <xf numFmtId="2" fontId="66" fillId="23" borderId="65" xfId="0" applyNumberFormat="1" applyFont="1" applyFill="1" applyBorder="1" applyAlignment="1">
      <alignment horizontal="center"/>
    </xf>
    <xf numFmtId="0" fontId="49" fillId="25" borderId="0" xfId="0" applyFont="1" applyFill="1" applyBorder="1" applyAlignment="1">
      <alignment horizontal="center" vertical="top" wrapText="1"/>
    </xf>
    <xf numFmtId="0" fontId="49" fillId="25" borderId="60" xfId="0" applyFont="1" applyFill="1" applyBorder="1" applyAlignment="1">
      <alignment horizontal="center" vertical="top" wrapText="1"/>
    </xf>
    <xf numFmtId="0" fontId="60" fillId="23" borderId="0" xfId="1155" applyFont="1" applyFill="1" applyBorder="1" applyAlignment="1">
      <alignment horizontal="left"/>
    </xf>
    <xf numFmtId="0" fontId="49" fillId="25" borderId="0" xfId="0" applyFont="1" applyFill="1" applyBorder="1" applyAlignment="1">
      <alignment horizontal="left"/>
    </xf>
    <xf numFmtId="0" fontId="66" fillId="23" borderId="0" xfId="0" applyFont="1" applyFill="1" applyAlignment="1">
      <alignment horizontal="left" wrapText="1"/>
    </xf>
    <xf numFmtId="0" fontId="66" fillId="23" borderId="0" xfId="0" applyFont="1" applyFill="1" applyAlignment="1">
      <alignment horizontal="left"/>
    </xf>
    <xf numFmtId="2" fontId="66" fillId="23" borderId="72" xfId="0" applyNumberFormat="1" applyFont="1" applyFill="1" applyBorder="1" applyAlignment="1">
      <alignment horizontal="center"/>
    </xf>
    <xf numFmtId="2" fontId="66" fillId="23" borderId="73" xfId="0" applyNumberFormat="1" applyFont="1" applyFill="1" applyBorder="1" applyAlignment="1">
      <alignment horizontal="center"/>
    </xf>
    <xf numFmtId="0" fontId="31" fillId="29" borderId="75" xfId="0" applyFont="1" applyFill="1" applyBorder="1" applyAlignment="1">
      <alignment horizontal="center" vertical="top"/>
    </xf>
    <xf numFmtId="0" fontId="31" fillId="33" borderId="75" xfId="0" applyFont="1" applyFill="1" applyBorder="1" applyAlignment="1">
      <alignment horizontal="center" vertical="top"/>
    </xf>
    <xf numFmtId="173" fontId="31" fillId="23" borderId="80" xfId="0" applyNumberFormat="1" applyFont="1" applyFill="1" applyBorder="1" applyAlignment="1">
      <alignment horizontal="left"/>
    </xf>
    <xf numFmtId="0" fontId="49" fillId="29" borderId="0" xfId="0" applyFont="1" applyFill="1" applyBorder="1" applyAlignment="1">
      <alignment horizontal="left" vertical="top"/>
    </xf>
    <xf numFmtId="0" fontId="49" fillId="23" borderId="53" xfId="0" applyFont="1" applyFill="1" applyBorder="1" applyAlignment="1">
      <alignment horizontal="left" vertical="top" wrapText="1"/>
    </xf>
    <xf numFmtId="0" fontId="49" fillId="29" borderId="81" xfId="0" applyFont="1" applyFill="1" applyBorder="1" applyAlignment="1">
      <alignment horizontal="center" vertical="top" wrapText="1"/>
    </xf>
    <xf numFmtId="0" fontId="49" fillId="23" borderId="81" xfId="0" applyFont="1" applyFill="1" applyBorder="1" applyAlignment="1">
      <alignment horizontal="center" vertical="top" wrapText="1"/>
    </xf>
    <xf numFmtId="0" fontId="49" fillId="29" borderId="0" xfId="0" applyFont="1" applyFill="1" applyBorder="1" applyAlignment="1">
      <alignment horizontal="center" vertical="top" wrapText="1"/>
    </xf>
    <xf numFmtId="0" fontId="49" fillId="29" borderId="0" xfId="0" applyFont="1" applyFill="1" applyBorder="1" applyAlignment="1">
      <alignment horizontal="left"/>
    </xf>
    <xf numFmtId="0" fontId="49" fillId="29" borderId="60" xfId="0" applyFont="1" applyFill="1" applyBorder="1" applyAlignment="1">
      <alignment horizontal="center" vertical="top" wrapText="1"/>
    </xf>
    <xf numFmtId="0" fontId="49" fillId="22" borderId="60" xfId="0" applyFont="1" applyFill="1" applyBorder="1" applyAlignment="1">
      <alignment horizontal="center" vertical="top" wrapText="1"/>
    </xf>
    <xf numFmtId="0" fontId="49" fillId="22" borderId="0" xfId="0" applyFont="1" applyFill="1" applyBorder="1" applyAlignment="1">
      <alignment horizontal="left"/>
    </xf>
    <xf numFmtId="0" fontId="49" fillId="31" borderId="60" xfId="0" applyFont="1" applyFill="1" applyBorder="1" applyAlignment="1">
      <alignment horizontal="center" vertical="top" wrapText="1"/>
    </xf>
    <xf numFmtId="0" fontId="49" fillId="23" borderId="52" xfId="0" applyFont="1" applyFill="1" applyBorder="1" applyAlignment="1">
      <alignment horizontal="left"/>
    </xf>
    <xf numFmtId="0" fontId="49" fillId="31" borderId="0" xfId="0" applyFont="1" applyFill="1" applyBorder="1" applyAlignment="1">
      <alignment horizontal="left"/>
    </xf>
    <xf numFmtId="0" fontId="5" fillId="0" borderId="27" xfId="1170" applyFont="1" applyBorder="1" applyAlignment="1">
      <alignment horizontal="center"/>
    </xf>
    <xf numFmtId="0" fontId="5" fillId="0" borderId="28" xfId="1170" applyFont="1" applyBorder="1" applyAlignment="1">
      <alignment horizontal="center"/>
    </xf>
    <xf numFmtId="0" fontId="0" fillId="0" borderId="4" xfId="0" applyBorder="1" applyAlignment="1">
      <alignment horizontal="center"/>
    </xf>
    <xf numFmtId="0" fontId="0" fillId="0" borderId="6" xfId="0" applyBorder="1" applyAlignment="1">
      <alignment horizontal="center"/>
    </xf>
  </cellXfs>
  <cellStyles count="20337">
    <cellStyle name="Akzent1 2" xfId="2" xr:uid="{00000000-0005-0000-0000-000000000000}"/>
    <cellStyle name="Akzent2 2" xfId="3" xr:uid="{00000000-0005-0000-0000-000001000000}"/>
    <cellStyle name="Akzent3 2" xfId="4" xr:uid="{00000000-0005-0000-0000-000002000000}"/>
    <cellStyle name="Akzent4 2" xfId="5" xr:uid="{00000000-0005-0000-0000-000003000000}"/>
    <cellStyle name="Akzent5 2" xfId="6" xr:uid="{00000000-0005-0000-0000-000004000000}"/>
    <cellStyle name="Akzent6 2" xfId="7" xr:uid="{00000000-0005-0000-0000-000005000000}"/>
    <cellStyle name="Anzeige %" xfId="8" xr:uid="{00000000-0005-0000-0000-000006000000}"/>
    <cellStyle name="Anzeige Company" xfId="9" xr:uid="{00000000-0005-0000-0000-000007000000}"/>
    <cellStyle name="Anzeige Currency" xfId="10" xr:uid="{00000000-0005-0000-0000-000008000000}"/>
    <cellStyle name="Anzeige Dezimal" xfId="11" xr:uid="{00000000-0005-0000-0000-000009000000}"/>
    <cellStyle name="Anzeige Dezimal 2" xfId="10859" xr:uid="{00000000-0005-0000-0000-00000A000000}"/>
    <cellStyle name="Anzeige Monat" xfId="12" xr:uid="{00000000-0005-0000-0000-00000B000000}"/>
    <cellStyle name="Anzeige Text" xfId="13" xr:uid="{00000000-0005-0000-0000-00000C000000}"/>
    <cellStyle name="Anzeige Zahl" xfId="14" xr:uid="{00000000-0005-0000-0000-00000D000000}"/>
    <cellStyle name="Ausgabe 2" xfId="15" xr:uid="{00000000-0005-0000-0000-00000E000000}"/>
    <cellStyle name="Ausgabe 2 2" xfId="3057" xr:uid="{00000000-0005-0000-0000-00000F000000}"/>
    <cellStyle name="Berechnung 2" xfId="16" xr:uid="{00000000-0005-0000-0000-000010000000}"/>
    <cellStyle name="Berechnung 2 2" xfId="3056" xr:uid="{00000000-0005-0000-0000-000011000000}"/>
    <cellStyle name="Dezimal 2" xfId="17" xr:uid="{00000000-0005-0000-0000-000012000000}"/>
    <cellStyle name="Dezimal 2 2" xfId="18" xr:uid="{00000000-0005-0000-0000-000013000000}"/>
    <cellStyle name="Dezimal 2 2 10" xfId="19" xr:uid="{00000000-0005-0000-0000-000014000000}"/>
    <cellStyle name="Dezimal 2 2 10 2" xfId="1386" xr:uid="{00000000-0005-0000-0000-000015000000}"/>
    <cellStyle name="Dezimal 2 2 10 2 2" xfId="3137" xr:uid="{00000000-0005-0000-0000-000016000000}"/>
    <cellStyle name="Dezimal 2 2 10 2 2 2" xfId="8287" xr:uid="{00000000-0005-0000-0000-000017000000}"/>
    <cellStyle name="Dezimal 2 2 10 2 2 2 2" xfId="17993" xr:uid="{00000000-0005-0000-0000-000018000000}"/>
    <cellStyle name="Dezimal 2 2 10 2 2 3" xfId="13299" xr:uid="{00000000-0005-0000-0000-000019000000}"/>
    <cellStyle name="Dezimal 2 2 10 2 3" xfId="4855" xr:uid="{00000000-0005-0000-0000-00001A000000}"/>
    <cellStyle name="Dezimal 2 2 10 2 3 2" xfId="10003" xr:uid="{00000000-0005-0000-0000-00001B000000}"/>
    <cellStyle name="Dezimal 2 2 10 2 3 2 2" xfId="19557" xr:uid="{00000000-0005-0000-0000-00001C000000}"/>
    <cellStyle name="Dezimal 2 2 10 2 3 3" xfId="14865" xr:uid="{00000000-0005-0000-0000-00001D000000}"/>
    <cellStyle name="Dezimal 2 2 10 2 4" xfId="6571" xr:uid="{00000000-0005-0000-0000-00001E000000}"/>
    <cellStyle name="Dezimal 2 2 10 2 4 2" xfId="16429" xr:uid="{00000000-0005-0000-0000-00001F000000}"/>
    <cellStyle name="Dezimal 2 2 10 2 5" xfId="11731" xr:uid="{00000000-0005-0000-0000-000020000000}"/>
    <cellStyle name="Dezimal 2 2 10 3" xfId="2275" xr:uid="{00000000-0005-0000-0000-000021000000}"/>
    <cellStyle name="Dezimal 2 2 10 3 2" xfId="7429" xr:uid="{00000000-0005-0000-0000-000022000000}"/>
    <cellStyle name="Dezimal 2 2 10 3 2 2" xfId="17211" xr:uid="{00000000-0005-0000-0000-000023000000}"/>
    <cellStyle name="Dezimal 2 2 10 3 3" xfId="12517" xr:uid="{00000000-0005-0000-0000-000024000000}"/>
    <cellStyle name="Dezimal 2 2 10 4" xfId="3997" xr:uid="{00000000-0005-0000-0000-000025000000}"/>
    <cellStyle name="Dezimal 2 2 10 4 2" xfId="9145" xr:uid="{00000000-0005-0000-0000-000026000000}"/>
    <cellStyle name="Dezimal 2 2 10 4 2 2" xfId="18775" xr:uid="{00000000-0005-0000-0000-000027000000}"/>
    <cellStyle name="Dezimal 2 2 10 4 3" xfId="14083" xr:uid="{00000000-0005-0000-0000-000028000000}"/>
    <cellStyle name="Dezimal 2 2 10 5" xfId="5713" xr:uid="{00000000-0005-0000-0000-000029000000}"/>
    <cellStyle name="Dezimal 2 2 10 5 2" xfId="15647" xr:uid="{00000000-0005-0000-0000-00002A000000}"/>
    <cellStyle name="Dezimal 2 2 10 6" xfId="10862" xr:uid="{00000000-0005-0000-0000-00002B000000}"/>
    <cellStyle name="Dezimal 2 2 11" xfId="1385" xr:uid="{00000000-0005-0000-0000-00002C000000}"/>
    <cellStyle name="Dezimal 2 2 11 2" xfId="3136" xr:uid="{00000000-0005-0000-0000-00002D000000}"/>
    <cellStyle name="Dezimal 2 2 11 2 2" xfId="8286" xr:uid="{00000000-0005-0000-0000-00002E000000}"/>
    <cellStyle name="Dezimal 2 2 11 2 2 2" xfId="17992" xr:uid="{00000000-0005-0000-0000-00002F000000}"/>
    <cellStyle name="Dezimal 2 2 11 2 3" xfId="13298" xr:uid="{00000000-0005-0000-0000-000030000000}"/>
    <cellStyle name="Dezimal 2 2 11 3" xfId="4854" xr:uid="{00000000-0005-0000-0000-000031000000}"/>
    <cellStyle name="Dezimal 2 2 11 3 2" xfId="10002" xr:uid="{00000000-0005-0000-0000-000032000000}"/>
    <cellStyle name="Dezimal 2 2 11 3 2 2" xfId="19556" xr:uid="{00000000-0005-0000-0000-000033000000}"/>
    <cellStyle name="Dezimal 2 2 11 3 3" xfId="14864" xr:uid="{00000000-0005-0000-0000-000034000000}"/>
    <cellStyle name="Dezimal 2 2 11 4" xfId="6570" xr:uid="{00000000-0005-0000-0000-000035000000}"/>
    <cellStyle name="Dezimal 2 2 11 4 2" xfId="16428" xr:uid="{00000000-0005-0000-0000-000036000000}"/>
    <cellStyle name="Dezimal 2 2 11 5" xfId="11730" xr:uid="{00000000-0005-0000-0000-000037000000}"/>
    <cellStyle name="Dezimal 2 2 12" xfId="2274" xr:uid="{00000000-0005-0000-0000-000038000000}"/>
    <cellStyle name="Dezimal 2 2 12 2" xfId="7428" xr:uid="{00000000-0005-0000-0000-000039000000}"/>
    <cellStyle name="Dezimal 2 2 12 2 2" xfId="17210" xr:uid="{00000000-0005-0000-0000-00003A000000}"/>
    <cellStyle name="Dezimal 2 2 12 3" xfId="12516" xr:uid="{00000000-0005-0000-0000-00003B000000}"/>
    <cellStyle name="Dezimal 2 2 13" xfId="3996" xr:uid="{00000000-0005-0000-0000-00003C000000}"/>
    <cellStyle name="Dezimal 2 2 13 2" xfId="9144" xr:uid="{00000000-0005-0000-0000-00003D000000}"/>
    <cellStyle name="Dezimal 2 2 13 2 2" xfId="18774" xr:uid="{00000000-0005-0000-0000-00003E000000}"/>
    <cellStyle name="Dezimal 2 2 13 3" xfId="14082" xr:uid="{00000000-0005-0000-0000-00003F000000}"/>
    <cellStyle name="Dezimal 2 2 14" xfId="5712" xr:uid="{00000000-0005-0000-0000-000040000000}"/>
    <cellStyle name="Dezimal 2 2 14 2" xfId="15646" xr:uid="{00000000-0005-0000-0000-000041000000}"/>
    <cellStyle name="Dezimal 2 2 15" xfId="10861" xr:uid="{00000000-0005-0000-0000-000042000000}"/>
    <cellStyle name="Dezimal 2 2 2" xfId="20" xr:uid="{00000000-0005-0000-0000-000043000000}"/>
    <cellStyle name="Dezimal 2 2 2 10" xfId="10863" xr:uid="{00000000-0005-0000-0000-000044000000}"/>
    <cellStyle name="Dezimal 2 2 2 2" xfId="21" xr:uid="{00000000-0005-0000-0000-000045000000}"/>
    <cellStyle name="Dezimal 2 2 2 2 2" xfId="22" xr:uid="{00000000-0005-0000-0000-000046000000}"/>
    <cellStyle name="Dezimal 2 2 2 2 2 2" xfId="23" xr:uid="{00000000-0005-0000-0000-000047000000}"/>
    <cellStyle name="Dezimal 2 2 2 2 2 2 2" xfId="1390" xr:uid="{00000000-0005-0000-0000-000048000000}"/>
    <cellStyle name="Dezimal 2 2 2 2 2 2 2 2" xfId="3141" xr:uid="{00000000-0005-0000-0000-000049000000}"/>
    <cellStyle name="Dezimal 2 2 2 2 2 2 2 2 2" xfId="8291" xr:uid="{00000000-0005-0000-0000-00004A000000}"/>
    <cellStyle name="Dezimal 2 2 2 2 2 2 2 2 2 2" xfId="17997" xr:uid="{00000000-0005-0000-0000-00004B000000}"/>
    <cellStyle name="Dezimal 2 2 2 2 2 2 2 2 3" xfId="13303" xr:uid="{00000000-0005-0000-0000-00004C000000}"/>
    <cellStyle name="Dezimal 2 2 2 2 2 2 2 3" xfId="4859" xr:uid="{00000000-0005-0000-0000-00004D000000}"/>
    <cellStyle name="Dezimal 2 2 2 2 2 2 2 3 2" xfId="10007" xr:uid="{00000000-0005-0000-0000-00004E000000}"/>
    <cellStyle name="Dezimal 2 2 2 2 2 2 2 3 2 2" xfId="19561" xr:uid="{00000000-0005-0000-0000-00004F000000}"/>
    <cellStyle name="Dezimal 2 2 2 2 2 2 2 3 3" xfId="14869" xr:uid="{00000000-0005-0000-0000-000050000000}"/>
    <cellStyle name="Dezimal 2 2 2 2 2 2 2 4" xfId="6575" xr:uid="{00000000-0005-0000-0000-000051000000}"/>
    <cellStyle name="Dezimal 2 2 2 2 2 2 2 4 2" xfId="16433" xr:uid="{00000000-0005-0000-0000-000052000000}"/>
    <cellStyle name="Dezimal 2 2 2 2 2 2 2 5" xfId="11735" xr:uid="{00000000-0005-0000-0000-000053000000}"/>
    <cellStyle name="Dezimal 2 2 2 2 2 2 3" xfId="2279" xr:uid="{00000000-0005-0000-0000-000054000000}"/>
    <cellStyle name="Dezimal 2 2 2 2 2 2 3 2" xfId="7433" xr:uid="{00000000-0005-0000-0000-000055000000}"/>
    <cellStyle name="Dezimal 2 2 2 2 2 2 3 2 2" xfId="17215" xr:uid="{00000000-0005-0000-0000-000056000000}"/>
    <cellStyle name="Dezimal 2 2 2 2 2 2 3 3" xfId="12521" xr:uid="{00000000-0005-0000-0000-000057000000}"/>
    <cellStyle name="Dezimal 2 2 2 2 2 2 4" xfId="4001" xr:uid="{00000000-0005-0000-0000-000058000000}"/>
    <cellStyle name="Dezimal 2 2 2 2 2 2 4 2" xfId="9149" xr:uid="{00000000-0005-0000-0000-000059000000}"/>
    <cellStyle name="Dezimal 2 2 2 2 2 2 4 2 2" xfId="18779" xr:uid="{00000000-0005-0000-0000-00005A000000}"/>
    <cellStyle name="Dezimal 2 2 2 2 2 2 4 3" xfId="14087" xr:uid="{00000000-0005-0000-0000-00005B000000}"/>
    <cellStyle name="Dezimal 2 2 2 2 2 2 5" xfId="5717" xr:uid="{00000000-0005-0000-0000-00005C000000}"/>
    <cellStyle name="Dezimal 2 2 2 2 2 2 5 2" xfId="15651" xr:uid="{00000000-0005-0000-0000-00005D000000}"/>
    <cellStyle name="Dezimal 2 2 2 2 2 2 6" xfId="10866" xr:uid="{00000000-0005-0000-0000-00005E000000}"/>
    <cellStyle name="Dezimal 2 2 2 2 2 3" xfId="1389" xr:uid="{00000000-0005-0000-0000-00005F000000}"/>
    <cellStyle name="Dezimal 2 2 2 2 2 3 2" xfId="3140" xr:uid="{00000000-0005-0000-0000-000060000000}"/>
    <cellStyle name="Dezimal 2 2 2 2 2 3 2 2" xfId="8290" xr:uid="{00000000-0005-0000-0000-000061000000}"/>
    <cellStyle name="Dezimal 2 2 2 2 2 3 2 2 2" xfId="17996" xr:uid="{00000000-0005-0000-0000-000062000000}"/>
    <cellStyle name="Dezimal 2 2 2 2 2 3 2 3" xfId="13302" xr:uid="{00000000-0005-0000-0000-000063000000}"/>
    <cellStyle name="Dezimal 2 2 2 2 2 3 3" xfId="4858" xr:uid="{00000000-0005-0000-0000-000064000000}"/>
    <cellStyle name="Dezimal 2 2 2 2 2 3 3 2" xfId="10006" xr:uid="{00000000-0005-0000-0000-000065000000}"/>
    <cellStyle name="Dezimal 2 2 2 2 2 3 3 2 2" xfId="19560" xr:uid="{00000000-0005-0000-0000-000066000000}"/>
    <cellStyle name="Dezimal 2 2 2 2 2 3 3 3" xfId="14868" xr:uid="{00000000-0005-0000-0000-000067000000}"/>
    <cellStyle name="Dezimal 2 2 2 2 2 3 4" xfId="6574" xr:uid="{00000000-0005-0000-0000-000068000000}"/>
    <cellStyle name="Dezimal 2 2 2 2 2 3 4 2" xfId="16432" xr:uid="{00000000-0005-0000-0000-000069000000}"/>
    <cellStyle name="Dezimal 2 2 2 2 2 3 5" xfId="11734" xr:uid="{00000000-0005-0000-0000-00006A000000}"/>
    <cellStyle name="Dezimal 2 2 2 2 2 4" xfId="2278" xr:uid="{00000000-0005-0000-0000-00006B000000}"/>
    <cellStyle name="Dezimal 2 2 2 2 2 4 2" xfId="7432" xr:uid="{00000000-0005-0000-0000-00006C000000}"/>
    <cellStyle name="Dezimal 2 2 2 2 2 4 2 2" xfId="17214" xr:uid="{00000000-0005-0000-0000-00006D000000}"/>
    <cellStyle name="Dezimal 2 2 2 2 2 4 3" xfId="12520" xr:uid="{00000000-0005-0000-0000-00006E000000}"/>
    <cellStyle name="Dezimal 2 2 2 2 2 5" xfId="4000" xr:uid="{00000000-0005-0000-0000-00006F000000}"/>
    <cellStyle name="Dezimal 2 2 2 2 2 5 2" xfId="9148" xr:uid="{00000000-0005-0000-0000-000070000000}"/>
    <cellStyle name="Dezimal 2 2 2 2 2 5 2 2" xfId="18778" xr:uid="{00000000-0005-0000-0000-000071000000}"/>
    <cellStyle name="Dezimal 2 2 2 2 2 5 3" xfId="14086" xr:uid="{00000000-0005-0000-0000-000072000000}"/>
    <cellStyle name="Dezimal 2 2 2 2 2 6" xfId="5716" xr:uid="{00000000-0005-0000-0000-000073000000}"/>
    <cellStyle name="Dezimal 2 2 2 2 2 6 2" xfId="15650" xr:uid="{00000000-0005-0000-0000-000074000000}"/>
    <cellStyle name="Dezimal 2 2 2 2 2 7" xfId="10865" xr:uid="{00000000-0005-0000-0000-000075000000}"/>
    <cellStyle name="Dezimal 2 2 2 2 3" xfId="24" xr:uid="{00000000-0005-0000-0000-000076000000}"/>
    <cellStyle name="Dezimal 2 2 2 2 3 2" xfId="1391" xr:uid="{00000000-0005-0000-0000-000077000000}"/>
    <cellStyle name="Dezimal 2 2 2 2 3 2 2" xfId="3142" xr:uid="{00000000-0005-0000-0000-000078000000}"/>
    <cellStyle name="Dezimal 2 2 2 2 3 2 2 2" xfId="8292" xr:uid="{00000000-0005-0000-0000-000079000000}"/>
    <cellStyle name="Dezimal 2 2 2 2 3 2 2 2 2" xfId="17998" xr:uid="{00000000-0005-0000-0000-00007A000000}"/>
    <cellStyle name="Dezimal 2 2 2 2 3 2 2 3" xfId="13304" xr:uid="{00000000-0005-0000-0000-00007B000000}"/>
    <cellStyle name="Dezimal 2 2 2 2 3 2 3" xfId="4860" xr:uid="{00000000-0005-0000-0000-00007C000000}"/>
    <cellStyle name="Dezimal 2 2 2 2 3 2 3 2" xfId="10008" xr:uid="{00000000-0005-0000-0000-00007D000000}"/>
    <cellStyle name="Dezimal 2 2 2 2 3 2 3 2 2" xfId="19562" xr:uid="{00000000-0005-0000-0000-00007E000000}"/>
    <cellStyle name="Dezimal 2 2 2 2 3 2 3 3" xfId="14870" xr:uid="{00000000-0005-0000-0000-00007F000000}"/>
    <cellStyle name="Dezimal 2 2 2 2 3 2 4" xfId="6576" xr:uid="{00000000-0005-0000-0000-000080000000}"/>
    <cellStyle name="Dezimal 2 2 2 2 3 2 4 2" xfId="16434" xr:uid="{00000000-0005-0000-0000-000081000000}"/>
    <cellStyle name="Dezimal 2 2 2 2 3 2 5" xfId="11736" xr:uid="{00000000-0005-0000-0000-000082000000}"/>
    <cellStyle name="Dezimal 2 2 2 2 3 3" xfId="2280" xr:uid="{00000000-0005-0000-0000-000083000000}"/>
    <cellStyle name="Dezimal 2 2 2 2 3 3 2" xfId="7434" xr:uid="{00000000-0005-0000-0000-000084000000}"/>
    <cellStyle name="Dezimal 2 2 2 2 3 3 2 2" xfId="17216" xr:uid="{00000000-0005-0000-0000-000085000000}"/>
    <cellStyle name="Dezimal 2 2 2 2 3 3 3" xfId="12522" xr:uid="{00000000-0005-0000-0000-000086000000}"/>
    <cellStyle name="Dezimal 2 2 2 2 3 4" xfId="4002" xr:uid="{00000000-0005-0000-0000-000087000000}"/>
    <cellStyle name="Dezimal 2 2 2 2 3 4 2" xfId="9150" xr:uid="{00000000-0005-0000-0000-000088000000}"/>
    <cellStyle name="Dezimal 2 2 2 2 3 4 2 2" xfId="18780" xr:uid="{00000000-0005-0000-0000-000089000000}"/>
    <cellStyle name="Dezimal 2 2 2 2 3 4 3" xfId="14088" xr:uid="{00000000-0005-0000-0000-00008A000000}"/>
    <cellStyle name="Dezimal 2 2 2 2 3 5" xfId="5718" xr:uid="{00000000-0005-0000-0000-00008B000000}"/>
    <cellStyle name="Dezimal 2 2 2 2 3 5 2" xfId="15652" xr:uid="{00000000-0005-0000-0000-00008C000000}"/>
    <cellStyle name="Dezimal 2 2 2 2 3 6" xfId="10867" xr:uid="{00000000-0005-0000-0000-00008D000000}"/>
    <cellStyle name="Dezimal 2 2 2 2 4" xfId="25" xr:uid="{00000000-0005-0000-0000-00008E000000}"/>
    <cellStyle name="Dezimal 2 2 2 2 4 2" xfId="1392" xr:uid="{00000000-0005-0000-0000-00008F000000}"/>
    <cellStyle name="Dezimal 2 2 2 2 4 2 2" xfId="3143" xr:uid="{00000000-0005-0000-0000-000090000000}"/>
    <cellStyle name="Dezimal 2 2 2 2 4 2 2 2" xfId="8293" xr:uid="{00000000-0005-0000-0000-000091000000}"/>
    <cellStyle name="Dezimal 2 2 2 2 4 2 2 2 2" xfId="17999" xr:uid="{00000000-0005-0000-0000-000092000000}"/>
    <cellStyle name="Dezimal 2 2 2 2 4 2 2 3" xfId="13305" xr:uid="{00000000-0005-0000-0000-000093000000}"/>
    <cellStyle name="Dezimal 2 2 2 2 4 2 3" xfId="4861" xr:uid="{00000000-0005-0000-0000-000094000000}"/>
    <cellStyle name="Dezimal 2 2 2 2 4 2 3 2" xfId="10009" xr:uid="{00000000-0005-0000-0000-000095000000}"/>
    <cellStyle name="Dezimal 2 2 2 2 4 2 3 2 2" xfId="19563" xr:uid="{00000000-0005-0000-0000-000096000000}"/>
    <cellStyle name="Dezimal 2 2 2 2 4 2 3 3" xfId="14871" xr:uid="{00000000-0005-0000-0000-000097000000}"/>
    <cellStyle name="Dezimal 2 2 2 2 4 2 4" xfId="6577" xr:uid="{00000000-0005-0000-0000-000098000000}"/>
    <cellStyle name="Dezimal 2 2 2 2 4 2 4 2" xfId="16435" xr:uid="{00000000-0005-0000-0000-000099000000}"/>
    <cellStyle name="Dezimal 2 2 2 2 4 2 5" xfId="11737" xr:uid="{00000000-0005-0000-0000-00009A000000}"/>
    <cellStyle name="Dezimal 2 2 2 2 4 3" xfId="2281" xr:uid="{00000000-0005-0000-0000-00009B000000}"/>
    <cellStyle name="Dezimal 2 2 2 2 4 3 2" xfId="7435" xr:uid="{00000000-0005-0000-0000-00009C000000}"/>
    <cellStyle name="Dezimal 2 2 2 2 4 3 2 2" xfId="17217" xr:uid="{00000000-0005-0000-0000-00009D000000}"/>
    <cellStyle name="Dezimal 2 2 2 2 4 3 3" xfId="12523" xr:uid="{00000000-0005-0000-0000-00009E000000}"/>
    <cellStyle name="Dezimal 2 2 2 2 4 4" xfId="4003" xr:uid="{00000000-0005-0000-0000-00009F000000}"/>
    <cellStyle name="Dezimal 2 2 2 2 4 4 2" xfId="9151" xr:uid="{00000000-0005-0000-0000-0000A0000000}"/>
    <cellStyle name="Dezimal 2 2 2 2 4 4 2 2" xfId="18781" xr:uid="{00000000-0005-0000-0000-0000A1000000}"/>
    <cellStyle name="Dezimal 2 2 2 2 4 4 3" xfId="14089" xr:uid="{00000000-0005-0000-0000-0000A2000000}"/>
    <cellStyle name="Dezimal 2 2 2 2 4 5" xfId="5719" xr:uid="{00000000-0005-0000-0000-0000A3000000}"/>
    <cellStyle name="Dezimal 2 2 2 2 4 5 2" xfId="15653" xr:uid="{00000000-0005-0000-0000-0000A4000000}"/>
    <cellStyle name="Dezimal 2 2 2 2 4 6" xfId="10868" xr:uid="{00000000-0005-0000-0000-0000A5000000}"/>
    <cellStyle name="Dezimal 2 2 2 2 5" xfId="1388" xr:uid="{00000000-0005-0000-0000-0000A6000000}"/>
    <cellStyle name="Dezimal 2 2 2 2 5 2" xfId="3139" xr:uid="{00000000-0005-0000-0000-0000A7000000}"/>
    <cellStyle name="Dezimal 2 2 2 2 5 2 2" xfId="8289" xr:uid="{00000000-0005-0000-0000-0000A8000000}"/>
    <cellStyle name="Dezimal 2 2 2 2 5 2 2 2" xfId="17995" xr:uid="{00000000-0005-0000-0000-0000A9000000}"/>
    <cellStyle name="Dezimal 2 2 2 2 5 2 3" xfId="13301" xr:uid="{00000000-0005-0000-0000-0000AA000000}"/>
    <cellStyle name="Dezimal 2 2 2 2 5 3" xfId="4857" xr:uid="{00000000-0005-0000-0000-0000AB000000}"/>
    <cellStyle name="Dezimal 2 2 2 2 5 3 2" xfId="10005" xr:uid="{00000000-0005-0000-0000-0000AC000000}"/>
    <cellStyle name="Dezimal 2 2 2 2 5 3 2 2" xfId="19559" xr:uid="{00000000-0005-0000-0000-0000AD000000}"/>
    <cellStyle name="Dezimal 2 2 2 2 5 3 3" xfId="14867" xr:uid="{00000000-0005-0000-0000-0000AE000000}"/>
    <cellStyle name="Dezimal 2 2 2 2 5 4" xfId="6573" xr:uid="{00000000-0005-0000-0000-0000AF000000}"/>
    <cellStyle name="Dezimal 2 2 2 2 5 4 2" xfId="16431" xr:uid="{00000000-0005-0000-0000-0000B0000000}"/>
    <cellStyle name="Dezimal 2 2 2 2 5 5" xfId="11733" xr:uid="{00000000-0005-0000-0000-0000B1000000}"/>
    <cellStyle name="Dezimal 2 2 2 2 6" xfId="2277" xr:uid="{00000000-0005-0000-0000-0000B2000000}"/>
    <cellStyle name="Dezimal 2 2 2 2 6 2" xfId="7431" xr:uid="{00000000-0005-0000-0000-0000B3000000}"/>
    <cellStyle name="Dezimal 2 2 2 2 6 2 2" xfId="17213" xr:uid="{00000000-0005-0000-0000-0000B4000000}"/>
    <cellStyle name="Dezimal 2 2 2 2 6 3" xfId="12519" xr:uid="{00000000-0005-0000-0000-0000B5000000}"/>
    <cellStyle name="Dezimal 2 2 2 2 7" xfId="3999" xr:uid="{00000000-0005-0000-0000-0000B6000000}"/>
    <cellStyle name="Dezimal 2 2 2 2 7 2" xfId="9147" xr:uid="{00000000-0005-0000-0000-0000B7000000}"/>
    <cellStyle name="Dezimal 2 2 2 2 7 2 2" xfId="18777" xr:uid="{00000000-0005-0000-0000-0000B8000000}"/>
    <cellStyle name="Dezimal 2 2 2 2 7 3" xfId="14085" xr:uid="{00000000-0005-0000-0000-0000B9000000}"/>
    <cellStyle name="Dezimal 2 2 2 2 8" xfId="5715" xr:uid="{00000000-0005-0000-0000-0000BA000000}"/>
    <cellStyle name="Dezimal 2 2 2 2 8 2" xfId="15649" xr:uid="{00000000-0005-0000-0000-0000BB000000}"/>
    <cellStyle name="Dezimal 2 2 2 2 9" xfId="10864" xr:uid="{00000000-0005-0000-0000-0000BC000000}"/>
    <cellStyle name="Dezimal 2 2 2 3" xfId="26" xr:uid="{00000000-0005-0000-0000-0000BD000000}"/>
    <cellStyle name="Dezimal 2 2 2 3 2" xfId="27" xr:uid="{00000000-0005-0000-0000-0000BE000000}"/>
    <cellStyle name="Dezimal 2 2 2 3 2 2" xfId="1394" xr:uid="{00000000-0005-0000-0000-0000BF000000}"/>
    <cellStyle name="Dezimal 2 2 2 3 2 2 2" xfId="3145" xr:uid="{00000000-0005-0000-0000-0000C0000000}"/>
    <cellStyle name="Dezimal 2 2 2 3 2 2 2 2" xfId="8295" xr:uid="{00000000-0005-0000-0000-0000C1000000}"/>
    <cellStyle name="Dezimal 2 2 2 3 2 2 2 2 2" xfId="18001" xr:uid="{00000000-0005-0000-0000-0000C2000000}"/>
    <cellStyle name="Dezimal 2 2 2 3 2 2 2 3" xfId="13307" xr:uid="{00000000-0005-0000-0000-0000C3000000}"/>
    <cellStyle name="Dezimal 2 2 2 3 2 2 3" xfId="4863" xr:uid="{00000000-0005-0000-0000-0000C4000000}"/>
    <cellStyle name="Dezimal 2 2 2 3 2 2 3 2" xfId="10011" xr:uid="{00000000-0005-0000-0000-0000C5000000}"/>
    <cellStyle name="Dezimal 2 2 2 3 2 2 3 2 2" xfId="19565" xr:uid="{00000000-0005-0000-0000-0000C6000000}"/>
    <cellStyle name="Dezimal 2 2 2 3 2 2 3 3" xfId="14873" xr:uid="{00000000-0005-0000-0000-0000C7000000}"/>
    <cellStyle name="Dezimal 2 2 2 3 2 2 4" xfId="6579" xr:uid="{00000000-0005-0000-0000-0000C8000000}"/>
    <cellStyle name="Dezimal 2 2 2 3 2 2 4 2" xfId="16437" xr:uid="{00000000-0005-0000-0000-0000C9000000}"/>
    <cellStyle name="Dezimal 2 2 2 3 2 2 5" xfId="11739" xr:uid="{00000000-0005-0000-0000-0000CA000000}"/>
    <cellStyle name="Dezimal 2 2 2 3 2 3" xfId="2283" xr:uid="{00000000-0005-0000-0000-0000CB000000}"/>
    <cellStyle name="Dezimal 2 2 2 3 2 3 2" xfId="7437" xr:uid="{00000000-0005-0000-0000-0000CC000000}"/>
    <cellStyle name="Dezimal 2 2 2 3 2 3 2 2" xfId="17219" xr:uid="{00000000-0005-0000-0000-0000CD000000}"/>
    <cellStyle name="Dezimal 2 2 2 3 2 3 3" xfId="12525" xr:uid="{00000000-0005-0000-0000-0000CE000000}"/>
    <cellStyle name="Dezimal 2 2 2 3 2 4" xfId="4005" xr:uid="{00000000-0005-0000-0000-0000CF000000}"/>
    <cellStyle name="Dezimal 2 2 2 3 2 4 2" xfId="9153" xr:uid="{00000000-0005-0000-0000-0000D0000000}"/>
    <cellStyle name="Dezimal 2 2 2 3 2 4 2 2" xfId="18783" xr:uid="{00000000-0005-0000-0000-0000D1000000}"/>
    <cellStyle name="Dezimal 2 2 2 3 2 4 3" xfId="14091" xr:uid="{00000000-0005-0000-0000-0000D2000000}"/>
    <cellStyle name="Dezimal 2 2 2 3 2 5" xfId="5721" xr:uid="{00000000-0005-0000-0000-0000D3000000}"/>
    <cellStyle name="Dezimal 2 2 2 3 2 5 2" xfId="15655" xr:uid="{00000000-0005-0000-0000-0000D4000000}"/>
    <cellStyle name="Dezimal 2 2 2 3 2 6" xfId="10870" xr:uid="{00000000-0005-0000-0000-0000D5000000}"/>
    <cellStyle name="Dezimal 2 2 2 3 3" xfId="1393" xr:uid="{00000000-0005-0000-0000-0000D6000000}"/>
    <cellStyle name="Dezimal 2 2 2 3 3 2" xfId="3144" xr:uid="{00000000-0005-0000-0000-0000D7000000}"/>
    <cellStyle name="Dezimal 2 2 2 3 3 2 2" xfId="8294" xr:uid="{00000000-0005-0000-0000-0000D8000000}"/>
    <cellStyle name="Dezimal 2 2 2 3 3 2 2 2" xfId="18000" xr:uid="{00000000-0005-0000-0000-0000D9000000}"/>
    <cellStyle name="Dezimal 2 2 2 3 3 2 3" xfId="13306" xr:uid="{00000000-0005-0000-0000-0000DA000000}"/>
    <cellStyle name="Dezimal 2 2 2 3 3 3" xfId="4862" xr:uid="{00000000-0005-0000-0000-0000DB000000}"/>
    <cellStyle name="Dezimal 2 2 2 3 3 3 2" xfId="10010" xr:uid="{00000000-0005-0000-0000-0000DC000000}"/>
    <cellStyle name="Dezimal 2 2 2 3 3 3 2 2" xfId="19564" xr:uid="{00000000-0005-0000-0000-0000DD000000}"/>
    <cellStyle name="Dezimal 2 2 2 3 3 3 3" xfId="14872" xr:uid="{00000000-0005-0000-0000-0000DE000000}"/>
    <cellStyle name="Dezimal 2 2 2 3 3 4" xfId="6578" xr:uid="{00000000-0005-0000-0000-0000DF000000}"/>
    <cellStyle name="Dezimal 2 2 2 3 3 4 2" xfId="16436" xr:uid="{00000000-0005-0000-0000-0000E0000000}"/>
    <cellStyle name="Dezimal 2 2 2 3 3 5" xfId="11738" xr:uid="{00000000-0005-0000-0000-0000E1000000}"/>
    <cellStyle name="Dezimal 2 2 2 3 4" xfId="2282" xr:uid="{00000000-0005-0000-0000-0000E2000000}"/>
    <cellStyle name="Dezimal 2 2 2 3 4 2" xfId="7436" xr:uid="{00000000-0005-0000-0000-0000E3000000}"/>
    <cellStyle name="Dezimal 2 2 2 3 4 2 2" xfId="17218" xr:uid="{00000000-0005-0000-0000-0000E4000000}"/>
    <cellStyle name="Dezimal 2 2 2 3 4 3" xfId="12524" xr:uid="{00000000-0005-0000-0000-0000E5000000}"/>
    <cellStyle name="Dezimal 2 2 2 3 5" xfId="4004" xr:uid="{00000000-0005-0000-0000-0000E6000000}"/>
    <cellStyle name="Dezimal 2 2 2 3 5 2" xfId="9152" xr:uid="{00000000-0005-0000-0000-0000E7000000}"/>
    <cellStyle name="Dezimal 2 2 2 3 5 2 2" xfId="18782" xr:uid="{00000000-0005-0000-0000-0000E8000000}"/>
    <cellStyle name="Dezimal 2 2 2 3 5 3" xfId="14090" xr:uid="{00000000-0005-0000-0000-0000E9000000}"/>
    <cellStyle name="Dezimal 2 2 2 3 6" xfId="5720" xr:uid="{00000000-0005-0000-0000-0000EA000000}"/>
    <cellStyle name="Dezimal 2 2 2 3 6 2" xfId="15654" xr:uid="{00000000-0005-0000-0000-0000EB000000}"/>
    <cellStyle name="Dezimal 2 2 2 3 7" xfId="10869" xr:uid="{00000000-0005-0000-0000-0000EC000000}"/>
    <cellStyle name="Dezimal 2 2 2 4" xfId="28" xr:uid="{00000000-0005-0000-0000-0000ED000000}"/>
    <cellStyle name="Dezimal 2 2 2 4 2" xfId="1395" xr:uid="{00000000-0005-0000-0000-0000EE000000}"/>
    <cellStyle name="Dezimal 2 2 2 4 2 2" xfId="3146" xr:uid="{00000000-0005-0000-0000-0000EF000000}"/>
    <cellStyle name="Dezimal 2 2 2 4 2 2 2" xfId="8296" xr:uid="{00000000-0005-0000-0000-0000F0000000}"/>
    <cellStyle name="Dezimal 2 2 2 4 2 2 2 2" xfId="18002" xr:uid="{00000000-0005-0000-0000-0000F1000000}"/>
    <cellStyle name="Dezimal 2 2 2 4 2 2 3" xfId="13308" xr:uid="{00000000-0005-0000-0000-0000F2000000}"/>
    <cellStyle name="Dezimal 2 2 2 4 2 3" xfId="4864" xr:uid="{00000000-0005-0000-0000-0000F3000000}"/>
    <cellStyle name="Dezimal 2 2 2 4 2 3 2" xfId="10012" xr:uid="{00000000-0005-0000-0000-0000F4000000}"/>
    <cellStyle name="Dezimal 2 2 2 4 2 3 2 2" xfId="19566" xr:uid="{00000000-0005-0000-0000-0000F5000000}"/>
    <cellStyle name="Dezimal 2 2 2 4 2 3 3" xfId="14874" xr:uid="{00000000-0005-0000-0000-0000F6000000}"/>
    <cellStyle name="Dezimal 2 2 2 4 2 4" xfId="6580" xr:uid="{00000000-0005-0000-0000-0000F7000000}"/>
    <cellStyle name="Dezimal 2 2 2 4 2 4 2" xfId="16438" xr:uid="{00000000-0005-0000-0000-0000F8000000}"/>
    <cellStyle name="Dezimal 2 2 2 4 2 5" xfId="11740" xr:uid="{00000000-0005-0000-0000-0000F9000000}"/>
    <cellStyle name="Dezimal 2 2 2 4 3" xfId="2284" xr:uid="{00000000-0005-0000-0000-0000FA000000}"/>
    <cellStyle name="Dezimal 2 2 2 4 3 2" xfId="7438" xr:uid="{00000000-0005-0000-0000-0000FB000000}"/>
    <cellStyle name="Dezimal 2 2 2 4 3 2 2" xfId="17220" xr:uid="{00000000-0005-0000-0000-0000FC000000}"/>
    <cellStyle name="Dezimal 2 2 2 4 3 3" xfId="12526" xr:uid="{00000000-0005-0000-0000-0000FD000000}"/>
    <cellStyle name="Dezimal 2 2 2 4 4" xfId="4006" xr:uid="{00000000-0005-0000-0000-0000FE000000}"/>
    <cellStyle name="Dezimal 2 2 2 4 4 2" xfId="9154" xr:uid="{00000000-0005-0000-0000-0000FF000000}"/>
    <cellStyle name="Dezimal 2 2 2 4 4 2 2" xfId="18784" xr:uid="{00000000-0005-0000-0000-000000010000}"/>
    <cellStyle name="Dezimal 2 2 2 4 4 3" xfId="14092" xr:uid="{00000000-0005-0000-0000-000001010000}"/>
    <cellStyle name="Dezimal 2 2 2 4 5" xfId="5722" xr:uid="{00000000-0005-0000-0000-000002010000}"/>
    <cellStyle name="Dezimal 2 2 2 4 5 2" xfId="15656" xr:uid="{00000000-0005-0000-0000-000003010000}"/>
    <cellStyle name="Dezimal 2 2 2 4 6" xfId="10871" xr:uid="{00000000-0005-0000-0000-000004010000}"/>
    <cellStyle name="Dezimal 2 2 2 5" xfId="29" xr:uid="{00000000-0005-0000-0000-000005010000}"/>
    <cellStyle name="Dezimal 2 2 2 5 2" xfId="1396" xr:uid="{00000000-0005-0000-0000-000006010000}"/>
    <cellStyle name="Dezimal 2 2 2 5 2 2" xfId="3147" xr:uid="{00000000-0005-0000-0000-000007010000}"/>
    <cellStyle name="Dezimal 2 2 2 5 2 2 2" xfId="8297" xr:uid="{00000000-0005-0000-0000-000008010000}"/>
    <cellStyle name="Dezimal 2 2 2 5 2 2 2 2" xfId="18003" xr:uid="{00000000-0005-0000-0000-000009010000}"/>
    <cellStyle name="Dezimal 2 2 2 5 2 2 3" xfId="13309" xr:uid="{00000000-0005-0000-0000-00000A010000}"/>
    <cellStyle name="Dezimal 2 2 2 5 2 3" xfId="4865" xr:uid="{00000000-0005-0000-0000-00000B010000}"/>
    <cellStyle name="Dezimal 2 2 2 5 2 3 2" xfId="10013" xr:uid="{00000000-0005-0000-0000-00000C010000}"/>
    <cellStyle name="Dezimal 2 2 2 5 2 3 2 2" xfId="19567" xr:uid="{00000000-0005-0000-0000-00000D010000}"/>
    <cellStyle name="Dezimal 2 2 2 5 2 3 3" xfId="14875" xr:uid="{00000000-0005-0000-0000-00000E010000}"/>
    <cellStyle name="Dezimal 2 2 2 5 2 4" xfId="6581" xr:uid="{00000000-0005-0000-0000-00000F010000}"/>
    <cellStyle name="Dezimal 2 2 2 5 2 4 2" xfId="16439" xr:uid="{00000000-0005-0000-0000-000010010000}"/>
    <cellStyle name="Dezimal 2 2 2 5 2 5" xfId="11741" xr:uid="{00000000-0005-0000-0000-000011010000}"/>
    <cellStyle name="Dezimal 2 2 2 5 3" xfId="2285" xr:uid="{00000000-0005-0000-0000-000012010000}"/>
    <cellStyle name="Dezimal 2 2 2 5 3 2" xfId="7439" xr:uid="{00000000-0005-0000-0000-000013010000}"/>
    <cellStyle name="Dezimal 2 2 2 5 3 2 2" xfId="17221" xr:uid="{00000000-0005-0000-0000-000014010000}"/>
    <cellStyle name="Dezimal 2 2 2 5 3 3" xfId="12527" xr:uid="{00000000-0005-0000-0000-000015010000}"/>
    <cellStyle name="Dezimal 2 2 2 5 4" xfId="4007" xr:uid="{00000000-0005-0000-0000-000016010000}"/>
    <cellStyle name="Dezimal 2 2 2 5 4 2" xfId="9155" xr:uid="{00000000-0005-0000-0000-000017010000}"/>
    <cellStyle name="Dezimal 2 2 2 5 4 2 2" xfId="18785" xr:uid="{00000000-0005-0000-0000-000018010000}"/>
    <cellStyle name="Dezimal 2 2 2 5 4 3" xfId="14093" xr:uid="{00000000-0005-0000-0000-000019010000}"/>
    <cellStyle name="Dezimal 2 2 2 5 5" xfId="5723" xr:uid="{00000000-0005-0000-0000-00001A010000}"/>
    <cellStyle name="Dezimal 2 2 2 5 5 2" xfId="15657" xr:uid="{00000000-0005-0000-0000-00001B010000}"/>
    <cellStyle name="Dezimal 2 2 2 5 6" xfId="10872" xr:uid="{00000000-0005-0000-0000-00001C010000}"/>
    <cellStyle name="Dezimal 2 2 2 6" xfId="1387" xr:uid="{00000000-0005-0000-0000-00001D010000}"/>
    <cellStyle name="Dezimal 2 2 2 6 2" xfId="3138" xr:uid="{00000000-0005-0000-0000-00001E010000}"/>
    <cellStyle name="Dezimal 2 2 2 6 2 2" xfId="8288" xr:uid="{00000000-0005-0000-0000-00001F010000}"/>
    <cellStyle name="Dezimal 2 2 2 6 2 2 2" xfId="17994" xr:uid="{00000000-0005-0000-0000-000020010000}"/>
    <cellStyle name="Dezimal 2 2 2 6 2 3" xfId="13300" xr:uid="{00000000-0005-0000-0000-000021010000}"/>
    <cellStyle name="Dezimal 2 2 2 6 3" xfId="4856" xr:uid="{00000000-0005-0000-0000-000022010000}"/>
    <cellStyle name="Dezimal 2 2 2 6 3 2" xfId="10004" xr:uid="{00000000-0005-0000-0000-000023010000}"/>
    <cellStyle name="Dezimal 2 2 2 6 3 2 2" xfId="19558" xr:uid="{00000000-0005-0000-0000-000024010000}"/>
    <cellStyle name="Dezimal 2 2 2 6 3 3" xfId="14866" xr:uid="{00000000-0005-0000-0000-000025010000}"/>
    <cellStyle name="Dezimal 2 2 2 6 4" xfId="6572" xr:uid="{00000000-0005-0000-0000-000026010000}"/>
    <cellStyle name="Dezimal 2 2 2 6 4 2" xfId="16430" xr:uid="{00000000-0005-0000-0000-000027010000}"/>
    <cellStyle name="Dezimal 2 2 2 6 5" xfId="11732" xr:uid="{00000000-0005-0000-0000-000028010000}"/>
    <cellStyle name="Dezimal 2 2 2 7" xfId="2276" xr:uid="{00000000-0005-0000-0000-000029010000}"/>
    <cellStyle name="Dezimal 2 2 2 7 2" xfId="7430" xr:uid="{00000000-0005-0000-0000-00002A010000}"/>
    <cellStyle name="Dezimal 2 2 2 7 2 2" xfId="17212" xr:uid="{00000000-0005-0000-0000-00002B010000}"/>
    <cellStyle name="Dezimal 2 2 2 7 3" xfId="12518" xr:uid="{00000000-0005-0000-0000-00002C010000}"/>
    <cellStyle name="Dezimal 2 2 2 8" xfId="3998" xr:uid="{00000000-0005-0000-0000-00002D010000}"/>
    <cellStyle name="Dezimal 2 2 2 8 2" xfId="9146" xr:uid="{00000000-0005-0000-0000-00002E010000}"/>
    <cellStyle name="Dezimal 2 2 2 8 2 2" xfId="18776" xr:uid="{00000000-0005-0000-0000-00002F010000}"/>
    <cellStyle name="Dezimal 2 2 2 8 3" xfId="14084" xr:uid="{00000000-0005-0000-0000-000030010000}"/>
    <cellStyle name="Dezimal 2 2 2 9" xfId="5714" xr:uid="{00000000-0005-0000-0000-000031010000}"/>
    <cellStyle name="Dezimal 2 2 2 9 2" xfId="15648" xr:uid="{00000000-0005-0000-0000-000032010000}"/>
    <cellStyle name="Dezimal 2 2 3" xfId="30" xr:uid="{00000000-0005-0000-0000-000033010000}"/>
    <cellStyle name="Dezimal 2 2 3 10" xfId="10873" xr:uid="{00000000-0005-0000-0000-000034010000}"/>
    <cellStyle name="Dezimal 2 2 3 2" xfId="31" xr:uid="{00000000-0005-0000-0000-000035010000}"/>
    <cellStyle name="Dezimal 2 2 3 2 2" xfId="32" xr:uid="{00000000-0005-0000-0000-000036010000}"/>
    <cellStyle name="Dezimal 2 2 3 2 2 2" xfId="33" xr:uid="{00000000-0005-0000-0000-000037010000}"/>
    <cellStyle name="Dezimal 2 2 3 2 2 2 2" xfId="1400" xr:uid="{00000000-0005-0000-0000-000038010000}"/>
    <cellStyle name="Dezimal 2 2 3 2 2 2 2 2" xfId="3151" xr:uid="{00000000-0005-0000-0000-000039010000}"/>
    <cellStyle name="Dezimal 2 2 3 2 2 2 2 2 2" xfId="8301" xr:uid="{00000000-0005-0000-0000-00003A010000}"/>
    <cellStyle name="Dezimal 2 2 3 2 2 2 2 2 2 2" xfId="18007" xr:uid="{00000000-0005-0000-0000-00003B010000}"/>
    <cellStyle name="Dezimal 2 2 3 2 2 2 2 2 3" xfId="13313" xr:uid="{00000000-0005-0000-0000-00003C010000}"/>
    <cellStyle name="Dezimal 2 2 3 2 2 2 2 3" xfId="4869" xr:uid="{00000000-0005-0000-0000-00003D010000}"/>
    <cellStyle name="Dezimal 2 2 3 2 2 2 2 3 2" xfId="10017" xr:uid="{00000000-0005-0000-0000-00003E010000}"/>
    <cellStyle name="Dezimal 2 2 3 2 2 2 2 3 2 2" xfId="19571" xr:uid="{00000000-0005-0000-0000-00003F010000}"/>
    <cellStyle name="Dezimal 2 2 3 2 2 2 2 3 3" xfId="14879" xr:uid="{00000000-0005-0000-0000-000040010000}"/>
    <cellStyle name="Dezimal 2 2 3 2 2 2 2 4" xfId="6585" xr:uid="{00000000-0005-0000-0000-000041010000}"/>
    <cellStyle name="Dezimal 2 2 3 2 2 2 2 4 2" xfId="16443" xr:uid="{00000000-0005-0000-0000-000042010000}"/>
    <cellStyle name="Dezimal 2 2 3 2 2 2 2 5" xfId="11745" xr:uid="{00000000-0005-0000-0000-000043010000}"/>
    <cellStyle name="Dezimal 2 2 3 2 2 2 3" xfId="2289" xr:uid="{00000000-0005-0000-0000-000044010000}"/>
    <cellStyle name="Dezimal 2 2 3 2 2 2 3 2" xfId="7443" xr:uid="{00000000-0005-0000-0000-000045010000}"/>
    <cellStyle name="Dezimal 2 2 3 2 2 2 3 2 2" xfId="17225" xr:uid="{00000000-0005-0000-0000-000046010000}"/>
    <cellStyle name="Dezimal 2 2 3 2 2 2 3 3" xfId="12531" xr:uid="{00000000-0005-0000-0000-000047010000}"/>
    <cellStyle name="Dezimal 2 2 3 2 2 2 4" xfId="4011" xr:uid="{00000000-0005-0000-0000-000048010000}"/>
    <cellStyle name="Dezimal 2 2 3 2 2 2 4 2" xfId="9159" xr:uid="{00000000-0005-0000-0000-000049010000}"/>
    <cellStyle name="Dezimal 2 2 3 2 2 2 4 2 2" xfId="18789" xr:uid="{00000000-0005-0000-0000-00004A010000}"/>
    <cellStyle name="Dezimal 2 2 3 2 2 2 4 3" xfId="14097" xr:uid="{00000000-0005-0000-0000-00004B010000}"/>
    <cellStyle name="Dezimal 2 2 3 2 2 2 5" xfId="5727" xr:uid="{00000000-0005-0000-0000-00004C010000}"/>
    <cellStyle name="Dezimal 2 2 3 2 2 2 5 2" xfId="15661" xr:uid="{00000000-0005-0000-0000-00004D010000}"/>
    <cellStyle name="Dezimal 2 2 3 2 2 2 6" xfId="10876" xr:uid="{00000000-0005-0000-0000-00004E010000}"/>
    <cellStyle name="Dezimal 2 2 3 2 2 3" xfId="1399" xr:uid="{00000000-0005-0000-0000-00004F010000}"/>
    <cellStyle name="Dezimal 2 2 3 2 2 3 2" xfId="3150" xr:uid="{00000000-0005-0000-0000-000050010000}"/>
    <cellStyle name="Dezimal 2 2 3 2 2 3 2 2" xfId="8300" xr:uid="{00000000-0005-0000-0000-000051010000}"/>
    <cellStyle name="Dezimal 2 2 3 2 2 3 2 2 2" xfId="18006" xr:uid="{00000000-0005-0000-0000-000052010000}"/>
    <cellStyle name="Dezimal 2 2 3 2 2 3 2 3" xfId="13312" xr:uid="{00000000-0005-0000-0000-000053010000}"/>
    <cellStyle name="Dezimal 2 2 3 2 2 3 3" xfId="4868" xr:uid="{00000000-0005-0000-0000-000054010000}"/>
    <cellStyle name="Dezimal 2 2 3 2 2 3 3 2" xfId="10016" xr:uid="{00000000-0005-0000-0000-000055010000}"/>
    <cellStyle name="Dezimal 2 2 3 2 2 3 3 2 2" xfId="19570" xr:uid="{00000000-0005-0000-0000-000056010000}"/>
    <cellStyle name="Dezimal 2 2 3 2 2 3 3 3" xfId="14878" xr:uid="{00000000-0005-0000-0000-000057010000}"/>
    <cellStyle name="Dezimal 2 2 3 2 2 3 4" xfId="6584" xr:uid="{00000000-0005-0000-0000-000058010000}"/>
    <cellStyle name="Dezimal 2 2 3 2 2 3 4 2" xfId="16442" xr:uid="{00000000-0005-0000-0000-000059010000}"/>
    <cellStyle name="Dezimal 2 2 3 2 2 3 5" xfId="11744" xr:uid="{00000000-0005-0000-0000-00005A010000}"/>
    <cellStyle name="Dezimal 2 2 3 2 2 4" xfId="2288" xr:uid="{00000000-0005-0000-0000-00005B010000}"/>
    <cellStyle name="Dezimal 2 2 3 2 2 4 2" xfId="7442" xr:uid="{00000000-0005-0000-0000-00005C010000}"/>
    <cellStyle name="Dezimal 2 2 3 2 2 4 2 2" xfId="17224" xr:uid="{00000000-0005-0000-0000-00005D010000}"/>
    <cellStyle name="Dezimal 2 2 3 2 2 4 3" xfId="12530" xr:uid="{00000000-0005-0000-0000-00005E010000}"/>
    <cellStyle name="Dezimal 2 2 3 2 2 5" xfId="4010" xr:uid="{00000000-0005-0000-0000-00005F010000}"/>
    <cellStyle name="Dezimal 2 2 3 2 2 5 2" xfId="9158" xr:uid="{00000000-0005-0000-0000-000060010000}"/>
    <cellStyle name="Dezimal 2 2 3 2 2 5 2 2" xfId="18788" xr:uid="{00000000-0005-0000-0000-000061010000}"/>
    <cellStyle name="Dezimal 2 2 3 2 2 5 3" xfId="14096" xr:uid="{00000000-0005-0000-0000-000062010000}"/>
    <cellStyle name="Dezimal 2 2 3 2 2 6" xfId="5726" xr:uid="{00000000-0005-0000-0000-000063010000}"/>
    <cellStyle name="Dezimal 2 2 3 2 2 6 2" xfId="15660" xr:uid="{00000000-0005-0000-0000-000064010000}"/>
    <cellStyle name="Dezimal 2 2 3 2 2 7" xfId="10875" xr:uid="{00000000-0005-0000-0000-000065010000}"/>
    <cellStyle name="Dezimal 2 2 3 2 3" xfId="34" xr:uid="{00000000-0005-0000-0000-000066010000}"/>
    <cellStyle name="Dezimal 2 2 3 2 3 2" xfId="1401" xr:uid="{00000000-0005-0000-0000-000067010000}"/>
    <cellStyle name="Dezimal 2 2 3 2 3 2 2" xfId="3152" xr:uid="{00000000-0005-0000-0000-000068010000}"/>
    <cellStyle name="Dezimal 2 2 3 2 3 2 2 2" xfId="8302" xr:uid="{00000000-0005-0000-0000-000069010000}"/>
    <cellStyle name="Dezimal 2 2 3 2 3 2 2 2 2" xfId="18008" xr:uid="{00000000-0005-0000-0000-00006A010000}"/>
    <cellStyle name="Dezimal 2 2 3 2 3 2 2 3" xfId="13314" xr:uid="{00000000-0005-0000-0000-00006B010000}"/>
    <cellStyle name="Dezimal 2 2 3 2 3 2 3" xfId="4870" xr:uid="{00000000-0005-0000-0000-00006C010000}"/>
    <cellStyle name="Dezimal 2 2 3 2 3 2 3 2" xfId="10018" xr:uid="{00000000-0005-0000-0000-00006D010000}"/>
    <cellStyle name="Dezimal 2 2 3 2 3 2 3 2 2" xfId="19572" xr:uid="{00000000-0005-0000-0000-00006E010000}"/>
    <cellStyle name="Dezimal 2 2 3 2 3 2 3 3" xfId="14880" xr:uid="{00000000-0005-0000-0000-00006F010000}"/>
    <cellStyle name="Dezimal 2 2 3 2 3 2 4" xfId="6586" xr:uid="{00000000-0005-0000-0000-000070010000}"/>
    <cellStyle name="Dezimal 2 2 3 2 3 2 4 2" xfId="16444" xr:uid="{00000000-0005-0000-0000-000071010000}"/>
    <cellStyle name="Dezimal 2 2 3 2 3 2 5" xfId="11746" xr:uid="{00000000-0005-0000-0000-000072010000}"/>
    <cellStyle name="Dezimal 2 2 3 2 3 3" xfId="2290" xr:uid="{00000000-0005-0000-0000-000073010000}"/>
    <cellStyle name="Dezimal 2 2 3 2 3 3 2" xfId="7444" xr:uid="{00000000-0005-0000-0000-000074010000}"/>
    <cellStyle name="Dezimal 2 2 3 2 3 3 2 2" xfId="17226" xr:uid="{00000000-0005-0000-0000-000075010000}"/>
    <cellStyle name="Dezimal 2 2 3 2 3 3 3" xfId="12532" xr:uid="{00000000-0005-0000-0000-000076010000}"/>
    <cellStyle name="Dezimal 2 2 3 2 3 4" xfId="4012" xr:uid="{00000000-0005-0000-0000-000077010000}"/>
    <cellStyle name="Dezimal 2 2 3 2 3 4 2" xfId="9160" xr:uid="{00000000-0005-0000-0000-000078010000}"/>
    <cellStyle name="Dezimal 2 2 3 2 3 4 2 2" xfId="18790" xr:uid="{00000000-0005-0000-0000-000079010000}"/>
    <cellStyle name="Dezimal 2 2 3 2 3 4 3" xfId="14098" xr:uid="{00000000-0005-0000-0000-00007A010000}"/>
    <cellStyle name="Dezimal 2 2 3 2 3 5" xfId="5728" xr:uid="{00000000-0005-0000-0000-00007B010000}"/>
    <cellStyle name="Dezimal 2 2 3 2 3 5 2" xfId="15662" xr:uid="{00000000-0005-0000-0000-00007C010000}"/>
    <cellStyle name="Dezimal 2 2 3 2 3 6" xfId="10877" xr:uid="{00000000-0005-0000-0000-00007D010000}"/>
    <cellStyle name="Dezimal 2 2 3 2 4" xfId="35" xr:uid="{00000000-0005-0000-0000-00007E010000}"/>
    <cellStyle name="Dezimal 2 2 3 2 4 2" xfId="1402" xr:uid="{00000000-0005-0000-0000-00007F010000}"/>
    <cellStyle name="Dezimal 2 2 3 2 4 2 2" xfId="3153" xr:uid="{00000000-0005-0000-0000-000080010000}"/>
    <cellStyle name="Dezimal 2 2 3 2 4 2 2 2" xfId="8303" xr:uid="{00000000-0005-0000-0000-000081010000}"/>
    <cellStyle name="Dezimal 2 2 3 2 4 2 2 2 2" xfId="18009" xr:uid="{00000000-0005-0000-0000-000082010000}"/>
    <cellStyle name="Dezimal 2 2 3 2 4 2 2 3" xfId="13315" xr:uid="{00000000-0005-0000-0000-000083010000}"/>
    <cellStyle name="Dezimal 2 2 3 2 4 2 3" xfId="4871" xr:uid="{00000000-0005-0000-0000-000084010000}"/>
    <cellStyle name="Dezimal 2 2 3 2 4 2 3 2" xfId="10019" xr:uid="{00000000-0005-0000-0000-000085010000}"/>
    <cellStyle name="Dezimal 2 2 3 2 4 2 3 2 2" xfId="19573" xr:uid="{00000000-0005-0000-0000-000086010000}"/>
    <cellStyle name="Dezimal 2 2 3 2 4 2 3 3" xfId="14881" xr:uid="{00000000-0005-0000-0000-000087010000}"/>
    <cellStyle name="Dezimal 2 2 3 2 4 2 4" xfId="6587" xr:uid="{00000000-0005-0000-0000-000088010000}"/>
    <cellStyle name="Dezimal 2 2 3 2 4 2 4 2" xfId="16445" xr:uid="{00000000-0005-0000-0000-000089010000}"/>
    <cellStyle name="Dezimal 2 2 3 2 4 2 5" xfId="11747" xr:uid="{00000000-0005-0000-0000-00008A010000}"/>
    <cellStyle name="Dezimal 2 2 3 2 4 3" xfId="2291" xr:uid="{00000000-0005-0000-0000-00008B010000}"/>
    <cellStyle name="Dezimal 2 2 3 2 4 3 2" xfId="7445" xr:uid="{00000000-0005-0000-0000-00008C010000}"/>
    <cellStyle name="Dezimal 2 2 3 2 4 3 2 2" xfId="17227" xr:uid="{00000000-0005-0000-0000-00008D010000}"/>
    <cellStyle name="Dezimal 2 2 3 2 4 3 3" xfId="12533" xr:uid="{00000000-0005-0000-0000-00008E010000}"/>
    <cellStyle name="Dezimal 2 2 3 2 4 4" xfId="4013" xr:uid="{00000000-0005-0000-0000-00008F010000}"/>
    <cellStyle name="Dezimal 2 2 3 2 4 4 2" xfId="9161" xr:uid="{00000000-0005-0000-0000-000090010000}"/>
    <cellStyle name="Dezimal 2 2 3 2 4 4 2 2" xfId="18791" xr:uid="{00000000-0005-0000-0000-000091010000}"/>
    <cellStyle name="Dezimal 2 2 3 2 4 4 3" xfId="14099" xr:uid="{00000000-0005-0000-0000-000092010000}"/>
    <cellStyle name="Dezimal 2 2 3 2 4 5" xfId="5729" xr:uid="{00000000-0005-0000-0000-000093010000}"/>
    <cellStyle name="Dezimal 2 2 3 2 4 5 2" xfId="15663" xr:uid="{00000000-0005-0000-0000-000094010000}"/>
    <cellStyle name="Dezimal 2 2 3 2 4 6" xfId="10878" xr:uid="{00000000-0005-0000-0000-000095010000}"/>
    <cellStyle name="Dezimal 2 2 3 2 5" xfId="1398" xr:uid="{00000000-0005-0000-0000-000096010000}"/>
    <cellStyle name="Dezimal 2 2 3 2 5 2" xfId="3149" xr:uid="{00000000-0005-0000-0000-000097010000}"/>
    <cellStyle name="Dezimal 2 2 3 2 5 2 2" xfId="8299" xr:uid="{00000000-0005-0000-0000-000098010000}"/>
    <cellStyle name="Dezimal 2 2 3 2 5 2 2 2" xfId="18005" xr:uid="{00000000-0005-0000-0000-000099010000}"/>
    <cellStyle name="Dezimal 2 2 3 2 5 2 3" xfId="13311" xr:uid="{00000000-0005-0000-0000-00009A010000}"/>
    <cellStyle name="Dezimal 2 2 3 2 5 3" xfId="4867" xr:uid="{00000000-0005-0000-0000-00009B010000}"/>
    <cellStyle name="Dezimal 2 2 3 2 5 3 2" xfId="10015" xr:uid="{00000000-0005-0000-0000-00009C010000}"/>
    <cellStyle name="Dezimal 2 2 3 2 5 3 2 2" xfId="19569" xr:uid="{00000000-0005-0000-0000-00009D010000}"/>
    <cellStyle name="Dezimal 2 2 3 2 5 3 3" xfId="14877" xr:uid="{00000000-0005-0000-0000-00009E010000}"/>
    <cellStyle name="Dezimal 2 2 3 2 5 4" xfId="6583" xr:uid="{00000000-0005-0000-0000-00009F010000}"/>
    <cellStyle name="Dezimal 2 2 3 2 5 4 2" xfId="16441" xr:uid="{00000000-0005-0000-0000-0000A0010000}"/>
    <cellStyle name="Dezimal 2 2 3 2 5 5" xfId="11743" xr:uid="{00000000-0005-0000-0000-0000A1010000}"/>
    <cellStyle name="Dezimal 2 2 3 2 6" xfId="2287" xr:uid="{00000000-0005-0000-0000-0000A2010000}"/>
    <cellStyle name="Dezimal 2 2 3 2 6 2" xfId="7441" xr:uid="{00000000-0005-0000-0000-0000A3010000}"/>
    <cellStyle name="Dezimal 2 2 3 2 6 2 2" xfId="17223" xr:uid="{00000000-0005-0000-0000-0000A4010000}"/>
    <cellStyle name="Dezimal 2 2 3 2 6 3" xfId="12529" xr:uid="{00000000-0005-0000-0000-0000A5010000}"/>
    <cellStyle name="Dezimal 2 2 3 2 7" xfId="4009" xr:uid="{00000000-0005-0000-0000-0000A6010000}"/>
    <cellStyle name="Dezimal 2 2 3 2 7 2" xfId="9157" xr:uid="{00000000-0005-0000-0000-0000A7010000}"/>
    <cellStyle name="Dezimal 2 2 3 2 7 2 2" xfId="18787" xr:uid="{00000000-0005-0000-0000-0000A8010000}"/>
    <cellStyle name="Dezimal 2 2 3 2 7 3" xfId="14095" xr:uid="{00000000-0005-0000-0000-0000A9010000}"/>
    <cellStyle name="Dezimal 2 2 3 2 8" xfId="5725" xr:uid="{00000000-0005-0000-0000-0000AA010000}"/>
    <cellStyle name="Dezimal 2 2 3 2 8 2" xfId="15659" xr:uid="{00000000-0005-0000-0000-0000AB010000}"/>
    <cellStyle name="Dezimal 2 2 3 2 9" xfId="10874" xr:uid="{00000000-0005-0000-0000-0000AC010000}"/>
    <cellStyle name="Dezimal 2 2 3 3" xfId="36" xr:uid="{00000000-0005-0000-0000-0000AD010000}"/>
    <cellStyle name="Dezimal 2 2 3 3 2" xfId="37" xr:uid="{00000000-0005-0000-0000-0000AE010000}"/>
    <cellStyle name="Dezimal 2 2 3 3 2 2" xfId="1404" xr:uid="{00000000-0005-0000-0000-0000AF010000}"/>
    <cellStyle name="Dezimal 2 2 3 3 2 2 2" xfId="3155" xr:uid="{00000000-0005-0000-0000-0000B0010000}"/>
    <cellStyle name="Dezimal 2 2 3 3 2 2 2 2" xfId="8305" xr:uid="{00000000-0005-0000-0000-0000B1010000}"/>
    <cellStyle name="Dezimal 2 2 3 3 2 2 2 2 2" xfId="18011" xr:uid="{00000000-0005-0000-0000-0000B2010000}"/>
    <cellStyle name="Dezimal 2 2 3 3 2 2 2 3" xfId="13317" xr:uid="{00000000-0005-0000-0000-0000B3010000}"/>
    <cellStyle name="Dezimal 2 2 3 3 2 2 3" xfId="4873" xr:uid="{00000000-0005-0000-0000-0000B4010000}"/>
    <cellStyle name="Dezimal 2 2 3 3 2 2 3 2" xfId="10021" xr:uid="{00000000-0005-0000-0000-0000B5010000}"/>
    <cellStyle name="Dezimal 2 2 3 3 2 2 3 2 2" xfId="19575" xr:uid="{00000000-0005-0000-0000-0000B6010000}"/>
    <cellStyle name="Dezimal 2 2 3 3 2 2 3 3" xfId="14883" xr:uid="{00000000-0005-0000-0000-0000B7010000}"/>
    <cellStyle name="Dezimal 2 2 3 3 2 2 4" xfId="6589" xr:uid="{00000000-0005-0000-0000-0000B8010000}"/>
    <cellStyle name="Dezimal 2 2 3 3 2 2 4 2" xfId="16447" xr:uid="{00000000-0005-0000-0000-0000B9010000}"/>
    <cellStyle name="Dezimal 2 2 3 3 2 2 5" xfId="11749" xr:uid="{00000000-0005-0000-0000-0000BA010000}"/>
    <cellStyle name="Dezimal 2 2 3 3 2 3" xfId="2293" xr:uid="{00000000-0005-0000-0000-0000BB010000}"/>
    <cellStyle name="Dezimal 2 2 3 3 2 3 2" xfId="7447" xr:uid="{00000000-0005-0000-0000-0000BC010000}"/>
    <cellStyle name="Dezimal 2 2 3 3 2 3 2 2" xfId="17229" xr:uid="{00000000-0005-0000-0000-0000BD010000}"/>
    <cellStyle name="Dezimal 2 2 3 3 2 3 3" xfId="12535" xr:uid="{00000000-0005-0000-0000-0000BE010000}"/>
    <cellStyle name="Dezimal 2 2 3 3 2 4" xfId="4015" xr:uid="{00000000-0005-0000-0000-0000BF010000}"/>
    <cellStyle name="Dezimal 2 2 3 3 2 4 2" xfId="9163" xr:uid="{00000000-0005-0000-0000-0000C0010000}"/>
    <cellStyle name="Dezimal 2 2 3 3 2 4 2 2" xfId="18793" xr:uid="{00000000-0005-0000-0000-0000C1010000}"/>
    <cellStyle name="Dezimal 2 2 3 3 2 4 3" xfId="14101" xr:uid="{00000000-0005-0000-0000-0000C2010000}"/>
    <cellStyle name="Dezimal 2 2 3 3 2 5" xfId="5731" xr:uid="{00000000-0005-0000-0000-0000C3010000}"/>
    <cellStyle name="Dezimal 2 2 3 3 2 5 2" xfId="15665" xr:uid="{00000000-0005-0000-0000-0000C4010000}"/>
    <cellStyle name="Dezimal 2 2 3 3 2 6" xfId="10880" xr:uid="{00000000-0005-0000-0000-0000C5010000}"/>
    <cellStyle name="Dezimal 2 2 3 3 3" xfId="1403" xr:uid="{00000000-0005-0000-0000-0000C6010000}"/>
    <cellStyle name="Dezimal 2 2 3 3 3 2" xfId="3154" xr:uid="{00000000-0005-0000-0000-0000C7010000}"/>
    <cellStyle name="Dezimal 2 2 3 3 3 2 2" xfId="8304" xr:uid="{00000000-0005-0000-0000-0000C8010000}"/>
    <cellStyle name="Dezimal 2 2 3 3 3 2 2 2" xfId="18010" xr:uid="{00000000-0005-0000-0000-0000C9010000}"/>
    <cellStyle name="Dezimal 2 2 3 3 3 2 3" xfId="13316" xr:uid="{00000000-0005-0000-0000-0000CA010000}"/>
    <cellStyle name="Dezimal 2 2 3 3 3 3" xfId="4872" xr:uid="{00000000-0005-0000-0000-0000CB010000}"/>
    <cellStyle name="Dezimal 2 2 3 3 3 3 2" xfId="10020" xr:uid="{00000000-0005-0000-0000-0000CC010000}"/>
    <cellStyle name="Dezimal 2 2 3 3 3 3 2 2" xfId="19574" xr:uid="{00000000-0005-0000-0000-0000CD010000}"/>
    <cellStyle name="Dezimal 2 2 3 3 3 3 3" xfId="14882" xr:uid="{00000000-0005-0000-0000-0000CE010000}"/>
    <cellStyle name="Dezimal 2 2 3 3 3 4" xfId="6588" xr:uid="{00000000-0005-0000-0000-0000CF010000}"/>
    <cellStyle name="Dezimal 2 2 3 3 3 4 2" xfId="16446" xr:uid="{00000000-0005-0000-0000-0000D0010000}"/>
    <cellStyle name="Dezimal 2 2 3 3 3 5" xfId="11748" xr:uid="{00000000-0005-0000-0000-0000D1010000}"/>
    <cellStyle name="Dezimal 2 2 3 3 4" xfId="2292" xr:uid="{00000000-0005-0000-0000-0000D2010000}"/>
    <cellStyle name="Dezimal 2 2 3 3 4 2" xfId="7446" xr:uid="{00000000-0005-0000-0000-0000D3010000}"/>
    <cellStyle name="Dezimal 2 2 3 3 4 2 2" xfId="17228" xr:uid="{00000000-0005-0000-0000-0000D4010000}"/>
    <cellStyle name="Dezimal 2 2 3 3 4 3" xfId="12534" xr:uid="{00000000-0005-0000-0000-0000D5010000}"/>
    <cellStyle name="Dezimal 2 2 3 3 5" xfId="4014" xr:uid="{00000000-0005-0000-0000-0000D6010000}"/>
    <cellStyle name="Dezimal 2 2 3 3 5 2" xfId="9162" xr:uid="{00000000-0005-0000-0000-0000D7010000}"/>
    <cellStyle name="Dezimal 2 2 3 3 5 2 2" xfId="18792" xr:uid="{00000000-0005-0000-0000-0000D8010000}"/>
    <cellStyle name="Dezimal 2 2 3 3 5 3" xfId="14100" xr:uid="{00000000-0005-0000-0000-0000D9010000}"/>
    <cellStyle name="Dezimal 2 2 3 3 6" xfId="5730" xr:uid="{00000000-0005-0000-0000-0000DA010000}"/>
    <cellStyle name="Dezimal 2 2 3 3 6 2" xfId="15664" xr:uid="{00000000-0005-0000-0000-0000DB010000}"/>
    <cellStyle name="Dezimal 2 2 3 3 7" xfId="10879" xr:uid="{00000000-0005-0000-0000-0000DC010000}"/>
    <cellStyle name="Dezimal 2 2 3 4" xfId="38" xr:uid="{00000000-0005-0000-0000-0000DD010000}"/>
    <cellStyle name="Dezimal 2 2 3 4 2" xfId="1405" xr:uid="{00000000-0005-0000-0000-0000DE010000}"/>
    <cellStyle name="Dezimal 2 2 3 4 2 2" xfId="3156" xr:uid="{00000000-0005-0000-0000-0000DF010000}"/>
    <cellStyle name="Dezimal 2 2 3 4 2 2 2" xfId="8306" xr:uid="{00000000-0005-0000-0000-0000E0010000}"/>
    <cellStyle name="Dezimal 2 2 3 4 2 2 2 2" xfId="18012" xr:uid="{00000000-0005-0000-0000-0000E1010000}"/>
    <cellStyle name="Dezimal 2 2 3 4 2 2 3" xfId="13318" xr:uid="{00000000-0005-0000-0000-0000E2010000}"/>
    <cellStyle name="Dezimal 2 2 3 4 2 3" xfId="4874" xr:uid="{00000000-0005-0000-0000-0000E3010000}"/>
    <cellStyle name="Dezimal 2 2 3 4 2 3 2" xfId="10022" xr:uid="{00000000-0005-0000-0000-0000E4010000}"/>
    <cellStyle name="Dezimal 2 2 3 4 2 3 2 2" xfId="19576" xr:uid="{00000000-0005-0000-0000-0000E5010000}"/>
    <cellStyle name="Dezimal 2 2 3 4 2 3 3" xfId="14884" xr:uid="{00000000-0005-0000-0000-0000E6010000}"/>
    <cellStyle name="Dezimal 2 2 3 4 2 4" xfId="6590" xr:uid="{00000000-0005-0000-0000-0000E7010000}"/>
    <cellStyle name="Dezimal 2 2 3 4 2 4 2" xfId="16448" xr:uid="{00000000-0005-0000-0000-0000E8010000}"/>
    <cellStyle name="Dezimal 2 2 3 4 2 5" xfId="11750" xr:uid="{00000000-0005-0000-0000-0000E9010000}"/>
    <cellStyle name="Dezimal 2 2 3 4 3" xfId="2294" xr:uid="{00000000-0005-0000-0000-0000EA010000}"/>
    <cellStyle name="Dezimal 2 2 3 4 3 2" xfId="7448" xr:uid="{00000000-0005-0000-0000-0000EB010000}"/>
    <cellStyle name="Dezimal 2 2 3 4 3 2 2" xfId="17230" xr:uid="{00000000-0005-0000-0000-0000EC010000}"/>
    <cellStyle name="Dezimal 2 2 3 4 3 3" xfId="12536" xr:uid="{00000000-0005-0000-0000-0000ED010000}"/>
    <cellStyle name="Dezimal 2 2 3 4 4" xfId="4016" xr:uid="{00000000-0005-0000-0000-0000EE010000}"/>
    <cellStyle name="Dezimal 2 2 3 4 4 2" xfId="9164" xr:uid="{00000000-0005-0000-0000-0000EF010000}"/>
    <cellStyle name="Dezimal 2 2 3 4 4 2 2" xfId="18794" xr:uid="{00000000-0005-0000-0000-0000F0010000}"/>
    <cellStyle name="Dezimal 2 2 3 4 4 3" xfId="14102" xr:uid="{00000000-0005-0000-0000-0000F1010000}"/>
    <cellStyle name="Dezimal 2 2 3 4 5" xfId="5732" xr:uid="{00000000-0005-0000-0000-0000F2010000}"/>
    <cellStyle name="Dezimal 2 2 3 4 5 2" xfId="15666" xr:uid="{00000000-0005-0000-0000-0000F3010000}"/>
    <cellStyle name="Dezimal 2 2 3 4 6" xfId="10881" xr:uid="{00000000-0005-0000-0000-0000F4010000}"/>
    <cellStyle name="Dezimal 2 2 3 5" xfId="39" xr:uid="{00000000-0005-0000-0000-0000F5010000}"/>
    <cellStyle name="Dezimal 2 2 3 5 2" xfId="1406" xr:uid="{00000000-0005-0000-0000-0000F6010000}"/>
    <cellStyle name="Dezimal 2 2 3 5 2 2" xfId="3157" xr:uid="{00000000-0005-0000-0000-0000F7010000}"/>
    <cellStyle name="Dezimal 2 2 3 5 2 2 2" xfId="8307" xr:uid="{00000000-0005-0000-0000-0000F8010000}"/>
    <cellStyle name="Dezimal 2 2 3 5 2 2 2 2" xfId="18013" xr:uid="{00000000-0005-0000-0000-0000F9010000}"/>
    <cellStyle name="Dezimal 2 2 3 5 2 2 3" xfId="13319" xr:uid="{00000000-0005-0000-0000-0000FA010000}"/>
    <cellStyle name="Dezimal 2 2 3 5 2 3" xfId="4875" xr:uid="{00000000-0005-0000-0000-0000FB010000}"/>
    <cellStyle name="Dezimal 2 2 3 5 2 3 2" xfId="10023" xr:uid="{00000000-0005-0000-0000-0000FC010000}"/>
    <cellStyle name="Dezimal 2 2 3 5 2 3 2 2" xfId="19577" xr:uid="{00000000-0005-0000-0000-0000FD010000}"/>
    <cellStyle name="Dezimal 2 2 3 5 2 3 3" xfId="14885" xr:uid="{00000000-0005-0000-0000-0000FE010000}"/>
    <cellStyle name="Dezimal 2 2 3 5 2 4" xfId="6591" xr:uid="{00000000-0005-0000-0000-0000FF010000}"/>
    <cellStyle name="Dezimal 2 2 3 5 2 4 2" xfId="16449" xr:uid="{00000000-0005-0000-0000-000000020000}"/>
    <cellStyle name="Dezimal 2 2 3 5 2 5" xfId="11751" xr:uid="{00000000-0005-0000-0000-000001020000}"/>
    <cellStyle name="Dezimal 2 2 3 5 3" xfId="2295" xr:uid="{00000000-0005-0000-0000-000002020000}"/>
    <cellStyle name="Dezimal 2 2 3 5 3 2" xfId="7449" xr:uid="{00000000-0005-0000-0000-000003020000}"/>
    <cellStyle name="Dezimal 2 2 3 5 3 2 2" xfId="17231" xr:uid="{00000000-0005-0000-0000-000004020000}"/>
    <cellStyle name="Dezimal 2 2 3 5 3 3" xfId="12537" xr:uid="{00000000-0005-0000-0000-000005020000}"/>
    <cellStyle name="Dezimal 2 2 3 5 4" xfId="4017" xr:uid="{00000000-0005-0000-0000-000006020000}"/>
    <cellStyle name="Dezimal 2 2 3 5 4 2" xfId="9165" xr:uid="{00000000-0005-0000-0000-000007020000}"/>
    <cellStyle name="Dezimal 2 2 3 5 4 2 2" xfId="18795" xr:uid="{00000000-0005-0000-0000-000008020000}"/>
    <cellStyle name="Dezimal 2 2 3 5 4 3" xfId="14103" xr:uid="{00000000-0005-0000-0000-000009020000}"/>
    <cellStyle name="Dezimal 2 2 3 5 5" xfId="5733" xr:uid="{00000000-0005-0000-0000-00000A020000}"/>
    <cellStyle name="Dezimal 2 2 3 5 5 2" xfId="15667" xr:uid="{00000000-0005-0000-0000-00000B020000}"/>
    <cellStyle name="Dezimal 2 2 3 5 6" xfId="10882" xr:uid="{00000000-0005-0000-0000-00000C020000}"/>
    <cellStyle name="Dezimal 2 2 3 6" xfId="1397" xr:uid="{00000000-0005-0000-0000-00000D020000}"/>
    <cellStyle name="Dezimal 2 2 3 6 2" xfId="3148" xr:uid="{00000000-0005-0000-0000-00000E020000}"/>
    <cellStyle name="Dezimal 2 2 3 6 2 2" xfId="8298" xr:uid="{00000000-0005-0000-0000-00000F020000}"/>
    <cellStyle name="Dezimal 2 2 3 6 2 2 2" xfId="18004" xr:uid="{00000000-0005-0000-0000-000010020000}"/>
    <cellStyle name="Dezimal 2 2 3 6 2 3" xfId="13310" xr:uid="{00000000-0005-0000-0000-000011020000}"/>
    <cellStyle name="Dezimal 2 2 3 6 3" xfId="4866" xr:uid="{00000000-0005-0000-0000-000012020000}"/>
    <cellStyle name="Dezimal 2 2 3 6 3 2" xfId="10014" xr:uid="{00000000-0005-0000-0000-000013020000}"/>
    <cellStyle name="Dezimal 2 2 3 6 3 2 2" xfId="19568" xr:uid="{00000000-0005-0000-0000-000014020000}"/>
    <cellStyle name="Dezimal 2 2 3 6 3 3" xfId="14876" xr:uid="{00000000-0005-0000-0000-000015020000}"/>
    <cellStyle name="Dezimal 2 2 3 6 4" xfId="6582" xr:uid="{00000000-0005-0000-0000-000016020000}"/>
    <cellStyle name="Dezimal 2 2 3 6 4 2" xfId="16440" xr:uid="{00000000-0005-0000-0000-000017020000}"/>
    <cellStyle name="Dezimal 2 2 3 6 5" xfId="11742" xr:uid="{00000000-0005-0000-0000-000018020000}"/>
    <cellStyle name="Dezimal 2 2 3 7" xfId="2286" xr:uid="{00000000-0005-0000-0000-000019020000}"/>
    <cellStyle name="Dezimal 2 2 3 7 2" xfId="7440" xr:uid="{00000000-0005-0000-0000-00001A020000}"/>
    <cellStyle name="Dezimal 2 2 3 7 2 2" xfId="17222" xr:uid="{00000000-0005-0000-0000-00001B020000}"/>
    <cellStyle name="Dezimal 2 2 3 7 3" xfId="12528" xr:uid="{00000000-0005-0000-0000-00001C020000}"/>
    <cellStyle name="Dezimal 2 2 3 8" xfId="4008" xr:uid="{00000000-0005-0000-0000-00001D020000}"/>
    <cellStyle name="Dezimal 2 2 3 8 2" xfId="9156" xr:uid="{00000000-0005-0000-0000-00001E020000}"/>
    <cellStyle name="Dezimal 2 2 3 8 2 2" xfId="18786" xr:uid="{00000000-0005-0000-0000-00001F020000}"/>
    <cellStyle name="Dezimal 2 2 3 8 3" xfId="14094" xr:uid="{00000000-0005-0000-0000-000020020000}"/>
    <cellStyle name="Dezimal 2 2 3 9" xfId="5724" xr:uid="{00000000-0005-0000-0000-000021020000}"/>
    <cellStyle name="Dezimal 2 2 3 9 2" xfId="15658" xr:uid="{00000000-0005-0000-0000-000022020000}"/>
    <cellStyle name="Dezimal 2 2 4" xfId="40" xr:uid="{00000000-0005-0000-0000-000023020000}"/>
    <cellStyle name="Dezimal 2 2 4 10" xfId="10883" xr:uid="{00000000-0005-0000-0000-000024020000}"/>
    <cellStyle name="Dezimal 2 2 4 2" xfId="41" xr:uid="{00000000-0005-0000-0000-000025020000}"/>
    <cellStyle name="Dezimal 2 2 4 2 2" xfId="42" xr:uid="{00000000-0005-0000-0000-000026020000}"/>
    <cellStyle name="Dezimal 2 2 4 2 2 2" xfId="43" xr:uid="{00000000-0005-0000-0000-000027020000}"/>
    <cellStyle name="Dezimal 2 2 4 2 2 2 2" xfId="1410" xr:uid="{00000000-0005-0000-0000-000028020000}"/>
    <cellStyle name="Dezimal 2 2 4 2 2 2 2 2" xfId="3161" xr:uid="{00000000-0005-0000-0000-000029020000}"/>
    <cellStyle name="Dezimal 2 2 4 2 2 2 2 2 2" xfId="8311" xr:uid="{00000000-0005-0000-0000-00002A020000}"/>
    <cellStyle name="Dezimal 2 2 4 2 2 2 2 2 2 2" xfId="18017" xr:uid="{00000000-0005-0000-0000-00002B020000}"/>
    <cellStyle name="Dezimal 2 2 4 2 2 2 2 2 3" xfId="13323" xr:uid="{00000000-0005-0000-0000-00002C020000}"/>
    <cellStyle name="Dezimal 2 2 4 2 2 2 2 3" xfId="4879" xr:uid="{00000000-0005-0000-0000-00002D020000}"/>
    <cellStyle name="Dezimal 2 2 4 2 2 2 2 3 2" xfId="10027" xr:uid="{00000000-0005-0000-0000-00002E020000}"/>
    <cellStyle name="Dezimal 2 2 4 2 2 2 2 3 2 2" xfId="19581" xr:uid="{00000000-0005-0000-0000-00002F020000}"/>
    <cellStyle name="Dezimal 2 2 4 2 2 2 2 3 3" xfId="14889" xr:uid="{00000000-0005-0000-0000-000030020000}"/>
    <cellStyle name="Dezimal 2 2 4 2 2 2 2 4" xfId="6595" xr:uid="{00000000-0005-0000-0000-000031020000}"/>
    <cellStyle name="Dezimal 2 2 4 2 2 2 2 4 2" xfId="16453" xr:uid="{00000000-0005-0000-0000-000032020000}"/>
    <cellStyle name="Dezimal 2 2 4 2 2 2 2 5" xfId="11755" xr:uid="{00000000-0005-0000-0000-000033020000}"/>
    <cellStyle name="Dezimal 2 2 4 2 2 2 3" xfId="2299" xr:uid="{00000000-0005-0000-0000-000034020000}"/>
    <cellStyle name="Dezimal 2 2 4 2 2 2 3 2" xfId="7453" xr:uid="{00000000-0005-0000-0000-000035020000}"/>
    <cellStyle name="Dezimal 2 2 4 2 2 2 3 2 2" xfId="17235" xr:uid="{00000000-0005-0000-0000-000036020000}"/>
    <cellStyle name="Dezimal 2 2 4 2 2 2 3 3" xfId="12541" xr:uid="{00000000-0005-0000-0000-000037020000}"/>
    <cellStyle name="Dezimal 2 2 4 2 2 2 4" xfId="4021" xr:uid="{00000000-0005-0000-0000-000038020000}"/>
    <cellStyle name="Dezimal 2 2 4 2 2 2 4 2" xfId="9169" xr:uid="{00000000-0005-0000-0000-000039020000}"/>
    <cellStyle name="Dezimal 2 2 4 2 2 2 4 2 2" xfId="18799" xr:uid="{00000000-0005-0000-0000-00003A020000}"/>
    <cellStyle name="Dezimal 2 2 4 2 2 2 4 3" xfId="14107" xr:uid="{00000000-0005-0000-0000-00003B020000}"/>
    <cellStyle name="Dezimal 2 2 4 2 2 2 5" xfId="5737" xr:uid="{00000000-0005-0000-0000-00003C020000}"/>
    <cellStyle name="Dezimal 2 2 4 2 2 2 5 2" xfId="15671" xr:uid="{00000000-0005-0000-0000-00003D020000}"/>
    <cellStyle name="Dezimal 2 2 4 2 2 2 6" xfId="10886" xr:uid="{00000000-0005-0000-0000-00003E020000}"/>
    <cellStyle name="Dezimal 2 2 4 2 2 3" xfId="1409" xr:uid="{00000000-0005-0000-0000-00003F020000}"/>
    <cellStyle name="Dezimal 2 2 4 2 2 3 2" xfId="3160" xr:uid="{00000000-0005-0000-0000-000040020000}"/>
    <cellStyle name="Dezimal 2 2 4 2 2 3 2 2" xfId="8310" xr:uid="{00000000-0005-0000-0000-000041020000}"/>
    <cellStyle name="Dezimal 2 2 4 2 2 3 2 2 2" xfId="18016" xr:uid="{00000000-0005-0000-0000-000042020000}"/>
    <cellStyle name="Dezimal 2 2 4 2 2 3 2 3" xfId="13322" xr:uid="{00000000-0005-0000-0000-000043020000}"/>
    <cellStyle name="Dezimal 2 2 4 2 2 3 3" xfId="4878" xr:uid="{00000000-0005-0000-0000-000044020000}"/>
    <cellStyle name="Dezimal 2 2 4 2 2 3 3 2" xfId="10026" xr:uid="{00000000-0005-0000-0000-000045020000}"/>
    <cellStyle name="Dezimal 2 2 4 2 2 3 3 2 2" xfId="19580" xr:uid="{00000000-0005-0000-0000-000046020000}"/>
    <cellStyle name="Dezimal 2 2 4 2 2 3 3 3" xfId="14888" xr:uid="{00000000-0005-0000-0000-000047020000}"/>
    <cellStyle name="Dezimal 2 2 4 2 2 3 4" xfId="6594" xr:uid="{00000000-0005-0000-0000-000048020000}"/>
    <cellStyle name="Dezimal 2 2 4 2 2 3 4 2" xfId="16452" xr:uid="{00000000-0005-0000-0000-000049020000}"/>
    <cellStyle name="Dezimal 2 2 4 2 2 3 5" xfId="11754" xr:uid="{00000000-0005-0000-0000-00004A020000}"/>
    <cellStyle name="Dezimal 2 2 4 2 2 4" xfId="2298" xr:uid="{00000000-0005-0000-0000-00004B020000}"/>
    <cellStyle name="Dezimal 2 2 4 2 2 4 2" xfId="7452" xr:uid="{00000000-0005-0000-0000-00004C020000}"/>
    <cellStyle name="Dezimal 2 2 4 2 2 4 2 2" xfId="17234" xr:uid="{00000000-0005-0000-0000-00004D020000}"/>
    <cellStyle name="Dezimal 2 2 4 2 2 4 3" xfId="12540" xr:uid="{00000000-0005-0000-0000-00004E020000}"/>
    <cellStyle name="Dezimal 2 2 4 2 2 5" xfId="4020" xr:uid="{00000000-0005-0000-0000-00004F020000}"/>
    <cellStyle name="Dezimal 2 2 4 2 2 5 2" xfId="9168" xr:uid="{00000000-0005-0000-0000-000050020000}"/>
    <cellStyle name="Dezimal 2 2 4 2 2 5 2 2" xfId="18798" xr:uid="{00000000-0005-0000-0000-000051020000}"/>
    <cellStyle name="Dezimal 2 2 4 2 2 5 3" xfId="14106" xr:uid="{00000000-0005-0000-0000-000052020000}"/>
    <cellStyle name="Dezimal 2 2 4 2 2 6" xfId="5736" xr:uid="{00000000-0005-0000-0000-000053020000}"/>
    <cellStyle name="Dezimal 2 2 4 2 2 6 2" xfId="15670" xr:uid="{00000000-0005-0000-0000-000054020000}"/>
    <cellStyle name="Dezimal 2 2 4 2 2 7" xfId="10885" xr:uid="{00000000-0005-0000-0000-000055020000}"/>
    <cellStyle name="Dezimal 2 2 4 2 3" xfId="44" xr:uid="{00000000-0005-0000-0000-000056020000}"/>
    <cellStyle name="Dezimal 2 2 4 2 3 2" xfId="1411" xr:uid="{00000000-0005-0000-0000-000057020000}"/>
    <cellStyle name="Dezimal 2 2 4 2 3 2 2" xfId="3162" xr:uid="{00000000-0005-0000-0000-000058020000}"/>
    <cellStyle name="Dezimal 2 2 4 2 3 2 2 2" xfId="8312" xr:uid="{00000000-0005-0000-0000-000059020000}"/>
    <cellStyle name="Dezimal 2 2 4 2 3 2 2 2 2" xfId="18018" xr:uid="{00000000-0005-0000-0000-00005A020000}"/>
    <cellStyle name="Dezimal 2 2 4 2 3 2 2 3" xfId="13324" xr:uid="{00000000-0005-0000-0000-00005B020000}"/>
    <cellStyle name="Dezimal 2 2 4 2 3 2 3" xfId="4880" xr:uid="{00000000-0005-0000-0000-00005C020000}"/>
    <cellStyle name="Dezimal 2 2 4 2 3 2 3 2" xfId="10028" xr:uid="{00000000-0005-0000-0000-00005D020000}"/>
    <cellStyle name="Dezimal 2 2 4 2 3 2 3 2 2" xfId="19582" xr:uid="{00000000-0005-0000-0000-00005E020000}"/>
    <cellStyle name="Dezimal 2 2 4 2 3 2 3 3" xfId="14890" xr:uid="{00000000-0005-0000-0000-00005F020000}"/>
    <cellStyle name="Dezimal 2 2 4 2 3 2 4" xfId="6596" xr:uid="{00000000-0005-0000-0000-000060020000}"/>
    <cellStyle name="Dezimal 2 2 4 2 3 2 4 2" xfId="16454" xr:uid="{00000000-0005-0000-0000-000061020000}"/>
    <cellStyle name="Dezimal 2 2 4 2 3 2 5" xfId="11756" xr:uid="{00000000-0005-0000-0000-000062020000}"/>
    <cellStyle name="Dezimal 2 2 4 2 3 3" xfId="2300" xr:uid="{00000000-0005-0000-0000-000063020000}"/>
    <cellStyle name="Dezimal 2 2 4 2 3 3 2" xfId="7454" xr:uid="{00000000-0005-0000-0000-000064020000}"/>
    <cellStyle name="Dezimal 2 2 4 2 3 3 2 2" xfId="17236" xr:uid="{00000000-0005-0000-0000-000065020000}"/>
    <cellStyle name="Dezimal 2 2 4 2 3 3 3" xfId="12542" xr:uid="{00000000-0005-0000-0000-000066020000}"/>
    <cellStyle name="Dezimal 2 2 4 2 3 4" xfId="4022" xr:uid="{00000000-0005-0000-0000-000067020000}"/>
    <cellStyle name="Dezimal 2 2 4 2 3 4 2" xfId="9170" xr:uid="{00000000-0005-0000-0000-000068020000}"/>
    <cellStyle name="Dezimal 2 2 4 2 3 4 2 2" xfId="18800" xr:uid="{00000000-0005-0000-0000-000069020000}"/>
    <cellStyle name="Dezimal 2 2 4 2 3 4 3" xfId="14108" xr:uid="{00000000-0005-0000-0000-00006A020000}"/>
    <cellStyle name="Dezimal 2 2 4 2 3 5" xfId="5738" xr:uid="{00000000-0005-0000-0000-00006B020000}"/>
    <cellStyle name="Dezimal 2 2 4 2 3 5 2" xfId="15672" xr:uid="{00000000-0005-0000-0000-00006C020000}"/>
    <cellStyle name="Dezimal 2 2 4 2 3 6" xfId="10887" xr:uid="{00000000-0005-0000-0000-00006D020000}"/>
    <cellStyle name="Dezimal 2 2 4 2 4" xfId="45" xr:uid="{00000000-0005-0000-0000-00006E020000}"/>
    <cellStyle name="Dezimal 2 2 4 2 4 2" xfId="1412" xr:uid="{00000000-0005-0000-0000-00006F020000}"/>
    <cellStyle name="Dezimal 2 2 4 2 4 2 2" xfId="3163" xr:uid="{00000000-0005-0000-0000-000070020000}"/>
    <cellStyle name="Dezimal 2 2 4 2 4 2 2 2" xfId="8313" xr:uid="{00000000-0005-0000-0000-000071020000}"/>
    <cellStyle name="Dezimal 2 2 4 2 4 2 2 2 2" xfId="18019" xr:uid="{00000000-0005-0000-0000-000072020000}"/>
    <cellStyle name="Dezimal 2 2 4 2 4 2 2 3" xfId="13325" xr:uid="{00000000-0005-0000-0000-000073020000}"/>
    <cellStyle name="Dezimal 2 2 4 2 4 2 3" xfId="4881" xr:uid="{00000000-0005-0000-0000-000074020000}"/>
    <cellStyle name="Dezimal 2 2 4 2 4 2 3 2" xfId="10029" xr:uid="{00000000-0005-0000-0000-000075020000}"/>
    <cellStyle name="Dezimal 2 2 4 2 4 2 3 2 2" xfId="19583" xr:uid="{00000000-0005-0000-0000-000076020000}"/>
    <cellStyle name="Dezimal 2 2 4 2 4 2 3 3" xfId="14891" xr:uid="{00000000-0005-0000-0000-000077020000}"/>
    <cellStyle name="Dezimal 2 2 4 2 4 2 4" xfId="6597" xr:uid="{00000000-0005-0000-0000-000078020000}"/>
    <cellStyle name="Dezimal 2 2 4 2 4 2 4 2" xfId="16455" xr:uid="{00000000-0005-0000-0000-000079020000}"/>
    <cellStyle name="Dezimal 2 2 4 2 4 2 5" xfId="11757" xr:uid="{00000000-0005-0000-0000-00007A020000}"/>
    <cellStyle name="Dezimal 2 2 4 2 4 3" xfId="2301" xr:uid="{00000000-0005-0000-0000-00007B020000}"/>
    <cellStyle name="Dezimal 2 2 4 2 4 3 2" xfId="7455" xr:uid="{00000000-0005-0000-0000-00007C020000}"/>
    <cellStyle name="Dezimal 2 2 4 2 4 3 2 2" xfId="17237" xr:uid="{00000000-0005-0000-0000-00007D020000}"/>
    <cellStyle name="Dezimal 2 2 4 2 4 3 3" xfId="12543" xr:uid="{00000000-0005-0000-0000-00007E020000}"/>
    <cellStyle name="Dezimal 2 2 4 2 4 4" xfId="4023" xr:uid="{00000000-0005-0000-0000-00007F020000}"/>
    <cellStyle name="Dezimal 2 2 4 2 4 4 2" xfId="9171" xr:uid="{00000000-0005-0000-0000-000080020000}"/>
    <cellStyle name="Dezimal 2 2 4 2 4 4 2 2" xfId="18801" xr:uid="{00000000-0005-0000-0000-000081020000}"/>
    <cellStyle name="Dezimal 2 2 4 2 4 4 3" xfId="14109" xr:uid="{00000000-0005-0000-0000-000082020000}"/>
    <cellStyle name="Dezimal 2 2 4 2 4 5" xfId="5739" xr:uid="{00000000-0005-0000-0000-000083020000}"/>
    <cellStyle name="Dezimal 2 2 4 2 4 5 2" xfId="15673" xr:uid="{00000000-0005-0000-0000-000084020000}"/>
    <cellStyle name="Dezimal 2 2 4 2 4 6" xfId="10888" xr:uid="{00000000-0005-0000-0000-000085020000}"/>
    <cellStyle name="Dezimal 2 2 4 2 5" xfId="1408" xr:uid="{00000000-0005-0000-0000-000086020000}"/>
    <cellStyle name="Dezimal 2 2 4 2 5 2" xfId="3159" xr:uid="{00000000-0005-0000-0000-000087020000}"/>
    <cellStyle name="Dezimal 2 2 4 2 5 2 2" xfId="8309" xr:uid="{00000000-0005-0000-0000-000088020000}"/>
    <cellStyle name="Dezimal 2 2 4 2 5 2 2 2" xfId="18015" xr:uid="{00000000-0005-0000-0000-000089020000}"/>
    <cellStyle name="Dezimal 2 2 4 2 5 2 3" xfId="13321" xr:uid="{00000000-0005-0000-0000-00008A020000}"/>
    <cellStyle name="Dezimal 2 2 4 2 5 3" xfId="4877" xr:uid="{00000000-0005-0000-0000-00008B020000}"/>
    <cellStyle name="Dezimal 2 2 4 2 5 3 2" xfId="10025" xr:uid="{00000000-0005-0000-0000-00008C020000}"/>
    <cellStyle name="Dezimal 2 2 4 2 5 3 2 2" xfId="19579" xr:uid="{00000000-0005-0000-0000-00008D020000}"/>
    <cellStyle name="Dezimal 2 2 4 2 5 3 3" xfId="14887" xr:uid="{00000000-0005-0000-0000-00008E020000}"/>
    <cellStyle name="Dezimal 2 2 4 2 5 4" xfId="6593" xr:uid="{00000000-0005-0000-0000-00008F020000}"/>
    <cellStyle name="Dezimal 2 2 4 2 5 4 2" xfId="16451" xr:uid="{00000000-0005-0000-0000-000090020000}"/>
    <cellStyle name="Dezimal 2 2 4 2 5 5" xfId="11753" xr:uid="{00000000-0005-0000-0000-000091020000}"/>
    <cellStyle name="Dezimal 2 2 4 2 6" xfId="2297" xr:uid="{00000000-0005-0000-0000-000092020000}"/>
    <cellStyle name="Dezimal 2 2 4 2 6 2" xfId="7451" xr:uid="{00000000-0005-0000-0000-000093020000}"/>
    <cellStyle name="Dezimal 2 2 4 2 6 2 2" xfId="17233" xr:uid="{00000000-0005-0000-0000-000094020000}"/>
    <cellStyle name="Dezimal 2 2 4 2 6 3" xfId="12539" xr:uid="{00000000-0005-0000-0000-000095020000}"/>
    <cellStyle name="Dezimal 2 2 4 2 7" xfId="4019" xr:uid="{00000000-0005-0000-0000-000096020000}"/>
    <cellStyle name="Dezimal 2 2 4 2 7 2" xfId="9167" xr:uid="{00000000-0005-0000-0000-000097020000}"/>
    <cellStyle name="Dezimal 2 2 4 2 7 2 2" xfId="18797" xr:uid="{00000000-0005-0000-0000-000098020000}"/>
    <cellStyle name="Dezimal 2 2 4 2 7 3" xfId="14105" xr:uid="{00000000-0005-0000-0000-000099020000}"/>
    <cellStyle name="Dezimal 2 2 4 2 8" xfId="5735" xr:uid="{00000000-0005-0000-0000-00009A020000}"/>
    <cellStyle name="Dezimal 2 2 4 2 8 2" xfId="15669" xr:uid="{00000000-0005-0000-0000-00009B020000}"/>
    <cellStyle name="Dezimal 2 2 4 2 9" xfId="10884" xr:uid="{00000000-0005-0000-0000-00009C020000}"/>
    <cellStyle name="Dezimal 2 2 4 3" xfId="46" xr:uid="{00000000-0005-0000-0000-00009D020000}"/>
    <cellStyle name="Dezimal 2 2 4 3 2" xfId="47" xr:uid="{00000000-0005-0000-0000-00009E020000}"/>
    <cellStyle name="Dezimal 2 2 4 3 2 2" xfId="1414" xr:uid="{00000000-0005-0000-0000-00009F020000}"/>
    <cellStyle name="Dezimal 2 2 4 3 2 2 2" xfId="3165" xr:uid="{00000000-0005-0000-0000-0000A0020000}"/>
    <cellStyle name="Dezimal 2 2 4 3 2 2 2 2" xfId="8315" xr:uid="{00000000-0005-0000-0000-0000A1020000}"/>
    <cellStyle name="Dezimal 2 2 4 3 2 2 2 2 2" xfId="18021" xr:uid="{00000000-0005-0000-0000-0000A2020000}"/>
    <cellStyle name="Dezimal 2 2 4 3 2 2 2 3" xfId="13327" xr:uid="{00000000-0005-0000-0000-0000A3020000}"/>
    <cellStyle name="Dezimal 2 2 4 3 2 2 3" xfId="4883" xr:uid="{00000000-0005-0000-0000-0000A4020000}"/>
    <cellStyle name="Dezimal 2 2 4 3 2 2 3 2" xfId="10031" xr:uid="{00000000-0005-0000-0000-0000A5020000}"/>
    <cellStyle name="Dezimal 2 2 4 3 2 2 3 2 2" xfId="19585" xr:uid="{00000000-0005-0000-0000-0000A6020000}"/>
    <cellStyle name="Dezimal 2 2 4 3 2 2 3 3" xfId="14893" xr:uid="{00000000-0005-0000-0000-0000A7020000}"/>
    <cellStyle name="Dezimal 2 2 4 3 2 2 4" xfId="6599" xr:uid="{00000000-0005-0000-0000-0000A8020000}"/>
    <cellStyle name="Dezimal 2 2 4 3 2 2 4 2" xfId="16457" xr:uid="{00000000-0005-0000-0000-0000A9020000}"/>
    <cellStyle name="Dezimal 2 2 4 3 2 2 5" xfId="11759" xr:uid="{00000000-0005-0000-0000-0000AA020000}"/>
    <cellStyle name="Dezimal 2 2 4 3 2 3" xfId="2303" xr:uid="{00000000-0005-0000-0000-0000AB020000}"/>
    <cellStyle name="Dezimal 2 2 4 3 2 3 2" xfId="7457" xr:uid="{00000000-0005-0000-0000-0000AC020000}"/>
    <cellStyle name="Dezimal 2 2 4 3 2 3 2 2" xfId="17239" xr:uid="{00000000-0005-0000-0000-0000AD020000}"/>
    <cellStyle name="Dezimal 2 2 4 3 2 3 3" xfId="12545" xr:uid="{00000000-0005-0000-0000-0000AE020000}"/>
    <cellStyle name="Dezimal 2 2 4 3 2 4" xfId="4025" xr:uid="{00000000-0005-0000-0000-0000AF020000}"/>
    <cellStyle name="Dezimal 2 2 4 3 2 4 2" xfId="9173" xr:uid="{00000000-0005-0000-0000-0000B0020000}"/>
    <cellStyle name="Dezimal 2 2 4 3 2 4 2 2" xfId="18803" xr:uid="{00000000-0005-0000-0000-0000B1020000}"/>
    <cellStyle name="Dezimal 2 2 4 3 2 4 3" xfId="14111" xr:uid="{00000000-0005-0000-0000-0000B2020000}"/>
    <cellStyle name="Dezimal 2 2 4 3 2 5" xfId="5741" xr:uid="{00000000-0005-0000-0000-0000B3020000}"/>
    <cellStyle name="Dezimal 2 2 4 3 2 5 2" xfId="15675" xr:uid="{00000000-0005-0000-0000-0000B4020000}"/>
    <cellStyle name="Dezimal 2 2 4 3 2 6" xfId="10890" xr:uid="{00000000-0005-0000-0000-0000B5020000}"/>
    <cellStyle name="Dezimal 2 2 4 3 3" xfId="1413" xr:uid="{00000000-0005-0000-0000-0000B6020000}"/>
    <cellStyle name="Dezimal 2 2 4 3 3 2" xfId="3164" xr:uid="{00000000-0005-0000-0000-0000B7020000}"/>
    <cellStyle name="Dezimal 2 2 4 3 3 2 2" xfId="8314" xr:uid="{00000000-0005-0000-0000-0000B8020000}"/>
    <cellStyle name="Dezimal 2 2 4 3 3 2 2 2" xfId="18020" xr:uid="{00000000-0005-0000-0000-0000B9020000}"/>
    <cellStyle name="Dezimal 2 2 4 3 3 2 3" xfId="13326" xr:uid="{00000000-0005-0000-0000-0000BA020000}"/>
    <cellStyle name="Dezimal 2 2 4 3 3 3" xfId="4882" xr:uid="{00000000-0005-0000-0000-0000BB020000}"/>
    <cellStyle name="Dezimal 2 2 4 3 3 3 2" xfId="10030" xr:uid="{00000000-0005-0000-0000-0000BC020000}"/>
    <cellStyle name="Dezimal 2 2 4 3 3 3 2 2" xfId="19584" xr:uid="{00000000-0005-0000-0000-0000BD020000}"/>
    <cellStyle name="Dezimal 2 2 4 3 3 3 3" xfId="14892" xr:uid="{00000000-0005-0000-0000-0000BE020000}"/>
    <cellStyle name="Dezimal 2 2 4 3 3 4" xfId="6598" xr:uid="{00000000-0005-0000-0000-0000BF020000}"/>
    <cellStyle name="Dezimal 2 2 4 3 3 4 2" xfId="16456" xr:uid="{00000000-0005-0000-0000-0000C0020000}"/>
    <cellStyle name="Dezimal 2 2 4 3 3 5" xfId="11758" xr:uid="{00000000-0005-0000-0000-0000C1020000}"/>
    <cellStyle name="Dezimal 2 2 4 3 4" xfId="2302" xr:uid="{00000000-0005-0000-0000-0000C2020000}"/>
    <cellStyle name="Dezimal 2 2 4 3 4 2" xfId="7456" xr:uid="{00000000-0005-0000-0000-0000C3020000}"/>
    <cellStyle name="Dezimal 2 2 4 3 4 2 2" xfId="17238" xr:uid="{00000000-0005-0000-0000-0000C4020000}"/>
    <cellStyle name="Dezimal 2 2 4 3 4 3" xfId="12544" xr:uid="{00000000-0005-0000-0000-0000C5020000}"/>
    <cellStyle name="Dezimal 2 2 4 3 5" xfId="4024" xr:uid="{00000000-0005-0000-0000-0000C6020000}"/>
    <cellStyle name="Dezimal 2 2 4 3 5 2" xfId="9172" xr:uid="{00000000-0005-0000-0000-0000C7020000}"/>
    <cellStyle name="Dezimal 2 2 4 3 5 2 2" xfId="18802" xr:uid="{00000000-0005-0000-0000-0000C8020000}"/>
    <cellStyle name="Dezimal 2 2 4 3 5 3" xfId="14110" xr:uid="{00000000-0005-0000-0000-0000C9020000}"/>
    <cellStyle name="Dezimal 2 2 4 3 6" xfId="5740" xr:uid="{00000000-0005-0000-0000-0000CA020000}"/>
    <cellStyle name="Dezimal 2 2 4 3 6 2" xfId="15674" xr:uid="{00000000-0005-0000-0000-0000CB020000}"/>
    <cellStyle name="Dezimal 2 2 4 3 7" xfId="10889" xr:uid="{00000000-0005-0000-0000-0000CC020000}"/>
    <cellStyle name="Dezimal 2 2 4 4" xfId="48" xr:uid="{00000000-0005-0000-0000-0000CD020000}"/>
    <cellStyle name="Dezimal 2 2 4 4 2" xfId="1415" xr:uid="{00000000-0005-0000-0000-0000CE020000}"/>
    <cellStyle name="Dezimal 2 2 4 4 2 2" xfId="3166" xr:uid="{00000000-0005-0000-0000-0000CF020000}"/>
    <cellStyle name="Dezimal 2 2 4 4 2 2 2" xfId="8316" xr:uid="{00000000-0005-0000-0000-0000D0020000}"/>
    <cellStyle name="Dezimal 2 2 4 4 2 2 2 2" xfId="18022" xr:uid="{00000000-0005-0000-0000-0000D1020000}"/>
    <cellStyle name="Dezimal 2 2 4 4 2 2 3" xfId="13328" xr:uid="{00000000-0005-0000-0000-0000D2020000}"/>
    <cellStyle name="Dezimal 2 2 4 4 2 3" xfId="4884" xr:uid="{00000000-0005-0000-0000-0000D3020000}"/>
    <cellStyle name="Dezimal 2 2 4 4 2 3 2" xfId="10032" xr:uid="{00000000-0005-0000-0000-0000D4020000}"/>
    <cellStyle name="Dezimal 2 2 4 4 2 3 2 2" xfId="19586" xr:uid="{00000000-0005-0000-0000-0000D5020000}"/>
    <cellStyle name="Dezimal 2 2 4 4 2 3 3" xfId="14894" xr:uid="{00000000-0005-0000-0000-0000D6020000}"/>
    <cellStyle name="Dezimal 2 2 4 4 2 4" xfId="6600" xr:uid="{00000000-0005-0000-0000-0000D7020000}"/>
    <cellStyle name="Dezimal 2 2 4 4 2 4 2" xfId="16458" xr:uid="{00000000-0005-0000-0000-0000D8020000}"/>
    <cellStyle name="Dezimal 2 2 4 4 2 5" xfId="11760" xr:uid="{00000000-0005-0000-0000-0000D9020000}"/>
    <cellStyle name="Dezimal 2 2 4 4 3" xfId="2304" xr:uid="{00000000-0005-0000-0000-0000DA020000}"/>
    <cellStyle name="Dezimal 2 2 4 4 3 2" xfId="7458" xr:uid="{00000000-0005-0000-0000-0000DB020000}"/>
    <cellStyle name="Dezimal 2 2 4 4 3 2 2" xfId="17240" xr:uid="{00000000-0005-0000-0000-0000DC020000}"/>
    <cellStyle name="Dezimal 2 2 4 4 3 3" xfId="12546" xr:uid="{00000000-0005-0000-0000-0000DD020000}"/>
    <cellStyle name="Dezimal 2 2 4 4 4" xfId="4026" xr:uid="{00000000-0005-0000-0000-0000DE020000}"/>
    <cellStyle name="Dezimal 2 2 4 4 4 2" xfId="9174" xr:uid="{00000000-0005-0000-0000-0000DF020000}"/>
    <cellStyle name="Dezimal 2 2 4 4 4 2 2" xfId="18804" xr:uid="{00000000-0005-0000-0000-0000E0020000}"/>
    <cellStyle name="Dezimal 2 2 4 4 4 3" xfId="14112" xr:uid="{00000000-0005-0000-0000-0000E1020000}"/>
    <cellStyle name="Dezimal 2 2 4 4 5" xfId="5742" xr:uid="{00000000-0005-0000-0000-0000E2020000}"/>
    <cellStyle name="Dezimal 2 2 4 4 5 2" xfId="15676" xr:uid="{00000000-0005-0000-0000-0000E3020000}"/>
    <cellStyle name="Dezimal 2 2 4 4 6" xfId="10891" xr:uid="{00000000-0005-0000-0000-0000E4020000}"/>
    <cellStyle name="Dezimal 2 2 4 5" xfId="49" xr:uid="{00000000-0005-0000-0000-0000E5020000}"/>
    <cellStyle name="Dezimal 2 2 4 5 2" xfId="1416" xr:uid="{00000000-0005-0000-0000-0000E6020000}"/>
    <cellStyle name="Dezimal 2 2 4 5 2 2" xfId="3167" xr:uid="{00000000-0005-0000-0000-0000E7020000}"/>
    <cellStyle name="Dezimal 2 2 4 5 2 2 2" xfId="8317" xr:uid="{00000000-0005-0000-0000-0000E8020000}"/>
    <cellStyle name="Dezimal 2 2 4 5 2 2 2 2" xfId="18023" xr:uid="{00000000-0005-0000-0000-0000E9020000}"/>
    <cellStyle name="Dezimal 2 2 4 5 2 2 3" xfId="13329" xr:uid="{00000000-0005-0000-0000-0000EA020000}"/>
    <cellStyle name="Dezimal 2 2 4 5 2 3" xfId="4885" xr:uid="{00000000-0005-0000-0000-0000EB020000}"/>
    <cellStyle name="Dezimal 2 2 4 5 2 3 2" xfId="10033" xr:uid="{00000000-0005-0000-0000-0000EC020000}"/>
    <cellStyle name="Dezimal 2 2 4 5 2 3 2 2" xfId="19587" xr:uid="{00000000-0005-0000-0000-0000ED020000}"/>
    <cellStyle name="Dezimal 2 2 4 5 2 3 3" xfId="14895" xr:uid="{00000000-0005-0000-0000-0000EE020000}"/>
    <cellStyle name="Dezimal 2 2 4 5 2 4" xfId="6601" xr:uid="{00000000-0005-0000-0000-0000EF020000}"/>
    <cellStyle name="Dezimal 2 2 4 5 2 4 2" xfId="16459" xr:uid="{00000000-0005-0000-0000-0000F0020000}"/>
    <cellStyle name="Dezimal 2 2 4 5 2 5" xfId="11761" xr:uid="{00000000-0005-0000-0000-0000F1020000}"/>
    <cellStyle name="Dezimal 2 2 4 5 3" xfId="2305" xr:uid="{00000000-0005-0000-0000-0000F2020000}"/>
    <cellStyle name="Dezimal 2 2 4 5 3 2" xfId="7459" xr:uid="{00000000-0005-0000-0000-0000F3020000}"/>
    <cellStyle name="Dezimal 2 2 4 5 3 2 2" xfId="17241" xr:uid="{00000000-0005-0000-0000-0000F4020000}"/>
    <cellStyle name="Dezimal 2 2 4 5 3 3" xfId="12547" xr:uid="{00000000-0005-0000-0000-0000F5020000}"/>
    <cellStyle name="Dezimal 2 2 4 5 4" xfId="4027" xr:uid="{00000000-0005-0000-0000-0000F6020000}"/>
    <cellStyle name="Dezimal 2 2 4 5 4 2" xfId="9175" xr:uid="{00000000-0005-0000-0000-0000F7020000}"/>
    <cellStyle name="Dezimal 2 2 4 5 4 2 2" xfId="18805" xr:uid="{00000000-0005-0000-0000-0000F8020000}"/>
    <cellStyle name="Dezimal 2 2 4 5 4 3" xfId="14113" xr:uid="{00000000-0005-0000-0000-0000F9020000}"/>
    <cellStyle name="Dezimal 2 2 4 5 5" xfId="5743" xr:uid="{00000000-0005-0000-0000-0000FA020000}"/>
    <cellStyle name="Dezimal 2 2 4 5 5 2" xfId="15677" xr:uid="{00000000-0005-0000-0000-0000FB020000}"/>
    <cellStyle name="Dezimal 2 2 4 5 6" xfId="10892" xr:uid="{00000000-0005-0000-0000-0000FC020000}"/>
    <cellStyle name="Dezimal 2 2 4 6" xfId="1407" xr:uid="{00000000-0005-0000-0000-0000FD020000}"/>
    <cellStyle name="Dezimal 2 2 4 6 2" xfId="3158" xr:uid="{00000000-0005-0000-0000-0000FE020000}"/>
    <cellStyle name="Dezimal 2 2 4 6 2 2" xfId="8308" xr:uid="{00000000-0005-0000-0000-0000FF020000}"/>
    <cellStyle name="Dezimal 2 2 4 6 2 2 2" xfId="18014" xr:uid="{00000000-0005-0000-0000-000000030000}"/>
    <cellStyle name="Dezimal 2 2 4 6 2 3" xfId="13320" xr:uid="{00000000-0005-0000-0000-000001030000}"/>
    <cellStyle name="Dezimal 2 2 4 6 3" xfId="4876" xr:uid="{00000000-0005-0000-0000-000002030000}"/>
    <cellStyle name="Dezimal 2 2 4 6 3 2" xfId="10024" xr:uid="{00000000-0005-0000-0000-000003030000}"/>
    <cellStyle name="Dezimal 2 2 4 6 3 2 2" xfId="19578" xr:uid="{00000000-0005-0000-0000-000004030000}"/>
    <cellStyle name="Dezimal 2 2 4 6 3 3" xfId="14886" xr:uid="{00000000-0005-0000-0000-000005030000}"/>
    <cellStyle name="Dezimal 2 2 4 6 4" xfId="6592" xr:uid="{00000000-0005-0000-0000-000006030000}"/>
    <cellStyle name="Dezimal 2 2 4 6 4 2" xfId="16450" xr:uid="{00000000-0005-0000-0000-000007030000}"/>
    <cellStyle name="Dezimal 2 2 4 6 5" xfId="11752" xr:uid="{00000000-0005-0000-0000-000008030000}"/>
    <cellStyle name="Dezimal 2 2 4 7" xfId="2296" xr:uid="{00000000-0005-0000-0000-000009030000}"/>
    <cellStyle name="Dezimal 2 2 4 7 2" xfId="7450" xr:uid="{00000000-0005-0000-0000-00000A030000}"/>
    <cellStyle name="Dezimal 2 2 4 7 2 2" xfId="17232" xr:uid="{00000000-0005-0000-0000-00000B030000}"/>
    <cellStyle name="Dezimal 2 2 4 7 3" xfId="12538" xr:uid="{00000000-0005-0000-0000-00000C030000}"/>
    <cellStyle name="Dezimal 2 2 4 8" xfId="4018" xr:uid="{00000000-0005-0000-0000-00000D030000}"/>
    <cellStyle name="Dezimal 2 2 4 8 2" xfId="9166" xr:uid="{00000000-0005-0000-0000-00000E030000}"/>
    <cellStyle name="Dezimal 2 2 4 8 2 2" xfId="18796" xr:uid="{00000000-0005-0000-0000-00000F030000}"/>
    <cellStyle name="Dezimal 2 2 4 8 3" xfId="14104" xr:uid="{00000000-0005-0000-0000-000010030000}"/>
    <cellStyle name="Dezimal 2 2 4 9" xfId="5734" xr:uid="{00000000-0005-0000-0000-000011030000}"/>
    <cellStyle name="Dezimal 2 2 4 9 2" xfId="15668" xr:uid="{00000000-0005-0000-0000-000012030000}"/>
    <cellStyle name="Dezimal 2 2 5" xfId="50" xr:uid="{00000000-0005-0000-0000-000013030000}"/>
    <cellStyle name="Dezimal 2 2 5 10" xfId="10893" xr:uid="{00000000-0005-0000-0000-000014030000}"/>
    <cellStyle name="Dezimal 2 2 5 2" xfId="51" xr:uid="{00000000-0005-0000-0000-000015030000}"/>
    <cellStyle name="Dezimal 2 2 5 2 2" xfId="52" xr:uid="{00000000-0005-0000-0000-000016030000}"/>
    <cellStyle name="Dezimal 2 2 5 2 2 2" xfId="53" xr:uid="{00000000-0005-0000-0000-000017030000}"/>
    <cellStyle name="Dezimal 2 2 5 2 2 2 2" xfId="1420" xr:uid="{00000000-0005-0000-0000-000018030000}"/>
    <cellStyle name="Dezimal 2 2 5 2 2 2 2 2" xfId="3171" xr:uid="{00000000-0005-0000-0000-000019030000}"/>
    <cellStyle name="Dezimal 2 2 5 2 2 2 2 2 2" xfId="8321" xr:uid="{00000000-0005-0000-0000-00001A030000}"/>
    <cellStyle name="Dezimal 2 2 5 2 2 2 2 2 2 2" xfId="18027" xr:uid="{00000000-0005-0000-0000-00001B030000}"/>
    <cellStyle name="Dezimal 2 2 5 2 2 2 2 2 3" xfId="13333" xr:uid="{00000000-0005-0000-0000-00001C030000}"/>
    <cellStyle name="Dezimal 2 2 5 2 2 2 2 3" xfId="4889" xr:uid="{00000000-0005-0000-0000-00001D030000}"/>
    <cellStyle name="Dezimal 2 2 5 2 2 2 2 3 2" xfId="10037" xr:uid="{00000000-0005-0000-0000-00001E030000}"/>
    <cellStyle name="Dezimal 2 2 5 2 2 2 2 3 2 2" xfId="19591" xr:uid="{00000000-0005-0000-0000-00001F030000}"/>
    <cellStyle name="Dezimal 2 2 5 2 2 2 2 3 3" xfId="14899" xr:uid="{00000000-0005-0000-0000-000020030000}"/>
    <cellStyle name="Dezimal 2 2 5 2 2 2 2 4" xfId="6605" xr:uid="{00000000-0005-0000-0000-000021030000}"/>
    <cellStyle name="Dezimal 2 2 5 2 2 2 2 4 2" xfId="16463" xr:uid="{00000000-0005-0000-0000-000022030000}"/>
    <cellStyle name="Dezimal 2 2 5 2 2 2 2 5" xfId="11765" xr:uid="{00000000-0005-0000-0000-000023030000}"/>
    <cellStyle name="Dezimal 2 2 5 2 2 2 3" xfId="2309" xr:uid="{00000000-0005-0000-0000-000024030000}"/>
    <cellStyle name="Dezimal 2 2 5 2 2 2 3 2" xfId="7463" xr:uid="{00000000-0005-0000-0000-000025030000}"/>
    <cellStyle name="Dezimal 2 2 5 2 2 2 3 2 2" xfId="17245" xr:uid="{00000000-0005-0000-0000-000026030000}"/>
    <cellStyle name="Dezimal 2 2 5 2 2 2 3 3" xfId="12551" xr:uid="{00000000-0005-0000-0000-000027030000}"/>
    <cellStyle name="Dezimal 2 2 5 2 2 2 4" xfId="4031" xr:uid="{00000000-0005-0000-0000-000028030000}"/>
    <cellStyle name="Dezimal 2 2 5 2 2 2 4 2" xfId="9179" xr:uid="{00000000-0005-0000-0000-000029030000}"/>
    <cellStyle name="Dezimal 2 2 5 2 2 2 4 2 2" xfId="18809" xr:uid="{00000000-0005-0000-0000-00002A030000}"/>
    <cellStyle name="Dezimal 2 2 5 2 2 2 4 3" xfId="14117" xr:uid="{00000000-0005-0000-0000-00002B030000}"/>
    <cellStyle name="Dezimal 2 2 5 2 2 2 5" xfId="5747" xr:uid="{00000000-0005-0000-0000-00002C030000}"/>
    <cellStyle name="Dezimal 2 2 5 2 2 2 5 2" xfId="15681" xr:uid="{00000000-0005-0000-0000-00002D030000}"/>
    <cellStyle name="Dezimal 2 2 5 2 2 2 6" xfId="10896" xr:uid="{00000000-0005-0000-0000-00002E030000}"/>
    <cellStyle name="Dezimal 2 2 5 2 2 3" xfId="1419" xr:uid="{00000000-0005-0000-0000-00002F030000}"/>
    <cellStyle name="Dezimal 2 2 5 2 2 3 2" xfId="3170" xr:uid="{00000000-0005-0000-0000-000030030000}"/>
    <cellStyle name="Dezimal 2 2 5 2 2 3 2 2" xfId="8320" xr:uid="{00000000-0005-0000-0000-000031030000}"/>
    <cellStyle name="Dezimal 2 2 5 2 2 3 2 2 2" xfId="18026" xr:uid="{00000000-0005-0000-0000-000032030000}"/>
    <cellStyle name="Dezimal 2 2 5 2 2 3 2 3" xfId="13332" xr:uid="{00000000-0005-0000-0000-000033030000}"/>
    <cellStyle name="Dezimal 2 2 5 2 2 3 3" xfId="4888" xr:uid="{00000000-0005-0000-0000-000034030000}"/>
    <cellStyle name="Dezimal 2 2 5 2 2 3 3 2" xfId="10036" xr:uid="{00000000-0005-0000-0000-000035030000}"/>
    <cellStyle name="Dezimal 2 2 5 2 2 3 3 2 2" xfId="19590" xr:uid="{00000000-0005-0000-0000-000036030000}"/>
    <cellStyle name="Dezimal 2 2 5 2 2 3 3 3" xfId="14898" xr:uid="{00000000-0005-0000-0000-000037030000}"/>
    <cellStyle name="Dezimal 2 2 5 2 2 3 4" xfId="6604" xr:uid="{00000000-0005-0000-0000-000038030000}"/>
    <cellStyle name="Dezimal 2 2 5 2 2 3 4 2" xfId="16462" xr:uid="{00000000-0005-0000-0000-000039030000}"/>
    <cellStyle name="Dezimal 2 2 5 2 2 3 5" xfId="11764" xr:uid="{00000000-0005-0000-0000-00003A030000}"/>
    <cellStyle name="Dezimal 2 2 5 2 2 4" xfId="2308" xr:uid="{00000000-0005-0000-0000-00003B030000}"/>
    <cellStyle name="Dezimal 2 2 5 2 2 4 2" xfId="7462" xr:uid="{00000000-0005-0000-0000-00003C030000}"/>
    <cellStyle name="Dezimal 2 2 5 2 2 4 2 2" xfId="17244" xr:uid="{00000000-0005-0000-0000-00003D030000}"/>
    <cellStyle name="Dezimal 2 2 5 2 2 4 3" xfId="12550" xr:uid="{00000000-0005-0000-0000-00003E030000}"/>
    <cellStyle name="Dezimal 2 2 5 2 2 5" xfId="4030" xr:uid="{00000000-0005-0000-0000-00003F030000}"/>
    <cellStyle name="Dezimal 2 2 5 2 2 5 2" xfId="9178" xr:uid="{00000000-0005-0000-0000-000040030000}"/>
    <cellStyle name="Dezimal 2 2 5 2 2 5 2 2" xfId="18808" xr:uid="{00000000-0005-0000-0000-000041030000}"/>
    <cellStyle name="Dezimal 2 2 5 2 2 5 3" xfId="14116" xr:uid="{00000000-0005-0000-0000-000042030000}"/>
    <cellStyle name="Dezimal 2 2 5 2 2 6" xfId="5746" xr:uid="{00000000-0005-0000-0000-000043030000}"/>
    <cellStyle name="Dezimal 2 2 5 2 2 6 2" xfId="15680" xr:uid="{00000000-0005-0000-0000-000044030000}"/>
    <cellStyle name="Dezimal 2 2 5 2 2 7" xfId="10895" xr:uid="{00000000-0005-0000-0000-000045030000}"/>
    <cellStyle name="Dezimal 2 2 5 2 3" xfId="54" xr:uid="{00000000-0005-0000-0000-000046030000}"/>
    <cellStyle name="Dezimal 2 2 5 2 3 2" xfId="1421" xr:uid="{00000000-0005-0000-0000-000047030000}"/>
    <cellStyle name="Dezimal 2 2 5 2 3 2 2" xfId="3172" xr:uid="{00000000-0005-0000-0000-000048030000}"/>
    <cellStyle name="Dezimal 2 2 5 2 3 2 2 2" xfId="8322" xr:uid="{00000000-0005-0000-0000-000049030000}"/>
    <cellStyle name="Dezimal 2 2 5 2 3 2 2 2 2" xfId="18028" xr:uid="{00000000-0005-0000-0000-00004A030000}"/>
    <cellStyle name="Dezimal 2 2 5 2 3 2 2 3" xfId="13334" xr:uid="{00000000-0005-0000-0000-00004B030000}"/>
    <cellStyle name="Dezimal 2 2 5 2 3 2 3" xfId="4890" xr:uid="{00000000-0005-0000-0000-00004C030000}"/>
    <cellStyle name="Dezimal 2 2 5 2 3 2 3 2" xfId="10038" xr:uid="{00000000-0005-0000-0000-00004D030000}"/>
    <cellStyle name="Dezimal 2 2 5 2 3 2 3 2 2" xfId="19592" xr:uid="{00000000-0005-0000-0000-00004E030000}"/>
    <cellStyle name="Dezimal 2 2 5 2 3 2 3 3" xfId="14900" xr:uid="{00000000-0005-0000-0000-00004F030000}"/>
    <cellStyle name="Dezimal 2 2 5 2 3 2 4" xfId="6606" xr:uid="{00000000-0005-0000-0000-000050030000}"/>
    <cellStyle name="Dezimal 2 2 5 2 3 2 4 2" xfId="16464" xr:uid="{00000000-0005-0000-0000-000051030000}"/>
    <cellStyle name="Dezimal 2 2 5 2 3 2 5" xfId="11766" xr:uid="{00000000-0005-0000-0000-000052030000}"/>
    <cellStyle name="Dezimal 2 2 5 2 3 3" xfId="2310" xr:uid="{00000000-0005-0000-0000-000053030000}"/>
    <cellStyle name="Dezimal 2 2 5 2 3 3 2" xfId="7464" xr:uid="{00000000-0005-0000-0000-000054030000}"/>
    <cellStyle name="Dezimal 2 2 5 2 3 3 2 2" xfId="17246" xr:uid="{00000000-0005-0000-0000-000055030000}"/>
    <cellStyle name="Dezimal 2 2 5 2 3 3 3" xfId="12552" xr:uid="{00000000-0005-0000-0000-000056030000}"/>
    <cellStyle name="Dezimal 2 2 5 2 3 4" xfId="4032" xr:uid="{00000000-0005-0000-0000-000057030000}"/>
    <cellStyle name="Dezimal 2 2 5 2 3 4 2" xfId="9180" xr:uid="{00000000-0005-0000-0000-000058030000}"/>
    <cellStyle name="Dezimal 2 2 5 2 3 4 2 2" xfId="18810" xr:uid="{00000000-0005-0000-0000-000059030000}"/>
    <cellStyle name="Dezimal 2 2 5 2 3 4 3" xfId="14118" xr:uid="{00000000-0005-0000-0000-00005A030000}"/>
    <cellStyle name="Dezimal 2 2 5 2 3 5" xfId="5748" xr:uid="{00000000-0005-0000-0000-00005B030000}"/>
    <cellStyle name="Dezimal 2 2 5 2 3 5 2" xfId="15682" xr:uid="{00000000-0005-0000-0000-00005C030000}"/>
    <cellStyle name="Dezimal 2 2 5 2 3 6" xfId="10897" xr:uid="{00000000-0005-0000-0000-00005D030000}"/>
    <cellStyle name="Dezimal 2 2 5 2 4" xfId="55" xr:uid="{00000000-0005-0000-0000-00005E030000}"/>
    <cellStyle name="Dezimal 2 2 5 2 4 2" xfId="1422" xr:uid="{00000000-0005-0000-0000-00005F030000}"/>
    <cellStyle name="Dezimal 2 2 5 2 4 2 2" xfId="3173" xr:uid="{00000000-0005-0000-0000-000060030000}"/>
    <cellStyle name="Dezimal 2 2 5 2 4 2 2 2" xfId="8323" xr:uid="{00000000-0005-0000-0000-000061030000}"/>
    <cellStyle name="Dezimal 2 2 5 2 4 2 2 2 2" xfId="18029" xr:uid="{00000000-0005-0000-0000-000062030000}"/>
    <cellStyle name="Dezimal 2 2 5 2 4 2 2 3" xfId="13335" xr:uid="{00000000-0005-0000-0000-000063030000}"/>
    <cellStyle name="Dezimal 2 2 5 2 4 2 3" xfId="4891" xr:uid="{00000000-0005-0000-0000-000064030000}"/>
    <cellStyle name="Dezimal 2 2 5 2 4 2 3 2" xfId="10039" xr:uid="{00000000-0005-0000-0000-000065030000}"/>
    <cellStyle name="Dezimal 2 2 5 2 4 2 3 2 2" xfId="19593" xr:uid="{00000000-0005-0000-0000-000066030000}"/>
    <cellStyle name="Dezimal 2 2 5 2 4 2 3 3" xfId="14901" xr:uid="{00000000-0005-0000-0000-000067030000}"/>
    <cellStyle name="Dezimal 2 2 5 2 4 2 4" xfId="6607" xr:uid="{00000000-0005-0000-0000-000068030000}"/>
    <cellStyle name="Dezimal 2 2 5 2 4 2 4 2" xfId="16465" xr:uid="{00000000-0005-0000-0000-000069030000}"/>
    <cellStyle name="Dezimal 2 2 5 2 4 2 5" xfId="11767" xr:uid="{00000000-0005-0000-0000-00006A030000}"/>
    <cellStyle name="Dezimal 2 2 5 2 4 3" xfId="2311" xr:uid="{00000000-0005-0000-0000-00006B030000}"/>
    <cellStyle name="Dezimal 2 2 5 2 4 3 2" xfId="7465" xr:uid="{00000000-0005-0000-0000-00006C030000}"/>
    <cellStyle name="Dezimal 2 2 5 2 4 3 2 2" xfId="17247" xr:uid="{00000000-0005-0000-0000-00006D030000}"/>
    <cellStyle name="Dezimal 2 2 5 2 4 3 3" xfId="12553" xr:uid="{00000000-0005-0000-0000-00006E030000}"/>
    <cellStyle name="Dezimal 2 2 5 2 4 4" xfId="4033" xr:uid="{00000000-0005-0000-0000-00006F030000}"/>
    <cellStyle name="Dezimal 2 2 5 2 4 4 2" xfId="9181" xr:uid="{00000000-0005-0000-0000-000070030000}"/>
    <cellStyle name="Dezimal 2 2 5 2 4 4 2 2" xfId="18811" xr:uid="{00000000-0005-0000-0000-000071030000}"/>
    <cellStyle name="Dezimal 2 2 5 2 4 4 3" xfId="14119" xr:uid="{00000000-0005-0000-0000-000072030000}"/>
    <cellStyle name="Dezimal 2 2 5 2 4 5" xfId="5749" xr:uid="{00000000-0005-0000-0000-000073030000}"/>
    <cellStyle name="Dezimal 2 2 5 2 4 5 2" xfId="15683" xr:uid="{00000000-0005-0000-0000-000074030000}"/>
    <cellStyle name="Dezimal 2 2 5 2 4 6" xfId="10898" xr:uid="{00000000-0005-0000-0000-000075030000}"/>
    <cellStyle name="Dezimal 2 2 5 2 5" xfId="1418" xr:uid="{00000000-0005-0000-0000-000076030000}"/>
    <cellStyle name="Dezimal 2 2 5 2 5 2" xfId="3169" xr:uid="{00000000-0005-0000-0000-000077030000}"/>
    <cellStyle name="Dezimal 2 2 5 2 5 2 2" xfId="8319" xr:uid="{00000000-0005-0000-0000-000078030000}"/>
    <cellStyle name="Dezimal 2 2 5 2 5 2 2 2" xfId="18025" xr:uid="{00000000-0005-0000-0000-000079030000}"/>
    <cellStyle name="Dezimal 2 2 5 2 5 2 3" xfId="13331" xr:uid="{00000000-0005-0000-0000-00007A030000}"/>
    <cellStyle name="Dezimal 2 2 5 2 5 3" xfId="4887" xr:uid="{00000000-0005-0000-0000-00007B030000}"/>
    <cellStyle name="Dezimal 2 2 5 2 5 3 2" xfId="10035" xr:uid="{00000000-0005-0000-0000-00007C030000}"/>
    <cellStyle name="Dezimal 2 2 5 2 5 3 2 2" xfId="19589" xr:uid="{00000000-0005-0000-0000-00007D030000}"/>
    <cellStyle name="Dezimal 2 2 5 2 5 3 3" xfId="14897" xr:uid="{00000000-0005-0000-0000-00007E030000}"/>
    <cellStyle name="Dezimal 2 2 5 2 5 4" xfId="6603" xr:uid="{00000000-0005-0000-0000-00007F030000}"/>
    <cellStyle name="Dezimal 2 2 5 2 5 4 2" xfId="16461" xr:uid="{00000000-0005-0000-0000-000080030000}"/>
    <cellStyle name="Dezimal 2 2 5 2 5 5" xfId="11763" xr:uid="{00000000-0005-0000-0000-000081030000}"/>
    <cellStyle name="Dezimal 2 2 5 2 6" xfId="2307" xr:uid="{00000000-0005-0000-0000-000082030000}"/>
    <cellStyle name="Dezimal 2 2 5 2 6 2" xfId="7461" xr:uid="{00000000-0005-0000-0000-000083030000}"/>
    <cellStyle name="Dezimal 2 2 5 2 6 2 2" xfId="17243" xr:uid="{00000000-0005-0000-0000-000084030000}"/>
    <cellStyle name="Dezimal 2 2 5 2 6 3" xfId="12549" xr:uid="{00000000-0005-0000-0000-000085030000}"/>
    <cellStyle name="Dezimal 2 2 5 2 7" xfId="4029" xr:uid="{00000000-0005-0000-0000-000086030000}"/>
    <cellStyle name="Dezimal 2 2 5 2 7 2" xfId="9177" xr:uid="{00000000-0005-0000-0000-000087030000}"/>
    <cellStyle name="Dezimal 2 2 5 2 7 2 2" xfId="18807" xr:uid="{00000000-0005-0000-0000-000088030000}"/>
    <cellStyle name="Dezimal 2 2 5 2 7 3" xfId="14115" xr:uid="{00000000-0005-0000-0000-000089030000}"/>
    <cellStyle name="Dezimal 2 2 5 2 8" xfId="5745" xr:uid="{00000000-0005-0000-0000-00008A030000}"/>
    <cellStyle name="Dezimal 2 2 5 2 8 2" xfId="15679" xr:uid="{00000000-0005-0000-0000-00008B030000}"/>
    <cellStyle name="Dezimal 2 2 5 2 9" xfId="10894" xr:uid="{00000000-0005-0000-0000-00008C030000}"/>
    <cellStyle name="Dezimal 2 2 5 3" xfId="56" xr:uid="{00000000-0005-0000-0000-00008D030000}"/>
    <cellStyle name="Dezimal 2 2 5 3 2" xfId="57" xr:uid="{00000000-0005-0000-0000-00008E030000}"/>
    <cellStyle name="Dezimal 2 2 5 3 2 2" xfId="1424" xr:uid="{00000000-0005-0000-0000-00008F030000}"/>
    <cellStyle name="Dezimal 2 2 5 3 2 2 2" xfId="3175" xr:uid="{00000000-0005-0000-0000-000090030000}"/>
    <cellStyle name="Dezimal 2 2 5 3 2 2 2 2" xfId="8325" xr:uid="{00000000-0005-0000-0000-000091030000}"/>
    <cellStyle name="Dezimal 2 2 5 3 2 2 2 2 2" xfId="18031" xr:uid="{00000000-0005-0000-0000-000092030000}"/>
    <cellStyle name="Dezimal 2 2 5 3 2 2 2 3" xfId="13337" xr:uid="{00000000-0005-0000-0000-000093030000}"/>
    <cellStyle name="Dezimal 2 2 5 3 2 2 3" xfId="4893" xr:uid="{00000000-0005-0000-0000-000094030000}"/>
    <cellStyle name="Dezimal 2 2 5 3 2 2 3 2" xfId="10041" xr:uid="{00000000-0005-0000-0000-000095030000}"/>
    <cellStyle name="Dezimal 2 2 5 3 2 2 3 2 2" xfId="19595" xr:uid="{00000000-0005-0000-0000-000096030000}"/>
    <cellStyle name="Dezimal 2 2 5 3 2 2 3 3" xfId="14903" xr:uid="{00000000-0005-0000-0000-000097030000}"/>
    <cellStyle name="Dezimal 2 2 5 3 2 2 4" xfId="6609" xr:uid="{00000000-0005-0000-0000-000098030000}"/>
    <cellStyle name="Dezimal 2 2 5 3 2 2 4 2" xfId="16467" xr:uid="{00000000-0005-0000-0000-000099030000}"/>
    <cellStyle name="Dezimal 2 2 5 3 2 2 5" xfId="11769" xr:uid="{00000000-0005-0000-0000-00009A030000}"/>
    <cellStyle name="Dezimal 2 2 5 3 2 3" xfId="2313" xr:uid="{00000000-0005-0000-0000-00009B030000}"/>
    <cellStyle name="Dezimal 2 2 5 3 2 3 2" xfId="7467" xr:uid="{00000000-0005-0000-0000-00009C030000}"/>
    <cellStyle name="Dezimal 2 2 5 3 2 3 2 2" xfId="17249" xr:uid="{00000000-0005-0000-0000-00009D030000}"/>
    <cellStyle name="Dezimal 2 2 5 3 2 3 3" xfId="12555" xr:uid="{00000000-0005-0000-0000-00009E030000}"/>
    <cellStyle name="Dezimal 2 2 5 3 2 4" xfId="4035" xr:uid="{00000000-0005-0000-0000-00009F030000}"/>
    <cellStyle name="Dezimal 2 2 5 3 2 4 2" xfId="9183" xr:uid="{00000000-0005-0000-0000-0000A0030000}"/>
    <cellStyle name="Dezimal 2 2 5 3 2 4 2 2" xfId="18813" xr:uid="{00000000-0005-0000-0000-0000A1030000}"/>
    <cellStyle name="Dezimal 2 2 5 3 2 4 3" xfId="14121" xr:uid="{00000000-0005-0000-0000-0000A2030000}"/>
    <cellStyle name="Dezimal 2 2 5 3 2 5" xfId="5751" xr:uid="{00000000-0005-0000-0000-0000A3030000}"/>
    <cellStyle name="Dezimal 2 2 5 3 2 5 2" xfId="15685" xr:uid="{00000000-0005-0000-0000-0000A4030000}"/>
    <cellStyle name="Dezimal 2 2 5 3 2 6" xfId="10900" xr:uid="{00000000-0005-0000-0000-0000A5030000}"/>
    <cellStyle name="Dezimal 2 2 5 3 3" xfId="1423" xr:uid="{00000000-0005-0000-0000-0000A6030000}"/>
    <cellStyle name="Dezimal 2 2 5 3 3 2" xfId="3174" xr:uid="{00000000-0005-0000-0000-0000A7030000}"/>
    <cellStyle name="Dezimal 2 2 5 3 3 2 2" xfId="8324" xr:uid="{00000000-0005-0000-0000-0000A8030000}"/>
    <cellStyle name="Dezimal 2 2 5 3 3 2 2 2" xfId="18030" xr:uid="{00000000-0005-0000-0000-0000A9030000}"/>
    <cellStyle name="Dezimal 2 2 5 3 3 2 3" xfId="13336" xr:uid="{00000000-0005-0000-0000-0000AA030000}"/>
    <cellStyle name="Dezimal 2 2 5 3 3 3" xfId="4892" xr:uid="{00000000-0005-0000-0000-0000AB030000}"/>
    <cellStyle name="Dezimal 2 2 5 3 3 3 2" xfId="10040" xr:uid="{00000000-0005-0000-0000-0000AC030000}"/>
    <cellStyle name="Dezimal 2 2 5 3 3 3 2 2" xfId="19594" xr:uid="{00000000-0005-0000-0000-0000AD030000}"/>
    <cellStyle name="Dezimal 2 2 5 3 3 3 3" xfId="14902" xr:uid="{00000000-0005-0000-0000-0000AE030000}"/>
    <cellStyle name="Dezimal 2 2 5 3 3 4" xfId="6608" xr:uid="{00000000-0005-0000-0000-0000AF030000}"/>
    <cellStyle name="Dezimal 2 2 5 3 3 4 2" xfId="16466" xr:uid="{00000000-0005-0000-0000-0000B0030000}"/>
    <cellStyle name="Dezimal 2 2 5 3 3 5" xfId="11768" xr:uid="{00000000-0005-0000-0000-0000B1030000}"/>
    <cellStyle name="Dezimal 2 2 5 3 4" xfId="2312" xr:uid="{00000000-0005-0000-0000-0000B2030000}"/>
    <cellStyle name="Dezimal 2 2 5 3 4 2" xfId="7466" xr:uid="{00000000-0005-0000-0000-0000B3030000}"/>
    <cellStyle name="Dezimal 2 2 5 3 4 2 2" xfId="17248" xr:uid="{00000000-0005-0000-0000-0000B4030000}"/>
    <cellStyle name="Dezimal 2 2 5 3 4 3" xfId="12554" xr:uid="{00000000-0005-0000-0000-0000B5030000}"/>
    <cellStyle name="Dezimal 2 2 5 3 5" xfId="4034" xr:uid="{00000000-0005-0000-0000-0000B6030000}"/>
    <cellStyle name="Dezimal 2 2 5 3 5 2" xfId="9182" xr:uid="{00000000-0005-0000-0000-0000B7030000}"/>
    <cellStyle name="Dezimal 2 2 5 3 5 2 2" xfId="18812" xr:uid="{00000000-0005-0000-0000-0000B8030000}"/>
    <cellStyle name="Dezimal 2 2 5 3 5 3" xfId="14120" xr:uid="{00000000-0005-0000-0000-0000B9030000}"/>
    <cellStyle name="Dezimal 2 2 5 3 6" xfId="5750" xr:uid="{00000000-0005-0000-0000-0000BA030000}"/>
    <cellStyle name="Dezimal 2 2 5 3 6 2" xfId="15684" xr:uid="{00000000-0005-0000-0000-0000BB030000}"/>
    <cellStyle name="Dezimal 2 2 5 3 7" xfId="10899" xr:uid="{00000000-0005-0000-0000-0000BC030000}"/>
    <cellStyle name="Dezimal 2 2 5 4" xfId="58" xr:uid="{00000000-0005-0000-0000-0000BD030000}"/>
    <cellStyle name="Dezimal 2 2 5 4 2" xfId="1425" xr:uid="{00000000-0005-0000-0000-0000BE030000}"/>
    <cellStyle name="Dezimal 2 2 5 4 2 2" xfId="3176" xr:uid="{00000000-0005-0000-0000-0000BF030000}"/>
    <cellStyle name="Dezimal 2 2 5 4 2 2 2" xfId="8326" xr:uid="{00000000-0005-0000-0000-0000C0030000}"/>
    <cellStyle name="Dezimal 2 2 5 4 2 2 2 2" xfId="18032" xr:uid="{00000000-0005-0000-0000-0000C1030000}"/>
    <cellStyle name="Dezimal 2 2 5 4 2 2 3" xfId="13338" xr:uid="{00000000-0005-0000-0000-0000C2030000}"/>
    <cellStyle name="Dezimal 2 2 5 4 2 3" xfId="4894" xr:uid="{00000000-0005-0000-0000-0000C3030000}"/>
    <cellStyle name="Dezimal 2 2 5 4 2 3 2" xfId="10042" xr:uid="{00000000-0005-0000-0000-0000C4030000}"/>
    <cellStyle name="Dezimal 2 2 5 4 2 3 2 2" xfId="19596" xr:uid="{00000000-0005-0000-0000-0000C5030000}"/>
    <cellStyle name="Dezimal 2 2 5 4 2 3 3" xfId="14904" xr:uid="{00000000-0005-0000-0000-0000C6030000}"/>
    <cellStyle name="Dezimal 2 2 5 4 2 4" xfId="6610" xr:uid="{00000000-0005-0000-0000-0000C7030000}"/>
    <cellStyle name="Dezimal 2 2 5 4 2 4 2" xfId="16468" xr:uid="{00000000-0005-0000-0000-0000C8030000}"/>
    <cellStyle name="Dezimal 2 2 5 4 2 5" xfId="11770" xr:uid="{00000000-0005-0000-0000-0000C9030000}"/>
    <cellStyle name="Dezimal 2 2 5 4 3" xfId="2314" xr:uid="{00000000-0005-0000-0000-0000CA030000}"/>
    <cellStyle name="Dezimal 2 2 5 4 3 2" xfId="7468" xr:uid="{00000000-0005-0000-0000-0000CB030000}"/>
    <cellStyle name="Dezimal 2 2 5 4 3 2 2" xfId="17250" xr:uid="{00000000-0005-0000-0000-0000CC030000}"/>
    <cellStyle name="Dezimal 2 2 5 4 3 3" xfId="12556" xr:uid="{00000000-0005-0000-0000-0000CD030000}"/>
    <cellStyle name="Dezimal 2 2 5 4 4" xfId="4036" xr:uid="{00000000-0005-0000-0000-0000CE030000}"/>
    <cellStyle name="Dezimal 2 2 5 4 4 2" xfId="9184" xr:uid="{00000000-0005-0000-0000-0000CF030000}"/>
    <cellStyle name="Dezimal 2 2 5 4 4 2 2" xfId="18814" xr:uid="{00000000-0005-0000-0000-0000D0030000}"/>
    <cellStyle name="Dezimal 2 2 5 4 4 3" xfId="14122" xr:uid="{00000000-0005-0000-0000-0000D1030000}"/>
    <cellStyle name="Dezimal 2 2 5 4 5" xfId="5752" xr:uid="{00000000-0005-0000-0000-0000D2030000}"/>
    <cellStyle name="Dezimal 2 2 5 4 5 2" xfId="15686" xr:uid="{00000000-0005-0000-0000-0000D3030000}"/>
    <cellStyle name="Dezimal 2 2 5 4 6" xfId="10901" xr:uid="{00000000-0005-0000-0000-0000D4030000}"/>
    <cellStyle name="Dezimal 2 2 5 5" xfId="59" xr:uid="{00000000-0005-0000-0000-0000D5030000}"/>
    <cellStyle name="Dezimal 2 2 5 5 2" xfId="1426" xr:uid="{00000000-0005-0000-0000-0000D6030000}"/>
    <cellStyle name="Dezimal 2 2 5 5 2 2" xfId="3177" xr:uid="{00000000-0005-0000-0000-0000D7030000}"/>
    <cellStyle name="Dezimal 2 2 5 5 2 2 2" xfId="8327" xr:uid="{00000000-0005-0000-0000-0000D8030000}"/>
    <cellStyle name="Dezimal 2 2 5 5 2 2 2 2" xfId="18033" xr:uid="{00000000-0005-0000-0000-0000D9030000}"/>
    <cellStyle name="Dezimal 2 2 5 5 2 2 3" xfId="13339" xr:uid="{00000000-0005-0000-0000-0000DA030000}"/>
    <cellStyle name="Dezimal 2 2 5 5 2 3" xfId="4895" xr:uid="{00000000-0005-0000-0000-0000DB030000}"/>
    <cellStyle name="Dezimal 2 2 5 5 2 3 2" xfId="10043" xr:uid="{00000000-0005-0000-0000-0000DC030000}"/>
    <cellStyle name="Dezimal 2 2 5 5 2 3 2 2" xfId="19597" xr:uid="{00000000-0005-0000-0000-0000DD030000}"/>
    <cellStyle name="Dezimal 2 2 5 5 2 3 3" xfId="14905" xr:uid="{00000000-0005-0000-0000-0000DE030000}"/>
    <cellStyle name="Dezimal 2 2 5 5 2 4" xfId="6611" xr:uid="{00000000-0005-0000-0000-0000DF030000}"/>
    <cellStyle name="Dezimal 2 2 5 5 2 4 2" xfId="16469" xr:uid="{00000000-0005-0000-0000-0000E0030000}"/>
    <cellStyle name="Dezimal 2 2 5 5 2 5" xfId="11771" xr:uid="{00000000-0005-0000-0000-0000E1030000}"/>
    <cellStyle name="Dezimal 2 2 5 5 3" xfId="2315" xr:uid="{00000000-0005-0000-0000-0000E2030000}"/>
    <cellStyle name="Dezimal 2 2 5 5 3 2" xfId="7469" xr:uid="{00000000-0005-0000-0000-0000E3030000}"/>
    <cellStyle name="Dezimal 2 2 5 5 3 2 2" xfId="17251" xr:uid="{00000000-0005-0000-0000-0000E4030000}"/>
    <cellStyle name="Dezimal 2 2 5 5 3 3" xfId="12557" xr:uid="{00000000-0005-0000-0000-0000E5030000}"/>
    <cellStyle name="Dezimal 2 2 5 5 4" xfId="4037" xr:uid="{00000000-0005-0000-0000-0000E6030000}"/>
    <cellStyle name="Dezimal 2 2 5 5 4 2" xfId="9185" xr:uid="{00000000-0005-0000-0000-0000E7030000}"/>
    <cellStyle name="Dezimal 2 2 5 5 4 2 2" xfId="18815" xr:uid="{00000000-0005-0000-0000-0000E8030000}"/>
    <cellStyle name="Dezimal 2 2 5 5 4 3" xfId="14123" xr:uid="{00000000-0005-0000-0000-0000E9030000}"/>
    <cellStyle name="Dezimal 2 2 5 5 5" xfId="5753" xr:uid="{00000000-0005-0000-0000-0000EA030000}"/>
    <cellStyle name="Dezimal 2 2 5 5 5 2" xfId="15687" xr:uid="{00000000-0005-0000-0000-0000EB030000}"/>
    <cellStyle name="Dezimal 2 2 5 5 6" xfId="10902" xr:uid="{00000000-0005-0000-0000-0000EC030000}"/>
    <cellStyle name="Dezimal 2 2 5 6" xfId="1417" xr:uid="{00000000-0005-0000-0000-0000ED030000}"/>
    <cellStyle name="Dezimal 2 2 5 6 2" xfId="3168" xr:uid="{00000000-0005-0000-0000-0000EE030000}"/>
    <cellStyle name="Dezimal 2 2 5 6 2 2" xfId="8318" xr:uid="{00000000-0005-0000-0000-0000EF030000}"/>
    <cellStyle name="Dezimal 2 2 5 6 2 2 2" xfId="18024" xr:uid="{00000000-0005-0000-0000-0000F0030000}"/>
    <cellStyle name="Dezimal 2 2 5 6 2 3" xfId="13330" xr:uid="{00000000-0005-0000-0000-0000F1030000}"/>
    <cellStyle name="Dezimal 2 2 5 6 3" xfId="4886" xr:uid="{00000000-0005-0000-0000-0000F2030000}"/>
    <cellStyle name="Dezimal 2 2 5 6 3 2" xfId="10034" xr:uid="{00000000-0005-0000-0000-0000F3030000}"/>
    <cellStyle name="Dezimal 2 2 5 6 3 2 2" xfId="19588" xr:uid="{00000000-0005-0000-0000-0000F4030000}"/>
    <cellStyle name="Dezimal 2 2 5 6 3 3" xfId="14896" xr:uid="{00000000-0005-0000-0000-0000F5030000}"/>
    <cellStyle name="Dezimal 2 2 5 6 4" xfId="6602" xr:uid="{00000000-0005-0000-0000-0000F6030000}"/>
    <cellStyle name="Dezimal 2 2 5 6 4 2" xfId="16460" xr:uid="{00000000-0005-0000-0000-0000F7030000}"/>
    <cellStyle name="Dezimal 2 2 5 6 5" xfId="11762" xr:uid="{00000000-0005-0000-0000-0000F8030000}"/>
    <cellStyle name="Dezimal 2 2 5 7" xfId="2306" xr:uid="{00000000-0005-0000-0000-0000F9030000}"/>
    <cellStyle name="Dezimal 2 2 5 7 2" xfId="7460" xr:uid="{00000000-0005-0000-0000-0000FA030000}"/>
    <cellStyle name="Dezimal 2 2 5 7 2 2" xfId="17242" xr:uid="{00000000-0005-0000-0000-0000FB030000}"/>
    <cellStyle name="Dezimal 2 2 5 7 3" xfId="12548" xr:uid="{00000000-0005-0000-0000-0000FC030000}"/>
    <cellStyle name="Dezimal 2 2 5 8" xfId="4028" xr:uid="{00000000-0005-0000-0000-0000FD030000}"/>
    <cellStyle name="Dezimal 2 2 5 8 2" xfId="9176" xr:uid="{00000000-0005-0000-0000-0000FE030000}"/>
    <cellStyle name="Dezimal 2 2 5 8 2 2" xfId="18806" xr:uid="{00000000-0005-0000-0000-0000FF030000}"/>
    <cellStyle name="Dezimal 2 2 5 8 3" xfId="14114" xr:uid="{00000000-0005-0000-0000-000000040000}"/>
    <cellStyle name="Dezimal 2 2 5 9" xfId="5744" xr:uid="{00000000-0005-0000-0000-000001040000}"/>
    <cellStyle name="Dezimal 2 2 5 9 2" xfId="15678" xr:uid="{00000000-0005-0000-0000-000002040000}"/>
    <cellStyle name="Dezimal 2 2 6" xfId="60" xr:uid="{00000000-0005-0000-0000-000003040000}"/>
    <cellStyle name="Dezimal 2 2 6 10" xfId="10903" xr:uid="{00000000-0005-0000-0000-000004040000}"/>
    <cellStyle name="Dezimal 2 2 6 2" xfId="61" xr:uid="{00000000-0005-0000-0000-000005040000}"/>
    <cellStyle name="Dezimal 2 2 6 2 2" xfId="62" xr:uid="{00000000-0005-0000-0000-000006040000}"/>
    <cellStyle name="Dezimal 2 2 6 2 2 2" xfId="63" xr:uid="{00000000-0005-0000-0000-000007040000}"/>
    <cellStyle name="Dezimal 2 2 6 2 2 2 2" xfId="1430" xr:uid="{00000000-0005-0000-0000-000008040000}"/>
    <cellStyle name="Dezimal 2 2 6 2 2 2 2 2" xfId="3181" xr:uid="{00000000-0005-0000-0000-000009040000}"/>
    <cellStyle name="Dezimal 2 2 6 2 2 2 2 2 2" xfId="8331" xr:uid="{00000000-0005-0000-0000-00000A040000}"/>
    <cellStyle name="Dezimal 2 2 6 2 2 2 2 2 2 2" xfId="18037" xr:uid="{00000000-0005-0000-0000-00000B040000}"/>
    <cellStyle name="Dezimal 2 2 6 2 2 2 2 2 3" xfId="13343" xr:uid="{00000000-0005-0000-0000-00000C040000}"/>
    <cellStyle name="Dezimal 2 2 6 2 2 2 2 3" xfId="4899" xr:uid="{00000000-0005-0000-0000-00000D040000}"/>
    <cellStyle name="Dezimal 2 2 6 2 2 2 2 3 2" xfId="10047" xr:uid="{00000000-0005-0000-0000-00000E040000}"/>
    <cellStyle name="Dezimal 2 2 6 2 2 2 2 3 2 2" xfId="19601" xr:uid="{00000000-0005-0000-0000-00000F040000}"/>
    <cellStyle name="Dezimal 2 2 6 2 2 2 2 3 3" xfId="14909" xr:uid="{00000000-0005-0000-0000-000010040000}"/>
    <cellStyle name="Dezimal 2 2 6 2 2 2 2 4" xfId="6615" xr:uid="{00000000-0005-0000-0000-000011040000}"/>
    <cellStyle name="Dezimal 2 2 6 2 2 2 2 4 2" xfId="16473" xr:uid="{00000000-0005-0000-0000-000012040000}"/>
    <cellStyle name="Dezimal 2 2 6 2 2 2 2 5" xfId="11775" xr:uid="{00000000-0005-0000-0000-000013040000}"/>
    <cellStyle name="Dezimal 2 2 6 2 2 2 3" xfId="2319" xr:uid="{00000000-0005-0000-0000-000014040000}"/>
    <cellStyle name="Dezimal 2 2 6 2 2 2 3 2" xfId="7473" xr:uid="{00000000-0005-0000-0000-000015040000}"/>
    <cellStyle name="Dezimal 2 2 6 2 2 2 3 2 2" xfId="17255" xr:uid="{00000000-0005-0000-0000-000016040000}"/>
    <cellStyle name="Dezimal 2 2 6 2 2 2 3 3" xfId="12561" xr:uid="{00000000-0005-0000-0000-000017040000}"/>
    <cellStyle name="Dezimal 2 2 6 2 2 2 4" xfId="4041" xr:uid="{00000000-0005-0000-0000-000018040000}"/>
    <cellStyle name="Dezimal 2 2 6 2 2 2 4 2" xfId="9189" xr:uid="{00000000-0005-0000-0000-000019040000}"/>
    <cellStyle name="Dezimal 2 2 6 2 2 2 4 2 2" xfId="18819" xr:uid="{00000000-0005-0000-0000-00001A040000}"/>
    <cellStyle name="Dezimal 2 2 6 2 2 2 4 3" xfId="14127" xr:uid="{00000000-0005-0000-0000-00001B040000}"/>
    <cellStyle name="Dezimal 2 2 6 2 2 2 5" xfId="5757" xr:uid="{00000000-0005-0000-0000-00001C040000}"/>
    <cellStyle name="Dezimal 2 2 6 2 2 2 5 2" xfId="15691" xr:uid="{00000000-0005-0000-0000-00001D040000}"/>
    <cellStyle name="Dezimal 2 2 6 2 2 2 6" xfId="10906" xr:uid="{00000000-0005-0000-0000-00001E040000}"/>
    <cellStyle name="Dezimal 2 2 6 2 2 3" xfId="1429" xr:uid="{00000000-0005-0000-0000-00001F040000}"/>
    <cellStyle name="Dezimal 2 2 6 2 2 3 2" xfId="3180" xr:uid="{00000000-0005-0000-0000-000020040000}"/>
    <cellStyle name="Dezimal 2 2 6 2 2 3 2 2" xfId="8330" xr:uid="{00000000-0005-0000-0000-000021040000}"/>
    <cellStyle name="Dezimal 2 2 6 2 2 3 2 2 2" xfId="18036" xr:uid="{00000000-0005-0000-0000-000022040000}"/>
    <cellStyle name="Dezimal 2 2 6 2 2 3 2 3" xfId="13342" xr:uid="{00000000-0005-0000-0000-000023040000}"/>
    <cellStyle name="Dezimal 2 2 6 2 2 3 3" xfId="4898" xr:uid="{00000000-0005-0000-0000-000024040000}"/>
    <cellStyle name="Dezimal 2 2 6 2 2 3 3 2" xfId="10046" xr:uid="{00000000-0005-0000-0000-000025040000}"/>
    <cellStyle name="Dezimal 2 2 6 2 2 3 3 2 2" xfId="19600" xr:uid="{00000000-0005-0000-0000-000026040000}"/>
    <cellStyle name="Dezimal 2 2 6 2 2 3 3 3" xfId="14908" xr:uid="{00000000-0005-0000-0000-000027040000}"/>
    <cellStyle name="Dezimal 2 2 6 2 2 3 4" xfId="6614" xr:uid="{00000000-0005-0000-0000-000028040000}"/>
    <cellStyle name="Dezimal 2 2 6 2 2 3 4 2" xfId="16472" xr:uid="{00000000-0005-0000-0000-000029040000}"/>
    <cellStyle name="Dezimal 2 2 6 2 2 3 5" xfId="11774" xr:uid="{00000000-0005-0000-0000-00002A040000}"/>
    <cellStyle name="Dezimal 2 2 6 2 2 4" xfId="2318" xr:uid="{00000000-0005-0000-0000-00002B040000}"/>
    <cellStyle name="Dezimal 2 2 6 2 2 4 2" xfId="7472" xr:uid="{00000000-0005-0000-0000-00002C040000}"/>
    <cellStyle name="Dezimal 2 2 6 2 2 4 2 2" xfId="17254" xr:uid="{00000000-0005-0000-0000-00002D040000}"/>
    <cellStyle name="Dezimal 2 2 6 2 2 4 3" xfId="12560" xr:uid="{00000000-0005-0000-0000-00002E040000}"/>
    <cellStyle name="Dezimal 2 2 6 2 2 5" xfId="4040" xr:uid="{00000000-0005-0000-0000-00002F040000}"/>
    <cellStyle name="Dezimal 2 2 6 2 2 5 2" xfId="9188" xr:uid="{00000000-0005-0000-0000-000030040000}"/>
    <cellStyle name="Dezimal 2 2 6 2 2 5 2 2" xfId="18818" xr:uid="{00000000-0005-0000-0000-000031040000}"/>
    <cellStyle name="Dezimal 2 2 6 2 2 5 3" xfId="14126" xr:uid="{00000000-0005-0000-0000-000032040000}"/>
    <cellStyle name="Dezimal 2 2 6 2 2 6" xfId="5756" xr:uid="{00000000-0005-0000-0000-000033040000}"/>
    <cellStyle name="Dezimal 2 2 6 2 2 6 2" xfId="15690" xr:uid="{00000000-0005-0000-0000-000034040000}"/>
    <cellStyle name="Dezimal 2 2 6 2 2 7" xfId="10905" xr:uid="{00000000-0005-0000-0000-000035040000}"/>
    <cellStyle name="Dezimal 2 2 6 2 3" xfId="64" xr:uid="{00000000-0005-0000-0000-000036040000}"/>
    <cellStyle name="Dezimal 2 2 6 2 3 2" xfId="1431" xr:uid="{00000000-0005-0000-0000-000037040000}"/>
    <cellStyle name="Dezimal 2 2 6 2 3 2 2" xfId="3182" xr:uid="{00000000-0005-0000-0000-000038040000}"/>
    <cellStyle name="Dezimal 2 2 6 2 3 2 2 2" xfId="8332" xr:uid="{00000000-0005-0000-0000-000039040000}"/>
    <cellStyle name="Dezimal 2 2 6 2 3 2 2 2 2" xfId="18038" xr:uid="{00000000-0005-0000-0000-00003A040000}"/>
    <cellStyle name="Dezimal 2 2 6 2 3 2 2 3" xfId="13344" xr:uid="{00000000-0005-0000-0000-00003B040000}"/>
    <cellStyle name="Dezimal 2 2 6 2 3 2 3" xfId="4900" xr:uid="{00000000-0005-0000-0000-00003C040000}"/>
    <cellStyle name="Dezimal 2 2 6 2 3 2 3 2" xfId="10048" xr:uid="{00000000-0005-0000-0000-00003D040000}"/>
    <cellStyle name="Dezimal 2 2 6 2 3 2 3 2 2" xfId="19602" xr:uid="{00000000-0005-0000-0000-00003E040000}"/>
    <cellStyle name="Dezimal 2 2 6 2 3 2 3 3" xfId="14910" xr:uid="{00000000-0005-0000-0000-00003F040000}"/>
    <cellStyle name="Dezimal 2 2 6 2 3 2 4" xfId="6616" xr:uid="{00000000-0005-0000-0000-000040040000}"/>
    <cellStyle name="Dezimal 2 2 6 2 3 2 4 2" xfId="16474" xr:uid="{00000000-0005-0000-0000-000041040000}"/>
    <cellStyle name="Dezimal 2 2 6 2 3 2 5" xfId="11776" xr:uid="{00000000-0005-0000-0000-000042040000}"/>
    <cellStyle name="Dezimal 2 2 6 2 3 3" xfId="2320" xr:uid="{00000000-0005-0000-0000-000043040000}"/>
    <cellStyle name="Dezimal 2 2 6 2 3 3 2" xfId="7474" xr:uid="{00000000-0005-0000-0000-000044040000}"/>
    <cellStyle name="Dezimal 2 2 6 2 3 3 2 2" xfId="17256" xr:uid="{00000000-0005-0000-0000-000045040000}"/>
    <cellStyle name="Dezimal 2 2 6 2 3 3 3" xfId="12562" xr:uid="{00000000-0005-0000-0000-000046040000}"/>
    <cellStyle name="Dezimal 2 2 6 2 3 4" xfId="4042" xr:uid="{00000000-0005-0000-0000-000047040000}"/>
    <cellStyle name="Dezimal 2 2 6 2 3 4 2" xfId="9190" xr:uid="{00000000-0005-0000-0000-000048040000}"/>
    <cellStyle name="Dezimal 2 2 6 2 3 4 2 2" xfId="18820" xr:uid="{00000000-0005-0000-0000-000049040000}"/>
    <cellStyle name="Dezimal 2 2 6 2 3 4 3" xfId="14128" xr:uid="{00000000-0005-0000-0000-00004A040000}"/>
    <cellStyle name="Dezimal 2 2 6 2 3 5" xfId="5758" xr:uid="{00000000-0005-0000-0000-00004B040000}"/>
    <cellStyle name="Dezimal 2 2 6 2 3 5 2" xfId="15692" xr:uid="{00000000-0005-0000-0000-00004C040000}"/>
    <cellStyle name="Dezimal 2 2 6 2 3 6" xfId="10907" xr:uid="{00000000-0005-0000-0000-00004D040000}"/>
    <cellStyle name="Dezimal 2 2 6 2 4" xfId="65" xr:uid="{00000000-0005-0000-0000-00004E040000}"/>
    <cellStyle name="Dezimal 2 2 6 2 4 2" xfId="1432" xr:uid="{00000000-0005-0000-0000-00004F040000}"/>
    <cellStyle name="Dezimal 2 2 6 2 4 2 2" xfId="3183" xr:uid="{00000000-0005-0000-0000-000050040000}"/>
    <cellStyle name="Dezimal 2 2 6 2 4 2 2 2" xfId="8333" xr:uid="{00000000-0005-0000-0000-000051040000}"/>
    <cellStyle name="Dezimal 2 2 6 2 4 2 2 2 2" xfId="18039" xr:uid="{00000000-0005-0000-0000-000052040000}"/>
    <cellStyle name="Dezimal 2 2 6 2 4 2 2 3" xfId="13345" xr:uid="{00000000-0005-0000-0000-000053040000}"/>
    <cellStyle name="Dezimal 2 2 6 2 4 2 3" xfId="4901" xr:uid="{00000000-0005-0000-0000-000054040000}"/>
    <cellStyle name="Dezimal 2 2 6 2 4 2 3 2" xfId="10049" xr:uid="{00000000-0005-0000-0000-000055040000}"/>
    <cellStyle name="Dezimal 2 2 6 2 4 2 3 2 2" xfId="19603" xr:uid="{00000000-0005-0000-0000-000056040000}"/>
    <cellStyle name="Dezimal 2 2 6 2 4 2 3 3" xfId="14911" xr:uid="{00000000-0005-0000-0000-000057040000}"/>
    <cellStyle name="Dezimal 2 2 6 2 4 2 4" xfId="6617" xr:uid="{00000000-0005-0000-0000-000058040000}"/>
    <cellStyle name="Dezimal 2 2 6 2 4 2 4 2" xfId="16475" xr:uid="{00000000-0005-0000-0000-000059040000}"/>
    <cellStyle name="Dezimal 2 2 6 2 4 2 5" xfId="11777" xr:uid="{00000000-0005-0000-0000-00005A040000}"/>
    <cellStyle name="Dezimal 2 2 6 2 4 3" xfId="2321" xr:uid="{00000000-0005-0000-0000-00005B040000}"/>
    <cellStyle name="Dezimal 2 2 6 2 4 3 2" xfId="7475" xr:uid="{00000000-0005-0000-0000-00005C040000}"/>
    <cellStyle name="Dezimal 2 2 6 2 4 3 2 2" xfId="17257" xr:uid="{00000000-0005-0000-0000-00005D040000}"/>
    <cellStyle name="Dezimal 2 2 6 2 4 3 3" xfId="12563" xr:uid="{00000000-0005-0000-0000-00005E040000}"/>
    <cellStyle name="Dezimal 2 2 6 2 4 4" xfId="4043" xr:uid="{00000000-0005-0000-0000-00005F040000}"/>
    <cellStyle name="Dezimal 2 2 6 2 4 4 2" xfId="9191" xr:uid="{00000000-0005-0000-0000-000060040000}"/>
    <cellStyle name="Dezimal 2 2 6 2 4 4 2 2" xfId="18821" xr:uid="{00000000-0005-0000-0000-000061040000}"/>
    <cellStyle name="Dezimal 2 2 6 2 4 4 3" xfId="14129" xr:uid="{00000000-0005-0000-0000-000062040000}"/>
    <cellStyle name="Dezimal 2 2 6 2 4 5" xfId="5759" xr:uid="{00000000-0005-0000-0000-000063040000}"/>
    <cellStyle name="Dezimal 2 2 6 2 4 5 2" xfId="15693" xr:uid="{00000000-0005-0000-0000-000064040000}"/>
    <cellStyle name="Dezimal 2 2 6 2 4 6" xfId="10908" xr:uid="{00000000-0005-0000-0000-000065040000}"/>
    <cellStyle name="Dezimal 2 2 6 2 5" xfId="1428" xr:uid="{00000000-0005-0000-0000-000066040000}"/>
    <cellStyle name="Dezimal 2 2 6 2 5 2" xfId="3179" xr:uid="{00000000-0005-0000-0000-000067040000}"/>
    <cellStyle name="Dezimal 2 2 6 2 5 2 2" xfId="8329" xr:uid="{00000000-0005-0000-0000-000068040000}"/>
    <cellStyle name="Dezimal 2 2 6 2 5 2 2 2" xfId="18035" xr:uid="{00000000-0005-0000-0000-000069040000}"/>
    <cellStyle name="Dezimal 2 2 6 2 5 2 3" xfId="13341" xr:uid="{00000000-0005-0000-0000-00006A040000}"/>
    <cellStyle name="Dezimal 2 2 6 2 5 3" xfId="4897" xr:uid="{00000000-0005-0000-0000-00006B040000}"/>
    <cellStyle name="Dezimal 2 2 6 2 5 3 2" xfId="10045" xr:uid="{00000000-0005-0000-0000-00006C040000}"/>
    <cellStyle name="Dezimal 2 2 6 2 5 3 2 2" xfId="19599" xr:uid="{00000000-0005-0000-0000-00006D040000}"/>
    <cellStyle name="Dezimal 2 2 6 2 5 3 3" xfId="14907" xr:uid="{00000000-0005-0000-0000-00006E040000}"/>
    <cellStyle name="Dezimal 2 2 6 2 5 4" xfId="6613" xr:uid="{00000000-0005-0000-0000-00006F040000}"/>
    <cellStyle name="Dezimal 2 2 6 2 5 4 2" xfId="16471" xr:uid="{00000000-0005-0000-0000-000070040000}"/>
    <cellStyle name="Dezimal 2 2 6 2 5 5" xfId="11773" xr:uid="{00000000-0005-0000-0000-000071040000}"/>
    <cellStyle name="Dezimal 2 2 6 2 6" xfId="2317" xr:uid="{00000000-0005-0000-0000-000072040000}"/>
    <cellStyle name="Dezimal 2 2 6 2 6 2" xfId="7471" xr:uid="{00000000-0005-0000-0000-000073040000}"/>
    <cellStyle name="Dezimal 2 2 6 2 6 2 2" xfId="17253" xr:uid="{00000000-0005-0000-0000-000074040000}"/>
    <cellStyle name="Dezimal 2 2 6 2 6 3" xfId="12559" xr:uid="{00000000-0005-0000-0000-000075040000}"/>
    <cellStyle name="Dezimal 2 2 6 2 7" xfId="4039" xr:uid="{00000000-0005-0000-0000-000076040000}"/>
    <cellStyle name="Dezimal 2 2 6 2 7 2" xfId="9187" xr:uid="{00000000-0005-0000-0000-000077040000}"/>
    <cellStyle name="Dezimal 2 2 6 2 7 2 2" xfId="18817" xr:uid="{00000000-0005-0000-0000-000078040000}"/>
    <cellStyle name="Dezimal 2 2 6 2 7 3" xfId="14125" xr:uid="{00000000-0005-0000-0000-000079040000}"/>
    <cellStyle name="Dezimal 2 2 6 2 8" xfId="5755" xr:uid="{00000000-0005-0000-0000-00007A040000}"/>
    <cellStyle name="Dezimal 2 2 6 2 8 2" xfId="15689" xr:uid="{00000000-0005-0000-0000-00007B040000}"/>
    <cellStyle name="Dezimal 2 2 6 2 9" xfId="10904" xr:uid="{00000000-0005-0000-0000-00007C040000}"/>
    <cellStyle name="Dezimal 2 2 6 3" xfId="66" xr:uid="{00000000-0005-0000-0000-00007D040000}"/>
    <cellStyle name="Dezimal 2 2 6 3 2" xfId="67" xr:uid="{00000000-0005-0000-0000-00007E040000}"/>
    <cellStyle name="Dezimal 2 2 6 3 2 2" xfId="1434" xr:uid="{00000000-0005-0000-0000-00007F040000}"/>
    <cellStyle name="Dezimal 2 2 6 3 2 2 2" xfId="3185" xr:uid="{00000000-0005-0000-0000-000080040000}"/>
    <cellStyle name="Dezimal 2 2 6 3 2 2 2 2" xfId="8335" xr:uid="{00000000-0005-0000-0000-000081040000}"/>
    <cellStyle name="Dezimal 2 2 6 3 2 2 2 2 2" xfId="18041" xr:uid="{00000000-0005-0000-0000-000082040000}"/>
    <cellStyle name="Dezimal 2 2 6 3 2 2 2 3" xfId="13347" xr:uid="{00000000-0005-0000-0000-000083040000}"/>
    <cellStyle name="Dezimal 2 2 6 3 2 2 3" xfId="4903" xr:uid="{00000000-0005-0000-0000-000084040000}"/>
    <cellStyle name="Dezimal 2 2 6 3 2 2 3 2" xfId="10051" xr:uid="{00000000-0005-0000-0000-000085040000}"/>
    <cellStyle name="Dezimal 2 2 6 3 2 2 3 2 2" xfId="19605" xr:uid="{00000000-0005-0000-0000-000086040000}"/>
    <cellStyle name="Dezimal 2 2 6 3 2 2 3 3" xfId="14913" xr:uid="{00000000-0005-0000-0000-000087040000}"/>
    <cellStyle name="Dezimal 2 2 6 3 2 2 4" xfId="6619" xr:uid="{00000000-0005-0000-0000-000088040000}"/>
    <cellStyle name="Dezimal 2 2 6 3 2 2 4 2" xfId="16477" xr:uid="{00000000-0005-0000-0000-000089040000}"/>
    <cellStyle name="Dezimal 2 2 6 3 2 2 5" xfId="11779" xr:uid="{00000000-0005-0000-0000-00008A040000}"/>
    <cellStyle name="Dezimal 2 2 6 3 2 3" xfId="2323" xr:uid="{00000000-0005-0000-0000-00008B040000}"/>
    <cellStyle name="Dezimal 2 2 6 3 2 3 2" xfId="7477" xr:uid="{00000000-0005-0000-0000-00008C040000}"/>
    <cellStyle name="Dezimal 2 2 6 3 2 3 2 2" xfId="17259" xr:uid="{00000000-0005-0000-0000-00008D040000}"/>
    <cellStyle name="Dezimal 2 2 6 3 2 3 3" xfId="12565" xr:uid="{00000000-0005-0000-0000-00008E040000}"/>
    <cellStyle name="Dezimal 2 2 6 3 2 4" xfId="4045" xr:uid="{00000000-0005-0000-0000-00008F040000}"/>
    <cellStyle name="Dezimal 2 2 6 3 2 4 2" xfId="9193" xr:uid="{00000000-0005-0000-0000-000090040000}"/>
    <cellStyle name="Dezimal 2 2 6 3 2 4 2 2" xfId="18823" xr:uid="{00000000-0005-0000-0000-000091040000}"/>
    <cellStyle name="Dezimal 2 2 6 3 2 4 3" xfId="14131" xr:uid="{00000000-0005-0000-0000-000092040000}"/>
    <cellStyle name="Dezimal 2 2 6 3 2 5" xfId="5761" xr:uid="{00000000-0005-0000-0000-000093040000}"/>
    <cellStyle name="Dezimal 2 2 6 3 2 5 2" xfId="15695" xr:uid="{00000000-0005-0000-0000-000094040000}"/>
    <cellStyle name="Dezimal 2 2 6 3 2 6" xfId="10910" xr:uid="{00000000-0005-0000-0000-000095040000}"/>
    <cellStyle name="Dezimal 2 2 6 3 3" xfId="1433" xr:uid="{00000000-0005-0000-0000-000096040000}"/>
    <cellStyle name="Dezimal 2 2 6 3 3 2" xfId="3184" xr:uid="{00000000-0005-0000-0000-000097040000}"/>
    <cellStyle name="Dezimal 2 2 6 3 3 2 2" xfId="8334" xr:uid="{00000000-0005-0000-0000-000098040000}"/>
    <cellStyle name="Dezimal 2 2 6 3 3 2 2 2" xfId="18040" xr:uid="{00000000-0005-0000-0000-000099040000}"/>
    <cellStyle name="Dezimal 2 2 6 3 3 2 3" xfId="13346" xr:uid="{00000000-0005-0000-0000-00009A040000}"/>
    <cellStyle name="Dezimal 2 2 6 3 3 3" xfId="4902" xr:uid="{00000000-0005-0000-0000-00009B040000}"/>
    <cellStyle name="Dezimal 2 2 6 3 3 3 2" xfId="10050" xr:uid="{00000000-0005-0000-0000-00009C040000}"/>
    <cellStyle name="Dezimal 2 2 6 3 3 3 2 2" xfId="19604" xr:uid="{00000000-0005-0000-0000-00009D040000}"/>
    <cellStyle name="Dezimal 2 2 6 3 3 3 3" xfId="14912" xr:uid="{00000000-0005-0000-0000-00009E040000}"/>
    <cellStyle name="Dezimal 2 2 6 3 3 4" xfId="6618" xr:uid="{00000000-0005-0000-0000-00009F040000}"/>
    <cellStyle name="Dezimal 2 2 6 3 3 4 2" xfId="16476" xr:uid="{00000000-0005-0000-0000-0000A0040000}"/>
    <cellStyle name="Dezimal 2 2 6 3 3 5" xfId="11778" xr:uid="{00000000-0005-0000-0000-0000A1040000}"/>
    <cellStyle name="Dezimal 2 2 6 3 4" xfId="2322" xr:uid="{00000000-0005-0000-0000-0000A2040000}"/>
    <cellStyle name="Dezimal 2 2 6 3 4 2" xfId="7476" xr:uid="{00000000-0005-0000-0000-0000A3040000}"/>
    <cellStyle name="Dezimal 2 2 6 3 4 2 2" xfId="17258" xr:uid="{00000000-0005-0000-0000-0000A4040000}"/>
    <cellStyle name="Dezimal 2 2 6 3 4 3" xfId="12564" xr:uid="{00000000-0005-0000-0000-0000A5040000}"/>
    <cellStyle name="Dezimal 2 2 6 3 5" xfId="4044" xr:uid="{00000000-0005-0000-0000-0000A6040000}"/>
    <cellStyle name="Dezimal 2 2 6 3 5 2" xfId="9192" xr:uid="{00000000-0005-0000-0000-0000A7040000}"/>
    <cellStyle name="Dezimal 2 2 6 3 5 2 2" xfId="18822" xr:uid="{00000000-0005-0000-0000-0000A8040000}"/>
    <cellStyle name="Dezimal 2 2 6 3 5 3" xfId="14130" xr:uid="{00000000-0005-0000-0000-0000A9040000}"/>
    <cellStyle name="Dezimal 2 2 6 3 6" xfId="5760" xr:uid="{00000000-0005-0000-0000-0000AA040000}"/>
    <cellStyle name="Dezimal 2 2 6 3 6 2" xfId="15694" xr:uid="{00000000-0005-0000-0000-0000AB040000}"/>
    <cellStyle name="Dezimal 2 2 6 3 7" xfId="10909" xr:uid="{00000000-0005-0000-0000-0000AC040000}"/>
    <cellStyle name="Dezimal 2 2 6 4" xfId="68" xr:uid="{00000000-0005-0000-0000-0000AD040000}"/>
    <cellStyle name="Dezimal 2 2 6 4 2" xfId="1435" xr:uid="{00000000-0005-0000-0000-0000AE040000}"/>
    <cellStyle name="Dezimal 2 2 6 4 2 2" xfId="3186" xr:uid="{00000000-0005-0000-0000-0000AF040000}"/>
    <cellStyle name="Dezimal 2 2 6 4 2 2 2" xfId="8336" xr:uid="{00000000-0005-0000-0000-0000B0040000}"/>
    <cellStyle name="Dezimal 2 2 6 4 2 2 2 2" xfId="18042" xr:uid="{00000000-0005-0000-0000-0000B1040000}"/>
    <cellStyle name="Dezimal 2 2 6 4 2 2 3" xfId="13348" xr:uid="{00000000-0005-0000-0000-0000B2040000}"/>
    <cellStyle name="Dezimal 2 2 6 4 2 3" xfId="4904" xr:uid="{00000000-0005-0000-0000-0000B3040000}"/>
    <cellStyle name="Dezimal 2 2 6 4 2 3 2" xfId="10052" xr:uid="{00000000-0005-0000-0000-0000B4040000}"/>
    <cellStyle name="Dezimal 2 2 6 4 2 3 2 2" xfId="19606" xr:uid="{00000000-0005-0000-0000-0000B5040000}"/>
    <cellStyle name="Dezimal 2 2 6 4 2 3 3" xfId="14914" xr:uid="{00000000-0005-0000-0000-0000B6040000}"/>
    <cellStyle name="Dezimal 2 2 6 4 2 4" xfId="6620" xr:uid="{00000000-0005-0000-0000-0000B7040000}"/>
    <cellStyle name="Dezimal 2 2 6 4 2 4 2" xfId="16478" xr:uid="{00000000-0005-0000-0000-0000B8040000}"/>
    <cellStyle name="Dezimal 2 2 6 4 2 5" xfId="11780" xr:uid="{00000000-0005-0000-0000-0000B9040000}"/>
    <cellStyle name="Dezimal 2 2 6 4 3" xfId="2324" xr:uid="{00000000-0005-0000-0000-0000BA040000}"/>
    <cellStyle name="Dezimal 2 2 6 4 3 2" xfId="7478" xr:uid="{00000000-0005-0000-0000-0000BB040000}"/>
    <cellStyle name="Dezimal 2 2 6 4 3 2 2" xfId="17260" xr:uid="{00000000-0005-0000-0000-0000BC040000}"/>
    <cellStyle name="Dezimal 2 2 6 4 3 3" xfId="12566" xr:uid="{00000000-0005-0000-0000-0000BD040000}"/>
    <cellStyle name="Dezimal 2 2 6 4 4" xfId="4046" xr:uid="{00000000-0005-0000-0000-0000BE040000}"/>
    <cellStyle name="Dezimal 2 2 6 4 4 2" xfId="9194" xr:uid="{00000000-0005-0000-0000-0000BF040000}"/>
    <cellStyle name="Dezimal 2 2 6 4 4 2 2" xfId="18824" xr:uid="{00000000-0005-0000-0000-0000C0040000}"/>
    <cellStyle name="Dezimal 2 2 6 4 4 3" xfId="14132" xr:uid="{00000000-0005-0000-0000-0000C1040000}"/>
    <cellStyle name="Dezimal 2 2 6 4 5" xfId="5762" xr:uid="{00000000-0005-0000-0000-0000C2040000}"/>
    <cellStyle name="Dezimal 2 2 6 4 5 2" xfId="15696" xr:uid="{00000000-0005-0000-0000-0000C3040000}"/>
    <cellStyle name="Dezimal 2 2 6 4 6" xfId="10911" xr:uid="{00000000-0005-0000-0000-0000C4040000}"/>
    <cellStyle name="Dezimal 2 2 6 5" xfId="69" xr:uid="{00000000-0005-0000-0000-0000C5040000}"/>
    <cellStyle name="Dezimal 2 2 6 5 2" xfId="1436" xr:uid="{00000000-0005-0000-0000-0000C6040000}"/>
    <cellStyle name="Dezimal 2 2 6 5 2 2" xfId="3187" xr:uid="{00000000-0005-0000-0000-0000C7040000}"/>
    <cellStyle name="Dezimal 2 2 6 5 2 2 2" xfId="8337" xr:uid="{00000000-0005-0000-0000-0000C8040000}"/>
    <cellStyle name="Dezimal 2 2 6 5 2 2 2 2" xfId="18043" xr:uid="{00000000-0005-0000-0000-0000C9040000}"/>
    <cellStyle name="Dezimal 2 2 6 5 2 2 3" xfId="13349" xr:uid="{00000000-0005-0000-0000-0000CA040000}"/>
    <cellStyle name="Dezimal 2 2 6 5 2 3" xfId="4905" xr:uid="{00000000-0005-0000-0000-0000CB040000}"/>
    <cellStyle name="Dezimal 2 2 6 5 2 3 2" xfId="10053" xr:uid="{00000000-0005-0000-0000-0000CC040000}"/>
    <cellStyle name="Dezimal 2 2 6 5 2 3 2 2" xfId="19607" xr:uid="{00000000-0005-0000-0000-0000CD040000}"/>
    <cellStyle name="Dezimal 2 2 6 5 2 3 3" xfId="14915" xr:uid="{00000000-0005-0000-0000-0000CE040000}"/>
    <cellStyle name="Dezimal 2 2 6 5 2 4" xfId="6621" xr:uid="{00000000-0005-0000-0000-0000CF040000}"/>
    <cellStyle name="Dezimal 2 2 6 5 2 4 2" xfId="16479" xr:uid="{00000000-0005-0000-0000-0000D0040000}"/>
    <cellStyle name="Dezimal 2 2 6 5 2 5" xfId="11781" xr:uid="{00000000-0005-0000-0000-0000D1040000}"/>
    <cellStyle name="Dezimal 2 2 6 5 3" xfId="2325" xr:uid="{00000000-0005-0000-0000-0000D2040000}"/>
    <cellStyle name="Dezimal 2 2 6 5 3 2" xfId="7479" xr:uid="{00000000-0005-0000-0000-0000D3040000}"/>
    <cellStyle name="Dezimal 2 2 6 5 3 2 2" xfId="17261" xr:uid="{00000000-0005-0000-0000-0000D4040000}"/>
    <cellStyle name="Dezimal 2 2 6 5 3 3" xfId="12567" xr:uid="{00000000-0005-0000-0000-0000D5040000}"/>
    <cellStyle name="Dezimal 2 2 6 5 4" xfId="4047" xr:uid="{00000000-0005-0000-0000-0000D6040000}"/>
    <cellStyle name="Dezimal 2 2 6 5 4 2" xfId="9195" xr:uid="{00000000-0005-0000-0000-0000D7040000}"/>
    <cellStyle name="Dezimal 2 2 6 5 4 2 2" xfId="18825" xr:uid="{00000000-0005-0000-0000-0000D8040000}"/>
    <cellStyle name="Dezimal 2 2 6 5 4 3" xfId="14133" xr:uid="{00000000-0005-0000-0000-0000D9040000}"/>
    <cellStyle name="Dezimal 2 2 6 5 5" xfId="5763" xr:uid="{00000000-0005-0000-0000-0000DA040000}"/>
    <cellStyle name="Dezimal 2 2 6 5 5 2" xfId="15697" xr:uid="{00000000-0005-0000-0000-0000DB040000}"/>
    <cellStyle name="Dezimal 2 2 6 5 6" xfId="10912" xr:uid="{00000000-0005-0000-0000-0000DC040000}"/>
    <cellStyle name="Dezimal 2 2 6 6" xfId="1427" xr:uid="{00000000-0005-0000-0000-0000DD040000}"/>
    <cellStyle name="Dezimal 2 2 6 6 2" xfId="3178" xr:uid="{00000000-0005-0000-0000-0000DE040000}"/>
    <cellStyle name="Dezimal 2 2 6 6 2 2" xfId="8328" xr:uid="{00000000-0005-0000-0000-0000DF040000}"/>
    <cellStyle name="Dezimal 2 2 6 6 2 2 2" xfId="18034" xr:uid="{00000000-0005-0000-0000-0000E0040000}"/>
    <cellStyle name="Dezimal 2 2 6 6 2 3" xfId="13340" xr:uid="{00000000-0005-0000-0000-0000E1040000}"/>
    <cellStyle name="Dezimal 2 2 6 6 3" xfId="4896" xr:uid="{00000000-0005-0000-0000-0000E2040000}"/>
    <cellStyle name="Dezimal 2 2 6 6 3 2" xfId="10044" xr:uid="{00000000-0005-0000-0000-0000E3040000}"/>
    <cellStyle name="Dezimal 2 2 6 6 3 2 2" xfId="19598" xr:uid="{00000000-0005-0000-0000-0000E4040000}"/>
    <cellStyle name="Dezimal 2 2 6 6 3 3" xfId="14906" xr:uid="{00000000-0005-0000-0000-0000E5040000}"/>
    <cellStyle name="Dezimal 2 2 6 6 4" xfId="6612" xr:uid="{00000000-0005-0000-0000-0000E6040000}"/>
    <cellStyle name="Dezimal 2 2 6 6 4 2" xfId="16470" xr:uid="{00000000-0005-0000-0000-0000E7040000}"/>
    <cellStyle name="Dezimal 2 2 6 6 5" xfId="11772" xr:uid="{00000000-0005-0000-0000-0000E8040000}"/>
    <cellStyle name="Dezimal 2 2 6 7" xfId="2316" xr:uid="{00000000-0005-0000-0000-0000E9040000}"/>
    <cellStyle name="Dezimal 2 2 6 7 2" xfId="7470" xr:uid="{00000000-0005-0000-0000-0000EA040000}"/>
    <cellStyle name="Dezimal 2 2 6 7 2 2" xfId="17252" xr:uid="{00000000-0005-0000-0000-0000EB040000}"/>
    <cellStyle name="Dezimal 2 2 6 7 3" xfId="12558" xr:uid="{00000000-0005-0000-0000-0000EC040000}"/>
    <cellStyle name="Dezimal 2 2 6 8" xfId="4038" xr:uid="{00000000-0005-0000-0000-0000ED040000}"/>
    <cellStyle name="Dezimal 2 2 6 8 2" xfId="9186" xr:uid="{00000000-0005-0000-0000-0000EE040000}"/>
    <cellStyle name="Dezimal 2 2 6 8 2 2" xfId="18816" xr:uid="{00000000-0005-0000-0000-0000EF040000}"/>
    <cellStyle name="Dezimal 2 2 6 8 3" xfId="14124" xr:uid="{00000000-0005-0000-0000-0000F0040000}"/>
    <cellStyle name="Dezimal 2 2 6 9" xfId="5754" xr:uid="{00000000-0005-0000-0000-0000F1040000}"/>
    <cellStyle name="Dezimal 2 2 6 9 2" xfId="15688" xr:uid="{00000000-0005-0000-0000-0000F2040000}"/>
    <cellStyle name="Dezimal 2 2 7" xfId="70" xr:uid="{00000000-0005-0000-0000-0000F3040000}"/>
    <cellStyle name="Dezimal 2 2 7 2" xfId="71" xr:uid="{00000000-0005-0000-0000-0000F4040000}"/>
    <cellStyle name="Dezimal 2 2 7 2 2" xfId="72" xr:uid="{00000000-0005-0000-0000-0000F5040000}"/>
    <cellStyle name="Dezimal 2 2 7 2 2 2" xfId="1439" xr:uid="{00000000-0005-0000-0000-0000F6040000}"/>
    <cellStyle name="Dezimal 2 2 7 2 2 2 2" xfId="3190" xr:uid="{00000000-0005-0000-0000-0000F7040000}"/>
    <cellStyle name="Dezimal 2 2 7 2 2 2 2 2" xfId="8340" xr:uid="{00000000-0005-0000-0000-0000F8040000}"/>
    <cellStyle name="Dezimal 2 2 7 2 2 2 2 2 2" xfId="18046" xr:uid="{00000000-0005-0000-0000-0000F9040000}"/>
    <cellStyle name="Dezimal 2 2 7 2 2 2 2 3" xfId="13352" xr:uid="{00000000-0005-0000-0000-0000FA040000}"/>
    <cellStyle name="Dezimal 2 2 7 2 2 2 3" xfId="4908" xr:uid="{00000000-0005-0000-0000-0000FB040000}"/>
    <cellStyle name="Dezimal 2 2 7 2 2 2 3 2" xfId="10056" xr:uid="{00000000-0005-0000-0000-0000FC040000}"/>
    <cellStyle name="Dezimal 2 2 7 2 2 2 3 2 2" xfId="19610" xr:uid="{00000000-0005-0000-0000-0000FD040000}"/>
    <cellStyle name="Dezimal 2 2 7 2 2 2 3 3" xfId="14918" xr:uid="{00000000-0005-0000-0000-0000FE040000}"/>
    <cellStyle name="Dezimal 2 2 7 2 2 2 4" xfId="6624" xr:uid="{00000000-0005-0000-0000-0000FF040000}"/>
    <cellStyle name="Dezimal 2 2 7 2 2 2 4 2" xfId="16482" xr:uid="{00000000-0005-0000-0000-000000050000}"/>
    <cellStyle name="Dezimal 2 2 7 2 2 2 5" xfId="11784" xr:uid="{00000000-0005-0000-0000-000001050000}"/>
    <cellStyle name="Dezimal 2 2 7 2 2 3" xfId="2328" xr:uid="{00000000-0005-0000-0000-000002050000}"/>
    <cellStyle name="Dezimal 2 2 7 2 2 3 2" xfId="7482" xr:uid="{00000000-0005-0000-0000-000003050000}"/>
    <cellStyle name="Dezimal 2 2 7 2 2 3 2 2" xfId="17264" xr:uid="{00000000-0005-0000-0000-000004050000}"/>
    <cellStyle name="Dezimal 2 2 7 2 2 3 3" xfId="12570" xr:uid="{00000000-0005-0000-0000-000005050000}"/>
    <cellStyle name="Dezimal 2 2 7 2 2 4" xfId="4050" xr:uid="{00000000-0005-0000-0000-000006050000}"/>
    <cellStyle name="Dezimal 2 2 7 2 2 4 2" xfId="9198" xr:uid="{00000000-0005-0000-0000-000007050000}"/>
    <cellStyle name="Dezimal 2 2 7 2 2 4 2 2" xfId="18828" xr:uid="{00000000-0005-0000-0000-000008050000}"/>
    <cellStyle name="Dezimal 2 2 7 2 2 4 3" xfId="14136" xr:uid="{00000000-0005-0000-0000-000009050000}"/>
    <cellStyle name="Dezimal 2 2 7 2 2 5" xfId="5766" xr:uid="{00000000-0005-0000-0000-00000A050000}"/>
    <cellStyle name="Dezimal 2 2 7 2 2 5 2" xfId="15700" xr:uid="{00000000-0005-0000-0000-00000B050000}"/>
    <cellStyle name="Dezimal 2 2 7 2 2 6" xfId="10915" xr:uid="{00000000-0005-0000-0000-00000C050000}"/>
    <cellStyle name="Dezimal 2 2 7 2 3" xfId="1438" xr:uid="{00000000-0005-0000-0000-00000D050000}"/>
    <cellStyle name="Dezimal 2 2 7 2 3 2" xfId="3189" xr:uid="{00000000-0005-0000-0000-00000E050000}"/>
    <cellStyle name="Dezimal 2 2 7 2 3 2 2" xfId="8339" xr:uid="{00000000-0005-0000-0000-00000F050000}"/>
    <cellStyle name="Dezimal 2 2 7 2 3 2 2 2" xfId="18045" xr:uid="{00000000-0005-0000-0000-000010050000}"/>
    <cellStyle name="Dezimal 2 2 7 2 3 2 3" xfId="13351" xr:uid="{00000000-0005-0000-0000-000011050000}"/>
    <cellStyle name="Dezimal 2 2 7 2 3 3" xfId="4907" xr:uid="{00000000-0005-0000-0000-000012050000}"/>
    <cellStyle name="Dezimal 2 2 7 2 3 3 2" xfId="10055" xr:uid="{00000000-0005-0000-0000-000013050000}"/>
    <cellStyle name="Dezimal 2 2 7 2 3 3 2 2" xfId="19609" xr:uid="{00000000-0005-0000-0000-000014050000}"/>
    <cellStyle name="Dezimal 2 2 7 2 3 3 3" xfId="14917" xr:uid="{00000000-0005-0000-0000-000015050000}"/>
    <cellStyle name="Dezimal 2 2 7 2 3 4" xfId="6623" xr:uid="{00000000-0005-0000-0000-000016050000}"/>
    <cellStyle name="Dezimal 2 2 7 2 3 4 2" xfId="16481" xr:uid="{00000000-0005-0000-0000-000017050000}"/>
    <cellStyle name="Dezimal 2 2 7 2 3 5" xfId="11783" xr:uid="{00000000-0005-0000-0000-000018050000}"/>
    <cellStyle name="Dezimal 2 2 7 2 4" xfId="2327" xr:uid="{00000000-0005-0000-0000-000019050000}"/>
    <cellStyle name="Dezimal 2 2 7 2 4 2" xfId="7481" xr:uid="{00000000-0005-0000-0000-00001A050000}"/>
    <cellStyle name="Dezimal 2 2 7 2 4 2 2" xfId="17263" xr:uid="{00000000-0005-0000-0000-00001B050000}"/>
    <cellStyle name="Dezimal 2 2 7 2 4 3" xfId="12569" xr:uid="{00000000-0005-0000-0000-00001C050000}"/>
    <cellStyle name="Dezimal 2 2 7 2 5" xfId="4049" xr:uid="{00000000-0005-0000-0000-00001D050000}"/>
    <cellStyle name="Dezimal 2 2 7 2 5 2" xfId="9197" xr:uid="{00000000-0005-0000-0000-00001E050000}"/>
    <cellStyle name="Dezimal 2 2 7 2 5 2 2" xfId="18827" xr:uid="{00000000-0005-0000-0000-00001F050000}"/>
    <cellStyle name="Dezimal 2 2 7 2 5 3" xfId="14135" xr:uid="{00000000-0005-0000-0000-000020050000}"/>
    <cellStyle name="Dezimal 2 2 7 2 6" xfId="5765" xr:uid="{00000000-0005-0000-0000-000021050000}"/>
    <cellStyle name="Dezimal 2 2 7 2 6 2" xfId="15699" xr:uid="{00000000-0005-0000-0000-000022050000}"/>
    <cellStyle name="Dezimal 2 2 7 2 7" xfId="10914" xr:uid="{00000000-0005-0000-0000-000023050000}"/>
    <cellStyle name="Dezimal 2 2 7 3" xfId="73" xr:uid="{00000000-0005-0000-0000-000024050000}"/>
    <cellStyle name="Dezimal 2 2 7 3 2" xfId="1440" xr:uid="{00000000-0005-0000-0000-000025050000}"/>
    <cellStyle name="Dezimal 2 2 7 3 2 2" xfId="3191" xr:uid="{00000000-0005-0000-0000-000026050000}"/>
    <cellStyle name="Dezimal 2 2 7 3 2 2 2" xfId="8341" xr:uid="{00000000-0005-0000-0000-000027050000}"/>
    <cellStyle name="Dezimal 2 2 7 3 2 2 2 2" xfId="18047" xr:uid="{00000000-0005-0000-0000-000028050000}"/>
    <cellStyle name="Dezimal 2 2 7 3 2 2 3" xfId="13353" xr:uid="{00000000-0005-0000-0000-000029050000}"/>
    <cellStyle name="Dezimal 2 2 7 3 2 3" xfId="4909" xr:uid="{00000000-0005-0000-0000-00002A050000}"/>
    <cellStyle name="Dezimal 2 2 7 3 2 3 2" xfId="10057" xr:uid="{00000000-0005-0000-0000-00002B050000}"/>
    <cellStyle name="Dezimal 2 2 7 3 2 3 2 2" xfId="19611" xr:uid="{00000000-0005-0000-0000-00002C050000}"/>
    <cellStyle name="Dezimal 2 2 7 3 2 3 3" xfId="14919" xr:uid="{00000000-0005-0000-0000-00002D050000}"/>
    <cellStyle name="Dezimal 2 2 7 3 2 4" xfId="6625" xr:uid="{00000000-0005-0000-0000-00002E050000}"/>
    <cellStyle name="Dezimal 2 2 7 3 2 4 2" xfId="16483" xr:uid="{00000000-0005-0000-0000-00002F050000}"/>
    <cellStyle name="Dezimal 2 2 7 3 2 5" xfId="11785" xr:uid="{00000000-0005-0000-0000-000030050000}"/>
    <cellStyle name="Dezimal 2 2 7 3 3" xfId="2329" xr:uid="{00000000-0005-0000-0000-000031050000}"/>
    <cellStyle name="Dezimal 2 2 7 3 3 2" xfId="7483" xr:uid="{00000000-0005-0000-0000-000032050000}"/>
    <cellStyle name="Dezimal 2 2 7 3 3 2 2" xfId="17265" xr:uid="{00000000-0005-0000-0000-000033050000}"/>
    <cellStyle name="Dezimal 2 2 7 3 3 3" xfId="12571" xr:uid="{00000000-0005-0000-0000-000034050000}"/>
    <cellStyle name="Dezimal 2 2 7 3 4" xfId="4051" xr:uid="{00000000-0005-0000-0000-000035050000}"/>
    <cellStyle name="Dezimal 2 2 7 3 4 2" xfId="9199" xr:uid="{00000000-0005-0000-0000-000036050000}"/>
    <cellStyle name="Dezimal 2 2 7 3 4 2 2" xfId="18829" xr:uid="{00000000-0005-0000-0000-000037050000}"/>
    <cellStyle name="Dezimal 2 2 7 3 4 3" xfId="14137" xr:uid="{00000000-0005-0000-0000-000038050000}"/>
    <cellStyle name="Dezimal 2 2 7 3 5" xfId="5767" xr:uid="{00000000-0005-0000-0000-000039050000}"/>
    <cellStyle name="Dezimal 2 2 7 3 5 2" xfId="15701" xr:uid="{00000000-0005-0000-0000-00003A050000}"/>
    <cellStyle name="Dezimal 2 2 7 3 6" xfId="10916" xr:uid="{00000000-0005-0000-0000-00003B050000}"/>
    <cellStyle name="Dezimal 2 2 7 4" xfId="74" xr:uid="{00000000-0005-0000-0000-00003C050000}"/>
    <cellStyle name="Dezimal 2 2 7 4 2" xfId="1441" xr:uid="{00000000-0005-0000-0000-00003D050000}"/>
    <cellStyle name="Dezimal 2 2 7 4 2 2" xfId="3192" xr:uid="{00000000-0005-0000-0000-00003E050000}"/>
    <cellStyle name="Dezimal 2 2 7 4 2 2 2" xfId="8342" xr:uid="{00000000-0005-0000-0000-00003F050000}"/>
    <cellStyle name="Dezimal 2 2 7 4 2 2 2 2" xfId="18048" xr:uid="{00000000-0005-0000-0000-000040050000}"/>
    <cellStyle name="Dezimal 2 2 7 4 2 2 3" xfId="13354" xr:uid="{00000000-0005-0000-0000-000041050000}"/>
    <cellStyle name="Dezimal 2 2 7 4 2 3" xfId="4910" xr:uid="{00000000-0005-0000-0000-000042050000}"/>
    <cellStyle name="Dezimal 2 2 7 4 2 3 2" xfId="10058" xr:uid="{00000000-0005-0000-0000-000043050000}"/>
    <cellStyle name="Dezimal 2 2 7 4 2 3 2 2" xfId="19612" xr:uid="{00000000-0005-0000-0000-000044050000}"/>
    <cellStyle name="Dezimal 2 2 7 4 2 3 3" xfId="14920" xr:uid="{00000000-0005-0000-0000-000045050000}"/>
    <cellStyle name="Dezimal 2 2 7 4 2 4" xfId="6626" xr:uid="{00000000-0005-0000-0000-000046050000}"/>
    <cellStyle name="Dezimal 2 2 7 4 2 4 2" xfId="16484" xr:uid="{00000000-0005-0000-0000-000047050000}"/>
    <cellStyle name="Dezimal 2 2 7 4 2 5" xfId="11786" xr:uid="{00000000-0005-0000-0000-000048050000}"/>
    <cellStyle name="Dezimal 2 2 7 4 3" xfId="2330" xr:uid="{00000000-0005-0000-0000-000049050000}"/>
    <cellStyle name="Dezimal 2 2 7 4 3 2" xfId="7484" xr:uid="{00000000-0005-0000-0000-00004A050000}"/>
    <cellStyle name="Dezimal 2 2 7 4 3 2 2" xfId="17266" xr:uid="{00000000-0005-0000-0000-00004B050000}"/>
    <cellStyle name="Dezimal 2 2 7 4 3 3" xfId="12572" xr:uid="{00000000-0005-0000-0000-00004C050000}"/>
    <cellStyle name="Dezimal 2 2 7 4 4" xfId="4052" xr:uid="{00000000-0005-0000-0000-00004D050000}"/>
    <cellStyle name="Dezimal 2 2 7 4 4 2" xfId="9200" xr:uid="{00000000-0005-0000-0000-00004E050000}"/>
    <cellStyle name="Dezimal 2 2 7 4 4 2 2" xfId="18830" xr:uid="{00000000-0005-0000-0000-00004F050000}"/>
    <cellStyle name="Dezimal 2 2 7 4 4 3" xfId="14138" xr:uid="{00000000-0005-0000-0000-000050050000}"/>
    <cellStyle name="Dezimal 2 2 7 4 5" xfId="5768" xr:uid="{00000000-0005-0000-0000-000051050000}"/>
    <cellStyle name="Dezimal 2 2 7 4 5 2" xfId="15702" xr:uid="{00000000-0005-0000-0000-000052050000}"/>
    <cellStyle name="Dezimal 2 2 7 4 6" xfId="10917" xr:uid="{00000000-0005-0000-0000-000053050000}"/>
    <cellStyle name="Dezimal 2 2 7 5" xfId="1437" xr:uid="{00000000-0005-0000-0000-000054050000}"/>
    <cellStyle name="Dezimal 2 2 7 5 2" xfId="3188" xr:uid="{00000000-0005-0000-0000-000055050000}"/>
    <cellStyle name="Dezimal 2 2 7 5 2 2" xfId="8338" xr:uid="{00000000-0005-0000-0000-000056050000}"/>
    <cellStyle name="Dezimal 2 2 7 5 2 2 2" xfId="18044" xr:uid="{00000000-0005-0000-0000-000057050000}"/>
    <cellStyle name="Dezimal 2 2 7 5 2 3" xfId="13350" xr:uid="{00000000-0005-0000-0000-000058050000}"/>
    <cellStyle name="Dezimal 2 2 7 5 3" xfId="4906" xr:uid="{00000000-0005-0000-0000-000059050000}"/>
    <cellStyle name="Dezimal 2 2 7 5 3 2" xfId="10054" xr:uid="{00000000-0005-0000-0000-00005A050000}"/>
    <cellStyle name="Dezimal 2 2 7 5 3 2 2" xfId="19608" xr:uid="{00000000-0005-0000-0000-00005B050000}"/>
    <cellStyle name="Dezimal 2 2 7 5 3 3" xfId="14916" xr:uid="{00000000-0005-0000-0000-00005C050000}"/>
    <cellStyle name="Dezimal 2 2 7 5 4" xfId="6622" xr:uid="{00000000-0005-0000-0000-00005D050000}"/>
    <cellStyle name="Dezimal 2 2 7 5 4 2" xfId="16480" xr:uid="{00000000-0005-0000-0000-00005E050000}"/>
    <cellStyle name="Dezimal 2 2 7 5 5" xfId="11782" xr:uid="{00000000-0005-0000-0000-00005F050000}"/>
    <cellStyle name="Dezimal 2 2 7 6" xfId="2326" xr:uid="{00000000-0005-0000-0000-000060050000}"/>
    <cellStyle name="Dezimal 2 2 7 6 2" xfId="7480" xr:uid="{00000000-0005-0000-0000-000061050000}"/>
    <cellStyle name="Dezimal 2 2 7 6 2 2" xfId="17262" xr:uid="{00000000-0005-0000-0000-000062050000}"/>
    <cellStyle name="Dezimal 2 2 7 6 3" xfId="12568" xr:uid="{00000000-0005-0000-0000-000063050000}"/>
    <cellStyle name="Dezimal 2 2 7 7" xfId="4048" xr:uid="{00000000-0005-0000-0000-000064050000}"/>
    <cellStyle name="Dezimal 2 2 7 7 2" xfId="9196" xr:uid="{00000000-0005-0000-0000-000065050000}"/>
    <cellStyle name="Dezimal 2 2 7 7 2 2" xfId="18826" xr:uid="{00000000-0005-0000-0000-000066050000}"/>
    <cellStyle name="Dezimal 2 2 7 7 3" xfId="14134" xr:uid="{00000000-0005-0000-0000-000067050000}"/>
    <cellStyle name="Dezimal 2 2 7 8" xfId="5764" xr:uid="{00000000-0005-0000-0000-000068050000}"/>
    <cellStyle name="Dezimal 2 2 7 8 2" xfId="15698" xr:uid="{00000000-0005-0000-0000-000069050000}"/>
    <cellStyle name="Dezimal 2 2 7 9" xfId="10913" xr:uid="{00000000-0005-0000-0000-00006A050000}"/>
    <cellStyle name="Dezimal 2 2 8" xfId="75" xr:uid="{00000000-0005-0000-0000-00006B050000}"/>
    <cellStyle name="Dezimal 2 2 8 2" xfId="76" xr:uid="{00000000-0005-0000-0000-00006C050000}"/>
    <cellStyle name="Dezimal 2 2 8 2 2" xfId="1443" xr:uid="{00000000-0005-0000-0000-00006D050000}"/>
    <cellStyle name="Dezimal 2 2 8 2 2 2" xfId="3194" xr:uid="{00000000-0005-0000-0000-00006E050000}"/>
    <cellStyle name="Dezimal 2 2 8 2 2 2 2" xfId="8344" xr:uid="{00000000-0005-0000-0000-00006F050000}"/>
    <cellStyle name="Dezimal 2 2 8 2 2 2 2 2" xfId="18050" xr:uid="{00000000-0005-0000-0000-000070050000}"/>
    <cellStyle name="Dezimal 2 2 8 2 2 2 3" xfId="13356" xr:uid="{00000000-0005-0000-0000-000071050000}"/>
    <cellStyle name="Dezimal 2 2 8 2 2 3" xfId="4912" xr:uid="{00000000-0005-0000-0000-000072050000}"/>
    <cellStyle name="Dezimal 2 2 8 2 2 3 2" xfId="10060" xr:uid="{00000000-0005-0000-0000-000073050000}"/>
    <cellStyle name="Dezimal 2 2 8 2 2 3 2 2" xfId="19614" xr:uid="{00000000-0005-0000-0000-000074050000}"/>
    <cellStyle name="Dezimal 2 2 8 2 2 3 3" xfId="14922" xr:uid="{00000000-0005-0000-0000-000075050000}"/>
    <cellStyle name="Dezimal 2 2 8 2 2 4" xfId="6628" xr:uid="{00000000-0005-0000-0000-000076050000}"/>
    <cellStyle name="Dezimal 2 2 8 2 2 4 2" xfId="16486" xr:uid="{00000000-0005-0000-0000-000077050000}"/>
    <cellStyle name="Dezimal 2 2 8 2 2 5" xfId="11788" xr:uid="{00000000-0005-0000-0000-000078050000}"/>
    <cellStyle name="Dezimal 2 2 8 2 3" xfId="2332" xr:uid="{00000000-0005-0000-0000-000079050000}"/>
    <cellStyle name="Dezimal 2 2 8 2 3 2" xfId="7486" xr:uid="{00000000-0005-0000-0000-00007A050000}"/>
    <cellStyle name="Dezimal 2 2 8 2 3 2 2" xfId="17268" xr:uid="{00000000-0005-0000-0000-00007B050000}"/>
    <cellStyle name="Dezimal 2 2 8 2 3 3" xfId="12574" xr:uid="{00000000-0005-0000-0000-00007C050000}"/>
    <cellStyle name="Dezimal 2 2 8 2 4" xfId="4054" xr:uid="{00000000-0005-0000-0000-00007D050000}"/>
    <cellStyle name="Dezimal 2 2 8 2 4 2" xfId="9202" xr:uid="{00000000-0005-0000-0000-00007E050000}"/>
    <cellStyle name="Dezimal 2 2 8 2 4 2 2" xfId="18832" xr:uid="{00000000-0005-0000-0000-00007F050000}"/>
    <cellStyle name="Dezimal 2 2 8 2 4 3" xfId="14140" xr:uid="{00000000-0005-0000-0000-000080050000}"/>
    <cellStyle name="Dezimal 2 2 8 2 5" xfId="5770" xr:uid="{00000000-0005-0000-0000-000081050000}"/>
    <cellStyle name="Dezimal 2 2 8 2 5 2" xfId="15704" xr:uid="{00000000-0005-0000-0000-000082050000}"/>
    <cellStyle name="Dezimal 2 2 8 2 6" xfId="10919" xr:uid="{00000000-0005-0000-0000-000083050000}"/>
    <cellStyle name="Dezimal 2 2 8 3" xfId="1442" xr:uid="{00000000-0005-0000-0000-000084050000}"/>
    <cellStyle name="Dezimal 2 2 8 3 2" xfId="3193" xr:uid="{00000000-0005-0000-0000-000085050000}"/>
    <cellStyle name="Dezimal 2 2 8 3 2 2" xfId="8343" xr:uid="{00000000-0005-0000-0000-000086050000}"/>
    <cellStyle name="Dezimal 2 2 8 3 2 2 2" xfId="18049" xr:uid="{00000000-0005-0000-0000-000087050000}"/>
    <cellStyle name="Dezimal 2 2 8 3 2 3" xfId="13355" xr:uid="{00000000-0005-0000-0000-000088050000}"/>
    <cellStyle name="Dezimal 2 2 8 3 3" xfId="4911" xr:uid="{00000000-0005-0000-0000-000089050000}"/>
    <cellStyle name="Dezimal 2 2 8 3 3 2" xfId="10059" xr:uid="{00000000-0005-0000-0000-00008A050000}"/>
    <cellStyle name="Dezimal 2 2 8 3 3 2 2" xfId="19613" xr:uid="{00000000-0005-0000-0000-00008B050000}"/>
    <cellStyle name="Dezimal 2 2 8 3 3 3" xfId="14921" xr:uid="{00000000-0005-0000-0000-00008C050000}"/>
    <cellStyle name="Dezimal 2 2 8 3 4" xfId="6627" xr:uid="{00000000-0005-0000-0000-00008D050000}"/>
    <cellStyle name="Dezimal 2 2 8 3 4 2" xfId="16485" xr:uid="{00000000-0005-0000-0000-00008E050000}"/>
    <cellStyle name="Dezimal 2 2 8 3 5" xfId="11787" xr:uid="{00000000-0005-0000-0000-00008F050000}"/>
    <cellStyle name="Dezimal 2 2 8 4" xfId="2331" xr:uid="{00000000-0005-0000-0000-000090050000}"/>
    <cellStyle name="Dezimal 2 2 8 4 2" xfId="7485" xr:uid="{00000000-0005-0000-0000-000091050000}"/>
    <cellStyle name="Dezimal 2 2 8 4 2 2" xfId="17267" xr:uid="{00000000-0005-0000-0000-000092050000}"/>
    <cellStyle name="Dezimal 2 2 8 4 3" xfId="12573" xr:uid="{00000000-0005-0000-0000-000093050000}"/>
    <cellStyle name="Dezimal 2 2 8 5" xfId="4053" xr:uid="{00000000-0005-0000-0000-000094050000}"/>
    <cellStyle name="Dezimal 2 2 8 5 2" xfId="9201" xr:uid="{00000000-0005-0000-0000-000095050000}"/>
    <cellStyle name="Dezimal 2 2 8 5 2 2" xfId="18831" xr:uid="{00000000-0005-0000-0000-000096050000}"/>
    <cellStyle name="Dezimal 2 2 8 5 3" xfId="14139" xr:uid="{00000000-0005-0000-0000-000097050000}"/>
    <cellStyle name="Dezimal 2 2 8 6" xfId="5769" xr:uid="{00000000-0005-0000-0000-000098050000}"/>
    <cellStyle name="Dezimal 2 2 8 6 2" xfId="15703" xr:uid="{00000000-0005-0000-0000-000099050000}"/>
    <cellStyle name="Dezimal 2 2 8 7" xfId="10918" xr:uid="{00000000-0005-0000-0000-00009A050000}"/>
    <cellStyle name="Dezimal 2 2 9" xfId="77" xr:uid="{00000000-0005-0000-0000-00009B050000}"/>
    <cellStyle name="Dezimal 2 2 9 2" xfId="1444" xr:uid="{00000000-0005-0000-0000-00009C050000}"/>
    <cellStyle name="Dezimal 2 2 9 2 2" xfId="3195" xr:uid="{00000000-0005-0000-0000-00009D050000}"/>
    <cellStyle name="Dezimal 2 2 9 2 2 2" xfId="8345" xr:uid="{00000000-0005-0000-0000-00009E050000}"/>
    <cellStyle name="Dezimal 2 2 9 2 2 2 2" xfId="18051" xr:uid="{00000000-0005-0000-0000-00009F050000}"/>
    <cellStyle name="Dezimal 2 2 9 2 2 3" xfId="13357" xr:uid="{00000000-0005-0000-0000-0000A0050000}"/>
    <cellStyle name="Dezimal 2 2 9 2 3" xfId="4913" xr:uid="{00000000-0005-0000-0000-0000A1050000}"/>
    <cellStyle name="Dezimal 2 2 9 2 3 2" xfId="10061" xr:uid="{00000000-0005-0000-0000-0000A2050000}"/>
    <cellStyle name="Dezimal 2 2 9 2 3 2 2" xfId="19615" xr:uid="{00000000-0005-0000-0000-0000A3050000}"/>
    <cellStyle name="Dezimal 2 2 9 2 3 3" xfId="14923" xr:uid="{00000000-0005-0000-0000-0000A4050000}"/>
    <cellStyle name="Dezimal 2 2 9 2 4" xfId="6629" xr:uid="{00000000-0005-0000-0000-0000A5050000}"/>
    <cellStyle name="Dezimal 2 2 9 2 4 2" xfId="16487" xr:uid="{00000000-0005-0000-0000-0000A6050000}"/>
    <cellStyle name="Dezimal 2 2 9 2 5" xfId="11789" xr:uid="{00000000-0005-0000-0000-0000A7050000}"/>
    <cellStyle name="Dezimal 2 2 9 3" xfId="2333" xr:uid="{00000000-0005-0000-0000-0000A8050000}"/>
    <cellStyle name="Dezimal 2 2 9 3 2" xfId="7487" xr:uid="{00000000-0005-0000-0000-0000A9050000}"/>
    <cellStyle name="Dezimal 2 2 9 3 2 2" xfId="17269" xr:uid="{00000000-0005-0000-0000-0000AA050000}"/>
    <cellStyle name="Dezimal 2 2 9 3 3" xfId="12575" xr:uid="{00000000-0005-0000-0000-0000AB050000}"/>
    <cellStyle name="Dezimal 2 2 9 4" xfId="4055" xr:uid="{00000000-0005-0000-0000-0000AC050000}"/>
    <cellStyle name="Dezimal 2 2 9 4 2" xfId="9203" xr:uid="{00000000-0005-0000-0000-0000AD050000}"/>
    <cellStyle name="Dezimal 2 2 9 4 2 2" xfId="18833" xr:uid="{00000000-0005-0000-0000-0000AE050000}"/>
    <cellStyle name="Dezimal 2 2 9 4 3" xfId="14141" xr:uid="{00000000-0005-0000-0000-0000AF050000}"/>
    <cellStyle name="Dezimal 2 2 9 5" xfId="5771" xr:uid="{00000000-0005-0000-0000-0000B0050000}"/>
    <cellStyle name="Dezimal 2 2 9 5 2" xfId="15705" xr:uid="{00000000-0005-0000-0000-0000B1050000}"/>
    <cellStyle name="Dezimal 2 2 9 6" xfId="10920" xr:uid="{00000000-0005-0000-0000-0000B2050000}"/>
    <cellStyle name="Dezimal 2 3" xfId="78" xr:uid="{00000000-0005-0000-0000-0000B3050000}"/>
    <cellStyle name="Dezimal 2 3 10" xfId="10921" xr:uid="{00000000-0005-0000-0000-0000B4050000}"/>
    <cellStyle name="Dezimal 2 3 2" xfId="79" xr:uid="{00000000-0005-0000-0000-0000B5050000}"/>
    <cellStyle name="Dezimal 2 3 2 2" xfId="80" xr:uid="{00000000-0005-0000-0000-0000B6050000}"/>
    <cellStyle name="Dezimal 2 3 2 2 2" xfId="81" xr:uid="{00000000-0005-0000-0000-0000B7050000}"/>
    <cellStyle name="Dezimal 2 3 2 2 2 2" xfId="1448" xr:uid="{00000000-0005-0000-0000-0000B8050000}"/>
    <cellStyle name="Dezimal 2 3 2 2 2 2 2" xfId="3199" xr:uid="{00000000-0005-0000-0000-0000B9050000}"/>
    <cellStyle name="Dezimal 2 3 2 2 2 2 2 2" xfId="8349" xr:uid="{00000000-0005-0000-0000-0000BA050000}"/>
    <cellStyle name="Dezimal 2 3 2 2 2 2 2 2 2" xfId="18055" xr:uid="{00000000-0005-0000-0000-0000BB050000}"/>
    <cellStyle name="Dezimal 2 3 2 2 2 2 2 3" xfId="13361" xr:uid="{00000000-0005-0000-0000-0000BC050000}"/>
    <cellStyle name="Dezimal 2 3 2 2 2 2 3" xfId="4917" xr:uid="{00000000-0005-0000-0000-0000BD050000}"/>
    <cellStyle name="Dezimal 2 3 2 2 2 2 3 2" xfId="10065" xr:uid="{00000000-0005-0000-0000-0000BE050000}"/>
    <cellStyle name="Dezimal 2 3 2 2 2 2 3 2 2" xfId="19619" xr:uid="{00000000-0005-0000-0000-0000BF050000}"/>
    <cellStyle name="Dezimal 2 3 2 2 2 2 3 3" xfId="14927" xr:uid="{00000000-0005-0000-0000-0000C0050000}"/>
    <cellStyle name="Dezimal 2 3 2 2 2 2 4" xfId="6633" xr:uid="{00000000-0005-0000-0000-0000C1050000}"/>
    <cellStyle name="Dezimal 2 3 2 2 2 2 4 2" xfId="16491" xr:uid="{00000000-0005-0000-0000-0000C2050000}"/>
    <cellStyle name="Dezimal 2 3 2 2 2 2 5" xfId="11793" xr:uid="{00000000-0005-0000-0000-0000C3050000}"/>
    <cellStyle name="Dezimal 2 3 2 2 2 3" xfId="2337" xr:uid="{00000000-0005-0000-0000-0000C4050000}"/>
    <cellStyle name="Dezimal 2 3 2 2 2 3 2" xfId="7491" xr:uid="{00000000-0005-0000-0000-0000C5050000}"/>
    <cellStyle name="Dezimal 2 3 2 2 2 3 2 2" xfId="17273" xr:uid="{00000000-0005-0000-0000-0000C6050000}"/>
    <cellStyle name="Dezimal 2 3 2 2 2 3 3" xfId="12579" xr:uid="{00000000-0005-0000-0000-0000C7050000}"/>
    <cellStyle name="Dezimal 2 3 2 2 2 4" xfId="4059" xr:uid="{00000000-0005-0000-0000-0000C8050000}"/>
    <cellStyle name="Dezimal 2 3 2 2 2 4 2" xfId="9207" xr:uid="{00000000-0005-0000-0000-0000C9050000}"/>
    <cellStyle name="Dezimal 2 3 2 2 2 4 2 2" xfId="18837" xr:uid="{00000000-0005-0000-0000-0000CA050000}"/>
    <cellStyle name="Dezimal 2 3 2 2 2 4 3" xfId="14145" xr:uid="{00000000-0005-0000-0000-0000CB050000}"/>
    <cellStyle name="Dezimal 2 3 2 2 2 5" xfId="5775" xr:uid="{00000000-0005-0000-0000-0000CC050000}"/>
    <cellStyle name="Dezimal 2 3 2 2 2 5 2" xfId="15709" xr:uid="{00000000-0005-0000-0000-0000CD050000}"/>
    <cellStyle name="Dezimal 2 3 2 2 2 6" xfId="10924" xr:uid="{00000000-0005-0000-0000-0000CE050000}"/>
    <cellStyle name="Dezimal 2 3 2 2 3" xfId="1447" xr:uid="{00000000-0005-0000-0000-0000CF050000}"/>
    <cellStyle name="Dezimal 2 3 2 2 3 2" xfId="3198" xr:uid="{00000000-0005-0000-0000-0000D0050000}"/>
    <cellStyle name="Dezimal 2 3 2 2 3 2 2" xfId="8348" xr:uid="{00000000-0005-0000-0000-0000D1050000}"/>
    <cellStyle name="Dezimal 2 3 2 2 3 2 2 2" xfId="18054" xr:uid="{00000000-0005-0000-0000-0000D2050000}"/>
    <cellStyle name="Dezimal 2 3 2 2 3 2 3" xfId="13360" xr:uid="{00000000-0005-0000-0000-0000D3050000}"/>
    <cellStyle name="Dezimal 2 3 2 2 3 3" xfId="4916" xr:uid="{00000000-0005-0000-0000-0000D4050000}"/>
    <cellStyle name="Dezimal 2 3 2 2 3 3 2" xfId="10064" xr:uid="{00000000-0005-0000-0000-0000D5050000}"/>
    <cellStyle name="Dezimal 2 3 2 2 3 3 2 2" xfId="19618" xr:uid="{00000000-0005-0000-0000-0000D6050000}"/>
    <cellStyle name="Dezimal 2 3 2 2 3 3 3" xfId="14926" xr:uid="{00000000-0005-0000-0000-0000D7050000}"/>
    <cellStyle name="Dezimal 2 3 2 2 3 4" xfId="6632" xr:uid="{00000000-0005-0000-0000-0000D8050000}"/>
    <cellStyle name="Dezimal 2 3 2 2 3 4 2" xfId="16490" xr:uid="{00000000-0005-0000-0000-0000D9050000}"/>
    <cellStyle name="Dezimal 2 3 2 2 3 5" xfId="11792" xr:uid="{00000000-0005-0000-0000-0000DA050000}"/>
    <cellStyle name="Dezimal 2 3 2 2 4" xfId="2336" xr:uid="{00000000-0005-0000-0000-0000DB050000}"/>
    <cellStyle name="Dezimal 2 3 2 2 4 2" xfId="7490" xr:uid="{00000000-0005-0000-0000-0000DC050000}"/>
    <cellStyle name="Dezimal 2 3 2 2 4 2 2" xfId="17272" xr:uid="{00000000-0005-0000-0000-0000DD050000}"/>
    <cellStyle name="Dezimal 2 3 2 2 4 3" xfId="12578" xr:uid="{00000000-0005-0000-0000-0000DE050000}"/>
    <cellStyle name="Dezimal 2 3 2 2 5" xfId="4058" xr:uid="{00000000-0005-0000-0000-0000DF050000}"/>
    <cellStyle name="Dezimal 2 3 2 2 5 2" xfId="9206" xr:uid="{00000000-0005-0000-0000-0000E0050000}"/>
    <cellStyle name="Dezimal 2 3 2 2 5 2 2" xfId="18836" xr:uid="{00000000-0005-0000-0000-0000E1050000}"/>
    <cellStyle name="Dezimal 2 3 2 2 5 3" xfId="14144" xr:uid="{00000000-0005-0000-0000-0000E2050000}"/>
    <cellStyle name="Dezimal 2 3 2 2 6" xfId="5774" xr:uid="{00000000-0005-0000-0000-0000E3050000}"/>
    <cellStyle name="Dezimal 2 3 2 2 6 2" xfId="15708" xr:uid="{00000000-0005-0000-0000-0000E4050000}"/>
    <cellStyle name="Dezimal 2 3 2 2 7" xfId="10923" xr:uid="{00000000-0005-0000-0000-0000E5050000}"/>
    <cellStyle name="Dezimal 2 3 2 3" xfId="82" xr:uid="{00000000-0005-0000-0000-0000E6050000}"/>
    <cellStyle name="Dezimal 2 3 2 3 2" xfId="1449" xr:uid="{00000000-0005-0000-0000-0000E7050000}"/>
    <cellStyle name="Dezimal 2 3 2 3 2 2" xfId="3200" xr:uid="{00000000-0005-0000-0000-0000E8050000}"/>
    <cellStyle name="Dezimal 2 3 2 3 2 2 2" xfId="8350" xr:uid="{00000000-0005-0000-0000-0000E9050000}"/>
    <cellStyle name="Dezimal 2 3 2 3 2 2 2 2" xfId="18056" xr:uid="{00000000-0005-0000-0000-0000EA050000}"/>
    <cellStyle name="Dezimal 2 3 2 3 2 2 3" xfId="13362" xr:uid="{00000000-0005-0000-0000-0000EB050000}"/>
    <cellStyle name="Dezimal 2 3 2 3 2 3" xfId="4918" xr:uid="{00000000-0005-0000-0000-0000EC050000}"/>
    <cellStyle name="Dezimal 2 3 2 3 2 3 2" xfId="10066" xr:uid="{00000000-0005-0000-0000-0000ED050000}"/>
    <cellStyle name="Dezimal 2 3 2 3 2 3 2 2" xfId="19620" xr:uid="{00000000-0005-0000-0000-0000EE050000}"/>
    <cellStyle name="Dezimal 2 3 2 3 2 3 3" xfId="14928" xr:uid="{00000000-0005-0000-0000-0000EF050000}"/>
    <cellStyle name="Dezimal 2 3 2 3 2 4" xfId="6634" xr:uid="{00000000-0005-0000-0000-0000F0050000}"/>
    <cellStyle name="Dezimal 2 3 2 3 2 4 2" xfId="16492" xr:uid="{00000000-0005-0000-0000-0000F1050000}"/>
    <cellStyle name="Dezimal 2 3 2 3 2 5" xfId="11794" xr:uid="{00000000-0005-0000-0000-0000F2050000}"/>
    <cellStyle name="Dezimal 2 3 2 3 3" xfId="2338" xr:uid="{00000000-0005-0000-0000-0000F3050000}"/>
    <cellStyle name="Dezimal 2 3 2 3 3 2" xfId="7492" xr:uid="{00000000-0005-0000-0000-0000F4050000}"/>
    <cellStyle name="Dezimal 2 3 2 3 3 2 2" xfId="17274" xr:uid="{00000000-0005-0000-0000-0000F5050000}"/>
    <cellStyle name="Dezimal 2 3 2 3 3 3" xfId="12580" xr:uid="{00000000-0005-0000-0000-0000F6050000}"/>
    <cellStyle name="Dezimal 2 3 2 3 4" xfId="4060" xr:uid="{00000000-0005-0000-0000-0000F7050000}"/>
    <cellStyle name="Dezimal 2 3 2 3 4 2" xfId="9208" xr:uid="{00000000-0005-0000-0000-0000F8050000}"/>
    <cellStyle name="Dezimal 2 3 2 3 4 2 2" xfId="18838" xr:uid="{00000000-0005-0000-0000-0000F9050000}"/>
    <cellStyle name="Dezimal 2 3 2 3 4 3" xfId="14146" xr:uid="{00000000-0005-0000-0000-0000FA050000}"/>
    <cellStyle name="Dezimal 2 3 2 3 5" xfId="5776" xr:uid="{00000000-0005-0000-0000-0000FB050000}"/>
    <cellStyle name="Dezimal 2 3 2 3 5 2" xfId="15710" xr:uid="{00000000-0005-0000-0000-0000FC050000}"/>
    <cellStyle name="Dezimal 2 3 2 3 6" xfId="10925" xr:uid="{00000000-0005-0000-0000-0000FD050000}"/>
    <cellStyle name="Dezimal 2 3 2 4" xfId="83" xr:uid="{00000000-0005-0000-0000-0000FE050000}"/>
    <cellStyle name="Dezimal 2 3 2 4 2" xfId="1450" xr:uid="{00000000-0005-0000-0000-0000FF050000}"/>
    <cellStyle name="Dezimal 2 3 2 4 2 2" xfId="3201" xr:uid="{00000000-0005-0000-0000-000000060000}"/>
    <cellStyle name="Dezimal 2 3 2 4 2 2 2" xfId="8351" xr:uid="{00000000-0005-0000-0000-000001060000}"/>
    <cellStyle name="Dezimal 2 3 2 4 2 2 2 2" xfId="18057" xr:uid="{00000000-0005-0000-0000-000002060000}"/>
    <cellStyle name="Dezimal 2 3 2 4 2 2 3" xfId="13363" xr:uid="{00000000-0005-0000-0000-000003060000}"/>
    <cellStyle name="Dezimal 2 3 2 4 2 3" xfId="4919" xr:uid="{00000000-0005-0000-0000-000004060000}"/>
    <cellStyle name="Dezimal 2 3 2 4 2 3 2" xfId="10067" xr:uid="{00000000-0005-0000-0000-000005060000}"/>
    <cellStyle name="Dezimal 2 3 2 4 2 3 2 2" xfId="19621" xr:uid="{00000000-0005-0000-0000-000006060000}"/>
    <cellStyle name="Dezimal 2 3 2 4 2 3 3" xfId="14929" xr:uid="{00000000-0005-0000-0000-000007060000}"/>
    <cellStyle name="Dezimal 2 3 2 4 2 4" xfId="6635" xr:uid="{00000000-0005-0000-0000-000008060000}"/>
    <cellStyle name="Dezimal 2 3 2 4 2 4 2" xfId="16493" xr:uid="{00000000-0005-0000-0000-000009060000}"/>
    <cellStyle name="Dezimal 2 3 2 4 2 5" xfId="11795" xr:uid="{00000000-0005-0000-0000-00000A060000}"/>
    <cellStyle name="Dezimal 2 3 2 4 3" xfId="2339" xr:uid="{00000000-0005-0000-0000-00000B060000}"/>
    <cellStyle name="Dezimal 2 3 2 4 3 2" xfId="7493" xr:uid="{00000000-0005-0000-0000-00000C060000}"/>
    <cellStyle name="Dezimal 2 3 2 4 3 2 2" xfId="17275" xr:uid="{00000000-0005-0000-0000-00000D060000}"/>
    <cellStyle name="Dezimal 2 3 2 4 3 3" xfId="12581" xr:uid="{00000000-0005-0000-0000-00000E060000}"/>
    <cellStyle name="Dezimal 2 3 2 4 4" xfId="4061" xr:uid="{00000000-0005-0000-0000-00000F060000}"/>
    <cellStyle name="Dezimal 2 3 2 4 4 2" xfId="9209" xr:uid="{00000000-0005-0000-0000-000010060000}"/>
    <cellStyle name="Dezimal 2 3 2 4 4 2 2" xfId="18839" xr:uid="{00000000-0005-0000-0000-000011060000}"/>
    <cellStyle name="Dezimal 2 3 2 4 4 3" xfId="14147" xr:uid="{00000000-0005-0000-0000-000012060000}"/>
    <cellStyle name="Dezimal 2 3 2 4 5" xfId="5777" xr:uid="{00000000-0005-0000-0000-000013060000}"/>
    <cellStyle name="Dezimal 2 3 2 4 5 2" xfId="15711" xr:uid="{00000000-0005-0000-0000-000014060000}"/>
    <cellStyle name="Dezimal 2 3 2 4 6" xfId="10926" xr:uid="{00000000-0005-0000-0000-000015060000}"/>
    <cellStyle name="Dezimal 2 3 2 5" xfId="1446" xr:uid="{00000000-0005-0000-0000-000016060000}"/>
    <cellStyle name="Dezimal 2 3 2 5 2" xfId="3197" xr:uid="{00000000-0005-0000-0000-000017060000}"/>
    <cellStyle name="Dezimal 2 3 2 5 2 2" xfId="8347" xr:uid="{00000000-0005-0000-0000-000018060000}"/>
    <cellStyle name="Dezimal 2 3 2 5 2 2 2" xfId="18053" xr:uid="{00000000-0005-0000-0000-000019060000}"/>
    <cellStyle name="Dezimal 2 3 2 5 2 3" xfId="13359" xr:uid="{00000000-0005-0000-0000-00001A060000}"/>
    <cellStyle name="Dezimal 2 3 2 5 3" xfId="4915" xr:uid="{00000000-0005-0000-0000-00001B060000}"/>
    <cellStyle name="Dezimal 2 3 2 5 3 2" xfId="10063" xr:uid="{00000000-0005-0000-0000-00001C060000}"/>
    <cellStyle name="Dezimal 2 3 2 5 3 2 2" xfId="19617" xr:uid="{00000000-0005-0000-0000-00001D060000}"/>
    <cellStyle name="Dezimal 2 3 2 5 3 3" xfId="14925" xr:uid="{00000000-0005-0000-0000-00001E060000}"/>
    <cellStyle name="Dezimal 2 3 2 5 4" xfId="6631" xr:uid="{00000000-0005-0000-0000-00001F060000}"/>
    <cellStyle name="Dezimal 2 3 2 5 4 2" xfId="16489" xr:uid="{00000000-0005-0000-0000-000020060000}"/>
    <cellStyle name="Dezimal 2 3 2 5 5" xfId="11791" xr:uid="{00000000-0005-0000-0000-000021060000}"/>
    <cellStyle name="Dezimal 2 3 2 6" xfId="2335" xr:uid="{00000000-0005-0000-0000-000022060000}"/>
    <cellStyle name="Dezimal 2 3 2 6 2" xfId="7489" xr:uid="{00000000-0005-0000-0000-000023060000}"/>
    <cellStyle name="Dezimal 2 3 2 6 2 2" xfId="17271" xr:uid="{00000000-0005-0000-0000-000024060000}"/>
    <cellStyle name="Dezimal 2 3 2 6 3" xfId="12577" xr:uid="{00000000-0005-0000-0000-000025060000}"/>
    <cellStyle name="Dezimal 2 3 2 7" xfId="4057" xr:uid="{00000000-0005-0000-0000-000026060000}"/>
    <cellStyle name="Dezimal 2 3 2 7 2" xfId="9205" xr:uid="{00000000-0005-0000-0000-000027060000}"/>
    <cellStyle name="Dezimal 2 3 2 7 2 2" xfId="18835" xr:uid="{00000000-0005-0000-0000-000028060000}"/>
    <cellStyle name="Dezimal 2 3 2 7 3" xfId="14143" xr:uid="{00000000-0005-0000-0000-000029060000}"/>
    <cellStyle name="Dezimal 2 3 2 8" xfId="5773" xr:uid="{00000000-0005-0000-0000-00002A060000}"/>
    <cellStyle name="Dezimal 2 3 2 8 2" xfId="15707" xr:uid="{00000000-0005-0000-0000-00002B060000}"/>
    <cellStyle name="Dezimal 2 3 2 9" xfId="10922" xr:uid="{00000000-0005-0000-0000-00002C060000}"/>
    <cellStyle name="Dezimal 2 3 3" xfId="84" xr:uid="{00000000-0005-0000-0000-00002D060000}"/>
    <cellStyle name="Dezimal 2 3 3 2" xfId="85" xr:uid="{00000000-0005-0000-0000-00002E060000}"/>
    <cellStyle name="Dezimal 2 3 3 2 2" xfId="1452" xr:uid="{00000000-0005-0000-0000-00002F060000}"/>
    <cellStyle name="Dezimal 2 3 3 2 2 2" xfId="3203" xr:uid="{00000000-0005-0000-0000-000030060000}"/>
    <cellStyle name="Dezimal 2 3 3 2 2 2 2" xfId="8353" xr:uid="{00000000-0005-0000-0000-000031060000}"/>
    <cellStyle name="Dezimal 2 3 3 2 2 2 2 2" xfId="18059" xr:uid="{00000000-0005-0000-0000-000032060000}"/>
    <cellStyle name="Dezimal 2 3 3 2 2 2 3" xfId="13365" xr:uid="{00000000-0005-0000-0000-000033060000}"/>
    <cellStyle name="Dezimal 2 3 3 2 2 3" xfId="4921" xr:uid="{00000000-0005-0000-0000-000034060000}"/>
    <cellStyle name="Dezimal 2 3 3 2 2 3 2" xfId="10069" xr:uid="{00000000-0005-0000-0000-000035060000}"/>
    <cellStyle name="Dezimal 2 3 3 2 2 3 2 2" xfId="19623" xr:uid="{00000000-0005-0000-0000-000036060000}"/>
    <cellStyle name="Dezimal 2 3 3 2 2 3 3" xfId="14931" xr:uid="{00000000-0005-0000-0000-000037060000}"/>
    <cellStyle name="Dezimal 2 3 3 2 2 4" xfId="6637" xr:uid="{00000000-0005-0000-0000-000038060000}"/>
    <cellStyle name="Dezimal 2 3 3 2 2 4 2" xfId="16495" xr:uid="{00000000-0005-0000-0000-000039060000}"/>
    <cellStyle name="Dezimal 2 3 3 2 2 5" xfId="11797" xr:uid="{00000000-0005-0000-0000-00003A060000}"/>
    <cellStyle name="Dezimal 2 3 3 2 3" xfId="2341" xr:uid="{00000000-0005-0000-0000-00003B060000}"/>
    <cellStyle name="Dezimal 2 3 3 2 3 2" xfId="7495" xr:uid="{00000000-0005-0000-0000-00003C060000}"/>
    <cellStyle name="Dezimal 2 3 3 2 3 2 2" xfId="17277" xr:uid="{00000000-0005-0000-0000-00003D060000}"/>
    <cellStyle name="Dezimal 2 3 3 2 3 3" xfId="12583" xr:uid="{00000000-0005-0000-0000-00003E060000}"/>
    <cellStyle name="Dezimal 2 3 3 2 4" xfId="4063" xr:uid="{00000000-0005-0000-0000-00003F060000}"/>
    <cellStyle name="Dezimal 2 3 3 2 4 2" xfId="9211" xr:uid="{00000000-0005-0000-0000-000040060000}"/>
    <cellStyle name="Dezimal 2 3 3 2 4 2 2" xfId="18841" xr:uid="{00000000-0005-0000-0000-000041060000}"/>
    <cellStyle name="Dezimal 2 3 3 2 4 3" xfId="14149" xr:uid="{00000000-0005-0000-0000-000042060000}"/>
    <cellStyle name="Dezimal 2 3 3 2 5" xfId="5779" xr:uid="{00000000-0005-0000-0000-000043060000}"/>
    <cellStyle name="Dezimal 2 3 3 2 5 2" xfId="15713" xr:uid="{00000000-0005-0000-0000-000044060000}"/>
    <cellStyle name="Dezimal 2 3 3 2 6" xfId="10928" xr:uid="{00000000-0005-0000-0000-000045060000}"/>
    <cellStyle name="Dezimal 2 3 3 3" xfId="1451" xr:uid="{00000000-0005-0000-0000-000046060000}"/>
    <cellStyle name="Dezimal 2 3 3 3 2" xfId="3202" xr:uid="{00000000-0005-0000-0000-000047060000}"/>
    <cellStyle name="Dezimal 2 3 3 3 2 2" xfId="8352" xr:uid="{00000000-0005-0000-0000-000048060000}"/>
    <cellStyle name="Dezimal 2 3 3 3 2 2 2" xfId="18058" xr:uid="{00000000-0005-0000-0000-000049060000}"/>
    <cellStyle name="Dezimal 2 3 3 3 2 3" xfId="13364" xr:uid="{00000000-0005-0000-0000-00004A060000}"/>
    <cellStyle name="Dezimal 2 3 3 3 3" xfId="4920" xr:uid="{00000000-0005-0000-0000-00004B060000}"/>
    <cellStyle name="Dezimal 2 3 3 3 3 2" xfId="10068" xr:uid="{00000000-0005-0000-0000-00004C060000}"/>
    <cellStyle name="Dezimal 2 3 3 3 3 2 2" xfId="19622" xr:uid="{00000000-0005-0000-0000-00004D060000}"/>
    <cellStyle name="Dezimal 2 3 3 3 3 3" xfId="14930" xr:uid="{00000000-0005-0000-0000-00004E060000}"/>
    <cellStyle name="Dezimal 2 3 3 3 4" xfId="6636" xr:uid="{00000000-0005-0000-0000-00004F060000}"/>
    <cellStyle name="Dezimal 2 3 3 3 4 2" xfId="16494" xr:uid="{00000000-0005-0000-0000-000050060000}"/>
    <cellStyle name="Dezimal 2 3 3 3 5" xfId="11796" xr:uid="{00000000-0005-0000-0000-000051060000}"/>
    <cellStyle name="Dezimal 2 3 3 4" xfId="2340" xr:uid="{00000000-0005-0000-0000-000052060000}"/>
    <cellStyle name="Dezimal 2 3 3 4 2" xfId="7494" xr:uid="{00000000-0005-0000-0000-000053060000}"/>
    <cellStyle name="Dezimal 2 3 3 4 2 2" xfId="17276" xr:uid="{00000000-0005-0000-0000-000054060000}"/>
    <cellStyle name="Dezimal 2 3 3 4 3" xfId="12582" xr:uid="{00000000-0005-0000-0000-000055060000}"/>
    <cellStyle name="Dezimal 2 3 3 5" xfId="4062" xr:uid="{00000000-0005-0000-0000-000056060000}"/>
    <cellStyle name="Dezimal 2 3 3 5 2" xfId="9210" xr:uid="{00000000-0005-0000-0000-000057060000}"/>
    <cellStyle name="Dezimal 2 3 3 5 2 2" xfId="18840" xr:uid="{00000000-0005-0000-0000-000058060000}"/>
    <cellStyle name="Dezimal 2 3 3 5 3" xfId="14148" xr:uid="{00000000-0005-0000-0000-000059060000}"/>
    <cellStyle name="Dezimal 2 3 3 6" xfId="5778" xr:uid="{00000000-0005-0000-0000-00005A060000}"/>
    <cellStyle name="Dezimal 2 3 3 6 2" xfId="15712" xr:uid="{00000000-0005-0000-0000-00005B060000}"/>
    <cellStyle name="Dezimal 2 3 3 7" xfId="10927" xr:uid="{00000000-0005-0000-0000-00005C060000}"/>
    <cellStyle name="Dezimal 2 3 4" xfId="86" xr:uid="{00000000-0005-0000-0000-00005D060000}"/>
    <cellStyle name="Dezimal 2 3 4 2" xfId="1453" xr:uid="{00000000-0005-0000-0000-00005E060000}"/>
    <cellStyle name="Dezimal 2 3 4 2 2" xfId="3204" xr:uid="{00000000-0005-0000-0000-00005F060000}"/>
    <cellStyle name="Dezimal 2 3 4 2 2 2" xfId="8354" xr:uid="{00000000-0005-0000-0000-000060060000}"/>
    <cellStyle name="Dezimal 2 3 4 2 2 2 2" xfId="18060" xr:uid="{00000000-0005-0000-0000-000061060000}"/>
    <cellStyle name="Dezimal 2 3 4 2 2 3" xfId="13366" xr:uid="{00000000-0005-0000-0000-000062060000}"/>
    <cellStyle name="Dezimal 2 3 4 2 3" xfId="4922" xr:uid="{00000000-0005-0000-0000-000063060000}"/>
    <cellStyle name="Dezimal 2 3 4 2 3 2" xfId="10070" xr:uid="{00000000-0005-0000-0000-000064060000}"/>
    <cellStyle name="Dezimal 2 3 4 2 3 2 2" xfId="19624" xr:uid="{00000000-0005-0000-0000-000065060000}"/>
    <cellStyle name="Dezimal 2 3 4 2 3 3" xfId="14932" xr:uid="{00000000-0005-0000-0000-000066060000}"/>
    <cellStyle name="Dezimal 2 3 4 2 4" xfId="6638" xr:uid="{00000000-0005-0000-0000-000067060000}"/>
    <cellStyle name="Dezimal 2 3 4 2 4 2" xfId="16496" xr:uid="{00000000-0005-0000-0000-000068060000}"/>
    <cellStyle name="Dezimal 2 3 4 2 5" xfId="11798" xr:uid="{00000000-0005-0000-0000-000069060000}"/>
    <cellStyle name="Dezimal 2 3 4 3" xfId="2342" xr:uid="{00000000-0005-0000-0000-00006A060000}"/>
    <cellStyle name="Dezimal 2 3 4 3 2" xfId="7496" xr:uid="{00000000-0005-0000-0000-00006B060000}"/>
    <cellStyle name="Dezimal 2 3 4 3 2 2" xfId="17278" xr:uid="{00000000-0005-0000-0000-00006C060000}"/>
    <cellStyle name="Dezimal 2 3 4 3 3" xfId="12584" xr:uid="{00000000-0005-0000-0000-00006D060000}"/>
    <cellStyle name="Dezimal 2 3 4 4" xfId="4064" xr:uid="{00000000-0005-0000-0000-00006E060000}"/>
    <cellStyle name="Dezimal 2 3 4 4 2" xfId="9212" xr:uid="{00000000-0005-0000-0000-00006F060000}"/>
    <cellStyle name="Dezimal 2 3 4 4 2 2" xfId="18842" xr:uid="{00000000-0005-0000-0000-000070060000}"/>
    <cellStyle name="Dezimal 2 3 4 4 3" xfId="14150" xr:uid="{00000000-0005-0000-0000-000071060000}"/>
    <cellStyle name="Dezimal 2 3 4 5" xfId="5780" xr:uid="{00000000-0005-0000-0000-000072060000}"/>
    <cellStyle name="Dezimal 2 3 4 5 2" xfId="15714" xr:uid="{00000000-0005-0000-0000-000073060000}"/>
    <cellStyle name="Dezimal 2 3 4 6" xfId="10929" xr:uid="{00000000-0005-0000-0000-000074060000}"/>
    <cellStyle name="Dezimal 2 3 5" xfId="87" xr:uid="{00000000-0005-0000-0000-000075060000}"/>
    <cellStyle name="Dezimal 2 3 5 2" xfId="1454" xr:uid="{00000000-0005-0000-0000-000076060000}"/>
    <cellStyle name="Dezimal 2 3 5 2 2" xfId="3205" xr:uid="{00000000-0005-0000-0000-000077060000}"/>
    <cellStyle name="Dezimal 2 3 5 2 2 2" xfId="8355" xr:uid="{00000000-0005-0000-0000-000078060000}"/>
    <cellStyle name="Dezimal 2 3 5 2 2 2 2" xfId="18061" xr:uid="{00000000-0005-0000-0000-000079060000}"/>
    <cellStyle name="Dezimal 2 3 5 2 2 3" xfId="13367" xr:uid="{00000000-0005-0000-0000-00007A060000}"/>
    <cellStyle name="Dezimal 2 3 5 2 3" xfId="4923" xr:uid="{00000000-0005-0000-0000-00007B060000}"/>
    <cellStyle name="Dezimal 2 3 5 2 3 2" xfId="10071" xr:uid="{00000000-0005-0000-0000-00007C060000}"/>
    <cellStyle name="Dezimal 2 3 5 2 3 2 2" xfId="19625" xr:uid="{00000000-0005-0000-0000-00007D060000}"/>
    <cellStyle name="Dezimal 2 3 5 2 3 3" xfId="14933" xr:uid="{00000000-0005-0000-0000-00007E060000}"/>
    <cellStyle name="Dezimal 2 3 5 2 4" xfId="6639" xr:uid="{00000000-0005-0000-0000-00007F060000}"/>
    <cellStyle name="Dezimal 2 3 5 2 4 2" xfId="16497" xr:uid="{00000000-0005-0000-0000-000080060000}"/>
    <cellStyle name="Dezimal 2 3 5 2 5" xfId="11799" xr:uid="{00000000-0005-0000-0000-000081060000}"/>
    <cellStyle name="Dezimal 2 3 5 3" xfId="2343" xr:uid="{00000000-0005-0000-0000-000082060000}"/>
    <cellStyle name="Dezimal 2 3 5 3 2" xfId="7497" xr:uid="{00000000-0005-0000-0000-000083060000}"/>
    <cellStyle name="Dezimal 2 3 5 3 2 2" xfId="17279" xr:uid="{00000000-0005-0000-0000-000084060000}"/>
    <cellStyle name="Dezimal 2 3 5 3 3" xfId="12585" xr:uid="{00000000-0005-0000-0000-000085060000}"/>
    <cellStyle name="Dezimal 2 3 5 4" xfId="4065" xr:uid="{00000000-0005-0000-0000-000086060000}"/>
    <cellStyle name="Dezimal 2 3 5 4 2" xfId="9213" xr:uid="{00000000-0005-0000-0000-000087060000}"/>
    <cellStyle name="Dezimal 2 3 5 4 2 2" xfId="18843" xr:uid="{00000000-0005-0000-0000-000088060000}"/>
    <cellStyle name="Dezimal 2 3 5 4 3" xfId="14151" xr:uid="{00000000-0005-0000-0000-000089060000}"/>
    <cellStyle name="Dezimal 2 3 5 5" xfId="5781" xr:uid="{00000000-0005-0000-0000-00008A060000}"/>
    <cellStyle name="Dezimal 2 3 5 5 2" xfId="15715" xr:uid="{00000000-0005-0000-0000-00008B060000}"/>
    <cellStyle name="Dezimal 2 3 5 6" xfId="10930" xr:uid="{00000000-0005-0000-0000-00008C060000}"/>
    <cellStyle name="Dezimal 2 3 6" xfId="1445" xr:uid="{00000000-0005-0000-0000-00008D060000}"/>
    <cellStyle name="Dezimal 2 3 6 2" xfId="3196" xr:uid="{00000000-0005-0000-0000-00008E060000}"/>
    <cellStyle name="Dezimal 2 3 6 2 2" xfId="8346" xr:uid="{00000000-0005-0000-0000-00008F060000}"/>
    <cellStyle name="Dezimal 2 3 6 2 2 2" xfId="18052" xr:uid="{00000000-0005-0000-0000-000090060000}"/>
    <cellStyle name="Dezimal 2 3 6 2 3" xfId="13358" xr:uid="{00000000-0005-0000-0000-000091060000}"/>
    <cellStyle name="Dezimal 2 3 6 3" xfId="4914" xr:uid="{00000000-0005-0000-0000-000092060000}"/>
    <cellStyle name="Dezimal 2 3 6 3 2" xfId="10062" xr:uid="{00000000-0005-0000-0000-000093060000}"/>
    <cellStyle name="Dezimal 2 3 6 3 2 2" xfId="19616" xr:uid="{00000000-0005-0000-0000-000094060000}"/>
    <cellStyle name="Dezimal 2 3 6 3 3" xfId="14924" xr:uid="{00000000-0005-0000-0000-000095060000}"/>
    <cellStyle name="Dezimal 2 3 6 4" xfId="6630" xr:uid="{00000000-0005-0000-0000-000096060000}"/>
    <cellStyle name="Dezimal 2 3 6 4 2" xfId="16488" xr:uid="{00000000-0005-0000-0000-000097060000}"/>
    <cellStyle name="Dezimal 2 3 6 5" xfId="11790" xr:uid="{00000000-0005-0000-0000-000098060000}"/>
    <cellStyle name="Dezimal 2 3 7" xfId="2334" xr:uid="{00000000-0005-0000-0000-000099060000}"/>
    <cellStyle name="Dezimal 2 3 7 2" xfId="7488" xr:uid="{00000000-0005-0000-0000-00009A060000}"/>
    <cellStyle name="Dezimal 2 3 7 2 2" xfId="17270" xr:uid="{00000000-0005-0000-0000-00009B060000}"/>
    <cellStyle name="Dezimal 2 3 7 3" xfId="12576" xr:uid="{00000000-0005-0000-0000-00009C060000}"/>
    <cellStyle name="Dezimal 2 3 8" xfId="4056" xr:uid="{00000000-0005-0000-0000-00009D060000}"/>
    <cellStyle name="Dezimal 2 3 8 2" xfId="9204" xr:uid="{00000000-0005-0000-0000-00009E060000}"/>
    <cellStyle name="Dezimal 2 3 8 2 2" xfId="18834" xr:uid="{00000000-0005-0000-0000-00009F060000}"/>
    <cellStyle name="Dezimal 2 3 8 3" xfId="14142" xr:uid="{00000000-0005-0000-0000-0000A0060000}"/>
    <cellStyle name="Dezimal 2 3 9" xfId="5772" xr:uid="{00000000-0005-0000-0000-0000A1060000}"/>
    <cellStyle name="Dezimal 2 3 9 2" xfId="15706" xr:uid="{00000000-0005-0000-0000-0000A2060000}"/>
    <cellStyle name="Dezimal 2 4" xfId="88" xr:uid="{00000000-0005-0000-0000-0000A3060000}"/>
    <cellStyle name="Dezimal 2 4 2" xfId="1455" xr:uid="{00000000-0005-0000-0000-0000A4060000}"/>
    <cellStyle name="Dezimal 2 4 2 2" xfId="3206" xr:uid="{00000000-0005-0000-0000-0000A5060000}"/>
    <cellStyle name="Dezimal 2 4 2 2 2" xfId="8356" xr:uid="{00000000-0005-0000-0000-0000A6060000}"/>
    <cellStyle name="Dezimal 2 4 2 2 2 2" xfId="18062" xr:uid="{00000000-0005-0000-0000-0000A7060000}"/>
    <cellStyle name="Dezimal 2 4 2 2 3" xfId="13368" xr:uid="{00000000-0005-0000-0000-0000A8060000}"/>
    <cellStyle name="Dezimal 2 4 2 3" xfId="4924" xr:uid="{00000000-0005-0000-0000-0000A9060000}"/>
    <cellStyle name="Dezimal 2 4 2 3 2" xfId="10072" xr:uid="{00000000-0005-0000-0000-0000AA060000}"/>
    <cellStyle name="Dezimal 2 4 2 3 2 2" xfId="19626" xr:uid="{00000000-0005-0000-0000-0000AB060000}"/>
    <cellStyle name="Dezimal 2 4 2 3 3" xfId="14934" xr:uid="{00000000-0005-0000-0000-0000AC060000}"/>
    <cellStyle name="Dezimal 2 4 2 4" xfId="6640" xr:uid="{00000000-0005-0000-0000-0000AD060000}"/>
    <cellStyle name="Dezimal 2 4 2 4 2" xfId="16498" xr:uid="{00000000-0005-0000-0000-0000AE060000}"/>
    <cellStyle name="Dezimal 2 4 2 5" xfId="11800" xr:uid="{00000000-0005-0000-0000-0000AF060000}"/>
    <cellStyle name="Dezimal 2 4 3" xfId="2344" xr:uid="{00000000-0005-0000-0000-0000B0060000}"/>
    <cellStyle name="Dezimal 2 4 3 2" xfId="7498" xr:uid="{00000000-0005-0000-0000-0000B1060000}"/>
    <cellStyle name="Dezimal 2 4 3 2 2" xfId="17280" xr:uid="{00000000-0005-0000-0000-0000B2060000}"/>
    <cellStyle name="Dezimal 2 4 3 3" xfId="12586" xr:uid="{00000000-0005-0000-0000-0000B3060000}"/>
    <cellStyle name="Dezimal 2 4 4" xfId="4066" xr:uid="{00000000-0005-0000-0000-0000B4060000}"/>
    <cellStyle name="Dezimal 2 4 4 2" xfId="9214" xr:uid="{00000000-0005-0000-0000-0000B5060000}"/>
    <cellStyle name="Dezimal 2 4 4 2 2" xfId="18844" xr:uid="{00000000-0005-0000-0000-0000B6060000}"/>
    <cellStyle name="Dezimal 2 4 4 3" xfId="14152" xr:uid="{00000000-0005-0000-0000-0000B7060000}"/>
    <cellStyle name="Dezimal 2 4 5" xfId="5782" xr:uid="{00000000-0005-0000-0000-0000B8060000}"/>
    <cellStyle name="Dezimal 2 4 5 2" xfId="15716" xr:uid="{00000000-0005-0000-0000-0000B9060000}"/>
    <cellStyle name="Dezimal 2 4 6" xfId="10931" xr:uid="{00000000-0005-0000-0000-0000BA060000}"/>
    <cellStyle name="Dezimal 2 5" xfId="1384" xr:uid="{00000000-0005-0000-0000-0000BB060000}"/>
    <cellStyle name="Dezimal 2 5 2" xfId="3135" xr:uid="{00000000-0005-0000-0000-0000BC060000}"/>
    <cellStyle name="Dezimal 2 5 2 2" xfId="8285" xr:uid="{00000000-0005-0000-0000-0000BD060000}"/>
    <cellStyle name="Dezimal 2 5 2 2 2" xfId="17991" xr:uid="{00000000-0005-0000-0000-0000BE060000}"/>
    <cellStyle name="Dezimal 2 5 2 3" xfId="13297" xr:uid="{00000000-0005-0000-0000-0000BF060000}"/>
    <cellStyle name="Dezimal 2 5 3" xfId="4853" xr:uid="{00000000-0005-0000-0000-0000C0060000}"/>
    <cellStyle name="Dezimal 2 5 3 2" xfId="10001" xr:uid="{00000000-0005-0000-0000-0000C1060000}"/>
    <cellStyle name="Dezimal 2 5 3 2 2" xfId="19555" xr:uid="{00000000-0005-0000-0000-0000C2060000}"/>
    <cellStyle name="Dezimal 2 5 3 3" xfId="14863" xr:uid="{00000000-0005-0000-0000-0000C3060000}"/>
    <cellStyle name="Dezimal 2 5 4" xfId="6569" xr:uid="{00000000-0005-0000-0000-0000C4060000}"/>
    <cellStyle name="Dezimal 2 5 4 2" xfId="16427" xr:uid="{00000000-0005-0000-0000-0000C5060000}"/>
    <cellStyle name="Dezimal 2 5 5" xfId="11729" xr:uid="{00000000-0005-0000-0000-0000C6060000}"/>
    <cellStyle name="Dezimal 2 6" xfId="2273" xr:uid="{00000000-0005-0000-0000-0000C7060000}"/>
    <cellStyle name="Dezimal 2 6 2" xfId="7427" xr:uid="{00000000-0005-0000-0000-0000C8060000}"/>
    <cellStyle name="Dezimal 2 6 2 2" xfId="17209" xr:uid="{00000000-0005-0000-0000-0000C9060000}"/>
    <cellStyle name="Dezimal 2 6 3" xfId="12515" xr:uid="{00000000-0005-0000-0000-0000CA060000}"/>
    <cellStyle name="Dezimal 2 7" xfId="3995" xr:uid="{00000000-0005-0000-0000-0000CB060000}"/>
    <cellStyle name="Dezimal 2 7 2" xfId="9143" xr:uid="{00000000-0005-0000-0000-0000CC060000}"/>
    <cellStyle name="Dezimal 2 7 2 2" xfId="18773" xr:uid="{00000000-0005-0000-0000-0000CD060000}"/>
    <cellStyle name="Dezimal 2 7 3" xfId="14081" xr:uid="{00000000-0005-0000-0000-0000CE060000}"/>
    <cellStyle name="Dezimal 2 8" xfId="5711" xr:uid="{00000000-0005-0000-0000-0000CF060000}"/>
    <cellStyle name="Dezimal 2 8 2" xfId="15645" xr:uid="{00000000-0005-0000-0000-0000D0060000}"/>
    <cellStyle name="Dezimal 2 9" xfId="10860" xr:uid="{00000000-0005-0000-0000-0000D1060000}"/>
    <cellStyle name="Dezimal 3" xfId="89" xr:uid="{00000000-0005-0000-0000-0000D2060000}"/>
    <cellStyle name="Dezimal 3 2" xfId="90" xr:uid="{00000000-0005-0000-0000-0000D3060000}"/>
    <cellStyle name="Dezimal 3 2 10" xfId="91" xr:uid="{00000000-0005-0000-0000-0000D4060000}"/>
    <cellStyle name="Dezimal 3 2 10 2" xfId="1458" xr:uid="{00000000-0005-0000-0000-0000D5060000}"/>
    <cellStyle name="Dezimal 3 2 10 2 2" xfId="3209" xr:uid="{00000000-0005-0000-0000-0000D6060000}"/>
    <cellStyle name="Dezimal 3 2 10 2 2 2" xfId="8359" xr:uid="{00000000-0005-0000-0000-0000D7060000}"/>
    <cellStyle name="Dezimal 3 2 10 2 2 2 2" xfId="18065" xr:uid="{00000000-0005-0000-0000-0000D8060000}"/>
    <cellStyle name="Dezimal 3 2 10 2 2 3" xfId="13371" xr:uid="{00000000-0005-0000-0000-0000D9060000}"/>
    <cellStyle name="Dezimal 3 2 10 2 3" xfId="4927" xr:uid="{00000000-0005-0000-0000-0000DA060000}"/>
    <cellStyle name="Dezimal 3 2 10 2 3 2" xfId="10075" xr:uid="{00000000-0005-0000-0000-0000DB060000}"/>
    <cellStyle name="Dezimal 3 2 10 2 3 2 2" xfId="19629" xr:uid="{00000000-0005-0000-0000-0000DC060000}"/>
    <cellStyle name="Dezimal 3 2 10 2 3 3" xfId="14937" xr:uid="{00000000-0005-0000-0000-0000DD060000}"/>
    <cellStyle name="Dezimal 3 2 10 2 4" xfId="6643" xr:uid="{00000000-0005-0000-0000-0000DE060000}"/>
    <cellStyle name="Dezimal 3 2 10 2 4 2" xfId="16501" xr:uid="{00000000-0005-0000-0000-0000DF060000}"/>
    <cellStyle name="Dezimal 3 2 10 2 5" xfId="11803" xr:uid="{00000000-0005-0000-0000-0000E0060000}"/>
    <cellStyle name="Dezimal 3 2 10 3" xfId="2347" xr:uid="{00000000-0005-0000-0000-0000E1060000}"/>
    <cellStyle name="Dezimal 3 2 10 3 2" xfId="7501" xr:uid="{00000000-0005-0000-0000-0000E2060000}"/>
    <cellStyle name="Dezimal 3 2 10 3 2 2" xfId="17283" xr:uid="{00000000-0005-0000-0000-0000E3060000}"/>
    <cellStyle name="Dezimal 3 2 10 3 3" xfId="12589" xr:uid="{00000000-0005-0000-0000-0000E4060000}"/>
    <cellStyle name="Dezimal 3 2 10 4" xfId="4069" xr:uid="{00000000-0005-0000-0000-0000E5060000}"/>
    <cellStyle name="Dezimal 3 2 10 4 2" xfId="9217" xr:uid="{00000000-0005-0000-0000-0000E6060000}"/>
    <cellStyle name="Dezimal 3 2 10 4 2 2" xfId="18847" xr:uid="{00000000-0005-0000-0000-0000E7060000}"/>
    <cellStyle name="Dezimal 3 2 10 4 3" xfId="14155" xr:uid="{00000000-0005-0000-0000-0000E8060000}"/>
    <cellStyle name="Dezimal 3 2 10 5" xfId="5785" xr:uid="{00000000-0005-0000-0000-0000E9060000}"/>
    <cellStyle name="Dezimal 3 2 10 5 2" xfId="15719" xr:uid="{00000000-0005-0000-0000-0000EA060000}"/>
    <cellStyle name="Dezimal 3 2 10 6" xfId="10934" xr:uid="{00000000-0005-0000-0000-0000EB060000}"/>
    <cellStyle name="Dezimal 3 2 11" xfId="92" xr:uid="{00000000-0005-0000-0000-0000EC060000}"/>
    <cellStyle name="Dezimal 3 2 11 2" xfId="1459" xr:uid="{00000000-0005-0000-0000-0000ED060000}"/>
    <cellStyle name="Dezimal 3 2 11 2 2" xfId="3210" xr:uid="{00000000-0005-0000-0000-0000EE060000}"/>
    <cellStyle name="Dezimal 3 2 11 2 2 2" xfId="8360" xr:uid="{00000000-0005-0000-0000-0000EF060000}"/>
    <cellStyle name="Dezimal 3 2 11 2 2 2 2" xfId="18066" xr:uid="{00000000-0005-0000-0000-0000F0060000}"/>
    <cellStyle name="Dezimal 3 2 11 2 2 3" xfId="13372" xr:uid="{00000000-0005-0000-0000-0000F1060000}"/>
    <cellStyle name="Dezimal 3 2 11 2 3" xfId="4928" xr:uid="{00000000-0005-0000-0000-0000F2060000}"/>
    <cellStyle name="Dezimal 3 2 11 2 3 2" xfId="10076" xr:uid="{00000000-0005-0000-0000-0000F3060000}"/>
    <cellStyle name="Dezimal 3 2 11 2 3 2 2" xfId="19630" xr:uid="{00000000-0005-0000-0000-0000F4060000}"/>
    <cellStyle name="Dezimal 3 2 11 2 3 3" xfId="14938" xr:uid="{00000000-0005-0000-0000-0000F5060000}"/>
    <cellStyle name="Dezimal 3 2 11 2 4" xfId="6644" xr:uid="{00000000-0005-0000-0000-0000F6060000}"/>
    <cellStyle name="Dezimal 3 2 11 2 4 2" xfId="16502" xr:uid="{00000000-0005-0000-0000-0000F7060000}"/>
    <cellStyle name="Dezimal 3 2 11 2 5" xfId="11804" xr:uid="{00000000-0005-0000-0000-0000F8060000}"/>
    <cellStyle name="Dezimal 3 2 11 3" xfId="2348" xr:uid="{00000000-0005-0000-0000-0000F9060000}"/>
    <cellStyle name="Dezimal 3 2 11 3 2" xfId="7502" xr:uid="{00000000-0005-0000-0000-0000FA060000}"/>
    <cellStyle name="Dezimal 3 2 11 3 2 2" xfId="17284" xr:uid="{00000000-0005-0000-0000-0000FB060000}"/>
    <cellStyle name="Dezimal 3 2 11 3 3" xfId="12590" xr:uid="{00000000-0005-0000-0000-0000FC060000}"/>
    <cellStyle name="Dezimal 3 2 11 4" xfId="4070" xr:uid="{00000000-0005-0000-0000-0000FD060000}"/>
    <cellStyle name="Dezimal 3 2 11 4 2" xfId="9218" xr:uid="{00000000-0005-0000-0000-0000FE060000}"/>
    <cellStyle name="Dezimal 3 2 11 4 2 2" xfId="18848" xr:uid="{00000000-0005-0000-0000-0000FF060000}"/>
    <cellStyle name="Dezimal 3 2 11 4 3" xfId="14156" xr:uid="{00000000-0005-0000-0000-000000070000}"/>
    <cellStyle name="Dezimal 3 2 11 5" xfId="5786" xr:uid="{00000000-0005-0000-0000-000001070000}"/>
    <cellStyle name="Dezimal 3 2 11 5 2" xfId="15720" xr:uid="{00000000-0005-0000-0000-000002070000}"/>
    <cellStyle name="Dezimal 3 2 11 6" xfId="10935" xr:uid="{00000000-0005-0000-0000-000003070000}"/>
    <cellStyle name="Dezimal 3 2 12" xfId="1457" xr:uid="{00000000-0005-0000-0000-000004070000}"/>
    <cellStyle name="Dezimal 3 2 12 2" xfId="3208" xr:uid="{00000000-0005-0000-0000-000005070000}"/>
    <cellStyle name="Dezimal 3 2 12 2 2" xfId="8358" xr:uid="{00000000-0005-0000-0000-000006070000}"/>
    <cellStyle name="Dezimal 3 2 12 2 2 2" xfId="18064" xr:uid="{00000000-0005-0000-0000-000007070000}"/>
    <cellStyle name="Dezimal 3 2 12 2 3" xfId="13370" xr:uid="{00000000-0005-0000-0000-000008070000}"/>
    <cellStyle name="Dezimal 3 2 12 3" xfId="4926" xr:uid="{00000000-0005-0000-0000-000009070000}"/>
    <cellStyle name="Dezimal 3 2 12 3 2" xfId="10074" xr:uid="{00000000-0005-0000-0000-00000A070000}"/>
    <cellStyle name="Dezimal 3 2 12 3 2 2" xfId="19628" xr:uid="{00000000-0005-0000-0000-00000B070000}"/>
    <cellStyle name="Dezimal 3 2 12 3 3" xfId="14936" xr:uid="{00000000-0005-0000-0000-00000C070000}"/>
    <cellStyle name="Dezimal 3 2 12 4" xfId="6642" xr:uid="{00000000-0005-0000-0000-00000D070000}"/>
    <cellStyle name="Dezimal 3 2 12 4 2" xfId="16500" xr:uid="{00000000-0005-0000-0000-00000E070000}"/>
    <cellStyle name="Dezimal 3 2 12 5" xfId="11802" xr:uid="{00000000-0005-0000-0000-00000F070000}"/>
    <cellStyle name="Dezimal 3 2 13" xfId="2346" xr:uid="{00000000-0005-0000-0000-000010070000}"/>
    <cellStyle name="Dezimal 3 2 13 2" xfId="7500" xr:uid="{00000000-0005-0000-0000-000011070000}"/>
    <cellStyle name="Dezimal 3 2 13 2 2" xfId="17282" xr:uid="{00000000-0005-0000-0000-000012070000}"/>
    <cellStyle name="Dezimal 3 2 13 3" xfId="12588" xr:uid="{00000000-0005-0000-0000-000013070000}"/>
    <cellStyle name="Dezimal 3 2 14" xfId="4068" xr:uid="{00000000-0005-0000-0000-000014070000}"/>
    <cellStyle name="Dezimal 3 2 14 2" xfId="9216" xr:uid="{00000000-0005-0000-0000-000015070000}"/>
    <cellStyle name="Dezimal 3 2 14 2 2" xfId="18846" xr:uid="{00000000-0005-0000-0000-000016070000}"/>
    <cellStyle name="Dezimal 3 2 14 3" xfId="14154" xr:uid="{00000000-0005-0000-0000-000017070000}"/>
    <cellStyle name="Dezimal 3 2 15" xfId="5784" xr:uid="{00000000-0005-0000-0000-000018070000}"/>
    <cellStyle name="Dezimal 3 2 15 2" xfId="15718" xr:uid="{00000000-0005-0000-0000-000019070000}"/>
    <cellStyle name="Dezimal 3 2 16" xfId="10933" xr:uid="{00000000-0005-0000-0000-00001A070000}"/>
    <cellStyle name="Dezimal 3 2 2" xfId="93" xr:uid="{00000000-0005-0000-0000-00001B070000}"/>
    <cellStyle name="Dezimal 3 2 2 10" xfId="10936" xr:uid="{00000000-0005-0000-0000-00001C070000}"/>
    <cellStyle name="Dezimal 3 2 2 2" xfId="94" xr:uid="{00000000-0005-0000-0000-00001D070000}"/>
    <cellStyle name="Dezimal 3 2 2 2 2" xfId="95" xr:uid="{00000000-0005-0000-0000-00001E070000}"/>
    <cellStyle name="Dezimal 3 2 2 2 2 2" xfId="96" xr:uid="{00000000-0005-0000-0000-00001F070000}"/>
    <cellStyle name="Dezimal 3 2 2 2 2 2 2" xfId="1463" xr:uid="{00000000-0005-0000-0000-000020070000}"/>
    <cellStyle name="Dezimal 3 2 2 2 2 2 2 2" xfId="3214" xr:uid="{00000000-0005-0000-0000-000021070000}"/>
    <cellStyle name="Dezimal 3 2 2 2 2 2 2 2 2" xfId="8364" xr:uid="{00000000-0005-0000-0000-000022070000}"/>
    <cellStyle name="Dezimal 3 2 2 2 2 2 2 2 2 2" xfId="18070" xr:uid="{00000000-0005-0000-0000-000023070000}"/>
    <cellStyle name="Dezimal 3 2 2 2 2 2 2 2 3" xfId="13376" xr:uid="{00000000-0005-0000-0000-000024070000}"/>
    <cellStyle name="Dezimal 3 2 2 2 2 2 2 3" xfId="4932" xr:uid="{00000000-0005-0000-0000-000025070000}"/>
    <cellStyle name="Dezimal 3 2 2 2 2 2 2 3 2" xfId="10080" xr:uid="{00000000-0005-0000-0000-000026070000}"/>
    <cellStyle name="Dezimal 3 2 2 2 2 2 2 3 2 2" xfId="19634" xr:uid="{00000000-0005-0000-0000-000027070000}"/>
    <cellStyle name="Dezimal 3 2 2 2 2 2 2 3 3" xfId="14942" xr:uid="{00000000-0005-0000-0000-000028070000}"/>
    <cellStyle name="Dezimal 3 2 2 2 2 2 2 4" xfId="6648" xr:uid="{00000000-0005-0000-0000-000029070000}"/>
    <cellStyle name="Dezimal 3 2 2 2 2 2 2 4 2" xfId="16506" xr:uid="{00000000-0005-0000-0000-00002A070000}"/>
    <cellStyle name="Dezimal 3 2 2 2 2 2 2 5" xfId="11808" xr:uid="{00000000-0005-0000-0000-00002B070000}"/>
    <cellStyle name="Dezimal 3 2 2 2 2 2 3" xfId="2352" xr:uid="{00000000-0005-0000-0000-00002C070000}"/>
    <cellStyle name="Dezimal 3 2 2 2 2 2 3 2" xfId="7506" xr:uid="{00000000-0005-0000-0000-00002D070000}"/>
    <cellStyle name="Dezimal 3 2 2 2 2 2 3 2 2" xfId="17288" xr:uid="{00000000-0005-0000-0000-00002E070000}"/>
    <cellStyle name="Dezimal 3 2 2 2 2 2 3 3" xfId="12594" xr:uid="{00000000-0005-0000-0000-00002F070000}"/>
    <cellStyle name="Dezimal 3 2 2 2 2 2 4" xfId="4074" xr:uid="{00000000-0005-0000-0000-000030070000}"/>
    <cellStyle name="Dezimal 3 2 2 2 2 2 4 2" xfId="9222" xr:uid="{00000000-0005-0000-0000-000031070000}"/>
    <cellStyle name="Dezimal 3 2 2 2 2 2 4 2 2" xfId="18852" xr:uid="{00000000-0005-0000-0000-000032070000}"/>
    <cellStyle name="Dezimal 3 2 2 2 2 2 4 3" xfId="14160" xr:uid="{00000000-0005-0000-0000-000033070000}"/>
    <cellStyle name="Dezimal 3 2 2 2 2 2 5" xfId="5790" xr:uid="{00000000-0005-0000-0000-000034070000}"/>
    <cellStyle name="Dezimal 3 2 2 2 2 2 5 2" xfId="15724" xr:uid="{00000000-0005-0000-0000-000035070000}"/>
    <cellStyle name="Dezimal 3 2 2 2 2 2 6" xfId="10939" xr:uid="{00000000-0005-0000-0000-000036070000}"/>
    <cellStyle name="Dezimal 3 2 2 2 2 3" xfId="1462" xr:uid="{00000000-0005-0000-0000-000037070000}"/>
    <cellStyle name="Dezimal 3 2 2 2 2 3 2" xfId="3213" xr:uid="{00000000-0005-0000-0000-000038070000}"/>
    <cellStyle name="Dezimal 3 2 2 2 2 3 2 2" xfId="8363" xr:uid="{00000000-0005-0000-0000-000039070000}"/>
    <cellStyle name="Dezimal 3 2 2 2 2 3 2 2 2" xfId="18069" xr:uid="{00000000-0005-0000-0000-00003A070000}"/>
    <cellStyle name="Dezimal 3 2 2 2 2 3 2 3" xfId="13375" xr:uid="{00000000-0005-0000-0000-00003B070000}"/>
    <cellStyle name="Dezimal 3 2 2 2 2 3 3" xfId="4931" xr:uid="{00000000-0005-0000-0000-00003C070000}"/>
    <cellStyle name="Dezimal 3 2 2 2 2 3 3 2" xfId="10079" xr:uid="{00000000-0005-0000-0000-00003D070000}"/>
    <cellStyle name="Dezimal 3 2 2 2 2 3 3 2 2" xfId="19633" xr:uid="{00000000-0005-0000-0000-00003E070000}"/>
    <cellStyle name="Dezimal 3 2 2 2 2 3 3 3" xfId="14941" xr:uid="{00000000-0005-0000-0000-00003F070000}"/>
    <cellStyle name="Dezimal 3 2 2 2 2 3 4" xfId="6647" xr:uid="{00000000-0005-0000-0000-000040070000}"/>
    <cellStyle name="Dezimal 3 2 2 2 2 3 4 2" xfId="16505" xr:uid="{00000000-0005-0000-0000-000041070000}"/>
    <cellStyle name="Dezimal 3 2 2 2 2 3 5" xfId="11807" xr:uid="{00000000-0005-0000-0000-000042070000}"/>
    <cellStyle name="Dezimal 3 2 2 2 2 4" xfId="2351" xr:uid="{00000000-0005-0000-0000-000043070000}"/>
    <cellStyle name="Dezimal 3 2 2 2 2 4 2" xfId="7505" xr:uid="{00000000-0005-0000-0000-000044070000}"/>
    <cellStyle name="Dezimal 3 2 2 2 2 4 2 2" xfId="17287" xr:uid="{00000000-0005-0000-0000-000045070000}"/>
    <cellStyle name="Dezimal 3 2 2 2 2 4 3" xfId="12593" xr:uid="{00000000-0005-0000-0000-000046070000}"/>
    <cellStyle name="Dezimal 3 2 2 2 2 5" xfId="4073" xr:uid="{00000000-0005-0000-0000-000047070000}"/>
    <cellStyle name="Dezimal 3 2 2 2 2 5 2" xfId="9221" xr:uid="{00000000-0005-0000-0000-000048070000}"/>
    <cellStyle name="Dezimal 3 2 2 2 2 5 2 2" xfId="18851" xr:uid="{00000000-0005-0000-0000-000049070000}"/>
    <cellStyle name="Dezimal 3 2 2 2 2 5 3" xfId="14159" xr:uid="{00000000-0005-0000-0000-00004A070000}"/>
    <cellStyle name="Dezimal 3 2 2 2 2 6" xfId="5789" xr:uid="{00000000-0005-0000-0000-00004B070000}"/>
    <cellStyle name="Dezimal 3 2 2 2 2 6 2" xfId="15723" xr:uid="{00000000-0005-0000-0000-00004C070000}"/>
    <cellStyle name="Dezimal 3 2 2 2 2 7" xfId="10938" xr:uid="{00000000-0005-0000-0000-00004D070000}"/>
    <cellStyle name="Dezimal 3 2 2 2 3" xfId="97" xr:uid="{00000000-0005-0000-0000-00004E070000}"/>
    <cellStyle name="Dezimal 3 2 2 2 3 2" xfId="1464" xr:uid="{00000000-0005-0000-0000-00004F070000}"/>
    <cellStyle name="Dezimal 3 2 2 2 3 2 2" xfId="3215" xr:uid="{00000000-0005-0000-0000-000050070000}"/>
    <cellStyle name="Dezimal 3 2 2 2 3 2 2 2" xfId="8365" xr:uid="{00000000-0005-0000-0000-000051070000}"/>
    <cellStyle name="Dezimal 3 2 2 2 3 2 2 2 2" xfId="18071" xr:uid="{00000000-0005-0000-0000-000052070000}"/>
    <cellStyle name="Dezimal 3 2 2 2 3 2 2 3" xfId="13377" xr:uid="{00000000-0005-0000-0000-000053070000}"/>
    <cellStyle name="Dezimal 3 2 2 2 3 2 3" xfId="4933" xr:uid="{00000000-0005-0000-0000-000054070000}"/>
    <cellStyle name="Dezimal 3 2 2 2 3 2 3 2" xfId="10081" xr:uid="{00000000-0005-0000-0000-000055070000}"/>
    <cellStyle name="Dezimal 3 2 2 2 3 2 3 2 2" xfId="19635" xr:uid="{00000000-0005-0000-0000-000056070000}"/>
    <cellStyle name="Dezimal 3 2 2 2 3 2 3 3" xfId="14943" xr:uid="{00000000-0005-0000-0000-000057070000}"/>
    <cellStyle name="Dezimal 3 2 2 2 3 2 4" xfId="6649" xr:uid="{00000000-0005-0000-0000-000058070000}"/>
    <cellStyle name="Dezimal 3 2 2 2 3 2 4 2" xfId="16507" xr:uid="{00000000-0005-0000-0000-000059070000}"/>
    <cellStyle name="Dezimal 3 2 2 2 3 2 5" xfId="11809" xr:uid="{00000000-0005-0000-0000-00005A070000}"/>
    <cellStyle name="Dezimal 3 2 2 2 3 3" xfId="2353" xr:uid="{00000000-0005-0000-0000-00005B070000}"/>
    <cellStyle name="Dezimal 3 2 2 2 3 3 2" xfId="7507" xr:uid="{00000000-0005-0000-0000-00005C070000}"/>
    <cellStyle name="Dezimal 3 2 2 2 3 3 2 2" xfId="17289" xr:uid="{00000000-0005-0000-0000-00005D070000}"/>
    <cellStyle name="Dezimal 3 2 2 2 3 3 3" xfId="12595" xr:uid="{00000000-0005-0000-0000-00005E070000}"/>
    <cellStyle name="Dezimal 3 2 2 2 3 4" xfId="4075" xr:uid="{00000000-0005-0000-0000-00005F070000}"/>
    <cellStyle name="Dezimal 3 2 2 2 3 4 2" xfId="9223" xr:uid="{00000000-0005-0000-0000-000060070000}"/>
    <cellStyle name="Dezimal 3 2 2 2 3 4 2 2" xfId="18853" xr:uid="{00000000-0005-0000-0000-000061070000}"/>
    <cellStyle name="Dezimal 3 2 2 2 3 4 3" xfId="14161" xr:uid="{00000000-0005-0000-0000-000062070000}"/>
    <cellStyle name="Dezimal 3 2 2 2 3 5" xfId="5791" xr:uid="{00000000-0005-0000-0000-000063070000}"/>
    <cellStyle name="Dezimal 3 2 2 2 3 5 2" xfId="15725" xr:uid="{00000000-0005-0000-0000-000064070000}"/>
    <cellStyle name="Dezimal 3 2 2 2 3 6" xfId="10940" xr:uid="{00000000-0005-0000-0000-000065070000}"/>
    <cellStyle name="Dezimal 3 2 2 2 4" xfId="98" xr:uid="{00000000-0005-0000-0000-000066070000}"/>
    <cellStyle name="Dezimal 3 2 2 2 4 2" xfId="1465" xr:uid="{00000000-0005-0000-0000-000067070000}"/>
    <cellStyle name="Dezimal 3 2 2 2 4 2 2" xfId="3216" xr:uid="{00000000-0005-0000-0000-000068070000}"/>
    <cellStyle name="Dezimal 3 2 2 2 4 2 2 2" xfId="8366" xr:uid="{00000000-0005-0000-0000-000069070000}"/>
    <cellStyle name="Dezimal 3 2 2 2 4 2 2 2 2" xfId="18072" xr:uid="{00000000-0005-0000-0000-00006A070000}"/>
    <cellStyle name="Dezimal 3 2 2 2 4 2 2 3" xfId="13378" xr:uid="{00000000-0005-0000-0000-00006B070000}"/>
    <cellStyle name="Dezimal 3 2 2 2 4 2 3" xfId="4934" xr:uid="{00000000-0005-0000-0000-00006C070000}"/>
    <cellStyle name="Dezimal 3 2 2 2 4 2 3 2" xfId="10082" xr:uid="{00000000-0005-0000-0000-00006D070000}"/>
    <cellStyle name="Dezimal 3 2 2 2 4 2 3 2 2" xfId="19636" xr:uid="{00000000-0005-0000-0000-00006E070000}"/>
    <cellStyle name="Dezimal 3 2 2 2 4 2 3 3" xfId="14944" xr:uid="{00000000-0005-0000-0000-00006F070000}"/>
    <cellStyle name="Dezimal 3 2 2 2 4 2 4" xfId="6650" xr:uid="{00000000-0005-0000-0000-000070070000}"/>
    <cellStyle name="Dezimal 3 2 2 2 4 2 4 2" xfId="16508" xr:uid="{00000000-0005-0000-0000-000071070000}"/>
    <cellStyle name="Dezimal 3 2 2 2 4 2 5" xfId="11810" xr:uid="{00000000-0005-0000-0000-000072070000}"/>
    <cellStyle name="Dezimal 3 2 2 2 4 3" xfId="2354" xr:uid="{00000000-0005-0000-0000-000073070000}"/>
    <cellStyle name="Dezimal 3 2 2 2 4 3 2" xfId="7508" xr:uid="{00000000-0005-0000-0000-000074070000}"/>
    <cellStyle name="Dezimal 3 2 2 2 4 3 2 2" xfId="17290" xr:uid="{00000000-0005-0000-0000-000075070000}"/>
    <cellStyle name="Dezimal 3 2 2 2 4 3 3" xfId="12596" xr:uid="{00000000-0005-0000-0000-000076070000}"/>
    <cellStyle name="Dezimal 3 2 2 2 4 4" xfId="4076" xr:uid="{00000000-0005-0000-0000-000077070000}"/>
    <cellStyle name="Dezimal 3 2 2 2 4 4 2" xfId="9224" xr:uid="{00000000-0005-0000-0000-000078070000}"/>
    <cellStyle name="Dezimal 3 2 2 2 4 4 2 2" xfId="18854" xr:uid="{00000000-0005-0000-0000-000079070000}"/>
    <cellStyle name="Dezimal 3 2 2 2 4 4 3" xfId="14162" xr:uid="{00000000-0005-0000-0000-00007A070000}"/>
    <cellStyle name="Dezimal 3 2 2 2 4 5" xfId="5792" xr:uid="{00000000-0005-0000-0000-00007B070000}"/>
    <cellStyle name="Dezimal 3 2 2 2 4 5 2" xfId="15726" xr:uid="{00000000-0005-0000-0000-00007C070000}"/>
    <cellStyle name="Dezimal 3 2 2 2 4 6" xfId="10941" xr:uid="{00000000-0005-0000-0000-00007D070000}"/>
    <cellStyle name="Dezimal 3 2 2 2 5" xfId="1461" xr:uid="{00000000-0005-0000-0000-00007E070000}"/>
    <cellStyle name="Dezimal 3 2 2 2 5 2" xfId="3212" xr:uid="{00000000-0005-0000-0000-00007F070000}"/>
    <cellStyle name="Dezimal 3 2 2 2 5 2 2" xfId="8362" xr:uid="{00000000-0005-0000-0000-000080070000}"/>
    <cellStyle name="Dezimal 3 2 2 2 5 2 2 2" xfId="18068" xr:uid="{00000000-0005-0000-0000-000081070000}"/>
    <cellStyle name="Dezimal 3 2 2 2 5 2 3" xfId="13374" xr:uid="{00000000-0005-0000-0000-000082070000}"/>
    <cellStyle name="Dezimal 3 2 2 2 5 3" xfId="4930" xr:uid="{00000000-0005-0000-0000-000083070000}"/>
    <cellStyle name="Dezimal 3 2 2 2 5 3 2" xfId="10078" xr:uid="{00000000-0005-0000-0000-000084070000}"/>
    <cellStyle name="Dezimal 3 2 2 2 5 3 2 2" xfId="19632" xr:uid="{00000000-0005-0000-0000-000085070000}"/>
    <cellStyle name="Dezimal 3 2 2 2 5 3 3" xfId="14940" xr:uid="{00000000-0005-0000-0000-000086070000}"/>
    <cellStyle name="Dezimal 3 2 2 2 5 4" xfId="6646" xr:uid="{00000000-0005-0000-0000-000087070000}"/>
    <cellStyle name="Dezimal 3 2 2 2 5 4 2" xfId="16504" xr:uid="{00000000-0005-0000-0000-000088070000}"/>
    <cellStyle name="Dezimal 3 2 2 2 5 5" xfId="11806" xr:uid="{00000000-0005-0000-0000-000089070000}"/>
    <cellStyle name="Dezimal 3 2 2 2 6" xfId="2350" xr:uid="{00000000-0005-0000-0000-00008A070000}"/>
    <cellStyle name="Dezimal 3 2 2 2 6 2" xfId="7504" xr:uid="{00000000-0005-0000-0000-00008B070000}"/>
    <cellStyle name="Dezimal 3 2 2 2 6 2 2" xfId="17286" xr:uid="{00000000-0005-0000-0000-00008C070000}"/>
    <cellStyle name="Dezimal 3 2 2 2 6 3" xfId="12592" xr:uid="{00000000-0005-0000-0000-00008D070000}"/>
    <cellStyle name="Dezimal 3 2 2 2 7" xfId="4072" xr:uid="{00000000-0005-0000-0000-00008E070000}"/>
    <cellStyle name="Dezimal 3 2 2 2 7 2" xfId="9220" xr:uid="{00000000-0005-0000-0000-00008F070000}"/>
    <cellStyle name="Dezimal 3 2 2 2 7 2 2" xfId="18850" xr:uid="{00000000-0005-0000-0000-000090070000}"/>
    <cellStyle name="Dezimal 3 2 2 2 7 3" xfId="14158" xr:uid="{00000000-0005-0000-0000-000091070000}"/>
    <cellStyle name="Dezimal 3 2 2 2 8" xfId="5788" xr:uid="{00000000-0005-0000-0000-000092070000}"/>
    <cellStyle name="Dezimal 3 2 2 2 8 2" xfId="15722" xr:uid="{00000000-0005-0000-0000-000093070000}"/>
    <cellStyle name="Dezimal 3 2 2 2 9" xfId="10937" xr:uid="{00000000-0005-0000-0000-000094070000}"/>
    <cellStyle name="Dezimal 3 2 2 3" xfId="99" xr:uid="{00000000-0005-0000-0000-000095070000}"/>
    <cellStyle name="Dezimal 3 2 2 3 2" xfId="100" xr:uid="{00000000-0005-0000-0000-000096070000}"/>
    <cellStyle name="Dezimal 3 2 2 3 2 2" xfId="1467" xr:uid="{00000000-0005-0000-0000-000097070000}"/>
    <cellStyle name="Dezimal 3 2 2 3 2 2 2" xfId="3218" xr:uid="{00000000-0005-0000-0000-000098070000}"/>
    <cellStyle name="Dezimal 3 2 2 3 2 2 2 2" xfId="8368" xr:uid="{00000000-0005-0000-0000-000099070000}"/>
    <cellStyle name="Dezimal 3 2 2 3 2 2 2 2 2" xfId="18074" xr:uid="{00000000-0005-0000-0000-00009A070000}"/>
    <cellStyle name="Dezimal 3 2 2 3 2 2 2 3" xfId="13380" xr:uid="{00000000-0005-0000-0000-00009B070000}"/>
    <cellStyle name="Dezimal 3 2 2 3 2 2 3" xfId="4936" xr:uid="{00000000-0005-0000-0000-00009C070000}"/>
    <cellStyle name="Dezimal 3 2 2 3 2 2 3 2" xfId="10084" xr:uid="{00000000-0005-0000-0000-00009D070000}"/>
    <cellStyle name="Dezimal 3 2 2 3 2 2 3 2 2" xfId="19638" xr:uid="{00000000-0005-0000-0000-00009E070000}"/>
    <cellStyle name="Dezimal 3 2 2 3 2 2 3 3" xfId="14946" xr:uid="{00000000-0005-0000-0000-00009F070000}"/>
    <cellStyle name="Dezimal 3 2 2 3 2 2 4" xfId="6652" xr:uid="{00000000-0005-0000-0000-0000A0070000}"/>
    <cellStyle name="Dezimal 3 2 2 3 2 2 4 2" xfId="16510" xr:uid="{00000000-0005-0000-0000-0000A1070000}"/>
    <cellStyle name="Dezimal 3 2 2 3 2 2 5" xfId="11812" xr:uid="{00000000-0005-0000-0000-0000A2070000}"/>
    <cellStyle name="Dezimal 3 2 2 3 2 3" xfId="2356" xr:uid="{00000000-0005-0000-0000-0000A3070000}"/>
    <cellStyle name="Dezimal 3 2 2 3 2 3 2" xfId="7510" xr:uid="{00000000-0005-0000-0000-0000A4070000}"/>
    <cellStyle name="Dezimal 3 2 2 3 2 3 2 2" xfId="17292" xr:uid="{00000000-0005-0000-0000-0000A5070000}"/>
    <cellStyle name="Dezimal 3 2 2 3 2 3 3" xfId="12598" xr:uid="{00000000-0005-0000-0000-0000A6070000}"/>
    <cellStyle name="Dezimal 3 2 2 3 2 4" xfId="4078" xr:uid="{00000000-0005-0000-0000-0000A7070000}"/>
    <cellStyle name="Dezimal 3 2 2 3 2 4 2" xfId="9226" xr:uid="{00000000-0005-0000-0000-0000A8070000}"/>
    <cellStyle name="Dezimal 3 2 2 3 2 4 2 2" xfId="18856" xr:uid="{00000000-0005-0000-0000-0000A9070000}"/>
    <cellStyle name="Dezimal 3 2 2 3 2 4 3" xfId="14164" xr:uid="{00000000-0005-0000-0000-0000AA070000}"/>
    <cellStyle name="Dezimal 3 2 2 3 2 5" xfId="5794" xr:uid="{00000000-0005-0000-0000-0000AB070000}"/>
    <cellStyle name="Dezimal 3 2 2 3 2 5 2" xfId="15728" xr:uid="{00000000-0005-0000-0000-0000AC070000}"/>
    <cellStyle name="Dezimal 3 2 2 3 2 6" xfId="10943" xr:uid="{00000000-0005-0000-0000-0000AD070000}"/>
    <cellStyle name="Dezimal 3 2 2 3 3" xfId="1466" xr:uid="{00000000-0005-0000-0000-0000AE070000}"/>
    <cellStyle name="Dezimal 3 2 2 3 3 2" xfId="3217" xr:uid="{00000000-0005-0000-0000-0000AF070000}"/>
    <cellStyle name="Dezimal 3 2 2 3 3 2 2" xfId="8367" xr:uid="{00000000-0005-0000-0000-0000B0070000}"/>
    <cellStyle name="Dezimal 3 2 2 3 3 2 2 2" xfId="18073" xr:uid="{00000000-0005-0000-0000-0000B1070000}"/>
    <cellStyle name="Dezimal 3 2 2 3 3 2 3" xfId="13379" xr:uid="{00000000-0005-0000-0000-0000B2070000}"/>
    <cellStyle name="Dezimal 3 2 2 3 3 3" xfId="4935" xr:uid="{00000000-0005-0000-0000-0000B3070000}"/>
    <cellStyle name="Dezimal 3 2 2 3 3 3 2" xfId="10083" xr:uid="{00000000-0005-0000-0000-0000B4070000}"/>
    <cellStyle name="Dezimal 3 2 2 3 3 3 2 2" xfId="19637" xr:uid="{00000000-0005-0000-0000-0000B5070000}"/>
    <cellStyle name="Dezimal 3 2 2 3 3 3 3" xfId="14945" xr:uid="{00000000-0005-0000-0000-0000B6070000}"/>
    <cellStyle name="Dezimal 3 2 2 3 3 4" xfId="6651" xr:uid="{00000000-0005-0000-0000-0000B7070000}"/>
    <cellStyle name="Dezimal 3 2 2 3 3 4 2" xfId="16509" xr:uid="{00000000-0005-0000-0000-0000B8070000}"/>
    <cellStyle name="Dezimal 3 2 2 3 3 5" xfId="11811" xr:uid="{00000000-0005-0000-0000-0000B9070000}"/>
    <cellStyle name="Dezimal 3 2 2 3 4" xfId="2355" xr:uid="{00000000-0005-0000-0000-0000BA070000}"/>
    <cellStyle name="Dezimal 3 2 2 3 4 2" xfId="7509" xr:uid="{00000000-0005-0000-0000-0000BB070000}"/>
    <cellStyle name="Dezimal 3 2 2 3 4 2 2" xfId="17291" xr:uid="{00000000-0005-0000-0000-0000BC070000}"/>
    <cellStyle name="Dezimal 3 2 2 3 4 3" xfId="12597" xr:uid="{00000000-0005-0000-0000-0000BD070000}"/>
    <cellStyle name="Dezimal 3 2 2 3 5" xfId="4077" xr:uid="{00000000-0005-0000-0000-0000BE070000}"/>
    <cellStyle name="Dezimal 3 2 2 3 5 2" xfId="9225" xr:uid="{00000000-0005-0000-0000-0000BF070000}"/>
    <cellStyle name="Dezimal 3 2 2 3 5 2 2" xfId="18855" xr:uid="{00000000-0005-0000-0000-0000C0070000}"/>
    <cellStyle name="Dezimal 3 2 2 3 5 3" xfId="14163" xr:uid="{00000000-0005-0000-0000-0000C1070000}"/>
    <cellStyle name="Dezimal 3 2 2 3 6" xfId="5793" xr:uid="{00000000-0005-0000-0000-0000C2070000}"/>
    <cellStyle name="Dezimal 3 2 2 3 6 2" xfId="15727" xr:uid="{00000000-0005-0000-0000-0000C3070000}"/>
    <cellStyle name="Dezimal 3 2 2 3 7" xfId="10942" xr:uid="{00000000-0005-0000-0000-0000C4070000}"/>
    <cellStyle name="Dezimal 3 2 2 4" xfId="101" xr:uid="{00000000-0005-0000-0000-0000C5070000}"/>
    <cellStyle name="Dezimal 3 2 2 4 2" xfId="1468" xr:uid="{00000000-0005-0000-0000-0000C6070000}"/>
    <cellStyle name="Dezimal 3 2 2 4 2 2" xfId="3219" xr:uid="{00000000-0005-0000-0000-0000C7070000}"/>
    <cellStyle name="Dezimal 3 2 2 4 2 2 2" xfId="8369" xr:uid="{00000000-0005-0000-0000-0000C8070000}"/>
    <cellStyle name="Dezimal 3 2 2 4 2 2 2 2" xfId="18075" xr:uid="{00000000-0005-0000-0000-0000C9070000}"/>
    <cellStyle name="Dezimal 3 2 2 4 2 2 3" xfId="13381" xr:uid="{00000000-0005-0000-0000-0000CA070000}"/>
    <cellStyle name="Dezimal 3 2 2 4 2 3" xfId="4937" xr:uid="{00000000-0005-0000-0000-0000CB070000}"/>
    <cellStyle name="Dezimal 3 2 2 4 2 3 2" xfId="10085" xr:uid="{00000000-0005-0000-0000-0000CC070000}"/>
    <cellStyle name="Dezimal 3 2 2 4 2 3 2 2" xfId="19639" xr:uid="{00000000-0005-0000-0000-0000CD070000}"/>
    <cellStyle name="Dezimal 3 2 2 4 2 3 3" xfId="14947" xr:uid="{00000000-0005-0000-0000-0000CE070000}"/>
    <cellStyle name="Dezimal 3 2 2 4 2 4" xfId="6653" xr:uid="{00000000-0005-0000-0000-0000CF070000}"/>
    <cellStyle name="Dezimal 3 2 2 4 2 4 2" xfId="16511" xr:uid="{00000000-0005-0000-0000-0000D0070000}"/>
    <cellStyle name="Dezimal 3 2 2 4 2 5" xfId="11813" xr:uid="{00000000-0005-0000-0000-0000D1070000}"/>
    <cellStyle name="Dezimal 3 2 2 4 3" xfId="2357" xr:uid="{00000000-0005-0000-0000-0000D2070000}"/>
    <cellStyle name="Dezimal 3 2 2 4 3 2" xfId="7511" xr:uid="{00000000-0005-0000-0000-0000D3070000}"/>
    <cellStyle name="Dezimal 3 2 2 4 3 2 2" xfId="17293" xr:uid="{00000000-0005-0000-0000-0000D4070000}"/>
    <cellStyle name="Dezimal 3 2 2 4 3 3" xfId="12599" xr:uid="{00000000-0005-0000-0000-0000D5070000}"/>
    <cellStyle name="Dezimal 3 2 2 4 4" xfId="4079" xr:uid="{00000000-0005-0000-0000-0000D6070000}"/>
    <cellStyle name="Dezimal 3 2 2 4 4 2" xfId="9227" xr:uid="{00000000-0005-0000-0000-0000D7070000}"/>
    <cellStyle name="Dezimal 3 2 2 4 4 2 2" xfId="18857" xr:uid="{00000000-0005-0000-0000-0000D8070000}"/>
    <cellStyle name="Dezimal 3 2 2 4 4 3" xfId="14165" xr:uid="{00000000-0005-0000-0000-0000D9070000}"/>
    <cellStyle name="Dezimal 3 2 2 4 5" xfId="5795" xr:uid="{00000000-0005-0000-0000-0000DA070000}"/>
    <cellStyle name="Dezimal 3 2 2 4 5 2" xfId="15729" xr:uid="{00000000-0005-0000-0000-0000DB070000}"/>
    <cellStyle name="Dezimal 3 2 2 4 6" xfId="10944" xr:uid="{00000000-0005-0000-0000-0000DC070000}"/>
    <cellStyle name="Dezimal 3 2 2 5" xfId="102" xr:uid="{00000000-0005-0000-0000-0000DD070000}"/>
    <cellStyle name="Dezimal 3 2 2 5 2" xfId="1469" xr:uid="{00000000-0005-0000-0000-0000DE070000}"/>
    <cellStyle name="Dezimal 3 2 2 5 2 2" xfId="3220" xr:uid="{00000000-0005-0000-0000-0000DF070000}"/>
    <cellStyle name="Dezimal 3 2 2 5 2 2 2" xfId="8370" xr:uid="{00000000-0005-0000-0000-0000E0070000}"/>
    <cellStyle name="Dezimal 3 2 2 5 2 2 2 2" xfId="18076" xr:uid="{00000000-0005-0000-0000-0000E1070000}"/>
    <cellStyle name="Dezimal 3 2 2 5 2 2 3" xfId="13382" xr:uid="{00000000-0005-0000-0000-0000E2070000}"/>
    <cellStyle name="Dezimal 3 2 2 5 2 3" xfId="4938" xr:uid="{00000000-0005-0000-0000-0000E3070000}"/>
    <cellStyle name="Dezimal 3 2 2 5 2 3 2" xfId="10086" xr:uid="{00000000-0005-0000-0000-0000E4070000}"/>
    <cellStyle name="Dezimal 3 2 2 5 2 3 2 2" xfId="19640" xr:uid="{00000000-0005-0000-0000-0000E5070000}"/>
    <cellStyle name="Dezimal 3 2 2 5 2 3 3" xfId="14948" xr:uid="{00000000-0005-0000-0000-0000E6070000}"/>
    <cellStyle name="Dezimal 3 2 2 5 2 4" xfId="6654" xr:uid="{00000000-0005-0000-0000-0000E7070000}"/>
    <cellStyle name="Dezimal 3 2 2 5 2 4 2" xfId="16512" xr:uid="{00000000-0005-0000-0000-0000E8070000}"/>
    <cellStyle name="Dezimal 3 2 2 5 2 5" xfId="11814" xr:uid="{00000000-0005-0000-0000-0000E9070000}"/>
    <cellStyle name="Dezimal 3 2 2 5 3" xfId="2358" xr:uid="{00000000-0005-0000-0000-0000EA070000}"/>
    <cellStyle name="Dezimal 3 2 2 5 3 2" xfId="7512" xr:uid="{00000000-0005-0000-0000-0000EB070000}"/>
    <cellStyle name="Dezimal 3 2 2 5 3 2 2" xfId="17294" xr:uid="{00000000-0005-0000-0000-0000EC070000}"/>
    <cellStyle name="Dezimal 3 2 2 5 3 3" xfId="12600" xr:uid="{00000000-0005-0000-0000-0000ED070000}"/>
    <cellStyle name="Dezimal 3 2 2 5 4" xfId="4080" xr:uid="{00000000-0005-0000-0000-0000EE070000}"/>
    <cellStyle name="Dezimal 3 2 2 5 4 2" xfId="9228" xr:uid="{00000000-0005-0000-0000-0000EF070000}"/>
    <cellStyle name="Dezimal 3 2 2 5 4 2 2" xfId="18858" xr:uid="{00000000-0005-0000-0000-0000F0070000}"/>
    <cellStyle name="Dezimal 3 2 2 5 4 3" xfId="14166" xr:uid="{00000000-0005-0000-0000-0000F1070000}"/>
    <cellStyle name="Dezimal 3 2 2 5 5" xfId="5796" xr:uid="{00000000-0005-0000-0000-0000F2070000}"/>
    <cellStyle name="Dezimal 3 2 2 5 5 2" xfId="15730" xr:uid="{00000000-0005-0000-0000-0000F3070000}"/>
    <cellStyle name="Dezimal 3 2 2 5 6" xfId="10945" xr:uid="{00000000-0005-0000-0000-0000F4070000}"/>
    <cellStyle name="Dezimal 3 2 2 6" xfId="1460" xr:uid="{00000000-0005-0000-0000-0000F5070000}"/>
    <cellStyle name="Dezimal 3 2 2 6 2" xfId="3211" xr:uid="{00000000-0005-0000-0000-0000F6070000}"/>
    <cellStyle name="Dezimal 3 2 2 6 2 2" xfId="8361" xr:uid="{00000000-0005-0000-0000-0000F7070000}"/>
    <cellStyle name="Dezimal 3 2 2 6 2 2 2" xfId="18067" xr:uid="{00000000-0005-0000-0000-0000F8070000}"/>
    <cellStyle name="Dezimal 3 2 2 6 2 3" xfId="13373" xr:uid="{00000000-0005-0000-0000-0000F9070000}"/>
    <cellStyle name="Dezimal 3 2 2 6 3" xfId="4929" xr:uid="{00000000-0005-0000-0000-0000FA070000}"/>
    <cellStyle name="Dezimal 3 2 2 6 3 2" xfId="10077" xr:uid="{00000000-0005-0000-0000-0000FB070000}"/>
    <cellStyle name="Dezimal 3 2 2 6 3 2 2" xfId="19631" xr:uid="{00000000-0005-0000-0000-0000FC070000}"/>
    <cellStyle name="Dezimal 3 2 2 6 3 3" xfId="14939" xr:uid="{00000000-0005-0000-0000-0000FD070000}"/>
    <cellStyle name="Dezimal 3 2 2 6 4" xfId="6645" xr:uid="{00000000-0005-0000-0000-0000FE070000}"/>
    <cellStyle name="Dezimal 3 2 2 6 4 2" xfId="16503" xr:uid="{00000000-0005-0000-0000-0000FF070000}"/>
    <cellStyle name="Dezimal 3 2 2 6 5" xfId="11805" xr:uid="{00000000-0005-0000-0000-000000080000}"/>
    <cellStyle name="Dezimal 3 2 2 7" xfId="2349" xr:uid="{00000000-0005-0000-0000-000001080000}"/>
    <cellStyle name="Dezimal 3 2 2 7 2" xfId="7503" xr:uid="{00000000-0005-0000-0000-000002080000}"/>
    <cellStyle name="Dezimal 3 2 2 7 2 2" xfId="17285" xr:uid="{00000000-0005-0000-0000-000003080000}"/>
    <cellStyle name="Dezimal 3 2 2 7 3" xfId="12591" xr:uid="{00000000-0005-0000-0000-000004080000}"/>
    <cellStyle name="Dezimal 3 2 2 8" xfId="4071" xr:uid="{00000000-0005-0000-0000-000005080000}"/>
    <cellStyle name="Dezimal 3 2 2 8 2" xfId="9219" xr:uid="{00000000-0005-0000-0000-000006080000}"/>
    <cellStyle name="Dezimal 3 2 2 8 2 2" xfId="18849" xr:uid="{00000000-0005-0000-0000-000007080000}"/>
    <cellStyle name="Dezimal 3 2 2 8 3" xfId="14157" xr:uid="{00000000-0005-0000-0000-000008080000}"/>
    <cellStyle name="Dezimal 3 2 2 9" xfId="5787" xr:uid="{00000000-0005-0000-0000-000009080000}"/>
    <cellStyle name="Dezimal 3 2 2 9 2" xfId="15721" xr:uid="{00000000-0005-0000-0000-00000A080000}"/>
    <cellStyle name="Dezimal 3 2 3" xfId="103" xr:uid="{00000000-0005-0000-0000-00000B080000}"/>
    <cellStyle name="Dezimal 3 2 3 10" xfId="10946" xr:uid="{00000000-0005-0000-0000-00000C080000}"/>
    <cellStyle name="Dezimal 3 2 3 2" xfId="104" xr:uid="{00000000-0005-0000-0000-00000D080000}"/>
    <cellStyle name="Dezimal 3 2 3 2 2" xfId="105" xr:uid="{00000000-0005-0000-0000-00000E080000}"/>
    <cellStyle name="Dezimal 3 2 3 2 2 2" xfId="106" xr:uid="{00000000-0005-0000-0000-00000F080000}"/>
    <cellStyle name="Dezimal 3 2 3 2 2 2 2" xfId="1473" xr:uid="{00000000-0005-0000-0000-000010080000}"/>
    <cellStyle name="Dezimal 3 2 3 2 2 2 2 2" xfId="3224" xr:uid="{00000000-0005-0000-0000-000011080000}"/>
    <cellStyle name="Dezimal 3 2 3 2 2 2 2 2 2" xfId="8374" xr:uid="{00000000-0005-0000-0000-000012080000}"/>
    <cellStyle name="Dezimal 3 2 3 2 2 2 2 2 2 2" xfId="18080" xr:uid="{00000000-0005-0000-0000-000013080000}"/>
    <cellStyle name="Dezimal 3 2 3 2 2 2 2 2 3" xfId="13386" xr:uid="{00000000-0005-0000-0000-000014080000}"/>
    <cellStyle name="Dezimal 3 2 3 2 2 2 2 3" xfId="4942" xr:uid="{00000000-0005-0000-0000-000015080000}"/>
    <cellStyle name="Dezimal 3 2 3 2 2 2 2 3 2" xfId="10090" xr:uid="{00000000-0005-0000-0000-000016080000}"/>
    <cellStyle name="Dezimal 3 2 3 2 2 2 2 3 2 2" xfId="19644" xr:uid="{00000000-0005-0000-0000-000017080000}"/>
    <cellStyle name="Dezimal 3 2 3 2 2 2 2 3 3" xfId="14952" xr:uid="{00000000-0005-0000-0000-000018080000}"/>
    <cellStyle name="Dezimal 3 2 3 2 2 2 2 4" xfId="6658" xr:uid="{00000000-0005-0000-0000-000019080000}"/>
    <cellStyle name="Dezimal 3 2 3 2 2 2 2 4 2" xfId="16516" xr:uid="{00000000-0005-0000-0000-00001A080000}"/>
    <cellStyle name="Dezimal 3 2 3 2 2 2 2 5" xfId="11818" xr:uid="{00000000-0005-0000-0000-00001B080000}"/>
    <cellStyle name="Dezimal 3 2 3 2 2 2 3" xfId="2362" xr:uid="{00000000-0005-0000-0000-00001C080000}"/>
    <cellStyle name="Dezimal 3 2 3 2 2 2 3 2" xfId="7516" xr:uid="{00000000-0005-0000-0000-00001D080000}"/>
    <cellStyle name="Dezimal 3 2 3 2 2 2 3 2 2" xfId="17298" xr:uid="{00000000-0005-0000-0000-00001E080000}"/>
    <cellStyle name="Dezimal 3 2 3 2 2 2 3 3" xfId="12604" xr:uid="{00000000-0005-0000-0000-00001F080000}"/>
    <cellStyle name="Dezimal 3 2 3 2 2 2 4" xfId="4084" xr:uid="{00000000-0005-0000-0000-000020080000}"/>
    <cellStyle name="Dezimal 3 2 3 2 2 2 4 2" xfId="9232" xr:uid="{00000000-0005-0000-0000-000021080000}"/>
    <cellStyle name="Dezimal 3 2 3 2 2 2 4 2 2" xfId="18862" xr:uid="{00000000-0005-0000-0000-000022080000}"/>
    <cellStyle name="Dezimal 3 2 3 2 2 2 4 3" xfId="14170" xr:uid="{00000000-0005-0000-0000-000023080000}"/>
    <cellStyle name="Dezimal 3 2 3 2 2 2 5" xfId="5800" xr:uid="{00000000-0005-0000-0000-000024080000}"/>
    <cellStyle name="Dezimal 3 2 3 2 2 2 5 2" xfId="15734" xr:uid="{00000000-0005-0000-0000-000025080000}"/>
    <cellStyle name="Dezimal 3 2 3 2 2 2 6" xfId="10949" xr:uid="{00000000-0005-0000-0000-000026080000}"/>
    <cellStyle name="Dezimal 3 2 3 2 2 3" xfId="1472" xr:uid="{00000000-0005-0000-0000-000027080000}"/>
    <cellStyle name="Dezimal 3 2 3 2 2 3 2" xfId="3223" xr:uid="{00000000-0005-0000-0000-000028080000}"/>
    <cellStyle name="Dezimal 3 2 3 2 2 3 2 2" xfId="8373" xr:uid="{00000000-0005-0000-0000-000029080000}"/>
    <cellStyle name="Dezimal 3 2 3 2 2 3 2 2 2" xfId="18079" xr:uid="{00000000-0005-0000-0000-00002A080000}"/>
    <cellStyle name="Dezimal 3 2 3 2 2 3 2 3" xfId="13385" xr:uid="{00000000-0005-0000-0000-00002B080000}"/>
    <cellStyle name="Dezimal 3 2 3 2 2 3 3" xfId="4941" xr:uid="{00000000-0005-0000-0000-00002C080000}"/>
    <cellStyle name="Dezimal 3 2 3 2 2 3 3 2" xfId="10089" xr:uid="{00000000-0005-0000-0000-00002D080000}"/>
    <cellStyle name="Dezimal 3 2 3 2 2 3 3 2 2" xfId="19643" xr:uid="{00000000-0005-0000-0000-00002E080000}"/>
    <cellStyle name="Dezimal 3 2 3 2 2 3 3 3" xfId="14951" xr:uid="{00000000-0005-0000-0000-00002F080000}"/>
    <cellStyle name="Dezimal 3 2 3 2 2 3 4" xfId="6657" xr:uid="{00000000-0005-0000-0000-000030080000}"/>
    <cellStyle name="Dezimal 3 2 3 2 2 3 4 2" xfId="16515" xr:uid="{00000000-0005-0000-0000-000031080000}"/>
    <cellStyle name="Dezimal 3 2 3 2 2 3 5" xfId="11817" xr:uid="{00000000-0005-0000-0000-000032080000}"/>
    <cellStyle name="Dezimal 3 2 3 2 2 4" xfId="2361" xr:uid="{00000000-0005-0000-0000-000033080000}"/>
    <cellStyle name="Dezimal 3 2 3 2 2 4 2" xfId="7515" xr:uid="{00000000-0005-0000-0000-000034080000}"/>
    <cellStyle name="Dezimal 3 2 3 2 2 4 2 2" xfId="17297" xr:uid="{00000000-0005-0000-0000-000035080000}"/>
    <cellStyle name="Dezimal 3 2 3 2 2 4 3" xfId="12603" xr:uid="{00000000-0005-0000-0000-000036080000}"/>
    <cellStyle name="Dezimal 3 2 3 2 2 5" xfId="4083" xr:uid="{00000000-0005-0000-0000-000037080000}"/>
    <cellStyle name="Dezimal 3 2 3 2 2 5 2" xfId="9231" xr:uid="{00000000-0005-0000-0000-000038080000}"/>
    <cellStyle name="Dezimal 3 2 3 2 2 5 2 2" xfId="18861" xr:uid="{00000000-0005-0000-0000-000039080000}"/>
    <cellStyle name="Dezimal 3 2 3 2 2 5 3" xfId="14169" xr:uid="{00000000-0005-0000-0000-00003A080000}"/>
    <cellStyle name="Dezimal 3 2 3 2 2 6" xfId="5799" xr:uid="{00000000-0005-0000-0000-00003B080000}"/>
    <cellStyle name="Dezimal 3 2 3 2 2 6 2" xfId="15733" xr:uid="{00000000-0005-0000-0000-00003C080000}"/>
    <cellStyle name="Dezimal 3 2 3 2 2 7" xfId="10948" xr:uid="{00000000-0005-0000-0000-00003D080000}"/>
    <cellStyle name="Dezimal 3 2 3 2 3" xfId="107" xr:uid="{00000000-0005-0000-0000-00003E080000}"/>
    <cellStyle name="Dezimal 3 2 3 2 3 2" xfId="1474" xr:uid="{00000000-0005-0000-0000-00003F080000}"/>
    <cellStyle name="Dezimal 3 2 3 2 3 2 2" xfId="3225" xr:uid="{00000000-0005-0000-0000-000040080000}"/>
    <cellStyle name="Dezimal 3 2 3 2 3 2 2 2" xfId="8375" xr:uid="{00000000-0005-0000-0000-000041080000}"/>
    <cellStyle name="Dezimal 3 2 3 2 3 2 2 2 2" xfId="18081" xr:uid="{00000000-0005-0000-0000-000042080000}"/>
    <cellStyle name="Dezimal 3 2 3 2 3 2 2 3" xfId="13387" xr:uid="{00000000-0005-0000-0000-000043080000}"/>
    <cellStyle name="Dezimal 3 2 3 2 3 2 3" xfId="4943" xr:uid="{00000000-0005-0000-0000-000044080000}"/>
    <cellStyle name="Dezimal 3 2 3 2 3 2 3 2" xfId="10091" xr:uid="{00000000-0005-0000-0000-000045080000}"/>
    <cellStyle name="Dezimal 3 2 3 2 3 2 3 2 2" xfId="19645" xr:uid="{00000000-0005-0000-0000-000046080000}"/>
    <cellStyle name="Dezimal 3 2 3 2 3 2 3 3" xfId="14953" xr:uid="{00000000-0005-0000-0000-000047080000}"/>
    <cellStyle name="Dezimal 3 2 3 2 3 2 4" xfId="6659" xr:uid="{00000000-0005-0000-0000-000048080000}"/>
    <cellStyle name="Dezimal 3 2 3 2 3 2 4 2" xfId="16517" xr:uid="{00000000-0005-0000-0000-000049080000}"/>
    <cellStyle name="Dezimal 3 2 3 2 3 2 5" xfId="11819" xr:uid="{00000000-0005-0000-0000-00004A080000}"/>
    <cellStyle name="Dezimal 3 2 3 2 3 3" xfId="2363" xr:uid="{00000000-0005-0000-0000-00004B080000}"/>
    <cellStyle name="Dezimal 3 2 3 2 3 3 2" xfId="7517" xr:uid="{00000000-0005-0000-0000-00004C080000}"/>
    <cellStyle name="Dezimal 3 2 3 2 3 3 2 2" xfId="17299" xr:uid="{00000000-0005-0000-0000-00004D080000}"/>
    <cellStyle name="Dezimal 3 2 3 2 3 3 3" xfId="12605" xr:uid="{00000000-0005-0000-0000-00004E080000}"/>
    <cellStyle name="Dezimal 3 2 3 2 3 4" xfId="4085" xr:uid="{00000000-0005-0000-0000-00004F080000}"/>
    <cellStyle name="Dezimal 3 2 3 2 3 4 2" xfId="9233" xr:uid="{00000000-0005-0000-0000-000050080000}"/>
    <cellStyle name="Dezimal 3 2 3 2 3 4 2 2" xfId="18863" xr:uid="{00000000-0005-0000-0000-000051080000}"/>
    <cellStyle name="Dezimal 3 2 3 2 3 4 3" xfId="14171" xr:uid="{00000000-0005-0000-0000-000052080000}"/>
    <cellStyle name="Dezimal 3 2 3 2 3 5" xfId="5801" xr:uid="{00000000-0005-0000-0000-000053080000}"/>
    <cellStyle name="Dezimal 3 2 3 2 3 5 2" xfId="15735" xr:uid="{00000000-0005-0000-0000-000054080000}"/>
    <cellStyle name="Dezimal 3 2 3 2 3 6" xfId="10950" xr:uid="{00000000-0005-0000-0000-000055080000}"/>
    <cellStyle name="Dezimal 3 2 3 2 4" xfId="108" xr:uid="{00000000-0005-0000-0000-000056080000}"/>
    <cellStyle name="Dezimal 3 2 3 2 4 2" xfId="1475" xr:uid="{00000000-0005-0000-0000-000057080000}"/>
    <cellStyle name="Dezimal 3 2 3 2 4 2 2" xfId="3226" xr:uid="{00000000-0005-0000-0000-000058080000}"/>
    <cellStyle name="Dezimal 3 2 3 2 4 2 2 2" xfId="8376" xr:uid="{00000000-0005-0000-0000-000059080000}"/>
    <cellStyle name="Dezimal 3 2 3 2 4 2 2 2 2" xfId="18082" xr:uid="{00000000-0005-0000-0000-00005A080000}"/>
    <cellStyle name="Dezimal 3 2 3 2 4 2 2 3" xfId="13388" xr:uid="{00000000-0005-0000-0000-00005B080000}"/>
    <cellStyle name="Dezimal 3 2 3 2 4 2 3" xfId="4944" xr:uid="{00000000-0005-0000-0000-00005C080000}"/>
    <cellStyle name="Dezimal 3 2 3 2 4 2 3 2" xfId="10092" xr:uid="{00000000-0005-0000-0000-00005D080000}"/>
    <cellStyle name="Dezimal 3 2 3 2 4 2 3 2 2" xfId="19646" xr:uid="{00000000-0005-0000-0000-00005E080000}"/>
    <cellStyle name="Dezimal 3 2 3 2 4 2 3 3" xfId="14954" xr:uid="{00000000-0005-0000-0000-00005F080000}"/>
    <cellStyle name="Dezimal 3 2 3 2 4 2 4" xfId="6660" xr:uid="{00000000-0005-0000-0000-000060080000}"/>
    <cellStyle name="Dezimal 3 2 3 2 4 2 4 2" xfId="16518" xr:uid="{00000000-0005-0000-0000-000061080000}"/>
    <cellStyle name="Dezimal 3 2 3 2 4 2 5" xfId="11820" xr:uid="{00000000-0005-0000-0000-000062080000}"/>
    <cellStyle name="Dezimal 3 2 3 2 4 3" xfId="2364" xr:uid="{00000000-0005-0000-0000-000063080000}"/>
    <cellStyle name="Dezimal 3 2 3 2 4 3 2" xfId="7518" xr:uid="{00000000-0005-0000-0000-000064080000}"/>
    <cellStyle name="Dezimal 3 2 3 2 4 3 2 2" xfId="17300" xr:uid="{00000000-0005-0000-0000-000065080000}"/>
    <cellStyle name="Dezimal 3 2 3 2 4 3 3" xfId="12606" xr:uid="{00000000-0005-0000-0000-000066080000}"/>
    <cellStyle name="Dezimal 3 2 3 2 4 4" xfId="4086" xr:uid="{00000000-0005-0000-0000-000067080000}"/>
    <cellStyle name="Dezimal 3 2 3 2 4 4 2" xfId="9234" xr:uid="{00000000-0005-0000-0000-000068080000}"/>
    <cellStyle name="Dezimal 3 2 3 2 4 4 2 2" xfId="18864" xr:uid="{00000000-0005-0000-0000-000069080000}"/>
    <cellStyle name="Dezimal 3 2 3 2 4 4 3" xfId="14172" xr:uid="{00000000-0005-0000-0000-00006A080000}"/>
    <cellStyle name="Dezimal 3 2 3 2 4 5" xfId="5802" xr:uid="{00000000-0005-0000-0000-00006B080000}"/>
    <cellStyle name="Dezimal 3 2 3 2 4 5 2" xfId="15736" xr:uid="{00000000-0005-0000-0000-00006C080000}"/>
    <cellStyle name="Dezimal 3 2 3 2 4 6" xfId="10951" xr:uid="{00000000-0005-0000-0000-00006D080000}"/>
    <cellStyle name="Dezimal 3 2 3 2 5" xfId="1471" xr:uid="{00000000-0005-0000-0000-00006E080000}"/>
    <cellStyle name="Dezimal 3 2 3 2 5 2" xfId="3222" xr:uid="{00000000-0005-0000-0000-00006F080000}"/>
    <cellStyle name="Dezimal 3 2 3 2 5 2 2" xfId="8372" xr:uid="{00000000-0005-0000-0000-000070080000}"/>
    <cellStyle name="Dezimal 3 2 3 2 5 2 2 2" xfId="18078" xr:uid="{00000000-0005-0000-0000-000071080000}"/>
    <cellStyle name="Dezimal 3 2 3 2 5 2 3" xfId="13384" xr:uid="{00000000-0005-0000-0000-000072080000}"/>
    <cellStyle name="Dezimal 3 2 3 2 5 3" xfId="4940" xr:uid="{00000000-0005-0000-0000-000073080000}"/>
    <cellStyle name="Dezimal 3 2 3 2 5 3 2" xfId="10088" xr:uid="{00000000-0005-0000-0000-000074080000}"/>
    <cellStyle name="Dezimal 3 2 3 2 5 3 2 2" xfId="19642" xr:uid="{00000000-0005-0000-0000-000075080000}"/>
    <cellStyle name="Dezimal 3 2 3 2 5 3 3" xfId="14950" xr:uid="{00000000-0005-0000-0000-000076080000}"/>
    <cellStyle name="Dezimal 3 2 3 2 5 4" xfId="6656" xr:uid="{00000000-0005-0000-0000-000077080000}"/>
    <cellStyle name="Dezimal 3 2 3 2 5 4 2" xfId="16514" xr:uid="{00000000-0005-0000-0000-000078080000}"/>
    <cellStyle name="Dezimal 3 2 3 2 5 5" xfId="11816" xr:uid="{00000000-0005-0000-0000-000079080000}"/>
    <cellStyle name="Dezimal 3 2 3 2 6" xfId="2360" xr:uid="{00000000-0005-0000-0000-00007A080000}"/>
    <cellStyle name="Dezimal 3 2 3 2 6 2" xfId="7514" xr:uid="{00000000-0005-0000-0000-00007B080000}"/>
    <cellStyle name="Dezimal 3 2 3 2 6 2 2" xfId="17296" xr:uid="{00000000-0005-0000-0000-00007C080000}"/>
    <cellStyle name="Dezimal 3 2 3 2 6 3" xfId="12602" xr:uid="{00000000-0005-0000-0000-00007D080000}"/>
    <cellStyle name="Dezimal 3 2 3 2 7" xfId="4082" xr:uid="{00000000-0005-0000-0000-00007E080000}"/>
    <cellStyle name="Dezimal 3 2 3 2 7 2" xfId="9230" xr:uid="{00000000-0005-0000-0000-00007F080000}"/>
    <cellStyle name="Dezimal 3 2 3 2 7 2 2" xfId="18860" xr:uid="{00000000-0005-0000-0000-000080080000}"/>
    <cellStyle name="Dezimal 3 2 3 2 7 3" xfId="14168" xr:uid="{00000000-0005-0000-0000-000081080000}"/>
    <cellStyle name="Dezimal 3 2 3 2 8" xfId="5798" xr:uid="{00000000-0005-0000-0000-000082080000}"/>
    <cellStyle name="Dezimal 3 2 3 2 8 2" xfId="15732" xr:uid="{00000000-0005-0000-0000-000083080000}"/>
    <cellStyle name="Dezimal 3 2 3 2 9" xfId="10947" xr:uid="{00000000-0005-0000-0000-000084080000}"/>
    <cellStyle name="Dezimal 3 2 3 3" xfId="109" xr:uid="{00000000-0005-0000-0000-000085080000}"/>
    <cellStyle name="Dezimal 3 2 3 3 2" xfId="110" xr:uid="{00000000-0005-0000-0000-000086080000}"/>
    <cellStyle name="Dezimal 3 2 3 3 2 2" xfId="1477" xr:uid="{00000000-0005-0000-0000-000087080000}"/>
    <cellStyle name="Dezimal 3 2 3 3 2 2 2" xfId="3228" xr:uid="{00000000-0005-0000-0000-000088080000}"/>
    <cellStyle name="Dezimal 3 2 3 3 2 2 2 2" xfId="8378" xr:uid="{00000000-0005-0000-0000-000089080000}"/>
    <cellStyle name="Dezimal 3 2 3 3 2 2 2 2 2" xfId="18084" xr:uid="{00000000-0005-0000-0000-00008A080000}"/>
    <cellStyle name="Dezimal 3 2 3 3 2 2 2 3" xfId="13390" xr:uid="{00000000-0005-0000-0000-00008B080000}"/>
    <cellStyle name="Dezimal 3 2 3 3 2 2 3" xfId="4946" xr:uid="{00000000-0005-0000-0000-00008C080000}"/>
    <cellStyle name="Dezimal 3 2 3 3 2 2 3 2" xfId="10094" xr:uid="{00000000-0005-0000-0000-00008D080000}"/>
    <cellStyle name="Dezimal 3 2 3 3 2 2 3 2 2" xfId="19648" xr:uid="{00000000-0005-0000-0000-00008E080000}"/>
    <cellStyle name="Dezimal 3 2 3 3 2 2 3 3" xfId="14956" xr:uid="{00000000-0005-0000-0000-00008F080000}"/>
    <cellStyle name="Dezimal 3 2 3 3 2 2 4" xfId="6662" xr:uid="{00000000-0005-0000-0000-000090080000}"/>
    <cellStyle name="Dezimal 3 2 3 3 2 2 4 2" xfId="16520" xr:uid="{00000000-0005-0000-0000-000091080000}"/>
    <cellStyle name="Dezimal 3 2 3 3 2 2 5" xfId="11822" xr:uid="{00000000-0005-0000-0000-000092080000}"/>
    <cellStyle name="Dezimal 3 2 3 3 2 3" xfId="2366" xr:uid="{00000000-0005-0000-0000-000093080000}"/>
    <cellStyle name="Dezimal 3 2 3 3 2 3 2" xfId="7520" xr:uid="{00000000-0005-0000-0000-000094080000}"/>
    <cellStyle name="Dezimal 3 2 3 3 2 3 2 2" xfId="17302" xr:uid="{00000000-0005-0000-0000-000095080000}"/>
    <cellStyle name="Dezimal 3 2 3 3 2 3 3" xfId="12608" xr:uid="{00000000-0005-0000-0000-000096080000}"/>
    <cellStyle name="Dezimal 3 2 3 3 2 4" xfId="4088" xr:uid="{00000000-0005-0000-0000-000097080000}"/>
    <cellStyle name="Dezimal 3 2 3 3 2 4 2" xfId="9236" xr:uid="{00000000-0005-0000-0000-000098080000}"/>
    <cellStyle name="Dezimal 3 2 3 3 2 4 2 2" xfId="18866" xr:uid="{00000000-0005-0000-0000-000099080000}"/>
    <cellStyle name="Dezimal 3 2 3 3 2 4 3" xfId="14174" xr:uid="{00000000-0005-0000-0000-00009A080000}"/>
    <cellStyle name="Dezimal 3 2 3 3 2 5" xfId="5804" xr:uid="{00000000-0005-0000-0000-00009B080000}"/>
    <cellStyle name="Dezimal 3 2 3 3 2 5 2" xfId="15738" xr:uid="{00000000-0005-0000-0000-00009C080000}"/>
    <cellStyle name="Dezimal 3 2 3 3 2 6" xfId="10953" xr:uid="{00000000-0005-0000-0000-00009D080000}"/>
    <cellStyle name="Dezimal 3 2 3 3 3" xfId="1476" xr:uid="{00000000-0005-0000-0000-00009E080000}"/>
    <cellStyle name="Dezimal 3 2 3 3 3 2" xfId="3227" xr:uid="{00000000-0005-0000-0000-00009F080000}"/>
    <cellStyle name="Dezimal 3 2 3 3 3 2 2" xfId="8377" xr:uid="{00000000-0005-0000-0000-0000A0080000}"/>
    <cellStyle name="Dezimal 3 2 3 3 3 2 2 2" xfId="18083" xr:uid="{00000000-0005-0000-0000-0000A1080000}"/>
    <cellStyle name="Dezimal 3 2 3 3 3 2 3" xfId="13389" xr:uid="{00000000-0005-0000-0000-0000A2080000}"/>
    <cellStyle name="Dezimal 3 2 3 3 3 3" xfId="4945" xr:uid="{00000000-0005-0000-0000-0000A3080000}"/>
    <cellStyle name="Dezimal 3 2 3 3 3 3 2" xfId="10093" xr:uid="{00000000-0005-0000-0000-0000A4080000}"/>
    <cellStyle name="Dezimal 3 2 3 3 3 3 2 2" xfId="19647" xr:uid="{00000000-0005-0000-0000-0000A5080000}"/>
    <cellStyle name="Dezimal 3 2 3 3 3 3 3" xfId="14955" xr:uid="{00000000-0005-0000-0000-0000A6080000}"/>
    <cellStyle name="Dezimal 3 2 3 3 3 4" xfId="6661" xr:uid="{00000000-0005-0000-0000-0000A7080000}"/>
    <cellStyle name="Dezimal 3 2 3 3 3 4 2" xfId="16519" xr:uid="{00000000-0005-0000-0000-0000A8080000}"/>
    <cellStyle name="Dezimal 3 2 3 3 3 5" xfId="11821" xr:uid="{00000000-0005-0000-0000-0000A9080000}"/>
    <cellStyle name="Dezimal 3 2 3 3 4" xfId="2365" xr:uid="{00000000-0005-0000-0000-0000AA080000}"/>
    <cellStyle name="Dezimal 3 2 3 3 4 2" xfId="7519" xr:uid="{00000000-0005-0000-0000-0000AB080000}"/>
    <cellStyle name="Dezimal 3 2 3 3 4 2 2" xfId="17301" xr:uid="{00000000-0005-0000-0000-0000AC080000}"/>
    <cellStyle name="Dezimal 3 2 3 3 4 3" xfId="12607" xr:uid="{00000000-0005-0000-0000-0000AD080000}"/>
    <cellStyle name="Dezimal 3 2 3 3 5" xfId="4087" xr:uid="{00000000-0005-0000-0000-0000AE080000}"/>
    <cellStyle name="Dezimal 3 2 3 3 5 2" xfId="9235" xr:uid="{00000000-0005-0000-0000-0000AF080000}"/>
    <cellStyle name="Dezimal 3 2 3 3 5 2 2" xfId="18865" xr:uid="{00000000-0005-0000-0000-0000B0080000}"/>
    <cellStyle name="Dezimal 3 2 3 3 5 3" xfId="14173" xr:uid="{00000000-0005-0000-0000-0000B1080000}"/>
    <cellStyle name="Dezimal 3 2 3 3 6" xfId="5803" xr:uid="{00000000-0005-0000-0000-0000B2080000}"/>
    <cellStyle name="Dezimal 3 2 3 3 6 2" xfId="15737" xr:uid="{00000000-0005-0000-0000-0000B3080000}"/>
    <cellStyle name="Dezimal 3 2 3 3 7" xfId="10952" xr:uid="{00000000-0005-0000-0000-0000B4080000}"/>
    <cellStyle name="Dezimal 3 2 3 4" xfId="111" xr:uid="{00000000-0005-0000-0000-0000B5080000}"/>
    <cellStyle name="Dezimal 3 2 3 4 2" xfId="1478" xr:uid="{00000000-0005-0000-0000-0000B6080000}"/>
    <cellStyle name="Dezimal 3 2 3 4 2 2" xfId="3229" xr:uid="{00000000-0005-0000-0000-0000B7080000}"/>
    <cellStyle name="Dezimal 3 2 3 4 2 2 2" xfId="8379" xr:uid="{00000000-0005-0000-0000-0000B8080000}"/>
    <cellStyle name="Dezimal 3 2 3 4 2 2 2 2" xfId="18085" xr:uid="{00000000-0005-0000-0000-0000B9080000}"/>
    <cellStyle name="Dezimal 3 2 3 4 2 2 3" xfId="13391" xr:uid="{00000000-0005-0000-0000-0000BA080000}"/>
    <cellStyle name="Dezimal 3 2 3 4 2 3" xfId="4947" xr:uid="{00000000-0005-0000-0000-0000BB080000}"/>
    <cellStyle name="Dezimal 3 2 3 4 2 3 2" xfId="10095" xr:uid="{00000000-0005-0000-0000-0000BC080000}"/>
    <cellStyle name="Dezimal 3 2 3 4 2 3 2 2" xfId="19649" xr:uid="{00000000-0005-0000-0000-0000BD080000}"/>
    <cellStyle name="Dezimal 3 2 3 4 2 3 3" xfId="14957" xr:uid="{00000000-0005-0000-0000-0000BE080000}"/>
    <cellStyle name="Dezimal 3 2 3 4 2 4" xfId="6663" xr:uid="{00000000-0005-0000-0000-0000BF080000}"/>
    <cellStyle name="Dezimal 3 2 3 4 2 4 2" xfId="16521" xr:uid="{00000000-0005-0000-0000-0000C0080000}"/>
    <cellStyle name="Dezimal 3 2 3 4 2 5" xfId="11823" xr:uid="{00000000-0005-0000-0000-0000C1080000}"/>
    <cellStyle name="Dezimal 3 2 3 4 3" xfId="2367" xr:uid="{00000000-0005-0000-0000-0000C2080000}"/>
    <cellStyle name="Dezimal 3 2 3 4 3 2" xfId="7521" xr:uid="{00000000-0005-0000-0000-0000C3080000}"/>
    <cellStyle name="Dezimal 3 2 3 4 3 2 2" xfId="17303" xr:uid="{00000000-0005-0000-0000-0000C4080000}"/>
    <cellStyle name="Dezimal 3 2 3 4 3 3" xfId="12609" xr:uid="{00000000-0005-0000-0000-0000C5080000}"/>
    <cellStyle name="Dezimal 3 2 3 4 4" xfId="4089" xr:uid="{00000000-0005-0000-0000-0000C6080000}"/>
    <cellStyle name="Dezimal 3 2 3 4 4 2" xfId="9237" xr:uid="{00000000-0005-0000-0000-0000C7080000}"/>
    <cellStyle name="Dezimal 3 2 3 4 4 2 2" xfId="18867" xr:uid="{00000000-0005-0000-0000-0000C8080000}"/>
    <cellStyle name="Dezimal 3 2 3 4 4 3" xfId="14175" xr:uid="{00000000-0005-0000-0000-0000C9080000}"/>
    <cellStyle name="Dezimal 3 2 3 4 5" xfId="5805" xr:uid="{00000000-0005-0000-0000-0000CA080000}"/>
    <cellStyle name="Dezimal 3 2 3 4 5 2" xfId="15739" xr:uid="{00000000-0005-0000-0000-0000CB080000}"/>
    <cellStyle name="Dezimal 3 2 3 4 6" xfId="10954" xr:uid="{00000000-0005-0000-0000-0000CC080000}"/>
    <cellStyle name="Dezimal 3 2 3 5" xfId="112" xr:uid="{00000000-0005-0000-0000-0000CD080000}"/>
    <cellStyle name="Dezimal 3 2 3 5 2" xfId="1479" xr:uid="{00000000-0005-0000-0000-0000CE080000}"/>
    <cellStyle name="Dezimal 3 2 3 5 2 2" xfId="3230" xr:uid="{00000000-0005-0000-0000-0000CF080000}"/>
    <cellStyle name="Dezimal 3 2 3 5 2 2 2" xfId="8380" xr:uid="{00000000-0005-0000-0000-0000D0080000}"/>
    <cellStyle name="Dezimal 3 2 3 5 2 2 2 2" xfId="18086" xr:uid="{00000000-0005-0000-0000-0000D1080000}"/>
    <cellStyle name="Dezimal 3 2 3 5 2 2 3" xfId="13392" xr:uid="{00000000-0005-0000-0000-0000D2080000}"/>
    <cellStyle name="Dezimal 3 2 3 5 2 3" xfId="4948" xr:uid="{00000000-0005-0000-0000-0000D3080000}"/>
    <cellStyle name="Dezimal 3 2 3 5 2 3 2" xfId="10096" xr:uid="{00000000-0005-0000-0000-0000D4080000}"/>
    <cellStyle name="Dezimal 3 2 3 5 2 3 2 2" xfId="19650" xr:uid="{00000000-0005-0000-0000-0000D5080000}"/>
    <cellStyle name="Dezimal 3 2 3 5 2 3 3" xfId="14958" xr:uid="{00000000-0005-0000-0000-0000D6080000}"/>
    <cellStyle name="Dezimal 3 2 3 5 2 4" xfId="6664" xr:uid="{00000000-0005-0000-0000-0000D7080000}"/>
    <cellStyle name="Dezimal 3 2 3 5 2 4 2" xfId="16522" xr:uid="{00000000-0005-0000-0000-0000D8080000}"/>
    <cellStyle name="Dezimal 3 2 3 5 2 5" xfId="11824" xr:uid="{00000000-0005-0000-0000-0000D9080000}"/>
    <cellStyle name="Dezimal 3 2 3 5 3" xfId="2368" xr:uid="{00000000-0005-0000-0000-0000DA080000}"/>
    <cellStyle name="Dezimal 3 2 3 5 3 2" xfId="7522" xr:uid="{00000000-0005-0000-0000-0000DB080000}"/>
    <cellStyle name="Dezimal 3 2 3 5 3 2 2" xfId="17304" xr:uid="{00000000-0005-0000-0000-0000DC080000}"/>
    <cellStyle name="Dezimal 3 2 3 5 3 3" xfId="12610" xr:uid="{00000000-0005-0000-0000-0000DD080000}"/>
    <cellStyle name="Dezimal 3 2 3 5 4" xfId="4090" xr:uid="{00000000-0005-0000-0000-0000DE080000}"/>
    <cellStyle name="Dezimal 3 2 3 5 4 2" xfId="9238" xr:uid="{00000000-0005-0000-0000-0000DF080000}"/>
    <cellStyle name="Dezimal 3 2 3 5 4 2 2" xfId="18868" xr:uid="{00000000-0005-0000-0000-0000E0080000}"/>
    <cellStyle name="Dezimal 3 2 3 5 4 3" xfId="14176" xr:uid="{00000000-0005-0000-0000-0000E1080000}"/>
    <cellStyle name="Dezimal 3 2 3 5 5" xfId="5806" xr:uid="{00000000-0005-0000-0000-0000E2080000}"/>
    <cellStyle name="Dezimal 3 2 3 5 5 2" xfId="15740" xr:uid="{00000000-0005-0000-0000-0000E3080000}"/>
    <cellStyle name="Dezimal 3 2 3 5 6" xfId="10955" xr:uid="{00000000-0005-0000-0000-0000E4080000}"/>
    <cellStyle name="Dezimal 3 2 3 6" xfId="1470" xr:uid="{00000000-0005-0000-0000-0000E5080000}"/>
    <cellStyle name="Dezimal 3 2 3 6 2" xfId="3221" xr:uid="{00000000-0005-0000-0000-0000E6080000}"/>
    <cellStyle name="Dezimal 3 2 3 6 2 2" xfId="8371" xr:uid="{00000000-0005-0000-0000-0000E7080000}"/>
    <cellStyle name="Dezimal 3 2 3 6 2 2 2" xfId="18077" xr:uid="{00000000-0005-0000-0000-0000E8080000}"/>
    <cellStyle name="Dezimal 3 2 3 6 2 3" xfId="13383" xr:uid="{00000000-0005-0000-0000-0000E9080000}"/>
    <cellStyle name="Dezimal 3 2 3 6 3" xfId="4939" xr:uid="{00000000-0005-0000-0000-0000EA080000}"/>
    <cellStyle name="Dezimal 3 2 3 6 3 2" xfId="10087" xr:uid="{00000000-0005-0000-0000-0000EB080000}"/>
    <cellStyle name="Dezimal 3 2 3 6 3 2 2" xfId="19641" xr:uid="{00000000-0005-0000-0000-0000EC080000}"/>
    <cellStyle name="Dezimal 3 2 3 6 3 3" xfId="14949" xr:uid="{00000000-0005-0000-0000-0000ED080000}"/>
    <cellStyle name="Dezimal 3 2 3 6 4" xfId="6655" xr:uid="{00000000-0005-0000-0000-0000EE080000}"/>
    <cellStyle name="Dezimal 3 2 3 6 4 2" xfId="16513" xr:uid="{00000000-0005-0000-0000-0000EF080000}"/>
    <cellStyle name="Dezimal 3 2 3 6 5" xfId="11815" xr:uid="{00000000-0005-0000-0000-0000F0080000}"/>
    <cellStyle name="Dezimal 3 2 3 7" xfId="2359" xr:uid="{00000000-0005-0000-0000-0000F1080000}"/>
    <cellStyle name="Dezimal 3 2 3 7 2" xfId="7513" xr:uid="{00000000-0005-0000-0000-0000F2080000}"/>
    <cellStyle name="Dezimal 3 2 3 7 2 2" xfId="17295" xr:uid="{00000000-0005-0000-0000-0000F3080000}"/>
    <cellStyle name="Dezimal 3 2 3 7 3" xfId="12601" xr:uid="{00000000-0005-0000-0000-0000F4080000}"/>
    <cellStyle name="Dezimal 3 2 3 8" xfId="4081" xr:uid="{00000000-0005-0000-0000-0000F5080000}"/>
    <cellStyle name="Dezimal 3 2 3 8 2" xfId="9229" xr:uid="{00000000-0005-0000-0000-0000F6080000}"/>
    <cellStyle name="Dezimal 3 2 3 8 2 2" xfId="18859" xr:uid="{00000000-0005-0000-0000-0000F7080000}"/>
    <cellStyle name="Dezimal 3 2 3 8 3" xfId="14167" xr:uid="{00000000-0005-0000-0000-0000F8080000}"/>
    <cellStyle name="Dezimal 3 2 3 9" xfId="5797" xr:uid="{00000000-0005-0000-0000-0000F9080000}"/>
    <cellStyle name="Dezimal 3 2 3 9 2" xfId="15731" xr:uid="{00000000-0005-0000-0000-0000FA080000}"/>
    <cellStyle name="Dezimal 3 2 4" xfId="113" xr:uid="{00000000-0005-0000-0000-0000FB080000}"/>
    <cellStyle name="Dezimal 3 2 4 10" xfId="10956" xr:uid="{00000000-0005-0000-0000-0000FC080000}"/>
    <cellStyle name="Dezimal 3 2 4 2" xfId="114" xr:uid="{00000000-0005-0000-0000-0000FD080000}"/>
    <cellStyle name="Dezimal 3 2 4 2 2" xfId="115" xr:uid="{00000000-0005-0000-0000-0000FE080000}"/>
    <cellStyle name="Dezimal 3 2 4 2 2 2" xfId="116" xr:uid="{00000000-0005-0000-0000-0000FF080000}"/>
    <cellStyle name="Dezimal 3 2 4 2 2 2 2" xfId="1483" xr:uid="{00000000-0005-0000-0000-000000090000}"/>
    <cellStyle name="Dezimal 3 2 4 2 2 2 2 2" xfId="3234" xr:uid="{00000000-0005-0000-0000-000001090000}"/>
    <cellStyle name="Dezimal 3 2 4 2 2 2 2 2 2" xfId="8384" xr:uid="{00000000-0005-0000-0000-000002090000}"/>
    <cellStyle name="Dezimal 3 2 4 2 2 2 2 2 2 2" xfId="18090" xr:uid="{00000000-0005-0000-0000-000003090000}"/>
    <cellStyle name="Dezimal 3 2 4 2 2 2 2 2 3" xfId="13396" xr:uid="{00000000-0005-0000-0000-000004090000}"/>
    <cellStyle name="Dezimal 3 2 4 2 2 2 2 3" xfId="4952" xr:uid="{00000000-0005-0000-0000-000005090000}"/>
    <cellStyle name="Dezimal 3 2 4 2 2 2 2 3 2" xfId="10100" xr:uid="{00000000-0005-0000-0000-000006090000}"/>
    <cellStyle name="Dezimal 3 2 4 2 2 2 2 3 2 2" xfId="19654" xr:uid="{00000000-0005-0000-0000-000007090000}"/>
    <cellStyle name="Dezimal 3 2 4 2 2 2 2 3 3" xfId="14962" xr:uid="{00000000-0005-0000-0000-000008090000}"/>
    <cellStyle name="Dezimal 3 2 4 2 2 2 2 4" xfId="6668" xr:uid="{00000000-0005-0000-0000-000009090000}"/>
    <cellStyle name="Dezimal 3 2 4 2 2 2 2 4 2" xfId="16526" xr:uid="{00000000-0005-0000-0000-00000A090000}"/>
    <cellStyle name="Dezimal 3 2 4 2 2 2 2 5" xfId="11828" xr:uid="{00000000-0005-0000-0000-00000B090000}"/>
    <cellStyle name="Dezimal 3 2 4 2 2 2 3" xfId="2372" xr:uid="{00000000-0005-0000-0000-00000C090000}"/>
    <cellStyle name="Dezimal 3 2 4 2 2 2 3 2" xfId="7526" xr:uid="{00000000-0005-0000-0000-00000D090000}"/>
    <cellStyle name="Dezimal 3 2 4 2 2 2 3 2 2" xfId="17308" xr:uid="{00000000-0005-0000-0000-00000E090000}"/>
    <cellStyle name="Dezimal 3 2 4 2 2 2 3 3" xfId="12614" xr:uid="{00000000-0005-0000-0000-00000F090000}"/>
    <cellStyle name="Dezimal 3 2 4 2 2 2 4" xfId="4094" xr:uid="{00000000-0005-0000-0000-000010090000}"/>
    <cellStyle name="Dezimal 3 2 4 2 2 2 4 2" xfId="9242" xr:uid="{00000000-0005-0000-0000-000011090000}"/>
    <cellStyle name="Dezimal 3 2 4 2 2 2 4 2 2" xfId="18872" xr:uid="{00000000-0005-0000-0000-000012090000}"/>
    <cellStyle name="Dezimal 3 2 4 2 2 2 4 3" xfId="14180" xr:uid="{00000000-0005-0000-0000-000013090000}"/>
    <cellStyle name="Dezimal 3 2 4 2 2 2 5" xfId="5810" xr:uid="{00000000-0005-0000-0000-000014090000}"/>
    <cellStyle name="Dezimal 3 2 4 2 2 2 5 2" xfId="15744" xr:uid="{00000000-0005-0000-0000-000015090000}"/>
    <cellStyle name="Dezimal 3 2 4 2 2 2 6" xfId="10959" xr:uid="{00000000-0005-0000-0000-000016090000}"/>
    <cellStyle name="Dezimal 3 2 4 2 2 3" xfId="1482" xr:uid="{00000000-0005-0000-0000-000017090000}"/>
    <cellStyle name="Dezimal 3 2 4 2 2 3 2" xfId="3233" xr:uid="{00000000-0005-0000-0000-000018090000}"/>
    <cellStyle name="Dezimal 3 2 4 2 2 3 2 2" xfId="8383" xr:uid="{00000000-0005-0000-0000-000019090000}"/>
    <cellStyle name="Dezimal 3 2 4 2 2 3 2 2 2" xfId="18089" xr:uid="{00000000-0005-0000-0000-00001A090000}"/>
    <cellStyle name="Dezimal 3 2 4 2 2 3 2 3" xfId="13395" xr:uid="{00000000-0005-0000-0000-00001B090000}"/>
    <cellStyle name="Dezimal 3 2 4 2 2 3 3" xfId="4951" xr:uid="{00000000-0005-0000-0000-00001C090000}"/>
    <cellStyle name="Dezimal 3 2 4 2 2 3 3 2" xfId="10099" xr:uid="{00000000-0005-0000-0000-00001D090000}"/>
    <cellStyle name="Dezimal 3 2 4 2 2 3 3 2 2" xfId="19653" xr:uid="{00000000-0005-0000-0000-00001E090000}"/>
    <cellStyle name="Dezimal 3 2 4 2 2 3 3 3" xfId="14961" xr:uid="{00000000-0005-0000-0000-00001F090000}"/>
    <cellStyle name="Dezimal 3 2 4 2 2 3 4" xfId="6667" xr:uid="{00000000-0005-0000-0000-000020090000}"/>
    <cellStyle name="Dezimal 3 2 4 2 2 3 4 2" xfId="16525" xr:uid="{00000000-0005-0000-0000-000021090000}"/>
    <cellStyle name="Dezimal 3 2 4 2 2 3 5" xfId="11827" xr:uid="{00000000-0005-0000-0000-000022090000}"/>
    <cellStyle name="Dezimal 3 2 4 2 2 4" xfId="2371" xr:uid="{00000000-0005-0000-0000-000023090000}"/>
    <cellStyle name="Dezimal 3 2 4 2 2 4 2" xfId="7525" xr:uid="{00000000-0005-0000-0000-000024090000}"/>
    <cellStyle name="Dezimal 3 2 4 2 2 4 2 2" xfId="17307" xr:uid="{00000000-0005-0000-0000-000025090000}"/>
    <cellStyle name="Dezimal 3 2 4 2 2 4 3" xfId="12613" xr:uid="{00000000-0005-0000-0000-000026090000}"/>
    <cellStyle name="Dezimal 3 2 4 2 2 5" xfId="4093" xr:uid="{00000000-0005-0000-0000-000027090000}"/>
    <cellStyle name="Dezimal 3 2 4 2 2 5 2" xfId="9241" xr:uid="{00000000-0005-0000-0000-000028090000}"/>
    <cellStyle name="Dezimal 3 2 4 2 2 5 2 2" xfId="18871" xr:uid="{00000000-0005-0000-0000-000029090000}"/>
    <cellStyle name="Dezimal 3 2 4 2 2 5 3" xfId="14179" xr:uid="{00000000-0005-0000-0000-00002A090000}"/>
    <cellStyle name="Dezimal 3 2 4 2 2 6" xfId="5809" xr:uid="{00000000-0005-0000-0000-00002B090000}"/>
    <cellStyle name="Dezimal 3 2 4 2 2 6 2" xfId="15743" xr:uid="{00000000-0005-0000-0000-00002C090000}"/>
    <cellStyle name="Dezimal 3 2 4 2 2 7" xfId="10958" xr:uid="{00000000-0005-0000-0000-00002D090000}"/>
    <cellStyle name="Dezimal 3 2 4 2 3" xfId="117" xr:uid="{00000000-0005-0000-0000-00002E090000}"/>
    <cellStyle name="Dezimal 3 2 4 2 3 2" xfId="1484" xr:uid="{00000000-0005-0000-0000-00002F090000}"/>
    <cellStyle name="Dezimal 3 2 4 2 3 2 2" xfId="3235" xr:uid="{00000000-0005-0000-0000-000030090000}"/>
    <cellStyle name="Dezimal 3 2 4 2 3 2 2 2" xfId="8385" xr:uid="{00000000-0005-0000-0000-000031090000}"/>
    <cellStyle name="Dezimal 3 2 4 2 3 2 2 2 2" xfId="18091" xr:uid="{00000000-0005-0000-0000-000032090000}"/>
    <cellStyle name="Dezimal 3 2 4 2 3 2 2 3" xfId="13397" xr:uid="{00000000-0005-0000-0000-000033090000}"/>
    <cellStyle name="Dezimal 3 2 4 2 3 2 3" xfId="4953" xr:uid="{00000000-0005-0000-0000-000034090000}"/>
    <cellStyle name="Dezimal 3 2 4 2 3 2 3 2" xfId="10101" xr:uid="{00000000-0005-0000-0000-000035090000}"/>
    <cellStyle name="Dezimal 3 2 4 2 3 2 3 2 2" xfId="19655" xr:uid="{00000000-0005-0000-0000-000036090000}"/>
    <cellStyle name="Dezimal 3 2 4 2 3 2 3 3" xfId="14963" xr:uid="{00000000-0005-0000-0000-000037090000}"/>
    <cellStyle name="Dezimal 3 2 4 2 3 2 4" xfId="6669" xr:uid="{00000000-0005-0000-0000-000038090000}"/>
    <cellStyle name="Dezimal 3 2 4 2 3 2 4 2" xfId="16527" xr:uid="{00000000-0005-0000-0000-000039090000}"/>
    <cellStyle name="Dezimal 3 2 4 2 3 2 5" xfId="11829" xr:uid="{00000000-0005-0000-0000-00003A090000}"/>
    <cellStyle name="Dezimal 3 2 4 2 3 3" xfId="2373" xr:uid="{00000000-0005-0000-0000-00003B090000}"/>
    <cellStyle name="Dezimal 3 2 4 2 3 3 2" xfId="7527" xr:uid="{00000000-0005-0000-0000-00003C090000}"/>
    <cellStyle name="Dezimal 3 2 4 2 3 3 2 2" xfId="17309" xr:uid="{00000000-0005-0000-0000-00003D090000}"/>
    <cellStyle name="Dezimal 3 2 4 2 3 3 3" xfId="12615" xr:uid="{00000000-0005-0000-0000-00003E090000}"/>
    <cellStyle name="Dezimal 3 2 4 2 3 4" xfId="4095" xr:uid="{00000000-0005-0000-0000-00003F090000}"/>
    <cellStyle name="Dezimal 3 2 4 2 3 4 2" xfId="9243" xr:uid="{00000000-0005-0000-0000-000040090000}"/>
    <cellStyle name="Dezimal 3 2 4 2 3 4 2 2" xfId="18873" xr:uid="{00000000-0005-0000-0000-000041090000}"/>
    <cellStyle name="Dezimal 3 2 4 2 3 4 3" xfId="14181" xr:uid="{00000000-0005-0000-0000-000042090000}"/>
    <cellStyle name="Dezimal 3 2 4 2 3 5" xfId="5811" xr:uid="{00000000-0005-0000-0000-000043090000}"/>
    <cellStyle name="Dezimal 3 2 4 2 3 5 2" xfId="15745" xr:uid="{00000000-0005-0000-0000-000044090000}"/>
    <cellStyle name="Dezimal 3 2 4 2 3 6" xfId="10960" xr:uid="{00000000-0005-0000-0000-000045090000}"/>
    <cellStyle name="Dezimal 3 2 4 2 4" xfId="118" xr:uid="{00000000-0005-0000-0000-000046090000}"/>
    <cellStyle name="Dezimal 3 2 4 2 4 2" xfId="1485" xr:uid="{00000000-0005-0000-0000-000047090000}"/>
    <cellStyle name="Dezimal 3 2 4 2 4 2 2" xfId="3236" xr:uid="{00000000-0005-0000-0000-000048090000}"/>
    <cellStyle name="Dezimal 3 2 4 2 4 2 2 2" xfId="8386" xr:uid="{00000000-0005-0000-0000-000049090000}"/>
    <cellStyle name="Dezimal 3 2 4 2 4 2 2 2 2" xfId="18092" xr:uid="{00000000-0005-0000-0000-00004A090000}"/>
    <cellStyle name="Dezimal 3 2 4 2 4 2 2 3" xfId="13398" xr:uid="{00000000-0005-0000-0000-00004B090000}"/>
    <cellStyle name="Dezimal 3 2 4 2 4 2 3" xfId="4954" xr:uid="{00000000-0005-0000-0000-00004C090000}"/>
    <cellStyle name="Dezimal 3 2 4 2 4 2 3 2" xfId="10102" xr:uid="{00000000-0005-0000-0000-00004D090000}"/>
    <cellStyle name="Dezimal 3 2 4 2 4 2 3 2 2" xfId="19656" xr:uid="{00000000-0005-0000-0000-00004E090000}"/>
    <cellStyle name="Dezimal 3 2 4 2 4 2 3 3" xfId="14964" xr:uid="{00000000-0005-0000-0000-00004F090000}"/>
    <cellStyle name="Dezimal 3 2 4 2 4 2 4" xfId="6670" xr:uid="{00000000-0005-0000-0000-000050090000}"/>
    <cellStyle name="Dezimal 3 2 4 2 4 2 4 2" xfId="16528" xr:uid="{00000000-0005-0000-0000-000051090000}"/>
    <cellStyle name="Dezimal 3 2 4 2 4 2 5" xfId="11830" xr:uid="{00000000-0005-0000-0000-000052090000}"/>
    <cellStyle name="Dezimal 3 2 4 2 4 3" xfId="2374" xr:uid="{00000000-0005-0000-0000-000053090000}"/>
    <cellStyle name="Dezimal 3 2 4 2 4 3 2" xfId="7528" xr:uid="{00000000-0005-0000-0000-000054090000}"/>
    <cellStyle name="Dezimal 3 2 4 2 4 3 2 2" xfId="17310" xr:uid="{00000000-0005-0000-0000-000055090000}"/>
    <cellStyle name="Dezimal 3 2 4 2 4 3 3" xfId="12616" xr:uid="{00000000-0005-0000-0000-000056090000}"/>
    <cellStyle name="Dezimal 3 2 4 2 4 4" xfId="4096" xr:uid="{00000000-0005-0000-0000-000057090000}"/>
    <cellStyle name="Dezimal 3 2 4 2 4 4 2" xfId="9244" xr:uid="{00000000-0005-0000-0000-000058090000}"/>
    <cellStyle name="Dezimal 3 2 4 2 4 4 2 2" xfId="18874" xr:uid="{00000000-0005-0000-0000-000059090000}"/>
    <cellStyle name="Dezimal 3 2 4 2 4 4 3" xfId="14182" xr:uid="{00000000-0005-0000-0000-00005A090000}"/>
    <cellStyle name="Dezimal 3 2 4 2 4 5" xfId="5812" xr:uid="{00000000-0005-0000-0000-00005B090000}"/>
    <cellStyle name="Dezimal 3 2 4 2 4 5 2" xfId="15746" xr:uid="{00000000-0005-0000-0000-00005C090000}"/>
    <cellStyle name="Dezimal 3 2 4 2 4 6" xfId="10961" xr:uid="{00000000-0005-0000-0000-00005D090000}"/>
    <cellStyle name="Dezimal 3 2 4 2 5" xfId="1481" xr:uid="{00000000-0005-0000-0000-00005E090000}"/>
    <cellStyle name="Dezimal 3 2 4 2 5 2" xfId="3232" xr:uid="{00000000-0005-0000-0000-00005F090000}"/>
    <cellStyle name="Dezimal 3 2 4 2 5 2 2" xfId="8382" xr:uid="{00000000-0005-0000-0000-000060090000}"/>
    <cellStyle name="Dezimal 3 2 4 2 5 2 2 2" xfId="18088" xr:uid="{00000000-0005-0000-0000-000061090000}"/>
    <cellStyle name="Dezimal 3 2 4 2 5 2 3" xfId="13394" xr:uid="{00000000-0005-0000-0000-000062090000}"/>
    <cellStyle name="Dezimal 3 2 4 2 5 3" xfId="4950" xr:uid="{00000000-0005-0000-0000-000063090000}"/>
    <cellStyle name="Dezimal 3 2 4 2 5 3 2" xfId="10098" xr:uid="{00000000-0005-0000-0000-000064090000}"/>
    <cellStyle name="Dezimal 3 2 4 2 5 3 2 2" xfId="19652" xr:uid="{00000000-0005-0000-0000-000065090000}"/>
    <cellStyle name="Dezimal 3 2 4 2 5 3 3" xfId="14960" xr:uid="{00000000-0005-0000-0000-000066090000}"/>
    <cellStyle name="Dezimal 3 2 4 2 5 4" xfId="6666" xr:uid="{00000000-0005-0000-0000-000067090000}"/>
    <cellStyle name="Dezimal 3 2 4 2 5 4 2" xfId="16524" xr:uid="{00000000-0005-0000-0000-000068090000}"/>
    <cellStyle name="Dezimal 3 2 4 2 5 5" xfId="11826" xr:uid="{00000000-0005-0000-0000-000069090000}"/>
    <cellStyle name="Dezimal 3 2 4 2 6" xfId="2370" xr:uid="{00000000-0005-0000-0000-00006A090000}"/>
    <cellStyle name="Dezimal 3 2 4 2 6 2" xfId="7524" xr:uid="{00000000-0005-0000-0000-00006B090000}"/>
    <cellStyle name="Dezimal 3 2 4 2 6 2 2" xfId="17306" xr:uid="{00000000-0005-0000-0000-00006C090000}"/>
    <cellStyle name="Dezimal 3 2 4 2 6 3" xfId="12612" xr:uid="{00000000-0005-0000-0000-00006D090000}"/>
    <cellStyle name="Dezimal 3 2 4 2 7" xfId="4092" xr:uid="{00000000-0005-0000-0000-00006E090000}"/>
    <cellStyle name="Dezimal 3 2 4 2 7 2" xfId="9240" xr:uid="{00000000-0005-0000-0000-00006F090000}"/>
    <cellStyle name="Dezimal 3 2 4 2 7 2 2" xfId="18870" xr:uid="{00000000-0005-0000-0000-000070090000}"/>
    <cellStyle name="Dezimal 3 2 4 2 7 3" xfId="14178" xr:uid="{00000000-0005-0000-0000-000071090000}"/>
    <cellStyle name="Dezimal 3 2 4 2 8" xfId="5808" xr:uid="{00000000-0005-0000-0000-000072090000}"/>
    <cellStyle name="Dezimal 3 2 4 2 8 2" xfId="15742" xr:uid="{00000000-0005-0000-0000-000073090000}"/>
    <cellStyle name="Dezimal 3 2 4 2 9" xfId="10957" xr:uid="{00000000-0005-0000-0000-000074090000}"/>
    <cellStyle name="Dezimal 3 2 4 3" xfId="119" xr:uid="{00000000-0005-0000-0000-000075090000}"/>
    <cellStyle name="Dezimal 3 2 4 3 2" xfId="120" xr:uid="{00000000-0005-0000-0000-000076090000}"/>
    <cellStyle name="Dezimal 3 2 4 3 2 2" xfId="1487" xr:uid="{00000000-0005-0000-0000-000077090000}"/>
    <cellStyle name="Dezimal 3 2 4 3 2 2 2" xfId="3238" xr:uid="{00000000-0005-0000-0000-000078090000}"/>
    <cellStyle name="Dezimal 3 2 4 3 2 2 2 2" xfId="8388" xr:uid="{00000000-0005-0000-0000-000079090000}"/>
    <cellStyle name="Dezimal 3 2 4 3 2 2 2 2 2" xfId="18094" xr:uid="{00000000-0005-0000-0000-00007A090000}"/>
    <cellStyle name="Dezimal 3 2 4 3 2 2 2 3" xfId="13400" xr:uid="{00000000-0005-0000-0000-00007B090000}"/>
    <cellStyle name="Dezimal 3 2 4 3 2 2 3" xfId="4956" xr:uid="{00000000-0005-0000-0000-00007C090000}"/>
    <cellStyle name="Dezimal 3 2 4 3 2 2 3 2" xfId="10104" xr:uid="{00000000-0005-0000-0000-00007D090000}"/>
    <cellStyle name="Dezimal 3 2 4 3 2 2 3 2 2" xfId="19658" xr:uid="{00000000-0005-0000-0000-00007E090000}"/>
    <cellStyle name="Dezimal 3 2 4 3 2 2 3 3" xfId="14966" xr:uid="{00000000-0005-0000-0000-00007F090000}"/>
    <cellStyle name="Dezimal 3 2 4 3 2 2 4" xfId="6672" xr:uid="{00000000-0005-0000-0000-000080090000}"/>
    <cellStyle name="Dezimal 3 2 4 3 2 2 4 2" xfId="16530" xr:uid="{00000000-0005-0000-0000-000081090000}"/>
    <cellStyle name="Dezimal 3 2 4 3 2 2 5" xfId="11832" xr:uid="{00000000-0005-0000-0000-000082090000}"/>
    <cellStyle name="Dezimal 3 2 4 3 2 3" xfId="2376" xr:uid="{00000000-0005-0000-0000-000083090000}"/>
    <cellStyle name="Dezimal 3 2 4 3 2 3 2" xfId="7530" xr:uid="{00000000-0005-0000-0000-000084090000}"/>
    <cellStyle name="Dezimal 3 2 4 3 2 3 2 2" xfId="17312" xr:uid="{00000000-0005-0000-0000-000085090000}"/>
    <cellStyle name="Dezimal 3 2 4 3 2 3 3" xfId="12618" xr:uid="{00000000-0005-0000-0000-000086090000}"/>
    <cellStyle name="Dezimal 3 2 4 3 2 4" xfId="4098" xr:uid="{00000000-0005-0000-0000-000087090000}"/>
    <cellStyle name="Dezimal 3 2 4 3 2 4 2" xfId="9246" xr:uid="{00000000-0005-0000-0000-000088090000}"/>
    <cellStyle name="Dezimal 3 2 4 3 2 4 2 2" xfId="18876" xr:uid="{00000000-0005-0000-0000-000089090000}"/>
    <cellStyle name="Dezimal 3 2 4 3 2 4 3" xfId="14184" xr:uid="{00000000-0005-0000-0000-00008A090000}"/>
    <cellStyle name="Dezimal 3 2 4 3 2 5" xfId="5814" xr:uid="{00000000-0005-0000-0000-00008B090000}"/>
    <cellStyle name="Dezimal 3 2 4 3 2 5 2" xfId="15748" xr:uid="{00000000-0005-0000-0000-00008C090000}"/>
    <cellStyle name="Dezimal 3 2 4 3 2 6" xfId="10963" xr:uid="{00000000-0005-0000-0000-00008D090000}"/>
    <cellStyle name="Dezimal 3 2 4 3 3" xfId="1486" xr:uid="{00000000-0005-0000-0000-00008E090000}"/>
    <cellStyle name="Dezimal 3 2 4 3 3 2" xfId="3237" xr:uid="{00000000-0005-0000-0000-00008F090000}"/>
    <cellStyle name="Dezimal 3 2 4 3 3 2 2" xfId="8387" xr:uid="{00000000-0005-0000-0000-000090090000}"/>
    <cellStyle name="Dezimal 3 2 4 3 3 2 2 2" xfId="18093" xr:uid="{00000000-0005-0000-0000-000091090000}"/>
    <cellStyle name="Dezimal 3 2 4 3 3 2 3" xfId="13399" xr:uid="{00000000-0005-0000-0000-000092090000}"/>
    <cellStyle name="Dezimal 3 2 4 3 3 3" xfId="4955" xr:uid="{00000000-0005-0000-0000-000093090000}"/>
    <cellStyle name="Dezimal 3 2 4 3 3 3 2" xfId="10103" xr:uid="{00000000-0005-0000-0000-000094090000}"/>
    <cellStyle name="Dezimal 3 2 4 3 3 3 2 2" xfId="19657" xr:uid="{00000000-0005-0000-0000-000095090000}"/>
    <cellStyle name="Dezimal 3 2 4 3 3 3 3" xfId="14965" xr:uid="{00000000-0005-0000-0000-000096090000}"/>
    <cellStyle name="Dezimal 3 2 4 3 3 4" xfId="6671" xr:uid="{00000000-0005-0000-0000-000097090000}"/>
    <cellStyle name="Dezimal 3 2 4 3 3 4 2" xfId="16529" xr:uid="{00000000-0005-0000-0000-000098090000}"/>
    <cellStyle name="Dezimal 3 2 4 3 3 5" xfId="11831" xr:uid="{00000000-0005-0000-0000-000099090000}"/>
    <cellStyle name="Dezimal 3 2 4 3 4" xfId="2375" xr:uid="{00000000-0005-0000-0000-00009A090000}"/>
    <cellStyle name="Dezimal 3 2 4 3 4 2" xfId="7529" xr:uid="{00000000-0005-0000-0000-00009B090000}"/>
    <cellStyle name="Dezimal 3 2 4 3 4 2 2" xfId="17311" xr:uid="{00000000-0005-0000-0000-00009C090000}"/>
    <cellStyle name="Dezimal 3 2 4 3 4 3" xfId="12617" xr:uid="{00000000-0005-0000-0000-00009D090000}"/>
    <cellStyle name="Dezimal 3 2 4 3 5" xfId="4097" xr:uid="{00000000-0005-0000-0000-00009E090000}"/>
    <cellStyle name="Dezimal 3 2 4 3 5 2" xfId="9245" xr:uid="{00000000-0005-0000-0000-00009F090000}"/>
    <cellStyle name="Dezimal 3 2 4 3 5 2 2" xfId="18875" xr:uid="{00000000-0005-0000-0000-0000A0090000}"/>
    <cellStyle name="Dezimal 3 2 4 3 5 3" xfId="14183" xr:uid="{00000000-0005-0000-0000-0000A1090000}"/>
    <cellStyle name="Dezimal 3 2 4 3 6" xfId="5813" xr:uid="{00000000-0005-0000-0000-0000A2090000}"/>
    <cellStyle name="Dezimal 3 2 4 3 6 2" xfId="15747" xr:uid="{00000000-0005-0000-0000-0000A3090000}"/>
    <cellStyle name="Dezimal 3 2 4 3 7" xfId="10962" xr:uid="{00000000-0005-0000-0000-0000A4090000}"/>
    <cellStyle name="Dezimal 3 2 4 4" xfId="121" xr:uid="{00000000-0005-0000-0000-0000A5090000}"/>
    <cellStyle name="Dezimal 3 2 4 4 2" xfId="1488" xr:uid="{00000000-0005-0000-0000-0000A6090000}"/>
    <cellStyle name="Dezimal 3 2 4 4 2 2" xfId="3239" xr:uid="{00000000-0005-0000-0000-0000A7090000}"/>
    <cellStyle name="Dezimal 3 2 4 4 2 2 2" xfId="8389" xr:uid="{00000000-0005-0000-0000-0000A8090000}"/>
    <cellStyle name="Dezimal 3 2 4 4 2 2 2 2" xfId="18095" xr:uid="{00000000-0005-0000-0000-0000A9090000}"/>
    <cellStyle name="Dezimal 3 2 4 4 2 2 3" xfId="13401" xr:uid="{00000000-0005-0000-0000-0000AA090000}"/>
    <cellStyle name="Dezimal 3 2 4 4 2 3" xfId="4957" xr:uid="{00000000-0005-0000-0000-0000AB090000}"/>
    <cellStyle name="Dezimal 3 2 4 4 2 3 2" xfId="10105" xr:uid="{00000000-0005-0000-0000-0000AC090000}"/>
    <cellStyle name="Dezimal 3 2 4 4 2 3 2 2" xfId="19659" xr:uid="{00000000-0005-0000-0000-0000AD090000}"/>
    <cellStyle name="Dezimal 3 2 4 4 2 3 3" xfId="14967" xr:uid="{00000000-0005-0000-0000-0000AE090000}"/>
    <cellStyle name="Dezimal 3 2 4 4 2 4" xfId="6673" xr:uid="{00000000-0005-0000-0000-0000AF090000}"/>
    <cellStyle name="Dezimal 3 2 4 4 2 4 2" xfId="16531" xr:uid="{00000000-0005-0000-0000-0000B0090000}"/>
    <cellStyle name="Dezimal 3 2 4 4 2 5" xfId="11833" xr:uid="{00000000-0005-0000-0000-0000B1090000}"/>
    <cellStyle name="Dezimal 3 2 4 4 3" xfId="2377" xr:uid="{00000000-0005-0000-0000-0000B2090000}"/>
    <cellStyle name="Dezimal 3 2 4 4 3 2" xfId="7531" xr:uid="{00000000-0005-0000-0000-0000B3090000}"/>
    <cellStyle name="Dezimal 3 2 4 4 3 2 2" xfId="17313" xr:uid="{00000000-0005-0000-0000-0000B4090000}"/>
    <cellStyle name="Dezimal 3 2 4 4 3 3" xfId="12619" xr:uid="{00000000-0005-0000-0000-0000B5090000}"/>
    <cellStyle name="Dezimal 3 2 4 4 4" xfId="4099" xr:uid="{00000000-0005-0000-0000-0000B6090000}"/>
    <cellStyle name="Dezimal 3 2 4 4 4 2" xfId="9247" xr:uid="{00000000-0005-0000-0000-0000B7090000}"/>
    <cellStyle name="Dezimal 3 2 4 4 4 2 2" xfId="18877" xr:uid="{00000000-0005-0000-0000-0000B8090000}"/>
    <cellStyle name="Dezimal 3 2 4 4 4 3" xfId="14185" xr:uid="{00000000-0005-0000-0000-0000B9090000}"/>
    <cellStyle name="Dezimal 3 2 4 4 5" xfId="5815" xr:uid="{00000000-0005-0000-0000-0000BA090000}"/>
    <cellStyle name="Dezimal 3 2 4 4 5 2" xfId="15749" xr:uid="{00000000-0005-0000-0000-0000BB090000}"/>
    <cellStyle name="Dezimal 3 2 4 4 6" xfId="10964" xr:uid="{00000000-0005-0000-0000-0000BC090000}"/>
    <cellStyle name="Dezimal 3 2 4 5" xfId="122" xr:uid="{00000000-0005-0000-0000-0000BD090000}"/>
    <cellStyle name="Dezimal 3 2 4 5 2" xfId="1489" xr:uid="{00000000-0005-0000-0000-0000BE090000}"/>
    <cellStyle name="Dezimal 3 2 4 5 2 2" xfId="3240" xr:uid="{00000000-0005-0000-0000-0000BF090000}"/>
    <cellStyle name="Dezimal 3 2 4 5 2 2 2" xfId="8390" xr:uid="{00000000-0005-0000-0000-0000C0090000}"/>
    <cellStyle name="Dezimal 3 2 4 5 2 2 2 2" xfId="18096" xr:uid="{00000000-0005-0000-0000-0000C1090000}"/>
    <cellStyle name="Dezimal 3 2 4 5 2 2 3" xfId="13402" xr:uid="{00000000-0005-0000-0000-0000C2090000}"/>
    <cellStyle name="Dezimal 3 2 4 5 2 3" xfId="4958" xr:uid="{00000000-0005-0000-0000-0000C3090000}"/>
    <cellStyle name="Dezimal 3 2 4 5 2 3 2" xfId="10106" xr:uid="{00000000-0005-0000-0000-0000C4090000}"/>
    <cellStyle name="Dezimal 3 2 4 5 2 3 2 2" xfId="19660" xr:uid="{00000000-0005-0000-0000-0000C5090000}"/>
    <cellStyle name="Dezimal 3 2 4 5 2 3 3" xfId="14968" xr:uid="{00000000-0005-0000-0000-0000C6090000}"/>
    <cellStyle name="Dezimal 3 2 4 5 2 4" xfId="6674" xr:uid="{00000000-0005-0000-0000-0000C7090000}"/>
    <cellStyle name="Dezimal 3 2 4 5 2 4 2" xfId="16532" xr:uid="{00000000-0005-0000-0000-0000C8090000}"/>
    <cellStyle name="Dezimal 3 2 4 5 2 5" xfId="11834" xr:uid="{00000000-0005-0000-0000-0000C9090000}"/>
    <cellStyle name="Dezimal 3 2 4 5 3" xfId="2378" xr:uid="{00000000-0005-0000-0000-0000CA090000}"/>
    <cellStyle name="Dezimal 3 2 4 5 3 2" xfId="7532" xr:uid="{00000000-0005-0000-0000-0000CB090000}"/>
    <cellStyle name="Dezimal 3 2 4 5 3 2 2" xfId="17314" xr:uid="{00000000-0005-0000-0000-0000CC090000}"/>
    <cellStyle name="Dezimal 3 2 4 5 3 3" xfId="12620" xr:uid="{00000000-0005-0000-0000-0000CD090000}"/>
    <cellStyle name="Dezimal 3 2 4 5 4" xfId="4100" xr:uid="{00000000-0005-0000-0000-0000CE090000}"/>
    <cellStyle name="Dezimal 3 2 4 5 4 2" xfId="9248" xr:uid="{00000000-0005-0000-0000-0000CF090000}"/>
    <cellStyle name="Dezimal 3 2 4 5 4 2 2" xfId="18878" xr:uid="{00000000-0005-0000-0000-0000D0090000}"/>
    <cellStyle name="Dezimal 3 2 4 5 4 3" xfId="14186" xr:uid="{00000000-0005-0000-0000-0000D1090000}"/>
    <cellStyle name="Dezimal 3 2 4 5 5" xfId="5816" xr:uid="{00000000-0005-0000-0000-0000D2090000}"/>
    <cellStyle name="Dezimal 3 2 4 5 5 2" xfId="15750" xr:uid="{00000000-0005-0000-0000-0000D3090000}"/>
    <cellStyle name="Dezimal 3 2 4 5 6" xfId="10965" xr:uid="{00000000-0005-0000-0000-0000D4090000}"/>
    <cellStyle name="Dezimal 3 2 4 6" xfId="1480" xr:uid="{00000000-0005-0000-0000-0000D5090000}"/>
    <cellStyle name="Dezimal 3 2 4 6 2" xfId="3231" xr:uid="{00000000-0005-0000-0000-0000D6090000}"/>
    <cellStyle name="Dezimal 3 2 4 6 2 2" xfId="8381" xr:uid="{00000000-0005-0000-0000-0000D7090000}"/>
    <cellStyle name="Dezimal 3 2 4 6 2 2 2" xfId="18087" xr:uid="{00000000-0005-0000-0000-0000D8090000}"/>
    <cellStyle name="Dezimal 3 2 4 6 2 3" xfId="13393" xr:uid="{00000000-0005-0000-0000-0000D9090000}"/>
    <cellStyle name="Dezimal 3 2 4 6 3" xfId="4949" xr:uid="{00000000-0005-0000-0000-0000DA090000}"/>
    <cellStyle name="Dezimal 3 2 4 6 3 2" xfId="10097" xr:uid="{00000000-0005-0000-0000-0000DB090000}"/>
    <cellStyle name="Dezimal 3 2 4 6 3 2 2" xfId="19651" xr:uid="{00000000-0005-0000-0000-0000DC090000}"/>
    <cellStyle name="Dezimal 3 2 4 6 3 3" xfId="14959" xr:uid="{00000000-0005-0000-0000-0000DD090000}"/>
    <cellStyle name="Dezimal 3 2 4 6 4" xfId="6665" xr:uid="{00000000-0005-0000-0000-0000DE090000}"/>
    <cellStyle name="Dezimal 3 2 4 6 4 2" xfId="16523" xr:uid="{00000000-0005-0000-0000-0000DF090000}"/>
    <cellStyle name="Dezimal 3 2 4 6 5" xfId="11825" xr:uid="{00000000-0005-0000-0000-0000E0090000}"/>
    <cellStyle name="Dezimal 3 2 4 7" xfId="2369" xr:uid="{00000000-0005-0000-0000-0000E1090000}"/>
    <cellStyle name="Dezimal 3 2 4 7 2" xfId="7523" xr:uid="{00000000-0005-0000-0000-0000E2090000}"/>
    <cellStyle name="Dezimal 3 2 4 7 2 2" xfId="17305" xr:uid="{00000000-0005-0000-0000-0000E3090000}"/>
    <cellStyle name="Dezimal 3 2 4 7 3" xfId="12611" xr:uid="{00000000-0005-0000-0000-0000E4090000}"/>
    <cellStyle name="Dezimal 3 2 4 8" xfId="4091" xr:uid="{00000000-0005-0000-0000-0000E5090000}"/>
    <cellStyle name="Dezimal 3 2 4 8 2" xfId="9239" xr:uid="{00000000-0005-0000-0000-0000E6090000}"/>
    <cellStyle name="Dezimal 3 2 4 8 2 2" xfId="18869" xr:uid="{00000000-0005-0000-0000-0000E7090000}"/>
    <cellStyle name="Dezimal 3 2 4 8 3" xfId="14177" xr:uid="{00000000-0005-0000-0000-0000E8090000}"/>
    <cellStyle name="Dezimal 3 2 4 9" xfId="5807" xr:uid="{00000000-0005-0000-0000-0000E9090000}"/>
    <cellStyle name="Dezimal 3 2 4 9 2" xfId="15741" xr:uid="{00000000-0005-0000-0000-0000EA090000}"/>
    <cellStyle name="Dezimal 3 2 5" xfId="123" xr:uid="{00000000-0005-0000-0000-0000EB090000}"/>
    <cellStyle name="Dezimal 3 2 5 10" xfId="10966" xr:uid="{00000000-0005-0000-0000-0000EC090000}"/>
    <cellStyle name="Dezimal 3 2 5 2" xfId="124" xr:uid="{00000000-0005-0000-0000-0000ED090000}"/>
    <cellStyle name="Dezimal 3 2 5 2 2" xfId="125" xr:uid="{00000000-0005-0000-0000-0000EE090000}"/>
    <cellStyle name="Dezimal 3 2 5 2 2 2" xfId="126" xr:uid="{00000000-0005-0000-0000-0000EF090000}"/>
    <cellStyle name="Dezimal 3 2 5 2 2 2 2" xfId="1493" xr:uid="{00000000-0005-0000-0000-0000F0090000}"/>
    <cellStyle name="Dezimal 3 2 5 2 2 2 2 2" xfId="3244" xr:uid="{00000000-0005-0000-0000-0000F1090000}"/>
    <cellStyle name="Dezimal 3 2 5 2 2 2 2 2 2" xfId="8394" xr:uid="{00000000-0005-0000-0000-0000F2090000}"/>
    <cellStyle name="Dezimal 3 2 5 2 2 2 2 2 2 2" xfId="18100" xr:uid="{00000000-0005-0000-0000-0000F3090000}"/>
    <cellStyle name="Dezimal 3 2 5 2 2 2 2 2 3" xfId="13406" xr:uid="{00000000-0005-0000-0000-0000F4090000}"/>
    <cellStyle name="Dezimal 3 2 5 2 2 2 2 3" xfId="4962" xr:uid="{00000000-0005-0000-0000-0000F5090000}"/>
    <cellStyle name="Dezimal 3 2 5 2 2 2 2 3 2" xfId="10110" xr:uid="{00000000-0005-0000-0000-0000F6090000}"/>
    <cellStyle name="Dezimal 3 2 5 2 2 2 2 3 2 2" xfId="19664" xr:uid="{00000000-0005-0000-0000-0000F7090000}"/>
    <cellStyle name="Dezimal 3 2 5 2 2 2 2 3 3" xfId="14972" xr:uid="{00000000-0005-0000-0000-0000F8090000}"/>
    <cellStyle name="Dezimal 3 2 5 2 2 2 2 4" xfId="6678" xr:uid="{00000000-0005-0000-0000-0000F9090000}"/>
    <cellStyle name="Dezimal 3 2 5 2 2 2 2 4 2" xfId="16536" xr:uid="{00000000-0005-0000-0000-0000FA090000}"/>
    <cellStyle name="Dezimal 3 2 5 2 2 2 2 5" xfId="11838" xr:uid="{00000000-0005-0000-0000-0000FB090000}"/>
    <cellStyle name="Dezimal 3 2 5 2 2 2 3" xfId="2382" xr:uid="{00000000-0005-0000-0000-0000FC090000}"/>
    <cellStyle name="Dezimal 3 2 5 2 2 2 3 2" xfId="7536" xr:uid="{00000000-0005-0000-0000-0000FD090000}"/>
    <cellStyle name="Dezimal 3 2 5 2 2 2 3 2 2" xfId="17318" xr:uid="{00000000-0005-0000-0000-0000FE090000}"/>
    <cellStyle name="Dezimal 3 2 5 2 2 2 3 3" xfId="12624" xr:uid="{00000000-0005-0000-0000-0000FF090000}"/>
    <cellStyle name="Dezimal 3 2 5 2 2 2 4" xfId="4104" xr:uid="{00000000-0005-0000-0000-0000000A0000}"/>
    <cellStyle name="Dezimal 3 2 5 2 2 2 4 2" xfId="9252" xr:uid="{00000000-0005-0000-0000-0000010A0000}"/>
    <cellStyle name="Dezimal 3 2 5 2 2 2 4 2 2" xfId="18882" xr:uid="{00000000-0005-0000-0000-0000020A0000}"/>
    <cellStyle name="Dezimal 3 2 5 2 2 2 4 3" xfId="14190" xr:uid="{00000000-0005-0000-0000-0000030A0000}"/>
    <cellStyle name="Dezimal 3 2 5 2 2 2 5" xfId="5820" xr:uid="{00000000-0005-0000-0000-0000040A0000}"/>
    <cellStyle name="Dezimal 3 2 5 2 2 2 5 2" xfId="15754" xr:uid="{00000000-0005-0000-0000-0000050A0000}"/>
    <cellStyle name="Dezimal 3 2 5 2 2 2 6" xfId="10969" xr:uid="{00000000-0005-0000-0000-0000060A0000}"/>
    <cellStyle name="Dezimal 3 2 5 2 2 3" xfId="1492" xr:uid="{00000000-0005-0000-0000-0000070A0000}"/>
    <cellStyle name="Dezimal 3 2 5 2 2 3 2" xfId="3243" xr:uid="{00000000-0005-0000-0000-0000080A0000}"/>
    <cellStyle name="Dezimal 3 2 5 2 2 3 2 2" xfId="8393" xr:uid="{00000000-0005-0000-0000-0000090A0000}"/>
    <cellStyle name="Dezimal 3 2 5 2 2 3 2 2 2" xfId="18099" xr:uid="{00000000-0005-0000-0000-00000A0A0000}"/>
    <cellStyle name="Dezimal 3 2 5 2 2 3 2 3" xfId="13405" xr:uid="{00000000-0005-0000-0000-00000B0A0000}"/>
    <cellStyle name="Dezimal 3 2 5 2 2 3 3" xfId="4961" xr:uid="{00000000-0005-0000-0000-00000C0A0000}"/>
    <cellStyle name="Dezimal 3 2 5 2 2 3 3 2" xfId="10109" xr:uid="{00000000-0005-0000-0000-00000D0A0000}"/>
    <cellStyle name="Dezimal 3 2 5 2 2 3 3 2 2" xfId="19663" xr:uid="{00000000-0005-0000-0000-00000E0A0000}"/>
    <cellStyle name="Dezimal 3 2 5 2 2 3 3 3" xfId="14971" xr:uid="{00000000-0005-0000-0000-00000F0A0000}"/>
    <cellStyle name="Dezimal 3 2 5 2 2 3 4" xfId="6677" xr:uid="{00000000-0005-0000-0000-0000100A0000}"/>
    <cellStyle name="Dezimal 3 2 5 2 2 3 4 2" xfId="16535" xr:uid="{00000000-0005-0000-0000-0000110A0000}"/>
    <cellStyle name="Dezimal 3 2 5 2 2 3 5" xfId="11837" xr:uid="{00000000-0005-0000-0000-0000120A0000}"/>
    <cellStyle name="Dezimal 3 2 5 2 2 4" xfId="2381" xr:uid="{00000000-0005-0000-0000-0000130A0000}"/>
    <cellStyle name="Dezimal 3 2 5 2 2 4 2" xfId="7535" xr:uid="{00000000-0005-0000-0000-0000140A0000}"/>
    <cellStyle name="Dezimal 3 2 5 2 2 4 2 2" xfId="17317" xr:uid="{00000000-0005-0000-0000-0000150A0000}"/>
    <cellStyle name="Dezimal 3 2 5 2 2 4 3" xfId="12623" xr:uid="{00000000-0005-0000-0000-0000160A0000}"/>
    <cellStyle name="Dezimal 3 2 5 2 2 5" xfId="4103" xr:uid="{00000000-0005-0000-0000-0000170A0000}"/>
    <cellStyle name="Dezimal 3 2 5 2 2 5 2" xfId="9251" xr:uid="{00000000-0005-0000-0000-0000180A0000}"/>
    <cellStyle name="Dezimal 3 2 5 2 2 5 2 2" xfId="18881" xr:uid="{00000000-0005-0000-0000-0000190A0000}"/>
    <cellStyle name="Dezimal 3 2 5 2 2 5 3" xfId="14189" xr:uid="{00000000-0005-0000-0000-00001A0A0000}"/>
    <cellStyle name="Dezimal 3 2 5 2 2 6" xfId="5819" xr:uid="{00000000-0005-0000-0000-00001B0A0000}"/>
    <cellStyle name="Dezimal 3 2 5 2 2 6 2" xfId="15753" xr:uid="{00000000-0005-0000-0000-00001C0A0000}"/>
    <cellStyle name="Dezimal 3 2 5 2 2 7" xfId="10968" xr:uid="{00000000-0005-0000-0000-00001D0A0000}"/>
    <cellStyle name="Dezimal 3 2 5 2 3" xfId="127" xr:uid="{00000000-0005-0000-0000-00001E0A0000}"/>
    <cellStyle name="Dezimal 3 2 5 2 3 2" xfId="1494" xr:uid="{00000000-0005-0000-0000-00001F0A0000}"/>
    <cellStyle name="Dezimal 3 2 5 2 3 2 2" xfId="3245" xr:uid="{00000000-0005-0000-0000-0000200A0000}"/>
    <cellStyle name="Dezimal 3 2 5 2 3 2 2 2" xfId="8395" xr:uid="{00000000-0005-0000-0000-0000210A0000}"/>
    <cellStyle name="Dezimal 3 2 5 2 3 2 2 2 2" xfId="18101" xr:uid="{00000000-0005-0000-0000-0000220A0000}"/>
    <cellStyle name="Dezimal 3 2 5 2 3 2 2 3" xfId="13407" xr:uid="{00000000-0005-0000-0000-0000230A0000}"/>
    <cellStyle name="Dezimal 3 2 5 2 3 2 3" xfId="4963" xr:uid="{00000000-0005-0000-0000-0000240A0000}"/>
    <cellStyle name="Dezimal 3 2 5 2 3 2 3 2" xfId="10111" xr:uid="{00000000-0005-0000-0000-0000250A0000}"/>
    <cellStyle name="Dezimal 3 2 5 2 3 2 3 2 2" xfId="19665" xr:uid="{00000000-0005-0000-0000-0000260A0000}"/>
    <cellStyle name="Dezimal 3 2 5 2 3 2 3 3" xfId="14973" xr:uid="{00000000-0005-0000-0000-0000270A0000}"/>
    <cellStyle name="Dezimal 3 2 5 2 3 2 4" xfId="6679" xr:uid="{00000000-0005-0000-0000-0000280A0000}"/>
    <cellStyle name="Dezimal 3 2 5 2 3 2 4 2" xfId="16537" xr:uid="{00000000-0005-0000-0000-0000290A0000}"/>
    <cellStyle name="Dezimal 3 2 5 2 3 2 5" xfId="11839" xr:uid="{00000000-0005-0000-0000-00002A0A0000}"/>
    <cellStyle name="Dezimal 3 2 5 2 3 3" xfId="2383" xr:uid="{00000000-0005-0000-0000-00002B0A0000}"/>
    <cellStyle name="Dezimal 3 2 5 2 3 3 2" xfId="7537" xr:uid="{00000000-0005-0000-0000-00002C0A0000}"/>
    <cellStyle name="Dezimal 3 2 5 2 3 3 2 2" xfId="17319" xr:uid="{00000000-0005-0000-0000-00002D0A0000}"/>
    <cellStyle name="Dezimal 3 2 5 2 3 3 3" xfId="12625" xr:uid="{00000000-0005-0000-0000-00002E0A0000}"/>
    <cellStyle name="Dezimal 3 2 5 2 3 4" xfId="4105" xr:uid="{00000000-0005-0000-0000-00002F0A0000}"/>
    <cellStyle name="Dezimal 3 2 5 2 3 4 2" xfId="9253" xr:uid="{00000000-0005-0000-0000-0000300A0000}"/>
    <cellStyle name="Dezimal 3 2 5 2 3 4 2 2" xfId="18883" xr:uid="{00000000-0005-0000-0000-0000310A0000}"/>
    <cellStyle name="Dezimal 3 2 5 2 3 4 3" xfId="14191" xr:uid="{00000000-0005-0000-0000-0000320A0000}"/>
    <cellStyle name="Dezimal 3 2 5 2 3 5" xfId="5821" xr:uid="{00000000-0005-0000-0000-0000330A0000}"/>
    <cellStyle name="Dezimal 3 2 5 2 3 5 2" xfId="15755" xr:uid="{00000000-0005-0000-0000-0000340A0000}"/>
    <cellStyle name="Dezimal 3 2 5 2 3 6" xfId="10970" xr:uid="{00000000-0005-0000-0000-0000350A0000}"/>
    <cellStyle name="Dezimal 3 2 5 2 4" xfId="128" xr:uid="{00000000-0005-0000-0000-0000360A0000}"/>
    <cellStyle name="Dezimal 3 2 5 2 4 2" xfId="1495" xr:uid="{00000000-0005-0000-0000-0000370A0000}"/>
    <cellStyle name="Dezimal 3 2 5 2 4 2 2" xfId="3246" xr:uid="{00000000-0005-0000-0000-0000380A0000}"/>
    <cellStyle name="Dezimal 3 2 5 2 4 2 2 2" xfId="8396" xr:uid="{00000000-0005-0000-0000-0000390A0000}"/>
    <cellStyle name="Dezimal 3 2 5 2 4 2 2 2 2" xfId="18102" xr:uid="{00000000-0005-0000-0000-00003A0A0000}"/>
    <cellStyle name="Dezimal 3 2 5 2 4 2 2 3" xfId="13408" xr:uid="{00000000-0005-0000-0000-00003B0A0000}"/>
    <cellStyle name="Dezimal 3 2 5 2 4 2 3" xfId="4964" xr:uid="{00000000-0005-0000-0000-00003C0A0000}"/>
    <cellStyle name="Dezimal 3 2 5 2 4 2 3 2" xfId="10112" xr:uid="{00000000-0005-0000-0000-00003D0A0000}"/>
    <cellStyle name="Dezimal 3 2 5 2 4 2 3 2 2" xfId="19666" xr:uid="{00000000-0005-0000-0000-00003E0A0000}"/>
    <cellStyle name="Dezimal 3 2 5 2 4 2 3 3" xfId="14974" xr:uid="{00000000-0005-0000-0000-00003F0A0000}"/>
    <cellStyle name="Dezimal 3 2 5 2 4 2 4" xfId="6680" xr:uid="{00000000-0005-0000-0000-0000400A0000}"/>
    <cellStyle name="Dezimal 3 2 5 2 4 2 4 2" xfId="16538" xr:uid="{00000000-0005-0000-0000-0000410A0000}"/>
    <cellStyle name="Dezimal 3 2 5 2 4 2 5" xfId="11840" xr:uid="{00000000-0005-0000-0000-0000420A0000}"/>
    <cellStyle name="Dezimal 3 2 5 2 4 3" xfId="2384" xr:uid="{00000000-0005-0000-0000-0000430A0000}"/>
    <cellStyle name="Dezimal 3 2 5 2 4 3 2" xfId="7538" xr:uid="{00000000-0005-0000-0000-0000440A0000}"/>
    <cellStyle name="Dezimal 3 2 5 2 4 3 2 2" xfId="17320" xr:uid="{00000000-0005-0000-0000-0000450A0000}"/>
    <cellStyle name="Dezimal 3 2 5 2 4 3 3" xfId="12626" xr:uid="{00000000-0005-0000-0000-0000460A0000}"/>
    <cellStyle name="Dezimal 3 2 5 2 4 4" xfId="4106" xr:uid="{00000000-0005-0000-0000-0000470A0000}"/>
    <cellStyle name="Dezimal 3 2 5 2 4 4 2" xfId="9254" xr:uid="{00000000-0005-0000-0000-0000480A0000}"/>
    <cellStyle name="Dezimal 3 2 5 2 4 4 2 2" xfId="18884" xr:uid="{00000000-0005-0000-0000-0000490A0000}"/>
    <cellStyle name="Dezimal 3 2 5 2 4 4 3" xfId="14192" xr:uid="{00000000-0005-0000-0000-00004A0A0000}"/>
    <cellStyle name="Dezimal 3 2 5 2 4 5" xfId="5822" xr:uid="{00000000-0005-0000-0000-00004B0A0000}"/>
    <cellStyle name="Dezimal 3 2 5 2 4 5 2" xfId="15756" xr:uid="{00000000-0005-0000-0000-00004C0A0000}"/>
    <cellStyle name="Dezimal 3 2 5 2 4 6" xfId="10971" xr:uid="{00000000-0005-0000-0000-00004D0A0000}"/>
    <cellStyle name="Dezimal 3 2 5 2 5" xfId="1491" xr:uid="{00000000-0005-0000-0000-00004E0A0000}"/>
    <cellStyle name="Dezimal 3 2 5 2 5 2" xfId="3242" xr:uid="{00000000-0005-0000-0000-00004F0A0000}"/>
    <cellStyle name="Dezimal 3 2 5 2 5 2 2" xfId="8392" xr:uid="{00000000-0005-0000-0000-0000500A0000}"/>
    <cellStyle name="Dezimal 3 2 5 2 5 2 2 2" xfId="18098" xr:uid="{00000000-0005-0000-0000-0000510A0000}"/>
    <cellStyle name="Dezimal 3 2 5 2 5 2 3" xfId="13404" xr:uid="{00000000-0005-0000-0000-0000520A0000}"/>
    <cellStyle name="Dezimal 3 2 5 2 5 3" xfId="4960" xr:uid="{00000000-0005-0000-0000-0000530A0000}"/>
    <cellStyle name="Dezimal 3 2 5 2 5 3 2" xfId="10108" xr:uid="{00000000-0005-0000-0000-0000540A0000}"/>
    <cellStyle name="Dezimal 3 2 5 2 5 3 2 2" xfId="19662" xr:uid="{00000000-0005-0000-0000-0000550A0000}"/>
    <cellStyle name="Dezimal 3 2 5 2 5 3 3" xfId="14970" xr:uid="{00000000-0005-0000-0000-0000560A0000}"/>
    <cellStyle name="Dezimal 3 2 5 2 5 4" xfId="6676" xr:uid="{00000000-0005-0000-0000-0000570A0000}"/>
    <cellStyle name="Dezimal 3 2 5 2 5 4 2" xfId="16534" xr:uid="{00000000-0005-0000-0000-0000580A0000}"/>
    <cellStyle name="Dezimal 3 2 5 2 5 5" xfId="11836" xr:uid="{00000000-0005-0000-0000-0000590A0000}"/>
    <cellStyle name="Dezimal 3 2 5 2 6" xfId="2380" xr:uid="{00000000-0005-0000-0000-00005A0A0000}"/>
    <cellStyle name="Dezimal 3 2 5 2 6 2" xfId="7534" xr:uid="{00000000-0005-0000-0000-00005B0A0000}"/>
    <cellStyle name="Dezimal 3 2 5 2 6 2 2" xfId="17316" xr:uid="{00000000-0005-0000-0000-00005C0A0000}"/>
    <cellStyle name="Dezimal 3 2 5 2 6 3" xfId="12622" xr:uid="{00000000-0005-0000-0000-00005D0A0000}"/>
    <cellStyle name="Dezimal 3 2 5 2 7" xfId="4102" xr:uid="{00000000-0005-0000-0000-00005E0A0000}"/>
    <cellStyle name="Dezimal 3 2 5 2 7 2" xfId="9250" xr:uid="{00000000-0005-0000-0000-00005F0A0000}"/>
    <cellStyle name="Dezimal 3 2 5 2 7 2 2" xfId="18880" xr:uid="{00000000-0005-0000-0000-0000600A0000}"/>
    <cellStyle name="Dezimal 3 2 5 2 7 3" xfId="14188" xr:uid="{00000000-0005-0000-0000-0000610A0000}"/>
    <cellStyle name="Dezimal 3 2 5 2 8" xfId="5818" xr:uid="{00000000-0005-0000-0000-0000620A0000}"/>
    <cellStyle name="Dezimal 3 2 5 2 8 2" xfId="15752" xr:uid="{00000000-0005-0000-0000-0000630A0000}"/>
    <cellStyle name="Dezimal 3 2 5 2 9" xfId="10967" xr:uid="{00000000-0005-0000-0000-0000640A0000}"/>
    <cellStyle name="Dezimal 3 2 5 3" xfId="129" xr:uid="{00000000-0005-0000-0000-0000650A0000}"/>
    <cellStyle name="Dezimal 3 2 5 3 2" xfId="130" xr:uid="{00000000-0005-0000-0000-0000660A0000}"/>
    <cellStyle name="Dezimal 3 2 5 3 2 2" xfId="1497" xr:uid="{00000000-0005-0000-0000-0000670A0000}"/>
    <cellStyle name="Dezimal 3 2 5 3 2 2 2" xfId="3248" xr:uid="{00000000-0005-0000-0000-0000680A0000}"/>
    <cellStyle name="Dezimal 3 2 5 3 2 2 2 2" xfId="8398" xr:uid="{00000000-0005-0000-0000-0000690A0000}"/>
    <cellStyle name="Dezimal 3 2 5 3 2 2 2 2 2" xfId="18104" xr:uid="{00000000-0005-0000-0000-00006A0A0000}"/>
    <cellStyle name="Dezimal 3 2 5 3 2 2 2 3" xfId="13410" xr:uid="{00000000-0005-0000-0000-00006B0A0000}"/>
    <cellStyle name="Dezimal 3 2 5 3 2 2 3" xfId="4966" xr:uid="{00000000-0005-0000-0000-00006C0A0000}"/>
    <cellStyle name="Dezimal 3 2 5 3 2 2 3 2" xfId="10114" xr:uid="{00000000-0005-0000-0000-00006D0A0000}"/>
    <cellStyle name="Dezimal 3 2 5 3 2 2 3 2 2" xfId="19668" xr:uid="{00000000-0005-0000-0000-00006E0A0000}"/>
    <cellStyle name="Dezimal 3 2 5 3 2 2 3 3" xfId="14976" xr:uid="{00000000-0005-0000-0000-00006F0A0000}"/>
    <cellStyle name="Dezimal 3 2 5 3 2 2 4" xfId="6682" xr:uid="{00000000-0005-0000-0000-0000700A0000}"/>
    <cellStyle name="Dezimal 3 2 5 3 2 2 4 2" xfId="16540" xr:uid="{00000000-0005-0000-0000-0000710A0000}"/>
    <cellStyle name="Dezimal 3 2 5 3 2 2 5" xfId="11842" xr:uid="{00000000-0005-0000-0000-0000720A0000}"/>
    <cellStyle name="Dezimal 3 2 5 3 2 3" xfId="2386" xr:uid="{00000000-0005-0000-0000-0000730A0000}"/>
    <cellStyle name="Dezimal 3 2 5 3 2 3 2" xfId="7540" xr:uid="{00000000-0005-0000-0000-0000740A0000}"/>
    <cellStyle name="Dezimal 3 2 5 3 2 3 2 2" xfId="17322" xr:uid="{00000000-0005-0000-0000-0000750A0000}"/>
    <cellStyle name="Dezimal 3 2 5 3 2 3 3" xfId="12628" xr:uid="{00000000-0005-0000-0000-0000760A0000}"/>
    <cellStyle name="Dezimal 3 2 5 3 2 4" xfId="4108" xr:uid="{00000000-0005-0000-0000-0000770A0000}"/>
    <cellStyle name="Dezimal 3 2 5 3 2 4 2" xfId="9256" xr:uid="{00000000-0005-0000-0000-0000780A0000}"/>
    <cellStyle name="Dezimal 3 2 5 3 2 4 2 2" xfId="18886" xr:uid="{00000000-0005-0000-0000-0000790A0000}"/>
    <cellStyle name="Dezimal 3 2 5 3 2 4 3" xfId="14194" xr:uid="{00000000-0005-0000-0000-00007A0A0000}"/>
    <cellStyle name="Dezimal 3 2 5 3 2 5" xfId="5824" xr:uid="{00000000-0005-0000-0000-00007B0A0000}"/>
    <cellStyle name="Dezimal 3 2 5 3 2 5 2" xfId="15758" xr:uid="{00000000-0005-0000-0000-00007C0A0000}"/>
    <cellStyle name="Dezimal 3 2 5 3 2 6" xfId="10973" xr:uid="{00000000-0005-0000-0000-00007D0A0000}"/>
    <cellStyle name="Dezimal 3 2 5 3 3" xfId="1496" xr:uid="{00000000-0005-0000-0000-00007E0A0000}"/>
    <cellStyle name="Dezimal 3 2 5 3 3 2" xfId="3247" xr:uid="{00000000-0005-0000-0000-00007F0A0000}"/>
    <cellStyle name="Dezimal 3 2 5 3 3 2 2" xfId="8397" xr:uid="{00000000-0005-0000-0000-0000800A0000}"/>
    <cellStyle name="Dezimal 3 2 5 3 3 2 2 2" xfId="18103" xr:uid="{00000000-0005-0000-0000-0000810A0000}"/>
    <cellStyle name="Dezimal 3 2 5 3 3 2 3" xfId="13409" xr:uid="{00000000-0005-0000-0000-0000820A0000}"/>
    <cellStyle name="Dezimal 3 2 5 3 3 3" xfId="4965" xr:uid="{00000000-0005-0000-0000-0000830A0000}"/>
    <cellStyle name="Dezimal 3 2 5 3 3 3 2" xfId="10113" xr:uid="{00000000-0005-0000-0000-0000840A0000}"/>
    <cellStyle name="Dezimal 3 2 5 3 3 3 2 2" xfId="19667" xr:uid="{00000000-0005-0000-0000-0000850A0000}"/>
    <cellStyle name="Dezimal 3 2 5 3 3 3 3" xfId="14975" xr:uid="{00000000-0005-0000-0000-0000860A0000}"/>
    <cellStyle name="Dezimal 3 2 5 3 3 4" xfId="6681" xr:uid="{00000000-0005-0000-0000-0000870A0000}"/>
    <cellStyle name="Dezimal 3 2 5 3 3 4 2" xfId="16539" xr:uid="{00000000-0005-0000-0000-0000880A0000}"/>
    <cellStyle name="Dezimal 3 2 5 3 3 5" xfId="11841" xr:uid="{00000000-0005-0000-0000-0000890A0000}"/>
    <cellStyle name="Dezimal 3 2 5 3 4" xfId="2385" xr:uid="{00000000-0005-0000-0000-00008A0A0000}"/>
    <cellStyle name="Dezimal 3 2 5 3 4 2" xfId="7539" xr:uid="{00000000-0005-0000-0000-00008B0A0000}"/>
    <cellStyle name="Dezimal 3 2 5 3 4 2 2" xfId="17321" xr:uid="{00000000-0005-0000-0000-00008C0A0000}"/>
    <cellStyle name="Dezimal 3 2 5 3 4 3" xfId="12627" xr:uid="{00000000-0005-0000-0000-00008D0A0000}"/>
    <cellStyle name="Dezimal 3 2 5 3 5" xfId="4107" xr:uid="{00000000-0005-0000-0000-00008E0A0000}"/>
    <cellStyle name="Dezimal 3 2 5 3 5 2" xfId="9255" xr:uid="{00000000-0005-0000-0000-00008F0A0000}"/>
    <cellStyle name="Dezimal 3 2 5 3 5 2 2" xfId="18885" xr:uid="{00000000-0005-0000-0000-0000900A0000}"/>
    <cellStyle name="Dezimal 3 2 5 3 5 3" xfId="14193" xr:uid="{00000000-0005-0000-0000-0000910A0000}"/>
    <cellStyle name="Dezimal 3 2 5 3 6" xfId="5823" xr:uid="{00000000-0005-0000-0000-0000920A0000}"/>
    <cellStyle name="Dezimal 3 2 5 3 6 2" xfId="15757" xr:uid="{00000000-0005-0000-0000-0000930A0000}"/>
    <cellStyle name="Dezimal 3 2 5 3 7" xfId="10972" xr:uid="{00000000-0005-0000-0000-0000940A0000}"/>
    <cellStyle name="Dezimal 3 2 5 4" xfId="131" xr:uid="{00000000-0005-0000-0000-0000950A0000}"/>
    <cellStyle name="Dezimal 3 2 5 4 2" xfId="1498" xr:uid="{00000000-0005-0000-0000-0000960A0000}"/>
    <cellStyle name="Dezimal 3 2 5 4 2 2" xfId="3249" xr:uid="{00000000-0005-0000-0000-0000970A0000}"/>
    <cellStyle name="Dezimal 3 2 5 4 2 2 2" xfId="8399" xr:uid="{00000000-0005-0000-0000-0000980A0000}"/>
    <cellStyle name="Dezimal 3 2 5 4 2 2 2 2" xfId="18105" xr:uid="{00000000-0005-0000-0000-0000990A0000}"/>
    <cellStyle name="Dezimal 3 2 5 4 2 2 3" xfId="13411" xr:uid="{00000000-0005-0000-0000-00009A0A0000}"/>
    <cellStyle name="Dezimal 3 2 5 4 2 3" xfId="4967" xr:uid="{00000000-0005-0000-0000-00009B0A0000}"/>
    <cellStyle name="Dezimal 3 2 5 4 2 3 2" xfId="10115" xr:uid="{00000000-0005-0000-0000-00009C0A0000}"/>
    <cellStyle name="Dezimal 3 2 5 4 2 3 2 2" xfId="19669" xr:uid="{00000000-0005-0000-0000-00009D0A0000}"/>
    <cellStyle name="Dezimal 3 2 5 4 2 3 3" xfId="14977" xr:uid="{00000000-0005-0000-0000-00009E0A0000}"/>
    <cellStyle name="Dezimal 3 2 5 4 2 4" xfId="6683" xr:uid="{00000000-0005-0000-0000-00009F0A0000}"/>
    <cellStyle name="Dezimal 3 2 5 4 2 4 2" xfId="16541" xr:uid="{00000000-0005-0000-0000-0000A00A0000}"/>
    <cellStyle name="Dezimal 3 2 5 4 2 5" xfId="11843" xr:uid="{00000000-0005-0000-0000-0000A10A0000}"/>
    <cellStyle name="Dezimal 3 2 5 4 3" xfId="2387" xr:uid="{00000000-0005-0000-0000-0000A20A0000}"/>
    <cellStyle name="Dezimal 3 2 5 4 3 2" xfId="7541" xr:uid="{00000000-0005-0000-0000-0000A30A0000}"/>
    <cellStyle name="Dezimal 3 2 5 4 3 2 2" xfId="17323" xr:uid="{00000000-0005-0000-0000-0000A40A0000}"/>
    <cellStyle name="Dezimal 3 2 5 4 3 3" xfId="12629" xr:uid="{00000000-0005-0000-0000-0000A50A0000}"/>
    <cellStyle name="Dezimal 3 2 5 4 4" xfId="4109" xr:uid="{00000000-0005-0000-0000-0000A60A0000}"/>
    <cellStyle name="Dezimal 3 2 5 4 4 2" xfId="9257" xr:uid="{00000000-0005-0000-0000-0000A70A0000}"/>
    <cellStyle name="Dezimal 3 2 5 4 4 2 2" xfId="18887" xr:uid="{00000000-0005-0000-0000-0000A80A0000}"/>
    <cellStyle name="Dezimal 3 2 5 4 4 3" xfId="14195" xr:uid="{00000000-0005-0000-0000-0000A90A0000}"/>
    <cellStyle name="Dezimal 3 2 5 4 5" xfId="5825" xr:uid="{00000000-0005-0000-0000-0000AA0A0000}"/>
    <cellStyle name="Dezimal 3 2 5 4 5 2" xfId="15759" xr:uid="{00000000-0005-0000-0000-0000AB0A0000}"/>
    <cellStyle name="Dezimal 3 2 5 4 6" xfId="10974" xr:uid="{00000000-0005-0000-0000-0000AC0A0000}"/>
    <cellStyle name="Dezimal 3 2 5 5" xfId="132" xr:uid="{00000000-0005-0000-0000-0000AD0A0000}"/>
    <cellStyle name="Dezimal 3 2 5 5 2" xfId="1499" xr:uid="{00000000-0005-0000-0000-0000AE0A0000}"/>
    <cellStyle name="Dezimal 3 2 5 5 2 2" xfId="3250" xr:uid="{00000000-0005-0000-0000-0000AF0A0000}"/>
    <cellStyle name="Dezimal 3 2 5 5 2 2 2" xfId="8400" xr:uid="{00000000-0005-0000-0000-0000B00A0000}"/>
    <cellStyle name="Dezimal 3 2 5 5 2 2 2 2" xfId="18106" xr:uid="{00000000-0005-0000-0000-0000B10A0000}"/>
    <cellStyle name="Dezimal 3 2 5 5 2 2 3" xfId="13412" xr:uid="{00000000-0005-0000-0000-0000B20A0000}"/>
    <cellStyle name="Dezimal 3 2 5 5 2 3" xfId="4968" xr:uid="{00000000-0005-0000-0000-0000B30A0000}"/>
    <cellStyle name="Dezimal 3 2 5 5 2 3 2" xfId="10116" xr:uid="{00000000-0005-0000-0000-0000B40A0000}"/>
    <cellStyle name="Dezimal 3 2 5 5 2 3 2 2" xfId="19670" xr:uid="{00000000-0005-0000-0000-0000B50A0000}"/>
    <cellStyle name="Dezimal 3 2 5 5 2 3 3" xfId="14978" xr:uid="{00000000-0005-0000-0000-0000B60A0000}"/>
    <cellStyle name="Dezimal 3 2 5 5 2 4" xfId="6684" xr:uid="{00000000-0005-0000-0000-0000B70A0000}"/>
    <cellStyle name="Dezimal 3 2 5 5 2 4 2" xfId="16542" xr:uid="{00000000-0005-0000-0000-0000B80A0000}"/>
    <cellStyle name="Dezimal 3 2 5 5 2 5" xfId="11844" xr:uid="{00000000-0005-0000-0000-0000B90A0000}"/>
    <cellStyle name="Dezimal 3 2 5 5 3" xfId="2388" xr:uid="{00000000-0005-0000-0000-0000BA0A0000}"/>
    <cellStyle name="Dezimal 3 2 5 5 3 2" xfId="7542" xr:uid="{00000000-0005-0000-0000-0000BB0A0000}"/>
    <cellStyle name="Dezimal 3 2 5 5 3 2 2" xfId="17324" xr:uid="{00000000-0005-0000-0000-0000BC0A0000}"/>
    <cellStyle name="Dezimal 3 2 5 5 3 3" xfId="12630" xr:uid="{00000000-0005-0000-0000-0000BD0A0000}"/>
    <cellStyle name="Dezimal 3 2 5 5 4" xfId="4110" xr:uid="{00000000-0005-0000-0000-0000BE0A0000}"/>
    <cellStyle name="Dezimal 3 2 5 5 4 2" xfId="9258" xr:uid="{00000000-0005-0000-0000-0000BF0A0000}"/>
    <cellStyle name="Dezimal 3 2 5 5 4 2 2" xfId="18888" xr:uid="{00000000-0005-0000-0000-0000C00A0000}"/>
    <cellStyle name="Dezimal 3 2 5 5 4 3" xfId="14196" xr:uid="{00000000-0005-0000-0000-0000C10A0000}"/>
    <cellStyle name="Dezimal 3 2 5 5 5" xfId="5826" xr:uid="{00000000-0005-0000-0000-0000C20A0000}"/>
    <cellStyle name="Dezimal 3 2 5 5 5 2" xfId="15760" xr:uid="{00000000-0005-0000-0000-0000C30A0000}"/>
    <cellStyle name="Dezimal 3 2 5 5 6" xfId="10975" xr:uid="{00000000-0005-0000-0000-0000C40A0000}"/>
    <cellStyle name="Dezimal 3 2 5 6" xfId="1490" xr:uid="{00000000-0005-0000-0000-0000C50A0000}"/>
    <cellStyle name="Dezimal 3 2 5 6 2" xfId="3241" xr:uid="{00000000-0005-0000-0000-0000C60A0000}"/>
    <cellStyle name="Dezimal 3 2 5 6 2 2" xfId="8391" xr:uid="{00000000-0005-0000-0000-0000C70A0000}"/>
    <cellStyle name="Dezimal 3 2 5 6 2 2 2" xfId="18097" xr:uid="{00000000-0005-0000-0000-0000C80A0000}"/>
    <cellStyle name="Dezimal 3 2 5 6 2 3" xfId="13403" xr:uid="{00000000-0005-0000-0000-0000C90A0000}"/>
    <cellStyle name="Dezimal 3 2 5 6 3" xfId="4959" xr:uid="{00000000-0005-0000-0000-0000CA0A0000}"/>
    <cellStyle name="Dezimal 3 2 5 6 3 2" xfId="10107" xr:uid="{00000000-0005-0000-0000-0000CB0A0000}"/>
    <cellStyle name="Dezimal 3 2 5 6 3 2 2" xfId="19661" xr:uid="{00000000-0005-0000-0000-0000CC0A0000}"/>
    <cellStyle name="Dezimal 3 2 5 6 3 3" xfId="14969" xr:uid="{00000000-0005-0000-0000-0000CD0A0000}"/>
    <cellStyle name="Dezimal 3 2 5 6 4" xfId="6675" xr:uid="{00000000-0005-0000-0000-0000CE0A0000}"/>
    <cellStyle name="Dezimal 3 2 5 6 4 2" xfId="16533" xr:uid="{00000000-0005-0000-0000-0000CF0A0000}"/>
    <cellStyle name="Dezimal 3 2 5 6 5" xfId="11835" xr:uid="{00000000-0005-0000-0000-0000D00A0000}"/>
    <cellStyle name="Dezimal 3 2 5 7" xfId="2379" xr:uid="{00000000-0005-0000-0000-0000D10A0000}"/>
    <cellStyle name="Dezimal 3 2 5 7 2" xfId="7533" xr:uid="{00000000-0005-0000-0000-0000D20A0000}"/>
    <cellStyle name="Dezimal 3 2 5 7 2 2" xfId="17315" xr:uid="{00000000-0005-0000-0000-0000D30A0000}"/>
    <cellStyle name="Dezimal 3 2 5 7 3" xfId="12621" xr:uid="{00000000-0005-0000-0000-0000D40A0000}"/>
    <cellStyle name="Dezimal 3 2 5 8" xfId="4101" xr:uid="{00000000-0005-0000-0000-0000D50A0000}"/>
    <cellStyle name="Dezimal 3 2 5 8 2" xfId="9249" xr:uid="{00000000-0005-0000-0000-0000D60A0000}"/>
    <cellStyle name="Dezimal 3 2 5 8 2 2" xfId="18879" xr:uid="{00000000-0005-0000-0000-0000D70A0000}"/>
    <cellStyle name="Dezimal 3 2 5 8 3" xfId="14187" xr:uid="{00000000-0005-0000-0000-0000D80A0000}"/>
    <cellStyle name="Dezimal 3 2 5 9" xfId="5817" xr:uid="{00000000-0005-0000-0000-0000D90A0000}"/>
    <cellStyle name="Dezimal 3 2 5 9 2" xfId="15751" xr:uid="{00000000-0005-0000-0000-0000DA0A0000}"/>
    <cellStyle name="Dezimal 3 2 6" xfId="133" xr:uid="{00000000-0005-0000-0000-0000DB0A0000}"/>
    <cellStyle name="Dezimal 3 2 6 10" xfId="10976" xr:uid="{00000000-0005-0000-0000-0000DC0A0000}"/>
    <cellStyle name="Dezimal 3 2 6 2" xfId="134" xr:uid="{00000000-0005-0000-0000-0000DD0A0000}"/>
    <cellStyle name="Dezimal 3 2 6 2 2" xfId="135" xr:uid="{00000000-0005-0000-0000-0000DE0A0000}"/>
    <cellStyle name="Dezimal 3 2 6 2 2 2" xfId="136" xr:uid="{00000000-0005-0000-0000-0000DF0A0000}"/>
    <cellStyle name="Dezimal 3 2 6 2 2 2 2" xfId="1503" xr:uid="{00000000-0005-0000-0000-0000E00A0000}"/>
    <cellStyle name="Dezimal 3 2 6 2 2 2 2 2" xfId="3254" xr:uid="{00000000-0005-0000-0000-0000E10A0000}"/>
    <cellStyle name="Dezimal 3 2 6 2 2 2 2 2 2" xfId="8404" xr:uid="{00000000-0005-0000-0000-0000E20A0000}"/>
    <cellStyle name="Dezimal 3 2 6 2 2 2 2 2 2 2" xfId="18110" xr:uid="{00000000-0005-0000-0000-0000E30A0000}"/>
    <cellStyle name="Dezimal 3 2 6 2 2 2 2 2 3" xfId="13416" xr:uid="{00000000-0005-0000-0000-0000E40A0000}"/>
    <cellStyle name="Dezimal 3 2 6 2 2 2 2 3" xfId="4972" xr:uid="{00000000-0005-0000-0000-0000E50A0000}"/>
    <cellStyle name="Dezimal 3 2 6 2 2 2 2 3 2" xfId="10120" xr:uid="{00000000-0005-0000-0000-0000E60A0000}"/>
    <cellStyle name="Dezimal 3 2 6 2 2 2 2 3 2 2" xfId="19674" xr:uid="{00000000-0005-0000-0000-0000E70A0000}"/>
    <cellStyle name="Dezimal 3 2 6 2 2 2 2 3 3" xfId="14982" xr:uid="{00000000-0005-0000-0000-0000E80A0000}"/>
    <cellStyle name="Dezimal 3 2 6 2 2 2 2 4" xfId="6688" xr:uid="{00000000-0005-0000-0000-0000E90A0000}"/>
    <cellStyle name="Dezimal 3 2 6 2 2 2 2 4 2" xfId="16546" xr:uid="{00000000-0005-0000-0000-0000EA0A0000}"/>
    <cellStyle name="Dezimal 3 2 6 2 2 2 2 5" xfId="11848" xr:uid="{00000000-0005-0000-0000-0000EB0A0000}"/>
    <cellStyle name="Dezimal 3 2 6 2 2 2 3" xfId="2392" xr:uid="{00000000-0005-0000-0000-0000EC0A0000}"/>
    <cellStyle name="Dezimal 3 2 6 2 2 2 3 2" xfId="7546" xr:uid="{00000000-0005-0000-0000-0000ED0A0000}"/>
    <cellStyle name="Dezimal 3 2 6 2 2 2 3 2 2" xfId="17328" xr:uid="{00000000-0005-0000-0000-0000EE0A0000}"/>
    <cellStyle name="Dezimal 3 2 6 2 2 2 3 3" xfId="12634" xr:uid="{00000000-0005-0000-0000-0000EF0A0000}"/>
    <cellStyle name="Dezimal 3 2 6 2 2 2 4" xfId="4114" xr:uid="{00000000-0005-0000-0000-0000F00A0000}"/>
    <cellStyle name="Dezimal 3 2 6 2 2 2 4 2" xfId="9262" xr:uid="{00000000-0005-0000-0000-0000F10A0000}"/>
    <cellStyle name="Dezimal 3 2 6 2 2 2 4 2 2" xfId="18892" xr:uid="{00000000-0005-0000-0000-0000F20A0000}"/>
    <cellStyle name="Dezimal 3 2 6 2 2 2 4 3" xfId="14200" xr:uid="{00000000-0005-0000-0000-0000F30A0000}"/>
    <cellStyle name="Dezimal 3 2 6 2 2 2 5" xfId="5830" xr:uid="{00000000-0005-0000-0000-0000F40A0000}"/>
    <cellStyle name="Dezimal 3 2 6 2 2 2 5 2" xfId="15764" xr:uid="{00000000-0005-0000-0000-0000F50A0000}"/>
    <cellStyle name="Dezimal 3 2 6 2 2 2 6" xfId="10979" xr:uid="{00000000-0005-0000-0000-0000F60A0000}"/>
    <cellStyle name="Dezimal 3 2 6 2 2 3" xfId="1502" xr:uid="{00000000-0005-0000-0000-0000F70A0000}"/>
    <cellStyle name="Dezimal 3 2 6 2 2 3 2" xfId="3253" xr:uid="{00000000-0005-0000-0000-0000F80A0000}"/>
    <cellStyle name="Dezimal 3 2 6 2 2 3 2 2" xfId="8403" xr:uid="{00000000-0005-0000-0000-0000F90A0000}"/>
    <cellStyle name="Dezimal 3 2 6 2 2 3 2 2 2" xfId="18109" xr:uid="{00000000-0005-0000-0000-0000FA0A0000}"/>
    <cellStyle name="Dezimal 3 2 6 2 2 3 2 3" xfId="13415" xr:uid="{00000000-0005-0000-0000-0000FB0A0000}"/>
    <cellStyle name="Dezimal 3 2 6 2 2 3 3" xfId="4971" xr:uid="{00000000-0005-0000-0000-0000FC0A0000}"/>
    <cellStyle name="Dezimal 3 2 6 2 2 3 3 2" xfId="10119" xr:uid="{00000000-0005-0000-0000-0000FD0A0000}"/>
    <cellStyle name="Dezimal 3 2 6 2 2 3 3 2 2" xfId="19673" xr:uid="{00000000-0005-0000-0000-0000FE0A0000}"/>
    <cellStyle name="Dezimal 3 2 6 2 2 3 3 3" xfId="14981" xr:uid="{00000000-0005-0000-0000-0000FF0A0000}"/>
    <cellStyle name="Dezimal 3 2 6 2 2 3 4" xfId="6687" xr:uid="{00000000-0005-0000-0000-0000000B0000}"/>
    <cellStyle name="Dezimal 3 2 6 2 2 3 4 2" xfId="16545" xr:uid="{00000000-0005-0000-0000-0000010B0000}"/>
    <cellStyle name="Dezimal 3 2 6 2 2 3 5" xfId="11847" xr:uid="{00000000-0005-0000-0000-0000020B0000}"/>
    <cellStyle name="Dezimal 3 2 6 2 2 4" xfId="2391" xr:uid="{00000000-0005-0000-0000-0000030B0000}"/>
    <cellStyle name="Dezimal 3 2 6 2 2 4 2" xfId="7545" xr:uid="{00000000-0005-0000-0000-0000040B0000}"/>
    <cellStyle name="Dezimal 3 2 6 2 2 4 2 2" xfId="17327" xr:uid="{00000000-0005-0000-0000-0000050B0000}"/>
    <cellStyle name="Dezimal 3 2 6 2 2 4 3" xfId="12633" xr:uid="{00000000-0005-0000-0000-0000060B0000}"/>
    <cellStyle name="Dezimal 3 2 6 2 2 5" xfId="4113" xr:uid="{00000000-0005-0000-0000-0000070B0000}"/>
    <cellStyle name="Dezimal 3 2 6 2 2 5 2" xfId="9261" xr:uid="{00000000-0005-0000-0000-0000080B0000}"/>
    <cellStyle name="Dezimal 3 2 6 2 2 5 2 2" xfId="18891" xr:uid="{00000000-0005-0000-0000-0000090B0000}"/>
    <cellStyle name="Dezimal 3 2 6 2 2 5 3" xfId="14199" xr:uid="{00000000-0005-0000-0000-00000A0B0000}"/>
    <cellStyle name="Dezimal 3 2 6 2 2 6" xfId="5829" xr:uid="{00000000-0005-0000-0000-00000B0B0000}"/>
    <cellStyle name="Dezimal 3 2 6 2 2 6 2" xfId="15763" xr:uid="{00000000-0005-0000-0000-00000C0B0000}"/>
    <cellStyle name="Dezimal 3 2 6 2 2 7" xfId="10978" xr:uid="{00000000-0005-0000-0000-00000D0B0000}"/>
    <cellStyle name="Dezimal 3 2 6 2 3" xfId="137" xr:uid="{00000000-0005-0000-0000-00000E0B0000}"/>
    <cellStyle name="Dezimal 3 2 6 2 3 2" xfId="1504" xr:uid="{00000000-0005-0000-0000-00000F0B0000}"/>
    <cellStyle name="Dezimal 3 2 6 2 3 2 2" xfId="3255" xr:uid="{00000000-0005-0000-0000-0000100B0000}"/>
    <cellStyle name="Dezimal 3 2 6 2 3 2 2 2" xfId="8405" xr:uid="{00000000-0005-0000-0000-0000110B0000}"/>
    <cellStyle name="Dezimal 3 2 6 2 3 2 2 2 2" xfId="18111" xr:uid="{00000000-0005-0000-0000-0000120B0000}"/>
    <cellStyle name="Dezimal 3 2 6 2 3 2 2 3" xfId="13417" xr:uid="{00000000-0005-0000-0000-0000130B0000}"/>
    <cellStyle name="Dezimal 3 2 6 2 3 2 3" xfId="4973" xr:uid="{00000000-0005-0000-0000-0000140B0000}"/>
    <cellStyle name="Dezimal 3 2 6 2 3 2 3 2" xfId="10121" xr:uid="{00000000-0005-0000-0000-0000150B0000}"/>
    <cellStyle name="Dezimal 3 2 6 2 3 2 3 2 2" xfId="19675" xr:uid="{00000000-0005-0000-0000-0000160B0000}"/>
    <cellStyle name="Dezimal 3 2 6 2 3 2 3 3" xfId="14983" xr:uid="{00000000-0005-0000-0000-0000170B0000}"/>
    <cellStyle name="Dezimal 3 2 6 2 3 2 4" xfId="6689" xr:uid="{00000000-0005-0000-0000-0000180B0000}"/>
    <cellStyle name="Dezimal 3 2 6 2 3 2 4 2" xfId="16547" xr:uid="{00000000-0005-0000-0000-0000190B0000}"/>
    <cellStyle name="Dezimal 3 2 6 2 3 2 5" xfId="11849" xr:uid="{00000000-0005-0000-0000-00001A0B0000}"/>
    <cellStyle name="Dezimal 3 2 6 2 3 3" xfId="2393" xr:uid="{00000000-0005-0000-0000-00001B0B0000}"/>
    <cellStyle name="Dezimal 3 2 6 2 3 3 2" xfId="7547" xr:uid="{00000000-0005-0000-0000-00001C0B0000}"/>
    <cellStyle name="Dezimal 3 2 6 2 3 3 2 2" xfId="17329" xr:uid="{00000000-0005-0000-0000-00001D0B0000}"/>
    <cellStyle name="Dezimal 3 2 6 2 3 3 3" xfId="12635" xr:uid="{00000000-0005-0000-0000-00001E0B0000}"/>
    <cellStyle name="Dezimal 3 2 6 2 3 4" xfId="4115" xr:uid="{00000000-0005-0000-0000-00001F0B0000}"/>
    <cellStyle name="Dezimal 3 2 6 2 3 4 2" xfId="9263" xr:uid="{00000000-0005-0000-0000-0000200B0000}"/>
    <cellStyle name="Dezimal 3 2 6 2 3 4 2 2" xfId="18893" xr:uid="{00000000-0005-0000-0000-0000210B0000}"/>
    <cellStyle name="Dezimal 3 2 6 2 3 4 3" xfId="14201" xr:uid="{00000000-0005-0000-0000-0000220B0000}"/>
    <cellStyle name="Dezimal 3 2 6 2 3 5" xfId="5831" xr:uid="{00000000-0005-0000-0000-0000230B0000}"/>
    <cellStyle name="Dezimal 3 2 6 2 3 5 2" xfId="15765" xr:uid="{00000000-0005-0000-0000-0000240B0000}"/>
    <cellStyle name="Dezimal 3 2 6 2 3 6" xfId="10980" xr:uid="{00000000-0005-0000-0000-0000250B0000}"/>
    <cellStyle name="Dezimal 3 2 6 2 4" xfId="138" xr:uid="{00000000-0005-0000-0000-0000260B0000}"/>
    <cellStyle name="Dezimal 3 2 6 2 4 2" xfId="1505" xr:uid="{00000000-0005-0000-0000-0000270B0000}"/>
    <cellStyle name="Dezimal 3 2 6 2 4 2 2" xfId="3256" xr:uid="{00000000-0005-0000-0000-0000280B0000}"/>
    <cellStyle name="Dezimal 3 2 6 2 4 2 2 2" xfId="8406" xr:uid="{00000000-0005-0000-0000-0000290B0000}"/>
    <cellStyle name="Dezimal 3 2 6 2 4 2 2 2 2" xfId="18112" xr:uid="{00000000-0005-0000-0000-00002A0B0000}"/>
    <cellStyle name="Dezimal 3 2 6 2 4 2 2 3" xfId="13418" xr:uid="{00000000-0005-0000-0000-00002B0B0000}"/>
    <cellStyle name="Dezimal 3 2 6 2 4 2 3" xfId="4974" xr:uid="{00000000-0005-0000-0000-00002C0B0000}"/>
    <cellStyle name="Dezimal 3 2 6 2 4 2 3 2" xfId="10122" xr:uid="{00000000-0005-0000-0000-00002D0B0000}"/>
    <cellStyle name="Dezimal 3 2 6 2 4 2 3 2 2" xfId="19676" xr:uid="{00000000-0005-0000-0000-00002E0B0000}"/>
    <cellStyle name="Dezimal 3 2 6 2 4 2 3 3" xfId="14984" xr:uid="{00000000-0005-0000-0000-00002F0B0000}"/>
    <cellStyle name="Dezimal 3 2 6 2 4 2 4" xfId="6690" xr:uid="{00000000-0005-0000-0000-0000300B0000}"/>
    <cellStyle name="Dezimal 3 2 6 2 4 2 4 2" xfId="16548" xr:uid="{00000000-0005-0000-0000-0000310B0000}"/>
    <cellStyle name="Dezimal 3 2 6 2 4 2 5" xfId="11850" xr:uid="{00000000-0005-0000-0000-0000320B0000}"/>
    <cellStyle name="Dezimal 3 2 6 2 4 3" xfId="2394" xr:uid="{00000000-0005-0000-0000-0000330B0000}"/>
    <cellStyle name="Dezimal 3 2 6 2 4 3 2" xfId="7548" xr:uid="{00000000-0005-0000-0000-0000340B0000}"/>
    <cellStyle name="Dezimal 3 2 6 2 4 3 2 2" xfId="17330" xr:uid="{00000000-0005-0000-0000-0000350B0000}"/>
    <cellStyle name="Dezimal 3 2 6 2 4 3 3" xfId="12636" xr:uid="{00000000-0005-0000-0000-0000360B0000}"/>
    <cellStyle name="Dezimal 3 2 6 2 4 4" xfId="4116" xr:uid="{00000000-0005-0000-0000-0000370B0000}"/>
    <cellStyle name="Dezimal 3 2 6 2 4 4 2" xfId="9264" xr:uid="{00000000-0005-0000-0000-0000380B0000}"/>
    <cellStyle name="Dezimal 3 2 6 2 4 4 2 2" xfId="18894" xr:uid="{00000000-0005-0000-0000-0000390B0000}"/>
    <cellStyle name="Dezimal 3 2 6 2 4 4 3" xfId="14202" xr:uid="{00000000-0005-0000-0000-00003A0B0000}"/>
    <cellStyle name="Dezimal 3 2 6 2 4 5" xfId="5832" xr:uid="{00000000-0005-0000-0000-00003B0B0000}"/>
    <cellStyle name="Dezimal 3 2 6 2 4 5 2" xfId="15766" xr:uid="{00000000-0005-0000-0000-00003C0B0000}"/>
    <cellStyle name="Dezimal 3 2 6 2 4 6" xfId="10981" xr:uid="{00000000-0005-0000-0000-00003D0B0000}"/>
    <cellStyle name="Dezimal 3 2 6 2 5" xfId="1501" xr:uid="{00000000-0005-0000-0000-00003E0B0000}"/>
    <cellStyle name="Dezimal 3 2 6 2 5 2" xfId="3252" xr:uid="{00000000-0005-0000-0000-00003F0B0000}"/>
    <cellStyle name="Dezimal 3 2 6 2 5 2 2" xfId="8402" xr:uid="{00000000-0005-0000-0000-0000400B0000}"/>
    <cellStyle name="Dezimal 3 2 6 2 5 2 2 2" xfId="18108" xr:uid="{00000000-0005-0000-0000-0000410B0000}"/>
    <cellStyle name="Dezimal 3 2 6 2 5 2 3" xfId="13414" xr:uid="{00000000-0005-0000-0000-0000420B0000}"/>
    <cellStyle name="Dezimal 3 2 6 2 5 3" xfId="4970" xr:uid="{00000000-0005-0000-0000-0000430B0000}"/>
    <cellStyle name="Dezimal 3 2 6 2 5 3 2" xfId="10118" xr:uid="{00000000-0005-0000-0000-0000440B0000}"/>
    <cellStyle name="Dezimal 3 2 6 2 5 3 2 2" xfId="19672" xr:uid="{00000000-0005-0000-0000-0000450B0000}"/>
    <cellStyle name="Dezimal 3 2 6 2 5 3 3" xfId="14980" xr:uid="{00000000-0005-0000-0000-0000460B0000}"/>
    <cellStyle name="Dezimal 3 2 6 2 5 4" xfId="6686" xr:uid="{00000000-0005-0000-0000-0000470B0000}"/>
    <cellStyle name="Dezimal 3 2 6 2 5 4 2" xfId="16544" xr:uid="{00000000-0005-0000-0000-0000480B0000}"/>
    <cellStyle name="Dezimal 3 2 6 2 5 5" xfId="11846" xr:uid="{00000000-0005-0000-0000-0000490B0000}"/>
    <cellStyle name="Dezimal 3 2 6 2 6" xfId="2390" xr:uid="{00000000-0005-0000-0000-00004A0B0000}"/>
    <cellStyle name="Dezimal 3 2 6 2 6 2" xfId="7544" xr:uid="{00000000-0005-0000-0000-00004B0B0000}"/>
    <cellStyle name="Dezimal 3 2 6 2 6 2 2" xfId="17326" xr:uid="{00000000-0005-0000-0000-00004C0B0000}"/>
    <cellStyle name="Dezimal 3 2 6 2 6 3" xfId="12632" xr:uid="{00000000-0005-0000-0000-00004D0B0000}"/>
    <cellStyle name="Dezimal 3 2 6 2 7" xfId="4112" xr:uid="{00000000-0005-0000-0000-00004E0B0000}"/>
    <cellStyle name="Dezimal 3 2 6 2 7 2" xfId="9260" xr:uid="{00000000-0005-0000-0000-00004F0B0000}"/>
    <cellStyle name="Dezimal 3 2 6 2 7 2 2" xfId="18890" xr:uid="{00000000-0005-0000-0000-0000500B0000}"/>
    <cellStyle name="Dezimal 3 2 6 2 7 3" xfId="14198" xr:uid="{00000000-0005-0000-0000-0000510B0000}"/>
    <cellStyle name="Dezimal 3 2 6 2 8" xfId="5828" xr:uid="{00000000-0005-0000-0000-0000520B0000}"/>
    <cellStyle name="Dezimal 3 2 6 2 8 2" xfId="15762" xr:uid="{00000000-0005-0000-0000-0000530B0000}"/>
    <cellStyle name="Dezimal 3 2 6 2 9" xfId="10977" xr:uid="{00000000-0005-0000-0000-0000540B0000}"/>
    <cellStyle name="Dezimal 3 2 6 3" xfId="139" xr:uid="{00000000-0005-0000-0000-0000550B0000}"/>
    <cellStyle name="Dezimal 3 2 6 3 2" xfId="140" xr:uid="{00000000-0005-0000-0000-0000560B0000}"/>
    <cellStyle name="Dezimal 3 2 6 3 2 2" xfId="1507" xr:uid="{00000000-0005-0000-0000-0000570B0000}"/>
    <cellStyle name="Dezimal 3 2 6 3 2 2 2" xfId="3258" xr:uid="{00000000-0005-0000-0000-0000580B0000}"/>
    <cellStyle name="Dezimal 3 2 6 3 2 2 2 2" xfId="8408" xr:uid="{00000000-0005-0000-0000-0000590B0000}"/>
    <cellStyle name="Dezimal 3 2 6 3 2 2 2 2 2" xfId="18114" xr:uid="{00000000-0005-0000-0000-00005A0B0000}"/>
    <cellStyle name="Dezimal 3 2 6 3 2 2 2 3" xfId="13420" xr:uid="{00000000-0005-0000-0000-00005B0B0000}"/>
    <cellStyle name="Dezimal 3 2 6 3 2 2 3" xfId="4976" xr:uid="{00000000-0005-0000-0000-00005C0B0000}"/>
    <cellStyle name="Dezimal 3 2 6 3 2 2 3 2" xfId="10124" xr:uid="{00000000-0005-0000-0000-00005D0B0000}"/>
    <cellStyle name="Dezimal 3 2 6 3 2 2 3 2 2" xfId="19678" xr:uid="{00000000-0005-0000-0000-00005E0B0000}"/>
    <cellStyle name="Dezimal 3 2 6 3 2 2 3 3" xfId="14986" xr:uid="{00000000-0005-0000-0000-00005F0B0000}"/>
    <cellStyle name="Dezimal 3 2 6 3 2 2 4" xfId="6692" xr:uid="{00000000-0005-0000-0000-0000600B0000}"/>
    <cellStyle name="Dezimal 3 2 6 3 2 2 4 2" xfId="16550" xr:uid="{00000000-0005-0000-0000-0000610B0000}"/>
    <cellStyle name="Dezimal 3 2 6 3 2 2 5" xfId="11852" xr:uid="{00000000-0005-0000-0000-0000620B0000}"/>
    <cellStyle name="Dezimal 3 2 6 3 2 3" xfId="2396" xr:uid="{00000000-0005-0000-0000-0000630B0000}"/>
    <cellStyle name="Dezimal 3 2 6 3 2 3 2" xfId="7550" xr:uid="{00000000-0005-0000-0000-0000640B0000}"/>
    <cellStyle name="Dezimal 3 2 6 3 2 3 2 2" xfId="17332" xr:uid="{00000000-0005-0000-0000-0000650B0000}"/>
    <cellStyle name="Dezimal 3 2 6 3 2 3 3" xfId="12638" xr:uid="{00000000-0005-0000-0000-0000660B0000}"/>
    <cellStyle name="Dezimal 3 2 6 3 2 4" xfId="4118" xr:uid="{00000000-0005-0000-0000-0000670B0000}"/>
    <cellStyle name="Dezimal 3 2 6 3 2 4 2" xfId="9266" xr:uid="{00000000-0005-0000-0000-0000680B0000}"/>
    <cellStyle name="Dezimal 3 2 6 3 2 4 2 2" xfId="18896" xr:uid="{00000000-0005-0000-0000-0000690B0000}"/>
    <cellStyle name="Dezimal 3 2 6 3 2 4 3" xfId="14204" xr:uid="{00000000-0005-0000-0000-00006A0B0000}"/>
    <cellStyle name="Dezimal 3 2 6 3 2 5" xfId="5834" xr:uid="{00000000-0005-0000-0000-00006B0B0000}"/>
    <cellStyle name="Dezimal 3 2 6 3 2 5 2" xfId="15768" xr:uid="{00000000-0005-0000-0000-00006C0B0000}"/>
    <cellStyle name="Dezimal 3 2 6 3 2 6" xfId="10983" xr:uid="{00000000-0005-0000-0000-00006D0B0000}"/>
    <cellStyle name="Dezimal 3 2 6 3 3" xfId="1506" xr:uid="{00000000-0005-0000-0000-00006E0B0000}"/>
    <cellStyle name="Dezimal 3 2 6 3 3 2" xfId="3257" xr:uid="{00000000-0005-0000-0000-00006F0B0000}"/>
    <cellStyle name="Dezimal 3 2 6 3 3 2 2" xfId="8407" xr:uid="{00000000-0005-0000-0000-0000700B0000}"/>
    <cellStyle name="Dezimal 3 2 6 3 3 2 2 2" xfId="18113" xr:uid="{00000000-0005-0000-0000-0000710B0000}"/>
    <cellStyle name="Dezimal 3 2 6 3 3 2 3" xfId="13419" xr:uid="{00000000-0005-0000-0000-0000720B0000}"/>
    <cellStyle name="Dezimal 3 2 6 3 3 3" xfId="4975" xr:uid="{00000000-0005-0000-0000-0000730B0000}"/>
    <cellStyle name="Dezimal 3 2 6 3 3 3 2" xfId="10123" xr:uid="{00000000-0005-0000-0000-0000740B0000}"/>
    <cellStyle name="Dezimal 3 2 6 3 3 3 2 2" xfId="19677" xr:uid="{00000000-0005-0000-0000-0000750B0000}"/>
    <cellStyle name="Dezimal 3 2 6 3 3 3 3" xfId="14985" xr:uid="{00000000-0005-0000-0000-0000760B0000}"/>
    <cellStyle name="Dezimal 3 2 6 3 3 4" xfId="6691" xr:uid="{00000000-0005-0000-0000-0000770B0000}"/>
    <cellStyle name="Dezimal 3 2 6 3 3 4 2" xfId="16549" xr:uid="{00000000-0005-0000-0000-0000780B0000}"/>
    <cellStyle name="Dezimal 3 2 6 3 3 5" xfId="11851" xr:uid="{00000000-0005-0000-0000-0000790B0000}"/>
    <cellStyle name="Dezimal 3 2 6 3 4" xfId="2395" xr:uid="{00000000-0005-0000-0000-00007A0B0000}"/>
    <cellStyle name="Dezimal 3 2 6 3 4 2" xfId="7549" xr:uid="{00000000-0005-0000-0000-00007B0B0000}"/>
    <cellStyle name="Dezimal 3 2 6 3 4 2 2" xfId="17331" xr:uid="{00000000-0005-0000-0000-00007C0B0000}"/>
    <cellStyle name="Dezimal 3 2 6 3 4 3" xfId="12637" xr:uid="{00000000-0005-0000-0000-00007D0B0000}"/>
    <cellStyle name="Dezimal 3 2 6 3 5" xfId="4117" xr:uid="{00000000-0005-0000-0000-00007E0B0000}"/>
    <cellStyle name="Dezimal 3 2 6 3 5 2" xfId="9265" xr:uid="{00000000-0005-0000-0000-00007F0B0000}"/>
    <cellStyle name="Dezimal 3 2 6 3 5 2 2" xfId="18895" xr:uid="{00000000-0005-0000-0000-0000800B0000}"/>
    <cellStyle name="Dezimal 3 2 6 3 5 3" xfId="14203" xr:uid="{00000000-0005-0000-0000-0000810B0000}"/>
    <cellStyle name="Dezimal 3 2 6 3 6" xfId="5833" xr:uid="{00000000-0005-0000-0000-0000820B0000}"/>
    <cellStyle name="Dezimal 3 2 6 3 6 2" xfId="15767" xr:uid="{00000000-0005-0000-0000-0000830B0000}"/>
    <cellStyle name="Dezimal 3 2 6 3 7" xfId="10982" xr:uid="{00000000-0005-0000-0000-0000840B0000}"/>
    <cellStyle name="Dezimal 3 2 6 4" xfId="141" xr:uid="{00000000-0005-0000-0000-0000850B0000}"/>
    <cellStyle name="Dezimal 3 2 6 4 2" xfId="1508" xr:uid="{00000000-0005-0000-0000-0000860B0000}"/>
    <cellStyle name="Dezimal 3 2 6 4 2 2" xfId="3259" xr:uid="{00000000-0005-0000-0000-0000870B0000}"/>
    <cellStyle name="Dezimal 3 2 6 4 2 2 2" xfId="8409" xr:uid="{00000000-0005-0000-0000-0000880B0000}"/>
    <cellStyle name="Dezimal 3 2 6 4 2 2 2 2" xfId="18115" xr:uid="{00000000-0005-0000-0000-0000890B0000}"/>
    <cellStyle name="Dezimal 3 2 6 4 2 2 3" xfId="13421" xr:uid="{00000000-0005-0000-0000-00008A0B0000}"/>
    <cellStyle name="Dezimal 3 2 6 4 2 3" xfId="4977" xr:uid="{00000000-0005-0000-0000-00008B0B0000}"/>
    <cellStyle name="Dezimal 3 2 6 4 2 3 2" xfId="10125" xr:uid="{00000000-0005-0000-0000-00008C0B0000}"/>
    <cellStyle name="Dezimal 3 2 6 4 2 3 2 2" xfId="19679" xr:uid="{00000000-0005-0000-0000-00008D0B0000}"/>
    <cellStyle name="Dezimal 3 2 6 4 2 3 3" xfId="14987" xr:uid="{00000000-0005-0000-0000-00008E0B0000}"/>
    <cellStyle name="Dezimal 3 2 6 4 2 4" xfId="6693" xr:uid="{00000000-0005-0000-0000-00008F0B0000}"/>
    <cellStyle name="Dezimal 3 2 6 4 2 4 2" xfId="16551" xr:uid="{00000000-0005-0000-0000-0000900B0000}"/>
    <cellStyle name="Dezimal 3 2 6 4 2 5" xfId="11853" xr:uid="{00000000-0005-0000-0000-0000910B0000}"/>
    <cellStyle name="Dezimal 3 2 6 4 3" xfId="2397" xr:uid="{00000000-0005-0000-0000-0000920B0000}"/>
    <cellStyle name="Dezimal 3 2 6 4 3 2" xfId="7551" xr:uid="{00000000-0005-0000-0000-0000930B0000}"/>
    <cellStyle name="Dezimal 3 2 6 4 3 2 2" xfId="17333" xr:uid="{00000000-0005-0000-0000-0000940B0000}"/>
    <cellStyle name="Dezimal 3 2 6 4 3 3" xfId="12639" xr:uid="{00000000-0005-0000-0000-0000950B0000}"/>
    <cellStyle name="Dezimal 3 2 6 4 4" xfId="4119" xr:uid="{00000000-0005-0000-0000-0000960B0000}"/>
    <cellStyle name="Dezimal 3 2 6 4 4 2" xfId="9267" xr:uid="{00000000-0005-0000-0000-0000970B0000}"/>
    <cellStyle name="Dezimal 3 2 6 4 4 2 2" xfId="18897" xr:uid="{00000000-0005-0000-0000-0000980B0000}"/>
    <cellStyle name="Dezimal 3 2 6 4 4 3" xfId="14205" xr:uid="{00000000-0005-0000-0000-0000990B0000}"/>
    <cellStyle name="Dezimal 3 2 6 4 5" xfId="5835" xr:uid="{00000000-0005-0000-0000-00009A0B0000}"/>
    <cellStyle name="Dezimal 3 2 6 4 5 2" xfId="15769" xr:uid="{00000000-0005-0000-0000-00009B0B0000}"/>
    <cellStyle name="Dezimal 3 2 6 4 6" xfId="10984" xr:uid="{00000000-0005-0000-0000-00009C0B0000}"/>
    <cellStyle name="Dezimal 3 2 6 5" xfId="142" xr:uid="{00000000-0005-0000-0000-00009D0B0000}"/>
    <cellStyle name="Dezimal 3 2 6 5 2" xfId="1509" xr:uid="{00000000-0005-0000-0000-00009E0B0000}"/>
    <cellStyle name="Dezimal 3 2 6 5 2 2" xfId="3260" xr:uid="{00000000-0005-0000-0000-00009F0B0000}"/>
    <cellStyle name="Dezimal 3 2 6 5 2 2 2" xfId="8410" xr:uid="{00000000-0005-0000-0000-0000A00B0000}"/>
    <cellStyle name="Dezimal 3 2 6 5 2 2 2 2" xfId="18116" xr:uid="{00000000-0005-0000-0000-0000A10B0000}"/>
    <cellStyle name="Dezimal 3 2 6 5 2 2 3" xfId="13422" xr:uid="{00000000-0005-0000-0000-0000A20B0000}"/>
    <cellStyle name="Dezimal 3 2 6 5 2 3" xfId="4978" xr:uid="{00000000-0005-0000-0000-0000A30B0000}"/>
    <cellStyle name="Dezimal 3 2 6 5 2 3 2" xfId="10126" xr:uid="{00000000-0005-0000-0000-0000A40B0000}"/>
    <cellStyle name="Dezimal 3 2 6 5 2 3 2 2" xfId="19680" xr:uid="{00000000-0005-0000-0000-0000A50B0000}"/>
    <cellStyle name="Dezimal 3 2 6 5 2 3 3" xfId="14988" xr:uid="{00000000-0005-0000-0000-0000A60B0000}"/>
    <cellStyle name="Dezimal 3 2 6 5 2 4" xfId="6694" xr:uid="{00000000-0005-0000-0000-0000A70B0000}"/>
    <cellStyle name="Dezimal 3 2 6 5 2 4 2" xfId="16552" xr:uid="{00000000-0005-0000-0000-0000A80B0000}"/>
    <cellStyle name="Dezimal 3 2 6 5 2 5" xfId="11854" xr:uid="{00000000-0005-0000-0000-0000A90B0000}"/>
    <cellStyle name="Dezimal 3 2 6 5 3" xfId="2398" xr:uid="{00000000-0005-0000-0000-0000AA0B0000}"/>
    <cellStyle name="Dezimal 3 2 6 5 3 2" xfId="7552" xr:uid="{00000000-0005-0000-0000-0000AB0B0000}"/>
    <cellStyle name="Dezimal 3 2 6 5 3 2 2" xfId="17334" xr:uid="{00000000-0005-0000-0000-0000AC0B0000}"/>
    <cellStyle name="Dezimal 3 2 6 5 3 3" xfId="12640" xr:uid="{00000000-0005-0000-0000-0000AD0B0000}"/>
    <cellStyle name="Dezimal 3 2 6 5 4" xfId="4120" xr:uid="{00000000-0005-0000-0000-0000AE0B0000}"/>
    <cellStyle name="Dezimal 3 2 6 5 4 2" xfId="9268" xr:uid="{00000000-0005-0000-0000-0000AF0B0000}"/>
    <cellStyle name="Dezimal 3 2 6 5 4 2 2" xfId="18898" xr:uid="{00000000-0005-0000-0000-0000B00B0000}"/>
    <cellStyle name="Dezimal 3 2 6 5 4 3" xfId="14206" xr:uid="{00000000-0005-0000-0000-0000B10B0000}"/>
    <cellStyle name="Dezimal 3 2 6 5 5" xfId="5836" xr:uid="{00000000-0005-0000-0000-0000B20B0000}"/>
    <cellStyle name="Dezimal 3 2 6 5 5 2" xfId="15770" xr:uid="{00000000-0005-0000-0000-0000B30B0000}"/>
    <cellStyle name="Dezimal 3 2 6 5 6" xfId="10985" xr:uid="{00000000-0005-0000-0000-0000B40B0000}"/>
    <cellStyle name="Dezimal 3 2 6 6" xfId="1500" xr:uid="{00000000-0005-0000-0000-0000B50B0000}"/>
    <cellStyle name="Dezimal 3 2 6 6 2" xfId="3251" xr:uid="{00000000-0005-0000-0000-0000B60B0000}"/>
    <cellStyle name="Dezimal 3 2 6 6 2 2" xfId="8401" xr:uid="{00000000-0005-0000-0000-0000B70B0000}"/>
    <cellStyle name="Dezimal 3 2 6 6 2 2 2" xfId="18107" xr:uid="{00000000-0005-0000-0000-0000B80B0000}"/>
    <cellStyle name="Dezimal 3 2 6 6 2 3" xfId="13413" xr:uid="{00000000-0005-0000-0000-0000B90B0000}"/>
    <cellStyle name="Dezimal 3 2 6 6 3" xfId="4969" xr:uid="{00000000-0005-0000-0000-0000BA0B0000}"/>
    <cellStyle name="Dezimal 3 2 6 6 3 2" xfId="10117" xr:uid="{00000000-0005-0000-0000-0000BB0B0000}"/>
    <cellStyle name="Dezimal 3 2 6 6 3 2 2" xfId="19671" xr:uid="{00000000-0005-0000-0000-0000BC0B0000}"/>
    <cellStyle name="Dezimal 3 2 6 6 3 3" xfId="14979" xr:uid="{00000000-0005-0000-0000-0000BD0B0000}"/>
    <cellStyle name="Dezimal 3 2 6 6 4" xfId="6685" xr:uid="{00000000-0005-0000-0000-0000BE0B0000}"/>
    <cellStyle name="Dezimal 3 2 6 6 4 2" xfId="16543" xr:uid="{00000000-0005-0000-0000-0000BF0B0000}"/>
    <cellStyle name="Dezimal 3 2 6 6 5" xfId="11845" xr:uid="{00000000-0005-0000-0000-0000C00B0000}"/>
    <cellStyle name="Dezimal 3 2 6 7" xfId="2389" xr:uid="{00000000-0005-0000-0000-0000C10B0000}"/>
    <cellStyle name="Dezimal 3 2 6 7 2" xfId="7543" xr:uid="{00000000-0005-0000-0000-0000C20B0000}"/>
    <cellStyle name="Dezimal 3 2 6 7 2 2" xfId="17325" xr:uid="{00000000-0005-0000-0000-0000C30B0000}"/>
    <cellStyle name="Dezimal 3 2 6 7 3" xfId="12631" xr:uid="{00000000-0005-0000-0000-0000C40B0000}"/>
    <cellStyle name="Dezimal 3 2 6 8" xfId="4111" xr:uid="{00000000-0005-0000-0000-0000C50B0000}"/>
    <cellStyle name="Dezimal 3 2 6 8 2" xfId="9259" xr:uid="{00000000-0005-0000-0000-0000C60B0000}"/>
    <cellStyle name="Dezimal 3 2 6 8 2 2" xfId="18889" xr:uid="{00000000-0005-0000-0000-0000C70B0000}"/>
    <cellStyle name="Dezimal 3 2 6 8 3" xfId="14197" xr:uid="{00000000-0005-0000-0000-0000C80B0000}"/>
    <cellStyle name="Dezimal 3 2 6 9" xfId="5827" xr:uid="{00000000-0005-0000-0000-0000C90B0000}"/>
    <cellStyle name="Dezimal 3 2 6 9 2" xfId="15761" xr:uid="{00000000-0005-0000-0000-0000CA0B0000}"/>
    <cellStyle name="Dezimal 3 2 7" xfId="143" xr:uid="{00000000-0005-0000-0000-0000CB0B0000}"/>
    <cellStyle name="Dezimal 3 2 7 2" xfId="144" xr:uid="{00000000-0005-0000-0000-0000CC0B0000}"/>
    <cellStyle name="Dezimal 3 2 7 2 2" xfId="145" xr:uid="{00000000-0005-0000-0000-0000CD0B0000}"/>
    <cellStyle name="Dezimal 3 2 7 2 2 2" xfId="1512" xr:uid="{00000000-0005-0000-0000-0000CE0B0000}"/>
    <cellStyle name="Dezimal 3 2 7 2 2 2 2" xfId="3263" xr:uid="{00000000-0005-0000-0000-0000CF0B0000}"/>
    <cellStyle name="Dezimal 3 2 7 2 2 2 2 2" xfId="8413" xr:uid="{00000000-0005-0000-0000-0000D00B0000}"/>
    <cellStyle name="Dezimal 3 2 7 2 2 2 2 2 2" xfId="18119" xr:uid="{00000000-0005-0000-0000-0000D10B0000}"/>
    <cellStyle name="Dezimal 3 2 7 2 2 2 2 3" xfId="13425" xr:uid="{00000000-0005-0000-0000-0000D20B0000}"/>
    <cellStyle name="Dezimal 3 2 7 2 2 2 3" xfId="4981" xr:uid="{00000000-0005-0000-0000-0000D30B0000}"/>
    <cellStyle name="Dezimal 3 2 7 2 2 2 3 2" xfId="10129" xr:uid="{00000000-0005-0000-0000-0000D40B0000}"/>
    <cellStyle name="Dezimal 3 2 7 2 2 2 3 2 2" xfId="19683" xr:uid="{00000000-0005-0000-0000-0000D50B0000}"/>
    <cellStyle name="Dezimal 3 2 7 2 2 2 3 3" xfId="14991" xr:uid="{00000000-0005-0000-0000-0000D60B0000}"/>
    <cellStyle name="Dezimal 3 2 7 2 2 2 4" xfId="6697" xr:uid="{00000000-0005-0000-0000-0000D70B0000}"/>
    <cellStyle name="Dezimal 3 2 7 2 2 2 4 2" xfId="16555" xr:uid="{00000000-0005-0000-0000-0000D80B0000}"/>
    <cellStyle name="Dezimal 3 2 7 2 2 2 5" xfId="11857" xr:uid="{00000000-0005-0000-0000-0000D90B0000}"/>
    <cellStyle name="Dezimal 3 2 7 2 2 3" xfId="2401" xr:uid="{00000000-0005-0000-0000-0000DA0B0000}"/>
    <cellStyle name="Dezimal 3 2 7 2 2 3 2" xfId="7555" xr:uid="{00000000-0005-0000-0000-0000DB0B0000}"/>
    <cellStyle name="Dezimal 3 2 7 2 2 3 2 2" xfId="17337" xr:uid="{00000000-0005-0000-0000-0000DC0B0000}"/>
    <cellStyle name="Dezimal 3 2 7 2 2 3 3" xfId="12643" xr:uid="{00000000-0005-0000-0000-0000DD0B0000}"/>
    <cellStyle name="Dezimal 3 2 7 2 2 4" xfId="4123" xr:uid="{00000000-0005-0000-0000-0000DE0B0000}"/>
    <cellStyle name="Dezimal 3 2 7 2 2 4 2" xfId="9271" xr:uid="{00000000-0005-0000-0000-0000DF0B0000}"/>
    <cellStyle name="Dezimal 3 2 7 2 2 4 2 2" xfId="18901" xr:uid="{00000000-0005-0000-0000-0000E00B0000}"/>
    <cellStyle name="Dezimal 3 2 7 2 2 4 3" xfId="14209" xr:uid="{00000000-0005-0000-0000-0000E10B0000}"/>
    <cellStyle name="Dezimal 3 2 7 2 2 5" xfId="5839" xr:uid="{00000000-0005-0000-0000-0000E20B0000}"/>
    <cellStyle name="Dezimal 3 2 7 2 2 5 2" xfId="15773" xr:uid="{00000000-0005-0000-0000-0000E30B0000}"/>
    <cellStyle name="Dezimal 3 2 7 2 2 6" xfId="10988" xr:uid="{00000000-0005-0000-0000-0000E40B0000}"/>
    <cellStyle name="Dezimal 3 2 7 2 3" xfId="1511" xr:uid="{00000000-0005-0000-0000-0000E50B0000}"/>
    <cellStyle name="Dezimal 3 2 7 2 3 2" xfId="3262" xr:uid="{00000000-0005-0000-0000-0000E60B0000}"/>
    <cellStyle name="Dezimal 3 2 7 2 3 2 2" xfId="8412" xr:uid="{00000000-0005-0000-0000-0000E70B0000}"/>
    <cellStyle name="Dezimal 3 2 7 2 3 2 2 2" xfId="18118" xr:uid="{00000000-0005-0000-0000-0000E80B0000}"/>
    <cellStyle name="Dezimal 3 2 7 2 3 2 3" xfId="13424" xr:uid="{00000000-0005-0000-0000-0000E90B0000}"/>
    <cellStyle name="Dezimal 3 2 7 2 3 3" xfId="4980" xr:uid="{00000000-0005-0000-0000-0000EA0B0000}"/>
    <cellStyle name="Dezimal 3 2 7 2 3 3 2" xfId="10128" xr:uid="{00000000-0005-0000-0000-0000EB0B0000}"/>
    <cellStyle name="Dezimal 3 2 7 2 3 3 2 2" xfId="19682" xr:uid="{00000000-0005-0000-0000-0000EC0B0000}"/>
    <cellStyle name="Dezimal 3 2 7 2 3 3 3" xfId="14990" xr:uid="{00000000-0005-0000-0000-0000ED0B0000}"/>
    <cellStyle name="Dezimal 3 2 7 2 3 4" xfId="6696" xr:uid="{00000000-0005-0000-0000-0000EE0B0000}"/>
    <cellStyle name="Dezimal 3 2 7 2 3 4 2" xfId="16554" xr:uid="{00000000-0005-0000-0000-0000EF0B0000}"/>
    <cellStyle name="Dezimal 3 2 7 2 3 5" xfId="11856" xr:uid="{00000000-0005-0000-0000-0000F00B0000}"/>
    <cellStyle name="Dezimal 3 2 7 2 4" xfId="2400" xr:uid="{00000000-0005-0000-0000-0000F10B0000}"/>
    <cellStyle name="Dezimal 3 2 7 2 4 2" xfId="7554" xr:uid="{00000000-0005-0000-0000-0000F20B0000}"/>
    <cellStyle name="Dezimal 3 2 7 2 4 2 2" xfId="17336" xr:uid="{00000000-0005-0000-0000-0000F30B0000}"/>
    <cellStyle name="Dezimal 3 2 7 2 4 3" xfId="12642" xr:uid="{00000000-0005-0000-0000-0000F40B0000}"/>
    <cellStyle name="Dezimal 3 2 7 2 5" xfId="4122" xr:uid="{00000000-0005-0000-0000-0000F50B0000}"/>
    <cellStyle name="Dezimal 3 2 7 2 5 2" xfId="9270" xr:uid="{00000000-0005-0000-0000-0000F60B0000}"/>
    <cellStyle name="Dezimal 3 2 7 2 5 2 2" xfId="18900" xr:uid="{00000000-0005-0000-0000-0000F70B0000}"/>
    <cellStyle name="Dezimal 3 2 7 2 5 3" xfId="14208" xr:uid="{00000000-0005-0000-0000-0000F80B0000}"/>
    <cellStyle name="Dezimal 3 2 7 2 6" xfId="5838" xr:uid="{00000000-0005-0000-0000-0000F90B0000}"/>
    <cellStyle name="Dezimal 3 2 7 2 6 2" xfId="15772" xr:uid="{00000000-0005-0000-0000-0000FA0B0000}"/>
    <cellStyle name="Dezimal 3 2 7 2 7" xfId="10987" xr:uid="{00000000-0005-0000-0000-0000FB0B0000}"/>
    <cellStyle name="Dezimal 3 2 7 3" xfId="146" xr:uid="{00000000-0005-0000-0000-0000FC0B0000}"/>
    <cellStyle name="Dezimal 3 2 7 3 2" xfId="1513" xr:uid="{00000000-0005-0000-0000-0000FD0B0000}"/>
    <cellStyle name="Dezimal 3 2 7 3 2 2" xfId="3264" xr:uid="{00000000-0005-0000-0000-0000FE0B0000}"/>
    <cellStyle name="Dezimal 3 2 7 3 2 2 2" xfId="8414" xr:uid="{00000000-0005-0000-0000-0000FF0B0000}"/>
    <cellStyle name="Dezimal 3 2 7 3 2 2 2 2" xfId="18120" xr:uid="{00000000-0005-0000-0000-0000000C0000}"/>
    <cellStyle name="Dezimal 3 2 7 3 2 2 3" xfId="13426" xr:uid="{00000000-0005-0000-0000-0000010C0000}"/>
    <cellStyle name="Dezimal 3 2 7 3 2 3" xfId="4982" xr:uid="{00000000-0005-0000-0000-0000020C0000}"/>
    <cellStyle name="Dezimal 3 2 7 3 2 3 2" xfId="10130" xr:uid="{00000000-0005-0000-0000-0000030C0000}"/>
    <cellStyle name="Dezimal 3 2 7 3 2 3 2 2" xfId="19684" xr:uid="{00000000-0005-0000-0000-0000040C0000}"/>
    <cellStyle name="Dezimal 3 2 7 3 2 3 3" xfId="14992" xr:uid="{00000000-0005-0000-0000-0000050C0000}"/>
    <cellStyle name="Dezimal 3 2 7 3 2 4" xfId="6698" xr:uid="{00000000-0005-0000-0000-0000060C0000}"/>
    <cellStyle name="Dezimal 3 2 7 3 2 4 2" xfId="16556" xr:uid="{00000000-0005-0000-0000-0000070C0000}"/>
    <cellStyle name="Dezimal 3 2 7 3 2 5" xfId="11858" xr:uid="{00000000-0005-0000-0000-0000080C0000}"/>
    <cellStyle name="Dezimal 3 2 7 3 3" xfId="2402" xr:uid="{00000000-0005-0000-0000-0000090C0000}"/>
    <cellStyle name="Dezimal 3 2 7 3 3 2" xfId="7556" xr:uid="{00000000-0005-0000-0000-00000A0C0000}"/>
    <cellStyle name="Dezimal 3 2 7 3 3 2 2" xfId="17338" xr:uid="{00000000-0005-0000-0000-00000B0C0000}"/>
    <cellStyle name="Dezimal 3 2 7 3 3 3" xfId="12644" xr:uid="{00000000-0005-0000-0000-00000C0C0000}"/>
    <cellStyle name="Dezimal 3 2 7 3 4" xfId="4124" xr:uid="{00000000-0005-0000-0000-00000D0C0000}"/>
    <cellStyle name="Dezimal 3 2 7 3 4 2" xfId="9272" xr:uid="{00000000-0005-0000-0000-00000E0C0000}"/>
    <cellStyle name="Dezimal 3 2 7 3 4 2 2" xfId="18902" xr:uid="{00000000-0005-0000-0000-00000F0C0000}"/>
    <cellStyle name="Dezimal 3 2 7 3 4 3" xfId="14210" xr:uid="{00000000-0005-0000-0000-0000100C0000}"/>
    <cellStyle name="Dezimal 3 2 7 3 5" xfId="5840" xr:uid="{00000000-0005-0000-0000-0000110C0000}"/>
    <cellStyle name="Dezimal 3 2 7 3 5 2" xfId="15774" xr:uid="{00000000-0005-0000-0000-0000120C0000}"/>
    <cellStyle name="Dezimal 3 2 7 3 6" xfId="10989" xr:uid="{00000000-0005-0000-0000-0000130C0000}"/>
    <cellStyle name="Dezimal 3 2 7 4" xfId="147" xr:uid="{00000000-0005-0000-0000-0000140C0000}"/>
    <cellStyle name="Dezimal 3 2 7 4 2" xfId="1514" xr:uid="{00000000-0005-0000-0000-0000150C0000}"/>
    <cellStyle name="Dezimal 3 2 7 4 2 2" xfId="3265" xr:uid="{00000000-0005-0000-0000-0000160C0000}"/>
    <cellStyle name="Dezimal 3 2 7 4 2 2 2" xfId="8415" xr:uid="{00000000-0005-0000-0000-0000170C0000}"/>
    <cellStyle name="Dezimal 3 2 7 4 2 2 2 2" xfId="18121" xr:uid="{00000000-0005-0000-0000-0000180C0000}"/>
    <cellStyle name="Dezimal 3 2 7 4 2 2 3" xfId="13427" xr:uid="{00000000-0005-0000-0000-0000190C0000}"/>
    <cellStyle name="Dezimal 3 2 7 4 2 3" xfId="4983" xr:uid="{00000000-0005-0000-0000-00001A0C0000}"/>
    <cellStyle name="Dezimal 3 2 7 4 2 3 2" xfId="10131" xr:uid="{00000000-0005-0000-0000-00001B0C0000}"/>
    <cellStyle name="Dezimal 3 2 7 4 2 3 2 2" xfId="19685" xr:uid="{00000000-0005-0000-0000-00001C0C0000}"/>
    <cellStyle name="Dezimal 3 2 7 4 2 3 3" xfId="14993" xr:uid="{00000000-0005-0000-0000-00001D0C0000}"/>
    <cellStyle name="Dezimal 3 2 7 4 2 4" xfId="6699" xr:uid="{00000000-0005-0000-0000-00001E0C0000}"/>
    <cellStyle name="Dezimal 3 2 7 4 2 4 2" xfId="16557" xr:uid="{00000000-0005-0000-0000-00001F0C0000}"/>
    <cellStyle name="Dezimal 3 2 7 4 2 5" xfId="11859" xr:uid="{00000000-0005-0000-0000-0000200C0000}"/>
    <cellStyle name="Dezimal 3 2 7 4 3" xfId="2403" xr:uid="{00000000-0005-0000-0000-0000210C0000}"/>
    <cellStyle name="Dezimal 3 2 7 4 3 2" xfId="7557" xr:uid="{00000000-0005-0000-0000-0000220C0000}"/>
    <cellStyle name="Dezimal 3 2 7 4 3 2 2" xfId="17339" xr:uid="{00000000-0005-0000-0000-0000230C0000}"/>
    <cellStyle name="Dezimal 3 2 7 4 3 3" xfId="12645" xr:uid="{00000000-0005-0000-0000-0000240C0000}"/>
    <cellStyle name="Dezimal 3 2 7 4 4" xfId="4125" xr:uid="{00000000-0005-0000-0000-0000250C0000}"/>
    <cellStyle name="Dezimal 3 2 7 4 4 2" xfId="9273" xr:uid="{00000000-0005-0000-0000-0000260C0000}"/>
    <cellStyle name="Dezimal 3 2 7 4 4 2 2" xfId="18903" xr:uid="{00000000-0005-0000-0000-0000270C0000}"/>
    <cellStyle name="Dezimal 3 2 7 4 4 3" xfId="14211" xr:uid="{00000000-0005-0000-0000-0000280C0000}"/>
    <cellStyle name="Dezimal 3 2 7 4 5" xfId="5841" xr:uid="{00000000-0005-0000-0000-0000290C0000}"/>
    <cellStyle name="Dezimal 3 2 7 4 5 2" xfId="15775" xr:uid="{00000000-0005-0000-0000-00002A0C0000}"/>
    <cellStyle name="Dezimal 3 2 7 4 6" xfId="10990" xr:uid="{00000000-0005-0000-0000-00002B0C0000}"/>
    <cellStyle name="Dezimal 3 2 7 5" xfId="1510" xr:uid="{00000000-0005-0000-0000-00002C0C0000}"/>
    <cellStyle name="Dezimal 3 2 7 5 2" xfId="3261" xr:uid="{00000000-0005-0000-0000-00002D0C0000}"/>
    <cellStyle name="Dezimal 3 2 7 5 2 2" xfId="8411" xr:uid="{00000000-0005-0000-0000-00002E0C0000}"/>
    <cellStyle name="Dezimal 3 2 7 5 2 2 2" xfId="18117" xr:uid="{00000000-0005-0000-0000-00002F0C0000}"/>
    <cellStyle name="Dezimal 3 2 7 5 2 3" xfId="13423" xr:uid="{00000000-0005-0000-0000-0000300C0000}"/>
    <cellStyle name="Dezimal 3 2 7 5 3" xfId="4979" xr:uid="{00000000-0005-0000-0000-0000310C0000}"/>
    <cellStyle name="Dezimal 3 2 7 5 3 2" xfId="10127" xr:uid="{00000000-0005-0000-0000-0000320C0000}"/>
    <cellStyle name="Dezimal 3 2 7 5 3 2 2" xfId="19681" xr:uid="{00000000-0005-0000-0000-0000330C0000}"/>
    <cellStyle name="Dezimal 3 2 7 5 3 3" xfId="14989" xr:uid="{00000000-0005-0000-0000-0000340C0000}"/>
    <cellStyle name="Dezimal 3 2 7 5 4" xfId="6695" xr:uid="{00000000-0005-0000-0000-0000350C0000}"/>
    <cellStyle name="Dezimal 3 2 7 5 4 2" xfId="16553" xr:uid="{00000000-0005-0000-0000-0000360C0000}"/>
    <cellStyle name="Dezimal 3 2 7 5 5" xfId="11855" xr:uid="{00000000-0005-0000-0000-0000370C0000}"/>
    <cellStyle name="Dezimal 3 2 7 6" xfId="2399" xr:uid="{00000000-0005-0000-0000-0000380C0000}"/>
    <cellStyle name="Dezimal 3 2 7 6 2" xfId="7553" xr:uid="{00000000-0005-0000-0000-0000390C0000}"/>
    <cellStyle name="Dezimal 3 2 7 6 2 2" xfId="17335" xr:uid="{00000000-0005-0000-0000-00003A0C0000}"/>
    <cellStyle name="Dezimal 3 2 7 6 3" xfId="12641" xr:uid="{00000000-0005-0000-0000-00003B0C0000}"/>
    <cellStyle name="Dezimal 3 2 7 7" xfId="4121" xr:uid="{00000000-0005-0000-0000-00003C0C0000}"/>
    <cellStyle name="Dezimal 3 2 7 7 2" xfId="9269" xr:uid="{00000000-0005-0000-0000-00003D0C0000}"/>
    <cellStyle name="Dezimal 3 2 7 7 2 2" xfId="18899" xr:uid="{00000000-0005-0000-0000-00003E0C0000}"/>
    <cellStyle name="Dezimal 3 2 7 7 3" xfId="14207" xr:uid="{00000000-0005-0000-0000-00003F0C0000}"/>
    <cellStyle name="Dezimal 3 2 7 8" xfId="5837" xr:uid="{00000000-0005-0000-0000-0000400C0000}"/>
    <cellStyle name="Dezimal 3 2 7 8 2" xfId="15771" xr:uid="{00000000-0005-0000-0000-0000410C0000}"/>
    <cellStyle name="Dezimal 3 2 7 9" xfId="10986" xr:uid="{00000000-0005-0000-0000-0000420C0000}"/>
    <cellStyle name="Dezimal 3 2 8" xfId="148" xr:uid="{00000000-0005-0000-0000-0000430C0000}"/>
    <cellStyle name="Dezimal 3 2 8 2" xfId="149" xr:uid="{00000000-0005-0000-0000-0000440C0000}"/>
    <cellStyle name="Dezimal 3 2 8 2 2" xfId="1516" xr:uid="{00000000-0005-0000-0000-0000450C0000}"/>
    <cellStyle name="Dezimal 3 2 8 2 2 2" xfId="3267" xr:uid="{00000000-0005-0000-0000-0000460C0000}"/>
    <cellStyle name="Dezimal 3 2 8 2 2 2 2" xfId="8417" xr:uid="{00000000-0005-0000-0000-0000470C0000}"/>
    <cellStyle name="Dezimal 3 2 8 2 2 2 2 2" xfId="18123" xr:uid="{00000000-0005-0000-0000-0000480C0000}"/>
    <cellStyle name="Dezimal 3 2 8 2 2 2 3" xfId="13429" xr:uid="{00000000-0005-0000-0000-0000490C0000}"/>
    <cellStyle name="Dezimal 3 2 8 2 2 3" xfId="4985" xr:uid="{00000000-0005-0000-0000-00004A0C0000}"/>
    <cellStyle name="Dezimal 3 2 8 2 2 3 2" xfId="10133" xr:uid="{00000000-0005-0000-0000-00004B0C0000}"/>
    <cellStyle name="Dezimal 3 2 8 2 2 3 2 2" xfId="19687" xr:uid="{00000000-0005-0000-0000-00004C0C0000}"/>
    <cellStyle name="Dezimal 3 2 8 2 2 3 3" xfId="14995" xr:uid="{00000000-0005-0000-0000-00004D0C0000}"/>
    <cellStyle name="Dezimal 3 2 8 2 2 4" xfId="6701" xr:uid="{00000000-0005-0000-0000-00004E0C0000}"/>
    <cellStyle name="Dezimal 3 2 8 2 2 4 2" xfId="16559" xr:uid="{00000000-0005-0000-0000-00004F0C0000}"/>
    <cellStyle name="Dezimal 3 2 8 2 2 5" xfId="11861" xr:uid="{00000000-0005-0000-0000-0000500C0000}"/>
    <cellStyle name="Dezimal 3 2 8 2 3" xfId="2405" xr:uid="{00000000-0005-0000-0000-0000510C0000}"/>
    <cellStyle name="Dezimal 3 2 8 2 3 2" xfId="7559" xr:uid="{00000000-0005-0000-0000-0000520C0000}"/>
    <cellStyle name="Dezimal 3 2 8 2 3 2 2" xfId="17341" xr:uid="{00000000-0005-0000-0000-0000530C0000}"/>
    <cellStyle name="Dezimal 3 2 8 2 3 3" xfId="12647" xr:uid="{00000000-0005-0000-0000-0000540C0000}"/>
    <cellStyle name="Dezimal 3 2 8 2 4" xfId="4127" xr:uid="{00000000-0005-0000-0000-0000550C0000}"/>
    <cellStyle name="Dezimal 3 2 8 2 4 2" xfId="9275" xr:uid="{00000000-0005-0000-0000-0000560C0000}"/>
    <cellStyle name="Dezimal 3 2 8 2 4 2 2" xfId="18905" xr:uid="{00000000-0005-0000-0000-0000570C0000}"/>
    <cellStyle name="Dezimal 3 2 8 2 4 3" xfId="14213" xr:uid="{00000000-0005-0000-0000-0000580C0000}"/>
    <cellStyle name="Dezimal 3 2 8 2 5" xfId="5843" xr:uid="{00000000-0005-0000-0000-0000590C0000}"/>
    <cellStyle name="Dezimal 3 2 8 2 5 2" xfId="15777" xr:uid="{00000000-0005-0000-0000-00005A0C0000}"/>
    <cellStyle name="Dezimal 3 2 8 2 6" xfId="10992" xr:uid="{00000000-0005-0000-0000-00005B0C0000}"/>
    <cellStyle name="Dezimal 3 2 8 3" xfId="1515" xr:uid="{00000000-0005-0000-0000-00005C0C0000}"/>
    <cellStyle name="Dezimal 3 2 8 3 2" xfId="3266" xr:uid="{00000000-0005-0000-0000-00005D0C0000}"/>
    <cellStyle name="Dezimal 3 2 8 3 2 2" xfId="8416" xr:uid="{00000000-0005-0000-0000-00005E0C0000}"/>
    <cellStyle name="Dezimal 3 2 8 3 2 2 2" xfId="18122" xr:uid="{00000000-0005-0000-0000-00005F0C0000}"/>
    <cellStyle name="Dezimal 3 2 8 3 2 3" xfId="13428" xr:uid="{00000000-0005-0000-0000-0000600C0000}"/>
    <cellStyle name="Dezimal 3 2 8 3 3" xfId="4984" xr:uid="{00000000-0005-0000-0000-0000610C0000}"/>
    <cellStyle name="Dezimal 3 2 8 3 3 2" xfId="10132" xr:uid="{00000000-0005-0000-0000-0000620C0000}"/>
    <cellStyle name="Dezimal 3 2 8 3 3 2 2" xfId="19686" xr:uid="{00000000-0005-0000-0000-0000630C0000}"/>
    <cellStyle name="Dezimal 3 2 8 3 3 3" xfId="14994" xr:uid="{00000000-0005-0000-0000-0000640C0000}"/>
    <cellStyle name="Dezimal 3 2 8 3 4" xfId="6700" xr:uid="{00000000-0005-0000-0000-0000650C0000}"/>
    <cellStyle name="Dezimal 3 2 8 3 4 2" xfId="16558" xr:uid="{00000000-0005-0000-0000-0000660C0000}"/>
    <cellStyle name="Dezimal 3 2 8 3 5" xfId="11860" xr:uid="{00000000-0005-0000-0000-0000670C0000}"/>
    <cellStyle name="Dezimal 3 2 8 4" xfId="2404" xr:uid="{00000000-0005-0000-0000-0000680C0000}"/>
    <cellStyle name="Dezimal 3 2 8 4 2" xfId="7558" xr:uid="{00000000-0005-0000-0000-0000690C0000}"/>
    <cellStyle name="Dezimal 3 2 8 4 2 2" xfId="17340" xr:uid="{00000000-0005-0000-0000-00006A0C0000}"/>
    <cellStyle name="Dezimal 3 2 8 4 3" xfId="12646" xr:uid="{00000000-0005-0000-0000-00006B0C0000}"/>
    <cellStyle name="Dezimal 3 2 8 5" xfId="4126" xr:uid="{00000000-0005-0000-0000-00006C0C0000}"/>
    <cellStyle name="Dezimal 3 2 8 5 2" xfId="9274" xr:uid="{00000000-0005-0000-0000-00006D0C0000}"/>
    <cellStyle name="Dezimal 3 2 8 5 2 2" xfId="18904" xr:uid="{00000000-0005-0000-0000-00006E0C0000}"/>
    <cellStyle name="Dezimal 3 2 8 5 3" xfId="14212" xr:uid="{00000000-0005-0000-0000-00006F0C0000}"/>
    <cellStyle name="Dezimal 3 2 8 6" xfId="5842" xr:uid="{00000000-0005-0000-0000-0000700C0000}"/>
    <cellStyle name="Dezimal 3 2 8 6 2" xfId="15776" xr:uid="{00000000-0005-0000-0000-0000710C0000}"/>
    <cellStyle name="Dezimal 3 2 8 7" xfId="10991" xr:uid="{00000000-0005-0000-0000-0000720C0000}"/>
    <cellStyle name="Dezimal 3 2 9" xfId="150" xr:uid="{00000000-0005-0000-0000-0000730C0000}"/>
    <cellStyle name="Dezimal 3 2 9 2" xfId="1517" xr:uid="{00000000-0005-0000-0000-0000740C0000}"/>
    <cellStyle name="Dezimal 3 2 9 2 2" xfId="3268" xr:uid="{00000000-0005-0000-0000-0000750C0000}"/>
    <cellStyle name="Dezimal 3 2 9 2 2 2" xfId="8418" xr:uid="{00000000-0005-0000-0000-0000760C0000}"/>
    <cellStyle name="Dezimal 3 2 9 2 2 2 2" xfId="18124" xr:uid="{00000000-0005-0000-0000-0000770C0000}"/>
    <cellStyle name="Dezimal 3 2 9 2 2 3" xfId="13430" xr:uid="{00000000-0005-0000-0000-0000780C0000}"/>
    <cellStyle name="Dezimal 3 2 9 2 3" xfId="4986" xr:uid="{00000000-0005-0000-0000-0000790C0000}"/>
    <cellStyle name="Dezimal 3 2 9 2 3 2" xfId="10134" xr:uid="{00000000-0005-0000-0000-00007A0C0000}"/>
    <cellStyle name="Dezimal 3 2 9 2 3 2 2" xfId="19688" xr:uid="{00000000-0005-0000-0000-00007B0C0000}"/>
    <cellStyle name="Dezimal 3 2 9 2 3 3" xfId="14996" xr:uid="{00000000-0005-0000-0000-00007C0C0000}"/>
    <cellStyle name="Dezimal 3 2 9 2 4" xfId="6702" xr:uid="{00000000-0005-0000-0000-00007D0C0000}"/>
    <cellStyle name="Dezimal 3 2 9 2 4 2" xfId="16560" xr:uid="{00000000-0005-0000-0000-00007E0C0000}"/>
    <cellStyle name="Dezimal 3 2 9 2 5" xfId="11862" xr:uid="{00000000-0005-0000-0000-00007F0C0000}"/>
    <cellStyle name="Dezimal 3 2 9 3" xfId="2406" xr:uid="{00000000-0005-0000-0000-0000800C0000}"/>
    <cellStyle name="Dezimal 3 2 9 3 2" xfId="7560" xr:uid="{00000000-0005-0000-0000-0000810C0000}"/>
    <cellStyle name="Dezimal 3 2 9 3 2 2" xfId="17342" xr:uid="{00000000-0005-0000-0000-0000820C0000}"/>
    <cellStyle name="Dezimal 3 2 9 3 3" xfId="12648" xr:uid="{00000000-0005-0000-0000-0000830C0000}"/>
    <cellStyle name="Dezimal 3 2 9 4" xfId="4128" xr:uid="{00000000-0005-0000-0000-0000840C0000}"/>
    <cellStyle name="Dezimal 3 2 9 4 2" xfId="9276" xr:uid="{00000000-0005-0000-0000-0000850C0000}"/>
    <cellStyle name="Dezimal 3 2 9 4 2 2" xfId="18906" xr:uid="{00000000-0005-0000-0000-0000860C0000}"/>
    <cellStyle name="Dezimal 3 2 9 4 3" xfId="14214" xr:uid="{00000000-0005-0000-0000-0000870C0000}"/>
    <cellStyle name="Dezimal 3 2 9 5" xfId="5844" xr:uid="{00000000-0005-0000-0000-0000880C0000}"/>
    <cellStyle name="Dezimal 3 2 9 5 2" xfId="15778" xr:uid="{00000000-0005-0000-0000-0000890C0000}"/>
    <cellStyle name="Dezimal 3 2 9 6" xfId="10993" xr:uid="{00000000-0005-0000-0000-00008A0C0000}"/>
    <cellStyle name="Dezimal 3 3" xfId="151" xr:uid="{00000000-0005-0000-0000-00008B0C0000}"/>
    <cellStyle name="Dezimal 3 3 10" xfId="10994" xr:uid="{00000000-0005-0000-0000-00008C0C0000}"/>
    <cellStyle name="Dezimal 3 3 2" xfId="152" xr:uid="{00000000-0005-0000-0000-00008D0C0000}"/>
    <cellStyle name="Dezimal 3 3 2 2" xfId="153" xr:uid="{00000000-0005-0000-0000-00008E0C0000}"/>
    <cellStyle name="Dezimal 3 3 2 2 2" xfId="154" xr:uid="{00000000-0005-0000-0000-00008F0C0000}"/>
    <cellStyle name="Dezimal 3 3 2 2 2 2" xfId="1521" xr:uid="{00000000-0005-0000-0000-0000900C0000}"/>
    <cellStyle name="Dezimal 3 3 2 2 2 2 2" xfId="3272" xr:uid="{00000000-0005-0000-0000-0000910C0000}"/>
    <cellStyle name="Dezimal 3 3 2 2 2 2 2 2" xfId="8422" xr:uid="{00000000-0005-0000-0000-0000920C0000}"/>
    <cellStyle name="Dezimal 3 3 2 2 2 2 2 2 2" xfId="18128" xr:uid="{00000000-0005-0000-0000-0000930C0000}"/>
    <cellStyle name="Dezimal 3 3 2 2 2 2 2 3" xfId="13434" xr:uid="{00000000-0005-0000-0000-0000940C0000}"/>
    <cellStyle name="Dezimal 3 3 2 2 2 2 3" xfId="4990" xr:uid="{00000000-0005-0000-0000-0000950C0000}"/>
    <cellStyle name="Dezimal 3 3 2 2 2 2 3 2" xfId="10138" xr:uid="{00000000-0005-0000-0000-0000960C0000}"/>
    <cellStyle name="Dezimal 3 3 2 2 2 2 3 2 2" xfId="19692" xr:uid="{00000000-0005-0000-0000-0000970C0000}"/>
    <cellStyle name="Dezimal 3 3 2 2 2 2 3 3" xfId="15000" xr:uid="{00000000-0005-0000-0000-0000980C0000}"/>
    <cellStyle name="Dezimal 3 3 2 2 2 2 4" xfId="6706" xr:uid="{00000000-0005-0000-0000-0000990C0000}"/>
    <cellStyle name="Dezimal 3 3 2 2 2 2 4 2" xfId="16564" xr:uid="{00000000-0005-0000-0000-00009A0C0000}"/>
    <cellStyle name="Dezimal 3 3 2 2 2 2 5" xfId="11866" xr:uid="{00000000-0005-0000-0000-00009B0C0000}"/>
    <cellStyle name="Dezimal 3 3 2 2 2 3" xfId="2410" xr:uid="{00000000-0005-0000-0000-00009C0C0000}"/>
    <cellStyle name="Dezimal 3 3 2 2 2 3 2" xfId="7564" xr:uid="{00000000-0005-0000-0000-00009D0C0000}"/>
    <cellStyle name="Dezimal 3 3 2 2 2 3 2 2" xfId="17346" xr:uid="{00000000-0005-0000-0000-00009E0C0000}"/>
    <cellStyle name="Dezimal 3 3 2 2 2 3 3" xfId="12652" xr:uid="{00000000-0005-0000-0000-00009F0C0000}"/>
    <cellStyle name="Dezimal 3 3 2 2 2 4" xfId="4132" xr:uid="{00000000-0005-0000-0000-0000A00C0000}"/>
    <cellStyle name="Dezimal 3 3 2 2 2 4 2" xfId="9280" xr:uid="{00000000-0005-0000-0000-0000A10C0000}"/>
    <cellStyle name="Dezimal 3 3 2 2 2 4 2 2" xfId="18910" xr:uid="{00000000-0005-0000-0000-0000A20C0000}"/>
    <cellStyle name="Dezimal 3 3 2 2 2 4 3" xfId="14218" xr:uid="{00000000-0005-0000-0000-0000A30C0000}"/>
    <cellStyle name="Dezimal 3 3 2 2 2 5" xfId="5848" xr:uid="{00000000-0005-0000-0000-0000A40C0000}"/>
    <cellStyle name="Dezimal 3 3 2 2 2 5 2" xfId="15782" xr:uid="{00000000-0005-0000-0000-0000A50C0000}"/>
    <cellStyle name="Dezimal 3 3 2 2 2 6" xfId="10997" xr:uid="{00000000-0005-0000-0000-0000A60C0000}"/>
    <cellStyle name="Dezimal 3 3 2 2 3" xfId="1520" xr:uid="{00000000-0005-0000-0000-0000A70C0000}"/>
    <cellStyle name="Dezimal 3 3 2 2 3 2" xfId="3271" xr:uid="{00000000-0005-0000-0000-0000A80C0000}"/>
    <cellStyle name="Dezimal 3 3 2 2 3 2 2" xfId="8421" xr:uid="{00000000-0005-0000-0000-0000A90C0000}"/>
    <cellStyle name="Dezimal 3 3 2 2 3 2 2 2" xfId="18127" xr:uid="{00000000-0005-0000-0000-0000AA0C0000}"/>
    <cellStyle name="Dezimal 3 3 2 2 3 2 3" xfId="13433" xr:uid="{00000000-0005-0000-0000-0000AB0C0000}"/>
    <cellStyle name="Dezimal 3 3 2 2 3 3" xfId="4989" xr:uid="{00000000-0005-0000-0000-0000AC0C0000}"/>
    <cellStyle name="Dezimal 3 3 2 2 3 3 2" xfId="10137" xr:uid="{00000000-0005-0000-0000-0000AD0C0000}"/>
    <cellStyle name="Dezimal 3 3 2 2 3 3 2 2" xfId="19691" xr:uid="{00000000-0005-0000-0000-0000AE0C0000}"/>
    <cellStyle name="Dezimal 3 3 2 2 3 3 3" xfId="14999" xr:uid="{00000000-0005-0000-0000-0000AF0C0000}"/>
    <cellStyle name="Dezimal 3 3 2 2 3 4" xfId="6705" xr:uid="{00000000-0005-0000-0000-0000B00C0000}"/>
    <cellStyle name="Dezimal 3 3 2 2 3 4 2" xfId="16563" xr:uid="{00000000-0005-0000-0000-0000B10C0000}"/>
    <cellStyle name="Dezimal 3 3 2 2 3 5" xfId="11865" xr:uid="{00000000-0005-0000-0000-0000B20C0000}"/>
    <cellStyle name="Dezimal 3 3 2 2 4" xfId="2409" xr:uid="{00000000-0005-0000-0000-0000B30C0000}"/>
    <cellStyle name="Dezimal 3 3 2 2 4 2" xfId="7563" xr:uid="{00000000-0005-0000-0000-0000B40C0000}"/>
    <cellStyle name="Dezimal 3 3 2 2 4 2 2" xfId="17345" xr:uid="{00000000-0005-0000-0000-0000B50C0000}"/>
    <cellStyle name="Dezimal 3 3 2 2 4 3" xfId="12651" xr:uid="{00000000-0005-0000-0000-0000B60C0000}"/>
    <cellStyle name="Dezimal 3 3 2 2 5" xfId="4131" xr:uid="{00000000-0005-0000-0000-0000B70C0000}"/>
    <cellStyle name="Dezimal 3 3 2 2 5 2" xfId="9279" xr:uid="{00000000-0005-0000-0000-0000B80C0000}"/>
    <cellStyle name="Dezimal 3 3 2 2 5 2 2" xfId="18909" xr:uid="{00000000-0005-0000-0000-0000B90C0000}"/>
    <cellStyle name="Dezimal 3 3 2 2 5 3" xfId="14217" xr:uid="{00000000-0005-0000-0000-0000BA0C0000}"/>
    <cellStyle name="Dezimal 3 3 2 2 6" xfId="5847" xr:uid="{00000000-0005-0000-0000-0000BB0C0000}"/>
    <cellStyle name="Dezimal 3 3 2 2 6 2" xfId="15781" xr:uid="{00000000-0005-0000-0000-0000BC0C0000}"/>
    <cellStyle name="Dezimal 3 3 2 2 7" xfId="10996" xr:uid="{00000000-0005-0000-0000-0000BD0C0000}"/>
    <cellStyle name="Dezimal 3 3 2 3" xfId="155" xr:uid="{00000000-0005-0000-0000-0000BE0C0000}"/>
    <cellStyle name="Dezimal 3 3 2 3 2" xfId="1522" xr:uid="{00000000-0005-0000-0000-0000BF0C0000}"/>
    <cellStyle name="Dezimal 3 3 2 3 2 2" xfId="3273" xr:uid="{00000000-0005-0000-0000-0000C00C0000}"/>
    <cellStyle name="Dezimal 3 3 2 3 2 2 2" xfId="8423" xr:uid="{00000000-0005-0000-0000-0000C10C0000}"/>
    <cellStyle name="Dezimal 3 3 2 3 2 2 2 2" xfId="18129" xr:uid="{00000000-0005-0000-0000-0000C20C0000}"/>
    <cellStyle name="Dezimal 3 3 2 3 2 2 3" xfId="13435" xr:uid="{00000000-0005-0000-0000-0000C30C0000}"/>
    <cellStyle name="Dezimal 3 3 2 3 2 3" xfId="4991" xr:uid="{00000000-0005-0000-0000-0000C40C0000}"/>
    <cellStyle name="Dezimal 3 3 2 3 2 3 2" xfId="10139" xr:uid="{00000000-0005-0000-0000-0000C50C0000}"/>
    <cellStyle name="Dezimal 3 3 2 3 2 3 2 2" xfId="19693" xr:uid="{00000000-0005-0000-0000-0000C60C0000}"/>
    <cellStyle name="Dezimal 3 3 2 3 2 3 3" xfId="15001" xr:uid="{00000000-0005-0000-0000-0000C70C0000}"/>
    <cellStyle name="Dezimal 3 3 2 3 2 4" xfId="6707" xr:uid="{00000000-0005-0000-0000-0000C80C0000}"/>
    <cellStyle name="Dezimal 3 3 2 3 2 4 2" xfId="16565" xr:uid="{00000000-0005-0000-0000-0000C90C0000}"/>
    <cellStyle name="Dezimal 3 3 2 3 2 5" xfId="11867" xr:uid="{00000000-0005-0000-0000-0000CA0C0000}"/>
    <cellStyle name="Dezimal 3 3 2 3 3" xfId="2411" xr:uid="{00000000-0005-0000-0000-0000CB0C0000}"/>
    <cellStyle name="Dezimal 3 3 2 3 3 2" xfId="7565" xr:uid="{00000000-0005-0000-0000-0000CC0C0000}"/>
    <cellStyle name="Dezimal 3 3 2 3 3 2 2" xfId="17347" xr:uid="{00000000-0005-0000-0000-0000CD0C0000}"/>
    <cellStyle name="Dezimal 3 3 2 3 3 3" xfId="12653" xr:uid="{00000000-0005-0000-0000-0000CE0C0000}"/>
    <cellStyle name="Dezimal 3 3 2 3 4" xfId="4133" xr:uid="{00000000-0005-0000-0000-0000CF0C0000}"/>
    <cellStyle name="Dezimal 3 3 2 3 4 2" xfId="9281" xr:uid="{00000000-0005-0000-0000-0000D00C0000}"/>
    <cellStyle name="Dezimal 3 3 2 3 4 2 2" xfId="18911" xr:uid="{00000000-0005-0000-0000-0000D10C0000}"/>
    <cellStyle name="Dezimal 3 3 2 3 4 3" xfId="14219" xr:uid="{00000000-0005-0000-0000-0000D20C0000}"/>
    <cellStyle name="Dezimal 3 3 2 3 5" xfId="5849" xr:uid="{00000000-0005-0000-0000-0000D30C0000}"/>
    <cellStyle name="Dezimal 3 3 2 3 5 2" xfId="15783" xr:uid="{00000000-0005-0000-0000-0000D40C0000}"/>
    <cellStyle name="Dezimal 3 3 2 3 6" xfId="10998" xr:uid="{00000000-0005-0000-0000-0000D50C0000}"/>
    <cellStyle name="Dezimal 3 3 2 4" xfId="156" xr:uid="{00000000-0005-0000-0000-0000D60C0000}"/>
    <cellStyle name="Dezimal 3 3 2 4 2" xfId="1523" xr:uid="{00000000-0005-0000-0000-0000D70C0000}"/>
    <cellStyle name="Dezimal 3 3 2 4 2 2" xfId="3274" xr:uid="{00000000-0005-0000-0000-0000D80C0000}"/>
    <cellStyle name="Dezimal 3 3 2 4 2 2 2" xfId="8424" xr:uid="{00000000-0005-0000-0000-0000D90C0000}"/>
    <cellStyle name="Dezimal 3 3 2 4 2 2 2 2" xfId="18130" xr:uid="{00000000-0005-0000-0000-0000DA0C0000}"/>
    <cellStyle name="Dezimal 3 3 2 4 2 2 3" xfId="13436" xr:uid="{00000000-0005-0000-0000-0000DB0C0000}"/>
    <cellStyle name="Dezimal 3 3 2 4 2 3" xfId="4992" xr:uid="{00000000-0005-0000-0000-0000DC0C0000}"/>
    <cellStyle name="Dezimal 3 3 2 4 2 3 2" xfId="10140" xr:uid="{00000000-0005-0000-0000-0000DD0C0000}"/>
    <cellStyle name="Dezimal 3 3 2 4 2 3 2 2" xfId="19694" xr:uid="{00000000-0005-0000-0000-0000DE0C0000}"/>
    <cellStyle name="Dezimal 3 3 2 4 2 3 3" xfId="15002" xr:uid="{00000000-0005-0000-0000-0000DF0C0000}"/>
    <cellStyle name="Dezimal 3 3 2 4 2 4" xfId="6708" xr:uid="{00000000-0005-0000-0000-0000E00C0000}"/>
    <cellStyle name="Dezimal 3 3 2 4 2 4 2" xfId="16566" xr:uid="{00000000-0005-0000-0000-0000E10C0000}"/>
    <cellStyle name="Dezimal 3 3 2 4 2 5" xfId="11868" xr:uid="{00000000-0005-0000-0000-0000E20C0000}"/>
    <cellStyle name="Dezimal 3 3 2 4 3" xfId="2412" xr:uid="{00000000-0005-0000-0000-0000E30C0000}"/>
    <cellStyle name="Dezimal 3 3 2 4 3 2" xfId="7566" xr:uid="{00000000-0005-0000-0000-0000E40C0000}"/>
    <cellStyle name="Dezimal 3 3 2 4 3 2 2" xfId="17348" xr:uid="{00000000-0005-0000-0000-0000E50C0000}"/>
    <cellStyle name="Dezimal 3 3 2 4 3 3" xfId="12654" xr:uid="{00000000-0005-0000-0000-0000E60C0000}"/>
    <cellStyle name="Dezimal 3 3 2 4 4" xfId="4134" xr:uid="{00000000-0005-0000-0000-0000E70C0000}"/>
    <cellStyle name="Dezimal 3 3 2 4 4 2" xfId="9282" xr:uid="{00000000-0005-0000-0000-0000E80C0000}"/>
    <cellStyle name="Dezimal 3 3 2 4 4 2 2" xfId="18912" xr:uid="{00000000-0005-0000-0000-0000E90C0000}"/>
    <cellStyle name="Dezimal 3 3 2 4 4 3" xfId="14220" xr:uid="{00000000-0005-0000-0000-0000EA0C0000}"/>
    <cellStyle name="Dezimal 3 3 2 4 5" xfId="5850" xr:uid="{00000000-0005-0000-0000-0000EB0C0000}"/>
    <cellStyle name="Dezimal 3 3 2 4 5 2" xfId="15784" xr:uid="{00000000-0005-0000-0000-0000EC0C0000}"/>
    <cellStyle name="Dezimal 3 3 2 4 6" xfId="10999" xr:uid="{00000000-0005-0000-0000-0000ED0C0000}"/>
    <cellStyle name="Dezimal 3 3 2 5" xfId="1519" xr:uid="{00000000-0005-0000-0000-0000EE0C0000}"/>
    <cellStyle name="Dezimal 3 3 2 5 2" xfId="3270" xr:uid="{00000000-0005-0000-0000-0000EF0C0000}"/>
    <cellStyle name="Dezimal 3 3 2 5 2 2" xfId="8420" xr:uid="{00000000-0005-0000-0000-0000F00C0000}"/>
    <cellStyle name="Dezimal 3 3 2 5 2 2 2" xfId="18126" xr:uid="{00000000-0005-0000-0000-0000F10C0000}"/>
    <cellStyle name="Dezimal 3 3 2 5 2 3" xfId="13432" xr:uid="{00000000-0005-0000-0000-0000F20C0000}"/>
    <cellStyle name="Dezimal 3 3 2 5 3" xfId="4988" xr:uid="{00000000-0005-0000-0000-0000F30C0000}"/>
    <cellStyle name="Dezimal 3 3 2 5 3 2" xfId="10136" xr:uid="{00000000-0005-0000-0000-0000F40C0000}"/>
    <cellStyle name="Dezimal 3 3 2 5 3 2 2" xfId="19690" xr:uid="{00000000-0005-0000-0000-0000F50C0000}"/>
    <cellStyle name="Dezimal 3 3 2 5 3 3" xfId="14998" xr:uid="{00000000-0005-0000-0000-0000F60C0000}"/>
    <cellStyle name="Dezimal 3 3 2 5 4" xfId="6704" xr:uid="{00000000-0005-0000-0000-0000F70C0000}"/>
    <cellStyle name="Dezimal 3 3 2 5 4 2" xfId="16562" xr:uid="{00000000-0005-0000-0000-0000F80C0000}"/>
    <cellStyle name="Dezimal 3 3 2 5 5" xfId="11864" xr:uid="{00000000-0005-0000-0000-0000F90C0000}"/>
    <cellStyle name="Dezimal 3 3 2 6" xfId="2408" xr:uid="{00000000-0005-0000-0000-0000FA0C0000}"/>
    <cellStyle name="Dezimal 3 3 2 6 2" xfId="7562" xr:uid="{00000000-0005-0000-0000-0000FB0C0000}"/>
    <cellStyle name="Dezimal 3 3 2 6 2 2" xfId="17344" xr:uid="{00000000-0005-0000-0000-0000FC0C0000}"/>
    <cellStyle name="Dezimal 3 3 2 6 3" xfId="12650" xr:uid="{00000000-0005-0000-0000-0000FD0C0000}"/>
    <cellStyle name="Dezimal 3 3 2 7" xfId="4130" xr:uid="{00000000-0005-0000-0000-0000FE0C0000}"/>
    <cellStyle name="Dezimal 3 3 2 7 2" xfId="9278" xr:uid="{00000000-0005-0000-0000-0000FF0C0000}"/>
    <cellStyle name="Dezimal 3 3 2 7 2 2" xfId="18908" xr:uid="{00000000-0005-0000-0000-0000000D0000}"/>
    <cellStyle name="Dezimal 3 3 2 7 3" xfId="14216" xr:uid="{00000000-0005-0000-0000-0000010D0000}"/>
    <cellStyle name="Dezimal 3 3 2 8" xfId="5846" xr:uid="{00000000-0005-0000-0000-0000020D0000}"/>
    <cellStyle name="Dezimal 3 3 2 8 2" xfId="15780" xr:uid="{00000000-0005-0000-0000-0000030D0000}"/>
    <cellStyle name="Dezimal 3 3 2 9" xfId="10995" xr:uid="{00000000-0005-0000-0000-0000040D0000}"/>
    <cellStyle name="Dezimal 3 3 3" xfId="157" xr:uid="{00000000-0005-0000-0000-0000050D0000}"/>
    <cellStyle name="Dezimal 3 3 3 2" xfId="158" xr:uid="{00000000-0005-0000-0000-0000060D0000}"/>
    <cellStyle name="Dezimal 3 3 3 2 2" xfId="1525" xr:uid="{00000000-0005-0000-0000-0000070D0000}"/>
    <cellStyle name="Dezimal 3 3 3 2 2 2" xfId="3276" xr:uid="{00000000-0005-0000-0000-0000080D0000}"/>
    <cellStyle name="Dezimal 3 3 3 2 2 2 2" xfId="8426" xr:uid="{00000000-0005-0000-0000-0000090D0000}"/>
    <cellStyle name="Dezimal 3 3 3 2 2 2 2 2" xfId="18132" xr:uid="{00000000-0005-0000-0000-00000A0D0000}"/>
    <cellStyle name="Dezimal 3 3 3 2 2 2 3" xfId="13438" xr:uid="{00000000-0005-0000-0000-00000B0D0000}"/>
    <cellStyle name="Dezimal 3 3 3 2 2 3" xfId="4994" xr:uid="{00000000-0005-0000-0000-00000C0D0000}"/>
    <cellStyle name="Dezimal 3 3 3 2 2 3 2" xfId="10142" xr:uid="{00000000-0005-0000-0000-00000D0D0000}"/>
    <cellStyle name="Dezimal 3 3 3 2 2 3 2 2" xfId="19696" xr:uid="{00000000-0005-0000-0000-00000E0D0000}"/>
    <cellStyle name="Dezimal 3 3 3 2 2 3 3" xfId="15004" xr:uid="{00000000-0005-0000-0000-00000F0D0000}"/>
    <cellStyle name="Dezimal 3 3 3 2 2 4" xfId="6710" xr:uid="{00000000-0005-0000-0000-0000100D0000}"/>
    <cellStyle name="Dezimal 3 3 3 2 2 4 2" xfId="16568" xr:uid="{00000000-0005-0000-0000-0000110D0000}"/>
    <cellStyle name="Dezimal 3 3 3 2 2 5" xfId="11870" xr:uid="{00000000-0005-0000-0000-0000120D0000}"/>
    <cellStyle name="Dezimal 3 3 3 2 3" xfId="2414" xr:uid="{00000000-0005-0000-0000-0000130D0000}"/>
    <cellStyle name="Dezimal 3 3 3 2 3 2" xfId="7568" xr:uid="{00000000-0005-0000-0000-0000140D0000}"/>
    <cellStyle name="Dezimal 3 3 3 2 3 2 2" xfId="17350" xr:uid="{00000000-0005-0000-0000-0000150D0000}"/>
    <cellStyle name="Dezimal 3 3 3 2 3 3" xfId="12656" xr:uid="{00000000-0005-0000-0000-0000160D0000}"/>
    <cellStyle name="Dezimal 3 3 3 2 4" xfId="4136" xr:uid="{00000000-0005-0000-0000-0000170D0000}"/>
    <cellStyle name="Dezimal 3 3 3 2 4 2" xfId="9284" xr:uid="{00000000-0005-0000-0000-0000180D0000}"/>
    <cellStyle name="Dezimal 3 3 3 2 4 2 2" xfId="18914" xr:uid="{00000000-0005-0000-0000-0000190D0000}"/>
    <cellStyle name="Dezimal 3 3 3 2 4 3" xfId="14222" xr:uid="{00000000-0005-0000-0000-00001A0D0000}"/>
    <cellStyle name="Dezimal 3 3 3 2 5" xfId="5852" xr:uid="{00000000-0005-0000-0000-00001B0D0000}"/>
    <cellStyle name="Dezimal 3 3 3 2 5 2" xfId="15786" xr:uid="{00000000-0005-0000-0000-00001C0D0000}"/>
    <cellStyle name="Dezimal 3 3 3 2 6" xfId="11001" xr:uid="{00000000-0005-0000-0000-00001D0D0000}"/>
    <cellStyle name="Dezimal 3 3 3 3" xfId="1524" xr:uid="{00000000-0005-0000-0000-00001E0D0000}"/>
    <cellStyle name="Dezimal 3 3 3 3 2" xfId="3275" xr:uid="{00000000-0005-0000-0000-00001F0D0000}"/>
    <cellStyle name="Dezimal 3 3 3 3 2 2" xfId="8425" xr:uid="{00000000-0005-0000-0000-0000200D0000}"/>
    <cellStyle name="Dezimal 3 3 3 3 2 2 2" xfId="18131" xr:uid="{00000000-0005-0000-0000-0000210D0000}"/>
    <cellStyle name="Dezimal 3 3 3 3 2 3" xfId="13437" xr:uid="{00000000-0005-0000-0000-0000220D0000}"/>
    <cellStyle name="Dezimal 3 3 3 3 3" xfId="4993" xr:uid="{00000000-0005-0000-0000-0000230D0000}"/>
    <cellStyle name="Dezimal 3 3 3 3 3 2" xfId="10141" xr:uid="{00000000-0005-0000-0000-0000240D0000}"/>
    <cellStyle name="Dezimal 3 3 3 3 3 2 2" xfId="19695" xr:uid="{00000000-0005-0000-0000-0000250D0000}"/>
    <cellStyle name="Dezimal 3 3 3 3 3 3" xfId="15003" xr:uid="{00000000-0005-0000-0000-0000260D0000}"/>
    <cellStyle name="Dezimal 3 3 3 3 4" xfId="6709" xr:uid="{00000000-0005-0000-0000-0000270D0000}"/>
    <cellStyle name="Dezimal 3 3 3 3 4 2" xfId="16567" xr:uid="{00000000-0005-0000-0000-0000280D0000}"/>
    <cellStyle name="Dezimal 3 3 3 3 5" xfId="11869" xr:uid="{00000000-0005-0000-0000-0000290D0000}"/>
    <cellStyle name="Dezimal 3 3 3 4" xfId="2413" xr:uid="{00000000-0005-0000-0000-00002A0D0000}"/>
    <cellStyle name="Dezimal 3 3 3 4 2" xfId="7567" xr:uid="{00000000-0005-0000-0000-00002B0D0000}"/>
    <cellStyle name="Dezimal 3 3 3 4 2 2" xfId="17349" xr:uid="{00000000-0005-0000-0000-00002C0D0000}"/>
    <cellStyle name="Dezimal 3 3 3 4 3" xfId="12655" xr:uid="{00000000-0005-0000-0000-00002D0D0000}"/>
    <cellStyle name="Dezimal 3 3 3 5" xfId="4135" xr:uid="{00000000-0005-0000-0000-00002E0D0000}"/>
    <cellStyle name="Dezimal 3 3 3 5 2" xfId="9283" xr:uid="{00000000-0005-0000-0000-00002F0D0000}"/>
    <cellStyle name="Dezimal 3 3 3 5 2 2" xfId="18913" xr:uid="{00000000-0005-0000-0000-0000300D0000}"/>
    <cellStyle name="Dezimal 3 3 3 5 3" xfId="14221" xr:uid="{00000000-0005-0000-0000-0000310D0000}"/>
    <cellStyle name="Dezimal 3 3 3 6" xfId="5851" xr:uid="{00000000-0005-0000-0000-0000320D0000}"/>
    <cellStyle name="Dezimal 3 3 3 6 2" xfId="15785" xr:uid="{00000000-0005-0000-0000-0000330D0000}"/>
    <cellStyle name="Dezimal 3 3 3 7" xfId="11000" xr:uid="{00000000-0005-0000-0000-0000340D0000}"/>
    <cellStyle name="Dezimal 3 3 4" xfId="159" xr:uid="{00000000-0005-0000-0000-0000350D0000}"/>
    <cellStyle name="Dezimal 3 3 4 2" xfId="1526" xr:uid="{00000000-0005-0000-0000-0000360D0000}"/>
    <cellStyle name="Dezimal 3 3 4 2 2" xfId="3277" xr:uid="{00000000-0005-0000-0000-0000370D0000}"/>
    <cellStyle name="Dezimal 3 3 4 2 2 2" xfId="8427" xr:uid="{00000000-0005-0000-0000-0000380D0000}"/>
    <cellStyle name="Dezimal 3 3 4 2 2 2 2" xfId="18133" xr:uid="{00000000-0005-0000-0000-0000390D0000}"/>
    <cellStyle name="Dezimal 3 3 4 2 2 3" xfId="13439" xr:uid="{00000000-0005-0000-0000-00003A0D0000}"/>
    <cellStyle name="Dezimal 3 3 4 2 3" xfId="4995" xr:uid="{00000000-0005-0000-0000-00003B0D0000}"/>
    <cellStyle name="Dezimal 3 3 4 2 3 2" xfId="10143" xr:uid="{00000000-0005-0000-0000-00003C0D0000}"/>
    <cellStyle name="Dezimal 3 3 4 2 3 2 2" xfId="19697" xr:uid="{00000000-0005-0000-0000-00003D0D0000}"/>
    <cellStyle name="Dezimal 3 3 4 2 3 3" xfId="15005" xr:uid="{00000000-0005-0000-0000-00003E0D0000}"/>
    <cellStyle name="Dezimal 3 3 4 2 4" xfId="6711" xr:uid="{00000000-0005-0000-0000-00003F0D0000}"/>
    <cellStyle name="Dezimal 3 3 4 2 4 2" xfId="16569" xr:uid="{00000000-0005-0000-0000-0000400D0000}"/>
    <cellStyle name="Dezimal 3 3 4 2 5" xfId="11871" xr:uid="{00000000-0005-0000-0000-0000410D0000}"/>
    <cellStyle name="Dezimal 3 3 4 3" xfId="2415" xr:uid="{00000000-0005-0000-0000-0000420D0000}"/>
    <cellStyle name="Dezimal 3 3 4 3 2" xfId="7569" xr:uid="{00000000-0005-0000-0000-0000430D0000}"/>
    <cellStyle name="Dezimal 3 3 4 3 2 2" xfId="17351" xr:uid="{00000000-0005-0000-0000-0000440D0000}"/>
    <cellStyle name="Dezimal 3 3 4 3 3" xfId="12657" xr:uid="{00000000-0005-0000-0000-0000450D0000}"/>
    <cellStyle name="Dezimal 3 3 4 4" xfId="4137" xr:uid="{00000000-0005-0000-0000-0000460D0000}"/>
    <cellStyle name="Dezimal 3 3 4 4 2" xfId="9285" xr:uid="{00000000-0005-0000-0000-0000470D0000}"/>
    <cellStyle name="Dezimal 3 3 4 4 2 2" xfId="18915" xr:uid="{00000000-0005-0000-0000-0000480D0000}"/>
    <cellStyle name="Dezimal 3 3 4 4 3" xfId="14223" xr:uid="{00000000-0005-0000-0000-0000490D0000}"/>
    <cellStyle name="Dezimal 3 3 4 5" xfId="5853" xr:uid="{00000000-0005-0000-0000-00004A0D0000}"/>
    <cellStyle name="Dezimal 3 3 4 5 2" xfId="15787" xr:uid="{00000000-0005-0000-0000-00004B0D0000}"/>
    <cellStyle name="Dezimal 3 3 4 6" xfId="11002" xr:uid="{00000000-0005-0000-0000-00004C0D0000}"/>
    <cellStyle name="Dezimal 3 3 5" xfId="160" xr:uid="{00000000-0005-0000-0000-00004D0D0000}"/>
    <cellStyle name="Dezimal 3 3 5 2" xfId="1527" xr:uid="{00000000-0005-0000-0000-00004E0D0000}"/>
    <cellStyle name="Dezimal 3 3 5 2 2" xfId="3278" xr:uid="{00000000-0005-0000-0000-00004F0D0000}"/>
    <cellStyle name="Dezimal 3 3 5 2 2 2" xfId="8428" xr:uid="{00000000-0005-0000-0000-0000500D0000}"/>
    <cellStyle name="Dezimal 3 3 5 2 2 2 2" xfId="18134" xr:uid="{00000000-0005-0000-0000-0000510D0000}"/>
    <cellStyle name="Dezimal 3 3 5 2 2 3" xfId="13440" xr:uid="{00000000-0005-0000-0000-0000520D0000}"/>
    <cellStyle name="Dezimal 3 3 5 2 3" xfId="4996" xr:uid="{00000000-0005-0000-0000-0000530D0000}"/>
    <cellStyle name="Dezimal 3 3 5 2 3 2" xfId="10144" xr:uid="{00000000-0005-0000-0000-0000540D0000}"/>
    <cellStyle name="Dezimal 3 3 5 2 3 2 2" xfId="19698" xr:uid="{00000000-0005-0000-0000-0000550D0000}"/>
    <cellStyle name="Dezimal 3 3 5 2 3 3" xfId="15006" xr:uid="{00000000-0005-0000-0000-0000560D0000}"/>
    <cellStyle name="Dezimal 3 3 5 2 4" xfId="6712" xr:uid="{00000000-0005-0000-0000-0000570D0000}"/>
    <cellStyle name="Dezimal 3 3 5 2 4 2" xfId="16570" xr:uid="{00000000-0005-0000-0000-0000580D0000}"/>
    <cellStyle name="Dezimal 3 3 5 2 5" xfId="11872" xr:uid="{00000000-0005-0000-0000-0000590D0000}"/>
    <cellStyle name="Dezimal 3 3 5 3" xfId="2416" xr:uid="{00000000-0005-0000-0000-00005A0D0000}"/>
    <cellStyle name="Dezimal 3 3 5 3 2" xfId="7570" xr:uid="{00000000-0005-0000-0000-00005B0D0000}"/>
    <cellStyle name="Dezimal 3 3 5 3 2 2" xfId="17352" xr:uid="{00000000-0005-0000-0000-00005C0D0000}"/>
    <cellStyle name="Dezimal 3 3 5 3 3" xfId="12658" xr:uid="{00000000-0005-0000-0000-00005D0D0000}"/>
    <cellStyle name="Dezimal 3 3 5 4" xfId="4138" xr:uid="{00000000-0005-0000-0000-00005E0D0000}"/>
    <cellStyle name="Dezimal 3 3 5 4 2" xfId="9286" xr:uid="{00000000-0005-0000-0000-00005F0D0000}"/>
    <cellStyle name="Dezimal 3 3 5 4 2 2" xfId="18916" xr:uid="{00000000-0005-0000-0000-0000600D0000}"/>
    <cellStyle name="Dezimal 3 3 5 4 3" xfId="14224" xr:uid="{00000000-0005-0000-0000-0000610D0000}"/>
    <cellStyle name="Dezimal 3 3 5 5" xfId="5854" xr:uid="{00000000-0005-0000-0000-0000620D0000}"/>
    <cellStyle name="Dezimal 3 3 5 5 2" xfId="15788" xr:uid="{00000000-0005-0000-0000-0000630D0000}"/>
    <cellStyle name="Dezimal 3 3 5 6" xfId="11003" xr:uid="{00000000-0005-0000-0000-0000640D0000}"/>
    <cellStyle name="Dezimal 3 3 6" xfId="1518" xr:uid="{00000000-0005-0000-0000-0000650D0000}"/>
    <cellStyle name="Dezimal 3 3 6 2" xfId="3269" xr:uid="{00000000-0005-0000-0000-0000660D0000}"/>
    <cellStyle name="Dezimal 3 3 6 2 2" xfId="8419" xr:uid="{00000000-0005-0000-0000-0000670D0000}"/>
    <cellStyle name="Dezimal 3 3 6 2 2 2" xfId="18125" xr:uid="{00000000-0005-0000-0000-0000680D0000}"/>
    <cellStyle name="Dezimal 3 3 6 2 3" xfId="13431" xr:uid="{00000000-0005-0000-0000-0000690D0000}"/>
    <cellStyle name="Dezimal 3 3 6 3" xfId="4987" xr:uid="{00000000-0005-0000-0000-00006A0D0000}"/>
    <cellStyle name="Dezimal 3 3 6 3 2" xfId="10135" xr:uid="{00000000-0005-0000-0000-00006B0D0000}"/>
    <cellStyle name="Dezimal 3 3 6 3 2 2" xfId="19689" xr:uid="{00000000-0005-0000-0000-00006C0D0000}"/>
    <cellStyle name="Dezimal 3 3 6 3 3" xfId="14997" xr:uid="{00000000-0005-0000-0000-00006D0D0000}"/>
    <cellStyle name="Dezimal 3 3 6 4" xfId="6703" xr:uid="{00000000-0005-0000-0000-00006E0D0000}"/>
    <cellStyle name="Dezimal 3 3 6 4 2" xfId="16561" xr:uid="{00000000-0005-0000-0000-00006F0D0000}"/>
    <cellStyle name="Dezimal 3 3 6 5" xfId="11863" xr:uid="{00000000-0005-0000-0000-0000700D0000}"/>
    <cellStyle name="Dezimal 3 3 7" xfId="2407" xr:uid="{00000000-0005-0000-0000-0000710D0000}"/>
    <cellStyle name="Dezimal 3 3 7 2" xfId="7561" xr:uid="{00000000-0005-0000-0000-0000720D0000}"/>
    <cellStyle name="Dezimal 3 3 7 2 2" xfId="17343" xr:uid="{00000000-0005-0000-0000-0000730D0000}"/>
    <cellStyle name="Dezimal 3 3 7 3" xfId="12649" xr:uid="{00000000-0005-0000-0000-0000740D0000}"/>
    <cellStyle name="Dezimal 3 3 8" xfId="4129" xr:uid="{00000000-0005-0000-0000-0000750D0000}"/>
    <cellStyle name="Dezimal 3 3 8 2" xfId="9277" xr:uid="{00000000-0005-0000-0000-0000760D0000}"/>
    <cellStyle name="Dezimal 3 3 8 2 2" xfId="18907" xr:uid="{00000000-0005-0000-0000-0000770D0000}"/>
    <cellStyle name="Dezimal 3 3 8 3" xfId="14215" xr:uid="{00000000-0005-0000-0000-0000780D0000}"/>
    <cellStyle name="Dezimal 3 3 9" xfId="5845" xr:uid="{00000000-0005-0000-0000-0000790D0000}"/>
    <cellStyle name="Dezimal 3 3 9 2" xfId="15779" xr:uid="{00000000-0005-0000-0000-00007A0D0000}"/>
    <cellStyle name="Dezimal 3 4" xfId="161" xr:uid="{00000000-0005-0000-0000-00007B0D0000}"/>
    <cellStyle name="Dezimal 3 4 2" xfId="1528" xr:uid="{00000000-0005-0000-0000-00007C0D0000}"/>
    <cellStyle name="Dezimal 3 4 2 2" xfId="3279" xr:uid="{00000000-0005-0000-0000-00007D0D0000}"/>
    <cellStyle name="Dezimal 3 4 2 2 2" xfId="8429" xr:uid="{00000000-0005-0000-0000-00007E0D0000}"/>
    <cellStyle name="Dezimal 3 4 2 2 2 2" xfId="18135" xr:uid="{00000000-0005-0000-0000-00007F0D0000}"/>
    <cellStyle name="Dezimal 3 4 2 2 3" xfId="13441" xr:uid="{00000000-0005-0000-0000-0000800D0000}"/>
    <cellStyle name="Dezimal 3 4 2 3" xfId="4997" xr:uid="{00000000-0005-0000-0000-0000810D0000}"/>
    <cellStyle name="Dezimal 3 4 2 3 2" xfId="10145" xr:uid="{00000000-0005-0000-0000-0000820D0000}"/>
    <cellStyle name="Dezimal 3 4 2 3 2 2" xfId="19699" xr:uid="{00000000-0005-0000-0000-0000830D0000}"/>
    <cellStyle name="Dezimal 3 4 2 3 3" xfId="15007" xr:uid="{00000000-0005-0000-0000-0000840D0000}"/>
    <cellStyle name="Dezimal 3 4 2 4" xfId="6713" xr:uid="{00000000-0005-0000-0000-0000850D0000}"/>
    <cellStyle name="Dezimal 3 4 2 4 2" xfId="16571" xr:uid="{00000000-0005-0000-0000-0000860D0000}"/>
    <cellStyle name="Dezimal 3 4 2 5" xfId="11873" xr:uid="{00000000-0005-0000-0000-0000870D0000}"/>
    <cellStyle name="Dezimal 3 4 3" xfId="2417" xr:uid="{00000000-0005-0000-0000-0000880D0000}"/>
    <cellStyle name="Dezimal 3 4 3 2" xfId="7571" xr:uid="{00000000-0005-0000-0000-0000890D0000}"/>
    <cellStyle name="Dezimal 3 4 3 2 2" xfId="17353" xr:uid="{00000000-0005-0000-0000-00008A0D0000}"/>
    <cellStyle name="Dezimal 3 4 3 3" xfId="12659" xr:uid="{00000000-0005-0000-0000-00008B0D0000}"/>
    <cellStyle name="Dezimal 3 4 4" xfId="4139" xr:uid="{00000000-0005-0000-0000-00008C0D0000}"/>
    <cellStyle name="Dezimal 3 4 4 2" xfId="9287" xr:uid="{00000000-0005-0000-0000-00008D0D0000}"/>
    <cellStyle name="Dezimal 3 4 4 2 2" xfId="18917" xr:uid="{00000000-0005-0000-0000-00008E0D0000}"/>
    <cellStyle name="Dezimal 3 4 4 3" xfId="14225" xr:uid="{00000000-0005-0000-0000-00008F0D0000}"/>
    <cellStyle name="Dezimal 3 4 5" xfId="5855" xr:uid="{00000000-0005-0000-0000-0000900D0000}"/>
    <cellStyle name="Dezimal 3 4 5 2" xfId="15789" xr:uid="{00000000-0005-0000-0000-0000910D0000}"/>
    <cellStyle name="Dezimal 3 4 6" xfId="11004" xr:uid="{00000000-0005-0000-0000-0000920D0000}"/>
    <cellStyle name="Dezimal 3 5" xfId="1456" xr:uid="{00000000-0005-0000-0000-0000930D0000}"/>
    <cellStyle name="Dezimal 3 5 2" xfId="3207" xr:uid="{00000000-0005-0000-0000-0000940D0000}"/>
    <cellStyle name="Dezimal 3 5 2 2" xfId="8357" xr:uid="{00000000-0005-0000-0000-0000950D0000}"/>
    <cellStyle name="Dezimal 3 5 2 2 2" xfId="18063" xr:uid="{00000000-0005-0000-0000-0000960D0000}"/>
    <cellStyle name="Dezimal 3 5 2 3" xfId="13369" xr:uid="{00000000-0005-0000-0000-0000970D0000}"/>
    <cellStyle name="Dezimal 3 5 3" xfId="4925" xr:uid="{00000000-0005-0000-0000-0000980D0000}"/>
    <cellStyle name="Dezimal 3 5 3 2" xfId="10073" xr:uid="{00000000-0005-0000-0000-0000990D0000}"/>
    <cellStyle name="Dezimal 3 5 3 2 2" xfId="19627" xr:uid="{00000000-0005-0000-0000-00009A0D0000}"/>
    <cellStyle name="Dezimal 3 5 3 3" xfId="14935" xr:uid="{00000000-0005-0000-0000-00009B0D0000}"/>
    <cellStyle name="Dezimal 3 5 4" xfId="6641" xr:uid="{00000000-0005-0000-0000-00009C0D0000}"/>
    <cellStyle name="Dezimal 3 5 4 2" xfId="16499" xr:uid="{00000000-0005-0000-0000-00009D0D0000}"/>
    <cellStyle name="Dezimal 3 5 5" xfId="11801" xr:uid="{00000000-0005-0000-0000-00009E0D0000}"/>
    <cellStyle name="Dezimal 3 6" xfId="2345" xr:uid="{00000000-0005-0000-0000-00009F0D0000}"/>
    <cellStyle name="Dezimal 3 6 2" xfId="7499" xr:uid="{00000000-0005-0000-0000-0000A00D0000}"/>
    <cellStyle name="Dezimal 3 6 2 2" xfId="17281" xr:uid="{00000000-0005-0000-0000-0000A10D0000}"/>
    <cellStyle name="Dezimal 3 6 3" xfId="12587" xr:uid="{00000000-0005-0000-0000-0000A20D0000}"/>
    <cellStyle name="Dezimal 3 7" xfId="4067" xr:uid="{00000000-0005-0000-0000-0000A30D0000}"/>
    <cellStyle name="Dezimal 3 7 2" xfId="9215" xr:uid="{00000000-0005-0000-0000-0000A40D0000}"/>
    <cellStyle name="Dezimal 3 7 2 2" xfId="18845" xr:uid="{00000000-0005-0000-0000-0000A50D0000}"/>
    <cellStyle name="Dezimal 3 7 3" xfId="14153" xr:uid="{00000000-0005-0000-0000-0000A60D0000}"/>
    <cellStyle name="Dezimal 3 8" xfId="5783" xr:uid="{00000000-0005-0000-0000-0000A70D0000}"/>
    <cellStyle name="Dezimal 3 8 2" xfId="15717" xr:uid="{00000000-0005-0000-0000-0000A80D0000}"/>
    <cellStyle name="Dezimal 3 9" xfId="10932" xr:uid="{00000000-0005-0000-0000-0000A90D0000}"/>
    <cellStyle name="Dezimal 4" xfId="162" xr:uid="{00000000-0005-0000-0000-0000AA0D0000}"/>
    <cellStyle name="Dezimal 4 10" xfId="5856" xr:uid="{00000000-0005-0000-0000-0000AB0D0000}"/>
    <cellStyle name="Dezimal 4 10 2" xfId="15790" xr:uid="{00000000-0005-0000-0000-0000AC0D0000}"/>
    <cellStyle name="Dezimal 4 11" xfId="11005" xr:uid="{00000000-0005-0000-0000-0000AD0D0000}"/>
    <cellStyle name="Dezimal 4 2" xfId="163" xr:uid="{00000000-0005-0000-0000-0000AE0D0000}"/>
    <cellStyle name="Dezimal 4 2 2" xfId="164" xr:uid="{00000000-0005-0000-0000-0000AF0D0000}"/>
    <cellStyle name="Dezimal 4 2 2 2" xfId="165" xr:uid="{00000000-0005-0000-0000-0000B00D0000}"/>
    <cellStyle name="Dezimal 4 2 2 2 2" xfId="1532" xr:uid="{00000000-0005-0000-0000-0000B10D0000}"/>
    <cellStyle name="Dezimal 4 2 2 2 2 2" xfId="3283" xr:uid="{00000000-0005-0000-0000-0000B20D0000}"/>
    <cellStyle name="Dezimal 4 2 2 2 2 2 2" xfId="8433" xr:uid="{00000000-0005-0000-0000-0000B30D0000}"/>
    <cellStyle name="Dezimal 4 2 2 2 2 2 2 2" xfId="18139" xr:uid="{00000000-0005-0000-0000-0000B40D0000}"/>
    <cellStyle name="Dezimal 4 2 2 2 2 2 3" xfId="13445" xr:uid="{00000000-0005-0000-0000-0000B50D0000}"/>
    <cellStyle name="Dezimal 4 2 2 2 2 3" xfId="5001" xr:uid="{00000000-0005-0000-0000-0000B60D0000}"/>
    <cellStyle name="Dezimal 4 2 2 2 2 3 2" xfId="10149" xr:uid="{00000000-0005-0000-0000-0000B70D0000}"/>
    <cellStyle name="Dezimal 4 2 2 2 2 3 2 2" xfId="19703" xr:uid="{00000000-0005-0000-0000-0000B80D0000}"/>
    <cellStyle name="Dezimal 4 2 2 2 2 3 3" xfId="15011" xr:uid="{00000000-0005-0000-0000-0000B90D0000}"/>
    <cellStyle name="Dezimal 4 2 2 2 2 4" xfId="6717" xr:uid="{00000000-0005-0000-0000-0000BA0D0000}"/>
    <cellStyle name="Dezimal 4 2 2 2 2 4 2" xfId="16575" xr:uid="{00000000-0005-0000-0000-0000BB0D0000}"/>
    <cellStyle name="Dezimal 4 2 2 2 2 5" xfId="11877" xr:uid="{00000000-0005-0000-0000-0000BC0D0000}"/>
    <cellStyle name="Dezimal 4 2 2 2 3" xfId="2421" xr:uid="{00000000-0005-0000-0000-0000BD0D0000}"/>
    <cellStyle name="Dezimal 4 2 2 2 3 2" xfId="7575" xr:uid="{00000000-0005-0000-0000-0000BE0D0000}"/>
    <cellStyle name="Dezimal 4 2 2 2 3 2 2" xfId="17357" xr:uid="{00000000-0005-0000-0000-0000BF0D0000}"/>
    <cellStyle name="Dezimal 4 2 2 2 3 3" xfId="12663" xr:uid="{00000000-0005-0000-0000-0000C00D0000}"/>
    <cellStyle name="Dezimal 4 2 2 2 4" xfId="4143" xr:uid="{00000000-0005-0000-0000-0000C10D0000}"/>
    <cellStyle name="Dezimal 4 2 2 2 4 2" xfId="9291" xr:uid="{00000000-0005-0000-0000-0000C20D0000}"/>
    <cellStyle name="Dezimal 4 2 2 2 4 2 2" xfId="18921" xr:uid="{00000000-0005-0000-0000-0000C30D0000}"/>
    <cellStyle name="Dezimal 4 2 2 2 4 3" xfId="14229" xr:uid="{00000000-0005-0000-0000-0000C40D0000}"/>
    <cellStyle name="Dezimal 4 2 2 2 5" xfId="5859" xr:uid="{00000000-0005-0000-0000-0000C50D0000}"/>
    <cellStyle name="Dezimal 4 2 2 2 5 2" xfId="15793" xr:uid="{00000000-0005-0000-0000-0000C60D0000}"/>
    <cellStyle name="Dezimal 4 2 2 2 6" xfId="11008" xr:uid="{00000000-0005-0000-0000-0000C70D0000}"/>
    <cellStyle name="Dezimal 4 2 2 3" xfId="1531" xr:uid="{00000000-0005-0000-0000-0000C80D0000}"/>
    <cellStyle name="Dezimal 4 2 2 3 2" xfId="3282" xr:uid="{00000000-0005-0000-0000-0000C90D0000}"/>
    <cellStyle name="Dezimal 4 2 2 3 2 2" xfId="8432" xr:uid="{00000000-0005-0000-0000-0000CA0D0000}"/>
    <cellStyle name="Dezimal 4 2 2 3 2 2 2" xfId="18138" xr:uid="{00000000-0005-0000-0000-0000CB0D0000}"/>
    <cellStyle name="Dezimal 4 2 2 3 2 3" xfId="13444" xr:uid="{00000000-0005-0000-0000-0000CC0D0000}"/>
    <cellStyle name="Dezimal 4 2 2 3 3" xfId="5000" xr:uid="{00000000-0005-0000-0000-0000CD0D0000}"/>
    <cellStyle name="Dezimal 4 2 2 3 3 2" xfId="10148" xr:uid="{00000000-0005-0000-0000-0000CE0D0000}"/>
    <cellStyle name="Dezimal 4 2 2 3 3 2 2" xfId="19702" xr:uid="{00000000-0005-0000-0000-0000CF0D0000}"/>
    <cellStyle name="Dezimal 4 2 2 3 3 3" xfId="15010" xr:uid="{00000000-0005-0000-0000-0000D00D0000}"/>
    <cellStyle name="Dezimal 4 2 2 3 4" xfId="6716" xr:uid="{00000000-0005-0000-0000-0000D10D0000}"/>
    <cellStyle name="Dezimal 4 2 2 3 4 2" xfId="16574" xr:uid="{00000000-0005-0000-0000-0000D20D0000}"/>
    <cellStyle name="Dezimal 4 2 2 3 5" xfId="11876" xr:uid="{00000000-0005-0000-0000-0000D30D0000}"/>
    <cellStyle name="Dezimal 4 2 2 4" xfId="2420" xr:uid="{00000000-0005-0000-0000-0000D40D0000}"/>
    <cellStyle name="Dezimal 4 2 2 4 2" xfId="7574" xr:uid="{00000000-0005-0000-0000-0000D50D0000}"/>
    <cellStyle name="Dezimal 4 2 2 4 2 2" xfId="17356" xr:uid="{00000000-0005-0000-0000-0000D60D0000}"/>
    <cellStyle name="Dezimal 4 2 2 4 3" xfId="12662" xr:uid="{00000000-0005-0000-0000-0000D70D0000}"/>
    <cellStyle name="Dezimal 4 2 2 5" xfId="4142" xr:uid="{00000000-0005-0000-0000-0000D80D0000}"/>
    <cellStyle name="Dezimal 4 2 2 5 2" xfId="9290" xr:uid="{00000000-0005-0000-0000-0000D90D0000}"/>
    <cellStyle name="Dezimal 4 2 2 5 2 2" xfId="18920" xr:uid="{00000000-0005-0000-0000-0000DA0D0000}"/>
    <cellStyle name="Dezimal 4 2 2 5 3" xfId="14228" xr:uid="{00000000-0005-0000-0000-0000DB0D0000}"/>
    <cellStyle name="Dezimal 4 2 2 6" xfId="5858" xr:uid="{00000000-0005-0000-0000-0000DC0D0000}"/>
    <cellStyle name="Dezimal 4 2 2 6 2" xfId="15792" xr:uid="{00000000-0005-0000-0000-0000DD0D0000}"/>
    <cellStyle name="Dezimal 4 2 2 7" xfId="11007" xr:uid="{00000000-0005-0000-0000-0000DE0D0000}"/>
    <cellStyle name="Dezimal 4 2 3" xfId="166" xr:uid="{00000000-0005-0000-0000-0000DF0D0000}"/>
    <cellStyle name="Dezimal 4 2 3 2" xfId="1533" xr:uid="{00000000-0005-0000-0000-0000E00D0000}"/>
    <cellStyle name="Dezimal 4 2 3 2 2" xfId="3284" xr:uid="{00000000-0005-0000-0000-0000E10D0000}"/>
    <cellStyle name="Dezimal 4 2 3 2 2 2" xfId="8434" xr:uid="{00000000-0005-0000-0000-0000E20D0000}"/>
    <cellStyle name="Dezimal 4 2 3 2 2 2 2" xfId="18140" xr:uid="{00000000-0005-0000-0000-0000E30D0000}"/>
    <cellStyle name="Dezimal 4 2 3 2 2 3" xfId="13446" xr:uid="{00000000-0005-0000-0000-0000E40D0000}"/>
    <cellStyle name="Dezimal 4 2 3 2 3" xfId="5002" xr:uid="{00000000-0005-0000-0000-0000E50D0000}"/>
    <cellStyle name="Dezimal 4 2 3 2 3 2" xfId="10150" xr:uid="{00000000-0005-0000-0000-0000E60D0000}"/>
    <cellStyle name="Dezimal 4 2 3 2 3 2 2" xfId="19704" xr:uid="{00000000-0005-0000-0000-0000E70D0000}"/>
    <cellStyle name="Dezimal 4 2 3 2 3 3" xfId="15012" xr:uid="{00000000-0005-0000-0000-0000E80D0000}"/>
    <cellStyle name="Dezimal 4 2 3 2 4" xfId="6718" xr:uid="{00000000-0005-0000-0000-0000E90D0000}"/>
    <cellStyle name="Dezimal 4 2 3 2 4 2" xfId="16576" xr:uid="{00000000-0005-0000-0000-0000EA0D0000}"/>
    <cellStyle name="Dezimal 4 2 3 2 5" xfId="11878" xr:uid="{00000000-0005-0000-0000-0000EB0D0000}"/>
    <cellStyle name="Dezimal 4 2 3 3" xfId="2422" xr:uid="{00000000-0005-0000-0000-0000EC0D0000}"/>
    <cellStyle name="Dezimal 4 2 3 3 2" xfId="7576" xr:uid="{00000000-0005-0000-0000-0000ED0D0000}"/>
    <cellStyle name="Dezimal 4 2 3 3 2 2" xfId="17358" xr:uid="{00000000-0005-0000-0000-0000EE0D0000}"/>
    <cellStyle name="Dezimal 4 2 3 3 3" xfId="12664" xr:uid="{00000000-0005-0000-0000-0000EF0D0000}"/>
    <cellStyle name="Dezimal 4 2 3 4" xfId="4144" xr:uid="{00000000-0005-0000-0000-0000F00D0000}"/>
    <cellStyle name="Dezimal 4 2 3 4 2" xfId="9292" xr:uid="{00000000-0005-0000-0000-0000F10D0000}"/>
    <cellStyle name="Dezimal 4 2 3 4 2 2" xfId="18922" xr:uid="{00000000-0005-0000-0000-0000F20D0000}"/>
    <cellStyle name="Dezimal 4 2 3 4 3" xfId="14230" xr:uid="{00000000-0005-0000-0000-0000F30D0000}"/>
    <cellStyle name="Dezimal 4 2 3 5" xfId="5860" xr:uid="{00000000-0005-0000-0000-0000F40D0000}"/>
    <cellStyle name="Dezimal 4 2 3 5 2" xfId="15794" xr:uid="{00000000-0005-0000-0000-0000F50D0000}"/>
    <cellStyle name="Dezimal 4 2 3 6" xfId="11009" xr:uid="{00000000-0005-0000-0000-0000F60D0000}"/>
    <cellStyle name="Dezimal 4 2 4" xfId="167" xr:uid="{00000000-0005-0000-0000-0000F70D0000}"/>
    <cellStyle name="Dezimal 4 2 4 2" xfId="1534" xr:uid="{00000000-0005-0000-0000-0000F80D0000}"/>
    <cellStyle name="Dezimal 4 2 4 2 2" xfId="3285" xr:uid="{00000000-0005-0000-0000-0000F90D0000}"/>
    <cellStyle name="Dezimal 4 2 4 2 2 2" xfId="8435" xr:uid="{00000000-0005-0000-0000-0000FA0D0000}"/>
    <cellStyle name="Dezimal 4 2 4 2 2 2 2" xfId="18141" xr:uid="{00000000-0005-0000-0000-0000FB0D0000}"/>
    <cellStyle name="Dezimal 4 2 4 2 2 3" xfId="13447" xr:uid="{00000000-0005-0000-0000-0000FC0D0000}"/>
    <cellStyle name="Dezimal 4 2 4 2 3" xfId="5003" xr:uid="{00000000-0005-0000-0000-0000FD0D0000}"/>
    <cellStyle name="Dezimal 4 2 4 2 3 2" xfId="10151" xr:uid="{00000000-0005-0000-0000-0000FE0D0000}"/>
    <cellStyle name="Dezimal 4 2 4 2 3 2 2" xfId="19705" xr:uid="{00000000-0005-0000-0000-0000FF0D0000}"/>
    <cellStyle name="Dezimal 4 2 4 2 3 3" xfId="15013" xr:uid="{00000000-0005-0000-0000-0000000E0000}"/>
    <cellStyle name="Dezimal 4 2 4 2 4" xfId="6719" xr:uid="{00000000-0005-0000-0000-0000010E0000}"/>
    <cellStyle name="Dezimal 4 2 4 2 4 2" xfId="16577" xr:uid="{00000000-0005-0000-0000-0000020E0000}"/>
    <cellStyle name="Dezimal 4 2 4 2 5" xfId="11879" xr:uid="{00000000-0005-0000-0000-0000030E0000}"/>
    <cellStyle name="Dezimal 4 2 4 3" xfId="2423" xr:uid="{00000000-0005-0000-0000-0000040E0000}"/>
    <cellStyle name="Dezimal 4 2 4 3 2" xfId="7577" xr:uid="{00000000-0005-0000-0000-0000050E0000}"/>
    <cellStyle name="Dezimal 4 2 4 3 2 2" xfId="17359" xr:uid="{00000000-0005-0000-0000-0000060E0000}"/>
    <cellStyle name="Dezimal 4 2 4 3 3" xfId="12665" xr:uid="{00000000-0005-0000-0000-0000070E0000}"/>
    <cellStyle name="Dezimal 4 2 4 4" xfId="4145" xr:uid="{00000000-0005-0000-0000-0000080E0000}"/>
    <cellStyle name="Dezimal 4 2 4 4 2" xfId="9293" xr:uid="{00000000-0005-0000-0000-0000090E0000}"/>
    <cellStyle name="Dezimal 4 2 4 4 2 2" xfId="18923" xr:uid="{00000000-0005-0000-0000-00000A0E0000}"/>
    <cellStyle name="Dezimal 4 2 4 4 3" xfId="14231" xr:uid="{00000000-0005-0000-0000-00000B0E0000}"/>
    <cellStyle name="Dezimal 4 2 4 5" xfId="5861" xr:uid="{00000000-0005-0000-0000-00000C0E0000}"/>
    <cellStyle name="Dezimal 4 2 4 5 2" xfId="15795" xr:uid="{00000000-0005-0000-0000-00000D0E0000}"/>
    <cellStyle name="Dezimal 4 2 4 6" xfId="11010" xr:uid="{00000000-0005-0000-0000-00000E0E0000}"/>
    <cellStyle name="Dezimal 4 2 5" xfId="1530" xr:uid="{00000000-0005-0000-0000-00000F0E0000}"/>
    <cellStyle name="Dezimal 4 2 5 2" xfId="3281" xr:uid="{00000000-0005-0000-0000-0000100E0000}"/>
    <cellStyle name="Dezimal 4 2 5 2 2" xfId="8431" xr:uid="{00000000-0005-0000-0000-0000110E0000}"/>
    <cellStyle name="Dezimal 4 2 5 2 2 2" xfId="18137" xr:uid="{00000000-0005-0000-0000-0000120E0000}"/>
    <cellStyle name="Dezimal 4 2 5 2 3" xfId="13443" xr:uid="{00000000-0005-0000-0000-0000130E0000}"/>
    <cellStyle name="Dezimal 4 2 5 3" xfId="4999" xr:uid="{00000000-0005-0000-0000-0000140E0000}"/>
    <cellStyle name="Dezimal 4 2 5 3 2" xfId="10147" xr:uid="{00000000-0005-0000-0000-0000150E0000}"/>
    <cellStyle name="Dezimal 4 2 5 3 2 2" xfId="19701" xr:uid="{00000000-0005-0000-0000-0000160E0000}"/>
    <cellStyle name="Dezimal 4 2 5 3 3" xfId="15009" xr:uid="{00000000-0005-0000-0000-0000170E0000}"/>
    <cellStyle name="Dezimal 4 2 5 4" xfId="6715" xr:uid="{00000000-0005-0000-0000-0000180E0000}"/>
    <cellStyle name="Dezimal 4 2 5 4 2" xfId="16573" xr:uid="{00000000-0005-0000-0000-0000190E0000}"/>
    <cellStyle name="Dezimal 4 2 5 5" xfId="11875" xr:uid="{00000000-0005-0000-0000-00001A0E0000}"/>
    <cellStyle name="Dezimal 4 2 6" xfId="2419" xr:uid="{00000000-0005-0000-0000-00001B0E0000}"/>
    <cellStyle name="Dezimal 4 2 6 2" xfId="7573" xr:uid="{00000000-0005-0000-0000-00001C0E0000}"/>
    <cellStyle name="Dezimal 4 2 6 2 2" xfId="17355" xr:uid="{00000000-0005-0000-0000-00001D0E0000}"/>
    <cellStyle name="Dezimal 4 2 6 3" xfId="12661" xr:uid="{00000000-0005-0000-0000-00001E0E0000}"/>
    <cellStyle name="Dezimal 4 2 7" xfId="4141" xr:uid="{00000000-0005-0000-0000-00001F0E0000}"/>
    <cellStyle name="Dezimal 4 2 7 2" xfId="9289" xr:uid="{00000000-0005-0000-0000-0000200E0000}"/>
    <cellStyle name="Dezimal 4 2 7 2 2" xfId="18919" xr:uid="{00000000-0005-0000-0000-0000210E0000}"/>
    <cellStyle name="Dezimal 4 2 7 3" xfId="14227" xr:uid="{00000000-0005-0000-0000-0000220E0000}"/>
    <cellStyle name="Dezimal 4 2 8" xfId="5857" xr:uid="{00000000-0005-0000-0000-0000230E0000}"/>
    <cellStyle name="Dezimal 4 2 8 2" xfId="15791" xr:uid="{00000000-0005-0000-0000-0000240E0000}"/>
    <cellStyle name="Dezimal 4 2 9" xfId="11006" xr:uid="{00000000-0005-0000-0000-0000250E0000}"/>
    <cellStyle name="Dezimal 4 3" xfId="168" xr:uid="{00000000-0005-0000-0000-0000260E0000}"/>
    <cellStyle name="Dezimal 4 3 2" xfId="169" xr:uid="{00000000-0005-0000-0000-0000270E0000}"/>
    <cellStyle name="Dezimal 4 3 2 2" xfId="1536" xr:uid="{00000000-0005-0000-0000-0000280E0000}"/>
    <cellStyle name="Dezimal 4 3 2 2 2" xfId="3287" xr:uid="{00000000-0005-0000-0000-0000290E0000}"/>
    <cellStyle name="Dezimal 4 3 2 2 2 2" xfId="8437" xr:uid="{00000000-0005-0000-0000-00002A0E0000}"/>
    <cellStyle name="Dezimal 4 3 2 2 2 2 2" xfId="18143" xr:uid="{00000000-0005-0000-0000-00002B0E0000}"/>
    <cellStyle name="Dezimal 4 3 2 2 2 3" xfId="13449" xr:uid="{00000000-0005-0000-0000-00002C0E0000}"/>
    <cellStyle name="Dezimal 4 3 2 2 3" xfId="5005" xr:uid="{00000000-0005-0000-0000-00002D0E0000}"/>
    <cellStyle name="Dezimal 4 3 2 2 3 2" xfId="10153" xr:uid="{00000000-0005-0000-0000-00002E0E0000}"/>
    <cellStyle name="Dezimal 4 3 2 2 3 2 2" xfId="19707" xr:uid="{00000000-0005-0000-0000-00002F0E0000}"/>
    <cellStyle name="Dezimal 4 3 2 2 3 3" xfId="15015" xr:uid="{00000000-0005-0000-0000-0000300E0000}"/>
    <cellStyle name="Dezimal 4 3 2 2 4" xfId="6721" xr:uid="{00000000-0005-0000-0000-0000310E0000}"/>
    <cellStyle name="Dezimal 4 3 2 2 4 2" xfId="16579" xr:uid="{00000000-0005-0000-0000-0000320E0000}"/>
    <cellStyle name="Dezimal 4 3 2 2 5" xfId="11881" xr:uid="{00000000-0005-0000-0000-0000330E0000}"/>
    <cellStyle name="Dezimal 4 3 2 3" xfId="2425" xr:uid="{00000000-0005-0000-0000-0000340E0000}"/>
    <cellStyle name="Dezimal 4 3 2 3 2" xfId="7579" xr:uid="{00000000-0005-0000-0000-0000350E0000}"/>
    <cellStyle name="Dezimal 4 3 2 3 2 2" xfId="17361" xr:uid="{00000000-0005-0000-0000-0000360E0000}"/>
    <cellStyle name="Dezimal 4 3 2 3 3" xfId="12667" xr:uid="{00000000-0005-0000-0000-0000370E0000}"/>
    <cellStyle name="Dezimal 4 3 2 4" xfId="4147" xr:uid="{00000000-0005-0000-0000-0000380E0000}"/>
    <cellStyle name="Dezimal 4 3 2 4 2" xfId="9295" xr:uid="{00000000-0005-0000-0000-0000390E0000}"/>
    <cellStyle name="Dezimal 4 3 2 4 2 2" xfId="18925" xr:uid="{00000000-0005-0000-0000-00003A0E0000}"/>
    <cellStyle name="Dezimal 4 3 2 4 3" xfId="14233" xr:uid="{00000000-0005-0000-0000-00003B0E0000}"/>
    <cellStyle name="Dezimal 4 3 2 5" xfId="5863" xr:uid="{00000000-0005-0000-0000-00003C0E0000}"/>
    <cellStyle name="Dezimal 4 3 2 5 2" xfId="15797" xr:uid="{00000000-0005-0000-0000-00003D0E0000}"/>
    <cellStyle name="Dezimal 4 3 2 6" xfId="11012" xr:uid="{00000000-0005-0000-0000-00003E0E0000}"/>
    <cellStyle name="Dezimal 4 3 3" xfId="1535" xr:uid="{00000000-0005-0000-0000-00003F0E0000}"/>
    <cellStyle name="Dezimal 4 3 3 2" xfId="3286" xr:uid="{00000000-0005-0000-0000-0000400E0000}"/>
    <cellStyle name="Dezimal 4 3 3 2 2" xfId="8436" xr:uid="{00000000-0005-0000-0000-0000410E0000}"/>
    <cellStyle name="Dezimal 4 3 3 2 2 2" xfId="18142" xr:uid="{00000000-0005-0000-0000-0000420E0000}"/>
    <cellStyle name="Dezimal 4 3 3 2 3" xfId="13448" xr:uid="{00000000-0005-0000-0000-0000430E0000}"/>
    <cellStyle name="Dezimal 4 3 3 3" xfId="5004" xr:uid="{00000000-0005-0000-0000-0000440E0000}"/>
    <cellStyle name="Dezimal 4 3 3 3 2" xfId="10152" xr:uid="{00000000-0005-0000-0000-0000450E0000}"/>
    <cellStyle name="Dezimal 4 3 3 3 2 2" xfId="19706" xr:uid="{00000000-0005-0000-0000-0000460E0000}"/>
    <cellStyle name="Dezimal 4 3 3 3 3" xfId="15014" xr:uid="{00000000-0005-0000-0000-0000470E0000}"/>
    <cellStyle name="Dezimal 4 3 3 4" xfId="6720" xr:uid="{00000000-0005-0000-0000-0000480E0000}"/>
    <cellStyle name="Dezimal 4 3 3 4 2" xfId="16578" xr:uid="{00000000-0005-0000-0000-0000490E0000}"/>
    <cellStyle name="Dezimal 4 3 3 5" xfId="11880" xr:uid="{00000000-0005-0000-0000-00004A0E0000}"/>
    <cellStyle name="Dezimal 4 3 4" xfId="2424" xr:uid="{00000000-0005-0000-0000-00004B0E0000}"/>
    <cellStyle name="Dezimal 4 3 4 2" xfId="7578" xr:uid="{00000000-0005-0000-0000-00004C0E0000}"/>
    <cellStyle name="Dezimal 4 3 4 2 2" xfId="17360" xr:uid="{00000000-0005-0000-0000-00004D0E0000}"/>
    <cellStyle name="Dezimal 4 3 4 3" xfId="12666" xr:uid="{00000000-0005-0000-0000-00004E0E0000}"/>
    <cellStyle name="Dezimal 4 3 5" xfId="4146" xr:uid="{00000000-0005-0000-0000-00004F0E0000}"/>
    <cellStyle name="Dezimal 4 3 5 2" xfId="9294" xr:uid="{00000000-0005-0000-0000-0000500E0000}"/>
    <cellStyle name="Dezimal 4 3 5 2 2" xfId="18924" xr:uid="{00000000-0005-0000-0000-0000510E0000}"/>
    <cellStyle name="Dezimal 4 3 5 3" xfId="14232" xr:uid="{00000000-0005-0000-0000-0000520E0000}"/>
    <cellStyle name="Dezimal 4 3 6" xfId="5862" xr:uid="{00000000-0005-0000-0000-0000530E0000}"/>
    <cellStyle name="Dezimal 4 3 6 2" xfId="15796" xr:uid="{00000000-0005-0000-0000-0000540E0000}"/>
    <cellStyle name="Dezimal 4 3 7" xfId="11011" xr:uid="{00000000-0005-0000-0000-0000550E0000}"/>
    <cellStyle name="Dezimal 4 4" xfId="170" xr:uid="{00000000-0005-0000-0000-0000560E0000}"/>
    <cellStyle name="Dezimal 4 4 2" xfId="1537" xr:uid="{00000000-0005-0000-0000-0000570E0000}"/>
    <cellStyle name="Dezimal 4 4 2 2" xfId="3288" xr:uid="{00000000-0005-0000-0000-0000580E0000}"/>
    <cellStyle name="Dezimal 4 4 2 2 2" xfId="8438" xr:uid="{00000000-0005-0000-0000-0000590E0000}"/>
    <cellStyle name="Dezimal 4 4 2 2 2 2" xfId="18144" xr:uid="{00000000-0005-0000-0000-00005A0E0000}"/>
    <cellStyle name="Dezimal 4 4 2 2 3" xfId="13450" xr:uid="{00000000-0005-0000-0000-00005B0E0000}"/>
    <cellStyle name="Dezimal 4 4 2 3" xfId="5006" xr:uid="{00000000-0005-0000-0000-00005C0E0000}"/>
    <cellStyle name="Dezimal 4 4 2 3 2" xfId="10154" xr:uid="{00000000-0005-0000-0000-00005D0E0000}"/>
    <cellStyle name="Dezimal 4 4 2 3 2 2" xfId="19708" xr:uid="{00000000-0005-0000-0000-00005E0E0000}"/>
    <cellStyle name="Dezimal 4 4 2 3 3" xfId="15016" xr:uid="{00000000-0005-0000-0000-00005F0E0000}"/>
    <cellStyle name="Dezimal 4 4 2 4" xfId="6722" xr:uid="{00000000-0005-0000-0000-0000600E0000}"/>
    <cellStyle name="Dezimal 4 4 2 4 2" xfId="16580" xr:uid="{00000000-0005-0000-0000-0000610E0000}"/>
    <cellStyle name="Dezimal 4 4 2 5" xfId="11882" xr:uid="{00000000-0005-0000-0000-0000620E0000}"/>
    <cellStyle name="Dezimal 4 4 3" xfId="2426" xr:uid="{00000000-0005-0000-0000-0000630E0000}"/>
    <cellStyle name="Dezimal 4 4 3 2" xfId="7580" xr:uid="{00000000-0005-0000-0000-0000640E0000}"/>
    <cellStyle name="Dezimal 4 4 3 2 2" xfId="17362" xr:uid="{00000000-0005-0000-0000-0000650E0000}"/>
    <cellStyle name="Dezimal 4 4 3 3" xfId="12668" xr:uid="{00000000-0005-0000-0000-0000660E0000}"/>
    <cellStyle name="Dezimal 4 4 4" xfId="4148" xr:uid="{00000000-0005-0000-0000-0000670E0000}"/>
    <cellStyle name="Dezimal 4 4 4 2" xfId="9296" xr:uid="{00000000-0005-0000-0000-0000680E0000}"/>
    <cellStyle name="Dezimal 4 4 4 2 2" xfId="18926" xr:uid="{00000000-0005-0000-0000-0000690E0000}"/>
    <cellStyle name="Dezimal 4 4 4 3" xfId="14234" xr:uid="{00000000-0005-0000-0000-00006A0E0000}"/>
    <cellStyle name="Dezimal 4 4 5" xfId="5864" xr:uid="{00000000-0005-0000-0000-00006B0E0000}"/>
    <cellStyle name="Dezimal 4 4 5 2" xfId="15798" xr:uid="{00000000-0005-0000-0000-00006C0E0000}"/>
    <cellStyle name="Dezimal 4 4 6" xfId="11013" xr:uid="{00000000-0005-0000-0000-00006D0E0000}"/>
    <cellStyle name="Dezimal 4 5" xfId="171" xr:uid="{00000000-0005-0000-0000-00006E0E0000}"/>
    <cellStyle name="Dezimal 4 5 2" xfId="1538" xr:uid="{00000000-0005-0000-0000-00006F0E0000}"/>
    <cellStyle name="Dezimal 4 5 2 2" xfId="3289" xr:uid="{00000000-0005-0000-0000-0000700E0000}"/>
    <cellStyle name="Dezimal 4 5 2 2 2" xfId="8439" xr:uid="{00000000-0005-0000-0000-0000710E0000}"/>
    <cellStyle name="Dezimal 4 5 2 2 2 2" xfId="18145" xr:uid="{00000000-0005-0000-0000-0000720E0000}"/>
    <cellStyle name="Dezimal 4 5 2 2 3" xfId="13451" xr:uid="{00000000-0005-0000-0000-0000730E0000}"/>
    <cellStyle name="Dezimal 4 5 2 3" xfId="5007" xr:uid="{00000000-0005-0000-0000-0000740E0000}"/>
    <cellStyle name="Dezimal 4 5 2 3 2" xfId="10155" xr:uid="{00000000-0005-0000-0000-0000750E0000}"/>
    <cellStyle name="Dezimal 4 5 2 3 2 2" xfId="19709" xr:uid="{00000000-0005-0000-0000-0000760E0000}"/>
    <cellStyle name="Dezimal 4 5 2 3 3" xfId="15017" xr:uid="{00000000-0005-0000-0000-0000770E0000}"/>
    <cellStyle name="Dezimal 4 5 2 4" xfId="6723" xr:uid="{00000000-0005-0000-0000-0000780E0000}"/>
    <cellStyle name="Dezimal 4 5 2 4 2" xfId="16581" xr:uid="{00000000-0005-0000-0000-0000790E0000}"/>
    <cellStyle name="Dezimal 4 5 2 5" xfId="11883" xr:uid="{00000000-0005-0000-0000-00007A0E0000}"/>
    <cellStyle name="Dezimal 4 5 3" xfId="2427" xr:uid="{00000000-0005-0000-0000-00007B0E0000}"/>
    <cellStyle name="Dezimal 4 5 3 2" xfId="7581" xr:uid="{00000000-0005-0000-0000-00007C0E0000}"/>
    <cellStyle name="Dezimal 4 5 3 2 2" xfId="17363" xr:uid="{00000000-0005-0000-0000-00007D0E0000}"/>
    <cellStyle name="Dezimal 4 5 3 3" xfId="12669" xr:uid="{00000000-0005-0000-0000-00007E0E0000}"/>
    <cellStyle name="Dezimal 4 5 4" xfId="4149" xr:uid="{00000000-0005-0000-0000-00007F0E0000}"/>
    <cellStyle name="Dezimal 4 5 4 2" xfId="9297" xr:uid="{00000000-0005-0000-0000-0000800E0000}"/>
    <cellStyle name="Dezimal 4 5 4 2 2" xfId="18927" xr:uid="{00000000-0005-0000-0000-0000810E0000}"/>
    <cellStyle name="Dezimal 4 5 4 3" xfId="14235" xr:uid="{00000000-0005-0000-0000-0000820E0000}"/>
    <cellStyle name="Dezimal 4 5 5" xfId="5865" xr:uid="{00000000-0005-0000-0000-0000830E0000}"/>
    <cellStyle name="Dezimal 4 5 5 2" xfId="15799" xr:uid="{00000000-0005-0000-0000-0000840E0000}"/>
    <cellStyle name="Dezimal 4 5 6" xfId="11014" xr:uid="{00000000-0005-0000-0000-0000850E0000}"/>
    <cellStyle name="Dezimal 4 6" xfId="172" xr:uid="{00000000-0005-0000-0000-0000860E0000}"/>
    <cellStyle name="Dezimal 4 6 2" xfId="1539" xr:uid="{00000000-0005-0000-0000-0000870E0000}"/>
    <cellStyle name="Dezimal 4 6 2 2" xfId="3290" xr:uid="{00000000-0005-0000-0000-0000880E0000}"/>
    <cellStyle name="Dezimal 4 6 2 2 2" xfId="8440" xr:uid="{00000000-0005-0000-0000-0000890E0000}"/>
    <cellStyle name="Dezimal 4 6 2 2 2 2" xfId="18146" xr:uid="{00000000-0005-0000-0000-00008A0E0000}"/>
    <cellStyle name="Dezimal 4 6 2 2 3" xfId="13452" xr:uid="{00000000-0005-0000-0000-00008B0E0000}"/>
    <cellStyle name="Dezimal 4 6 2 3" xfId="5008" xr:uid="{00000000-0005-0000-0000-00008C0E0000}"/>
    <cellStyle name="Dezimal 4 6 2 3 2" xfId="10156" xr:uid="{00000000-0005-0000-0000-00008D0E0000}"/>
    <cellStyle name="Dezimal 4 6 2 3 2 2" xfId="19710" xr:uid="{00000000-0005-0000-0000-00008E0E0000}"/>
    <cellStyle name="Dezimal 4 6 2 3 3" xfId="15018" xr:uid="{00000000-0005-0000-0000-00008F0E0000}"/>
    <cellStyle name="Dezimal 4 6 2 4" xfId="6724" xr:uid="{00000000-0005-0000-0000-0000900E0000}"/>
    <cellStyle name="Dezimal 4 6 2 4 2" xfId="16582" xr:uid="{00000000-0005-0000-0000-0000910E0000}"/>
    <cellStyle name="Dezimal 4 6 2 5" xfId="11884" xr:uid="{00000000-0005-0000-0000-0000920E0000}"/>
    <cellStyle name="Dezimal 4 6 3" xfId="2428" xr:uid="{00000000-0005-0000-0000-0000930E0000}"/>
    <cellStyle name="Dezimal 4 6 3 2" xfId="7582" xr:uid="{00000000-0005-0000-0000-0000940E0000}"/>
    <cellStyle name="Dezimal 4 6 3 2 2" xfId="17364" xr:uid="{00000000-0005-0000-0000-0000950E0000}"/>
    <cellStyle name="Dezimal 4 6 3 3" xfId="12670" xr:uid="{00000000-0005-0000-0000-0000960E0000}"/>
    <cellStyle name="Dezimal 4 6 4" xfId="4150" xr:uid="{00000000-0005-0000-0000-0000970E0000}"/>
    <cellStyle name="Dezimal 4 6 4 2" xfId="9298" xr:uid="{00000000-0005-0000-0000-0000980E0000}"/>
    <cellStyle name="Dezimal 4 6 4 2 2" xfId="18928" xr:uid="{00000000-0005-0000-0000-0000990E0000}"/>
    <cellStyle name="Dezimal 4 6 4 3" xfId="14236" xr:uid="{00000000-0005-0000-0000-00009A0E0000}"/>
    <cellStyle name="Dezimal 4 6 5" xfId="5866" xr:uid="{00000000-0005-0000-0000-00009B0E0000}"/>
    <cellStyle name="Dezimal 4 6 5 2" xfId="15800" xr:uid="{00000000-0005-0000-0000-00009C0E0000}"/>
    <cellStyle name="Dezimal 4 6 6" xfId="11015" xr:uid="{00000000-0005-0000-0000-00009D0E0000}"/>
    <cellStyle name="Dezimal 4 7" xfId="1529" xr:uid="{00000000-0005-0000-0000-00009E0E0000}"/>
    <cellStyle name="Dezimal 4 7 2" xfId="3280" xr:uid="{00000000-0005-0000-0000-00009F0E0000}"/>
    <cellStyle name="Dezimal 4 7 2 2" xfId="8430" xr:uid="{00000000-0005-0000-0000-0000A00E0000}"/>
    <cellStyle name="Dezimal 4 7 2 2 2" xfId="18136" xr:uid="{00000000-0005-0000-0000-0000A10E0000}"/>
    <cellStyle name="Dezimal 4 7 2 3" xfId="13442" xr:uid="{00000000-0005-0000-0000-0000A20E0000}"/>
    <cellStyle name="Dezimal 4 7 3" xfId="4998" xr:uid="{00000000-0005-0000-0000-0000A30E0000}"/>
    <cellStyle name="Dezimal 4 7 3 2" xfId="10146" xr:uid="{00000000-0005-0000-0000-0000A40E0000}"/>
    <cellStyle name="Dezimal 4 7 3 2 2" xfId="19700" xr:uid="{00000000-0005-0000-0000-0000A50E0000}"/>
    <cellStyle name="Dezimal 4 7 3 3" xfId="15008" xr:uid="{00000000-0005-0000-0000-0000A60E0000}"/>
    <cellStyle name="Dezimal 4 7 4" xfId="6714" xr:uid="{00000000-0005-0000-0000-0000A70E0000}"/>
    <cellStyle name="Dezimal 4 7 4 2" xfId="16572" xr:uid="{00000000-0005-0000-0000-0000A80E0000}"/>
    <cellStyle name="Dezimal 4 7 5" xfId="11874" xr:uid="{00000000-0005-0000-0000-0000A90E0000}"/>
    <cellStyle name="Dezimal 4 8" xfId="2418" xr:uid="{00000000-0005-0000-0000-0000AA0E0000}"/>
    <cellStyle name="Dezimal 4 8 2" xfId="7572" xr:uid="{00000000-0005-0000-0000-0000AB0E0000}"/>
    <cellStyle name="Dezimal 4 8 2 2" xfId="17354" xr:uid="{00000000-0005-0000-0000-0000AC0E0000}"/>
    <cellStyle name="Dezimal 4 8 3" xfId="12660" xr:uid="{00000000-0005-0000-0000-0000AD0E0000}"/>
    <cellStyle name="Dezimal 4 9" xfId="4140" xr:uid="{00000000-0005-0000-0000-0000AE0E0000}"/>
    <cellStyle name="Dezimal 4 9 2" xfId="9288" xr:uid="{00000000-0005-0000-0000-0000AF0E0000}"/>
    <cellStyle name="Dezimal 4 9 2 2" xfId="18918" xr:uid="{00000000-0005-0000-0000-0000B00E0000}"/>
    <cellStyle name="Dezimal 4 9 3" xfId="14226" xr:uid="{00000000-0005-0000-0000-0000B10E0000}"/>
    <cellStyle name="Dezimal 5" xfId="173" xr:uid="{00000000-0005-0000-0000-0000B20E0000}"/>
    <cellStyle name="Dezimal 5 10" xfId="5867" xr:uid="{00000000-0005-0000-0000-0000B30E0000}"/>
    <cellStyle name="Dezimal 5 10 2" xfId="15801" xr:uid="{00000000-0005-0000-0000-0000B40E0000}"/>
    <cellStyle name="Dezimal 5 11" xfId="11016" xr:uid="{00000000-0005-0000-0000-0000B50E0000}"/>
    <cellStyle name="Dezimal 5 2" xfId="174" xr:uid="{00000000-0005-0000-0000-0000B60E0000}"/>
    <cellStyle name="Dezimal 5 2 2" xfId="175" xr:uid="{00000000-0005-0000-0000-0000B70E0000}"/>
    <cellStyle name="Dezimal 5 2 2 2" xfId="176" xr:uid="{00000000-0005-0000-0000-0000B80E0000}"/>
    <cellStyle name="Dezimal 5 2 2 2 2" xfId="1543" xr:uid="{00000000-0005-0000-0000-0000B90E0000}"/>
    <cellStyle name="Dezimal 5 2 2 2 2 2" xfId="3294" xr:uid="{00000000-0005-0000-0000-0000BA0E0000}"/>
    <cellStyle name="Dezimal 5 2 2 2 2 2 2" xfId="8444" xr:uid="{00000000-0005-0000-0000-0000BB0E0000}"/>
    <cellStyle name="Dezimal 5 2 2 2 2 2 2 2" xfId="18150" xr:uid="{00000000-0005-0000-0000-0000BC0E0000}"/>
    <cellStyle name="Dezimal 5 2 2 2 2 2 3" xfId="13456" xr:uid="{00000000-0005-0000-0000-0000BD0E0000}"/>
    <cellStyle name="Dezimal 5 2 2 2 2 3" xfId="5012" xr:uid="{00000000-0005-0000-0000-0000BE0E0000}"/>
    <cellStyle name="Dezimal 5 2 2 2 2 3 2" xfId="10160" xr:uid="{00000000-0005-0000-0000-0000BF0E0000}"/>
    <cellStyle name="Dezimal 5 2 2 2 2 3 2 2" xfId="19714" xr:uid="{00000000-0005-0000-0000-0000C00E0000}"/>
    <cellStyle name="Dezimal 5 2 2 2 2 3 3" xfId="15022" xr:uid="{00000000-0005-0000-0000-0000C10E0000}"/>
    <cellStyle name="Dezimal 5 2 2 2 2 4" xfId="6728" xr:uid="{00000000-0005-0000-0000-0000C20E0000}"/>
    <cellStyle name="Dezimal 5 2 2 2 2 4 2" xfId="16586" xr:uid="{00000000-0005-0000-0000-0000C30E0000}"/>
    <cellStyle name="Dezimal 5 2 2 2 2 5" xfId="11888" xr:uid="{00000000-0005-0000-0000-0000C40E0000}"/>
    <cellStyle name="Dezimal 5 2 2 2 3" xfId="2432" xr:uid="{00000000-0005-0000-0000-0000C50E0000}"/>
    <cellStyle name="Dezimal 5 2 2 2 3 2" xfId="7586" xr:uid="{00000000-0005-0000-0000-0000C60E0000}"/>
    <cellStyle name="Dezimal 5 2 2 2 3 2 2" xfId="17368" xr:uid="{00000000-0005-0000-0000-0000C70E0000}"/>
    <cellStyle name="Dezimal 5 2 2 2 3 3" xfId="12674" xr:uid="{00000000-0005-0000-0000-0000C80E0000}"/>
    <cellStyle name="Dezimal 5 2 2 2 4" xfId="4154" xr:uid="{00000000-0005-0000-0000-0000C90E0000}"/>
    <cellStyle name="Dezimal 5 2 2 2 4 2" xfId="9302" xr:uid="{00000000-0005-0000-0000-0000CA0E0000}"/>
    <cellStyle name="Dezimal 5 2 2 2 4 2 2" xfId="18932" xr:uid="{00000000-0005-0000-0000-0000CB0E0000}"/>
    <cellStyle name="Dezimal 5 2 2 2 4 3" xfId="14240" xr:uid="{00000000-0005-0000-0000-0000CC0E0000}"/>
    <cellStyle name="Dezimal 5 2 2 2 5" xfId="5870" xr:uid="{00000000-0005-0000-0000-0000CD0E0000}"/>
    <cellStyle name="Dezimal 5 2 2 2 5 2" xfId="15804" xr:uid="{00000000-0005-0000-0000-0000CE0E0000}"/>
    <cellStyle name="Dezimal 5 2 2 2 6" xfId="11019" xr:uid="{00000000-0005-0000-0000-0000CF0E0000}"/>
    <cellStyle name="Dezimal 5 2 2 3" xfId="1542" xr:uid="{00000000-0005-0000-0000-0000D00E0000}"/>
    <cellStyle name="Dezimal 5 2 2 3 2" xfId="3293" xr:uid="{00000000-0005-0000-0000-0000D10E0000}"/>
    <cellStyle name="Dezimal 5 2 2 3 2 2" xfId="8443" xr:uid="{00000000-0005-0000-0000-0000D20E0000}"/>
    <cellStyle name="Dezimal 5 2 2 3 2 2 2" xfId="18149" xr:uid="{00000000-0005-0000-0000-0000D30E0000}"/>
    <cellStyle name="Dezimal 5 2 2 3 2 3" xfId="13455" xr:uid="{00000000-0005-0000-0000-0000D40E0000}"/>
    <cellStyle name="Dezimal 5 2 2 3 3" xfId="5011" xr:uid="{00000000-0005-0000-0000-0000D50E0000}"/>
    <cellStyle name="Dezimal 5 2 2 3 3 2" xfId="10159" xr:uid="{00000000-0005-0000-0000-0000D60E0000}"/>
    <cellStyle name="Dezimal 5 2 2 3 3 2 2" xfId="19713" xr:uid="{00000000-0005-0000-0000-0000D70E0000}"/>
    <cellStyle name="Dezimal 5 2 2 3 3 3" xfId="15021" xr:uid="{00000000-0005-0000-0000-0000D80E0000}"/>
    <cellStyle name="Dezimal 5 2 2 3 4" xfId="6727" xr:uid="{00000000-0005-0000-0000-0000D90E0000}"/>
    <cellStyle name="Dezimal 5 2 2 3 4 2" xfId="16585" xr:uid="{00000000-0005-0000-0000-0000DA0E0000}"/>
    <cellStyle name="Dezimal 5 2 2 3 5" xfId="11887" xr:uid="{00000000-0005-0000-0000-0000DB0E0000}"/>
    <cellStyle name="Dezimal 5 2 2 4" xfId="2431" xr:uid="{00000000-0005-0000-0000-0000DC0E0000}"/>
    <cellStyle name="Dezimal 5 2 2 4 2" xfId="7585" xr:uid="{00000000-0005-0000-0000-0000DD0E0000}"/>
    <cellStyle name="Dezimal 5 2 2 4 2 2" xfId="17367" xr:uid="{00000000-0005-0000-0000-0000DE0E0000}"/>
    <cellStyle name="Dezimal 5 2 2 4 3" xfId="12673" xr:uid="{00000000-0005-0000-0000-0000DF0E0000}"/>
    <cellStyle name="Dezimal 5 2 2 5" xfId="4153" xr:uid="{00000000-0005-0000-0000-0000E00E0000}"/>
    <cellStyle name="Dezimal 5 2 2 5 2" xfId="9301" xr:uid="{00000000-0005-0000-0000-0000E10E0000}"/>
    <cellStyle name="Dezimal 5 2 2 5 2 2" xfId="18931" xr:uid="{00000000-0005-0000-0000-0000E20E0000}"/>
    <cellStyle name="Dezimal 5 2 2 5 3" xfId="14239" xr:uid="{00000000-0005-0000-0000-0000E30E0000}"/>
    <cellStyle name="Dezimal 5 2 2 6" xfId="5869" xr:uid="{00000000-0005-0000-0000-0000E40E0000}"/>
    <cellStyle name="Dezimal 5 2 2 6 2" xfId="15803" xr:uid="{00000000-0005-0000-0000-0000E50E0000}"/>
    <cellStyle name="Dezimal 5 2 2 7" xfId="11018" xr:uid="{00000000-0005-0000-0000-0000E60E0000}"/>
    <cellStyle name="Dezimal 5 2 3" xfId="177" xr:uid="{00000000-0005-0000-0000-0000E70E0000}"/>
    <cellStyle name="Dezimal 5 2 3 2" xfId="1544" xr:uid="{00000000-0005-0000-0000-0000E80E0000}"/>
    <cellStyle name="Dezimal 5 2 3 2 2" xfId="3295" xr:uid="{00000000-0005-0000-0000-0000E90E0000}"/>
    <cellStyle name="Dezimal 5 2 3 2 2 2" xfId="8445" xr:uid="{00000000-0005-0000-0000-0000EA0E0000}"/>
    <cellStyle name="Dezimal 5 2 3 2 2 2 2" xfId="18151" xr:uid="{00000000-0005-0000-0000-0000EB0E0000}"/>
    <cellStyle name="Dezimal 5 2 3 2 2 3" xfId="13457" xr:uid="{00000000-0005-0000-0000-0000EC0E0000}"/>
    <cellStyle name="Dezimal 5 2 3 2 3" xfId="5013" xr:uid="{00000000-0005-0000-0000-0000ED0E0000}"/>
    <cellStyle name="Dezimal 5 2 3 2 3 2" xfId="10161" xr:uid="{00000000-0005-0000-0000-0000EE0E0000}"/>
    <cellStyle name="Dezimal 5 2 3 2 3 2 2" xfId="19715" xr:uid="{00000000-0005-0000-0000-0000EF0E0000}"/>
    <cellStyle name="Dezimal 5 2 3 2 3 3" xfId="15023" xr:uid="{00000000-0005-0000-0000-0000F00E0000}"/>
    <cellStyle name="Dezimal 5 2 3 2 4" xfId="6729" xr:uid="{00000000-0005-0000-0000-0000F10E0000}"/>
    <cellStyle name="Dezimal 5 2 3 2 4 2" xfId="16587" xr:uid="{00000000-0005-0000-0000-0000F20E0000}"/>
    <cellStyle name="Dezimal 5 2 3 2 5" xfId="11889" xr:uid="{00000000-0005-0000-0000-0000F30E0000}"/>
    <cellStyle name="Dezimal 5 2 3 3" xfId="2433" xr:uid="{00000000-0005-0000-0000-0000F40E0000}"/>
    <cellStyle name="Dezimal 5 2 3 3 2" xfId="7587" xr:uid="{00000000-0005-0000-0000-0000F50E0000}"/>
    <cellStyle name="Dezimal 5 2 3 3 2 2" xfId="17369" xr:uid="{00000000-0005-0000-0000-0000F60E0000}"/>
    <cellStyle name="Dezimal 5 2 3 3 3" xfId="12675" xr:uid="{00000000-0005-0000-0000-0000F70E0000}"/>
    <cellStyle name="Dezimal 5 2 3 4" xfId="4155" xr:uid="{00000000-0005-0000-0000-0000F80E0000}"/>
    <cellStyle name="Dezimal 5 2 3 4 2" xfId="9303" xr:uid="{00000000-0005-0000-0000-0000F90E0000}"/>
    <cellStyle name="Dezimal 5 2 3 4 2 2" xfId="18933" xr:uid="{00000000-0005-0000-0000-0000FA0E0000}"/>
    <cellStyle name="Dezimal 5 2 3 4 3" xfId="14241" xr:uid="{00000000-0005-0000-0000-0000FB0E0000}"/>
    <cellStyle name="Dezimal 5 2 3 5" xfId="5871" xr:uid="{00000000-0005-0000-0000-0000FC0E0000}"/>
    <cellStyle name="Dezimal 5 2 3 5 2" xfId="15805" xr:uid="{00000000-0005-0000-0000-0000FD0E0000}"/>
    <cellStyle name="Dezimal 5 2 3 6" xfId="11020" xr:uid="{00000000-0005-0000-0000-0000FE0E0000}"/>
    <cellStyle name="Dezimal 5 2 4" xfId="178" xr:uid="{00000000-0005-0000-0000-0000FF0E0000}"/>
    <cellStyle name="Dezimal 5 2 4 2" xfId="1545" xr:uid="{00000000-0005-0000-0000-0000000F0000}"/>
    <cellStyle name="Dezimal 5 2 4 2 2" xfId="3296" xr:uid="{00000000-0005-0000-0000-0000010F0000}"/>
    <cellStyle name="Dezimal 5 2 4 2 2 2" xfId="8446" xr:uid="{00000000-0005-0000-0000-0000020F0000}"/>
    <cellStyle name="Dezimal 5 2 4 2 2 2 2" xfId="18152" xr:uid="{00000000-0005-0000-0000-0000030F0000}"/>
    <cellStyle name="Dezimal 5 2 4 2 2 3" xfId="13458" xr:uid="{00000000-0005-0000-0000-0000040F0000}"/>
    <cellStyle name="Dezimal 5 2 4 2 3" xfId="5014" xr:uid="{00000000-0005-0000-0000-0000050F0000}"/>
    <cellStyle name="Dezimal 5 2 4 2 3 2" xfId="10162" xr:uid="{00000000-0005-0000-0000-0000060F0000}"/>
    <cellStyle name="Dezimal 5 2 4 2 3 2 2" xfId="19716" xr:uid="{00000000-0005-0000-0000-0000070F0000}"/>
    <cellStyle name="Dezimal 5 2 4 2 3 3" xfId="15024" xr:uid="{00000000-0005-0000-0000-0000080F0000}"/>
    <cellStyle name="Dezimal 5 2 4 2 4" xfId="6730" xr:uid="{00000000-0005-0000-0000-0000090F0000}"/>
    <cellStyle name="Dezimal 5 2 4 2 4 2" xfId="16588" xr:uid="{00000000-0005-0000-0000-00000A0F0000}"/>
    <cellStyle name="Dezimal 5 2 4 2 5" xfId="11890" xr:uid="{00000000-0005-0000-0000-00000B0F0000}"/>
    <cellStyle name="Dezimal 5 2 4 3" xfId="2434" xr:uid="{00000000-0005-0000-0000-00000C0F0000}"/>
    <cellStyle name="Dezimal 5 2 4 3 2" xfId="7588" xr:uid="{00000000-0005-0000-0000-00000D0F0000}"/>
    <cellStyle name="Dezimal 5 2 4 3 2 2" xfId="17370" xr:uid="{00000000-0005-0000-0000-00000E0F0000}"/>
    <cellStyle name="Dezimal 5 2 4 3 3" xfId="12676" xr:uid="{00000000-0005-0000-0000-00000F0F0000}"/>
    <cellStyle name="Dezimal 5 2 4 4" xfId="4156" xr:uid="{00000000-0005-0000-0000-0000100F0000}"/>
    <cellStyle name="Dezimal 5 2 4 4 2" xfId="9304" xr:uid="{00000000-0005-0000-0000-0000110F0000}"/>
    <cellStyle name="Dezimal 5 2 4 4 2 2" xfId="18934" xr:uid="{00000000-0005-0000-0000-0000120F0000}"/>
    <cellStyle name="Dezimal 5 2 4 4 3" xfId="14242" xr:uid="{00000000-0005-0000-0000-0000130F0000}"/>
    <cellStyle name="Dezimal 5 2 4 5" xfId="5872" xr:uid="{00000000-0005-0000-0000-0000140F0000}"/>
    <cellStyle name="Dezimal 5 2 4 5 2" xfId="15806" xr:uid="{00000000-0005-0000-0000-0000150F0000}"/>
    <cellStyle name="Dezimal 5 2 4 6" xfId="11021" xr:uid="{00000000-0005-0000-0000-0000160F0000}"/>
    <cellStyle name="Dezimal 5 2 5" xfId="1541" xr:uid="{00000000-0005-0000-0000-0000170F0000}"/>
    <cellStyle name="Dezimal 5 2 5 2" xfId="3292" xr:uid="{00000000-0005-0000-0000-0000180F0000}"/>
    <cellStyle name="Dezimal 5 2 5 2 2" xfId="8442" xr:uid="{00000000-0005-0000-0000-0000190F0000}"/>
    <cellStyle name="Dezimal 5 2 5 2 2 2" xfId="18148" xr:uid="{00000000-0005-0000-0000-00001A0F0000}"/>
    <cellStyle name="Dezimal 5 2 5 2 3" xfId="13454" xr:uid="{00000000-0005-0000-0000-00001B0F0000}"/>
    <cellStyle name="Dezimal 5 2 5 3" xfId="5010" xr:uid="{00000000-0005-0000-0000-00001C0F0000}"/>
    <cellStyle name="Dezimal 5 2 5 3 2" xfId="10158" xr:uid="{00000000-0005-0000-0000-00001D0F0000}"/>
    <cellStyle name="Dezimal 5 2 5 3 2 2" xfId="19712" xr:uid="{00000000-0005-0000-0000-00001E0F0000}"/>
    <cellStyle name="Dezimal 5 2 5 3 3" xfId="15020" xr:uid="{00000000-0005-0000-0000-00001F0F0000}"/>
    <cellStyle name="Dezimal 5 2 5 4" xfId="6726" xr:uid="{00000000-0005-0000-0000-0000200F0000}"/>
    <cellStyle name="Dezimal 5 2 5 4 2" xfId="16584" xr:uid="{00000000-0005-0000-0000-0000210F0000}"/>
    <cellStyle name="Dezimal 5 2 5 5" xfId="11886" xr:uid="{00000000-0005-0000-0000-0000220F0000}"/>
    <cellStyle name="Dezimal 5 2 6" xfId="2430" xr:uid="{00000000-0005-0000-0000-0000230F0000}"/>
    <cellStyle name="Dezimal 5 2 6 2" xfId="7584" xr:uid="{00000000-0005-0000-0000-0000240F0000}"/>
    <cellStyle name="Dezimal 5 2 6 2 2" xfId="17366" xr:uid="{00000000-0005-0000-0000-0000250F0000}"/>
    <cellStyle name="Dezimal 5 2 6 3" xfId="12672" xr:uid="{00000000-0005-0000-0000-0000260F0000}"/>
    <cellStyle name="Dezimal 5 2 7" xfId="4152" xr:uid="{00000000-0005-0000-0000-0000270F0000}"/>
    <cellStyle name="Dezimal 5 2 7 2" xfId="9300" xr:uid="{00000000-0005-0000-0000-0000280F0000}"/>
    <cellStyle name="Dezimal 5 2 7 2 2" xfId="18930" xr:uid="{00000000-0005-0000-0000-0000290F0000}"/>
    <cellStyle name="Dezimal 5 2 7 3" xfId="14238" xr:uid="{00000000-0005-0000-0000-00002A0F0000}"/>
    <cellStyle name="Dezimal 5 2 8" xfId="5868" xr:uid="{00000000-0005-0000-0000-00002B0F0000}"/>
    <cellStyle name="Dezimal 5 2 8 2" xfId="15802" xr:uid="{00000000-0005-0000-0000-00002C0F0000}"/>
    <cellStyle name="Dezimal 5 2 9" xfId="11017" xr:uid="{00000000-0005-0000-0000-00002D0F0000}"/>
    <cellStyle name="Dezimal 5 3" xfId="179" xr:uid="{00000000-0005-0000-0000-00002E0F0000}"/>
    <cellStyle name="Dezimal 5 3 2" xfId="180" xr:uid="{00000000-0005-0000-0000-00002F0F0000}"/>
    <cellStyle name="Dezimal 5 3 2 2" xfId="1547" xr:uid="{00000000-0005-0000-0000-0000300F0000}"/>
    <cellStyle name="Dezimal 5 3 2 2 2" xfId="3298" xr:uid="{00000000-0005-0000-0000-0000310F0000}"/>
    <cellStyle name="Dezimal 5 3 2 2 2 2" xfId="8448" xr:uid="{00000000-0005-0000-0000-0000320F0000}"/>
    <cellStyle name="Dezimal 5 3 2 2 2 2 2" xfId="18154" xr:uid="{00000000-0005-0000-0000-0000330F0000}"/>
    <cellStyle name="Dezimal 5 3 2 2 2 3" xfId="13460" xr:uid="{00000000-0005-0000-0000-0000340F0000}"/>
    <cellStyle name="Dezimal 5 3 2 2 3" xfId="5016" xr:uid="{00000000-0005-0000-0000-0000350F0000}"/>
    <cellStyle name="Dezimal 5 3 2 2 3 2" xfId="10164" xr:uid="{00000000-0005-0000-0000-0000360F0000}"/>
    <cellStyle name="Dezimal 5 3 2 2 3 2 2" xfId="19718" xr:uid="{00000000-0005-0000-0000-0000370F0000}"/>
    <cellStyle name="Dezimal 5 3 2 2 3 3" xfId="15026" xr:uid="{00000000-0005-0000-0000-0000380F0000}"/>
    <cellStyle name="Dezimal 5 3 2 2 4" xfId="6732" xr:uid="{00000000-0005-0000-0000-0000390F0000}"/>
    <cellStyle name="Dezimal 5 3 2 2 4 2" xfId="16590" xr:uid="{00000000-0005-0000-0000-00003A0F0000}"/>
    <cellStyle name="Dezimal 5 3 2 2 5" xfId="11892" xr:uid="{00000000-0005-0000-0000-00003B0F0000}"/>
    <cellStyle name="Dezimal 5 3 2 3" xfId="2436" xr:uid="{00000000-0005-0000-0000-00003C0F0000}"/>
    <cellStyle name="Dezimal 5 3 2 3 2" xfId="7590" xr:uid="{00000000-0005-0000-0000-00003D0F0000}"/>
    <cellStyle name="Dezimal 5 3 2 3 2 2" xfId="17372" xr:uid="{00000000-0005-0000-0000-00003E0F0000}"/>
    <cellStyle name="Dezimal 5 3 2 3 3" xfId="12678" xr:uid="{00000000-0005-0000-0000-00003F0F0000}"/>
    <cellStyle name="Dezimal 5 3 2 4" xfId="4158" xr:uid="{00000000-0005-0000-0000-0000400F0000}"/>
    <cellStyle name="Dezimal 5 3 2 4 2" xfId="9306" xr:uid="{00000000-0005-0000-0000-0000410F0000}"/>
    <cellStyle name="Dezimal 5 3 2 4 2 2" xfId="18936" xr:uid="{00000000-0005-0000-0000-0000420F0000}"/>
    <cellStyle name="Dezimal 5 3 2 4 3" xfId="14244" xr:uid="{00000000-0005-0000-0000-0000430F0000}"/>
    <cellStyle name="Dezimal 5 3 2 5" xfId="5874" xr:uid="{00000000-0005-0000-0000-0000440F0000}"/>
    <cellStyle name="Dezimal 5 3 2 5 2" xfId="15808" xr:uid="{00000000-0005-0000-0000-0000450F0000}"/>
    <cellStyle name="Dezimal 5 3 2 6" xfId="11023" xr:uid="{00000000-0005-0000-0000-0000460F0000}"/>
    <cellStyle name="Dezimal 5 3 3" xfId="1546" xr:uid="{00000000-0005-0000-0000-0000470F0000}"/>
    <cellStyle name="Dezimal 5 3 3 2" xfId="3297" xr:uid="{00000000-0005-0000-0000-0000480F0000}"/>
    <cellStyle name="Dezimal 5 3 3 2 2" xfId="8447" xr:uid="{00000000-0005-0000-0000-0000490F0000}"/>
    <cellStyle name="Dezimal 5 3 3 2 2 2" xfId="18153" xr:uid="{00000000-0005-0000-0000-00004A0F0000}"/>
    <cellStyle name="Dezimal 5 3 3 2 3" xfId="13459" xr:uid="{00000000-0005-0000-0000-00004B0F0000}"/>
    <cellStyle name="Dezimal 5 3 3 3" xfId="5015" xr:uid="{00000000-0005-0000-0000-00004C0F0000}"/>
    <cellStyle name="Dezimal 5 3 3 3 2" xfId="10163" xr:uid="{00000000-0005-0000-0000-00004D0F0000}"/>
    <cellStyle name="Dezimal 5 3 3 3 2 2" xfId="19717" xr:uid="{00000000-0005-0000-0000-00004E0F0000}"/>
    <cellStyle name="Dezimal 5 3 3 3 3" xfId="15025" xr:uid="{00000000-0005-0000-0000-00004F0F0000}"/>
    <cellStyle name="Dezimal 5 3 3 4" xfId="6731" xr:uid="{00000000-0005-0000-0000-0000500F0000}"/>
    <cellStyle name="Dezimal 5 3 3 4 2" xfId="16589" xr:uid="{00000000-0005-0000-0000-0000510F0000}"/>
    <cellStyle name="Dezimal 5 3 3 5" xfId="11891" xr:uid="{00000000-0005-0000-0000-0000520F0000}"/>
    <cellStyle name="Dezimal 5 3 4" xfId="2435" xr:uid="{00000000-0005-0000-0000-0000530F0000}"/>
    <cellStyle name="Dezimal 5 3 4 2" xfId="7589" xr:uid="{00000000-0005-0000-0000-0000540F0000}"/>
    <cellStyle name="Dezimal 5 3 4 2 2" xfId="17371" xr:uid="{00000000-0005-0000-0000-0000550F0000}"/>
    <cellStyle name="Dezimal 5 3 4 3" xfId="12677" xr:uid="{00000000-0005-0000-0000-0000560F0000}"/>
    <cellStyle name="Dezimal 5 3 5" xfId="4157" xr:uid="{00000000-0005-0000-0000-0000570F0000}"/>
    <cellStyle name="Dezimal 5 3 5 2" xfId="9305" xr:uid="{00000000-0005-0000-0000-0000580F0000}"/>
    <cellStyle name="Dezimal 5 3 5 2 2" xfId="18935" xr:uid="{00000000-0005-0000-0000-0000590F0000}"/>
    <cellStyle name="Dezimal 5 3 5 3" xfId="14243" xr:uid="{00000000-0005-0000-0000-00005A0F0000}"/>
    <cellStyle name="Dezimal 5 3 6" xfId="5873" xr:uid="{00000000-0005-0000-0000-00005B0F0000}"/>
    <cellStyle name="Dezimal 5 3 6 2" xfId="15807" xr:uid="{00000000-0005-0000-0000-00005C0F0000}"/>
    <cellStyle name="Dezimal 5 3 7" xfId="11022" xr:uid="{00000000-0005-0000-0000-00005D0F0000}"/>
    <cellStyle name="Dezimal 5 4" xfId="181" xr:uid="{00000000-0005-0000-0000-00005E0F0000}"/>
    <cellStyle name="Dezimal 5 4 2" xfId="1548" xr:uid="{00000000-0005-0000-0000-00005F0F0000}"/>
    <cellStyle name="Dezimal 5 4 2 2" xfId="3299" xr:uid="{00000000-0005-0000-0000-0000600F0000}"/>
    <cellStyle name="Dezimal 5 4 2 2 2" xfId="8449" xr:uid="{00000000-0005-0000-0000-0000610F0000}"/>
    <cellStyle name="Dezimal 5 4 2 2 2 2" xfId="18155" xr:uid="{00000000-0005-0000-0000-0000620F0000}"/>
    <cellStyle name="Dezimal 5 4 2 2 3" xfId="13461" xr:uid="{00000000-0005-0000-0000-0000630F0000}"/>
    <cellStyle name="Dezimal 5 4 2 3" xfId="5017" xr:uid="{00000000-0005-0000-0000-0000640F0000}"/>
    <cellStyle name="Dezimal 5 4 2 3 2" xfId="10165" xr:uid="{00000000-0005-0000-0000-0000650F0000}"/>
    <cellStyle name="Dezimal 5 4 2 3 2 2" xfId="19719" xr:uid="{00000000-0005-0000-0000-0000660F0000}"/>
    <cellStyle name="Dezimal 5 4 2 3 3" xfId="15027" xr:uid="{00000000-0005-0000-0000-0000670F0000}"/>
    <cellStyle name="Dezimal 5 4 2 4" xfId="6733" xr:uid="{00000000-0005-0000-0000-0000680F0000}"/>
    <cellStyle name="Dezimal 5 4 2 4 2" xfId="16591" xr:uid="{00000000-0005-0000-0000-0000690F0000}"/>
    <cellStyle name="Dezimal 5 4 2 5" xfId="11893" xr:uid="{00000000-0005-0000-0000-00006A0F0000}"/>
    <cellStyle name="Dezimal 5 4 3" xfId="2437" xr:uid="{00000000-0005-0000-0000-00006B0F0000}"/>
    <cellStyle name="Dezimal 5 4 3 2" xfId="7591" xr:uid="{00000000-0005-0000-0000-00006C0F0000}"/>
    <cellStyle name="Dezimal 5 4 3 2 2" xfId="17373" xr:uid="{00000000-0005-0000-0000-00006D0F0000}"/>
    <cellStyle name="Dezimal 5 4 3 3" xfId="12679" xr:uid="{00000000-0005-0000-0000-00006E0F0000}"/>
    <cellStyle name="Dezimal 5 4 4" xfId="4159" xr:uid="{00000000-0005-0000-0000-00006F0F0000}"/>
    <cellStyle name="Dezimal 5 4 4 2" xfId="9307" xr:uid="{00000000-0005-0000-0000-0000700F0000}"/>
    <cellStyle name="Dezimal 5 4 4 2 2" xfId="18937" xr:uid="{00000000-0005-0000-0000-0000710F0000}"/>
    <cellStyle name="Dezimal 5 4 4 3" xfId="14245" xr:uid="{00000000-0005-0000-0000-0000720F0000}"/>
    <cellStyle name="Dezimal 5 4 5" xfId="5875" xr:uid="{00000000-0005-0000-0000-0000730F0000}"/>
    <cellStyle name="Dezimal 5 4 5 2" xfId="15809" xr:uid="{00000000-0005-0000-0000-0000740F0000}"/>
    <cellStyle name="Dezimal 5 4 6" xfId="11024" xr:uid="{00000000-0005-0000-0000-0000750F0000}"/>
    <cellStyle name="Dezimal 5 5" xfId="182" xr:uid="{00000000-0005-0000-0000-0000760F0000}"/>
    <cellStyle name="Dezimal 5 5 2" xfId="1549" xr:uid="{00000000-0005-0000-0000-0000770F0000}"/>
    <cellStyle name="Dezimal 5 5 2 2" xfId="3300" xr:uid="{00000000-0005-0000-0000-0000780F0000}"/>
    <cellStyle name="Dezimal 5 5 2 2 2" xfId="8450" xr:uid="{00000000-0005-0000-0000-0000790F0000}"/>
    <cellStyle name="Dezimal 5 5 2 2 2 2" xfId="18156" xr:uid="{00000000-0005-0000-0000-00007A0F0000}"/>
    <cellStyle name="Dezimal 5 5 2 2 3" xfId="13462" xr:uid="{00000000-0005-0000-0000-00007B0F0000}"/>
    <cellStyle name="Dezimal 5 5 2 3" xfId="5018" xr:uid="{00000000-0005-0000-0000-00007C0F0000}"/>
    <cellStyle name="Dezimal 5 5 2 3 2" xfId="10166" xr:uid="{00000000-0005-0000-0000-00007D0F0000}"/>
    <cellStyle name="Dezimal 5 5 2 3 2 2" xfId="19720" xr:uid="{00000000-0005-0000-0000-00007E0F0000}"/>
    <cellStyle name="Dezimal 5 5 2 3 3" xfId="15028" xr:uid="{00000000-0005-0000-0000-00007F0F0000}"/>
    <cellStyle name="Dezimal 5 5 2 4" xfId="6734" xr:uid="{00000000-0005-0000-0000-0000800F0000}"/>
    <cellStyle name="Dezimal 5 5 2 4 2" xfId="16592" xr:uid="{00000000-0005-0000-0000-0000810F0000}"/>
    <cellStyle name="Dezimal 5 5 2 5" xfId="11894" xr:uid="{00000000-0005-0000-0000-0000820F0000}"/>
    <cellStyle name="Dezimal 5 5 3" xfId="2438" xr:uid="{00000000-0005-0000-0000-0000830F0000}"/>
    <cellStyle name="Dezimal 5 5 3 2" xfId="7592" xr:uid="{00000000-0005-0000-0000-0000840F0000}"/>
    <cellStyle name="Dezimal 5 5 3 2 2" xfId="17374" xr:uid="{00000000-0005-0000-0000-0000850F0000}"/>
    <cellStyle name="Dezimal 5 5 3 3" xfId="12680" xr:uid="{00000000-0005-0000-0000-0000860F0000}"/>
    <cellStyle name="Dezimal 5 5 4" xfId="4160" xr:uid="{00000000-0005-0000-0000-0000870F0000}"/>
    <cellStyle name="Dezimal 5 5 4 2" xfId="9308" xr:uid="{00000000-0005-0000-0000-0000880F0000}"/>
    <cellStyle name="Dezimal 5 5 4 2 2" xfId="18938" xr:uid="{00000000-0005-0000-0000-0000890F0000}"/>
    <cellStyle name="Dezimal 5 5 4 3" xfId="14246" xr:uid="{00000000-0005-0000-0000-00008A0F0000}"/>
    <cellStyle name="Dezimal 5 5 5" xfId="5876" xr:uid="{00000000-0005-0000-0000-00008B0F0000}"/>
    <cellStyle name="Dezimal 5 5 5 2" xfId="15810" xr:uid="{00000000-0005-0000-0000-00008C0F0000}"/>
    <cellStyle name="Dezimal 5 5 6" xfId="11025" xr:uid="{00000000-0005-0000-0000-00008D0F0000}"/>
    <cellStyle name="Dezimal 5 6" xfId="183" xr:uid="{00000000-0005-0000-0000-00008E0F0000}"/>
    <cellStyle name="Dezimal 5 6 2" xfId="1550" xr:uid="{00000000-0005-0000-0000-00008F0F0000}"/>
    <cellStyle name="Dezimal 5 6 2 2" xfId="3301" xr:uid="{00000000-0005-0000-0000-0000900F0000}"/>
    <cellStyle name="Dezimal 5 6 2 2 2" xfId="8451" xr:uid="{00000000-0005-0000-0000-0000910F0000}"/>
    <cellStyle name="Dezimal 5 6 2 2 2 2" xfId="18157" xr:uid="{00000000-0005-0000-0000-0000920F0000}"/>
    <cellStyle name="Dezimal 5 6 2 2 3" xfId="13463" xr:uid="{00000000-0005-0000-0000-0000930F0000}"/>
    <cellStyle name="Dezimal 5 6 2 3" xfId="5019" xr:uid="{00000000-0005-0000-0000-0000940F0000}"/>
    <cellStyle name="Dezimal 5 6 2 3 2" xfId="10167" xr:uid="{00000000-0005-0000-0000-0000950F0000}"/>
    <cellStyle name="Dezimal 5 6 2 3 2 2" xfId="19721" xr:uid="{00000000-0005-0000-0000-0000960F0000}"/>
    <cellStyle name="Dezimal 5 6 2 3 3" xfId="15029" xr:uid="{00000000-0005-0000-0000-0000970F0000}"/>
    <cellStyle name="Dezimal 5 6 2 4" xfId="6735" xr:uid="{00000000-0005-0000-0000-0000980F0000}"/>
    <cellStyle name="Dezimal 5 6 2 4 2" xfId="16593" xr:uid="{00000000-0005-0000-0000-0000990F0000}"/>
    <cellStyle name="Dezimal 5 6 2 5" xfId="11895" xr:uid="{00000000-0005-0000-0000-00009A0F0000}"/>
    <cellStyle name="Dezimal 5 6 3" xfId="2439" xr:uid="{00000000-0005-0000-0000-00009B0F0000}"/>
    <cellStyle name="Dezimal 5 6 3 2" xfId="7593" xr:uid="{00000000-0005-0000-0000-00009C0F0000}"/>
    <cellStyle name="Dezimal 5 6 3 2 2" xfId="17375" xr:uid="{00000000-0005-0000-0000-00009D0F0000}"/>
    <cellStyle name="Dezimal 5 6 3 3" xfId="12681" xr:uid="{00000000-0005-0000-0000-00009E0F0000}"/>
    <cellStyle name="Dezimal 5 6 4" xfId="4161" xr:uid="{00000000-0005-0000-0000-00009F0F0000}"/>
    <cellStyle name="Dezimal 5 6 4 2" xfId="9309" xr:uid="{00000000-0005-0000-0000-0000A00F0000}"/>
    <cellStyle name="Dezimal 5 6 4 2 2" xfId="18939" xr:uid="{00000000-0005-0000-0000-0000A10F0000}"/>
    <cellStyle name="Dezimal 5 6 4 3" xfId="14247" xr:uid="{00000000-0005-0000-0000-0000A20F0000}"/>
    <cellStyle name="Dezimal 5 6 5" xfId="5877" xr:uid="{00000000-0005-0000-0000-0000A30F0000}"/>
    <cellStyle name="Dezimal 5 6 5 2" xfId="15811" xr:uid="{00000000-0005-0000-0000-0000A40F0000}"/>
    <cellStyle name="Dezimal 5 6 6" xfId="11026" xr:uid="{00000000-0005-0000-0000-0000A50F0000}"/>
    <cellStyle name="Dezimal 5 7" xfId="1540" xr:uid="{00000000-0005-0000-0000-0000A60F0000}"/>
    <cellStyle name="Dezimal 5 7 2" xfId="3291" xr:uid="{00000000-0005-0000-0000-0000A70F0000}"/>
    <cellStyle name="Dezimal 5 7 2 2" xfId="8441" xr:uid="{00000000-0005-0000-0000-0000A80F0000}"/>
    <cellStyle name="Dezimal 5 7 2 2 2" xfId="18147" xr:uid="{00000000-0005-0000-0000-0000A90F0000}"/>
    <cellStyle name="Dezimal 5 7 2 3" xfId="13453" xr:uid="{00000000-0005-0000-0000-0000AA0F0000}"/>
    <cellStyle name="Dezimal 5 7 3" xfId="5009" xr:uid="{00000000-0005-0000-0000-0000AB0F0000}"/>
    <cellStyle name="Dezimal 5 7 3 2" xfId="10157" xr:uid="{00000000-0005-0000-0000-0000AC0F0000}"/>
    <cellStyle name="Dezimal 5 7 3 2 2" xfId="19711" xr:uid="{00000000-0005-0000-0000-0000AD0F0000}"/>
    <cellStyle name="Dezimal 5 7 3 3" xfId="15019" xr:uid="{00000000-0005-0000-0000-0000AE0F0000}"/>
    <cellStyle name="Dezimal 5 7 4" xfId="6725" xr:uid="{00000000-0005-0000-0000-0000AF0F0000}"/>
    <cellStyle name="Dezimal 5 7 4 2" xfId="16583" xr:uid="{00000000-0005-0000-0000-0000B00F0000}"/>
    <cellStyle name="Dezimal 5 7 5" xfId="11885" xr:uid="{00000000-0005-0000-0000-0000B10F0000}"/>
    <cellStyle name="Dezimal 5 8" xfId="2429" xr:uid="{00000000-0005-0000-0000-0000B20F0000}"/>
    <cellStyle name="Dezimal 5 8 2" xfId="7583" xr:uid="{00000000-0005-0000-0000-0000B30F0000}"/>
    <cellStyle name="Dezimal 5 8 2 2" xfId="17365" xr:uid="{00000000-0005-0000-0000-0000B40F0000}"/>
    <cellStyle name="Dezimal 5 8 3" xfId="12671" xr:uid="{00000000-0005-0000-0000-0000B50F0000}"/>
    <cellStyle name="Dezimal 5 9" xfId="4151" xr:uid="{00000000-0005-0000-0000-0000B60F0000}"/>
    <cellStyle name="Dezimal 5 9 2" xfId="9299" xr:uid="{00000000-0005-0000-0000-0000B70F0000}"/>
    <cellStyle name="Dezimal 5 9 2 2" xfId="18929" xr:uid="{00000000-0005-0000-0000-0000B80F0000}"/>
    <cellStyle name="Dezimal 5 9 3" xfId="14237" xr:uid="{00000000-0005-0000-0000-0000B90F0000}"/>
    <cellStyle name="Dezimal 6" xfId="184" xr:uid="{00000000-0005-0000-0000-0000BA0F0000}"/>
    <cellStyle name="Dezimal 6 10" xfId="11027" xr:uid="{00000000-0005-0000-0000-0000BB0F0000}"/>
    <cellStyle name="Dezimal 6 2" xfId="185" xr:uid="{00000000-0005-0000-0000-0000BC0F0000}"/>
    <cellStyle name="Dezimal 6 2 2" xfId="186" xr:uid="{00000000-0005-0000-0000-0000BD0F0000}"/>
    <cellStyle name="Dezimal 6 2 2 2" xfId="187" xr:uid="{00000000-0005-0000-0000-0000BE0F0000}"/>
    <cellStyle name="Dezimal 6 2 2 2 2" xfId="1554" xr:uid="{00000000-0005-0000-0000-0000BF0F0000}"/>
    <cellStyle name="Dezimal 6 2 2 2 2 2" xfId="3305" xr:uid="{00000000-0005-0000-0000-0000C00F0000}"/>
    <cellStyle name="Dezimal 6 2 2 2 2 2 2" xfId="8455" xr:uid="{00000000-0005-0000-0000-0000C10F0000}"/>
    <cellStyle name="Dezimal 6 2 2 2 2 2 2 2" xfId="18161" xr:uid="{00000000-0005-0000-0000-0000C20F0000}"/>
    <cellStyle name="Dezimal 6 2 2 2 2 2 3" xfId="13467" xr:uid="{00000000-0005-0000-0000-0000C30F0000}"/>
    <cellStyle name="Dezimal 6 2 2 2 2 3" xfId="5023" xr:uid="{00000000-0005-0000-0000-0000C40F0000}"/>
    <cellStyle name="Dezimal 6 2 2 2 2 3 2" xfId="10171" xr:uid="{00000000-0005-0000-0000-0000C50F0000}"/>
    <cellStyle name="Dezimal 6 2 2 2 2 3 2 2" xfId="19725" xr:uid="{00000000-0005-0000-0000-0000C60F0000}"/>
    <cellStyle name="Dezimal 6 2 2 2 2 3 3" xfId="15033" xr:uid="{00000000-0005-0000-0000-0000C70F0000}"/>
    <cellStyle name="Dezimal 6 2 2 2 2 4" xfId="6739" xr:uid="{00000000-0005-0000-0000-0000C80F0000}"/>
    <cellStyle name="Dezimal 6 2 2 2 2 4 2" xfId="16597" xr:uid="{00000000-0005-0000-0000-0000C90F0000}"/>
    <cellStyle name="Dezimal 6 2 2 2 2 5" xfId="11899" xr:uid="{00000000-0005-0000-0000-0000CA0F0000}"/>
    <cellStyle name="Dezimal 6 2 2 2 3" xfId="2443" xr:uid="{00000000-0005-0000-0000-0000CB0F0000}"/>
    <cellStyle name="Dezimal 6 2 2 2 3 2" xfId="7597" xr:uid="{00000000-0005-0000-0000-0000CC0F0000}"/>
    <cellStyle name="Dezimal 6 2 2 2 3 2 2" xfId="17379" xr:uid="{00000000-0005-0000-0000-0000CD0F0000}"/>
    <cellStyle name="Dezimal 6 2 2 2 3 3" xfId="12685" xr:uid="{00000000-0005-0000-0000-0000CE0F0000}"/>
    <cellStyle name="Dezimal 6 2 2 2 4" xfId="4165" xr:uid="{00000000-0005-0000-0000-0000CF0F0000}"/>
    <cellStyle name="Dezimal 6 2 2 2 4 2" xfId="9313" xr:uid="{00000000-0005-0000-0000-0000D00F0000}"/>
    <cellStyle name="Dezimal 6 2 2 2 4 2 2" xfId="18943" xr:uid="{00000000-0005-0000-0000-0000D10F0000}"/>
    <cellStyle name="Dezimal 6 2 2 2 4 3" xfId="14251" xr:uid="{00000000-0005-0000-0000-0000D20F0000}"/>
    <cellStyle name="Dezimal 6 2 2 2 5" xfId="5881" xr:uid="{00000000-0005-0000-0000-0000D30F0000}"/>
    <cellStyle name="Dezimal 6 2 2 2 5 2" xfId="15815" xr:uid="{00000000-0005-0000-0000-0000D40F0000}"/>
    <cellStyle name="Dezimal 6 2 2 2 6" xfId="11030" xr:uid="{00000000-0005-0000-0000-0000D50F0000}"/>
    <cellStyle name="Dezimal 6 2 2 3" xfId="1553" xr:uid="{00000000-0005-0000-0000-0000D60F0000}"/>
    <cellStyle name="Dezimal 6 2 2 3 2" xfId="3304" xr:uid="{00000000-0005-0000-0000-0000D70F0000}"/>
    <cellStyle name="Dezimal 6 2 2 3 2 2" xfId="8454" xr:uid="{00000000-0005-0000-0000-0000D80F0000}"/>
    <cellStyle name="Dezimal 6 2 2 3 2 2 2" xfId="18160" xr:uid="{00000000-0005-0000-0000-0000D90F0000}"/>
    <cellStyle name="Dezimal 6 2 2 3 2 3" xfId="13466" xr:uid="{00000000-0005-0000-0000-0000DA0F0000}"/>
    <cellStyle name="Dezimal 6 2 2 3 3" xfId="5022" xr:uid="{00000000-0005-0000-0000-0000DB0F0000}"/>
    <cellStyle name="Dezimal 6 2 2 3 3 2" xfId="10170" xr:uid="{00000000-0005-0000-0000-0000DC0F0000}"/>
    <cellStyle name="Dezimal 6 2 2 3 3 2 2" xfId="19724" xr:uid="{00000000-0005-0000-0000-0000DD0F0000}"/>
    <cellStyle name="Dezimal 6 2 2 3 3 3" xfId="15032" xr:uid="{00000000-0005-0000-0000-0000DE0F0000}"/>
    <cellStyle name="Dezimal 6 2 2 3 4" xfId="6738" xr:uid="{00000000-0005-0000-0000-0000DF0F0000}"/>
    <cellStyle name="Dezimal 6 2 2 3 4 2" xfId="16596" xr:uid="{00000000-0005-0000-0000-0000E00F0000}"/>
    <cellStyle name="Dezimal 6 2 2 3 5" xfId="11898" xr:uid="{00000000-0005-0000-0000-0000E10F0000}"/>
    <cellStyle name="Dezimal 6 2 2 4" xfId="2442" xr:uid="{00000000-0005-0000-0000-0000E20F0000}"/>
    <cellStyle name="Dezimal 6 2 2 4 2" xfId="7596" xr:uid="{00000000-0005-0000-0000-0000E30F0000}"/>
    <cellStyle name="Dezimal 6 2 2 4 2 2" xfId="17378" xr:uid="{00000000-0005-0000-0000-0000E40F0000}"/>
    <cellStyle name="Dezimal 6 2 2 4 3" xfId="12684" xr:uid="{00000000-0005-0000-0000-0000E50F0000}"/>
    <cellStyle name="Dezimal 6 2 2 5" xfId="4164" xr:uid="{00000000-0005-0000-0000-0000E60F0000}"/>
    <cellStyle name="Dezimal 6 2 2 5 2" xfId="9312" xr:uid="{00000000-0005-0000-0000-0000E70F0000}"/>
    <cellStyle name="Dezimal 6 2 2 5 2 2" xfId="18942" xr:uid="{00000000-0005-0000-0000-0000E80F0000}"/>
    <cellStyle name="Dezimal 6 2 2 5 3" xfId="14250" xr:uid="{00000000-0005-0000-0000-0000E90F0000}"/>
    <cellStyle name="Dezimal 6 2 2 6" xfId="5880" xr:uid="{00000000-0005-0000-0000-0000EA0F0000}"/>
    <cellStyle name="Dezimal 6 2 2 6 2" xfId="15814" xr:uid="{00000000-0005-0000-0000-0000EB0F0000}"/>
    <cellStyle name="Dezimal 6 2 2 7" xfId="11029" xr:uid="{00000000-0005-0000-0000-0000EC0F0000}"/>
    <cellStyle name="Dezimal 6 2 3" xfId="188" xr:uid="{00000000-0005-0000-0000-0000ED0F0000}"/>
    <cellStyle name="Dezimal 6 2 3 2" xfId="1555" xr:uid="{00000000-0005-0000-0000-0000EE0F0000}"/>
    <cellStyle name="Dezimal 6 2 3 2 2" xfId="3306" xr:uid="{00000000-0005-0000-0000-0000EF0F0000}"/>
    <cellStyle name="Dezimal 6 2 3 2 2 2" xfId="8456" xr:uid="{00000000-0005-0000-0000-0000F00F0000}"/>
    <cellStyle name="Dezimal 6 2 3 2 2 2 2" xfId="18162" xr:uid="{00000000-0005-0000-0000-0000F10F0000}"/>
    <cellStyle name="Dezimal 6 2 3 2 2 3" xfId="13468" xr:uid="{00000000-0005-0000-0000-0000F20F0000}"/>
    <cellStyle name="Dezimal 6 2 3 2 3" xfId="5024" xr:uid="{00000000-0005-0000-0000-0000F30F0000}"/>
    <cellStyle name="Dezimal 6 2 3 2 3 2" xfId="10172" xr:uid="{00000000-0005-0000-0000-0000F40F0000}"/>
    <cellStyle name="Dezimal 6 2 3 2 3 2 2" xfId="19726" xr:uid="{00000000-0005-0000-0000-0000F50F0000}"/>
    <cellStyle name="Dezimal 6 2 3 2 3 3" xfId="15034" xr:uid="{00000000-0005-0000-0000-0000F60F0000}"/>
    <cellStyle name="Dezimal 6 2 3 2 4" xfId="6740" xr:uid="{00000000-0005-0000-0000-0000F70F0000}"/>
    <cellStyle name="Dezimal 6 2 3 2 4 2" xfId="16598" xr:uid="{00000000-0005-0000-0000-0000F80F0000}"/>
    <cellStyle name="Dezimal 6 2 3 2 5" xfId="11900" xr:uid="{00000000-0005-0000-0000-0000F90F0000}"/>
    <cellStyle name="Dezimal 6 2 3 3" xfId="2444" xr:uid="{00000000-0005-0000-0000-0000FA0F0000}"/>
    <cellStyle name="Dezimal 6 2 3 3 2" xfId="7598" xr:uid="{00000000-0005-0000-0000-0000FB0F0000}"/>
    <cellStyle name="Dezimal 6 2 3 3 2 2" xfId="17380" xr:uid="{00000000-0005-0000-0000-0000FC0F0000}"/>
    <cellStyle name="Dezimal 6 2 3 3 3" xfId="12686" xr:uid="{00000000-0005-0000-0000-0000FD0F0000}"/>
    <cellStyle name="Dezimal 6 2 3 4" xfId="4166" xr:uid="{00000000-0005-0000-0000-0000FE0F0000}"/>
    <cellStyle name="Dezimal 6 2 3 4 2" xfId="9314" xr:uid="{00000000-0005-0000-0000-0000FF0F0000}"/>
    <cellStyle name="Dezimal 6 2 3 4 2 2" xfId="18944" xr:uid="{00000000-0005-0000-0000-000000100000}"/>
    <cellStyle name="Dezimal 6 2 3 4 3" xfId="14252" xr:uid="{00000000-0005-0000-0000-000001100000}"/>
    <cellStyle name="Dezimal 6 2 3 5" xfId="5882" xr:uid="{00000000-0005-0000-0000-000002100000}"/>
    <cellStyle name="Dezimal 6 2 3 5 2" xfId="15816" xr:uid="{00000000-0005-0000-0000-000003100000}"/>
    <cellStyle name="Dezimal 6 2 3 6" xfId="11031" xr:uid="{00000000-0005-0000-0000-000004100000}"/>
    <cellStyle name="Dezimal 6 2 4" xfId="189" xr:uid="{00000000-0005-0000-0000-000005100000}"/>
    <cellStyle name="Dezimal 6 2 4 2" xfId="1556" xr:uid="{00000000-0005-0000-0000-000006100000}"/>
    <cellStyle name="Dezimal 6 2 4 2 2" xfId="3307" xr:uid="{00000000-0005-0000-0000-000007100000}"/>
    <cellStyle name="Dezimal 6 2 4 2 2 2" xfId="8457" xr:uid="{00000000-0005-0000-0000-000008100000}"/>
    <cellStyle name="Dezimal 6 2 4 2 2 2 2" xfId="18163" xr:uid="{00000000-0005-0000-0000-000009100000}"/>
    <cellStyle name="Dezimal 6 2 4 2 2 3" xfId="13469" xr:uid="{00000000-0005-0000-0000-00000A100000}"/>
    <cellStyle name="Dezimal 6 2 4 2 3" xfId="5025" xr:uid="{00000000-0005-0000-0000-00000B100000}"/>
    <cellStyle name="Dezimal 6 2 4 2 3 2" xfId="10173" xr:uid="{00000000-0005-0000-0000-00000C100000}"/>
    <cellStyle name="Dezimal 6 2 4 2 3 2 2" xfId="19727" xr:uid="{00000000-0005-0000-0000-00000D100000}"/>
    <cellStyle name="Dezimal 6 2 4 2 3 3" xfId="15035" xr:uid="{00000000-0005-0000-0000-00000E100000}"/>
    <cellStyle name="Dezimal 6 2 4 2 4" xfId="6741" xr:uid="{00000000-0005-0000-0000-00000F100000}"/>
    <cellStyle name="Dezimal 6 2 4 2 4 2" xfId="16599" xr:uid="{00000000-0005-0000-0000-000010100000}"/>
    <cellStyle name="Dezimal 6 2 4 2 5" xfId="11901" xr:uid="{00000000-0005-0000-0000-000011100000}"/>
    <cellStyle name="Dezimal 6 2 4 3" xfId="2445" xr:uid="{00000000-0005-0000-0000-000012100000}"/>
    <cellStyle name="Dezimal 6 2 4 3 2" xfId="7599" xr:uid="{00000000-0005-0000-0000-000013100000}"/>
    <cellStyle name="Dezimal 6 2 4 3 2 2" xfId="17381" xr:uid="{00000000-0005-0000-0000-000014100000}"/>
    <cellStyle name="Dezimal 6 2 4 3 3" xfId="12687" xr:uid="{00000000-0005-0000-0000-000015100000}"/>
    <cellStyle name="Dezimal 6 2 4 4" xfId="4167" xr:uid="{00000000-0005-0000-0000-000016100000}"/>
    <cellStyle name="Dezimal 6 2 4 4 2" xfId="9315" xr:uid="{00000000-0005-0000-0000-000017100000}"/>
    <cellStyle name="Dezimal 6 2 4 4 2 2" xfId="18945" xr:uid="{00000000-0005-0000-0000-000018100000}"/>
    <cellStyle name="Dezimal 6 2 4 4 3" xfId="14253" xr:uid="{00000000-0005-0000-0000-000019100000}"/>
    <cellStyle name="Dezimal 6 2 4 5" xfId="5883" xr:uid="{00000000-0005-0000-0000-00001A100000}"/>
    <cellStyle name="Dezimal 6 2 4 5 2" xfId="15817" xr:uid="{00000000-0005-0000-0000-00001B100000}"/>
    <cellStyle name="Dezimal 6 2 4 6" xfId="11032" xr:uid="{00000000-0005-0000-0000-00001C100000}"/>
    <cellStyle name="Dezimal 6 2 5" xfId="1552" xr:uid="{00000000-0005-0000-0000-00001D100000}"/>
    <cellStyle name="Dezimal 6 2 5 2" xfId="3303" xr:uid="{00000000-0005-0000-0000-00001E100000}"/>
    <cellStyle name="Dezimal 6 2 5 2 2" xfId="8453" xr:uid="{00000000-0005-0000-0000-00001F100000}"/>
    <cellStyle name="Dezimal 6 2 5 2 2 2" xfId="18159" xr:uid="{00000000-0005-0000-0000-000020100000}"/>
    <cellStyle name="Dezimal 6 2 5 2 3" xfId="13465" xr:uid="{00000000-0005-0000-0000-000021100000}"/>
    <cellStyle name="Dezimal 6 2 5 3" xfId="5021" xr:uid="{00000000-0005-0000-0000-000022100000}"/>
    <cellStyle name="Dezimal 6 2 5 3 2" xfId="10169" xr:uid="{00000000-0005-0000-0000-000023100000}"/>
    <cellStyle name="Dezimal 6 2 5 3 2 2" xfId="19723" xr:uid="{00000000-0005-0000-0000-000024100000}"/>
    <cellStyle name="Dezimal 6 2 5 3 3" xfId="15031" xr:uid="{00000000-0005-0000-0000-000025100000}"/>
    <cellStyle name="Dezimal 6 2 5 4" xfId="6737" xr:uid="{00000000-0005-0000-0000-000026100000}"/>
    <cellStyle name="Dezimal 6 2 5 4 2" xfId="16595" xr:uid="{00000000-0005-0000-0000-000027100000}"/>
    <cellStyle name="Dezimal 6 2 5 5" xfId="11897" xr:uid="{00000000-0005-0000-0000-000028100000}"/>
    <cellStyle name="Dezimal 6 2 6" xfId="2441" xr:uid="{00000000-0005-0000-0000-000029100000}"/>
    <cellStyle name="Dezimal 6 2 6 2" xfId="7595" xr:uid="{00000000-0005-0000-0000-00002A100000}"/>
    <cellStyle name="Dezimal 6 2 6 2 2" xfId="17377" xr:uid="{00000000-0005-0000-0000-00002B100000}"/>
    <cellStyle name="Dezimal 6 2 6 3" xfId="12683" xr:uid="{00000000-0005-0000-0000-00002C100000}"/>
    <cellStyle name="Dezimal 6 2 7" xfId="4163" xr:uid="{00000000-0005-0000-0000-00002D100000}"/>
    <cellStyle name="Dezimal 6 2 7 2" xfId="9311" xr:uid="{00000000-0005-0000-0000-00002E100000}"/>
    <cellStyle name="Dezimal 6 2 7 2 2" xfId="18941" xr:uid="{00000000-0005-0000-0000-00002F100000}"/>
    <cellStyle name="Dezimal 6 2 7 3" xfId="14249" xr:uid="{00000000-0005-0000-0000-000030100000}"/>
    <cellStyle name="Dezimal 6 2 8" xfId="5879" xr:uid="{00000000-0005-0000-0000-000031100000}"/>
    <cellStyle name="Dezimal 6 2 8 2" xfId="15813" xr:uid="{00000000-0005-0000-0000-000032100000}"/>
    <cellStyle name="Dezimal 6 2 9" xfId="11028" xr:uid="{00000000-0005-0000-0000-000033100000}"/>
    <cellStyle name="Dezimal 6 3" xfId="190" xr:uid="{00000000-0005-0000-0000-000034100000}"/>
    <cellStyle name="Dezimal 6 3 2" xfId="191" xr:uid="{00000000-0005-0000-0000-000035100000}"/>
    <cellStyle name="Dezimal 6 3 2 2" xfId="1558" xr:uid="{00000000-0005-0000-0000-000036100000}"/>
    <cellStyle name="Dezimal 6 3 2 2 2" xfId="3309" xr:uid="{00000000-0005-0000-0000-000037100000}"/>
    <cellStyle name="Dezimal 6 3 2 2 2 2" xfId="8459" xr:uid="{00000000-0005-0000-0000-000038100000}"/>
    <cellStyle name="Dezimal 6 3 2 2 2 2 2" xfId="18165" xr:uid="{00000000-0005-0000-0000-000039100000}"/>
    <cellStyle name="Dezimal 6 3 2 2 2 3" xfId="13471" xr:uid="{00000000-0005-0000-0000-00003A100000}"/>
    <cellStyle name="Dezimal 6 3 2 2 3" xfId="5027" xr:uid="{00000000-0005-0000-0000-00003B100000}"/>
    <cellStyle name="Dezimal 6 3 2 2 3 2" xfId="10175" xr:uid="{00000000-0005-0000-0000-00003C100000}"/>
    <cellStyle name="Dezimal 6 3 2 2 3 2 2" xfId="19729" xr:uid="{00000000-0005-0000-0000-00003D100000}"/>
    <cellStyle name="Dezimal 6 3 2 2 3 3" xfId="15037" xr:uid="{00000000-0005-0000-0000-00003E100000}"/>
    <cellStyle name="Dezimal 6 3 2 2 4" xfId="6743" xr:uid="{00000000-0005-0000-0000-00003F100000}"/>
    <cellStyle name="Dezimal 6 3 2 2 4 2" xfId="16601" xr:uid="{00000000-0005-0000-0000-000040100000}"/>
    <cellStyle name="Dezimal 6 3 2 2 5" xfId="11903" xr:uid="{00000000-0005-0000-0000-000041100000}"/>
    <cellStyle name="Dezimal 6 3 2 3" xfId="2447" xr:uid="{00000000-0005-0000-0000-000042100000}"/>
    <cellStyle name="Dezimal 6 3 2 3 2" xfId="7601" xr:uid="{00000000-0005-0000-0000-000043100000}"/>
    <cellStyle name="Dezimal 6 3 2 3 2 2" xfId="17383" xr:uid="{00000000-0005-0000-0000-000044100000}"/>
    <cellStyle name="Dezimal 6 3 2 3 3" xfId="12689" xr:uid="{00000000-0005-0000-0000-000045100000}"/>
    <cellStyle name="Dezimal 6 3 2 4" xfId="4169" xr:uid="{00000000-0005-0000-0000-000046100000}"/>
    <cellStyle name="Dezimal 6 3 2 4 2" xfId="9317" xr:uid="{00000000-0005-0000-0000-000047100000}"/>
    <cellStyle name="Dezimal 6 3 2 4 2 2" xfId="18947" xr:uid="{00000000-0005-0000-0000-000048100000}"/>
    <cellStyle name="Dezimal 6 3 2 4 3" xfId="14255" xr:uid="{00000000-0005-0000-0000-000049100000}"/>
    <cellStyle name="Dezimal 6 3 2 5" xfId="5885" xr:uid="{00000000-0005-0000-0000-00004A100000}"/>
    <cellStyle name="Dezimal 6 3 2 5 2" xfId="15819" xr:uid="{00000000-0005-0000-0000-00004B100000}"/>
    <cellStyle name="Dezimal 6 3 2 6" xfId="11034" xr:uid="{00000000-0005-0000-0000-00004C100000}"/>
    <cellStyle name="Dezimal 6 3 3" xfId="1557" xr:uid="{00000000-0005-0000-0000-00004D100000}"/>
    <cellStyle name="Dezimal 6 3 3 2" xfId="3308" xr:uid="{00000000-0005-0000-0000-00004E100000}"/>
    <cellStyle name="Dezimal 6 3 3 2 2" xfId="8458" xr:uid="{00000000-0005-0000-0000-00004F100000}"/>
    <cellStyle name="Dezimal 6 3 3 2 2 2" xfId="18164" xr:uid="{00000000-0005-0000-0000-000050100000}"/>
    <cellStyle name="Dezimal 6 3 3 2 3" xfId="13470" xr:uid="{00000000-0005-0000-0000-000051100000}"/>
    <cellStyle name="Dezimal 6 3 3 3" xfId="5026" xr:uid="{00000000-0005-0000-0000-000052100000}"/>
    <cellStyle name="Dezimal 6 3 3 3 2" xfId="10174" xr:uid="{00000000-0005-0000-0000-000053100000}"/>
    <cellStyle name="Dezimal 6 3 3 3 2 2" xfId="19728" xr:uid="{00000000-0005-0000-0000-000054100000}"/>
    <cellStyle name="Dezimal 6 3 3 3 3" xfId="15036" xr:uid="{00000000-0005-0000-0000-000055100000}"/>
    <cellStyle name="Dezimal 6 3 3 4" xfId="6742" xr:uid="{00000000-0005-0000-0000-000056100000}"/>
    <cellStyle name="Dezimal 6 3 3 4 2" xfId="16600" xr:uid="{00000000-0005-0000-0000-000057100000}"/>
    <cellStyle name="Dezimal 6 3 3 5" xfId="11902" xr:uid="{00000000-0005-0000-0000-000058100000}"/>
    <cellStyle name="Dezimal 6 3 4" xfId="2446" xr:uid="{00000000-0005-0000-0000-000059100000}"/>
    <cellStyle name="Dezimal 6 3 4 2" xfId="7600" xr:uid="{00000000-0005-0000-0000-00005A100000}"/>
    <cellStyle name="Dezimal 6 3 4 2 2" xfId="17382" xr:uid="{00000000-0005-0000-0000-00005B100000}"/>
    <cellStyle name="Dezimal 6 3 4 3" xfId="12688" xr:uid="{00000000-0005-0000-0000-00005C100000}"/>
    <cellStyle name="Dezimal 6 3 5" xfId="4168" xr:uid="{00000000-0005-0000-0000-00005D100000}"/>
    <cellStyle name="Dezimal 6 3 5 2" xfId="9316" xr:uid="{00000000-0005-0000-0000-00005E100000}"/>
    <cellStyle name="Dezimal 6 3 5 2 2" xfId="18946" xr:uid="{00000000-0005-0000-0000-00005F100000}"/>
    <cellStyle name="Dezimal 6 3 5 3" xfId="14254" xr:uid="{00000000-0005-0000-0000-000060100000}"/>
    <cellStyle name="Dezimal 6 3 6" xfId="5884" xr:uid="{00000000-0005-0000-0000-000061100000}"/>
    <cellStyle name="Dezimal 6 3 6 2" xfId="15818" xr:uid="{00000000-0005-0000-0000-000062100000}"/>
    <cellStyle name="Dezimal 6 3 7" xfId="11033" xr:uid="{00000000-0005-0000-0000-000063100000}"/>
    <cellStyle name="Dezimal 6 4" xfId="192" xr:uid="{00000000-0005-0000-0000-000064100000}"/>
    <cellStyle name="Dezimal 6 4 2" xfId="1559" xr:uid="{00000000-0005-0000-0000-000065100000}"/>
    <cellStyle name="Dezimal 6 4 2 2" xfId="3310" xr:uid="{00000000-0005-0000-0000-000066100000}"/>
    <cellStyle name="Dezimal 6 4 2 2 2" xfId="8460" xr:uid="{00000000-0005-0000-0000-000067100000}"/>
    <cellStyle name="Dezimal 6 4 2 2 2 2" xfId="18166" xr:uid="{00000000-0005-0000-0000-000068100000}"/>
    <cellStyle name="Dezimal 6 4 2 2 3" xfId="13472" xr:uid="{00000000-0005-0000-0000-000069100000}"/>
    <cellStyle name="Dezimal 6 4 2 3" xfId="5028" xr:uid="{00000000-0005-0000-0000-00006A100000}"/>
    <cellStyle name="Dezimal 6 4 2 3 2" xfId="10176" xr:uid="{00000000-0005-0000-0000-00006B100000}"/>
    <cellStyle name="Dezimal 6 4 2 3 2 2" xfId="19730" xr:uid="{00000000-0005-0000-0000-00006C100000}"/>
    <cellStyle name="Dezimal 6 4 2 3 3" xfId="15038" xr:uid="{00000000-0005-0000-0000-00006D100000}"/>
    <cellStyle name="Dezimal 6 4 2 4" xfId="6744" xr:uid="{00000000-0005-0000-0000-00006E100000}"/>
    <cellStyle name="Dezimal 6 4 2 4 2" xfId="16602" xr:uid="{00000000-0005-0000-0000-00006F100000}"/>
    <cellStyle name="Dezimal 6 4 2 5" xfId="11904" xr:uid="{00000000-0005-0000-0000-000070100000}"/>
    <cellStyle name="Dezimal 6 4 3" xfId="2448" xr:uid="{00000000-0005-0000-0000-000071100000}"/>
    <cellStyle name="Dezimal 6 4 3 2" xfId="7602" xr:uid="{00000000-0005-0000-0000-000072100000}"/>
    <cellStyle name="Dezimal 6 4 3 2 2" xfId="17384" xr:uid="{00000000-0005-0000-0000-000073100000}"/>
    <cellStyle name="Dezimal 6 4 3 3" xfId="12690" xr:uid="{00000000-0005-0000-0000-000074100000}"/>
    <cellStyle name="Dezimal 6 4 4" xfId="4170" xr:uid="{00000000-0005-0000-0000-000075100000}"/>
    <cellStyle name="Dezimal 6 4 4 2" xfId="9318" xr:uid="{00000000-0005-0000-0000-000076100000}"/>
    <cellStyle name="Dezimal 6 4 4 2 2" xfId="18948" xr:uid="{00000000-0005-0000-0000-000077100000}"/>
    <cellStyle name="Dezimal 6 4 4 3" xfId="14256" xr:uid="{00000000-0005-0000-0000-000078100000}"/>
    <cellStyle name="Dezimal 6 4 5" xfId="5886" xr:uid="{00000000-0005-0000-0000-000079100000}"/>
    <cellStyle name="Dezimal 6 4 5 2" xfId="15820" xr:uid="{00000000-0005-0000-0000-00007A100000}"/>
    <cellStyle name="Dezimal 6 4 6" xfId="11035" xr:uid="{00000000-0005-0000-0000-00007B100000}"/>
    <cellStyle name="Dezimal 6 5" xfId="193" xr:uid="{00000000-0005-0000-0000-00007C100000}"/>
    <cellStyle name="Dezimal 6 5 2" xfId="1560" xr:uid="{00000000-0005-0000-0000-00007D100000}"/>
    <cellStyle name="Dezimal 6 5 2 2" xfId="3311" xr:uid="{00000000-0005-0000-0000-00007E100000}"/>
    <cellStyle name="Dezimal 6 5 2 2 2" xfId="8461" xr:uid="{00000000-0005-0000-0000-00007F100000}"/>
    <cellStyle name="Dezimal 6 5 2 2 2 2" xfId="18167" xr:uid="{00000000-0005-0000-0000-000080100000}"/>
    <cellStyle name="Dezimal 6 5 2 2 3" xfId="13473" xr:uid="{00000000-0005-0000-0000-000081100000}"/>
    <cellStyle name="Dezimal 6 5 2 3" xfId="5029" xr:uid="{00000000-0005-0000-0000-000082100000}"/>
    <cellStyle name="Dezimal 6 5 2 3 2" xfId="10177" xr:uid="{00000000-0005-0000-0000-000083100000}"/>
    <cellStyle name="Dezimal 6 5 2 3 2 2" xfId="19731" xr:uid="{00000000-0005-0000-0000-000084100000}"/>
    <cellStyle name="Dezimal 6 5 2 3 3" xfId="15039" xr:uid="{00000000-0005-0000-0000-000085100000}"/>
    <cellStyle name="Dezimal 6 5 2 4" xfId="6745" xr:uid="{00000000-0005-0000-0000-000086100000}"/>
    <cellStyle name="Dezimal 6 5 2 4 2" xfId="16603" xr:uid="{00000000-0005-0000-0000-000087100000}"/>
    <cellStyle name="Dezimal 6 5 2 5" xfId="11905" xr:uid="{00000000-0005-0000-0000-000088100000}"/>
    <cellStyle name="Dezimal 6 5 3" xfId="2449" xr:uid="{00000000-0005-0000-0000-000089100000}"/>
    <cellStyle name="Dezimal 6 5 3 2" xfId="7603" xr:uid="{00000000-0005-0000-0000-00008A100000}"/>
    <cellStyle name="Dezimal 6 5 3 2 2" xfId="17385" xr:uid="{00000000-0005-0000-0000-00008B100000}"/>
    <cellStyle name="Dezimal 6 5 3 3" xfId="12691" xr:uid="{00000000-0005-0000-0000-00008C100000}"/>
    <cellStyle name="Dezimal 6 5 4" xfId="4171" xr:uid="{00000000-0005-0000-0000-00008D100000}"/>
    <cellStyle name="Dezimal 6 5 4 2" xfId="9319" xr:uid="{00000000-0005-0000-0000-00008E100000}"/>
    <cellStyle name="Dezimal 6 5 4 2 2" xfId="18949" xr:uid="{00000000-0005-0000-0000-00008F100000}"/>
    <cellStyle name="Dezimal 6 5 4 3" xfId="14257" xr:uid="{00000000-0005-0000-0000-000090100000}"/>
    <cellStyle name="Dezimal 6 5 5" xfId="5887" xr:uid="{00000000-0005-0000-0000-000091100000}"/>
    <cellStyle name="Dezimal 6 5 5 2" xfId="15821" xr:uid="{00000000-0005-0000-0000-000092100000}"/>
    <cellStyle name="Dezimal 6 5 6" xfId="11036" xr:uid="{00000000-0005-0000-0000-000093100000}"/>
    <cellStyle name="Dezimal 6 6" xfId="1551" xr:uid="{00000000-0005-0000-0000-000094100000}"/>
    <cellStyle name="Dezimal 6 6 2" xfId="3302" xr:uid="{00000000-0005-0000-0000-000095100000}"/>
    <cellStyle name="Dezimal 6 6 2 2" xfId="8452" xr:uid="{00000000-0005-0000-0000-000096100000}"/>
    <cellStyle name="Dezimal 6 6 2 2 2" xfId="18158" xr:uid="{00000000-0005-0000-0000-000097100000}"/>
    <cellStyle name="Dezimal 6 6 2 3" xfId="13464" xr:uid="{00000000-0005-0000-0000-000098100000}"/>
    <cellStyle name="Dezimal 6 6 3" xfId="5020" xr:uid="{00000000-0005-0000-0000-000099100000}"/>
    <cellStyle name="Dezimal 6 6 3 2" xfId="10168" xr:uid="{00000000-0005-0000-0000-00009A100000}"/>
    <cellStyle name="Dezimal 6 6 3 2 2" xfId="19722" xr:uid="{00000000-0005-0000-0000-00009B100000}"/>
    <cellStyle name="Dezimal 6 6 3 3" xfId="15030" xr:uid="{00000000-0005-0000-0000-00009C100000}"/>
    <cellStyle name="Dezimal 6 6 4" xfId="6736" xr:uid="{00000000-0005-0000-0000-00009D100000}"/>
    <cellStyle name="Dezimal 6 6 4 2" xfId="16594" xr:uid="{00000000-0005-0000-0000-00009E100000}"/>
    <cellStyle name="Dezimal 6 6 5" xfId="11896" xr:uid="{00000000-0005-0000-0000-00009F100000}"/>
    <cellStyle name="Dezimal 6 7" xfId="2440" xr:uid="{00000000-0005-0000-0000-0000A0100000}"/>
    <cellStyle name="Dezimal 6 7 2" xfId="7594" xr:uid="{00000000-0005-0000-0000-0000A1100000}"/>
    <cellStyle name="Dezimal 6 7 2 2" xfId="17376" xr:uid="{00000000-0005-0000-0000-0000A2100000}"/>
    <cellStyle name="Dezimal 6 7 3" xfId="12682" xr:uid="{00000000-0005-0000-0000-0000A3100000}"/>
    <cellStyle name="Dezimal 6 8" xfId="4162" xr:uid="{00000000-0005-0000-0000-0000A4100000}"/>
    <cellStyle name="Dezimal 6 8 2" xfId="9310" xr:uid="{00000000-0005-0000-0000-0000A5100000}"/>
    <cellStyle name="Dezimal 6 8 2 2" xfId="18940" xr:uid="{00000000-0005-0000-0000-0000A6100000}"/>
    <cellStyle name="Dezimal 6 8 3" xfId="14248" xr:uid="{00000000-0005-0000-0000-0000A7100000}"/>
    <cellStyle name="Dezimal 6 9" xfId="5878" xr:uid="{00000000-0005-0000-0000-0000A8100000}"/>
    <cellStyle name="Dezimal 6 9 2" xfId="15812" xr:uid="{00000000-0005-0000-0000-0000A9100000}"/>
    <cellStyle name="Eingabe %" xfId="194" xr:uid="{00000000-0005-0000-0000-0000AA100000}"/>
    <cellStyle name="Eingabe % 2" xfId="11037" xr:uid="{00000000-0005-0000-0000-0000AB100000}"/>
    <cellStyle name="Eingabe 2" xfId="195" xr:uid="{00000000-0005-0000-0000-0000AC100000}"/>
    <cellStyle name="Eingabe 2 2" xfId="3055" xr:uid="{00000000-0005-0000-0000-0000AD100000}"/>
    <cellStyle name="Eingabe Company" xfId="196" xr:uid="{00000000-0005-0000-0000-0000AE100000}"/>
    <cellStyle name="Eingabe Currency" xfId="197" xr:uid="{00000000-0005-0000-0000-0000AF100000}"/>
    <cellStyle name="Eingabe Dezimal" xfId="198" xr:uid="{00000000-0005-0000-0000-0000B0100000}"/>
    <cellStyle name="Eingabe Dezimal 2" xfId="11038" xr:uid="{00000000-0005-0000-0000-0000B1100000}"/>
    <cellStyle name="Eingabe Monat" xfId="199" xr:uid="{00000000-0005-0000-0000-0000B2100000}"/>
    <cellStyle name="Eingabe Text" xfId="200" xr:uid="{00000000-0005-0000-0000-0000B3100000}"/>
    <cellStyle name="Eingabe Zahl" xfId="201" xr:uid="{00000000-0005-0000-0000-0000B4100000}"/>
    <cellStyle name="Eingabe Zahl 2" xfId="11039" xr:uid="{00000000-0005-0000-0000-0000B5100000}"/>
    <cellStyle name="Ergebnis 2" xfId="202" xr:uid="{00000000-0005-0000-0000-0000B6100000}"/>
    <cellStyle name="Ergebnis 2 2" xfId="3054" xr:uid="{00000000-0005-0000-0000-0000B7100000}"/>
    <cellStyle name="Erklärender Text 2" xfId="203" xr:uid="{00000000-0005-0000-0000-0000B8100000}"/>
    <cellStyle name="Euro" xfId="204" xr:uid="{00000000-0005-0000-0000-0000B9100000}"/>
    <cellStyle name="Euro 2" xfId="205" xr:uid="{00000000-0005-0000-0000-0000BA100000}"/>
    <cellStyle name="Euro 2 2" xfId="11041" xr:uid="{00000000-0005-0000-0000-0000BB100000}"/>
    <cellStyle name="Euro 3" xfId="11040" xr:uid="{00000000-0005-0000-0000-0000BC100000}"/>
    <cellStyle name="Euro_30 neu Milch" xfId="206" xr:uid="{00000000-0005-0000-0000-0000BD100000}"/>
    <cellStyle name="Gut 2" xfId="207" xr:uid="{00000000-0005-0000-0000-0000BE100000}"/>
    <cellStyle name="Gut 2 2" xfId="208" xr:uid="{00000000-0005-0000-0000-0000BF100000}"/>
    <cellStyle name="Gut 2 3" xfId="209" xr:uid="{00000000-0005-0000-0000-0000C0100000}"/>
    <cellStyle name="Hyperlink 2" xfId="210" xr:uid="{00000000-0005-0000-0000-0000C1100000}"/>
    <cellStyle name="Hyperlink 2 2" xfId="211" xr:uid="{00000000-0005-0000-0000-0000C2100000}"/>
    <cellStyle name="Hyperlink 3" xfId="212" xr:uid="{00000000-0005-0000-0000-0000C3100000}"/>
    <cellStyle name="Hyperlink 3 2" xfId="213" xr:uid="{00000000-0005-0000-0000-0000C4100000}"/>
    <cellStyle name="Hyperlink 3 3" xfId="214" xr:uid="{00000000-0005-0000-0000-0000C5100000}"/>
    <cellStyle name="Hyperlink 3_40 Fleisch Standard" xfId="215" xr:uid="{00000000-0005-0000-0000-0000C6100000}"/>
    <cellStyle name="Komma 10" xfId="216" xr:uid="{00000000-0005-0000-0000-0000C7100000}"/>
    <cellStyle name="Komma 10 10" xfId="11042" xr:uid="{00000000-0005-0000-0000-0000C8100000}"/>
    <cellStyle name="Komma 10 2" xfId="217" xr:uid="{00000000-0005-0000-0000-0000C9100000}"/>
    <cellStyle name="Komma 10 2 2" xfId="218" xr:uid="{00000000-0005-0000-0000-0000CA100000}"/>
    <cellStyle name="Komma 10 2 2 2" xfId="219" xr:uid="{00000000-0005-0000-0000-0000CB100000}"/>
    <cellStyle name="Komma 10 2 2 2 2" xfId="1564" xr:uid="{00000000-0005-0000-0000-0000CC100000}"/>
    <cellStyle name="Komma 10 2 2 2 2 2" xfId="3315" xr:uid="{00000000-0005-0000-0000-0000CD100000}"/>
    <cellStyle name="Komma 10 2 2 2 2 2 2" xfId="8465" xr:uid="{00000000-0005-0000-0000-0000CE100000}"/>
    <cellStyle name="Komma 10 2 2 2 2 2 2 2" xfId="18171" xr:uid="{00000000-0005-0000-0000-0000CF100000}"/>
    <cellStyle name="Komma 10 2 2 2 2 2 3" xfId="13477" xr:uid="{00000000-0005-0000-0000-0000D0100000}"/>
    <cellStyle name="Komma 10 2 2 2 2 3" xfId="5033" xr:uid="{00000000-0005-0000-0000-0000D1100000}"/>
    <cellStyle name="Komma 10 2 2 2 2 3 2" xfId="10181" xr:uid="{00000000-0005-0000-0000-0000D2100000}"/>
    <cellStyle name="Komma 10 2 2 2 2 3 2 2" xfId="19735" xr:uid="{00000000-0005-0000-0000-0000D3100000}"/>
    <cellStyle name="Komma 10 2 2 2 2 3 3" xfId="15043" xr:uid="{00000000-0005-0000-0000-0000D4100000}"/>
    <cellStyle name="Komma 10 2 2 2 2 4" xfId="6749" xr:uid="{00000000-0005-0000-0000-0000D5100000}"/>
    <cellStyle name="Komma 10 2 2 2 2 4 2" xfId="16607" xr:uid="{00000000-0005-0000-0000-0000D6100000}"/>
    <cellStyle name="Komma 10 2 2 2 2 5" xfId="11909" xr:uid="{00000000-0005-0000-0000-0000D7100000}"/>
    <cellStyle name="Komma 10 2 2 2 3" xfId="2453" xr:uid="{00000000-0005-0000-0000-0000D8100000}"/>
    <cellStyle name="Komma 10 2 2 2 3 2" xfId="7607" xr:uid="{00000000-0005-0000-0000-0000D9100000}"/>
    <cellStyle name="Komma 10 2 2 2 3 2 2" xfId="17389" xr:uid="{00000000-0005-0000-0000-0000DA100000}"/>
    <cellStyle name="Komma 10 2 2 2 3 3" xfId="12695" xr:uid="{00000000-0005-0000-0000-0000DB100000}"/>
    <cellStyle name="Komma 10 2 2 2 4" xfId="4175" xr:uid="{00000000-0005-0000-0000-0000DC100000}"/>
    <cellStyle name="Komma 10 2 2 2 4 2" xfId="9323" xr:uid="{00000000-0005-0000-0000-0000DD100000}"/>
    <cellStyle name="Komma 10 2 2 2 4 2 2" xfId="18953" xr:uid="{00000000-0005-0000-0000-0000DE100000}"/>
    <cellStyle name="Komma 10 2 2 2 4 3" xfId="14261" xr:uid="{00000000-0005-0000-0000-0000DF100000}"/>
    <cellStyle name="Komma 10 2 2 2 5" xfId="5891" xr:uid="{00000000-0005-0000-0000-0000E0100000}"/>
    <cellStyle name="Komma 10 2 2 2 5 2" xfId="15825" xr:uid="{00000000-0005-0000-0000-0000E1100000}"/>
    <cellStyle name="Komma 10 2 2 2 6" xfId="11045" xr:uid="{00000000-0005-0000-0000-0000E2100000}"/>
    <cellStyle name="Komma 10 2 2 3" xfId="1563" xr:uid="{00000000-0005-0000-0000-0000E3100000}"/>
    <cellStyle name="Komma 10 2 2 3 2" xfId="3314" xr:uid="{00000000-0005-0000-0000-0000E4100000}"/>
    <cellStyle name="Komma 10 2 2 3 2 2" xfId="8464" xr:uid="{00000000-0005-0000-0000-0000E5100000}"/>
    <cellStyle name="Komma 10 2 2 3 2 2 2" xfId="18170" xr:uid="{00000000-0005-0000-0000-0000E6100000}"/>
    <cellStyle name="Komma 10 2 2 3 2 3" xfId="13476" xr:uid="{00000000-0005-0000-0000-0000E7100000}"/>
    <cellStyle name="Komma 10 2 2 3 3" xfId="5032" xr:uid="{00000000-0005-0000-0000-0000E8100000}"/>
    <cellStyle name="Komma 10 2 2 3 3 2" xfId="10180" xr:uid="{00000000-0005-0000-0000-0000E9100000}"/>
    <cellStyle name="Komma 10 2 2 3 3 2 2" xfId="19734" xr:uid="{00000000-0005-0000-0000-0000EA100000}"/>
    <cellStyle name="Komma 10 2 2 3 3 3" xfId="15042" xr:uid="{00000000-0005-0000-0000-0000EB100000}"/>
    <cellStyle name="Komma 10 2 2 3 4" xfId="6748" xr:uid="{00000000-0005-0000-0000-0000EC100000}"/>
    <cellStyle name="Komma 10 2 2 3 4 2" xfId="16606" xr:uid="{00000000-0005-0000-0000-0000ED100000}"/>
    <cellStyle name="Komma 10 2 2 3 5" xfId="11908" xr:uid="{00000000-0005-0000-0000-0000EE100000}"/>
    <cellStyle name="Komma 10 2 2 4" xfId="2452" xr:uid="{00000000-0005-0000-0000-0000EF100000}"/>
    <cellStyle name="Komma 10 2 2 4 2" xfId="7606" xr:uid="{00000000-0005-0000-0000-0000F0100000}"/>
    <cellStyle name="Komma 10 2 2 4 2 2" xfId="17388" xr:uid="{00000000-0005-0000-0000-0000F1100000}"/>
    <cellStyle name="Komma 10 2 2 4 3" xfId="12694" xr:uid="{00000000-0005-0000-0000-0000F2100000}"/>
    <cellStyle name="Komma 10 2 2 5" xfId="4174" xr:uid="{00000000-0005-0000-0000-0000F3100000}"/>
    <cellStyle name="Komma 10 2 2 5 2" xfId="9322" xr:uid="{00000000-0005-0000-0000-0000F4100000}"/>
    <cellStyle name="Komma 10 2 2 5 2 2" xfId="18952" xr:uid="{00000000-0005-0000-0000-0000F5100000}"/>
    <cellStyle name="Komma 10 2 2 5 3" xfId="14260" xr:uid="{00000000-0005-0000-0000-0000F6100000}"/>
    <cellStyle name="Komma 10 2 2 6" xfId="5890" xr:uid="{00000000-0005-0000-0000-0000F7100000}"/>
    <cellStyle name="Komma 10 2 2 6 2" xfId="15824" xr:uid="{00000000-0005-0000-0000-0000F8100000}"/>
    <cellStyle name="Komma 10 2 2 7" xfId="11044" xr:uid="{00000000-0005-0000-0000-0000F9100000}"/>
    <cellStyle name="Komma 10 2 3" xfId="220" xr:uid="{00000000-0005-0000-0000-0000FA100000}"/>
    <cellStyle name="Komma 10 2 3 2" xfId="1565" xr:uid="{00000000-0005-0000-0000-0000FB100000}"/>
    <cellStyle name="Komma 10 2 3 2 2" xfId="3316" xr:uid="{00000000-0005-0000-0000-0000FC100000}"/>
    <cellStyle name="Komma 10 2 3 2 2 2" xfId="8466" xr:uid="{00000000-0005-0000-0000-0000FD100000}"/>
    <cellStyle name="Komma 10 2 3 2 2 2 2" xfId="18172" xr:uid="{00000000-0005-0000-0000-0000FE100000}"/>
    <cellStyle name="Komma 10 2 3 2 2 3" xfId="13478" xr:uid="{00000000-0005-0000-0000-0000FF100000}"/>
    <cellStyle name="Komma 10 2 3 2 3" xfId="5034" xr:uid="{00000000-0005-0000-0000-000000110000}"/>
    <cellStyle name="Komma 10 2 3 2 3 2" xfId="10182" xr:uid="{00000000-0005-0000-0000-000001110000}"/>
    <cellStyle name="Komma 10 2 3 2 3 2 2" xfId="19736" xr:uid="{00000000-0005-0000-0000-000002110000}"/>
    <cellStyle name="Komma 10 2 3 2 3 3" xfId="15044" xr:uid="{00000000-0005-0000-0000-000003110000}"/>
    <cellStyle name="Komma 10 2 3 2 4" xfId="6750" xr:uid="{00000000-0005-0000-0000-000004110000}"/>
    <cellStyle name="Komma 10 2 3 2 4 2" xfId="16608" xr:uid="{00000000-0005-0000-0000-000005110000}"/>
    <cellStyle name="Komma 10 2 3 2 5" xfId="11910" xr:uid="{00000000-0005-0000-0000-000006110000}"/>
    <cellStyle name="Komma 10 2 3 3" xfId="2454" xr:uid="{00000000-0005-0000-0000-000007110000}"/>
    <cellStyle name="Komma 10 2 3 3 2" xfId="7608" xr:uid="{00000000-0005-0000-0000-000008110000}"/>
    <cellStyle name="Komma 10 2 3 3 2 2" xfId="17390" xr:uid="{00000000-0005-0000-0000-000009110000}"/>
    <cellStyle name="Komma 10 2 3 3 3" xfId="12696" xr:uid="{00000000-0005-0000-0000-00000A110000}"/>
    <cellStyle name="Komma 10 2 3 4" xfId="4176" xr:uid="{00000000-0005-0000-0000-00000B110000}"/>
    <cellStyle name="Komma 10 2 3 4 2" xfId="9324" xr:uid="{00000000-0005-0000-0000-00000C110000}"/>
    <cellStyle name="Komma 10 2 3 4 2 2" xfId="18954" xr:uid="{00000000-0005-0000-0000-00000D110000}"/>
    <cellStyle name="Komma 10 2 3 4 3" xfId="14262" xr:uid="{00000000-0005-0000-0000-00000E110000}"/>
    <cellStyle name="Komma 10 2 3 5" xfId="5892" xr:uid="{00000000-0005-0000-0000-00000F110000}"/>
    <cellStyle name="Komma 10 2 3 5 2" xfId="15826" xr:uid="{00000000-0005-0000-0000-000010110000}"/>
    <cellStyle name="Komma 10 2 3 6" xfId="11046" xr:uid="{00000000-0005-0000-0000-000011110000}"/>
    <cellStyle name="Komma 10 2 4" xfId="221" xr:uid="{00000000-0005-0000-0000-000012110000}"/>
    <cellStyle name="Komma 10 2 4 2" xfId="1566" xr:uid="{00000000-0005-0000-0000-000013110000}"/>
    <cellStyle name="Komma 10 2 4 2 2" xfId="3317" xr:uid="{00000000-0005-0000-0000-000014110000}"/>
    <cellStyle name="Komma 10 2 4 2 2 2" xfId="8467" xr:uid="{00000000-0005-0000-0000-000015110000}"/>
    <cellStyle name="Komma 10 2 4 2 2 2 2" xfId="18173" xr:uid="{00000000-0005-0000-0000-000016110000}"/>
    <cellStyle name="Komma 10 2 4 2 2 3" xfId="13479" xr:uid="{00000000-0005-0000-0000-000017110000}"/>
    <cellStyle name="Komma 10 2 4 2 3" xfId="5035" xr:uid="{00000000-0005-0000-0000-000018110000}"/>
    <cellStyle name="Komma 10 2 4 2 3 2" xfId="10183" xr:uid="{00000000-0005-0000-0000-000019110000}"/>
    <cellStyle name="Komma 10 2 4 2 3 2 2" xfId="19737" xr:uid="{00000000-0005-0000-0000-00001A110000}"/>
    <cellStyle name="Komma 10 2 4 2 3 3" xfId="15045" xr:uid="{00000000-0005-0000-0000-00001B110000}"/>
    <cellStyle name="Komma 10 2 4 2 4" xfId="6751" xr:uid="{00000000-0005-0000-0000-00001C110000}"/>
    <cellStyle name="Komma 10 2 4 2 4 2" xfId="16609" xr:uid="{00000000-0005-0000-0000-00001D110000}"/>
    <cellStyle name="Komma 10 2 4 2 5" xfId="11911" xr:uid="{00000000-0005-0000-0000-00001E110000}"/>
    <cellStyle name="Komma 10 2 4 3" xfId="2455" xr:uid="{00000000-0005-0000-0000-00001F110000}"/>
    <cellStyle name="Komma 10 2 4 3 2" xfId="7609" xr:uid="{00000000-0005-0000-0000-000020110000}"/>
    <cellStyle name="Komma 10 2 4 3 2 2" xfId="17391" xr:uid="{00000000-0005-0000-0000-000021110000}"/>
    <cellStyle name="Komma 10 2 4 3 3" xfId="12697" xr:uid="{00000000-0005-0000-0000-000022110000}"/>
    <cellStyle name="Komma 10 2 4 4" xfId="4177" xr:uid="{00000000-0005-0000-0000-000023110000}"/>
    <cellStyle name="Komma 10 2 4 4 2" xfId="9325" xr:uid="{00000000-0005-0000-0000-000024110000}"/>
    <cellStyle name="Komma 10 2 4 4 2 2" xfId="18955" xr:uid="{00000000-0005-0000-0000-000025110000}"/>
    <cellStyle name="Komma 10 2 4 4 3" xfId="14263" xr:uid="{00000000-0005-0000-0000-000026110000}"/>
    <cellStyle name="Komma 10 2 4 5" xfId="5893" xr:uid="{00000000-0005-0000-0000-000027110000}"/>
    <cellStyle name="Komma 10 2 4 5 2" xfId="15827" xr:uid="{00000000-0005-0000-0000-000028110000}"/>
    <cellStyle name="Komma 10 2 4 6" xfId="11047" xr:uid="{00000000-0005-0000-0000-000029110000}"/>
    <cellStyle name="Komma 10 2 5" xfId="1562" xr:uid="{00000000-0005-0000-0000-00002A110000}"/>
    <cellStyle name="Komma 10 2 5 2" xfId="3313" xr:uid="{00000000-0005-0000-0000-00002B110000}"/>
    <cellStyle name="Komma 10 2 5 2 2" xfId="8463" xr:uid="{00000000-0005-0000-0000-00002C110000}"/>
    <cellStyle name="Komma 10 2 5 2 2 2" xfId="18169" xr:uid="{00000000-0005-0000-0000-00002D110000}"/>
    <cellStyle name="Komma 10 2 5 2 3" xfId="13475" xr:uid="{00000000-0005-0000-0000-00002E110000}"/>
    <cellStyle name="Komma 10 2 5 3" xfId="5031" xr:uid="{00000000-0005-0000-0000-00002F110000}"/>
    <cellStyle name="Komma 10 2 5 3 2" xfId="10179" xr:uid="{00000000-0005-0000-0000-000030110000}"/>
    <cellStyle name="Komma 10 2 5 3 2 2" xfId="19733" xr:uid="{00000000-0005-0000-0000-000031110000}"/>
    <cellStyle name="Komma 10 2 5 3 3" xfId="15041" xr:uid="{00000000-0005-0000-0000-000032110000}"/>
    <cellStyle name="Komma 10 2 5 4" xfId="6747" xr:uid="{00000000-0005-0000-0000-000033110000}"/>
    <cellStyle name="Komma 10 2 5 4 2" xfId="16605" xr:uid="{00000000-0005-0000-0000-000034110000}"/>
    <cellStyle name="Komma 10 2 5 5" xfId="11907" xr:uid="{00000000-0005-0000-0000-000035110000}"/>
    <cellStyle name="Komma 10 2 6" xfId="2451" xr:uid="{00000000-0005-0000-0000-000036110000}"/>
    <cellStyle name="Komma 10 2 6 2" xfId="7605" xr:uid="{00000000-0005-0000-0000-000037110000}"/>
    <cellStyle name="Komma 10 2 6 2 2" xfId="17387" xr:uid="{00000000-0005-0000-0000-000038110000}"/>
    <cellStyle name="Komma 10 2 6 3" xfId="12693" xr:uid="{00000000-0005-0000-0000-000039110000}"/>
    <cellStyle name="Komma 10 2 7" xfId="4173" xr:uid="{00000000-0005-0000-0000-00003A110000}"/>
    <cellStyle name="Komma 10 2 7 2" xfId="9321" xr:uid="{00000000-0005-0000-0000-00003B110000}"/>
    <cellStyle name="Komma 10 2 7 2 2" xfId="18951" xr:uid="{00000000-0005-0000-0000-00003C110000}"/>
    <cellStyle name="Komma 10 2 7 3" xfId="14259" xr:uid="{00000000-0005-0000-0000-00003D110000}"/>
    <cellStyle name="Komma 10 2 8" xfId="5889" xr:uid="{00000000-0005-0000-0000-00003E110000}"/>
    <cellStyle name="Komma 10 2 8 2" xfId="15823" xr:uid="{00000000-0005-0000-0000-00003F110000}"/>
    <cellStyle name="Komma 10 2 9" xfId="11043" xr:uid="{00000000-0005-0000-0000-000040110000}"/>
    <cellStyle name="Komma 10 3" xfId="222" xr:uid="{00000000-0005-0000-0000-000041110000}"/>
    <cellStyle name="Komma 10 3 2" xfId="223" xr:uid="{00000000-0005-0000-0000-000042110000}"/>
    <cellStyle name="Komma 10 3 2 2" xfId="1568" xr:uid="{00000000-0005-0000-0000-000043110000}"/>
    <cellStyle name="Komma 10 3 2 2 2" xfId="3319" xr:uid="{00000000-0005-0000-0000-000044110000}"/>
    <cellStyle name="Komma 10 3 2 2 2 2" xfId="8469" xr:uid="{00000000-0005-0000-0000-000045110000}"/>
    <cellStyle name="Komma 10 3 2 2 2 2 2" xfId="18175" xr:uid="{00000000-0005-0000-0000-000046110000}"/>
    <cellStyle name="Komma 10 3 2 2 2 3" xfId="13481" xr:uid="{00000000-0005-0000-0000-000047110000}"/>
    <cellStyle name="Komma 10 3 2 2 3" xfId="5037" xr:uid="{00000000-0005-0000-0000-000048110000}"/>
    <cellStyle name="Komma 10 3 2 2 3 2" xfId="10185" xr:uid="{00000000-0005-0000-0000-000049110000}"/>
    <cellStyle name="Komma 10 3 2 2 3 2 2" xfId="19739" xr:uid="{00000000-0005-0000-0000-00004A110000}"/>
    <cellStyle name="Komma 10 3 2 2 3 3" xfId="15047" xr:uid="{00000000-0005-0000-0000-00004B110000}"/>
    <cellStyle name="Komma 10 3 2 2 4" xfId="6753" xr:uid="{00000000-0005-0000-0000-00004C110000}"/>
    <cellStyle name="Komma 10 3 2 2 4 2" xfId="16611" xr:uid="{00000000-0005-0000-0000-00004D110000}"/>
    <cellStyle name="Komma 10 3 2 2 5" xfId="11913" xr:uid="{00000000-0005-0000-0000-00004E110000}"/>
    <cellStyle name="Komma 10 3 2 3" xfId="2457" xr:uid="{00000000-0005-0000-0000-00004F110000}"/>
    <cellStyle name="Komma 10 3 2 3 2" xfId="7611" xr:uid="{00000000-0005-0000-0000-000050110000}"/>
    <cellStyle name="Komma 10 3 2 3 2 2" xfId="17393" xr:uid="{00000000-0005-0000-0000-000051110000}"/>
    <cellStyle name="Komma 10 3 2 3 3" xfId="12699" xr:uid="{00000000-0005-0000-0000-000052110000}"/>
    <cellStyle name="Komma 10 3 2 4" xfId="4179" xr:uid="{00000000-0005-0000-0000-000053110000}"/>
    <cellStyle name="Komma 10 3 2 4 2" xfId="9327" xr:uid="{00000000-0005-0000-0000-000054110000}"/>
    <cellStyle name="Komma 10 3 2 4 2 2" xfId="18957" xr:uid="{00000000-0005-0000-0000-000055110000}"/>
    <cellStyle name="Komma 10 3 2 4 3" xfId="14265" xr:uid="{00000000-0005-0000-0000-000056110000}"/>
    <cellStyle name="Komma 10 3 2 5" xfId="5895" xr:uid="{00000000-0005-0000-0000-000057110000}"/>
    <cellStyle name="Komma 10 3 2 5 2" xfId="15829" xr:uid="{00000000-0005-0000-0000-000058110000}"/>
    <cellStyle name="Komma 10 3 2 6" xfId="11049" xr:uid="{00000000-0005-0000-0000-000059110000}"/>
    <cellStyle name="Komma 10 3 3" xfId="1567" xr:uid="{00000000-0005-0000-0000-00005A110000}"/>
    <cellStyle name="Komma 10 3 3 2" xfId="3318" xr:uid="{00000000-0005-0000-0000-00005B110000}"/>
    <cellStyle name="Komma 10 3 3 2 2" xfId="8468" xr:uid="{00000000-0005-0000-0000-00005C110000}"/>
    <cellStyle name="Komma 10 3 3 2 2 2" xfId="18174" xr:uid="{00000000-0005-0000-0000-00005D110000}"/>
    <cellStyle name="Komma 10 3 3 2 3" xfId="13480" xr:uid="{00000000-0005-0000-0000-00005E110000}"/>
    <cellStyle name="Komma 10 3 3 3" xfId="5036" xr:uid="{00000000-0005-0000-0000-00005F110000}"/>
    <cellStyle name="Komma 10 3 3 3 2" xfId="10184" xr:uid="{00000000-0005-0000-0000-000060110000}"/>
    <cellStyle name="Komma 10 3 3 3 2 2" xfId="19738" xr:uid="{00000000-0005-0000-0000-000061110000}"/>
    <cellStyle name="Komma 10 3 3 3 3" xfId="15046" xr:uid="{00000000-0005-0000-0000-000062110000}"/>
    <cellStyle name="Komma 10 3 3 4" xfId="6752" xr:uid="{00000000-0005-0000-0000-000063110000}"/>
    <cellStyle name="Komma 10 3 3 4 2" xfId="16610" xr:uid="{00000000-0005-0000-0000-000064110000}"/>
    <cellStyle name="Komma 10 3 3 5" xfId="11912" xr:uid="{00000000-0005-0000-0000-000065110000}"/>
    <cellStyle name="Komma 10 3 4" xfId="2456" xr:uid="{00000000-0005-0000-0000-000066110000}"/>
    <cellStyle name="Komma 10 3 4 2" xfId="7610" xr:uid="{00000000-0005-0000-0000-000067110000}"/>
    <cellStyle name="Komma 10 3 4 2 2" xfId="17392" xr:uid="{00000000-0005-0000-0000-000068110000}"/>
    <cellStyle name="Komma 10 3 4 3" xfId="12698" xr:uid="{00000000-0005-0000-0000-000069110000}"/>
    <cellStyle name="Komma 10 3 5" xfId="4178" xr:uid="{00000000-0005-0000-0000-00006A110000}"/>
    <cellStyle name="Komma 10 3 5 2" xfId="9326" xr:uid="{00000000-0005-0000-0000-00006B110000}"/>
    <cellStyle name="Komma 10 3 5 2 2" xfId="18956" xr:uid="{00000000-0005-0000-0000-00006C110000}"/>
    <cellStyle name="Komma 10 3 5 3" xfId="14264" xr:uid="{00000000-0005-0000-0000-00006D110000}"/>
    <cellStyle name="Komma 10 3 6" xfId="5894" xr:uid="{00000000-0005-0000-0000-00006E110000}"/>
    <cellStyle name="Komma 10 3 6 2" xfId="15828" xr:uid="{00000000-0005-0000-0000-00006F110000}"/>
    <cellStyle name="Komma 10 3 7" xfId="11048" xr:uid="{00000000-0005-0000-0000-000070110000}"/>
    <cellStyle name="Komma 10 4" xfId="224" xr:uid="{00000000-0005-0000-0000-000071110000}"/>
    <cellStyle name="Komma 10 4 2" xfId="1569" xr:uid="{00000000-0005-0000-0000-000072110000}"/>
    <cellStyle name="Komma 10 4 2 2" xfId="3320" xr:uid="{00000000-0005-0000-0000-000073110000}"/>
    <cellStyle name="Komma 10 4 2 2 2" xfId="8470" xr:uid="{00000000-0005-0000-0000-000074110000}"/>
    <cellStyle name="Komma 10 4 2 2 2 2" xfId="18176" xr:uid="{00000000-0005-0000-0000-000075110000}"/>
    <cellStyle name="Komma 10 4 2 2 3" xfId="13482" xr:uid="{00000000-0005-0000-0000-000076110000}"/>
    <cellStyle name="Komma 10 4 2 3" xfId="5038" xr:uid="{00000000-0005-0000-0000-000077110000}"/>
    <cellStyle name="Komma 10 4 2 3 2" xfId="10186" xr:uid="{00000000-0005-0000-0000-000078110000}"/>
    <cellStyle name="Komma 10 4 2 3 2 2" xfId="19740" xr:uid="{00000000-0005-0000-0000-000079110000}"/>
    <cellStyle name="Komma 10 4 2 3 3" xfId="15048" xr:uid="{00000000-0005-0000-0000-00007A110000}"/>
    <cellStyle name="Komma 10 4 2 4" xfId="6754" xr:uid="{00000000-0005-0000-0000-00007B110000}"/>
    <cellStyle name="Komma 10 4 2 4 2" xfId="16612" xr:uid="{00000000-0005-0000-0000-00007C110000}"/>
    <cellStyle name="Komma 10 4 2 5" xfId="11914" xr:uid="{00000000-0005-0000-0000-00007D110000}"/>
    <cellStyle name="Komma 10 4 3" xfId="2458" xr:uid="{00000000-0005-0000-0000-00007E110000}"/>
    <cellStyle name="Komma 10 4 3 2" xfId="7612" xr:uid="{00000000-0005-0000-0000-00007F110000}"/>
    <cellStyle name="Komma 10 4 3 2 2" xfId="17394" xr:uid="{00000000-0005-0000-0000-000080110000}"/>
    <cellStyle name="Komma 10 4 3 3" xfId="12700" xr:uid="{00000000-0005-0000-0000-000081110000}"/>
    <cellStyle name="Komma 10 4 4" xfId="4180" xr:uid="{00000000-0005-0000-0000-000082110000}"/>
    <cellStyle name="Komma 10 4 4 2" xfId="9328" xr:uid="{00000000-0005-0000-0000-000083110000}"/>
    <cellStyle name="Komma 10 4 4 2 2" xfId="18958" xr:uid="{00000000-0005-0000-0000-000084110000}"/>
    <cellStyle name="Komma 10 4 4 3" xfId="14266" xr:uid="{00000000-0005-0000-0000-000085110000}"/>
    <cellStyle name="Komma 10 4 5" xfId="5896" xr:uid="{00000000-0005-0000-0000-000086110000}"/>
    <cellStyle name="Komma 10 4 5 2" xfId="15830" xr:uid="{00000000-0005-0000-0000-000087110000}"/>
    <cellStyle name="Komma 10 4 6" xfId="11050" xr:uid="{00000000-0005-0000-0000-000088110000}"/>
    <cellStyle name="Komma 10 5" xfId="225" xr:uid="{00000000-0005-0000-0000-000089110000}"/>
    <cellStyle name="Komma 10 5 2" xfId="1570" xr:uid="{00000000-0005-0000-0000-00008A110000}"/>
    <cellStyle name="Komma 10 5 2 2" xfId="3321" xr:uid="{00000000-0005-0000-0000-00008B110000}"/>
    <cellStyle name="Komma 10 5 2 2 2" xfId="8471" xr:uid="{00000000-0005-0000-0000-00008C110000}"/>
    <cellStyle name="Komma 10 5 2 2 2 2" xfId="18177" xr:uid="{00000000-0005-0000-0000-00008D110000}"/>
    <cellStyle name="Komma 10 5 2 2 3" xfId="13483" xr:uid="{00000000-0005-0000-0000-00008E110000}"/>
    <cellStyle name="Komma 10 5 2 3" xfId="5039" xr:uid="{00000000-0005-0000-0000-00008F110000}"/>
    <cellStyle name="Komma 10 5 2 3 2" xfId="10187" xr:uid="{00000000-0005-0000-0000-000090110000}"/>
    <cellStyle name="Komma 10 5 2 3 2 2" xfId="19741" xr:uid="{00000000-0005-0000-0000-000091110000}"/>
    <cellStyle name="Komma 10 5 2 3 3" xfId="15049" xr:uid="{00000000-0005-0000-0000-000092110000}"/>
    <cellStyle name="Komma 10 5 2 4" xfId="6755" xr:uid="{00000000-0005-0000-0000-000093110000}"/>
    <cellStyle name="Komma 10 5 2 4 2" xfId="16613" xr:uid="{00000000-0005-0000-0000-000094110000}"/>
    <cellStyle name="Komma 10 5 2 5" xfId="11915" xr:uid="{00000000-0005-0000-0000-000095110000}"/>
    <cellStyle name="Komma 10 5 3" xfId="2459" xr:uid="{00000000-0005-0000-0000-000096110000}"/>
    <cellStyle name="Komma 10 5 3 2" xfId="7613" xr:uid="{00000000-0005-0000-0000-000097110000}"/>
    <cellStyle name="Komma 10 5 3 2 2" xfId="17395" xr:uid="{00000000-0005-0000-0000-000098110000}"/>
    <cellStyle name="Komma 10 5 3 3" xfId="12701" xr:uid="{00000000-0005-0000-0000-000099110000}"/>
    <cellStyle name="Komma 10 5 4" xfId="4181" xr:uid="{00000000-0005-0000-0000-00009A110000}"/>
    <cellStyle name="Komma 10 5 4 2" xfId="9329" xr:uid="{00000000-0005-0000-0000-00009B110000}"/>
    <cellStyle name="Komma 10 5 4 2 2" xfId="18959" xr:uid="{00000000-0005-0000-0000-00009C110000}"/>
    <cellStyle name="Komma 10 5 4 3" xfId="14267" xr:uid="{00000000-0005-0000-0000-00009D110000}"/>
    <cellStyle name="Komma 10 5 5" xfId="5897" xr:uid="{00000000-0005-0000-0000-00009E110000}"/>
    <cellStyle name="Komma 10 5 5 2" xfId="15831" xr:uid="{00000000-0005-0000-0000-00009F110000}"/>
    <cellStyle name="Komma 10 5 6" xfId="11051" xr:uid="{00000000-0005-0000-0000-0000A0110000}"/>
    <cellStyle name="Komma 10 6" xfId="1561" xr:uid="{00000000-0005-0000-0000-0000A1110000}"/>
    <cellStyle name="Komma 10 6 2" xfId="3312" xr:uid="{00000000-0005-0000-0000-0000A2110000}"/>
    <cellStyle name="Komma 10 6 2 2" xfId="8462" xr:uid="{00000000-0005-0000-0000-0000A3110000}"/>
    <cellStyle name="Komma 10 6 2 2 2" xfId="18168" xr:uid="{00000000-0005-0000-0000-0000A4110000}"/>
    <cellStyle name="Komma 10 6 2 3" xfId="13474" xr:uid="{00000000-0005-0000-0000-0000A5110000}"/>
    <cellStyle name="Komma 10 6 3" xfId="5030" xr:uid="{00000000-0005-0000-0000-0000A6110000}"/>
    <cellStyle name="Komma 10 6 3 2" xfId="10178" xr:uid="{00000000-0005-0000-0000-0000A7110000}"/>
    <cellStyle name="Komma 10 6 3 2 2" xfId="19732" xr:uid="{00000000-0005-0000-0000-0000A8110000}"/>
    <cellStyle name="Komma 10 6 3 3" xfId="15040" xr:uid="{00000000-0005-0000-0000-0000A9110000}"/>
    <cellStyle name="Komma 10 6 4" xfId="6746" xr:uid="{00000000-0005-0000-0000-0000AA110000}"/>
    <cellStyle name="Komma 10 6 4 2" xfId="16604" xr:uid="{00000000-0005-0000-0000-0000AB110000}"/>
    <cellStyle name="Komma 10 6 5" xfId="11906" xr:uid="{00000000-0005-0000-0000-0000AC110000}"/>
    <cellStyle name="Komma 10 7" xfId="2450" xr:uid="{00000000-0005-0000-0000-0000AD110000}"/>
    <cellStyle name="Komma 10 7 2" xfId="7604" xr:uid="{00000000-0005-0000-0000-0000AE110000}"/>
    <cellStyle name="Komma 10 7 2 2" xfId="17386" xr:uid="{00000000-0005-0000-0000-0000AF110000}"/>
    <cellStyle name="Komma 10 7 3" xfId="12692" xr:uid="{00000000-0005-0000-0000-0000B0110000}"/>
    <cellStyle name="Komma 10 8" xfId="4172" xr:uid="{00000000-0005-0000-0000-0000B1110000}"/>
    <cellStyle name="Komma 10 8 2" xfId="9320" xr:uid="{00000000-0005-0000-0000-0000B2110000}"/>
    <cellStyle name="Komma 10 8 2 2" xfId="18950" xr:uid="{00000000-0005-0000-0000-0000B3110000}"/>
    <cellStyle name="Komma 10 8 3" xfId="14258" xr:uid="{00000000-0005-0000-0000-0000B4110000}"/>
    <cellStyle name="Komma 10 9" xfId="5888" xr:uid="{00000000-0005-0000-0000-0000B5110000}"/>
    <cellStyle name="Komma 10 9 2" xfId="15822" xr:uid="{00000000-0005-0000-0000-0000B6110000}"/>
    <cellStyle name="Komma 11" xfId="226" xr:uid="{00000000-0005-0000-0000-0000B7110000}"/>
    <cellStyle name="Komma 11 10" xfId="11052" xr:uid="{00000000-0005-0000-0000-0000B8110000}"/>
    <cellStyle name="Komma 11 2" xfId="227" xr:uid="{00000000-0005-0000-0000-0000B9110000}"/>
    <cellStyle name="Komma 11 2 2" xfId="228" xr:uid="{00000000-0005-0000-0000-0000BA110000}"/>
    <cellStyle name="Komma 11 2 2 2" xfId="229" xr:uid="{00000000-0005-0000-0000-0000BB110000}"/>
    <cellStyle name="Komma 11 2 2 2 2" xfId="1574" xr:uid="{00000000-0005-0000-0000-0000BC110000}"/>
    <cellStyle name="Komma 11 2 2 2 2 2" xfId="3325" xr:uid="{00000000-0005-0000-0000-0000BD110000}"/>
    <cellStyle name="Komma 11 2 2 2 2 2 2" xfId="8475" xr:uid="{00000000-0005-0000-0000-0000BE110000}"/>
    <cellStyle name="Komma 11 2 2 2 2 2 2 2" xfId="18181" xr:uid="{00000000-0005-0000-0000-0000BF110000}"/>
    <cellStyle name="Komma 11 2 2 2 2 2 3" xfId="13487" xr:uid="{00000000-0005-0000-0000-0000C0110000}"/>
    <cellStyle name="Komma 11 2 2 2 2 3" xfId="5043" xr:uid="{00000000-0005-0000-0000-0000C1110000}"/>
    <cellStyle name="Komma 11 2 2 2 2 3 2" xfId="10191" xr:uid="{00000000-0005-0000-0000-0000C2110000}"/>
    <cellStyle name="Komma 11 2 2 2 2 3 2 2" xfId="19745" xr:uid="{00000000-0005-0000-0000-0000C3110000}"/>
    <cellStyle name="Komma 11 2 2 2 2 3 3" xfId="15053" xr:uid="{00000000-0005-0000-0000-0000C4110000}"/>
    <cellStyle name="Komma 11 2 2 2 2 4" xfId="6759" xr:uid="{00000000-0005-0000-0000-0000C5110000}"/>
    <cellStyle name="Komma 11 2 2 2 2 4 2" xfId="16617" xr:uid="{00000000-0005-0000-0000-0000C6110000}"/>
    <cellStyle name="Komma 11 2 2 2 2 5" xfId="11919" xr:uid="{00000000-0005-0000-0000-0000C7110000}"/>
    <cellStyle name="Komma 11 2 2 2 3" xfId="2463" xr:uid="{00000000-0005-0000-0000-0000C8110000}"/>
    <cellStyle name="Komma 11 2 2 2 3 2" xfId="7617" xr:uid="{00000000-0005-0000-0000-0000C9110000}"/>
    <cellStyle name="Komma 11 2 2 2 3 2 2" xfId="17399" xr:uid="{00000000-0005-0000-0000-0000CA110000}"/>
    <cellStyle name="Komma 11 2 2 2 3 3" xfId="12705" xr:uid="{00000000-0005-0000-0000-0000CB110000}"/>
    <cellStyle name="Komma 11 2 2 2 4" xfId="4185" xr:uid="{00000000-0005-0000-0000-0000CC110000}"/>
    <cellStyle name="Komma 11 2 2 2 4 2" xfId="9333" xr:uid="{00000000-0005-0000-0000-0000CD110000}"/>
    <cellStyle name="Komma 11 2 2 2 4 2 2" xfId="18963" xr:uid="{00000000-0005-0000-0000-0000CE110000}"/>
    <cellStyle name="Komma 11 2 2 2 4 3" xfId="14271" xr:uid="{00000000-0005-0000-0000-0000CF110000}"/>
    <cellStyle name="Komma 11 2 2 2 5" xfId="5901" xr:uid="{00000000-0005-0000-0000-0000D0110000}"/>
    <cellStyle name="Komma 11 2 2 2 5 2" xfId="15835" xr:uid="{00000000-0005-0000-0000-0000D1110000}"/>
    <cellStyle name="Komma 11 2 2 2 6" xfId="11055" xr:uid="{00000000-0005-0000-0000-0000D2110000}"/>
    <cellStyle name="Komma 11 2 2 3" xfId="1573" xr:uid="{00000000-0005-0000-0000-0000D3110000}"/>
    <cellStyle name="Komma 11 2 2 3 2" xfId="3324" xr:uid="{00000000-0005-0000-0000-0000D4110000}"/>
    <cellStyle name="Komma 11 2 2 3 2 2" xfId="8474" xr:uid="{00000000-0005-0000-0000-0000D5110000}"/>
    <cellStyle name="Komma 11 2 2 3 2 2 2" xfId="18180" xr:uid="{00000000-0005-0000-0000-0000D6110000}"/>
    <cellStyle name="Komma 11 2 2 3 2 3" xfId="13486" xr:uid="{00000000-0005-0000-0000-0000D7110000}"/>
    <cellStyle name="Komma 11 2 2 3 3" xfId="5042" xr:uid="{00000000-0005-0000-0000-0000D8110000}"/>
    <cellStyle name="Komma 11 2 2 3 3 2" xfId="10190" xr:uid="{00000000-0005-0000-0000-0000D9110000}"/>
    <cellStyle name="Komma 11 2 2 3 3 2 2" xfId="19744" xr:uid="{00000000-0005-0000-0000-0000DA110000}"/>
    <cellStyle name="Komma 11 2 2 3 3 3" xfId="15052" xr:uid="{00000000-0005-0000-0000-0000DB110000}"/>
    <cellStyle name="Komma 11 2 2 3 4" xfId="6758" xr:uid="{00000000-0005-0000-0000-0000DC110000}"/>
    <cellStyle name="Komma 11 2 2 3 4 2" xfId="16616" xr:uid="{00000000-0005-0000-0000-0000DD110000}"/>
    <cellStyle name="Komma 11 2 2 3 5" xfId="11918" xr:uid="{00000000-0005-0000-0000-0000DE110000}"/>
    <cellStyle name="Komma 11 2 2 4" xfId="2462" xr:uid="{00000000-0005-0000-0000-0000DF110000}"/>
    <cellStyle name="Komma 11 2 2 4 2" xfId="7616" xr:uid="{00000000-0005-0000-0000-0000E0110000}"/>
    <cellStyle name="Komma 11 2 2 4 2 2" xfId="17398" xr:uid="{00000000-0005-0000-0000-0000E1110000}"/>
    <cellStyle name="Komma 11 2 2 4 3" xfId="12704" xr:uid="{00000000-0005-0000-0000-0000E2110000}"/>
    <cellStyle name="Komma 11 2 2 5" xfId="4184" xr:uid="{00000000-0005-0000-0000-0000E3110000}"/>
    <cellStyle name="Komma 11 2 2 5 2" xfId="9332" xr:uid="{00000000-0005-0000-0000-0000E4110000}"/>
    <cellStyle name="Komma 11 2 2 5 2 2" xfId="18962" xr:uid="{00000000-0005-0000-0000-0000E5110000}"/>
    <cellStyle name="Komma 11 2 2 5 3" xfId="14270" xr:uid="{00000000-0005-0000-0000-0000E6110000}"/>
    <cellStyle name="Komma 11 2 2 6" xfId="5900" xr:uid="{00000000-0005-0000-0000-0000E7110000}"/>
    <cellStyle name="Komma 11 2 2 6 2" xfId="15834" xr:uid="{00000000-0005-0000-0000-0000E8110000}"/>
    <cellStyle name="Komma 11 2 2 7" xfId="11054" xr:uid="{00000000-0005-0000-0000-0000E9110000}"/>
    <cellStyle name="Komma 11 2 3" xfId="230" xr:uid="{00000000-0005-0000-0000-0000EA110000}"/>
    <cellStyle name="Komma 11 2 3 2" xfId="1575" xr:uid="{00000000-0005-0000-0000-0000EB110000}"/>
    <cellStyle name="Komma 11 2 3 2 2" xfId="3326" xr:uid="{00000000-0005-0000-0000-0000EC110000}"/>
    <cellStyle name="Komma 11 2 3 2 2 2" xfId="8476" xr:uid="{00000000-0005-0000-0000-0000ED110000}"/>
    <cellStyle name="Komma 11 2 3 2 2 2 2" xfId="18182" xr:uid="{00000000-0005-0000-0000-0000EE110000}"/>
    <cellStyle name="Komma 11 2 3 2 2 3" xfId="13488" xr:uid="{00000000-0005-0000-0000-0000EF110000}"/>
    <cellStyle name="Komma 11 2 3 2 3" xfId="5044" xr:uid="{00000000-0005-0000-0000-0000F0110000}"/>
    <cellStyle name="Komma 11 2 3 2 3 2" xfId="10192" xr:uid="{00000000-0005-0000-0000-0000F1110000}"/>
    <cellStyle name="Komma 11 2 3 2 3 2 2" xfId="19746" xr:uid="{00000000-0005-0000-0000-0000F2110000}"/>
    <cellStyle name="Komma 11 2 3 2 3 3" xfId="15054" xr:uid="{00000000-0005-0000-0000-0000F3110000}"/>
    <cellStyle name="Komma 11 2 3 2 4" xfId="6760" xr:uid="{00000000-0005-0000-0000-0000F4110000}"/>
    <cellStyle name="Komma 11 2 3 2 4 2" xfId="16618" xr:uid="{00000000-0005-0000-0000-0000F5110000}"/>
    <cellStyle name="Komma 11 2 3 2 5" xfId="11920" xr:uid="{00000000-0005-0000-0000-0000F6110000}"/>
    <cellStyle name="Komma 11 2 3 3" xfId="2464" xr:uid="{00000000-0005-0000-0000-0000F7110000}"/>
    <cellStyle name="Komma 11 2 3 3 2" xfId="7618" xr:uid="{00000000-0005-0000-0000-0000F8110000}"/>
    <cellStyle name="Komma 11 2 3 3 2 2" xfId="17400" xr:uid="{00000000-0005-0000-0000-0000F9110000}"/>
    <cellStyle name="Komma 11 2 3 3 3" xfId="12706" xr:uid="{00000000-0005-0000-0000-0000FA110000}"/>
    <cellStyle name="Komma 11 2 3 4" xfId="4186" xr:uid="{00000000-0005-0000-0000-0000FB110000}"/>
    <cellStyle name="Komma 11 2 3 4 2" xfId="9334" xr:uid="{00000000-0005-0000-0000-0000FC110000}"/>
    <cellStyle name="Komma 11 2 3 4 2 2" xfId="18964" xr:uid="{00000000-0005-0000-0000-0000FD110000}"/>
    <cellStyle name="Komma 11 2 3 4 3" xfId="14272" xr:uid="{00000000-0005-0000-0000-0000FE110000}"/>
    <cellStyle name="Komma 11 2 3 5" xfId="5902" xr:uid="{00000000-0005-0000-0000-0000FF110000}"/>
    <cellStyle name="Komma 11 2 3 5 2" xfId="15836" xr:uid="{00000000-0005-0000-0000-000000120000}"/>
    <cellStyle name="Komma 11 2 3 6" xfId="11056" xr:uid="{00000000-0005-0000-0000-000001120000}"/>
    <cellStyle name="Komma 11 2 4" xfId="231" xr:uid="{00000000-0005-0000-0000-000002120000}"/>
    <cellStyle name="Komma 11 2 4 2" xfId="1576" xr:uid="{00000000-0005-0000-0000-000003120000}"/>
    <cellStyle name="Komma 11 2 4 2 2" xfId="3327" xr:uid="{00000000-0005-0000-0000-000004120000}"/>
    <cellStyle name="Komma 11 2 4 2 2 2" xfId="8477" xr:uid="{00000000-0005-0000-0000-000005120000}"/>
    <cellStyle name="Komma 11 2 4 2 2 2 2" xfId="18183" xr:uid="{00000000-0005-0000-0000-000006120000}"/>
    <cellStyle name="Komma 11 2 4 2 2 3" xfId="13489" xr:uid="{00000000-0005-0000-0000-000007120000}"/>
    <cellStyle name="Komma 11 2 4 2 3" xfId="5045" xr:uid="{00000000-0005-0000-0000-000008120000}"/>
    <cellStyle name="Komma 11 2 4 2 3 2" xfId="10193" xr:uid="{00000000-0005-0000-0000-000009120000}"/>
    <cellStyle name="Komma 11 2 4 2 3 2 2" xfId="19747" xr:uid="{00000000-0005-0000-0000-00000A120000}"/>
    <cellStyle name="Komma 11 2 4 2 3 3" xfId="15055" xr:uid="{00000000-0005-0000-0000-00000B120000}"/>
    <cellStyle name="Komma 11 2 4 2 4" xfId="6761" xr:uid="{00000000-0005-0000-0000-00000C120000}"/>
    <cellStyle name="Komma 11 2 4 2 4 2" xfId="16619" xr:uid="{00000000-0005-0000-0000-00000D120000}"/>
    <cellStyle name="Komma 11 2 4 2 5" xfId="11921" xr:uid="{00000000-0005-0000-0000-00000E120000}"/>
    <cellStyle name="Komma 11 2 4 3" xfId="2465" xr:uid="{00000000-0005-0000-0000-00000F120000}"/>
    <cellStyle name="Komma 11 2 4 3 2" xfId="7619" xr:uid="{00000000-0005-0000-0000-000010120000}"/>
    <cellStyle name="Komma 11 2 4 3 2 2" xfId="17401" xr:uid="{00000000-0005-0000-0000-000011120000}"/>
    <cellStyle name="Komma 11 2 4 3 3" xfId="12707" xr:uid="{00000000-0005-0000-0000-000012120000}"/>
    <cellStyle name="Komma 11 2 4 4" xfId="4187" xr:uid="{00000000-0005-0000-0000-000013120000}"/>
    <cellStyle name="Komma 11 2 4 4 2" xfId="9335" xr:uid="{00000000-0005-0000-0000-000014120000}"/>
    <cellStyle name="Komma 11 2 4 4 2 2" xfId="18965" xr:uid="{00000000-0005-0000-0000-000015120000}"/>
    <cellStyle name="Komma 11 2 4 4 3" xfId="14273" xr:uid="{00000000-0005-0000-0000-000016120000}"/>
    <cellStyle name="Komma 11 2 4 5" xfId="5903" xr:uid="{00000000-0005-0000-0000-000017120000}"/>
    <cellStyle name="Komma 11 2 4 5 2" xfId="15837" xr:uid="{00000000-0005-0000-0000-000018120000}"/>
    <cellStyle name="Komma 11 2 4 6" xfId="11057" xr:uid="{00000000-0005-0000-0000-000019120000}"/>
    <cellStyle name="Komma 11 2 5" xfId="1572" xr:uid="{00000000-0005-0000-0000-00001A120000}"/>
    <cellStyle name="Komma 11 2 5 2" xfId="3323" xr:uid="{00000000-0005-0000-0000-00001B120000}"/>
    <cellStyle name="Komma 11 2 5 2 2" xfId="8473" xr:uid="{00000000-0005-0000-0000-00001C120000}"/>
    <cellStyle name="Komma 11 2 5 2 2 2" xfId="18179" xr:uid="{00000000-0005-0000-0000-00001D120000}"/>
    <cellStyle name="Komma 11 2 5 2 3" xfId="13485" xr:uid="{00000000-0005-0000-0000-00001E120000}"/>
    <cellStyle name="Komma 11 2 5 3" xfId="5041" xr:uid="{00000000-0005-0000-0000-00001F120000}"/>
    <cellStyle name="Komma 11 2 5 3 2" xfId="10189" xr:uid="{00000000-0005-0000-0000-000020120000}"/>
    <cellStyle name="Komma 11 2 5 3 2 2" xfId="19743" xr:uid="{00000000-0005-0000-0000-000021120000}"/>
    <cellStyle name="Komma 11 2 5 3 3" xfId="15051" xr:uid="{00000000-0005-0000-0000-000022120000}"/>
    <cellStyle name="Komma 11 2 5 4" xfId="6757" xr:uid="{00000000-0005-0000-0000-000023120000}"/>
    <cellStyle name="Komma 11 2 5 4 2" xfId="16615" xr:uid="{00000000-0005-0000-0000-000024120000}"/>
    <cellStyle name="Komma 11 2 5 5" xfId="11917" xr:uid="{00000000-0005-0000-0000-000025120000}"/>
    <cellStyle name="Komma 11 2 6" xfId="2461" xr:uid="{00000000-0005-0000-0000-000026120000}"/>
    <cellStyle name="Komma 11 2 6 2" xfId="7615" xr:uid="{00000000-0005-0000-0000-000027120000}"/>
    <cellStyle name="Komma 11 2 6 2 2" xfId="17397" xr:uid="{00000000-0005-0000-0000-000028120000}"/>
    <cellStyle name="Komma 11 2 6 3" xfId="12703" xr:uid="{00000000-0005-0000-0000-000029120000}"/>
    <cellStyle name="Komma 11 2 7" xfId="4183" xr:uid="{00000000-0005-0000-0000-00002A120000}"/>
    <cellStyle name="Komma 11 2 7 2" xfId="9331" xr:uid="{00000000-0005-0000-0000-00002B120000}"/>
    <cellStyle name="Komma 11 2 7 2 2" xfId="18961" xr:uid="{00000000-0005-0000-0000-00002C120000}"/>
    <cellStyle name="Komma 11 2 7 3" xfId="14269" xr:uid="{00000000-0005-0000-0000-00002D120000}"/>
    <cellStyle name="Komma 11 2 8" xfId="5899" xr:uid="{00000000-0005-0000-0000-00002E120000}"/>
    <cellStyle name="Komma 11 2 8 2" xfId="15833" xr:uid="{00000000-0005-0000-0000-00002F120000}"/>
    <cellStyle name="Komma 11 2 9" xfId="11053" xr:uid="{00000000-0005-0000-0000-000030120000}"/>
    <cellStyle name="Komma 11 3" xfId="232" xr:uid="{00000000-0005-0000-0000-000031120000}"/>
    <cellStyle name="Komma 11 3 2" xfId="233" xr:uid="{00000000-0005-0000-0000-000032120000}"/>
    <cellStyle name="Komma 11 3 2 2" xfId="1578" xr:uid="{00000000-0005-0000-0000-000033120000}"/>
    <cellStyle name="Komma 11 3 2 2 2" xfId="3329" xr:uid="{00000000-0005-0000-0000-000034120000}"/>
    <cellStyle name="Komma 11 3 2 2 2 2" xfId="8479" xr:uid="{00000000-0005-0000-0000-000035120000}"/>
    <cellStyle name="Komma 11 3 2 2 2 2 2" xfId="18185" xr:uid="{00000000-0005-0000-0000-000036120000}"/>
    <cellStyle name="Komma 11 3 2 2 2 3" xfId="13491" xr:uid="{00000000-0005-0000-0000-000037120000}"/>
    <cellStyle name="Komma 11 3 2 2 3" xfId="5047" xr:uid="{00000000-0005-0000-0000-000038120000}"/>
    <cellStyle name="Komma 11 3 2 2 3 2" xfId="10195" xr:uid="{00000000-0005-0000-0000-000039120000}"/>
    <cellStyle name="Komma 11 3 2 2 3 2 2" xfId="19749" xr:uid="{00000000-0005-0000-0000-00003A120000}"/>
    <cellStyle name="Komma 11 3 2 2 3 3" xfId="15057" xr:uid="{00000000-0005-0000-0000-00003B120000}"/>
    <cellStyle name="Komma 11 3 2 2 4" xfId="6763" xr:uid="{00000000-0005-0000-0000-00003C120000}"/>
    <cellStyle name="Komma 11 3 2 2 4 2" xfId="16621" xr:uid="{00000000-0005-0000-0000-00003D120000}"/>
    <cellStyle name="Komma 11 3 2 2 5" xfId="11923" xr:uid="{00000000-0005-0000-0000-00003E120000}"/>
    <cellStyle name="Komma 11 3 2 3" xfId="2467" xr:uid="{00000000-0005-0000-0000-00003F120000}"/>
    <cellStyle name="Komma 11 3 2 3 2" xfId="7621" xr:uid="{00000000-0005-0000-0000-000040120000}"/>
    <cellStyle name="Komma 11 3 2 3 2 2" xfId="17403" xr:uid="{00000000-0005-0000-0000-000041120000}"/>
    <cellStyle name="Komma 11 3 2 3 3" xfId="12709" xr:uid="{00000000-0005-0000-0000-000042120000}"/>
    <cellStyle name="Komma 11 3 2 4" xfId="4189" xr:uid="{00000000-0005-0000-0000-000043120000}"/>
    <cellStyle name="Komma 11 3 2 4 2" xfId="9337" xr:uid="{00000000-0005-0000-0000-000044120000}"/>
    <cellStyle name="Komma 11 3 2 4 2 2" xfId="18967" xr:uid="{00000000-0005-0000-0000-000045120000}"/>
    <cellStyle name="Komma 11 3 2 4 3" xfId="14275" xr:uid="{00000000-0005-0000-0000-000046120000}"/>
    <cellStyle name="Komma 11 3 2 5" xfId="5905" xr:uid="{00000000-0005-0000-0000-000047120000}"/>
    <cellStyle name="Komma 11 3 2 5 2" xfId="15839" xr:uid="{00000000-0005-0000-0000-000048120000}"/>
    <cellStyle name="Komma 11 3 2 6" xfId="11059" xr:uid="{00000000-0005-0000-0000-000049120000}"/>
    <cellStyle name="Komma 11 3 3" xfId="1577" xr:uid="{00000000-0005-0000-0000-00004A120000}"/>
    <cellStyle name="Komma 11 3 3 2" xfId="3328" xr:uid="{00000000-0005-0000-0000-00004B120000}"/>
    <cellStyle name="Komma 11 3 3 2 2" xfId="8478" xr:uid="{00000000-0005-0000-0000-00004C120000}"/>
    <cellStyle name="Komma 11 3 3 2 2 2" xfId="18184" xr:uid="{00000000-0005-0000-0000-00004D120000}"/>
    <cellStyle name="Komma 11 3 3 2 3" xfId="13490" xr:uid="{00000000-0005-0000-0000-00004E120000}"/>
    <cellStyle name="Komma 11 3 3 3" xfId="5046" xr:uid="{00000000-0005-0000-0000-00004F120000}"/>
    <cellStyle name="Komma 11 3 3 3 2" xfId="10194" xr:uid="{00000000-0005-0000-0000-000050120000}"/>
    <cellStyle name="Komma 11 3 3 3 2 2" xfId="19748" xr:uid="{00000000-0005-0000-0000-000051120000}"/>
    <cellStyle name="Komma 11 3 3 3 3" xfId="15056" xr:uid="{00000000-0005-0000-0000-000052120000}"/>
    <cellStyle name="Komma 11 3 3 4" xfId="6762" xr:uid="{00000000-0005-0000-0000-000053120000}"/>
    <cellStyle name="Komma 11 3 3 4 2" xfId="16620" xr:uid="{00000000-0005-0000-0000-000054120000}"/>
    <cellStyle name="Komma 11 3 3 5" xfId="11922" xr:uid="{00000000-0005-0000-0000-000055120000}"/>
    <cellStyle name="Komma 11 3 4" xfId="2466" xr:uid="{00000000-0005-0000-0000-000056120000}"/>
    <cellStyle name="Komma 11 3 4 2" xfId="7620" xr:uid="{00000000-0005-0000-0000-000057120000}"/>
    <cellStyle name="Komma 11 3 4 2 2" xfId="17402" xr:uid="{00000000-0005-0000-0000-000058120000}"/>
    <cellStyle name="Komma 11 3 4 3" xfId="12708" xr:uid="{00000000-0005-0000-0000-000059120000}"/>
    <cellStyle name="Komma 11 3 5" xfId="4188" xr:uid="{00000000-0005-0000-0000-00005A120000}"/>
    <cellStyle name="Komma 11 3 5 2" xfId="9336" xr:uid="{00000000-0005-0000-0000-00005B120000}"/>
    <cellStyle name="Komma 11 3 5 2 2" xfId="18966" xr:uid="{00000000-0005-0000-0000-00005C120000}"/>
    <cellStyle name="Komma 11 3 5 3" xfId="14274" xr:uid="{00000000-0005-0000-0000-00005D120000}"/>
    <cellStyle name="Komma 11 3 6" xfId="5904" xr:uid="{00000000-0005-0000-0000-00005E120000}"/>
    <cellStyle name="Komma 11 3 6 2" xfId="15838" xr:uid="{00000000-0005-0000-0000-00005F120000}"/>
    <cellStyle name="Komma 11 3 7" xfId="11058" xr:uid="{00000000-0005-0000-0000-000060120000}"/>
    <cellStyle name="Komma 11 4" xfId="234" xr:uid="{00000000-0005-0000-0000-000061120000}"/>
    <cellStyle name="Komma 11 4 2" xfId="1579" xr:uid="{00000000-0005-0000-0000-000062120000}"/>
    <cellStyle name="Komma 11 4 2 2" xfId="3330" xr:uid="{00000000-0005-0000-0000-000063120000}"/>
    <cellStyle name="Komma 11 4 2 2 2" xfId="8480" xr:uid="{00000000-0005-0000-0000-000064120000}"/>
    <cellStyle name="Komma 11 4 2 2 2 2" xfId="18186" xr:uid="{00000000-0005-0000-0000-000065120000}"/>
    <cellStyle name="Komma 11 4 2 2 3" xfId="13492" xr:uid="{00000000-0005-0000-0000-000066120000}"/>
    <cellStyle name="Komma 11 4 2 3" xfId="5048" xr:uid="{00000000-0005-0000-0000-000067120000}"/>
    <cellStyle name="Komma 11 4 2 3 2" xfId="10196" xr:uid="{00000000-0005-0000-0000-000068120000}"/>
    <cellStyle name="Komma 11 4 2 3 2 2" xfId="19750" xr:uid="{00000000-0005-0000-0000-000069120000}"/>
    <cellStyle name="Komma 11 4 2 3 3" xfId="15058" xr:uid="{00000000-0005-0000-0000-00006A120000}"/>
    <cellStyle name="Komma 11 4 2 4" xfId="6764" xr:uid="{00000000-0005-0000-0000-00006B120000}"/>
    <cellStyle name="Komma 11 4 2 4 2" xfId="16622" xr:uid="{00000000-0005-0000-0000-00006C120000}"/>
    <cellStyle name="Komma 11 4 2 5" xfId="11924" xr:uid="{00000000-0005-0000-0000-00006D120000}"/>
    <cellStyle name="Komma 11 4 3" xfId="2468" xr:uid="{00000000-0005-0000-0000-00006E120000}"/>
    <cellStyle name="Komma 11 4 3 2" xfId="7622" xr:uid="{00000000-0005-0000-0000-00006F120000}"/>
    <cellStyle name="Komma 11 4 3 2 2" xfId="17404" xr:uid="{00000000-0005-0000-0000-000070120000}"/>
    <cellStyle name="Komma 11 4 3 3" xfId="12710" xr:uid="{00000000-0005-0000-0000-000071120000}"/>
    <cellStyle name="Komma 11 4 4" xfId="4190" xr:uid="{00000000-0005-0000-0000-000072120000}"/>
    <cellStyle name="Komma 11 4 4 2" xfId="9338" xr:uid="{00000000-0005-0000-0000-000073120000}"/>
    <cellStyle name="Komma 11 4 4 2 2" xfId="18968" xr:uid="{00000000-0005-0000-0000-000074120000}"/>
    <cellStyle name="Komma 11 4 4 3" xfId="14276" xr:uid="{00000000-0005-0000-0000-000075120000}"/>
    <cellStyle name="Komma 11 4 5" xfId="5906" xr:uid="{00000000-0005-0000-0000-000076120000}"/>
    <cellStyle name="Komma 11 4 5 2" xfId="15840" xr:uid="{00000000-0005-0000-0000-000077120000}"/>
    <cellStyle name="Komma 11 4 6" xfId="11060" xr:uid="{00000000-0005-0000-0000-000078120000}"/>
    <cellStyle name="Komma 11 5" xfId="235" xr:uid="{00000000-0005-0000-0000-000079120000}"/>
    <cellStyle name="Komma 11 5 2" xfId="1580" xr:uid="{00000000-0005-0000-0000-00007A120000}"/>
    <cellStyle name="Komma 11 5 2 2" xfId="3331" xr:uid="{00000000-0005-0000-0000-00007B120000}"/>
    <cellStyle name="Komma 11 5 2 2 2" xfId="8481" xr:uid="{00000000-0005-0000-0000-00007C120000}"/>
    <cellStyle name="Komma 11 5 2 2 2 2" xfId="18187" xr:uid="{00000000-0005-0000-0000-00007D120000}"/>
    <cellStyle name="Komma 11 5 2 2 3" xfId="13493" xr:uid="{00000000-0005-0000-0000-00007E120000}"/>
    <cellStyle name="Komma 11 5 2 3" xfId="5049" xr:uid="{00000000-0005-0000-0000-00007F120000}"/>
    <cellStyle name="Komma 11 5 2 3 2" xfId="10197" xr:uid="{00000000-0005-0000-0000-000080120000}"/>
    <cellStyle name="Komma 11 5 2 3 2 2" xfId="19751" xr:uid="{00000000-0005-0000-0000-000081120000}"/>
    <cellStyle name="Komma 11 5 2 3 3" xfId="15059" xr:uid="{00000000-0005-0000-0000-000082120000}"/>
    <cellStyle name="Komma 11 5 2 4" xfId="6765" xr:uid="{00000000-0005-0000-0000-000083120000}"/>
    <cellStyle name="Komma 11 5 2 4 2" xfId="16623" xr:uid="{00000000-0005-0000-0000-000084120000}"/>
    <cellStyle name="Komma 11 5 2 5" xfId="11925" xr:uid="{00000000-0005-0000-0000-000085120000}"/>
    <cellStyle name="Komma 11 5 3" xfId="2469" xr:uid="{00000000-0005-0000-0000-000086120000}"/>
    <cellStyle name="Komma 11 5 3 2" xfId="7623" xr:uid="{00000000-0005-0000-0000-000087120000}"/>
    <cellStyle name="Komma 11 5 3 2 2" xfId="17405" xr:uid="{00000000-0005-0000-0000-000088120000}"/>
    <cellStyle name="Komma 11 5 3 3" xfId="12711" xr:uid="{00000000-0005-0000-0000-000089120000}"/>
    <cellStyle name="Komma 11 5 4" xfId="4191" xr:uid="{00000000-0005-0000-0000-00008A120000}"/>
    <cellStyle name="Komma 11 5 4 2" xfId="9339" xr:uid="{00000000-0005-0000-0000-00008B120000}"/>
    <cellStyle name="Komma 11 5 4 2 2" xfId="18969" xr:uid="{00000000-0005-0000-0000-00008C120000}"/>
    <cellStyle name="Komma 11 5 4 3" xfId="14277" xr:uid="{00000000-0005-0000-0000-00008D120000}"/>
    <cellStyle name="Komma 11 5 5" xfId="5907" xr:uid="{00000000-0005-0000-0000-00008E120000}"/>
    <cellStyle name="Komma 11 5 5 2" xfId="15841" xr:uid="{00000000-0005-0000-0000-00008F120000}"/>
    <cellStyle name="Komma 11 5 6" xfId="11061" xr:uid="{00000000-0005-0000-0000-000090120000}"/>
    <cellStyle name="Komma 11 6" xfId="1571" xr:uid="{00000000-0005-0000-0000-000091120000}"/>
    <cellStyle name="Komma 11 6 2" xfId="3322" xr:uid="{00000000-0005-0000-0000-000092120000}"/>
    <cellStyle name="Komma 11 6 2 2" xfId="8472" xr:uid="{00000000-0005-0000-0000-000093120000}"/>
    <cellStyle name="Komma 11 6 2 2 2" xfId="18178" xr:uid="{00000000-0005-0000-0000-000094120000}"/>
    <cellStyle name="Komma 11 6 2 3" xfId="13484" xr:uid="{00000000-0005-0000-0000-000095120000}"/>
    <cellStyle name="Komma 11 6 3" xfId="5040" xr:uid="{00000000-0005-0000-0000-000096120000}"/>
    <cellStyle name="Komma 11 6 3 2" xfId="10188" xr:uid="{00000000-0005-0000-0000-000097120000}"/>
    <cellStyle name="Komma 11 6 3 2 2" xfId="19742" xr:uid="{00000000-0005-0000-0000-000098120000}"/>
    <cellStyle name="Komma 11 6 3 3" xfId="15050" xr:uid="{00000000-0005-0000-0000-000099120000}"/>
    <cellStyle name="Komma 11 6 4" xfId="6756" xr:uid="{00000000-0005-0000-0000-00009A120000}"/>
    <cellStyle name="Komma 11 6 4 2" xfId="16614" xr:uid="{00000000-0005-0000-0000-00009B120000}"/>
    <cellStyle name="Komma 11 6 5" xfId="11916" xr:uid="{00000000-0005-0000-0000-00009C120000}"/>
    <cellStyle name="Komma 11 7" xfId="2460" xr:uid="{00000000-0005-0000-0000-00009D120000}"/>
    <cellStyle name="Komma 11 7 2" xfId="7614" xr:uid="{00000000-0005-0000-0000-00009E120000}"/>
    <cellStyle name="Komma 11 7 2 2" xfId="17396" xr:uid="{00000000-0005-0000-0000-00009F120000}"/>
    <cellStyle name="Komma 11 7 3" xfId="12702" xr:uid="{00000000-0005-0000-0000-0000A0120000}"/>
    <cellStyle name="Komma 11 8" xfId="4182" xr:uid="{00000000-0005-0000-0000-0000A1120000}"/>
    <cellStyle name="Komma 11 8 2" xfId="9330" xr:uid="{00000000-0005-0000-0000-0000A2120000}"/>
    <cellStyle name="Komma 11 8 2 2" xfId="18960" xr:uid="{00000000-0005-0000-0000-0000A3120000}"/>
    <cellStyle name="Komma 11 8 3" xfId="14268" xr:uid="{00000000-0005-0000-0000-0000A4120000}"/>
    <cellStyle name="Komma 11 9" xfId="5898" xr:uid="{00000000-0005-0000-0000-0000A5120000}"/>
    <cellStyle name="Komma 11 9 2" xfId="15832" xr:uid="{00000000-0005-0000-0000-0000A6120000}"/>
    <cellStyle name="Komma 12" xfId="236" xr:uid="{00000000-0005-0000-0000-0000A7120000}"/>
    <cellStyle name="Komma 12 10" xfId="11062" xr:uid="{00000000-0005-0000-0000-0000A8120000}"/>
    <cellStyle name="Komma 12 2" xfId="237" xr:uid="{00000000-0005-0000-0000-0000A9120000}"/>
    <cellStyle name="Komma 12 2 2" xfId="238" xr:uid="{00000000-0005-0000-0000-0000AA120000}"/>
    <cellStyle name="Komma 12 2 2 2" xfId="239" xr:uid="{00000000-0005-0000-0000-0000AB120000}"/>
    <cellStyle name="Komma 12 2 2 2 2" xfId="1584" xr:uid="{00000000-0005-0000-0000-0000AC120000}"/>
    <cellStyle name="Komma 12 2 2 2 2 2" xfId="3335" xr:uid="{00000000-0005-0000-0000-0000AD120000}"/>
    <cellStyle name="Komma 12 2 2 2 2 2 2" xfId="8485" xr:uid="{00000000-0005-0000-0000-0000AE120000}"/>
    <cellStyle name="Komma 12 2 2 2 2 2 2 2" xfId="18191" xr:uid="{00000000-0005-0000-0000-0000AF120000}"/>
    <cellStyle name="Komma 12 2 2 2 2 2 3" xfId="13497" xr:uid="{00000000-0005-0000-0000-0000B0120000}"/>
    <cellStyle name="Komma 12 2 2 2 2 3" xfId="5053" xr:uid="{00000000-0005-0000-0000-0000B1120000}"/>
    <cellStyle name="Komma 12 2 2 2 2 3 2" xfId="10201" xr:uid="{00000000-0005-0000-0000-0000B2120000}"/>
    <cellStyle name="Komma 12 2 2 2 2 3 2 2" xfId="19755" xr:uid="{00000000-0005-0000-0000-0000B3120000}"/>
    <cellStyle name="Komma 12 2 2 2 2 3 3" xfId="15063" xr:uid="{00000000-0005-0000-0000-0000B4120000}"/>
    <cellStyle name="Komma 12 2 2 2 2 4" xfId="6769" xr:uid="{00000000-0005-0000-0000-0000B5120000}"/>
    <cellStyle name="Komma 12 2 2 2 2 4 2" xfId="16627" xr:uid="{00000000-0005-0000-0000-0000B6120000}"/>
    <cellStyle name="Komma 12 2 2 2 2 5" xfId="11929" xr:uid="{00000000-0005-0000-0000-0000B7120000}"/>
    <cellStyle name="Komma 12 2 2 2 3" xfId="2473" xr:uid="{00000000-0005-0000-0000-0000B8120000}"/>
    <cellStyle name="Komma 12 2 2 2 3 2" xfId="7627" xr:uid="{00000000-0005-0000-0000-0000B9120000}"/>
    <cellStyle name="Komma 12 2 2 2 3 2 2" xfId="17409" xr:uid="{00000000-0005-0000-0000-0000BA120000}"/>
    <cellStyle name="Komma 12 2 2 2 3 3" xfId="12715" xr:uid="{00000000-0005-0000-0000-0000BB120000}"/>
    <cellStyle name="Komma 12 2 2 2 4" xfId="4195" xr:uid="{00000000-0005-0000-0000-0000BC120000}"/>
    <cellStyle name="Komma 12 2 2 2 4 2" xfId="9343" xr:uid="{00000000-0005-0000-0000-0000BD120000}"/>
    <cellStyle name="Komma 12 2 2 2 4 2 2" xfId="18973" xr:uid="{00000000-0005-0000-0000-0000BE120000}"/>
    <cellStyle name="Komma 12 2 2 2 4 3" xfId="14281" xr:uid="{00000000-0005-0000-0000-0000BF120000}"/>
    <cellStyle name="Komma 12 2 2 2 5" xfId="5911" xr:uid="{00000000-0005-0000-0000-0000C0120000}"/>
    <cellStyle name="Komma 12 2 2 2 5 2" xfId="15845" xr:uid="{00000000-0005-0000-0000-0000C1120000}"/>
    <cellStyle name="Komma 12 2 2 2 6" xfId="11065" xr:uid="{00000000-0005-0000-0000-0000C2120000}"/>
    <cellStyle name="Komma 12 2 2 3" xfId="1583" xr:uid="{00000000-0005-0000-0000-0000C3120000}"/>
    <cellStyle name="Komma 12 2 2 3 2" xfId="3334" xr:uid="{00000000-0005-0000-0000-0000C4120000}"/>
    <cellStyle name="Komma 12 2 2 3 2 2" xfId="8484" xr:uid="{00000000-0005-0000-0000-0000C5120000}"/>
    <cellStyle name="Komma 12 2 2 3 2 2 2" xfId="18190" xr:uid="{00000000-0005-0000-0000-0000C6120000}"/>
    <cellStyle name="Komma 12 2 2 3 2 3" xfId="13496" xr:uid="{00000000-0005-0000-0000-0000C7120000}"/>
    <cellStyle name="Komma 12 2 2 3 3" xfId="5052" xr:uid="{00000000-0005-0000-0000-0000C8120000}"/>
    <cellStyle name="Komma 12 2 2 3 3 2" xfId="10200" xr:uid="{00000000-0005-0000-0000-0000C9120000}"/>
    <cellStyle name="Komma 12 2 2 3 3 2 2" xfId="19754" xr:uid="{00000000-0005-0000-0000-0000CA120000}"/>
    <cellStyle name="Komma 12 2 2 3 3 3" xfId="15062" xr:uid="{00000000-0005-0000-0000-0000CB120000}"/>
    <cellStyle name="Komma 12 2 2 3 4" xfId="6768" xr:uid="{00000000-0005-0000-0000-0000CC120000}"/>
    <cellStyle name="Komma 12 2 2 3 4 2" xfId="16626" xr:uid="{00000000-0005-0000-0000-0000CD120000}"/>
    <cellStyle name="Komma 12 2 2 3 5" xfId="11928" xr:uid="{00000000-0005-0000-0000-0000CE120000}"/>
    <cellStyle name="Komma 12 2 2 4" xfId="2472" xr:uid="{00000000-0005-0000-0000-0000CF120000}"/>
    <cellStyle name="Komma 12 2 2 4 2" xfId="7626" xr:uid="{00000000-0005-0000-0000-0000D0120000}"/>
    <cellStyle name="Komma 12 2 2 4 2 2" xfId="17408" xr:uid="{00000000-0005-0000-0000-0000D1120000}"/>
    <cellStyle name="Komma 12 2 2 4 3" xfId="12714" xr:uid="{00000000-0005-0000-0000-0000D2120000}"/>
    <cellStyle name="Komma 12 2 2 5" xfId="4194" xr:uid="{00000000-0005-0000-0000-0000D3120000}"/>
    <cellStyle name="Komma 12 2 2 5 2" xfId="9342" xr:uid="{00000000-0005-0000-0000-0000D4120000}"/>
    <cellStyle name="Komma 12 2 2 5 2 2" xfId="18972" xr:uid="{00000000-0005-0000-0000-0000D5120000}"/>
    <cellStyle name="Komma 12 2 2 5 3" xfId="14280" xr:uid="{00000000-0005-0000-0000-0000D6120000}"/>
    <cellStyle name="Komma 12 2 2 6" xfId="5910" xr:uid="{00000000-0005-0000-0000-0000D7120000}"/>
    <cellStyle name="Komma 12 2 2 6 2" xfId="15844" xr:uid="{00000000-0005-0000-0000-0000D8120000}"/>
    <cellStyle name="Komma 12 2 2 7" xfId="11064" xr:uid="{00000000-0005-0000-0000-0000D9120000}"/>
    <cellStyle name="Komma 12 2 3" xfId="240" xr:uid="{00000000-0005-0000-0000-0000DA120000}"/>
    <cellStyle name="Komma 12 2 3 2" xfId="1585" xr:uid="{00000000-0005-0000-0000-0000DB120000}"/>
    <cellStyle name="Komma 12 2 3 2 2" xfId="3336" xr:uid="{00000000-0005-0000-0000-0000DC120000}"/>
    <cellStyle name="Komma 12 2 3 2 2 2" xfId="8486" xr:uid="{00000000-0005-0000-0000-0000DD120000}"/>
    <cellStyle name="Komma 12 2 3 2 2 2 2" xfId="18192" xr:uid="{00000000-0005-0000-0000-0000DE120000}"/>
    <cellStyle name="Komma 12 2 3 2 2 3" xfId="13498" xr:uid="{00000000-0005-0000-0000-0000DF120000}"/>
    <cellStyle name="Komma 12 2 3 2 3" xfId="5054" xr:uid="{00000000-0005-0000-0000-0000E0120000}"/>
    <cellStyle name="Komma 12 2 3 2 3 2" xfId="10202" xr:uid="{00000000-0005-0000-0000-0000E1120000}"/>
    <cellStyle name="Komma 12 2 3 2 3 2 2" xfId="19756" xr:uid="{00000000-0005-0000-0000-0000E2120000}"/>
    <cellStyle name="Komma 12 2 3 2 3 3" xfId="15064" xr:uid="{00000000-0005-0000-0000-0000E3120000}"/>
    <cellStyle name="Komma 12 2 3 2 4" xfId="6770" xr:uid="{00000000-0005-0000-0000-0000E4120000}"/>
    <cellStyle name="Komma 12 2 3 2 4 2" xfId="16628" xr:uid="{00000000-0005-0000-0000-0000E5120000}"/>
    <cellStyle name="Komma 12 2 3 2 5" xfId="11930" xr:uid="{00000000-0005-0000-0000-0000E6120000}"/>
    <cellStyle name="Komma 12 2 3 3" xfId="2474" xr:uid="{00000000-0005-0000-0000-0000E7120000}"/>
    <cellStyle name="Komma 12 2 3 3 2" xfId="7628" xr:uid="{00000000-0005-0000-0000-0000E8120000}"/>
    <cellStyle name="Komma 12 2 3 3 2 2" xfId="17410" xr:uid="{00000000-0005-0000-0000-0000E9120000}"/>
    <cellStyle name="Komma 12 2 3 3 3" xfId="12716" xr:uid="{00000000-0005-0000-0000-0000EA120000}"/>
    <cellStyle name="Komma 12 2 3 4" xfId="4196" xr:uid="{00000000-0005-0000-0000-0000EB120000}"/>
    <cellStyle name="Komma 12 2 3 4 2" xfId="9344" xr:uid="{00000000-0005-0000-0000-0000EC120000}"/>
    <cellStyle name="Komma 12 2 3 4 2 2" xfId="18974" xr:uid="{00000000-0005-0000-0000-0000ED120000}"/>
    <cellStyle name="Komma 12 2 3 4 3" xfId="14282" xr:uid="{00000000-0005-0000-0000-0000EE120000}"/>
    <cellStyle name="Komma 12 2 3 5" xfId="5912" xr:uid="{00000000-0005-0000-0000-0000EF120000}"/>
    <cellStyle name="Komma 12 2 3 5 2" xfId="15846" xr:uid="{00000000-0005-0000-0000-0000F0120000}"/>
    <cellStyle name="Komma 12 2 3 6" xfId="11066" xr:uid="{00000000-0005-0000-0000-0000F1120000}"/>
    <cellStyle name="Komma 12 2 4" xfId="241" xr:uid="{00000000-0005-0000-0000-0000F2120000}"/>
    <cellStyle name="Komma 12 2 4 2" xfId="1586" xr:uid="{00000000-0005-0000-0000-0000F3120000}"/>
    <cellStyle name="Komma 12 2 4 2 2" xfId="3337" xr:uid="{00000000-0005-0000-0000-0000F4120000}"/>
    <cellStyle name="Komma 12 2 4 2 2 2" xfId="8487" xr:uid="{00000000-0005-0000-0000-0000F5120000}"/>
    <cellStyle name="Komma 12 2 4 2 2 2 2" xfId="18193" xr:uid="{00000000-0005-0000-0000-0000F6120000}"/>
    <cellStyle name="Komma 12 2 4 2 2 3" xfId="13499" xr:uid="{00000000-0005-0000-0000-0000F7120000}"/>
    <cellStyle name="Komma 12 2 4 2 3" xfId="5055" xr:uid="{00000000-0005-0000-0000-0000F8120000}"/>
    <cellStyle name="Komma 12 2 4 2 3 2" xfId="10203" xr:uid="{00000000-0005-0000-0000-0000F9120000}"/>
    <cellStyle name="Komma 12 2 4 2 3 2 2" xfId="19757" xr:uid="{00000000-0005-0000-0000-0000FA120000}"/>
    <cellStyle name="Komma 12 2 4 2 3 3" xfId="15065" xr:uid="{00000000-0005-0000-0000-0000FB120000}"/>
    <cellStyle name="Komma 12 2 4 2 4" xfId="6771" xr:uid="{00000000-0005-0000-0000-0000FC120000}"/>
    <cellStyle name="Komma 12 2 4 2 4 2" xfId="16629" xr:uid="{00000000-0005-0000-0000-0000FD120000}"/>
    <cellStyle name="Komma 12 2 4 2 5" xfId="11931" xr:uid="{00000000-0005-0000-0000-0000FE120000}"/>
    <cellStyle name="Komma 12 2 4 3" xfId="2475" xr:uid="{00000000-0005-0000-0000-0000FF120000}"/>
    <cellStyle name="Komma 12 2 4 3 2" xfId="7629" xr:uid="{00000000-0005-0000-0000-000000130000}"/>
    <cellStyle name="Komma 12 2 4 3 2 2" xfId="17411" xr:uid="{00000000-0005-0000-0000-000001130000}"/>
    <cellStyle name="Komma 12 2 4 3 3" xfId="12717" xr:uid="{00000000-0005-0000-0000-000002130000}"/>
    <cellStyle name="Komma 12 2 4 4" xfId="4197" xr:uid="{00000000-0005-0000-0000-000003130000}"/>
    <cellStyle name="Komma 12 2 4 4 2" xfId="9345" xr:uid="{00000000-0005-0000-0000-000004130000}"/>
    <cellStyle name="Komma 12 2 4 4 2 2" xfId="18975" xr:uid="{00000000-0005-0000-0000-000005130000}"/>
    <cellStyle name="Komma 12 2 4 4 3" xfId="14283" xr:uid="{00000000-0005-0000-0000-000006130000}"/>
    <cellStyle name="Komma 12 2 4 5" xfId="5913" xr:uid="{00000000-0005-0000-0000-000007130000}"/>
    <cellStyle name="Komma 12 2 4 5 2" xfId="15847" xr:uid="{00000000-0005-0000-0000-000008130000}"/>
    <cellStyle name="Komma 12 2 4 6" xfId="11067" xr:uid="{00000000-0005-0000-0000-000009130000}"/>
    <cellStyle name="Komma 12 2 5" xfId="1582" xr:uid="{00000000-0005-0000-0000-00000A130000}"/>
    <cellStyle name="Komma 12 2 5 2" xfId="3333" xr:uid="{00000000-0005-0000-0000-00000B130000}"/>
    <cellStyle name="Komma 12 2 5 2 2" xfId="8483" xr:uid="{00000000-0005-0000-0000-00000C130000}"/>
    <cellStyle name="Komma 12 2 5 2 2 2" xfId="18189" xr:uid="{00000000-0005-0000-0000-00000D130000}"/>
    <cellStyle name="Komma 12 2 5 2 3" xfId="13495" xr:uid="{00000000-0005-0000-0000-00000E130000}"/>
    <cellStyle name="Komma 12 2 5 3" xfId="5051" xr:uid="{00000000-0005-0000-0000-00000F130000}"/>
    <cellStyle name="Komma 12 2 5 3 2" xfId="10199" xr:uid="{00000000-0005-0000-0000-000010130000}"/>
    <cellStyle name="Komma 12 2 5 3 2 2" xfId="19753" xr:uid="{00000000-0005-0000-0000-000011130000}"/>
    <cellStyle name="Komma 12 2 5 3 3" xfId="15061" xr:uid="{00000000-0005-0000-0000-000012130000}"/>
    <cellStyle name="Komma 12 2 5 4" xfId="6767" xr:uid="{00000000-0005-0000-0000-000013130000}"/>
    <cellStyle name="Komma 12 2 5 4 2" xfId="16625" xr:uid="{00000000-0005-0000-0000-000014130000}"/>
    <cellStyle name="Komma 12 2 5 5" xfId="11927" xr:uid="{00000000-0005-0000-0000-000015130000}"/>
    <cellStyle name="Komma 12 2 6" xfId="2471" xr:uid="{00000000-0005-0000-0000-000016130000}"/>
    <cellStyle name="Komma 12 2 6 2" xfId="7625" xr:uid="{00000000-0005-0000-0000-000017130000}"/>
    <cellStyle name="Komma 12 2 6 2 2" xfId="17407" xr:uid="{00000000-0005-0000-0000-000018130000}"/>
    <cellStyle name="Komma 12 2 6 3" xfId="12713" xr:uid="{00000000-0005-0000-0000-000019130000}"/>
    <cellStyle name="Komma 12 2 7" xfId="4193" xr:uid="{00000000-0005-0000-0000-00001A130000}"/>
    <cellStyle name="Komma 12 2 7 2" xfId="9341" xr:uid="{00000000-0005-0000-0000-00001B130000}"/>
    <cellStyle name="Komma 12 2 7 2 2" xfId="18971" xr:uid="{00000000-0005-0000-0000-00001C130000}"/>
    <cellStyle name="Komma 12 2 7 3" xfId="14279" xr:uid="{00000000-0005-0000-0000-00001D130000}"/>
    <cellStyle name="Komma 12 2 8" xfId="5909" xr:uid="{00000000-0005-0000-0000-00001E130000}"/>
    <cellStyle name="Komma 12 2 8 2" xfId="15843" xr:uid="{00000000-0005-0000-0000-00001F130000}"/>
    <cellStyle name="Komma 12 2 9" xfId="11063" xr:uid="{00000000-0005-0000-0000-000020130000}"/>
    <cellStyle name="Komma 12 3" xfId="242" xr:uid="{00000000-0005-0000-0000-000021130000}"/>
    <cellStyle name="Komma 12 3 2" xfId="243" xr:uid="{00000000-0005-0000-0000-000022130000}"/>
    <cellStyle name="Komma 12 3 2 2" xfId="1588" xr:uid="{00000000-0005-0000-0000-000023130000}"/>
    <cellStyle name="Komma 12 3 2 2 2" xfId="3339" xr:uid="{00000000-0005-0000-0000-000024130000}"/>
    <cellStyle name="Komma 12 3 2 2 2 2" xfId="8489" xr:uid="{00000000-0005-0000-0000-000025130000}"/>
    <cellStyle name="Komma 12 3 2 2 2 2 2" xfId="18195" xr:uid="{00000000-0005-0000-0000-000026130000}"/>
    <cellStyle name="Komma 12 3 2 2 2 3" xfId="13501" xr:uid="{00000000-0005-0000-0000-000027130000}"/>
    <cellStyle name="Komma 12 3 2 2 3" xfId="5057" xr:uid="{00000000-0005-0000-0000-000028130000}"/>
    <cellStyle name="Komma 12 3 2 2 3 2" xfId="10205" xr:uid="{00000000-0005-0000-0000-000029130000}"/>
    <cellStyle name="Komma 12 3 2 2 3 2 2" xfId="19759" xr:uid="{00000000-0005-0000-0000-00002A130000}"/>
    <cellStyle name="Komma 12 3 2 2 3 3" xfId="15067" xr:uid="{00000000-0005-0000-0000-00002B130000}"/>
    <cellStyle name="Komma 12 3 2 2 4" xfId="6773" xr:uid="{00000000-0005-0000-0000-00002C130000}"/>
    <cellStyle name="Komma 12 3 2 2 4 2" xfId="16631" xr:uid="{00000000-0005-0000-0000-00002D130000}"/>
    <cellStyle name="Komma 12 3 2 2 5" xfId="11933" xr:uid="{00000000-0005-0000-0000-00002E130000}"/>
    <cellStyle name="Komma 12 3 2 3" xfId="2477" xr:uid="{00000000-0005-0000-0000-00002F130000}"/>
    <cellStyle name="Komma 12 3 2 3 2" xfId="7631" xr:uid="{00000000-0005-0000-0000-000030130000}"/>
    <cellStyle name="Komma 12 3 2 3 2 2" xfId="17413" xr:uid="{00000000-0005-0000-0000-000031130000}"/>
    <cellStyle name="Komma 12 3 2 3 3" xfId="12719" xr:uid="{00000000-0005-0000-0000-000032130000}"/>
    <cellStyle name="Komma 12 3 2 4" xfId="4199" xr:uid="{00000000-0005-0000-0000-000033130000}"/>
    <cellStyle name="Komma 12 3 2 4 2" xfId="9347" xr:uid="{00000000-0005-0000-0000-000034130000}"/>
    <cellStyle name="Komma 12 3 2 4 2 2" xfId="18977" xr:uid="{00000000-0005-0000-0000-000035130000}"/>
    <cellStyle name="Komma 12 3 2 4 3" xfId="14285" xr:uid="{00000000-0005-0000-0000-000036130000}"/>
    <cellStyle name="Komma 12 3 2 5" xfId="5915" xr:uid="{00000000-0005-0000-0000-000037130000}"/>
    <cellStyle name="Komma 12 3 2 5 2" xfId="15849" xr:uid="{00000000-0005-0000-0000-000038130000}"/>
    <cellStyle name="Komma 12 3 2 6" xfId="11069" xr:uid="{00000000-0005-0000-0000-000039130000}"/>
    <cellStyle name="Komma 12 3 3" xfId="1587" xr:uid="{00000000-0005-0000-0000-00003A130000}"/>
    <cellStyle name="Komma 12 3 3 2" xfId="3338" xr:uid="{00000000-0005-0000-0000-00003B130000}"/>
    <cellStyle name="Komma 12 3 3 2 2" xfId="8488" xr:uid="{00000000-0005-0000-0000-00003C130000}"/>
    <cellStyle name="Komma 12 3 3 2 2 2" xfId="18194" xr:uid="{00000000-0005-0000-0000-00003D130000}"/>
    <cellStyle name="Komma 12 3 3 2 3" xfId="13500" xr:uid="{00000000-0005-0000-0000-00003E130000}"/>
    <cellStyle name="Komma 12 3 3 3" xfId="5056" xr:uid="{00000000-0005-0000-0000-00003F130000}"/>
    <cellStyle name="Komma 12 3 3 3 2" xfId="10204" xr:uid="{00000000-0005-0000-0000-000040130000}"/>
    <cellStyle name="Komma 12 3 3 3 2 2" xfId="19758" xr:uid="{00000000-0005-0000-0000-000041130000}"/>
    <cellStyle name="Komma 12 3 3 3 3" xfId="15066" xr:uid="{00000000-0005-0000-0000-000042130000}"/>
    <cellStyle name="Komma 12 3 3 4" xfId="6772" xr:uid="{00000000-0005-0000-0000-000043130000}"/>
    <cellStyle name="Komma 12 3 3 4 2" xfId="16630" xr:uid="{00000000-0005-0000-0000-000044130000}"/>
    <cellStyle name="Komma 12 3 3 5" xfId="11932" xr:uid="{00000000-0005-0000-0000-000045130000}"/>
    <cellStyle name="Komma 12 3 4" xfId="2476" xr:uid="{00000000-0005-0000-0000-000046130000}"/>
    <cellStyle name="Komma 12 3 4 2" xfId="7630" xr:uid="{00000000-0005-0000-0000-000047130000}"/>
    <cellStyle name="Komma 12 3 4 2 2" xfId="17412" xr:uid="{00000000-0005-0000-0000-000048130000}"/>
    <cellStyle name="Komma 12 3 4 3" xfId="12718" xr:uid="{00000000-0005-0000-0000-000049130000}"/>
    <cellStyle name="Komma 12 3 5" xfId="4198" xr:uid="{00000000-0005-0000-0000-00004A130000}"/>
    <cellStyle name="Komma 12 3 5 2" xfId="9346" xr:uid="{00000000-0005-0000-0000-00004B130000}"/>
    <cellStyle name="Komma 12 3 5 2 2" xfId="18976" xr:uid="{00000000-0005-0000-0000-00004C130000}"/>
    <cellStyle name="Komma 12 3 5 3" xfId="14284" xr:uid="{00000000-0005-0000-0000-00004D130000}"/>
    <cellStyle name="Komma 12 3 6" xfId="5914" xr:uid="{00000000-0005-0000-0000-00004E130000}"/>
    <cellStyle name="Komma 12 3 6 2" xfId="15848" xr:uid="{00000000-0005-0000-0000-00004F130000}"/>
    <cellStyle name="Komma 12 3 7" xfId="11068" xr:uid="{00000000-0005-0000-0000-000050130000}"/>
    <cellStyle name="Komma 12 4" xfId="244" xr:uid="{00000000-0005-0000-0000-000051130000}"/>
    <cellStyle name="Komma 12 4 2" xfId="1589" xr:uid="{00000000-0005-0000-0000-000052130000}"/>
    <cellStyle name="Komma 12 4 2 2" xfId="3340" xr:uid="{00000000-0005-0000-0000-000053130000}"/>
    <cellStyle name="Komma 12 4 2 2 2" xfId="8490" xr:uid="{00000000-0005-0000-0000-000054130000}"/>
    <cellStyle name="Komma 12 4 2 2 2 2" xfId="18196" xr:uid="{00000000-0005-0000-0000-000055130000}"/>
    <cellStyle name="Komma 12 4 2 2 3" xfId="13502" xr:uid="{00000000-0005-0000-0000-000056130000}"/>
    <cellStyle name="Komma 12 4 2 3" xfId="5058" xr:uid="{00000000-0005-0000-0000-000057130000}"/>
    <cellStyle name="Komma 12 4 2 3 2" xfId="10206" xr:uid="{00000000-0005-0000-0000-000058130000}"/>
    <cellStyle name="Komma 12 4 2 3 2 2" xfId="19760" xr:uid="{00000000-0005-0000-0000-000059130000}"/>
    <cellStyle name="Komma 12 4 2 3 3" xfId="15068" xr:uid="{00000000-0005-0000-0000-00005A130000}"/>
    <cellStyle name="Komma 12 4 2 4" xfId="6774" xr:uid="{00000000-0005-0000-0000-00005B130000}"/>
    <cellStyle name="Komma 12 4 2 4 2" xfId="16632" xr:uid="{00000000-0005-0000-0000-00005C130000}"/>
    <cellStyle name="Komma 12 4 2 5" xfId="11934" xr:uid="{00000000-0005-0000-0000-00005D130000}"/>
    <cellStyle name="Komma 12 4 3" xfId="2478" xr:uid="{00000000-0005-0000-0000-00005E130000}"/>
    <cellStyle name="Komma 12 4 3 2" xfId="7632" xr:uid="{00000000-0005-0000-0000-00005F130000}"/>
    <cellStyle name="Komma 12 4 3 2 2" xfId="17414" xr:uid="{00000000-0005-0000-0000-000060130000}"/>
    <cellStyle name="Komma 12 4 3 3" xfId="12720" xr:uid="{00000000-0005-0000-0000-000061130000}"/>
    <cellStyle name="Komma 12 4 4" xfId="4200" xr:uid="{00000000-0005-0000-0000-000062130000}"/>
    <cellStyle name="Komma 12 4 4 2" xfId="9348" xr:uid="{00000000-0005-0000-0000-000063130000}"/>
    <cellStyle name="Komma 12 4 4 2 2" xfId="18978" xr:uid="{00000000-0005-0000-0000-000064130000}"/>
    <cellStyle name="Komma 12 4 4 3" xfId="14286" xr:uid="{00000000-0005-0000-0000-000065130000}"/>
    <cellStyle name="Komma 12 4 5" xfId="5916" xr:uid="{00000000-0005-0000-0000-000066130000}"/>
    <cellStyle name="Komma 12 4 5 2" xfId="15850" xr:uid="{00000000-0005-0000-0000-000067130000}"/>
    <cellStyle name="Komma 12 4 6" xfId="11070" xr:uid="{00000000-0005-0000-0000-000068130000}"/>
    <cellStyle name="Komma 12 5" xfId="245" xr:uid="{00000000-0005-0000-0000-000069130000}"/>
    <cellStyle name="Komma 12 5 2" xfId="1590" xr:uid="{00000000-0005-0000-0000-00006A130000}"/>
    <cellStyle name="Komma 12 5 2 2" xfId="3341" xr:uid="{00000000-0005-0000-0000-00006B130000}"/>
    <cellStyle name="Komma 12 5 2 2 2" xfId="8491" xr:uid="{00000000-0005-0000-0000-00006C130000}"/>
    <cellStyle name="Komma 12 5 2 2 2 2" xfId="18197" xr:uid="{00000000-0005-0000-0000-00006D130000}"/>
    <cellStyle name="Komma 12 5 2 2 3" xfId="13503" xr:uid="{00000000-0005-0000-0000-00006E130000}"/>
    <cellStyle name="Komma 12 5 2 3" xfId="5059" xr:uid="{00000000-0005-0000-0000-00006F130000}"/>
    <cellStyle name="Komma 12 5 2 3 2" xfId="10207" xr:uid="{00000000-0005-0000-0000-000070130000}"/>
    <cellStyle name="Komma 12 5 2 3 2 2" xfId="19761" xr:uid="{00000000-0005-0000-0000-000071130000}"/>
    <cellStyle name="Komma 12 5 2 3 3" xfId="15069" xr:uid="{00000000-0005-0000-0000-000072130000}"/>
    <cellStyle name="Komma 12 5 2 4" xfId="6775" xr:uid="{00000000-0005-0000-0000-000073130000}"/>
    <cellStyle name="Komma 12 5 2 4 2" xfId="16633" xr:uid="{00000000-0005-0000-0000-000074130000}"/>
    <cellStyle name="Komma 12 5 2 5" xfId="11935" xr:uid="{00000000-0005-0000-0000-000075130000}"/>
    <cellStyle name="Komma 12 5 3" xfId="2479" xr:uid="{00000000-0005-0000-0000-000076130000}"/>
    <cellStyle name="Komma 12 5 3 2" xfId="7633" xr:uid="{00000000-0005-0000-0000-000077130000}"/>
    <cellStyle name="Komma 12 5 3 2 2" xfId="17415" xr:uid="{00000000-0005-0000-0000-000078130000}"/>
    <cellStyle name="Komma 12 5 3 3" xfId="12721" xr:uid="{00000000-0005-0000-0000-000079130000}"/>
    <cellStyle name="Komma 12 5 4" xfId="4201" xr:uid="{00000000-0005-0000-0000-00007A130000}"/>
    <cellStyle name="Komma 12 5 4 2" xfId="9349" xr:uid="{00000000-0005-0000-0000-00007B130000}"/>
    <cellStyle name="Komma 12 5 4 2 2" xfId="18979" xr:uid="{00000000-0005-0000-0000-00007C130000}"/>
    <cellStyle name="Komma 12 5 4 3" xfId="14287" xr:uid="{00000000-0005-0000-0000-00007D130000}"/>
    <cellStyle name="Komma 12 5 5" xfId="5917" xr:uid="{00000000-0005-0000-0000-00007E130000}"/>
    <cellStyle name="Komma 12 5 5 2" xfId="15851" xr:uid="{00000000-0005-0000-0000-00007F130000}"/>
    <cellStyle name="Komma 12 5 6" xfId="11071" xr:uid="{00000000-0005-0000-0000-000080130000}"/>
    <cellStyle name="Komma 12 6" xfId="1581" xr:uid="{00000000-0005-0000-0000-000081130000}"/>
    <cellStyle name="Komma 12 6 2" xfId="3332" xr:uid="{00000000-0005-0000-0000-000082130000}"/>
    <cellStyle name="Komma 12 6 2 2" xfId="8482" xr:uid="{00000000-0005-0000-0000-000083130000}"/>
    <cellStyle name="Komma 12 6 2 2 2" xfId="18188" xr:uid="{00000000-0005-0000-0000-000084130000}"/>
    <cellStyle name="Komma 12 6 2 3" xfId="13494" xr:uid="{00000000-0005-0000-0000-000085130000}"/>
    <cellStyle name="Komma 12 6 3" xfId="5050" xr:uid="{00000000-0005-0000-0000-000086130000}"/>
    <cellStyle name="Komma 12 6 3 2" xfId="10198" xr:uid="{00000000-0005-0000-0000-000087130000}"/>
    <cellStyle name="Komma 12 6 3 2 2" xfId="19752" xr:uid="{00000000-0005-0000-0000-000088130000}"/>
    <cellStyle name="Komma 12 6 3 3" xfId="15060" xr:uid="{00000000-0005-0000-0000-000089130000}"/>
    <cellStyle name="Komma 12 6 4" xfId="6766" xr:uid="{00000000-0005-0000-0000-00008A130000}"/>
    <cellStyle name="Komma 12 6 4 2" xfId="16624" xr:uid="{00000000-0005-0000-0000-00008B130000}"/>
    <cellStyle name="Komma 12 6 5" xfId="11926" xr:uid="{00000000-0005-0000-0000-00008C130000}"/>
    <cellStyle name="Komma 12 7" xfId="2470" xr:uid="{00000000-0005-0000-0000-00008D130000}"/>
    <cellStyle name="Komma 12 7 2" xfId="7624" xr:uid="{00000000-0005-0000-0000-00008E130000}"/>
    <cellStyle name="Komma 12 7 2 2" xfId="17406" xr:uid="{00000000-0005-0000-0000-00008F130000}"/>
    <cellStyle name="Komma 12 7 3" xfId="12712" xr:uid="{00000000-0005-0000-0000-000090130000}"/>
    <cellStyle name="Komma 12 8" xfId="4192" xr:uid="{00000000-0005-0000-0000-000091130000}"/>
    <cellStyle name="Komma 12 8 2" xfId="9340" xr:uid="{00000000-0005-0000-0000-000092130000}"/>
    <cellStyle name="Komma 12 8 2 2" xfId="18970" xr:uid="{00000000-0005-0000-0000-000093130000}"/>
    <cellStyle name="Komma 12 8 3" xfId="14278" xr:uid="{00000000-0005-0000-0000-000094130000}"/>
    <cellStyle name="Komma 12 9" xfId="5908" xr:uid="{00000000-0005-0000-0000-000095130000}"/>
    <cellStyle name="Komma 12 9 2" xfId="15842" xr:uid="{00000000-0005-0000-0000-000096130000}"/>
    <cellStyle name="Komma 13" xfId="246" xr:uid="{00000000-0005-0000-0000-000097130000}"/>
    <cellStyle name="Komma 13 10" xfId="11072" xr:uid="{00000000-0005-0000-0000-000098130000}"/>
    <cellStyle name="Komma 13 2" xfId="247" xr:uid="{00000000-0005-0000-0000-000099130000}"/>
    <cellStyle name="Komma 13 2 2" xfId="248" xr:uid="{00000000-0005-0000-0000-00009A130000}"/>
    <cellStyle name="Komma 13 2 2 2" xfId="249" xr:uid="{00000000-0005-0000-0000-00009B130000}"/>
    <cellStyle name="Komma 13 2 2 2 2" xfId="1594" xr:uid="{00000000-0005-0000-0000-00009C130000}"/>
    <cellStyle name="Komma 13 2 2 2 2 2" xfId="3345" xr:uid="{00000000-0005-0000-0000-00009D130000}"/>
    <cellStyle name="Komma 13 2 2 2 2 2 2" xfId="8495" xr:uid="{00000000-0005-0000-0000-00009E130000}"/>
    <cellStyle name="Komma 13 2 2 2 2 2 2 2" xfId="18201" xr:uid="{00000000-0005-0000-0000-00009F130000}"/>
    <cellStyle name="Komma 13 2 2 2 2 2 3" xfId="13507" xr:uid="{00000000-0005-0000-0000-0000A0130000}"/>
    <cellStyle name="Komma 13 2 2 2 2 3" xfId="5063" xr:uid="{00000000-0005-0000-0000-0000A1130000}"/>
    <cellStyle name="Komma 13 2 2 2 2 3 2" xfId="10211" xr:uid="{00000000-0005-0000-0000-0000A2130000}"/>
    <cellStyle name="Komma 13 2 2 2 2 3 2 2" xfId="19765" xr:uid="{00000000-0005-0000-0000-0000A3130000}"/>
    <cellStyle name="Komma 13 2 2 2 2 3 3" xfId="15073" xr:uid="{00000000-0005-0000-0000-0000A4130000}"/>
    <cellStyle name="Komma 13 2 2 2 2 4" xfId="6779" xr:uid="{00000000-0005-0000-0000-0000A5130000}"/>
    <cellStyle name="Komma 13 2 2 2 2 4 2" xfId="16637" xr:uid="{00000000-0005-0000-0000-0000A6130000}"/>
    <cellStyle name="Komma 13 2 2 2 2 5" xfId="11939" xr:uid="{00000000-0005-0000-0000-0000A7130000}"/>
    <cellStyle name="Komma 13 2 2 2 3" xfId="2483" xr:uid="{00000000-0005-0000-0000-0000A8130000}"/>
    <cellStyle name="Komma 13 2 2 2 3 2" xfId="7637" xr:uid="{00000000-0005-0000-0000-0000A9130000}"/>
    <cellStyle name="Komma 13 2 2 2 3 2 2" xfId="17419" xr:uid="{00000000-0005-0000-0000-0000AA130000}"/>
    <cellStyle name="Komma 13 2 2 2 3 3" xfId="12725" xr:uid="{00000000-0005-0000-0000-0000AB130000}"/>
    <cellStyle name="Komma 13 2 2 2 4" xfId="4205" xr:uid="{00000000-0005-0000-0000-0000AC130000}"/>
    <cellStyle name="Komma 13 2 2 2 4 2" xfId="9353" xr:uid="{00000000-0005-0000-0000-0000AD130000}"/>
    <cellStyle name="Komma 13 2 2 2 4 2 2" xfId="18983" xr:uid="{00000000-0005-0000-0000-0000AE130000}"/>
    <cellStyle name="Komma 13 2 2 2 4 3" xfId="14291" xr:uid="{00000000-0005-0000-0000-0000AF130000}"/>
    <cellStyle name="Komma 13 2 2 2 5" xfId="5921" xr:uid="{00000000-0005-0000-0000-0000B0130000}"/>
    <cellStyle name="Komma 13 2 2 2 5 2" xfId="15855" xr:uid="{00000000-0005-0000-0000-0000B1130000}"/>
    <cellStyle name="Komma 13 2 2 2 6" xfId="11075" xr:uid="{00000000-0005-0000-0000-0000B2130000}"/>
    <cellStyle name="Komma 13 2 2 3" xfId="1593" xr:uid="{00000000-0005-0000-0000-0000B3130000}"/>
    <cellStyle name="Komma 13 2 2 3 2" xfId="3344" xr:uid="{00000000-0005-0000-0000-0000B4130000}"/>
    <cellStyle name="Komma 13 2 2 3 2 2" xfId="8494" xr:uid="{00000000-0005-0000-0000-0000B5130000}"/>
    <cellStyle name="Komma 13 2 2 3 2 2 2" xfId="18200" xr:uid="{00000000-0005-0000-0000-0000B6130000}"/>
    <cellStyle name="Komma 13 2 2 3 2 3" xfId="13506" xr:uid="{00000000-0005-0000-0000-0000B7130000}"/>
    <cellStyle name="Komma 13 2 2 3 3" xfId="5062" xr:uid="{00000000-0005-0000-0000-0000B8130000}"/>
    <cellStyle name="Komma 13 2 2 3 3 2" xfId="10210" xr:uid="{00000000-0005-0000-0000-0000B9130000}"/>
    <cellStyle name="Komma 13 2 2 3 3 2 2" xfId="19764" xr:uid="{00000000-0005-0000-0000-0000BA130000}"/>
    <cellStyle name="Komma 13 2 2 3 3 3" xfId="15072" xr:uid="{00000000-0005-0000-0000-0000BB130000}"/>
    <cellStyle name="Komma 13 2 2 3 4" xfId="6778" xr:uid="{00000000-0005-0000-0000-0000BC130000}"/>
    <cellStyle name="Komma 13 2 2 3 4 2" xfId="16636" xr:uid="{00000000-0005-0000-0000-0000BD130000}"/>
    <cellStyle name="Komma 13 2 2 3 5" xfId="11938" xr:uid="{00000000-0005-0000-0000-0000BE130000}"/>
    <cellStyle name="Komma 13 2 2 4" xfId="2482" xr:uid="{00000000-0005-0000-0000-0000BF130000}"/>
    <cellStyle name="Komma 13 2 2 4 2" xfId="7636" xr:uid="{00000000-0005-0000-0000-0000C0130000}"/>
    <cellStyle name="Komma 13 2 2 4 2 2" xfId="17418" xr:uid="{00000000-0005-0000-0000-0000C1130000}"/>
    <cellStyle name="Komma 13 2 2 4 3" xfId="12724" xr:uid="{00000000-0005-0000-0000-0000C2130000}"/>
    <cellStyle name="Komma 13 2 2 5" xfId="4204" xr:uid="{00000000-0005-0000-0000-0000C3130000}"/>
    <cellStyle name="Komma 13 2 2 5 2" xfId="9352" xr:uid="{00000000-0005-0000-0000-0000C4130000}"/>
    <cellStyle name="Komma 13 2 2 5 2 2" xfId="18982" xr:uid="{00000000-0005-0000-0000-0000C5130000}"/>
    <cellStyle name="Komma 13 2 2 5 3" xfId="14290" xr:uid="{00000000-0005-0000-0000-0000C6130000}"/>
    <cellStyle name="Komma 13 2 2 6" xfId="5920" xr:uid="{00000000-0005-0000-0000-0000C7130000}"/>
    <cellStyle name="Komma 13 2 2 6 2" xfId="15854" xr:uid="{00000000-0005-0000-0000-0000C8130000}"/>
    <cellStyle name="Komma 13 2 2 7" xfId="11074" xr:uid="{00000000-0005-0000-0000-0000C9130000}"/>
    <cellStyle name="Komma 13 2 3" xfId="250" xr:uid="{00000000-0005-0000-0000-0000CA130000}"/>
    <cellStyle name="Komma 13 2 3 2" xfId="1595" xr:uid="{00000000-0005-0000-0000-0000CB130000}"/>
    <cellStyle name="Komma 13 2 3 2 2" xfId="3346" xr:uid="{00000000-0005-0000-0000-0000CC130000}"/>
    <cellStyle name="Komma 13 2 3 2 2 2" xfId="8496" xr:uid="{00000000-0005-0000-0000-0000CD130000}"/>
    <cellStyle name="Komma 13 2 3 2 2 2 2" xfId="18202" xr:uid="{00000000-0005-0000-0000-0000CE130000}"/>
    <cellStyle name="Komma 13 2 3 2 2 3" xfId="13508" xr:uid="{00000000-0005-0000-0000-0000CF130000}"/>
    <cellStyle name="Komma 13 2 3 2 3" xfId="5064" xr:uid="{00000000-0005-0000-0000-0000D0130000}"/>
    <cellStyle name="Komma 13 2 3 2 3 2" xfId="10212" xr:uid="{00000000-0005-0000-0000-0000D1130000}"/>
    <cellStyle name="Komma 13 2 3 2 3 2 2" xfId="19766" xr:uid="{00000000-0005-0000-0000-0000D2130000}"/>
    <cellStyle name="Komma 13 2 3 2 3 3" xfId="15074" xr:uid="{00000000-0005-0000-0000-0000D3130000}"/>
    <cellStyle name="Komma 13 2 3 2 4" xfId="6780" xr:uid="{00000000-0005-0000-0000-0000D4130000}"/>
    <cellStyle name="Komma 13 2 3 2 4 2" xfId="16638" xr:uid="{00000000-0005-0000-0000-0000D5130000}"/>
    <cellStyle name="Komma 13 2 3 2 5" xfId="11940" xr:uid="{00000000-0005-0000-0000-0000D6130000}"/>
    <cellStyle name="Komma 13 2 3 3" xfId="2484" xr:uid="{00000000-0005-0000-0000-0000D7130000}"/>
    <cellStyle name="Komma 13 2 3 3 2" xfId="7638" xr:uid="{00000000-0005-0000-0000-0000D8130000}"/>
    <cellStyle name="Komma 13 2 3 3 2 2" xfId="17420" xr:uid="{00000000-0005-0000-0000-0000D9130000}"/>
    <cellStyle name="Komma 13 2 3 3 3" xfId="12726" xr:uid="{00000000-0005-0000-0000-0000DA130000}"/>
    <cellStyle name="Komma 13 2 3 4" xfId="4206" xr:uid="{00000000-0005-0000-0000-0000DB130000}"/>
    <cellStyle name="Komma 13 2 3 4 2" xfId="9354" xr:uid="{00000000-0005-0000-0000-0000DC130000}"/>
    <cellStyle name="Komma 13 2 3 4 2 2" xfId="18984" xr:uid="{00000000-0005-0000-0000-0000DD130000}"/>
    <cellStyle name="Komma 13 2 3 4 3" xfId="14292" xr:uid="{00000000-0005-0000-0000-0000DE130000}"/>
    <cellStyle name="Komma 13 2 3 5" xfId="5922" xr:uid="{00000000-0005-0000-0000-0000DF130000}"/>
    <cellStyle name="Komma 13 2 3 5 2" xfId="15856" xr:uid="{00000000-0005-0000-0000-0000E0130000}"/>
    <cellStyle name="Komma 13 2 3 6" xfId="11076" xr:uid="{00000000-0005-0000-0000-0000E1130000}"/>
    <cellStyle name="Komma 13 2 4" xfId="251" xr:uid="{00000000-0005-0000-0000-0000E2130000}"/>
    <cellStyle name="Komma 13 2 4 2" xfId="1596" xr:uid="{00000000-0005-0000-0000-0000E3130000}"/>
    <cellStyle name="Komma 13 2 4 2 2" xfId="3347" xr:uid="{00000000-0005-0000-0000-0000E4130000}"/>
    <cellStyle name="Komma 13 2 4 2 2 2" xfId="8497" xr:uid="{00000000-0005-0000-0000-0000E5130000}"/>
    <cellStyle name="Komma 13 2 4 2 2 2 2" xfId="18203" xr:uid="{00000000-0005-0000-0000-0000E6130000}"/>
    <cellStyle name="Komma 13 2 4 2 2 3" xfId="13509" xr:uid="{00000000-0005-0000-0000-0000E7130000}"/>
    <cellStyle name="Komma 13 2 4 2 3" xfId="5065" xr:uid="{00000000-0005-0000-0000-0000E8130000}"/>
    <cellStyle name="Komma 13 2 4 2 3 2" xfId="10213" xr:uid="{00000000-0005-0000-0000-0000E9130000}"/>
    <cellStyle name="Komma 13 2 4 2 3 2 2" xfId="19767" xr:uid="{00000000-0005-0000-0000-0000EA130000}"/>
    <cellStyle name="Komma 13 2 4 2 3 3" xfId="15075" xr:uid="{00000000-0005-0000-0000-0000EB130000}"/>
    <cellStyle name="Komma 13 2 4 2 4" xfId="6781" xr:uid="{00000000-0005-0000-0000-0000EC130000}"/>
    <cellStyle name="Komma 13 2 4 2 4 2" xfId="16639" xr:uid="{00000000-0005-0000-0000-0000ED130000}"/>
    <cellStyle name="Komma 13 2 4 2 5" xfId="11941" xr:uid="{00000000-0005-0000-0000-0000EE130000}"/>
    <cellStyle name="Komma 13 2 4 3" xfId="2485" xr:uid="{00000000-0005-0000-0000-0000EF130000}"/>
    <cellStyle name="Komma 13 2 4 3 2" xfId="7639" xr:uid="{00000000-0005-0000-0000-0000F0130000}"/>
    <cellStyle name="Komma 13 2 4 3 2 2" xfId="17421" xr:uid="{00000000-0005-0000-0000-0000F1130000}"/>
    <cellStyle name="Komma 13 2 4 3 3" xfId="12727" xr:uid="{00000000-0005-0000-0000-0000F2130000}"/>
    <cellStyle name="Komma 13 2 4 4" xfId="4207" xr:uid="{00000000-0005-0000-0000-0000F3130000}"/>
    <cellStyle name="Komma 13 2 4 4 2" xfId="9355" xr:uid="{00000000-0005-0000-0000-0000F4130000}"/>
    <cellStyle name="Komma 13 2 4 4 2 2" xfId="18985" xr:uid="{00000000-0005-0000-0000-0000F5130000}"/>
    <cellStyle name="Komma 13 2 4 4 3" xfId="14293" xr:uid="{00000000-0005-0000-0000-0000F6130000}"/>
    <cellStyle name="Komma 13 2 4 5" xfId="5923" xr:uid="{00000000-0005-0000-0000-0000F7130000}"/>
    <cellStyle name="Komma 13 2 4 5 2" xfId="15857" xr:uid="{00000000-0005-0000-0000-0000F8130000}"/>
    <cellStyle name="Komma 13 2 4 6" xfId="11077" xr:uid="{00000000-0005-0000-0000-0000F9130000}"/>
    <cellStyle name="Komma 13 2 5" xfId="1592" xr:uid="{00000000-0005-0000-0000-0000FA130000}"/>
    <cellStyle name="Komma 13 2 5 2" xfId="3343" xr:uid="{00000000-0005-0000-0000-0000FB130000}"/>
    <cellStyle name="Komma 13 2 5 2 2" xfId="8493" xr:uid="{00000000-0005-0000-0000-0000FC130000}"/>
    <cellStyle name="Komma 13 2 5 2 2 2" xfId="18199" xr:uid="{00000000-0005-0000-0000-0000FD130000}"/>
    <cellStyle name="Komma 13 2 5 2 3" xfId="13505" xr:uid="{00000000-0005-0000-0000-0000FE130000}"/>
    <cellStyle name="Komma 13 2 5 3" xfId="5061" xr:uid="{00000000-0005-0000-0000-0000FF130000}"/>
    <cellStyle name="Komma 13 2 5 3 2" xfId="10209" xr:uid="{00000000-0005-0000-0000-000000140000}"/>
    <cellStyle name="Komma 13 2 5 3 2 2" xfId="19763" xr:uid="{00000000-0005-0000-0000-000001140000}"/>
    <cellStyle name="Komma 13 2 5 3 3" xfId="15071" xr:uid="{00000000-0005-0000-0000-000002140000}"/>
    <cellStyle name="Komma 13 2 5 4" xfId="6777" xr:uid="{00000000-0005-0000-0000-000003140000}"/>
    <cellStyle name="Komma 13 2 5 4 2" xfId="16635" xr:uid="{00000000-0005-0000-0000-000004140000}"/>
    <cellStyle name="Komma 13 2 5 5" xfId="11937" xr:uid="{00000000-0005-0000-0000-000005140000}"/>
    <cellStyle name="Komma 13 2 6" xfId="2481" xr:uid="{00000000-0005-0000-0000-000006140000}"/>
    <cellStyle name="Komma 13 2 6 2" xfId="7635" xr:uid="{00000000-0005-0000-0000-000007140000}"/>
    <cellStyle name="Komma 13 2 6 2 2" xfId="17417" xr:uid="{00000000-0005-0000-0000-000008140000}"/>
    <cellStyle name="Komma 13 2 6 3" xfId="12723" xr:uid="{00000000-0005-0000-0000-000009140000}"/>
    <cellStyle name="Komma 13 2 7" xfId="4203" xr:uid="{00000000-0005-0000-0000-00000A140000}"/>
    <cellStyle name="Komma 13 2 7 2" xfId="9351" xr:uid="{00000000-0005-0000-0000-00000B140000}"/>
    <cellStyle name="Komma 13 2 7 2 2" xfId="18981" xr:uid="{00000000-0005-0000-0000-00000C140000}"/>
    <cellStyle name="Komma 13 2 7 3" xfId="14289" xr:uid="{00000000-0005-0000-0000-00000D140000}"/>
    <cellStyle name="Komma 13 2 8" xfId="5919" xr:uid="{00000000-0005-0000-0000-00000E140000}"/>
    <cellStyle name="Komma 13 2 8 2" xfId="15853" xr:uid="{00000000-0005-0000-0000-00000F140000}"/>
    <cellStyle name="Komma 13 2 9" xfId="11073" xr:uid="{00000000-0005-0000-0000-000010140000}"/>
    <cellStyle name="Komma 13 3" xfId="252" xr:uid="{00000000-0005-0000-0000-000011140000}"/>
    <cellStyle name="Komma 13 3 2" xfId="253" xr:uid="{00000000-0005-0000-0000-000012140000}"/>
    <cellStyle name="Komma 13 3 2 2" xfId="1598" xr:uid="{00000000-0005-0000-0000-000013140000}"/>
    <cellStyle name="Komma 13 3 2 2 2" xfId="3349" xr:uid="{00000000-0005-0000-0000-000014140000}"/>
    <cellStyle name="Komma 13 3 2 2 2 2" xfId="8499" xr:uid="{00000000-0005-0000-0000-000015140000}"/>
    <cellStyle name="Komma 13 3 2 2 2 2 2" xfId="18205" xr:uid="{00000000-0005-0000-0000-000016140000}"/>
    <cellStyle name="Komma 13 3 2 2 2 3" xfId="13511" xr:uid="{00000000-0005-0000-0000-000017140000}"/>
    <cellStyle name="Komma 13 3 2 2 3" xfId="5067" xr:uid="{00000000-0005-0000-0000-000018140000}"/>
    <cellStyle name="Komma 13 3 2 2 3 2" xfId="10215" xr:uid="{00000000-0005-0000-0000-000019140000}"/>
    <cellStyle name="Komma 13 3 2 2 3 2 2" xfId="19769" xr:uid="{00000000-0005-0000-0000-00001A140000}"/>
    <cellStyle name="Komma 13 3 2 2 3 3" xfId="15077" xr:uid="{00000000-0005-0000-0000-00001B140000}"/>
    <cellStyle name="Komma 13 3 2 2 4" xfId="6783" xr:uid="{00000000-0005-0000-0000-00001C140000}"/>
    <cellStyle name="Komma 13 3 2 2 4 2" xfId="16641" xr:uid="{00000000-0005-0000-0000-00001D140000}"/>
    <cellStyle name="Komma 13 3 2 2 5" xfId="11943" xr:uid="{00000000-0005-0000-0000-00001E140000}"/>
    <cellStyle name="Komma 13 3 2 3" xfId="2487" xr:uid="{00000000-0005-0000-0000-00001F140000}"/>
    <cellStyle name="Komma 13 3 2 3 2" xfId="7641" xr:uid="{00000000-0005-0000-0000-000020140000}"/>
    <cellStyle name="Komma 13 3 2 3 2 2" xfId="17423" xr:uid="{00000000-0005-0000-0000-000021140000}"/>
    <cellStyle name="Komma 13 3 2 3 3" xfId="12729" xr:uid="{00000000-0005-0000-0000-000022140000}"/>
    <cellStyle name="Komma 13 3 2 4" xfId="4209" xr:uid="{00000000-0005-0000-0000-000023140000}"/>
    <cellStyle name="Komma 13 3 2 4 2" xfId="9357" xr:uid="{00000000-0005-0000-0000-000024140000}"/>
    <cellStyle name="Komma 13 3 2 4 2 2" xfId="18987" xr:uid="{00000000-0005-0000-0000-000025140000}"/>
    <cellStyle name="Komma 13 3 2 4 3" xfId="14295" xr:uid="{00000000-0005-0000-0000-000026140000}"/>
    <cellStyle name="Komma 13 3 2 5" xfId="5925" xr:uid="{00000000-0005-0000-0000-000027140000}"/>
    <cellStyle name="Komma 13 3 2 5 2" xfId="15859" xr:uid="{00000000-0005-0000-0000-000028140000}"/>
    <cellStyle name="Komma 13 3 2 6" xfId="11079" xr:uid="{00000000-0005-0000-0000-000029140000}"/>
    <cellStyle name="Komma 13 3 3" xfId="1597" xr:uid="{00000000-0005-0000-0000-00002A140000}"/>
    <cellStyle name="Komma 13 3 3 2" xfId="3348" xr:uid="{00000000-0005-0000-0000-00002B140000}"/>
    <cellStyle name="Komma 13 3 3 2 2" xfId="8498" xr:uid="{00000000-0005-0000-0000-00002C140000}"/>
    <cellStyle name="Komma 13 3 3 2 2 2" xfId="18204" xr:uid="{00000000-0005-0000-0000-00002D140000}"/>
    <cellStyle name="Komma 13 3 3 2 3" xfId="13510" xr:uid="{00000000-0005-0000-0000-00002E140000}"/>
    <cellStyle name="Komma 13 3 3 3" xfId="5066" xr:uid="{00000000-0005-0000-0000-00002F140000}"/>
    <cellStyle name="Komma 13 3 3 3 2" xfId="10214" xr:uid="{00000000-0005-0000-0000-000030140000}"/>
    <cellStyle name="Komma 13 3 3 3 2 2" xfId="19768" xr:uid="{00000000-0005-0000-0000-000031140000}"/>
    <cellStyle name="Komma 13 3 3 3 3" xfId="15076" xr:uid="{00000000-0005-0000-0000-000032140000}"/>
    <cellStyle name="Komma 13 3 3 4" xfId="6782" xr:uid="{00000000-0005-0000-0000-000033140000}"/>
    <cellStyle name="Komma 13 3 3 4 2" xfId="16640" xr:uid="{00000000-0005-0000-0000-000034140000}"/>
    <cellStyle name="Komma 13 3 3 5" xfId="11942" xr:uid="{00000000-0005-0000-0000-000035140000}"/>
    <cellStyle name="Komma 13 3 4" xfId="2486" xr:uid="{00000000-0005-0000-0000-000036140000}"/>
    <cellStyle name="Komma 13 3 4 2" xfId="7640" xr:uid="{00000000-0005-0000-0000-000037140000}"/>
    <cellStyle name="Komma 13 3 4 2 2" xfId="17422" xr:uid="{00000000-0005-0000-0000-000038140000}"/>
    <cellStyle name="Komma 13 3 4 3" xfId="12728" xr:uid="{00000000-0005-0000-0000-000039140000}"/>
    <cellStyle name="Komma 13 3 5" xfId="4208" xr:uid="{00000000-0005-0000-0000-00003A140000}"/>
    <cellStyle name="Komma 13 3 5 2" xfId="9356" xr:uid="{00000000-0005-0000-0000-00003B140000}"/>
    <cellStyle name="Komma 13 3 5 2 2" xfId="18986" xr:uid="{00000000-0005-0000-0000-00003C140000}"/>
    <cellStyle name="Komma 13 3 5 3" xfId="14294" xr:uid="{00000000-0005-0000-0000-00003D140000}"/>
    <cellStyle name="Komma 13 3 6" xfId="5924" xr:uid="{00000000-0005-0000-0000-00003E140000}"/>
    <cellStyle name="Komma 13 3 6 2" xfId="15858" xr:uid="{00000000-0005-0000-0000-00003F140000}"/>
    <cellStyle name="Komma 13 3 7" xfId="11078" xr:uid="{00000000-0005-0000-0000-000040140000}"/>
    <cellStyle name="Komma 13 4" xfId="254" xr:uid="{00000000-0005-0000-0000-000041140000}"/>
    <cellStyle name="Komma 13 4 2" xfId="1599" xr:uid="{00000000-0005-0000-0000-000042140000}"/>
    <cellStyle name="Komma 13 4 2 2" xfId="3350" xr:uid="{00000000-0005-0000-0000-000043140000}"/>
    <cellStyle name="Komma 13 4 2 2 2" xfId="8500" xr:uid="{00000000-0005-0000-0000-000044140000}"/>
    <cellStyle name="Komma 13 4 2 2 2 2" xfId="18206" xr:uid="{00000000-0005-0000-0000-000045140000}"/>
    <cellStyle name="Komma 13 4 2 2 3" xfId="13512" xr:uid="{00000000-0005-0000-0000-000046140000}"/>
    <cellStyle name="Komma 13 4 2 3" xfId="5068" xr:uid="{00000000-0005-0000-0000-000047140000}"/>
    <cellStyle name="Komma 13 4 2 3 2" xfId="10216" xr:uid="{00000000-0005-0000-0000-000048140000}"/>
    <cellStyle name="Komma 13 4 2 3 2 2" xfId="19770" xr:uid="{00000000-0005-0000-0000-000049140000}"/>
    <cellStyle name="Komma 13 4 2 3 3" xfId="15078" xr:uid="{00000000-0005-0000-0000-00004A140000}"/>
    <cellStyle name="Komma 13 4 2 4" xfId="6784" xr:uid="{00000000-0005-0000-0000-00004B140000}"/>
    <cellStyle name="Komma 13 4 2 4 2" xfId="16642" xr:uid="{00000000-0005-0000-0000-00004C140000}"/>
    <cellStyle name="Komma 13 4 2 5" xfId="11944" xr:uid="{00000000-0005-0000-0000-00004D140000}"/>
    <cellStyle name="Komma 13 4 3" xfId="2488" xr:uid="{00000000-0005-0000-0000-00004E140000}"/>
    <cellStyle name="Komma 13 4 3 2" xfId="7642" xr:uid="{00000000-0005-0000-0000-00004F140000}"/>
    <cellStyle name="Komma 13 4 3 2 2" xfId="17424" xr:uid="{00000000-0005-0000-0000-000050140000}"/>
    <cellStyle name="Komma 13 4 3 3" xfId="12730" xr:uid="{00000000-0005-0000-0000-000051140000}"/>
    <cellStyle name="Komma 13 4 4" xfId="4210" xr:uid="{00000000-0005-0000-0000-000052140000}"/>
    <cellStyle name="Komma 13 4 4 2" xfId="9358" xr:uid="{00000000-0005-0000-0000-000053140000}"/>
    <cellStyle name="Komma 13 4 4 2 2" xfId="18988" xr:uid="{00000000-0005-0000-0000-000054140000}"/>
    <cellStyle name="Komma 13 4 4 3" xfId="14296" xr:uid="{00000000-0005-0000-0000-000055140000}"/>
    <cellStyle name="Komma 13 4 5" xfId="5926" xr:uid="{00000000-0005-0000-0000-000056140000}"/>
    <cellStyle name="Komma 13 4 5 2" xfId="15860" xr:uid="{00000000-0005-0000-0000-000057140000}"/>
    <cellStyle name="Komma 13 4 6" xfId="11080" xr:uid="{00000000-0005-0000-0000-000058140000}"/>
    <cellStyle name="Komma 13 5" xfId="255" xr:uid="{00000000-0005-0000-0000-000059140000}"/>
    <cellStyle name="Komma 13 5 2" xfId="1600" xr:uid="{00000000-0005-0000-0000-00005A140000}"/>
    <cellStyle name="Komma 13 5 2 2" xfId="3351" xr:uid="{00000000-0005-0000-0000-00005B140000}"/>
    <cellStyle name="Komma 13 5 2 2 2" xfId="8501" xr:uid="{00000000-0005-0000-0000-00005C140000}"/>
    <cellStyle name="Komma 13 5 2 2 2 2" xfId="18207" xr:uid="{00000000-0005-0000-0000-00005D140000}"/>
    <cellStyle name="Komma 13 5 2 2 3" xfId="13513" xr:uid="{00000000-0005-0000-0000-00005E140000}"/>
    <cellStyle name="Komma 13 5 2 3" xfId="5069" xr:uid="{00000000-0005-0000-0000-00005F140000}"/>
    <cellStyle name="Komma 13 5 2 3 2" xfId="10217" xr:uid="{00000000-0005-0000-0000-000060140000}"/>
    <cellStyle name="Komma 13 5 2 3 2 2" xfId="19771" xr:uid="{00000000-0005-0000-0000-000061140000}"/>
    <cellStyle name="Komma 13 5 2 3 3" xfId="15079" xr:uid="{00000000-0005-0000-0000-000062140000}"/>
    <cellStyle name="Komma 13 5 2 4" xfId="6785" xr:uid="{00000000-0005-0000-0000-000063140000}"/>
    <cellStyle name="Komma 13 5 2 4 2" xfId="16643" xr:uid="{00000000-0005-0000-0000-000064140000}"/>
    <cellStyle name="Komma 13 5 2 5" xfId="11945" xr:uid="{00000000-0005-0000-0000-000065140000}"/>
    <cellStyle name="Komma 13 5 3" xfId="2489" xr:uid="{00000000-0005-0000-0000-000066140000}"/>
    <cellStyle name="Komma 13 5 3 2" xfId="7643" xr:uid="{00000000-0005-0000-0000-000067140000}"/>
    <cellStyle name="Komma 13 5 3 2 2" xfId="17425" xr:uid="{00000000-0005-0000-0000-000068140000}"/>
    <cellStyle name="Komma 13 5 3 3" xfId="12731" xr:uid="{00000000-0005-0000-0000-000069140000}"/>
    <cellStyle name="Komma 13 5 4" xfId="4211" xr:uid="{00000000-0005-0000-0000-00006A140000}"/>
    <cellStyle name="Komma 13 5 4 2" xfId="9359" xr:uid="{00000000-0005-0000-0000-00006B140000}"/>
    <cellStyle name="Komma 13 5 4 2 2" xfId="18989" xr:uid="{00000000-0005-0000-0000-00006C140000}"/>
    <cellStyle name="Komma 13 5 4 3" xfId="14297" xr:uid="{00000000-0005-0000-0000-00006D140000}"/>
    <cellStyle name="Komma 13 5 5" xfId="5927" xr:uid="{00000000-0005-0000-0000-00006E140000}"/>
    <cellStyle name="Komma 13 5 5 2" xfId="15861" xr:uid="{00000000-0005-0000-0000-00006F140000}"/>
    <cellStyle name="Komma 13 5 6" xfId="11081" xr:uid="{00000000-0005-0000-0000-000070140000}"/>
    <cellStyle name="Komma 13 6" xfId="1591" xr:uid="{00000000-0005-0000-0000-000071140000}"/>
    <cellStyle name="Komma 13 6 2" xfId="3342" xr:uid="{00000000-0005-0000-0000-000072140000}"/>
    <cellStyle name="Komma 13 6 2 2" xfId="8492" xr:uid="{00000000-0005-0000-0000-000073140000}"/>
    <cellStyle name="Komma 13 6 2 2 2" xfId="18198" xr:uid="{00000000-0005-0000-0000-000074140000}"/>
    <cellStyle name="Komma 13 6 2 3" xfId="13504" xr:uid="{00000000-0005-0000-0000-000075140000}"/>
    <cellStyle name="Komma 13 6 3" xfId="5060" xr:uid="{00000000-0005-0000-0000-000076140000}"/>
    <cellStyle name="Komma 13 6 3 2" xfId="10208" xr:uid="{00000000-0005-0000-0000-000077140000}"/>
    <cellStyle name="Komma 13 6 3 2 2" xfId="19762" xr:uid="{00000000-0005-0000-0000-000078140000}"/>
    <cellStyle name="Komma 13 6 3 3" xfId="15070" xr:uid="{00000000-0005-0000-0000-000079140000}"/>
    <cellStyle name="Komma 13 6 4" xfId="6776" xr:uid="{00000000-0005-0000-0000-00007A140000}"/>
    <cellStyle name="Komma 13 6 4 2" xfId="16634" xr:uid="{00000000-0005-0000-0000-00007B140000}"/>
    <cellStyle name="Komma 13 6 5" xfId="11936" xr:uid="{00000000-0005-0000-0000-00007C140000}"/>
    <cellStyle name="Komma 13 7" xfId="2480" xr:uid="{00000000-0005-0000-0000-00007D140000}"/>
    <cellStyle name="Komma 13 7 2" xfId="7634" xr:uid="{00000000-0005-0000-0000-00007E140000}"/>
    <cellStyle name="Komma 13 7 2 2" xfId="17416" xr:uid="{00000000-0005-0000-0000-00007F140000}"/>
    <cellStyle name="Komma 13 7 3" xfId="12722" xr:uid="{00000000-0005-0000-0000-000080140000}"/>
    <cellStyle name="Komma 13 8" xfId="4202" xr:uid="{00000000-0005-0000-0000-000081140000}"/>
    <cellStyle name="Komma 13 8 2" xfId="9350" xr:uid="{00000000-0005-0000-0000-000082140000}"/>
    <cellStyle name="Komma 13 8 2 2" xfId="18980" xr:uid="{00000000-0005-0000-0000-000083140000}"/>
    <cellStyle name="Komma 13 8 3" xfId="14288" xr:uid="{00000000-0005-0000-0000-000084140000}"/>
    <cellStyle name="Komma 13 9" xfId="5918" xr:uid="{00000000-0005-0000-0000-000085140000}"/>
    <cellStyle name="Komma 13 9 2" xfId="15852" xr:uid="{00000000-0005-0000-0000-000086140000}"/>
    <cellStyle name="Komma 14" xfId="256" xr:uid="{00000000-0005-0000-0000-000087140000}"/>
    <cellStyle name="Komma 14 10" xfId="11082" xr:uid="{00000000-0005-0000-0000-000088140000}"/>
    <cellStyle name="Komma 14 2" xfId="257" xr:uid="{00000000-0005-0000-0000-000089140000}"/>
    <cellStyle name="Komma 14 2 2" xfId="258" xr:uid="{00000000-0005-0000-0000-00008A140000}"/>
    <cellStyle name="Komma 14 2 2 2" xfId="259" xr:uid="{00000000-0005-0000-0000-00008B140000}"/>
    <cellStyle name="Komma 14 2 2 2 2" xfId="1604" xr:uid="{00000000-0005-0000-0000-00008C140000}"/>
    <cellStyle name="Komma 14 2 2 2 2 2" xfId="3355" xr:uid="{00000000-0005-0000-0000-00008D140000}"/>
    <cellStyle name="Komma 14 2 2 2 2 2 2" xfId="8505" xr:uid="{00000000-0005-0000-0000-00008E140000}"/>
    <cellStyle name="Komma 14 2 2 2 2 2 2 2" xfId="18211" xr:uid="{00000000-0005-0000-0000-00008F140000}"/>
    <cellStyle name="Komma 14 2 2 2 2 2 3" xfId="13517" xr:uid="{00000000-0005-0000-0000-000090140000}"/>
    <cellStyle name="Komma 14 2 2 2 2 3" xfId="5073" xr:uid="{00000000-0005-0000-0000-000091140000}"/>
    <cellStyle name="Komma 14 2 2 2 2 3 2" xfId="10221" xr:uid="{00000000-0005-0000-0000-000092140000}"/>
    <cellStyle name="Komma 14 2 2 2 2 3 2 2" xfId="19775" xr:uid="{00000000-0005-0000-0000-000093140000}"/>
    <cellStyle name="Komma 14 2 2 2 2 3 3" xfId="15083" xr:uid="{00000000-0005-0000-0000-000094140000}"/>
    <cellStyle name="Komma 14 2 2 2 2 4" xfId="6789" xr:uid="{00000000-0005-0000-0000-000095140000}"/>
    <cellStyle name="Komma 14 2 2 2 2 4 2" xfId="16647" xr:uid="{00000000-0005-0000-0000-000096140000}"/>
    <cellStyle name="Komma 14 2 2 2 2 5" xfId="11949" xr:uid="{00000000-0005-0000-0000-000097140000}"/>
    <cellStyle name="Komma 14 2 2 2 3" xfId="2493" xr:uid="{00000000-0005-0000-0000-000098140000}"/>
    <cellStyle name="Komma 14 2 2 2 3 2" xfId="7647" xr:uid="{00000000-0005-0000-0000-000099140000}"/>
    <cellStyle name="Komma 14 2 2 2 3 2 2" xfId="17429" xr:uid="{00000000-0005-0000-0000-00009A140000}"/>
    <cellStyle name="Komma 14 2 2 2 3 3" xfId="12735" xr:uid="{00000000-0005-0000-0000-00009B140000}"/>
    <cellStyle name="Komma 14 2 2 2 4" xfId="4215" xr:uid="{00000000-0005-0000-0000-00009C140000}"/>
    <cellStyle name="Komma 14 2 2 2 4 2" xfId="9363" xr:uid="{00000000-0005-0000-0000-00009D140000}"/>
    <cellStyle name="Komma 14 2 2 2 4 2 2" xfId="18993" xr:uid="{00000000-0005-0000-0000-00009E140000}"/>
    <cellStyle name="Komma 14 2 2 2 4 3" xfId="14301" xr:uid="{00000000-0005-0000-0000-00009F140000}"/>
    <cellStyle name="Komma 14 2 2 2 5" xfId="5931" xr:uid="{00000000-0005-0000-0000-0000A0140000}"/>
    <cellStyle name="Komma 14 2 2 2 5 2" xfId="15865" xr:uid="{00000000-0005-0000-0000-0000A1140000}"/>
    <cellStyle name="Komma 14 2 2 2 6" xfId="11085" xr:uid="{00000000-0005-0000-0000-0000A2140000}"/>
    <cellStyle name="Komma 14 2 2 3" xfId="1603" xr:uid="{00000000-0005-0000-0000-0000A3140000}"/>
    <cellStyle name="Komma 14 2 2 3 2" xfId="3354" xr:uid="{00000000-0005-0000-0000-0000A4140000}"/>
    <cellStyle name="Komma 14 2 2 3 2 2" xfId="8504" xr:uid="{00000000-0005-0000-0000-0000A5140000}"/>
    <cellStyle name="Komma 14 2 2 3 2 2 2" xfId="18210" xr:uid="{00000000-0005-0000-0000-0000A6140000}"/>
    <cellStyle name="Komma 14 2 2 3 2 3" xfId="13516" xr:uid="{00000000-0005-0000-0000-0000A7140000}"/>
    <cellStyle name="Komma 14 2 2 3 3" xfId="5072" xr:uid="{00000000-0005-0000-0000-0000A8140000}"/>
    <cellStyle name="Komma 14 2 2 3 3 2" xfId="10220" xr:uid="{00000000-0005-0000-0000-0000A9140000}"/>
    <cellStyle name="Komma 14 2 2 3 3 2 2" xfId="19774" xr:uid="{00000000-0005-0000-0000-0000AA140000}"/>
    <cellStyle name="Komma 14 2 2 3 3 3" xfId="15082" xr:uid="{00000000-0005-0000-0000-0000AB140000}"/>
    <cellStyle name="Komma 14 2 2 3 4" xfId="6788" xr:uid="{00000000-0005-0000-0000-0000AC140000}"/>
    <cellStyle name="Komma 14 2 2 3 4 2" xfId="16646" xr:uid="{00000000-0005-0000-0000-0000AD140000}"/>
    <cellStyle name="Komma 14 2 2 3 5" xfId="11948" xr:uid="{00000000-0005-0000-0000-0000AE140000}"/>
    <cellStyle name="Komma 14 2 2 4" xfId="2492" xr:uid="{00000000-0005-0000-0000-0000AF140000}"/>
    <cellStyle name="Komma 14 2 2 4 2" xfId="7646" xr:uid="{00000000-0005-0000-0000-0000B0140000}"/>
    <cellStyle name="Komma 14 2 2 4 2 2" xfId="17428" xr:uid="{00000000-0005-0000-0000-0000B1140000}"/>
    <cellStyle name="Komma 14 2 2 4 3" xfId="12734" xr:uid="{00000000-0005-0000-0000-0000B2140000}"/>
    <cellStyle name="Komma 14 2 2 5" xfId="4214" xr:uid="{00000000-0005-0000-0000-0000B3140000}"/>
    <cellStyle name="Komma 14 2 2 5 2" xfId="9362" xr:uid="{00000000-0005-0000-0000-0000B4140000}"/>
    <cellStyle name="Komma 14 2 2 5 2 2" xfId="18992" xr:uid="{00000000-0005-0000-0000-0000B5140000}"/>
    <cellStyle name="Komma 14 2 2 5 3" xfId="14300" xr:uid="{00000000-0005-0000-0000-0000B6140000}"/>
    <cellStyle name="Komma 14 2 2 6" xfId="5930" xr:uid="{00000000-0005-0000-0000-0000B7140000}"/>
    <cellStyle name="Komma 14 2 2 6 2" xfId="15864" xr:uid="{00000000-0005-0000-0000-0000B8140000}"/>
    <cellStyle name="Komma 14 2 2 7" xfId="11084" xr:uid="{00000000-0005-0000-0000-0000B9140000}"/>
    <cellStyle name="Komma 14 2 3" xfId="260" xr:uid="{00000000-0005-0000-0000-0000BA140000}"/>
    <cellStyle name="Komma 14 2 3 2" xfId="1605" xr:uid="{00000000-0005-0000-0000-0000BB140000}"/>
    <cellStyle name="Komma 14 2 3 2 2" xfId="3356" xr:uid="{00000000-0005-0000-0000-0000BC140000}"/>
    <cellStyle name="Komma 14 2 3 2 2 2" xfId="8506" xr:uid="{00000000-0005-0000-0000-0000BD140000}"/>
    <cellStyle name="Komma 14 2 3 2 2 2 2" xfId="18212" xr:uid="{00000000-0005-0000-0000-0000BE140000}"/>
    <cellStyle name="Komma 14 2 3 2 2 3" xfId="13518" xr:uid="{00000000-0005-0000-0000-0000BF140000}"/>
    <cellStyle name="Komma 14 2 3 2 3" xfId="5074" xr:uid="{00000000-0005-0000-0000-0000C0140000}"/>
    <cellStyle name="Komma 14 2 3 2 3 2" xfId="10222" xr:uid="{00000000-0005-0000-0000-0000C1140000}"/>
    <cellStyle name="Komma 14 2 3 2 3 2 2" xfId="19776" xr:uid="{00000000-0005-0000-0000-0000C2140000}"/>
    <cellStyle name="Komma 14 2 3 2 3 3" xfId="15084" xr:uid="{00000000-0005-0000-0000-0000C3140000}"/>
    <cellStyle name="Komma 14 2 3 2 4" xfId="6790" xr:uid="{00000000-0005-0000-0000-0000C4140000}"/>
    <cellStyle name="Komma 14 2 3 2 4 2" xfId="16648" xr:uid="{00000000-0005-0000-0000-0000C5140000}"/>
    <cellStyle name="Komma 14 2 3 2 5" xfId="11950" xr:uid="{00000000-0005-0000-0000-0000C6140000}"/>
    <cellStyle name="Komma 14 2 3 3" xfId="2494" xr:uid="{00000000-0005-0000-0000-0000C7140000}"/>
    <cellStyle name="Komma 14 2 3 3 2" xfId="7648" xr:uid="{00000000-0005-0000-0000-0000C8140000}"/>
    <cellStyle name="Komma 14 2 3 3 2 2" xfId="17430" xr:uid="{00000000-0005-0000-0000-0000C9140000}"/>
    <cellStyle name="Komma 14 2 3 3 3" xfId="12736" xr:uid="{00000000-0005-0000-0000-0000CA140000}"/>
    <cellStyle name="Komma 14 2 3 4" xfId="4216" xr:uid="{00000000-0005-0000-0000-0000CB140000}"/>
    <cellStyle name="Komma 14 2 3 4 2" xfId="9364" xr:uid="{00000000-0005-0000-0000-0000CC140000}"/>
    <cellStyle name="Komma 14 2 3 4 2 2" xfId="18994" xr:uid="{00000000-0005-0000-0000-0000CD140000}"/>
    <cellStyle name="Komma 14 2 3 4 3" xfId="14302" xr:uid="{00000000-0005-0000-0000-0000CE140000}"/>
    <cellStyle name="Komma 14 2 3 5" xfId="5932" xr:uid="{00000000-0005-0000-0000-0000CF140000}"/>
    <cellStyle name="Komma 14 2 3 5 2" xfId="15866" xr:uid="{00000000-0005-0000-0000-0000D0140000}"/>
    <cellStyle name="Komma 14 2 3 6" xfId="11086" xr:uid="{00000000-0005-0000-0000-0000D1140000}"/>
    <cellStyle name="Komma 14 2 4" xfId="261" xr:uid="{00000000-0005-0000-0000-0000D2140000}"/>
    <cellStyle name="Komma 14 2 4 2" xfId="1606" xr:uid="{00000000-0005-0000-0000-0000D3140000}"/>
    <cellStyle name="Komma 14 2 4 2 2" xfId="3357" xr:uid="{00000000-0005-0000-0000-0000D4140000}"/>
    <cellStyle name="Komma 14 2 4 2 2 2" xfId="8507" xr:uid="{00000000-0005-0000-0000-0000D5140000}"/>
    <cellStyle name="Komma 14 2 4 2 2 2 2" xfId="18213" xr:uid="{00000000-0005-0000-0000-0000D6140000}"/>
    <cellStyle name="Komma 14 2 4 2 2 3" xfId="13519" xr:uid="{00000000-0005-0000-0000-0000D7140000}"/>
    <cellStyle name="Komma 14 2 4 2 3" xfId="5075" xr:uid="{00000000-0005-0000-0000-0000D8140000}"/>
    <cellStyle name="Komma 14 2 4 2 3 2" xfId="10223" xr:uid="{00000000-0005-0000-0000-0000D9140000}"/>
    <cellStyle name="Komma 14 2 4 2 3 2 2" xfId="19777" xr:uid="{00000000-0005-0000-0000-0000DA140000}"/>
    <cellStyle name="Komma 14 2 4 2 3 3" xfId="15085" xr:uid="{00000000-0005-0000-0000-0000DB140000}"/>
    <cellStyle name="Komma 14 2 4 2 4" xfId="6791" xr:uid="{00000000-0005-0000-0000-0000DC140000}"/>
    <cellStyle name="Komma 14 2 4 2 4 2" xfId="16649" xr:uid="{00000000-0005-0000-0000-0000DD140000}"/>
    <cellStyle name="Komma 14 2 4 2 5" xfId="11951" xr:uid="{00000000-0005-0000-0000-0000DE140000}"/>
    <cellStyle name="Komma 14 2 4 3" xfId="2495" xr:uid="{00000000-0005-0000-0000-0000DF140000}"/>
    <cellStyle name="Komma 14 2 4 3 2" xfId="7649" xr:uid="{00000000-0005-0000-0000-0000E0140000}"/>
    <cellStyle name="Komma 14 2 4 3 2 2" xfId="17431" xr:uid="{00000000-0005-0000-0000-0000E1140000}"/>
    <cellStyle name="Komma 14 2 4 3 3" xfId="12737" xr:uid="{00000000-0005-0000-0000-0000E2140000}"/>
    <cellStyle name="Komma 14 2 4 4" xfId="4217" xr:uid="{00000000-0005-0000-0000-0000E3140000}"/>
    <cellStyle name="Komma 14 2 4 4 2" xfId="9365" xr:uid="{00000000-0005-0000-0000-0000E4140000}"/>
    <cellStyle name="Komma 14 2 4 4 2 2" xfId="18995" xr:uid="{00000000-0005-0000-0000-0000E5140000}"/>
    <cellStyle name="Komma 14 2 4 4 3" xfId="14303" xr:uid="{00000000-0005-0000-0000-0000E6140000}"/>
    <cellStyle name="Komma 14 2 4 5" xfId="5933" xr:uid="{00000000-0005-0000-0000-0000E7140000}"/>
    <cellStyle name="Komma 14 2 4 5 2" xfId="15867" xr:uid="{00000000-0005-0000-0000-0000E8140000}"/>
    <cellStyle name="Komma 14 2 4 6" xfId="11087" xr:uid="{00000000-0005-0000-0000-0000E9140000}"/>
    <cellStyle name="Komma 14 2 5" xfId="1602" xr:uid="{00000000-0005-0000-0000-0000EA140000}"/>
    <cellStyle name="Komma 14 2 5 2" xfId="3353" xr:uid="{00000000-0005-0000-0000-0000EB140000}"/>
    <cellStyle name="Komma 14 2 5 2 2" xfId="8503" xr:uid="{00000000-0005-0000-0000-0000EC140000}"/>
    <cellStyle name="Komma 14 2 5 2 2 2" xfId="18209" xr:uid="{00000000-0005-0000-0000-0000ED140000}"/>
    <cellStyle name="Komma 14 2 5 2 3" xfId="13515" xr:uid="{00000000-0005-0000-0000-0000EE140000}"/>
    <cellStyle name="Komma 14 2 5 3" xfId="5071" xr:uid="{00000000-0005-0000-0000-0000EF140000}"/>
    <cellStyle name="Komma 14 2 5 3 2" xfId="10219" xr:uid="{00000000-0005-0000-0000-0000F0140000}"/>
    <cellStyle name="Komma 14 2 5 3 2 2" xfId="19773" xr:uid="{00000000-0005-0000-0000-0000F1140000}"/>
    <cellStyle name="Komma 14 2 5 3 3" xfId="15081" xr:uid="{00000000-0005-0000-0000-0000F2140000}"/>
    <cellStyle name="Komma 14 2 5 4" xfId="6787" xr:uid="{00000000-0005-0000-0000-0000F3140000}"/>
    <cellStyle name="Komma 14 2 5 4 2" xfId="16645" xr:uid="{00000000-0005-0000-0000-0000F4140000}"/>
    <cellStyle name="Komma 14 2 5 5" xfId="11947" xr:uid="{00000000-0005-0000-0000-0000F5140000}"/>
    <cellStyle name="Komma 14 2 6" xfId="2491" xr:uid="{00000000-0005-0000-0000-0000F6140000}"/>
    <cellStyle name="Komma 14 2 6 2" xfId="7645" xr:uid="{00000000-0005-0000-0000-0000F7140000}"/>
    <cellStyle name="Komma 14 2 6 2 2" xfId="17427" xr:uid="{00000000-0005-0000-0000-0000F8140000}"/>
    <cellStyle name="Komma 14 2 6 3" xfId="12733" xr:uid="{00000000-0005-0000-0000-0000F9140000}"/>
    <cellStyle name="Komma 14 2 7" xfId="4213" xr:uid="{00000000-0005-0000-0000-0000FA140000}"/>
    <cellStyle name="Komma 14 2 7 2" xfId="9361" xr:uid="{00000000-0005-0000-0000-0000FB140000}"/>
    <cellStyle name="Komma 14 2 7 2 2" xfId="18991" xr:uid="{00000000-0005-0000-0000-0000FC140000}"/>
    <cellStyle name="Komma 14 2 7 3" xfId="14299" xr:uid="{00000000-0005-0000-0000-0000FD140000}"/>
    <cellStyle name="Komma 14 2 8" xfId="5929" xr:uid="{00000000-0005-0000-0000-0000FE140000}"/>
    <cellStyle name="Komma 14 2 8 2" xfId="15863" xr:uid="{00000000-0005-0000-0000-0000FF140000}"/>
    <cellStyle name="Komma 14 2 9" xfId="11083" xr:uid="{00000000-0005-0000-0000-000000150000}"/>
    <cellStyle name="Komma 14 3" xfId="262" xr:uid="{00000000-0005-0000-0000-000001150000}"/>
    <cellStyle name="Komma 14 3 2" xfId="263" xr:uid="{00000000-0005-0000-0000-000002150000}"/>
    <cellStyle name="Komma 14 3 2 2" xfId="1608" xr:uid="{00000000-0005-0000-0000-000003150000}"/>
    <cellStyle name="Komma 14 3 2 2 2" xfId="3359" xr:uid="{00000000-0005-0000-0000-000004150000}"/>
    <cellStyle name="Komma 14 3 2 2 2 2" xfId="8509" xr:uid="{00000000-0005-0000-0000-000005150000}"/>
    <cellStyle name="Komma 14 3 2 2 2 2 2" xfId="18215" xr:uid="{00000000-0005-0000-0000-000006150000}"/>
    <cellStyle name="Komma 14 3 2 2 2 3" xfId="13521" xr:uid="{00000000-0005-0000-0000-000007150000}"/>
    <cellStyle name="Komma 14 3 2 2 3" xfId="5077" xr:uid="{00000000-0005-0000-0000-000008150000}"/>
    <cellStyle name="Komma 14 3 2 2 3 2" xfId="10225" xr:uid="{00000000-0005-0000-0000-000009150000}"/>
    <cellStyle name="Komma 14 3 2 2 3 2 2" xfId="19779" xr:uid="{00000000-0005-0000-0000-00000A150000}"/>
    <cellStyle name="Komma 14 3 2 2 3 3" xfId="15087" xr:uid="{00000000-0005-0000-0000-00000B150000}"/>
    <cellStyle name="Komma 14 3 2 2 4" xfId="6793" xr:uid="{00000000-0005-0000-0000-00000C150000}"/>
    <cellStyle name="Komma 14 3 2 2 4 2" xfId="16651" xr:uid="{00000000-0005-0000-0000-00000D150000}"/>
    <cellStyle name="Komma 14 3 2 2 5" xfId="11953" xr:uid="{00000000-0005-0000-0000-00000E150000}"/>
    <cellStyle name="Komma 14 3 2 3" xfId="2497" xr:uid="{00000000-0005-0000-0000-00000F150000}"/>
    <cellStyle name="Komma 14 3 2 3 2" xfId="7651" xr:uid="{00000000-0005-0000-0000-000010150000}"/>
    <cellStyle name="Komma 14 3 2 3 2 2" xfId="17433" xr:uid="{00000000-0005-0000-0000-000011150000}"/>
    <cellStyle name="Komma 14 3 2 3 3" xfId="12739" xr:uid="{00000000-0005-0000-0000-000012150000}"/>
    <cellStyle name="Komma 14 3 2 4" xfId="4219" xr:uid="{00000000-0005-0000-0000-000013150000}"/>
    <cellStyle name="Komma 14 3 2 4 2" xfId="9367" xr:uid="{00000000-0005-0000-0000-000014150000}"/>
    <cellStyle name="Komma 14 3 2 4 2 2" xfId="18997" xr:uid="{00000000-0005-0000-0000-000015150000}"/>
    <cellStyle name="Komma 14 3 2 4 3" xfId="14305" xr:uid="{00000000-0005-0000-0000-000016150000}"/>
    <cellStyle name="Komma 14 3 2 5" xfId="5935" xr:uid="{00000000-0005-0000-0000-000017150000}"/>
    <cellStyle name="Komma 14 3 2 5 2" xfId="15869" xr:uid="{00000000-0005-0000-0000-000018150000}"/>
    <cellStyle name="Komma 14 3 2 6" xfId="11089" xr:uid="{00000000-0005-0000-0000-000019150000}"/>
    <cellStyle name="Komma 14 3 3" xfId="1607" xr:uid="{00000000-0005-0000-0000-00001A150000}"/>
    <cellStyle name="Komma 14 3 3 2" xfId="3358" xr:uid="{00000000-0005-0000-0000-00001B150000}"/>
    <cellStyle name="Komma 14 3 3 2 2" xfId="8508" xr:uid="{00000000-0005-0000-0000-00001C150000}"/>
    <cellStyle name="Komma 14 3 3 2 2 2" xfId="18214" xr:uid="{00000000-0005-0000-0000-00001D150000}"/>
    <cellStyle name="Komma 14 3 3 2 3" xfId="13520" xr:uid="{00000000-0005-0000-0000-00001E150000}"/>
    <cellStyle name="Komma 14 3 3 3" xfId="5076" xr:uid="{00000000-0005-0000-0000-00001F150000}"/>
    <cellStyle name="Komma 14 3 3 3 2" xfId="10224" xr:uid="{00000000-0005-0000-0000-000020150000}"/>
    <cellStyle name="Komma 14 3 3 3 2 2" xfId="19778" xr:uid="{00000000-0005-0000-0000-000021150000}"/>
    <cellStyle name="Komma 14 3 3 3 3" xfId="15086" xr:uid="{00000000-0005-0000-0000-000022150000}"/>
    <cellStyle name="Komma 14 3 3 4" xfId="6792" xr:uid="{00000000-0005-0000-0000-000023150000}"/>
    <cellStyle name="Komma 14 3 3 4 2" xfId="16650" xr:uid="{00000000-0005-0000-0000-000024150000}"/>
    <cellStyle name="Komma 14 3 3 5" xfId="11952" xr:uid="{00000000-0005-0000-0000-000025150000}"/>
    <cellStyle name="Komma 14 3 4" xfId="2496" xr:uid="{00000000-0005-0000-0000-000026150000}"/>
    <cellStyle name="Komma 14 3 4 2" xfId="7650" xr:uid="{00000000-0005-0000-0000-000027150000}"/>
    <cellStyle name="Komma 14 3 4 2 2" xfId="17432" xr:uid="{00000000-0005-0000-0000-000028150000}"/>
    <cellStyle name="Komma 14 3 4 3" xfId="12738" xr:uid="{00000000-0005-0000-0000-000029150000}"/>
    <cellStyle name="Komma 14 3 5" xfId="4218" xr:uid="{00000000-0005-0000-0000-00002A150000}"/>
    <cellStyle name="Komma 14 3 5 2" xfId="9366" xr:uid="{00000000-0005-0000-0000-00002B150000}"/>
    <cellStyle name="Komma 14 3 5 2 2" xfId="18996" xr:uid="{00000000-0005-0000-0000-00002C150000}"/>
    <cellStyle name="Komma 14 3 5 3" xfId="14304" xr:uid="{00000000-0005-0000-0000-00002D150000}"/>
    <cellStyle name="Komma 14 3 6" xfId="5934" xr:uid="{00000000-0005-0000-0000-00002E150000}"/>
    <cellStyle name="Komma 14 3 6 2" xfId="15868" xr:uid="{00000000-0005-0000-0000-00002F150000}"/>
    <cellStyle name="Komma 14 3 7" xfId="11088" xr:uid="{00000000-0005-0000-0000-000030150000}"/>
    <cellStyle name="Komma 14 4" xfId="264" xr:uid="{00000000-0005-0000-0000-000031150000}"/>
    <cellStyle name="Komma 14 4 2" xfId="1609" xr:uid="{00000000-0005-0000-0000-000032150000}"/>
    <cellStyle name="Komma 14 4 2 2" xfId="3360" xr:uid="{00000000-0005-0000-0000-000033150000}"/>
    <cellStyle name="Komma 14 4 2 2 2" xfId="8510" xr:uid="{00000000-0005-0000-0000-000034150000}"/>
    <cellStyle name="Komma 14 4 2 2 2 2" xfId="18216" xr:uid="{00000000-0005-0000-0000-000035150000}"/>
    <cellStyle name="Komma 14 4 2 2 3" xfId="13522" xr:uid="{00000000-0005-0000-0000-000036150000}"/>
    <cellStyle name="Komma 14 4 2 3" xfId="5078" xr:uid="{00000000-0005-0000-0000-000037150000}"/>
    <cellStyle name="Komma 14 4 2 3 2" xfId="10226" xr:uid="{00000000-0005-0000-0000-000038150000}"/>
    <cellStyle name="Komma 14 4 2 3 2 2" xfId="19780" xr:uid="{00000000-0005-0000-0000-000039150000}"/>
    <cellStyle name="Komma 14 4 2 3 3" xfId="15088" xr:uid="{00000000-0005-0000-0000-00003A150000}"/>
    <cellStyle name="Komma 14 4 2 4" xfId="6794" xr:uid="{00000000-0005-0000-0000-00003B150000}"/>
    <cellStyle name="Komma 14 4 2 4 2" xfId="16652" xr:uid="{00000000-0005-0000-0000-00003C150000}"/>
    <cellStyle name="Komma 14 4 2 5" xfId="11954" xr:uid="{00000000-0005-0000-0000-00003D150000}"/>
    <cellStyle name="Komma 14 4 3" xfId="2498" xr:uid="{00000000-0005-0000-0000-00003E150000}"/>
    <cellStyle name="Komma 14 4 3 2" xfId="7652" xr:uid="{00000000-0005-0000-0000-00003F150000}"/>
    <cellStyle name="Komma 14 4 3 2 2" xfId="17434" xr:uid="{00000000-0005-0000-0000-000040150000}"/>
    <cellStyle name="Komma 14 4 3 3" xfId="12740" xr:uid="{00000000-0005-0000-0000-000041150000}"/>
    <cellStyle name="Komma 14 4 4" xfId="4220" xr:uid="{00000000-0005-0000-0000-000042150000}"/>
    <cellStyle name="Komma 14 4 4 2" xfId="9368" xr:uid="{00000000-0005-0000-0000-000043150000}"/>
    <cellStyle name="Komma 14 4 4 2 2" xfId="18998" xr:uid="{00000000-0005-0000-0000-000044150000}"/>
    <cellStyle name="Komma 14 4 4 3" xfId="14306" xr:uid="{00000000-0005-0000-0000-000045150000}"/>
    <cellStyle name="Komma 14 4 5" xfId="5936" xr:uid="{00000000-0005-0000-0000-000046150000}"/>
    <cellStyle name="Komma 14 4 5 2" xfId="15870" xr:uid="{00000000-0005-0000-0000-000047150000}"/>
    <cellStyle name="Komma 14 4 6" xfId="11090" xr:uid="{00000000-0005-0000-0000-000048150000}"/>
    <cellStyle name="Komma 14 5" xfId="265" xr:uid="{00000000-0005-0000-0000-000049150000}"/>
    <cellStyle name="Komma 14 5 2" xfId="1610" xr:uid="{00000000-0005-0000-0000-00004A150000}"/>
    <cellStyle name="Komma 14 5 2 2" xfId="3361" xr:uid="{00000000-0005-0000-0000-00004B150000}"/>
    <cellStyle name="Komma 14 5 2 2 2" xfId="8511" xr:uid="{00000000-0005-0000-0000-00004C150000}"/>
    <cellStyle name="Komma 14 5 2 2 2 2" xfId="18217" xr:uid="{00000000-0005-0000-0000-00004D150000}"/>
    <cellStyle name="Komma 14 5 2 2 3" xfId="13523" xr:uid="{00000000-0005-0000-0000-00004E150000}"/>
    <cellStyle name="Komma 14 5 2 3" xfId="5079" xr:uid="{00000000-0005-0000-0000-00004F150000}"/>
    <cellStyle name="Komma 14 5 2 3 2" xfId="10227" xr:uid="{00000000-0005-0000-0000-000050150000}"/>
    <cellStyle name="Komma 14 5 2 3 2 2" xfId="19781" xr:uid="{00000000-0005-0000-0000-000051150000}"/>
    <cellStyle name="Komma 14 5 2 3 3" xfId="15089" xr:uid="{00000000-0005-0000-0000-000052150000}"/>
    <cellStyle name="Komma 14 5 2 4" xfId="6795" xr:uid="{00000000-0005-0000-0000-000053150000}"/>
    <cellStyle name="Komma 14 5 2 4 2" xfId="16653" xr:uid="{00000000-0005-0000-0000-000054150000}"/>
    <cellStyle name="Komma 14 5 2 5" xfId="11955" xr:uid="{00000000-0005-0000-0000-000055150000}"/>
    <cellStyle name="Komma 14 5 3" xfId="2499" xr:uid="{00000000-0005-0000-0000-000056150000}"/>
    <cellStyle name="Komma 14 5 3 2" xfId="7653" xr:uid="{00000000-0005-0000-0000-000057150000}"/>
    <cellStyle name="Komma 14 5 3 2 2" xfId="17435" xr:uid="{00000000-0005-0000-0000-000058150000}"/>
    <cellStyle name="Komma 14 5 3 3" xfId="12741" xr:uid="{00000000-0005-0000-0000-000059150000}"/>
    <cellStyle name="Komma 14 5 4" xfId="4221" xr:uid="{00000000-0005-0000-0000-00005A150000}"/>
    <cellStyle name="Komma 14 5 4 2" xfId="9369" xr:uid="{00000000-0005-0000-0000-00005B150000}"/>
    <cellStyle name="Komma 14 5 4 2 2" xfId="18999" xr:uid="{00000000-0005-0000-0000-00005C150000}"/>
    <cellStyle name="Komma 14 5 4 3" xfId="14307" xr:uid="{00000000-0005-0000-0000-00005D150000}"/>
    <cellStyle name="Komma 14 5 5" xfId="5937" xr:uid="{00000000-0005-0000-0000-00005E150000}"/>
    <cellStyle name="Komma 14 5 5 2" xfId="15871" xr:uid="{00000000-0005-0000-0000-00005F150000}"/>
    <cellStyle name="Komma 14 5 6" xfId="11091" xr:uid="{00000000-0005-0000-0000-000060150000}"/>
    <cellStyle name="Komma 14 6" xfId="1601" xr:uid="{00000000-0005-0000-0000-000061150000}"/>
    <cellStyle name="Komma 14 6 2" xfId="3352" xr:uid="{00000000-0005-0000-0000-000062150000}"/>
    <cellStyle name="Komma 14 6 2 2" xfId="8502" xr:uid="{00000000-0005-0000-0000-000063150000}"/>
    <cellStyle name="Komma 14 6 2 2 2" xfId="18208" xr:uid="{00000000-0005-0000-0000-000064150000}"/>
    <cellStyle name="Komma 14 6 2 3" xfId="13514" xr:uid="{00000000-0005-0000-0000-000065150000}"/>
    <cellStyle name="Komma 14 6 3" xfId="5070" xr:uid="{00000000-0005-0000-0000-000066150000}"/>
    <cellStyle name="Komma 14 6 3 2" xfId="10218" xr:uid="{00000000-0005-0000-0000-000067150000}"/>
    <cellStyle name="Komma 14 6 3 2 2" xfId="19772" xr:uid="{00000000-0005-0000-0000-000068150000}"/>
    <cellStyle name="Komma 14 6 3 3" xfId="15080" xr:uid="{00000000-0005-0000-0000-000069150000}"/>
    <cellStyle name="Komma 14 6 4" xfId="6786" xr:uid="{00000000-0005-0000-0000-00006A150000}"/>
    <cellStyle name="Komma 14 6 4 2" xfId="16644" xr:uid="{00000000-0005-0000-0000-00006B150000}"/>
    <cellStyle name="Komma 14 6 5" xfId="11946" xr:uid="{00000000-0005-0000-0000-00006C150000}"/>
    <cellStyle name="Komma 14 7" xfId="2490" xr:uid="{00000000-0005-0000-0000-00006D150000}"/>
    <cellStyle name="Komma 14 7 2" xfId="7644" xr:uid="{00000000-0005-0000-0000-00006E150000}"/>
    <cellStyle name="Komma 14 7 2 2" xfId="17426" xr:uid="{00000000-0005-0000-0000-00006F150000}"/>
    <cellStyle name="Komma 14 7 3" xfId="12732" xr:uid="{00000000-0005-0000-0000-000070150000}"/>
    <cellStyle name="Komma 14 8" xfId="4212" xr:uid="{00000000-0005-0000-0000-000071150000}"/>
    <cellStyle name="Komma 14 8 2" xfId="9360" xr:uid="{00000000-0005-0000-0000-000072150000}"/>
    <cellStyle name="Komma 14 8 2 2" xfId="18990" xr:uid="{00000000-0005-0000-0000-000073150000}"/>
    <cellStyle name="Komma 14 8 3" xfId="14298" xr:uid="{00000000-0005-0000-0000-000074150000}"/>
    <cellStyle name="Komma 14 9" xfId="5928" xr:uid="{00000000-0005-0000-0000-000075150000}"/>
    <cellStyle name="Komma 14 9 2" xfId="15862" xr:uid="{00000000-0005-0000-0000-000076150000}"/>
    <cellStyle name="Komma 15" xfId="266" xr:uid="{00000000-0005-0000-0000-000077150000}"/>
    <cellStyle name="Komma 15 2" xfId="267" xr:uid="{00000000-0005-0000-0000-000078150000}"/>
    <cellStyle name="Komma 15 2 2" xfId="268" xr:uid="{00000000-0005-0000-0000-000079150000}"/>
    <cellStyle name="Komma 15 2 2 2" xfId="1613" xr:uid="{00000000-0005-0000-0000-00007A150000}"/>
    <cellStyle name="Komma 15 2 2 2 2" xfId="3364" xr:uid="{00000000-0005-0000-0000-00007B150000}"/>
    <cellStyle name="Komma 15 2 2 2 2 2" xfId="8514" xr:uid="{00000000-0005-0000-0000-00007C150000}"/>
    <cellStyle name="Komma 15 2 2 2 2 2 2" xfId="18220" xr:uid="{00000000-0005-0000-0000-00007D150000}"/>
    <cellStyle name="Komma 15 2 2 2 2 3" xfId="13526" xr:uid="{00000000-0005-0000-0000-00007E150000}"/>
    <cellStyle name="Komma 15 2 2 2 3" xfId="5082" xr:uid="{00000000-0005-0000-0000-00007F150000}"/>
    <cellStyle name="Komma 15 2 2 2 3 2" xfId="10230" xr:uid="{00000000-0005-0000-0000-000080150000}"/>
    <cellStyle name="Komma 15 2 2 2 3 2 2" xfId="19784" xr:uid="{00000000-0005-0000-0000-000081150000}"/>
    <cellStyle name="Komma 15 2 2 2 3 3" xfId="15092" xr:uid="{00000000-0005-0000-0000-000082150000}"/>
    <cellStyle name="Komma 15 2 2 2 4" xfId="6798" xr:uid="{00000000-0005-0000-0000-000083150000}"/>
    <cellStyle name="Komma 15 2 2 2 4 2" xfId="16656" xr:uid="{00000000-0005-0000-0000-000084150000}"/>
    <cellStyle name="Komma 15 2 2 2 5" xfId="11958" xr:uid="{00000000-0005-0000-0000-000085150000}"/>
    <cellStyle name="Komma 15 2 2 3" xfId="2502" xr:uid="{00000000-0005-0000-0000-000086150000}"/>
    <cellStyle name="Komma 15 2 2 3 2" xfId="7656" xr:uid="{00000000-0005-0000-0000-000087150000}"/>
    <cellStyle name="Komma 15 2 2 3 2 2" xfId="17438" xr:uid="{00000000-0005-0000-0000-000088150000}"/>
    <cellStyle name="Komma 15 2 2 3 3" xfId="12744" xr:uid="{00000000-0005-0000-0000-000089150000}"/>
    <cellStyle name="Komma 15 2 2 4" xfId="4224" xr:uid="{00000000-0005-0000-0000-00008A150000}"/>
    <cellStyle name="Komma 15 2 2 4 2" xfId="9372" xr:uid="{00000000-0005-0000-0000-00008B150000}"/>
    <cellStyle name="Komma 15 2 2 4 2 2" xfId="19002" xr:uid="{00000000-0005-0000-0000-00008C150000}"/>
    <cellStyle name="Komma 15 2 2 4 3" xfId="14310" xr:uid="{00000000-0005-0000-0000-00008D150000}"/>
    <cellStyle name="Komma 15 2 2 5" xfId="5940" xr:uid="{00000000-0005-0000-0000-00008E150000}"/>
    <cellStyle name="Komma 15 2 2 5 2" xfId="15874" xr:uid="{00000000-0005-0000-0000-00008F150000}"/>
    <cellStyle name="Komma 15 2 2 6" xfId="11094" xr:uid="{00000000-0005-0000-0000-000090150000}"/>
    <cellStyle name="Komma 15 2 3" xfId="1612" xr:uid="{00000000-0005-0000-0000-000091150000}"/>
    <cellStyle name="Komma 15 2 3 2" xfId="3363" xr:uid="{00000000-0005-0000-0000-000092150000}"/>
    <cellStyle name="Komma 15 2 3 2 2" xfId="8513" xr:uid="{00000000-0005-0000-0000-000093150000}"/>
    <cellStyle name="Komma 15 2 3 2 2 2" xfId="18219" xr:uid="{00000000-0005-0000-0000-000094150000}"/>
    <cellStyle name="Komma 15 2 3 2 3" xfId="13525" xr:uid="{00000000-0005-0000-0000-000095150000}"/>
    <cellStyle name="Komma 15 2 3 3" xfId="5081" xr:uid="{00000000-0005-0000-0000-000096150000}"/>
    <cellStyle name="Komma 15 2 3 3 2" xfId="10229" xr:uid="{00000000-0005-0000-0000-000097150000}"/>
    <cellStyle name="Komma 15 2 3 3 2 2" xfId="19783" xr:uid="{00000000-0005-0000-0000-000098150000}"/>
    <cellStyle name="Komma 15 2 3 3 3" xfId="15091" xr:uid="{00000000-0005-0000-0000-000099150000}"/>
    <cellStyle name="Komma 15 2 3 4" xfId="6797" xr:uid="{00000000-0005-0000-0000-00009A150000}"/>
    <cellStyle name="Komma 15 2 3 4 2" xfId="16655" xr:uid="{00000000-0005-0000-0000-00009B150000}"/>
    <cellStyle name="Komma 15 2 3 5" xfId="11957" xr:uid="{00000000-0005-0000-0000-00009C150000}"/>
    <cellStyle name="Komma 15 2 4" xfId="2501" xr:uid="{00000000-0005-0000-0000-00009D150000}"/>
    <cellStyle name="Komma 15 2 4 2" xfId="7655" xr:uid="{00000000-0005-0000-0000-00009E150000}"/>
    <cellStyle name="Komma 15 2 4 2 2" xfId="17437" xr:uid="{00000000-0005-0000-0000-00009F150000}"/>
    <cellStyle name="Komma 15 2 4 3" xfId="12743" xr:uid="{00000000-0005-0000-0000-0000A0150000}"/>
    <cellStyle name="Komma 15 2 5" xfId="4223" xr:uid="{00000000-0005-0000-0000-0000A1150000}"/>
    <cellStyle name="Komma 15 2 5 2" xfId="9371" xr:uid="{00000000-0005-0000-0000-0000A2150000}"/>
    <cellStyle name="Komma 15 2 5 2 2" xfId="19001" xr:uid="{00000000-0005-0000-0000-0000A3150000}"/>
    <cellStyle name="Komma 15 2 5 3" xfId="14309" xr:uid="{00000000-0005-0000-0000-0000A4150000}"/>
    <cellStyle name="Komma 15 2 6" xfId="5939" xr:uid="{00000000-0005-0000-0000-0000A5150000}"/>
    <cellStyle name="Komma 15 2 6 2" xfId="15873" xr:uid="{00000000-0005-0000-0000-0000A6150000}"/>
    <cellStyle name="Komma 15 2 7" xfId="11093" xr:uid="{00000000-0005-0000-0000-0000A7150000}"/>
    <cellStyle name="Komma 15 3" xfId="269" xr:uid="{00000000-0005-0000-0000-0000A8150000}"/>
    <cellStyle name="Komma 15 3 2" xfId="1614" xr:uid="{00000000-0005-0000-0000-0000A9150000}"/>
    <cellStyle name="Komma 15 3 2 2" xfId="3365" xr:uid="{00000000-0005-0000-0000-0000AA150000}"/>
    <cellStyle name="Komma 15 3 2 2 2" xfId="8515" xr:uid="{00000000-0005-0000-0000-0000AB150000}"/>
    <cellStyle name="Komma 15 3 2 2 2 2" xfId="18221" xr:uid="{00000000-0005-0000-0000-0000AC150000}"/>
    <cellStyle name="Komma 15 3 2 2 3" xfId="13527" xr:uid="{00000000-0005-0000-0000-0000AD150000}"/>
    <cellStyle name="Komma 15 3 2 3" xfId="5083" xr:uid="{00000000-0005-0000-0000-0000AE150000}"/>
    <cellStyle name="Komma 15 3 2 3 2" xfId="10231" xr:uid="{00000000-0005-0000-0000-0000AF150000}"/>
    <cellStyle name="Komma 15 3 2 3 2 2" xfId="19785" xr:uid="{00000000-0005-0000-0000-0000B0150000}"/>
    <cellStyle name="Komma 15 3 2 3 3" xfId="15093" xr:uid="{00000000-0005-0000-0000-0000B1150000}"/>
    <cellStyle name="Komma 15 3 2 4" xfId="6799" xr:uid="{00000000-0005-0000-0000-0000B2150000}"/>
    <cellStyle name="Komma 15 3 2 4 2" xfId="16657" xr:uid="{00000000-0005-0000-0000-0000B3150000}"/>
    <cellStyle name="Komma 15 3 2 5" xfId="11959" xr:uid="{00000000-0005-0000-0000-0000B4150000}"/>
    <cellStyle name="Komma 15 3 3" xfId="2503" xr:uid="{00000000-0005-0000-0000-0000B5150000}"/>
    <cellStyle name="Komma 15 3 3 2" xfId="7657" xr:uid="{00000000-0005-0000-0000-0000B6150000}"/>
    <cellStyle name="Komma 15 3 3 2 2" xfId="17439" xr:uid="{00000000-0005-0000-0000-0000B7150000}"/>
    <cellStyle name="Komma 15 3 3 3" xfId="12745" xr:uid="{00000000-0005-0000-0000-0000B8150000}"/>
    <cellStyle name="Komma 15 3 4" xfId="4225" xr:uid="{00000000-0005-0000-0000-0000B9150000}"/>
    <cellStyle name="Komma 15 3 4 2" xfId="9373" xr:uid="{00000000-0005-0000-0000-0000BA150000}"/>
    <cellStyle name="Komma 15 3 4 2 2" xfId="19003" xr:uid="{00000000-0005-0000-0000-0000BB150000}"/>
    <cellStyle name="Komma 15 3 4 3" xfId="14311" xr:uid="{00000000-0005-0000-0000-0000BC150000}"/>
    <cellStyle name="Komma 15 3 5" xfId="5941" xr:uid="{00000000-0005-0000-0000-0000BD150000}"/>
    <cellStyle name="Komma 15 3 5 2" xfId="15875" xr:uid="{00000000-0005-0000-0000-0000BE150000}"/>
    <cellStyle name="Komma 15 3 6" xfId="11095" xr:uid="{00000000-0005-0000-0000-0000BF150000}"/>
    <cellStyle name="Komma 15 4" xfId="270" xr:uid="{00000000-0005-0000-0000-0000C0150000}"/>
    <cellStyle name="Komma 15 4 2" xfId="1615" xr:uid="{00000000-0005-0000-0000-0000C1150000}"/>
    <cellStyle name="Komma 15 4 2 2" xfId="3366" xr:uid="{00000000-0005-0000-0000-0000C2150000}"/>
    <cellStyle name="Komma 15 4 2 2 2" xfId="8516" xr:uid="{00000000-0005-0000-0000-0000C3150000}"/>
    <cellStyle name="Komma 15 4 2 2 2 2" xfId="18222" xr:uid="{00000000-0005-0000-0000-0000C4150000}"/>
    <cellStyle name="Komma 15 4 2 2 3" xfId="13528" xr:uid="{00000000-0005-0000-0000-0000C5150000}"/>
    <cellStyle name="Komma 15 4 2 3" xfId="5084" xr:uid="{00000000-0005-0000-0000-0000C6150000}"/>
    <cellStyle name="Komma 15 4 2 3 2" xfId="10232" xr:uid="{00000000-0005-0000-0000-0000C7150000}"/>
    <cellStyle name="Komma 15 4 2 3 2 2" xfId="19786" xr:uid="{00000000-0005-0000-0000-0000C8150000}"/>
    <cellStyle name="Komma 15 4 2 3 3" xfId="15094" xr:uid="{00000000-0005-0000-0000-0000C9150000}"/>
    <cellStyle name="Komma 15 4 2 4" xfId="6800" xr:uid="{00000000-0005-0000-0000-0000CA150000}"/>
    <cellStyle name="Komma 15 4 2 4 2" xfId="16658" xr:uid="{00000000-0005-0000-0000-0000CB150000}"/>
    <cellStyle name="Komma 15 4 2 5" xfId="11960" xr:uid="{00000000-0005-0000-0000-0000CC150000}"/>
    <cellStyle name="Komma 15 4 3" xfId="2504" xr:uid="{00000000-0005-0000-0000-0000CD150000}"/>
    <cellStyle name="Komma 15 4 3 2" xfId="7658" xr:uid="{00000000-0005-0000-0000-0000CE150000}"/>
    <cellStyle name="Komma 15 4 3 2 2" xfId="17440" xr:uid="{00000000-0005-0000-0000-0000CF150000}"/>
    <cellStyle name="Komma 15 4 3 3" xfId="12746" xr:uid="{00000000-0005-0000-0000-0000D0150000}"/>
    <cellStyle name="Komma 15 4 4" xfId="4226" xr:uid="{00000000-0005-0000-0000-0000D1150000}"/>
    <cellStyle name="Komma 15 4 4 2" xfId="9374" xr:uid="{00000000-0005-0000-0000-0000D2150000}"/>
    <cellStyle name="Komma 15 4 4 2 2" xfId="19004" xr:uid="{00000000-0005-0000-0000-0000D3150000}"/>
    <cellStyle name="Komma 15 4 4 3" xfId="14312" xr:uid="{00000000-0005-0000-0000-0000D4150000}"/>
    <cellStyle name="Komma 15 4 5" xfId="5942" xr:uid="{00000000-0005-0000-0000-0000D5150000}"/>
    <cellStyle name="Komma 15 4 5 2" xfId="15876" xr:uid="{00000000-0005-0000-0000-0000D6150000}"/>
    <cellStyle name="Komma 15 4 6" xfId="11096" xr:uid="{00000000-0005-0000-0000-0000D7150000}"/>
    <cellStyle name="Komma 15 5" xfId="1611" xr:uid="{00000000-0005-0000-0000-0000D8150000}"/>
    <cellStyle name="Komma 15 5 2" xfId="3362" xr:uid="{00000000-0005-0000-0000-0000D9150000}"/>
    <cellStyle name="Komma 15 5 2 2" xfId="8512" xr:uid="{00000000-0005-0000-0000-0000DA150000}"/>
    <cellStyle name="Komma 15 5 2 2 2" xfId="18218" xr:uid="{00000000-0005-0000-0000-0000DB150000}"/>
    <cellStyle name="Komma 15 5 2 3" xfId="13524" xr:uid="{00000000-0005-0000-0000-0000DC150000}"/>
    <cellStyle name="Komma 15 5 3" xfId="5080" xr:uid="{00000000-0005-0000-0000-0000DD150000}"/>
    <cellStyle name="Komma 15 5 3 2" xfId="10228" xr:uid="{00000000-0005-0000-0000-0000DE150000}"/>
    <cellStyle name="Komma 15 5 3 2 2" xfId="19782" xr:uid="{00000000-0005-0000-0000-0000DF150000}"/>
    <cellStyle name="Komma 15 5 3 3" xfId="15090" xr:uid="{00000000-0005-0000-0000-0000E0150000}"/>
    <cellStyle name="Komma 15 5 4" xfId="6796" xr:uid="{00000000-0005-0000-0000-0000E1150000}"/>
    <cellStyle name="Komma 15 5 4 2" xfId="16654" xr:uid="{00000000-0005-0000-0000-0000E2150000}"/>
    <cellStyle name="Komma 15 5 5" xfId="11956" xr:uid="{00000000-0005-0000-0000-0000E3150000}"/>
    <cellStyle name="Komma 15 6" xfId="2500" xr:uid="{00000000-0005-0000-0000-0000E4150000}"/>
    <cellStyle name="Komma 15 6 2" xfId="7654" xr:uid="{00000000-0005-0000-0000-0000E5150000}"/>
    <cellStyle name="Komma 15 6 2 2" xfId="17436" xr:uid="{00000000-0005-0000-0000-0000E6150000}"/>
    <cellStyle name="Komma 15 6 3" xfId="12742" xr:uid="{00000000-0005-0000-0000-0000E7150000}"/>
    <cellStyle name="Komma 15 7" xfId="4222" xr:uid="{00000000-0005-0000-0000-0000E8150000}"/>
    <cellStyle name="Komma 15 7 2" xfId="9370" xr:uid="{00000000-0005-0000-0000-0000E9150000}"/>
    <cellStyle name="Komma 15 7 2 2" xfId="19000" xr:uid="{00000000-0005-0000-0000-0000EA150000}"/>
    <cellStyle name="Komma 15 7 3" xfId="14308" xr:uid="{00000000-0005-0000-0000-0000EB150000}"/>
    <cellStyle name="Komma 15 8" xfId="5938" xr:uid="{00000000-0005-0000-0000-0000EC150000}"/>
    <cellStyle name="Komma 15 8 2" xfId="15872" xr:uid="{00000000-0005-0000-0000-0000ED150000}"/>
    <cellStyle name="Komma 15 9" xfId="11092" xr:uid="{00000000-0005-0000-0000-0000EE150000}"/>
    <cellStyle name="Komma 16" xfId="271" xr:uid="{00000000-0005-0000-0000-0000EF150000}"/>
    <cellStyle name="Komma 16 2" xfId="272" xr:uid="{00000000-0005-0000-0000-0000F0150000}"/>
    <cellStyle name="Komma 16 2 2" xfId="273" xr:uid="{00000000-0005-0000-0000-0000F1150000}"/>
    <cellStyle name="Komma 16 2 2 2" xfId="1618" xr:uid="{00000000-0005-0000-0000-0000F2150000}"/>
    <cellStyle name="Komma 16 2 2 2 2" xfId="3369" xr:uid="{00000000-0005-0000-0000-0000F3150000}"/>
    <cellStyle name="Komma 16 2 2 2 2 2" xfId="8519" xr:uid="{00000000-0005-0000-0000-0000F4150000}"/>
    <cellStyle name="Komma 16 2 2 2 2 2 2" xfId="18225" xr:uid="{00000000-0005-0000-0000-0000F5150000}"/>
    <cellStyle name="Komma 16 2 2 2 2 3" xfId="13531" xr:uid="{00000000-0005-0000-0000-0000F6150000}"/>
    <cellStyle name="Komma 16 2 2 2 3" xfId="5087" xr:uid="{00000000-0005-0000-0000-0000F7150000}"/>
    <cellStyle name="Komma 16 2 2 2 3 2" xfId="10235" xr:uid="{00000000-0005-0000-0000-0000F8150000}"/>
    <cellStyle name="Komma 16 2 2 2 3 2 2" xfId="19789" xr:uid="{00000000-0005-0000-0000-0000F9150000}"/>
    <cellStyle name="Komma 16 2 2 2 3 3" xfId="15097" xr:uid="{00000000-0005-0000-0000-0000FA150000}"/>
    <cellStyle name="Komma 16 2 2 2 4" xfId="6803" xr:uid="{00000000-0005-0000-0000-0000FB150000}"/>
    <cellStyle name="Komma 16 2 2 2 4 2" xfId="16661" xr:uid="{00000000-0005-0000-0000-0000FC150000}"/>
    <cellStyle name="Komma 16 2 2 2 5" xfId="11963" xr:uid="{00000000-0005-0000-0000-0000FD150000}"/>
    <cellStyle name="Komma 16 2 2 3" xfId="2507" xr:uid="{00000000-0005-0000-0000-0000FE150000}"/>
    <cellStyle name="Komma 16 2 2 3 2" xfId="7661" xr:uid="{00000000-0005-0000-0000-0000FF150000}"/>
    <cellStyle name="Komma 16 2 2 3 2 2" xfId="17443" xr:uid="{00000000-0005-0000-0000-000000160000}"/>
    <cellStyle name="Komma 16 2 2 3 3" xfId="12749" xr:uid="{00000000-0005-0000-0000-000001160000}"/>
    <cellStyle name="Komma 16 2 2 4" xfId="4229" xr:uid="{00000000-0005-0000-0000-000002160000}"/>
    <cellStyle name="Komma 16 2 2 4 2" xfId="9377" xr:uid="{00000000-0005-0000-0000-000003160000}"/>
    <cellStyle name="Komma 16 2 2 4 2 2" xfId="19007" xr:uid="{00000000-0005-0000-0000-000004160000}"/>
    <cellStyle name="Komma 16 2 2 4 3" xfId="14315" xr:uid="{00000000-0005-0000-0000-000005160000}"/>
    <cellStyle name="Komma 16 2 2 5" xfId="5945" xr:uid="{00000000-0005-0000-0000-000006160000}"/>
    <cellStyle name="Komma 16 2 2 5 2" xfId="15879" xr:uid="{00000000-0005-0000-0000-000007160000}"/>
    <cellStyle name="Komma 16 2 2 6" xfId="11099" xr:uid="{00000000-0005-0000-0000-000008160000}"/>
    <cellStyle name="Komma 16 2 3" xfId="1617" xr:uid="{00000000-0005-0000-0000-000009160000}"/>
    <cellStyle name="Komma 16 2 3 2" xfId="3368" xr:uid="{00000000-0005-0000-0000-00000A160000}"/>
    <cellStyle name="Komma 16 2 3 2 2" xfId="8518" xr:uid="{00000000-0005-0000-0000-00000B160000}"/>
    <cellStyle name="Komma 16 2 3 2 2 2" xfId="18224" xr:uid="{00000000-0005-0000-0000-00000C160000}"/>
    <cellStyle name="Komma 16 2 3 2 3" xfId="13530" xr:uid="{00000000-0005-0000-0000-00000D160000}"/>
    <cellStyle name="Komma 16 2 3 3" xfId="5086" xr:uid="{00000000-0005-0000-0000-00000E160000}"/>
    <cellStyle name="Komma 16 2 3 3 2" xfId="10234" xr:uid="{00000000-0005-0000-0000-00000F160000}"/>
    <cellStyle name="Komma 16 2 3 3 2 2" xfId="19788" xr:uid="{00000000-0005-0000-0000-000010160000}"/>
    <cellStyle name="Komma 16 2 3 3 3" xfId="15096" xr:uid="{00000000-0005-0000-0000-000011160000}"/>
    <cellStyle name="Komma 16 2 3 4" xfId="6802" xr:uid="{00000000-0005-0000-0000-000012160000}"/>
    <cellStyle name="Komma 16 2 3 4 2" xfId="16660" xr:uid="{00000000-0005-0000-0000-000013160000}"/>
    <cellStyle name="Komma 16 2 3 5" xfId="11962" xr:uid="{00000000-0005-0000-0000-000014160000}"/>
    <cellStyle name="Komma 16 2 4" xfId="2506" xr:uid="{00000000-0005-0000-0000-000015160000}"/>
    <cellStyle name="Komma 16 2 4 2" xfId="7660" xr:uid="{00000000-0005-0000-0000-000016160000}"/>
    <cellStyle name="Komma 16 2 4 2 2" xfId="17442" xr:uid="{00000000-0005-0000-0000-000017160000}"/>
    <cellStyle name="Komma 16 2 4 3" xfId="12748" xr:uid="{00000000-0005-0000-0000-000018160000}"/>
    <cellStyle name="Komma 16 2 5" xfId="4228" xr:uid="{00000000-0005-0000-0000-000019160000}"/>
    <cellStyle name="Komma 16 2 5 2" xfId="9376" xr:uid="{00000000-0005-0000-0000-00001A160000}"/>
    <cellStyle name="Komma 16 2 5 2 2" xfId="19006" xr:uid="{00000000-0005-0000-0000-00001B160000}"/>
    <cellStyle name="Komma 16 2 5 3" xfId="14314" xr:uid="{00000000-0005-0000-0000-00001C160000}"/>
    <cellStyle name="Komma 16 2 6" xfId="5944" xr:uid="{00000000-0005-0000-0000-00001D160000}"/>
    <cellStyle name="Komma 16 2 6 2" xfId="15878" xr:uid="{00000000-0005-0000-0000-00001E160000}"/>
    <cellStyle name="Komma 16 2 7" xfId="11098" xr:uid="{00000000-0005-0000-0000-00001F160000}"/>
    <cellStyle name="Komma 16 3" xfId="274" xr:uid="{00000000-0005-0000-0000-000020160000}"/>
    <cellStyle name="Komma 16 3 2" xfId="1619" xr:uid="{00000000-0005-0000-0000-000021160000}"/>
    <cellStyle name="Komma 16 3 2 2" xfId="3370" xr:uid="{00000000-0005-0000-0000-000022160000}"/>
    <cellStyle name="Komma 16 3 2 2 2" xfId="8520" xr:uid="{00000000-0005-0000-0000-000023160000}"/>
    <cellStyle name="Komma 16 3 2 2 2 2" xfId="18226" xr:uid="{00000000-0005-0000-0000-000024160000}"/>
    <cellStyle name="Komma 16 3 2 2 3" xfId="13532" xr:uid="{00000000-0005-0000-0000-000025160000}"/>
    <cellStyle name="Komma 16 3 2 3" xfId="5088" xr:uid="{00000000-0005-0000-0000-000026160000}"/>
    <cellStyle name="Komma 16 3 2 3 2" xfId="10236" xr:uid="{00000000-0005-0000-0000-000027160000}"/>
    <cellStyle name="Komma 16 3 2 3 2 2" xfId="19790" xr:uid="{00000000-0005-0000-0000-000028160000}"/>
    <cellStyle name="Komma 16 3 2 3 3" xfId="15098" xr:uid="{00000000-0005-0000-0000-000029160000}"/>
    <cellStyle name="Komma 16 3 2 4" xfId="6804" xr:uid="{00000000-0005-0000-0000-00002A160000}"/>
    <cellStyle name="Komma 16 3 2 4 2" xfId="16662" xr:uid="{00000000-0005-0000-0000-00002B160000}"/>
    <cellStyle name="Komma 16 3 2 5" xfId="11964" xr:uid="{00000000-0005-0000-0000-00002C160000}"/>
    <cellStyle name="Komma 16 3 3" xfId="2508" xr:uid="{00000000-0005-0000-0000-00002D160000}"/>
    <cellStyle name="Komma 16 3 3 2" xfId="7662" xr:uid="{00000000-0005-0000-0000-00002E160000}"/>
    <cellStyle name="Komma 16 3 3 2 2" xfId="17444" xr:uid="{00000000-0005-0000-0000-00002F160000}"/>
    <cellStyle name="Komma 16 3 3 3" xfId="12750" xr:uid="{00000000-0005-0000-0000-000030160000}"/>
    <cellStyle name="Komma 16 3 4" xfId="4230" xr:uid="{00000000-0005-0000-0000-000031160000}"/>
    <cellStyle name="Komma 16 3 4 2" xfId="9378" xr:uid="{00000000-0005-0000-0000-000032160000}"/>
    <cellStyle name="Komma 16 3 4 2 2" xfId="19008" xr:uid="{00000000-0005-0000-0000-000033160000}"/>
    <cellStyle name="Komma 16 3 4 3" xfId="14316" xr:uid="{00000000-0005-0000-0000-000034160000}"/>
    <cellStyle name="Komma 16 3 5" xfId="5946" xr:uid="{00000000-0005-0000-0000-000035160000}"/>
    <cellStyle name="Komma 16 3 5 2" xfId="15880" xr:uid="{00000000-0005-0000-0000-000036160000}"/>
    <cellStyle name="Komma 16 3 6" xfId="11100" xr:uid="{00000000-0005-0000-0000-000037160000}"/>
    <cellStyle name="Komma 16 4" xfId="275" xr:uid="{00000000-0005-0000-0000-000038160000}"/>
    <cellStyle name="Komma 16 4 2" xfId="1620" xr:uid="{00000000-0005-0000-0000-000039160000}"/>
    <cellStyle name="Komma 16 4 2 2" xfId="3371" xr:uid="{00000000-0005-0000-0000-00003A160000}"/>
    <cellStyle name="Komma 16 4 2 2 2" xfId="8521" xr:uid="{00000000-0005-0000-0000-00003B160000}"/>
    <cellStyle name="Komma 16 4 2 2 2 2" xfId="18227" xr:uid="{00000000-0005-0000-0000-00003C160000}"/>
    <cellStyle name="Komma 16 4 2 2 3" xfId="13533" xr:uid="{00000000-0005-0000-0000-00003D160000}"/>
    <cellStyle name="Komma 16 4 2 3" xfId="5089" xr:uid="{00000000-0005-0000-0000-00003E160000}"/>
    <cellStyle name="Komma 16 4 2 3 2" xfId="10237" xr:uid="{00000000-0005-0000-0000-00003F160000}"/>
    <cellStyle name="Komma 16 4 2 3 2 2" xfId="19791" xr:uid="{00000000-0005-0000-0000-000040160000}"/>
    <cellStyle name="Komma 16 4 2 3 3" xfId="15099" xr:uid="{00000000-0005-0000-0000-000041160000}"/>
    <cellStyle name="Komma 16 4 2 4" xfId="6805" xr:uid="{00000000-0005-0000-0000-000042160000}"/>
    <cellStyle name="Komma 16 4 2 4 2" xfId="16663" xr:uid="{00000000-0005-0000-0000-000043160000}"/>
    <cellStyle name="Komma 16 4 2 5" xfId="11965" xr:uid="{00000000-0005-0000-0000-000044160000}"/>
    <cellStyle name="Komma 16 4 3" xfId="2509" xr:uid="{00000000-0005-0000-0000-000045160000}"/>
    <cellStyle name="Komma 16 4 3 2" xfId="7663" xr:uid="{00000000-0005-0000-0000-000046160000}"/>
    <cellStyle name="Komma 16 4 3 2 2" xfId="17445" xr:uid="{00000000-0005-0000-0000-000047160000}"/>
    <cellStyle name="Komma 16 4 3 3" xfId="12751" xr:uid="{00000000-0005-0000-0000-000048160000}"/>
    <cellStyle name="Komma 16 4 4" xfId="4231" xr:uid="{00000000-0005-0000-0000-000049160000}"/>
    <cellStyle name="Komma 16 4 4 2" xfId="9379" xr:uid="{00000000-0005-0000-0000-00004A160000}"/>
    <cellStyle name="Komma 16 4 4 2 2" xfId="19009" xr:uid="{00000000-0005-0000-0000-00004B160000}"/>
    <cellStyle name="Komma 16 4 4 3" xfId="14317" xr:uid="{00000000-0005-0000-0000-00004C160000}"/>
    <cellStyle name="Komma 16 4 5" xfId="5947" xr:uid="{00000000-0005-0000-0000-00004D160000}"/>
    <cellStyle name="Komma 16 4 5 2" xfId="15881" xr:uid="{00000000-0005-0000-0000-00004E160000}"/>
    <cellStyle name="Komma 16 4 6" xfId="11101" xr:uid="{00000000-0005-0000-0000-00004F160000}"/>
    <cellStyle name="Komma 16 5" xfId="1616" xr:uid="{00000000-0005-0000-0000-000050160000}"/>
    <cellStyle name="Komma 16 5 2" xfId="3367" xr:uid="{00000000-0005-0000-0000-000051160000}"/>
    <cellStyle name="Komma 16 5 2 2" xfId="8517" xr:uid="{00000000-0005-0000-0000-000052160000}"/>
    <cellStyle name="Komma 16 5 2 2 2" xfId="18223" xr:uid="{00000000-0005-0000-0000-000053160000}"/>
    <cellStyle name="Komma 16 5 2 3" xfId="13529" xr:uid="{00000000-0005-0000-0000-000054160000}"/>
    <cellStyle name="Komma 16 5 3" xfId="5085" xr:uid="{00000000-0005-0000-0000-000055160000}"/>
    <cellStyle name="Komma 16 5 3 2" xfId="10233" xr:uid="{00000000-0005-0000-0000-000056160000}"/>
    <cellStyle name="Komma 16 5 3 2 2" xfId="19787" xr:uid="{00000000-0005-0000-0000-000057160000}"/>
    <cellStyle name="Komma 16 5 3 3" xfId="15095" xr:uid="{00000000-0005-0000-0000-000058160000}"/>
    <cellStyle name="Komma 16 5 4" xfId="6801" xr:uid="{00000000-0005-0000-0000-000059160000}"/>
    <cellStyle name="Komma 16 5 4 2" xfId="16659" xr:uid="{00000000-0005-0000-0000-00005A160000}"/>
    <cellStyle name="Komma 16 5 5" xfId="11961" xr:uid="{00000000-0005-0000-0000-00005B160000}"/>
    <cellStyle name="Komma 16 6" xfId="2505" xr:uid="{00000000-0005-0000-0000-00005C160000}"/>
    <cellStyle name="Komma 16 6 2" xfId="7659" xr:uid="{00000000-0005-0000-0000-00005D160000}"/>
    <cellStyle name="Komma 16 6 2 2" xfId="17441" xr:uid="{00000000-0005-0000-0000-00005E160000}"/>
    <cellStyle name="Komma 16 6 3" xfId="12747" xr:uid="{00000000-0005-0000-0000-00005F160000}"/>
    <cellStyle name="Komma 16 7" xfId="4227" xr:uid="{00000000-0005-0000-0000-000060160000}"/>
    <cellStyle name="Komma 16 7 2" xfId="9375" xr:uid="{00000000-0005-0000-0000-000061160000}"/>
    <cellStyle name="Komma 16 7 2 2" xfId="19005" xr:uid="{00000000-0005-0000-0000-000062160000}"/>
    <cellStyle name="Komma 16 7 3" xfId="14313" xr:uid="{00000000-0005-0000-0000-000063160000}"/>
    <cellStyle name="Komma 16 8" xfId="5943" xr:uid="{00000000-0005-0000-0000-000064160000}"/>
    <cellStyle name="Komma 16 8 2" xfId="15877" xr:uid="{00000000-0005-0000-0000-000065160000}"/>
    <cellStyle name="Komma 16 9" xfId="11097" xr:uid="{00000000-0005-0000-0000-000066160000}"/>
    <cellStyle name="Komma 17" xfId="276" xr:uid="{00000000-0005-0000-0000-000067160000}"/>
    <cellStyle name="Komma 17 2" xfId="277" xr:uid="{00000000-0005-0000-0000-000068160000}"/>
    <cellStyle name="Komma 17 2 2" xfId="1622" xr:uid="{00000000-0005-0000-0000-000069160000}"/>
    <cellStyle name="Komma 17 2 2 2" xfId="3373" xr:uid="{00000000-0005-0000-0000-00006A160000}"/>
    <cellStyle name="Komma 17 2 2 2 2" xfId="8523" xr:uid="{00000000-0005-0000-0000-00006B160000}"/>
    <cellStyle name="Komma 17 2 2 2 2 2" xfId="18229" xr:uid="{00000000-0005-0000-0000-00006C160000}"/>
    <cellStyle name="Komma 17 2 2 2 3" xfId="13535" xr:uid="{00000000-0005-0000-0000-00006D160000}"/>
    <cellStyle name="Komma 17 2 2 3" xfId="5091" xr:uid="{00000000-0005-0000-0000-00006E160000}"/>
    <cellStyle name="Komma 17 2 2 3 2" xfId="10239" xr:uid="{00000000-0005-0000-0000-00006F160000}"/>
    <cellStyle name="Komma 17 2 2 3 2 2" xfId="19793" xr:uid="{00000000-0005-0000-0000-000070160000}"/>
    <cellStyle name="Komma 17 2 2 3 3" xfId="15101" xr:uid="{00000000-0005-0000-0000-000071160000}"/>
    <cellStyle name="Komma 17 2 2 4" xfId="6807" xr:uid="{00000000-0005-0000-0000-000072160000}"/>
    <cellStyle name="Komma 17 2 2 4 2" xfId="16665" xr:uid="{00000000-0005-0000-0000-000073160000}"/>
    <cellStyle name="Komma 17 2 2 5" xfId="11967" xr:uid="{00000000-0005-0000-0000-000074160000}"/>
    <cellStyle name="Komma 17 2 3" xfId="2511" xr:uid="{00000000-0005-0000-0000-000075160000}"/>
    <cellStyle name="Komma 17 2 3 2" xfId="7665" xr:uid="{00000000-0005-0000-0000-000076160000}"/>
    <cellStyle name="Komma 17 2 3 2 2" xfId="17447" xr:uid="{00000000-0005-0000-0000-000077160000}"/>
    <cellStyle name="Komma 17 2 3 3" xfId="12753" xr:uid="{00000000-0005-0000-0000-000078160000}"/>
    <cellStyle name="Komma 17 2 4" xfId="4233" xr:uid="{00000000-0005-0000-0000-000079160000}"/>
    <cellStyle name="Komma 17 2 4 2" xfId="9381" xr:uid="{00000000-0005-0000-0000-00007A160000}"/>
    <cellStyle name="Komma 17 2 4 2 2" xfId="19011" xr:uid="{00000000-0005-0000-0000-00007B160000}"/>
    <cellStyle name="Komma 17 2 4 3" xfId="14319" xr:uid="{00000000-0005-0000-0000-00007C160000}"/>
    <cellStyle name="Komma 17 2 5" xfId="5949" xr:uid="{00000000-0005-0000-0000-00007D160000}"/>
    <cellStyle name="Komma 17 2 5 2" xfId="15883" xr:uid="{00000000-0005-0000-0000-00007E160000}"/>
    <cellStyle name="Komma 17 2 6" xfId="11103" xr:uid="{00000000-0005-0000-0000-00007F160000}"/>
    <cellStyle name="Komma 17 3" xfId="1621" xr:uid="{00000000-0005-0000-0000-000080160000}"/>
    <cellStyle name="Komma 17 3 2" xfId="3372" xr:uid="{00000000-0005-0000-0000-000081160000}"/>
    <cellStyle name="Komma 17 3 2 2" xfId="8522" xr:uid="{00000000-0005-0000-0000-000082160000}"/>
    <cellStyle name="Komma 17 3 2 2 2" xfId="18228" xr:uid="{00000000-0005-0000-0000-000083160000}"/>
    <cellStyle name="Komma 17 3 2 3" xfId="13534" xr:uid="{00000000-0005-0000-0000-000084160000}"/>
    <cellStyle name="Komma 17 3 3" xfId="5090" xr:uid="{00000000-0005-0000-0000-000085160000}"/>
    <cellStyle name="Komma 17 3 3 2" xfId="10238" xr:uid="{00000000-0005-0000-0000-000086160000}"/>
    <cellStyle name="Komma 17 3 3 2 2" xfId="19792" xr:uid="{00000000-0005-0000-0000-000087160000}"/>
    <cellStyle name="Komma 17 3 3 3" xfId="15100" xr:uid="{00000000-0005-0000-0000-000088160000}"/>
    <cellStyle name="Komma 17 3 4" xfId="6806" xr:uid="{00000000-0005-0000-0000-000089160000}"/>
    <cellStyle name="Komma 17 3 4 2" xfId="16664" xr:uid="{00000000-0005-0000-0000-00008A160000}"/>
    <cellStyle name="Komma 17 3 5" xfId="11966" xr:uid="{00000000-0005-0000-0000-00008B160000}"/>
    <cellStyle name="Komma 17 4" xfId="2510" xr:uid="{00000000-0005-0000-0000-00008C160000}"/>
    <cellStyle name="Komma 17 4 2" xfId="7664" xr:uid="{00000000-0005-0000-0000-00008D160000}"/>
    <cellStyle name="Komma 17 4 2 2" xfId="17446" xr:uid="{00000000-0005-0000-0000-00008E160000}"/>
    <cellStyle name="Komma 17 4 3" xfId="12752" xr:uid="{00000000-0005-0000-0000-00008F160000}"/>
    <cellStyle name="Komma 17 5" xfId="4232" xr:uid="{00000000-0005-0000-0000-000090160000}"/>
    <cellStyle name="Komma 17 5 2" xfId="9380" xr:uid="{00000000-0005-0000-0000-000091160000}"/>
    <cellStyle name="Komma 17 5 2 2" xfId="19010" xr:uid="{00000000-0005-0000-0000-000092160000}"/>
    <cellStyle name="Komma 17 5 3" xfId="14318" xr:uid="{00000000-0005-0000-0000-000093160000}"/>
    <cellStyle name="Komma 17 6" xfId="5948" xr:uid="{00000000-0005-0000-0000-000094160000}"/>
    <cellStyle name="Komma 17 6 2" xfId="15882" xr:uid="{00000000-0005-0000-0000-000095160000}"/>
    <cellStyle name="Komma 17 7" xfId="11102" xr:uid="{00000000-0005-0000-0000-000096160000}"/>
    <cellStyle name="Komma 18" xfId="278" xr:uid="{00000000-0005-0000-0000-000097160000}"/>
    <cellStyle name="Komma 18 2" xfId="1623" xr:uid="{00000000-0005-0000-0000-000098160000}"/>
    <cellStyle name="Komma 18 2 2" xfId="3374" xr:uid="{00000000-0005-0000-0000-000099160000}"/>
    <cellStyle name="Komma 18 2 2 2" xfId="8524" xr:uid="{00000000-0005-0000-0000-00009A160000}"/>
    <cellStyle name="Komma 18 2 2 2 2" xfId="18230" xr:uid="{00000000-0005-0000-0000-00009B160000}"/>
    <cellStyle name="Komma 18 2 2 3" xfId="13536" xr:uid="{00000000-0005-0000-0000-00009C160000}"/>
    <cellStyle name="Komma 18 2 3" xfId="5092" xr:uid="{00000000-0005-0000-0000-00009D160000}"/>
    <cellStyle name="Komma 18 2 3 2" xfId="10240" xr:uid="{00000000-0005-0000-0000-00009E160000}"/>
    <cellStyle name="Komma 18 2 3 2 2" xfId="19794" xr:uid="{00000000-0005-0000-0000-00009F160000}"/>
    <cellStyle name="Komma 18 2 3 3" xfId="15102" xr:uid="{00000000-0005-0000-0000-0000A0160000}"/>
    <cellStyle name="Komma 18 2 4" xfId="6808" xr:uid="{00000000-0005-0000-0000-0000A1160000}"/>
    <cellStyle name="Komma 18 2 4 2" xfId="16666" xr:uid="{00000000-0005-0000-0000-0000A2160000}"/>
    <cellStyle name="Komma 18 2 5" xfId="11968" xr:uid="{00000000-0005-0000-0000-0000A3160000}"/>
    <cellStyle name="Komma 18 3" xfId="2512" xr:uid="{00000000-0005-0000-0000-0000A4160000}"/>
    <cellStyle name="Komma 18 3 2" xfId="7666" xr:uid="{00000000-0005-0000-0000-0000A5160000}"/>
    <cellStyle name="Komma 18 3 2 2" xfId="17448" xr:uid="{00000000-0005-0000-0000-0000A6160000}"/>
    <cellStyle name="Komma 18 3 3" xfId="12754" xr:uid="{00000000-0005-0000-0000-0000A7160000}"/>
    <cellStyle name="Komma 18 4" xfId="4234" xr:uid="{00000000-0005-0000-0000-0000A8160000}"/>
    <cellStyle name="Komma 18 4 2" xfId="9382" xr:uid="{00000000-0005-0000-0000-0000A9160000}"/>
    <cellStyle name="Komma 18 4 2 2" xfId="19012" xr:uid="{00000000-0005-0000-0000-0000AA160000}"/>
    <cellStyle name="Komma 18 4 3" xfId="14320" xr:uid="{00000000-0005-0000-0000-0000AB160000}"/>
    <cellStyle name="Komma 18 5" xfId="5950" xr:uid="{00000000-0005-0000-0000-0000AC160000}"/>
    <cellStyle name="Komma 18 5 2" xfId="15884" xr:uid="{00000000-0005-0000-0000-0000AD160000}"/>
    <cellStyle name="Komma 18 6" xfId="11104" xr:uid="{00000000-0005-0000-0000-0000AE160000}"/>
    <cellStyle name="Komma 19" xfId="279" xr:uid="{00000000-0005-0000-0000-0000AF160000}"/>
    <cellStyle name="Komma 19 2" xfId="1624" xr:uid="{00000000-0005-0000-0000-0000B0160000}"/>
    <cellStyle name="Komma 19 2 2" xfId="3375" xr:uid="{00000000-0005-0000-0000-0000B1160000}"/>
    <cellStyle name="Komma 19 2 2 2" xfId="8525" xr:uid="{00000000-0005-0000-0000-0000B2160000}"/>
    <cellStyle name="Komma 19 2 2 2 2" xfId="18231" xr:uid="{00000000-0005-0000-0000-0000B3160000}"/>
    <cellStyle name="Komma 19 2 2 3" xfId="13537" xr:uid="{00000000-0005-0000-0000-0000B4160000}"/>
    <cellStyle name="Komma 19 2 3" xfId="5093" xr:uid="{00000000-0005-0000-0000-0000B5160000}"/>
    <cellStyle name="Komma 19 2 3 2" xfId="10241" xr:uid="{00000000-0005-0000-0000-0000B6160000}"/>
    <cellStyle name="Komma 19 2 3 2 2" xfId="19795" xr:uid="{00000000-0005-0000-0000-0000B7160000}"/>
    <cellStyle name="Komma 19 2 3 3" xfId="15103" xr:uid="{00000000-0005-0000-0000-0000B8160000}"/>
    <cellStyle name="Komma 19 2 4" xfId="6809" xr:uid="{00000000-0005-0000-0000-0000B9160000}"/>
    <cellStyle name="Komma 19 2 4 2" xfId="16667" xr:uid="{00000000-0005-0000-0000-0000BA160000}"/>
    <cellStyle name="Komma 19 2 5" xfId="11969" xr:uid="{00000000-0005-0000-0000-0000BB160000}"/>
    <cellStyle name="Komma 19 3" xfId="2513" xr:uid="{00000000-0005-0000-0000-0000BC160000}"/>
    <cellStyle name="Komma 19 3 2" xfId="7667" xr:uid="{00000000-0005-0000-0000-0000BD160000}"/>
    <cellStyle name="Komma 19 3 2 2" xfId="17449" xr:uid="{00000000-0005-0000-0000-0000BE160000}"/>
    <cellStyle name="Komma 19 3 3" xfId="12755" xr:uid="{00000000-0005-0000-0000-0000BF160000}"/>
    <cellStyle name="Komma 19 4" xfId="4235" xr:uid="{00000000-0005-0000-0000-0000C0160000}"/>
    <cellStyle name="Komma 19 4 2" xfId="9383" xr:uid="{00000000-0005-0000-0000-0000C1160000}"/>
    <cellStyle name="Komma 19 4 2 2" xfId="19013" xr:uid="{00000000-0005-0000-0000-0000C2160000}"/>
    <cellStyle name="Komma 19 4 3" xfId="14321" xr:uid="{00000000-0005-0000-0000-0000C3160000}"/>
    <cellStyle name="Komma 19 5" xfId="5951" xr:uid="{00000000-0005-0000-0000-0000C4160000}"/>
    <cellStyle name="Komma 19 5 2" xfId="15885" xr:uid="{00000000-0005-0000-0000-0000C5160000}"/>
    <cellStyle name="Komma 19 6" xfId="11105" xr:uid="{00000000-0005-0000-0000-0000C6160000}"/>
    <cellStyle name="Komma 2" xfId="280" xr:uid="{00000000-0005-0000-0000-0000C7160000}"/>
    <cellStyle name="Komma 2 10" xfId="281" xr:uid="{00000000-0005-0000-0000-0000C8160000}"/>
    <cellStyle name="Komma 2 10 10" xfId="11107" xr:uid="{00000000-0005-0000-0000-0000C9160000}"/>
    <cellStyle name="Komma 2 10 2" xfId="282" xr:uid="{00000000-0005-0000-0000-0000CA160000}"/>
    <cellStyle name="Komma 2 10 2 2" xfId="283" xr:uid="{00000000-0005-0000-0000-0000CB160000}"/>
    <cellStyle name="Komma 2 10 2 2 2" xfId="284" xr:uid="{00000000-0005-0000-0000-0000CC160000}"/>
    <cellStyle name="Komma 2 10 2 2 2 2" xfId="1629" xr:uid="{00000000-0005-0000-0000-0000CD160000}"/>
    <cellStyle name="Komma 2 10 2 2 2 2 2" xfId="3380" xr:uid="{00000000-0005-0000-0000-0000CE160000}"/>
    <cellStyle name="Komma 2 10 2 2 2 2 2 2" xfId="8530" xr:uid="{00000000-0005-0000-0000-0000CF160000}"/>
    <cellStyle name="Komma 2 10 2 2 2 2 2 2 2" xfId="18236" xr:uid="{00000000-0005-0000-0000-0000D0160000}"/>
    <cellStyle name="Komma 2 10 2 2 2 2 2 3" xfId="13542" xr:uid="{00000000-0005-0000-0000-0000D1160000}"/>
    <cellStyle name="Komma 2 10 2 2 2 2 3" xfId="5098" xr:uid="{00000000-0005-0000-0000-0000D2160000}"/>
    <cellStyle name="Komma 2 10 2 2 2 2 3 2" xfId="10246" xr:uid="{00000000-0005-0000-0000-0000D3160000}"/>
    <cellStyle name="Komma 2 10 2 2 2 2 3 2 2" xfId="19800" xr:uid="{00000000-0005-0000-0000-0000D4160000}"/>
    <cellStyle name="Komma 2 10 2 2 2 2 3 3" xfId="15108" xr:uid="{00000000-0005-0000-0000-0000D5160000}"/>
    <cellStyle name="Komma 2 10 2 2 2 2 4" xfId="6814" xr:uid="{00000000-0005-0000-0000-0000D6160000}"/>
    <cellStyle name="Komma 2 10 2 2 2 2 4 2" xfId="16672" xr:uid="{00000000-0005-0000-0000-0000D7160000}"/>
    <cellStyle name="Komma 2 10 2 2 2 2 5" xfId="11974" xr:uid="{00000000-0005-0000-0000-0000D8160000}"/>
    <cellStyle name="Komma 2 10 2 2 2 3" xfId="2518" xr:uid="{00000000-0005-0000-0000-0000D9160000}"/>
    <cellStyle name="Komma 2 10 2 2 2 3 2" xfId="7672" xr:uid="{00000000-0005-0000-0000-0000DA160000}"/>
    <cellStyle name="Komma 2 10 2 2 2 3 2 2" xfId="17454" xr:uid="{00000000-0005-0000-0000-0000DB160000}"/>
    <cellStyle name="Komma 2 10 2 2 2 3 3" xfId="12760" xr:uid="{00000000-0005-0000-0000-0000DC160000}"/>
    <cellStyle name="Komma 2 10 2 2 2 4" xfId="4240" xr:uid="{00000000-0005-0000-0000-0000DD160000}"/>
    <cellStyle name="Komma 2 10 2 2 2 4 2" xfId="9388" xr:uid="{00000000-0005-0000-0000-0000DE160000}"/>
    <cellStyle name="Komma 2 10 2 2 2 4 2 2" xfId="19018" xr:uid="{00000000-0005-0000-0000-0000DF160000}"/>
    <cellStyle name="Komma 2 10 2 2 2 4 3" xfId="14326" xr:uid="{00000000-0005-0000-0000-0000E0160000}"/>
    <cellStyle name="Komma 2 10 2 2 2 5" xfId="5956" xr:uid="{00000000-0005-0000-0000-0000E1160000}"/>
    <cellStyle name="Komma 2 10 2 2 2 5 2" xfId="15890" xr:uid="{00000000-0005-0000-0000-0000E2160000}"/>
    <cellStyle name="Komma 2 10 2 2 2 6" xfId="11110" xr:uid="{00000000-0005-0000-0000-0000E3160000}"/>
    <cellStyle name="Komma 2 10 2 2 3" xfId="1628" xr:uid="{00000000-0005-0000-0000-0000E4160000}"/>
    <cellStyle name="Komma 2 10 2 2 3 2" xfId="3379" xr:uid="{00000000-0005-0000-0000-0000E5160000}"/>
    <cellStyle name="Komma 2 10 2 2 3 2 2" xfId="8529" xr:uid="{00000000-0005-0000-0000-0000E6160000}"/>
    <cellStyle name="Komma 2 10 2 2 3 2 2 2" xfId="18235" xr:uid="{00000000-0005-0000-0000-0000E7160000}"/>
    <cellStyle name="Komma 2 10 2 2 3 2 3" xfId="13541" xr:uid="{00000000-0005-0000-0000-0000E8160000}"/>
    <cellStyle name="Komma 2 10 2 2 3 3" xfId="5097" xr:uid="{00000000-0005-0000-0000-0000E9160000}"/>
    <cellStyle name="Komma 2 10 2 2 3 3 2" xfId="10245" xr:uid="{00000000-0005-0000-0000-0000EA160000}"/>
    <cellStyle name="Komma 2 10 2 2 3 3 2 2" xfId="19799" xr:uid="{00000000-0005-0000-0000-0000EB160000}"/>
    <cellStyle name="Komma 2 10 2 2 3 3 3" xfId="15107" xr:uid="{00000000-0005-0000-0000-0000EC160000}"/>
    <cellStyle name="Komma 2 10 2 2 3 4" xfId="6813" xr:uid="{00000000-0005-0000-0000-0000ED160000}"/>
    <cellStyle name="Komma 2 10 2 2 3 4 2" xfId="16671" xr:uid="{00000000-0005-0000-0000-0000EE160000}"/>
    <cellStyle name="Komma 2 10 2 2 3 5" xfId="11973" xr:uid="{00000000-0005-0000-0000-0000EF160000}"/>
    <cellStyle name="Komma 2 10 2 2 4" xfId="2517" xr:uid="{00000000-0005-0000-0000-0000F0160000}"/>
    <cellStyle name="Komma 2 10 2 2 4 2" xfId="7671" xr:uid="{00000000-0005-0000-0000-0000F1160000}"/>
    <cellStyle name="Komma 2 10 2 2 4 2 2" xfId="17453" xr:uid="{00000000-0005-0000-0000-0000F2160000}"/>
    <cellStyle name="Komma 2 10 2 2 4 3" xfId="12759" xr:uid="{00000000-0005-0000-0000-0000F3160000}"/>
    <cellStyle name="Komma 2 10 2 2 5" xfId="4239" xr:uid="{00000000-0005-0000-0000-0000F4160000}"/>
    <cellStyle name="Komma 2 10 2 2 5 2" xfId="9387" xr:uid="{00000000-0005-0000-0000-0000F5160000}"/>
    <cellStyle name="Komma 2 10 2 2 5 2 2" xfId="19017" xr:uid="{00000000-0005-0000-0000-0000F6160000}"/>
    <cellStyle name="Komma 2 10 2 2 5 3" xfId="14325" xr:uid="{00000000-0005-0000-0000-0000F7160000}"/>
    <cellStyle name="Komma 2 10 2 2 6" xfId="5955" xr:uid="{00000000-0005-0000-0000-0000F8160000}"/>
    <cellStyle name="Komma 2 10 2 2 6 2" xfId="15889" xr:uid="{00000000-0005-0000-0000-0000F9160000}"/>
    <cellStyle name="Komma 2 10 2 2 7" xfId="11109" xr:uid="{00000000-0005-0000-0000-0000FA160000}"/>
    <cellStyle name="Komma 2 10 2 3" xfId="285" xr:uid="{00000000-0005-0000-0000-0000FB160000}"/>
    <cellStyle name="Komma 2 10 2 3 2" xfId="1630" xr:uid="{00000000-0005-0000-0000-0000FC160000}"/>
    <cellStyle name="Komma 2 10 2 3 2 2" xfId="3381" xr:uid="{00000000-0005-0000-0000-0000FD160000}"/>
    <cellStyle name="Komma 2 10 2 3 2 2 2" xfId="8531" xr:uid="{00000000-0005-0000-0000-0000FE160000}"/>
    <cellStyle name="Komma 2 10 2 3 2 2 2 2" xfId="18237" xr:uid="{00000000-0005-0000-0000-0000FF160000}"/>
    <cellStyle name="Komma 2 10 2 3 2 2 3" xfId="13543" xr:uid="{00000000-0005-0000-0000-000000170000}"/>
    <cellStyle name="Komma 2 10 2 3 2 3" xfId="5099" xr:uid="{00000000-0005-0000-0000-000001170000}"/>
    <cellStyle name="Komma 2 10 2 3 2 3 2" xfId="10247" xr:uid="{00000000-0005-0000-0000-000002170000}"/>
    <cellStyle name="Komma 2 10 2 3 2 3 2 2" xfId="19801" xr:uid="{00000000-0005-0000-0000-000003170000}"/>
    <cellStyle name="Komma 2 10 2 3 2 3 3" xfId="15109" xr:uid="{00000000-0005-0000-0000-000004170000}"/>
    <cellStyle name="Komma 2 10 2 3 2 4" xfId="6815" xr:uid="{00000000-0005-0000-0000-000005170000}"/>
    <cellStyle name="Komma 2 10 2 3 2 4 2" xfId="16673" xr:uid="{00000000-0005-0000-0000-000006170000}"/>
    <cellStyle name="Komma 2 10 2 3 2 5" xfId="11975" xr:uid="{00000000-0005-0000-0000-000007170000}"/>
    <cellStyle name="Komma 2 10 2 3 3" xfId="2519" xr:uid="{00000000-0005-0000-0000-000008170000}"/>
    <cellStyle name="Komma 2 10 2 3 3 2" xfId="7673" xr:uid="{00000000-0005-0000-0000-000009170000}"/>
    <cellStyle name="Komma 2 10 2 3 3 2 2" xfId="17455" xr:uid="{00000000-0005-0000-0000-00000A170000}"/>
    <cellStyle name="Komma 2 10 2 3 3 3" xfId="12761" xr:uid="{00000000-0005-0000-0000-00000B170000}"/>
    <cellStyle name="Komma 2 10 2 3 4" xfId="4241" xr:uid="{00000000-0005-0000-0000-00000C170000}"/>
    <cellStyle name="Komma 2 10 2 3 4 2" xfId="9389" xr:uid="{00000000-0005-0000-0000-00000D170000}"/>
    <cellStyle name="Komma 2 10 2 3 4 2 2" xfId="19019" xr:uid="{00000000-0005-0000-0000-00000E170000}"/>
    <cellStyle name="Komma 2 10 2 3 4 3" xfId="14327" xr:uid="{00000000-0005-0000-0000-00000F170000}"/>
    <cellStyle name="Komma 2 10 2 3 5" xfId="5957" xr:uid="{00000000-0005-0000-0000-000010170000}"/>
    <cellStyle name="Komma 2 10 2 3 5 2" xfId="15891" xr:uid="{00000000-0005-0000-0000-000011170000}"/>
    <cellStyle name="Komma 2 10 2 3 6" xfId="11111" xr:uid="{00000000-0005-0000-0000-000012170000}"/>
    <cellStyle name="Komma 2 10 2 4" xfId="286" xr:uid="{00000000-0005-0000-0000-000013170000}"/>
    <cellStyle name="Komma 2 10 2 4 2" xfId="1631" xr:uid="{00000000-0005-0000-0000-000014170000}"/>
    <cellStyle name="Komma 2 10 2 4 2 2" xfId="3382" xr:uid="{00000000-0005-0000-0000-000015170000}"/>
    <cellStyle name="Komma 2 10 2 4 2 2 2" xfId="8532" xr:uid="{00000000-0005-0000-0000-000016170000}"/>
    <cellStyle name="Komma 2 10 2 4 2 2 2 2" xfId="18238" xr:uid="{00000000-0005-0000-0000-000017170000}"/>
    <cellStyle name="Komma 2 10 2 4 2 2 3" xfId="13544" xr:uid="{00000000-0005-0000-0000-000018170000}"/>
    <cellStyle name="Komma 2 10 2 4 2 3" xfId="5100" xr:uid="{00000000-0005-0000-0000-000019170000}"/>
    <cellStyle name="Komma 2 10 2 4 2 3 2" xfId="10248" xr:uid="{00000000-0005-0000-0000-00001A170000}"/>
    <cellStyle name="Komma 2 10 2 4 2 3 2 2" xfId="19802" xr:uid="{00000000-0005-0000-0000-00001B170000}"/>
    <cellStyle name="Komma 2 10 2 4 2 3 3" xfId="15110" xr:uid="{00000000-0005-0000-0000-00001C170000}"/>
    <cellStyle name="Komma 2 10 2 4 2 4" xfId="6816" xr:uid="{00000000-0005-0000-0000-00001D170000}"/>
    <cellStyle name="Komma 2 10 2 4 2 4 2" xfId="16674" xr:uid="{00000000-0005-0000-0000-00001E170000}"/>
    <cellStyle name="Komma 2 10 2 4 2 5" xfId="11976" xr:uid="{00000000-0005-0000-0000-00001F170000}"/>
    <cellStyle name="Komma 2 10 2 4 3" xfId="2520" xr:uid="{00000000-0005-0000-0000-000020170000}"/>
    <cellStyle name="Komma 2 10 2 4 3 2" xfId="7674" xr:uid="{00000000-0005-0000-0000-000021170000}"/>
    <cellStyle name="Komma 2 10 2 4 3 2 2" xfId="17456" xr:uid="{00000000-0005-0000-0000-000022170000}"/>
    <cellStyle name="Komma 2 10 2 4 3 3" xfId="12762" xr:uid="{00000000-0005-0000-0000-000023170000}"/>
    <cellStyle name="Komma 2 10 2 4 4" xfId="4242" xr:uid="{00000000-0005-0000-0000-000024170000}"/>
    <cellStyle name="Komma 2 10 2 4 4 2" xfId="9390" xr:uid="{00000000-0005-0000-0000-000025170000}"/>
    <cellStyle name="Komma 2 10 2 4 4 2 2" xfId="19020" xr:uid="{00000000-0005-0000-0000-000026170000}"/>
    <cellStyle name="Komma 2 10 2 4 4 3" xfId="14328" xr:uid="{00000000-0005-0000-0000-000027170000}"/>
    <cellStyle name="Komma 2 10 2 4 5" xfId="5958" xr:uid="{00000000-0005-0000-0000-000028170000}"/>
    <cellStyle name="Komma 2 10 2 4 5 2" xfId="15892" xr:uid="{00000000-0005-0000-0000-000029170000}"/>
    <cellStyle name="Komma 2 10 2 4 6" xfId="11112" xr:uid="{00000000-0005-0000-0000-00002A170000}"/>
    <cellStyle name="Komma 2 10 2 5" xfId="1627" xr:uid="{00000000-0005-0000-0000-00002B170000}"/>
    <cellStyle name="Komma 2 10 2 5 2" xfId="3378" xr:uid="{00000000-0005-0000-0000-00002C170000}"/>
    <cellStyle name="Komma 2 10 2 5 2 2" xfId="8528" xr:uid="{00000000-0005-0000-0000-00002D170000}"/>
    <cellStyle name="Komma 2 10 2 5 2 2 2" xfId="18234" xr:uid="{00000000-0005-0000-0000-00002E170000}"/>
    <cellStyle name="Komma 2 10 2 5 2 3" xfId="13540" xr:uid="{00000000-0005-0000-0000-00002F170000}"/>
    <cellStyle name="Komma 2 10 2 5 3" xfId="5096" xr:uid="{00000000-0005-0000-0000-000030170000}"/>
    <cellStyle name="Komma 2 10 2 5 3 2" xfId="10244" xr:uid="{00000000-0005-0000-0000-000031170000}"/>
    <cellStyle name="Komma 2 10 2 5 3 2 2" xfId="19798" xr:uid="{00000000-0005-0000-0000-000032170000}"/>
    <cellStyle name="Komma 2 10 2 5 3 3" xfId="15106" xr:uid="{00000000-0005-0000-0000-000033170000}"/>
    <cellStyle name="Komma 2 10 2 5 4" xfId="6812" xr:uid="{00000000-0005-0000-0000-000034170000}"/>
    <cellStyle name="Komma 2 10 2 5 4 2" xfId="16670" xr:uid="{00000000-0005-0000-0000-000035170000}"/>
    <cellStyle name="Komma 2 10 2 5 5" xfId="11972" xr:uid="{00000000-0005-0000-0000-000036170000}"/>
    <cellStyle name="Komma 2 10 2 6" xfId="2516" xr:uid="{00000000-0005-0000-0000-000037170000}"/>
    <cellStyle name="Komma 2 10 2 6 2" xfId="7670" xr:uid="{00000000-0005-0000-0000-000038170000}"/>
    <cellStyle name="Komma 2 10 2 6 2 2" xfId="17452" xr:uid="{00000000-0005-0000-0000-000039170000}"/>
    <cellStyle name="Komma 2 10 2 6 3" xfId="12758" xr:uid="{00000000-0005-0000-0000-00003A170000}"/>
    <cellStyle name="Komma 2 10 2 7" xfId="4238" xr:uid="{00000000-0005-0000-0000-00003B170000}"/>
    <cellStyle name="Komma 2 10 2 7 2" xfId="9386" xr:uid="{00000000-0005-0000-0000-00003C170000}"/>
    <cellStyle name="Komma 2 10 2 7 2 2" xfId="19016" xr:uid="{00000000-0005-0000-0000-00003D170000}"/>
    <cellStyle name="Komma 2 10 2 7 3" xfId="14324" xr:uid="{00000000-0005-0000-0000-00003E170000}"/>
    <cellStyle name="Komma 2 10 2 8" xfId="5954" xr:uid="{00000000-0005-0000-0000-00003F170000}"/>
    <cellStyle name="Komma 2 10 2 8 2" xfId="15888" xr:uid="{00000000-0005-0000-0000-000040170000}"/>
    <cellStyle name="Komma 2 10 2 9" xfId="11108" xr:uid="{00000000-0005-0000-0000-000041170000}"/>
    <cellStyle name="Komma 2 10 3" xfId="287" xr:uid="{00000000-0005-0000-0000-000042170000}"/>
    <cellStyle name="Komma 2 10 3 2" xfId="288" xr:uid="{00000000-0005-0000-0000-000043170000}"/>
    <cellStyle name="Komma 2 10 3 2 2" xfId="1633" xr:uid="{00000000-0005-0000-0000-000044170000}"/>
    <cellStyle name="Komma 2 10 3 2 2 2" xfId="3384" xr:uid="{00000000-0005-0000-0000-000045170000}"/>
    <cellStyle name="Komma 2 10 3 2 2 2 2" xfId="8534" xr:uid="{00000000-0005-0000-0000-000046170000}"/>
    <cellStyle name="Komma 2 10 3 2 2 2 2 2" xfId="18240" xr:uid="{00000000-0005-0000-0000-000047170000}"/>
    <cellStyle name="Komma 2 10 3 2 2 2 3" xfId="13546" xr:uid="{00000000-0005-0000-0000-000048170000}"/>
    <cellStyle name="Komma 2 10 3 2 2 3" xfId="5102" xr:uid="{00000000-0005-0000-0000-000049170000}"/>
    <cellStyle name="Komma 2 10 3 2 2 3 2" xfId="10250" xr:uid="{00000000-0005-0000-0000-00004A170000}"/>
    <cellStyle name="Komma 2 10 3 2 2 3 2 2" xfId="19804" xr:uid="{00000000-0005-0000-0000-00004B170000}"/>
    <cellStyle name="Komma 2 10 3 2 2 3 3" xfId="15112" xr:uid="{00000000-0005-0000-0000-00004C170000}"/>
    <cellStyle name="Komma 2 10 3 2 2 4" xfId="6818" xr:uid="{00000000-0005-0000-0000-00004D170000}"/>
    <cellStyle name="Komma 2 10 3 2 2 4 2" xfId="16676" xr:uid="{00000000-0005-0000-0000-00004E170000}"/>
    <cellStyle name="Komma 2 10 3 2 2 5" xfId="11978" xr:uid="{00000000-0005-0000-0000-00004F170000}"/>
    <cellStyle name="Komma 2 10 3 2 3" xfId="2522" xr:uid="{00000000-0005-0000-0000-000050170000}"/>
    <cellStyle name="Komma 2 10 3 2 3 2" xfId="7676" xr:uid="{00000000-0005-0000-0000-000051170000}"/>
    <cellStyle name="Komma 2 10 3 2 3 2 2" xfId="17458" xr:uid="{00000000-0005-0000-0000-000052170000}"/>
    <cellStyle name="Komma 2 10 3 2 3 3" xfId="12764" xr:uid="{00000000-0005-0000-0000-000053170000}"/>
    <cellStyle name="Komma 2 10 3 2 4" xfId="4244" xr:uid="{00000000-0005-0000-0000-000054170000}"/>
    <cellStyle name="Komma 2 10 3 2 4 2" xfId="9392" xr:uid="{00000000-0005-0000-0000-000055170000}"/>
    <cellStyle name="Komma 2 10 3 2 4 2 2" xfId="19022" xr:uid="{00000000-0005-0000-0000-000056170000}"/>
    <cellStyle name="Komma 2 10 3 2 4 3" xfId="14330" xr:uid="{00000000-0005-0000-0000-000057170000}"/>
    <cellStyle name="Komma 2 10 3 2 5" xfId="5960" xr:uid="{00000000-0005-0000-0000-000058170000}"/>
    <cellStyle name="Komma 2 10 3 2 5 2" xfId="15894" xr:uid="{00000000-0005-0000-0000-000059170000}"/>
    <cellStyle name="Komma 2 10 3 2 6" xfId="11114" xr:uid="{00000000-0005-0000-0000-00005A170000}"/>
    <cellStyle name="Komma 2 10 3 3" xfId="1632" xr:uid="{00000000-0005-0000-0000-00005B170000}"/>
    <cellStyle name="Komma 2 10 3 3 2" xfId="3383" xr:uid="{00000000-0005-0000-0000-00005C170000}"/>
    <cellStyle name="Komma 2 10 3 3 2 2" xfId="8533" xr:uid="{00000000-0005-0000-0000-00005D170000}"/>
    <cellStyle name="Komma 2 10 3 3 2 2 2" xfId="18239" xr:uid="{00000000-0005-0000-0000-00005E170000}"/>
    <cellStyle name="Komma 2 10 3 3 2 3" xfId="13545" xr:uid="{00000000-0005-0000-0000-00005F170000}"/>
    <cellStyle name="Komma 2 10 3 3 3" xfId="5101" xr:uid="{00000000-0005-0000-0000-000060170000}"/>
    <cellStyle name="Komma 2 10 3 3 3 2" xfId="10249" xr:uid="{00000000-0005-0000-0000-000061170000}"/>
    <cellStyle name="Komma 2 10 3 3 3 2 2" xfId="19803" xr:uid="{00000000-0005-0000-0000-000062170000}"/>
    <cellStyle name="Komma 2 10 3 3 3 3" xfId="15111" xr:uid="{00000000-0005-0000-0000-000063170000}"/>
    <cellStyle name="Komma 2 10 3 3 4" xfId="6817" xr:uid="{00000000-0005-0000-0000-000064170000}"/>
    <cellStyle name="Komma 2 10 3 3 4 2" xfId="16675" xr:uid="{00000000-0005-0000-0000-000065170000}"/>
    <cellStyle name="Komma 2 10 3 3 5" xfId="11977" xr:uid="{00000000-0005-0000-0000-000066170000}"/>
    <cellStyle name="Komma 2 10 3 4" xfId="2521" xr:uid="{00000000-0005-0000-0000-000067170000}"/>
    <cellStyle name="Komma 2 10 3 4 2" xfId="7675" xr:uid="{00000000-0005-0000-0000-000068170000}"/>
    <cellStyle name="Komma 2 10 3 4 2 2" xfId="17457" xr:uid="{00000000-0005-0000-0000-000069170000}"/>
    <cellStyle name="Komma 2 10 3 4 3" xfId="12763" xr:uid="{00000000-0005-0000-0000-00006A170000}"/>
    <cellStyle name="Komma 2 10 3 5" xfId="4243" xr:uid="{00000000-0005-0000-0000-00006B170000}"/>
    <cellStyle name="Komma 2 10 3 5 2" xfId="9391" xr:uid="{00000000-0005-0000-0000-00006C170000}"/>
    <cellStyle name="Komma 2 10 3 5 2 2" xfId="19021" xr:uid="{00000000-0005-0000-0000-00006D170000}"/>
    <cellStyle name="Komma 2 10 3 5 3" xfId="14329" xr:uid="{00000000-0005-0000-0000-00006E170000}"/>
    <cellStyle name="Komma 2 10 3 6" xfId="5959" xr:uid="{00000000-0005-0000-0000-00006F170000}"/>
    <cellStyle name="Komma 2 10 3 6 2" xfId="15893" xr:uid="{00000000-0005-0000-0000-000070170000}"/>
    <cellStyle name="Komma 2 10 3 7" xfId="11113" xr:uid="{00000000-0005-0000-0000-000071170000}"/>
    <cellStyle name="Komma 2 10 4" xfId="289" xr:uid="{00000000-0005-0000-0000-000072170000}"/>
    <cellStyle name="Komma 2 10 4 2" xfId="1634" xr:uid="{00000000-0005-0000-0000-000073170000}"/>
    <cellStyle name="Komma 2 10 4 2 2" xfId="3385" xr:uid="{00000000-0005-0000-0000-000074170000}"/>
    <cellStyle name="Komma 2 10 4 2 2 2" xfId="8535" xr:uid="{00000000-0005-0000-0000-000075170000}"/>
    <cellStyle name="Komma 2 10 4 2 2 2 2" xfId="18241" xr:uid="{00000000-0005-0000-0000-000076170000}"/>
    <cellStyle name="Komma 2 10 4 2 2 3" xfId="13547" xr:uid="{00000000-0005-0000-0000-000077170000}"/>
    <cellStyle name="Komma 2 10 4 2 3" xfId="5103" xr:uid="{00000000-0005-0000-0000-000078170000}"/>
    <cellStyle name="Komma 2 10 4 2 3 2" xfId="10251" xr:uid="{00000000-0005-0000-0000-000079170000}"/>
    <cellStyle name="Komma 2 10 4 2 3 2 2" xfId="19805" xr:uid="{00000000-0005-0000-0000-00007A170000}"/>
    <cellStyle name="Komma 2 10 4 2 3 3" xfId="15113" xr:uid="{00000000-0005-0000-0000-00007B170000}"/>
    <cellStyle name="Komma 2 10 4 2 4" xfId="6819" xr:uid="{00000000-0005-0000-0000-00007C170000}"/>
    <cellStyle name="Komma 2 10 4 2 4 2" xfId="16677" xr:uid="{00000000-0005-0000-0000-00007D170000}"/>
    <cellStyle name="Komma 2 10 4 2 5" xfId="11979" xr:uid="{00000000-0005-0000-0000-00007E170000}"/>
    <cellStyle name="Komma 2 10 4 3" xfId="2523" xr:uid="{00000000-0005-0000-0000-00007F170000}"/>
    <cellStyle name="Komma 2 10 4 3 2" xfId="7677" xr:uid="{00000000-0005-0000-0000-000080170000}"/>
    <cellStyle name="Komma 2 10 4 3 2 2" xfId="17459" xr:uid="{00000000-0005-0000-0000-000081170000}"/>
    <cellStyle name="Komma 2 10 4 3 3" xfId="12765" xr:uid="{00000000-0005-0000-0000-000082170000}"/>
    <cellStyle name="Komma 2 10 4 4" xfId="4245" xr:uid="{00000000-0005-0000-0000-000083170000}"/>
    <cellStyle name="Komma 2 10 4 4 2" xfId="9393" xr:uid="{00000000-0005-0000-0000-000084170000}"/>
    <cellStyle name="Komma 2 10 4 4 2 2" xfId="19023" xr:uid="{00000000-0005-0000-0000-000085170000}"/>
    <cellStyle name="Komma 2 10 4 4 3" xfId="14331" xr:uid="{00000000-0005-0000-0000-000086170000}"/>
    <cellStyle name="Komma 2 10 4 5" xfId="5961" xr:uid="{00000000-0005-0000-0000-000087170000}"/>
    <cellStyle name="Komma 2 10 4 5 2" xfId="15895" xr:uid="{00000000-0005-0000-0000-000088170000}"/>
    <cellStyle name="Komma 2 10 4 6" xfId="11115" xr:uid="{00000000-0005-0000-0000-000089170000}"/>
    <cellStyle name="Komma 2 10 5" xfId="290" xr:uid="{00000000-0005-0000-0000-00008A170000}"/>
    <cellStyle name="Komma 2 10 5 2" xfId="1635" xr:uid="{00000000-0005-0000-0000-00008B170000}"/>
    <cellStyle name="Komma 2 10 5 2 2" xfId="3386" xr:uid="{00000000-0005-0000-0000-00008C170000}"/>
    <cellStyle name="Komma 2 10 5 2 2 2" xfId="8536" xr:uid="{00000000-0005-0000-0000-00008D170000}"/>
    <cellStyle name="Komma 2 10 5 2 2 2 2" xfId="18242" xr:uid="{00000000-0005-0000-0000-00008E170000}"/>
    <cellStyle name="Komma 2 10 5 2 2 3" xfId="13548" xr:uid="{00000000-0005-0000-0000-00008F170000}"/>
    <cellStyle name="Komma 2 10 5 2 3" xfId="5104" xr:uid="{00000000-0005-0000-0000-000090170000}"/>
    <cellStyle name="Komma 2 10 5 2 3 2" xfId="10252" xr:uid="{00000000-0005-0000-0000-000091170000}"/>
    <cellStyle name="Komma 2 10 5 2 3 2 2" xfId="19806" xr:uid="{00000000-0005-0000-0000-000092170000}"/>
    <cellStyle name="Komma 2 10 5 2 3 3" xfId="15114" xr:uid="{00000000-0005-0000-0000-000093170000}"/>
    <cellStyle name="Komma 2 10 5 2 4" xfId="6820" xr:uid="{00000000-0005-0000-0000-000094170000}"/>
    <cellStyle name="Komma 2 10 5 2 4 2" xfId="16678" xr:uid="{00000000-0005-0000-0000-000095170000}"/>
    <cellStyle name="Komma 2 10 5 2 5" xfId="11980" xr:uid="{00000000-0005-0000-0000-000096170000}"/>
    <cellStyle name="Komma 2 10 5 3" xfId="2524" xr:uid="{00000000-0005-0000-0000-000097170000}"/>
    <cellStyle name="Komma 2 10 5 3 2" xfId="7678" xr:uid="{00000000-0005-0000-0000-000098170000}"/>
    <cellStyle name="Komma 2 10 5 3 2 2" xfId="17460" xr:uid="{00000000-0005-0000-0000-000099170000}"/>
    <cellStyle name="Komma 2 10 5 3 3" xfId="12766" xr:uid="{00000000-0005-0000-0000-00009A170000}"/>
    <cellStyle name="Komma 2 10 5 4" xfId="4246" xr:uid="{00000000-0005-0000-0000-00009B170000}"/>
    <cellStyle name="Komma 2 10 5 4 2" xfId="9394" xr:uid="{00000000-0005-0000-0000-00009C170000}"/>
    <cellStyle name="Komma 2 10 5 4 2 2" xfId="19024" xr:uid="{00000000-0005-0000-0000-00009D170000}"/>
    <cellStyle name="Komma 2 10 5 4 3" xfId="14332" xr:uid="{00000000-0005-0000-0000-00009E170000}"/>
    <cellStyle name="Komma 2 10 5 5" xfId="5962" xr:uid="{00000000-0005-0000-0000-00009F170000}"/>
    <cellStyle name="Komma 2 10 5 5 2" xfId="15896" xr:uid="{00000000-0005-0000-0000-0000A0170000}"/>
    <cellStyle name="Komma 2 10 5 6" xfId="11116" xr:uid="{00000000-0005-0000-0000-0000A1170000}"/>
    <cellStyle name="Komma 2 10 6" xfId="1626" xr:uid="{00000000-0005-0000-0000-0000A2170000}"/>
    <cellStyle name="Komma 2 10 6 2" xfId="3377" xr:uid="{00000000-0005-0000-0000-0000A3170000}"/>
    <cellStyle name="Komma 2 10 6 2 2" xfId="8527" xr:uid="{00000000-0005-0000-0000-0000A4170000}"/>
    <cellStyle name="Komma 2 10 6 2 2 2" xfId="18233" xr:uid="{00000000-0005-0000-0000-0000A5170000}"/>
    <cellStyle name="Komma 2 10 6 2 3" xfId="13539" xr:uid="{00000000-0005-0000-0000-0000A6170000}"/>
    <cellStyle name="Komma 2 10 6 3" xfId="5095" xr:uid="{00000000-0005-0000-0000-0000A7170000}"/>
    <cellStyle name="Komma 2 10 6 3 2" xfId="10243" xr:uid="{00000000-0005-0000-0000-0000A8170000}"/>
    <cellStyle name="Komma 2 10 6 3 2 2" xfId="19797" xr:uid="{00000000-0005-0000-0000-0000A9170000}"/>
    <cellStyle name="Komma 2 10 6 3 3" xfId="15105" xr:uid="{00000000-0005-0000-0000-0000AA170000}"/>
    <cellStyle name="Komma 2 10 6 4" xfId="6811" xr:uid="{00000000-0005-0000-0000-0000AB170000}"/>
    <cellStyle name="Komma 2 10 6 4 2" xfId="16669" xr:uid="{00000000-0005-0000-0000-0000AC170000}"/>
    <cellStyle name="Komma 2 10 6 5" xfId="11971" xr:uid="{00000000-0005-0000-0000-0000AD170000}"/>
    <cellStyle name="Komma 2 10 7" xfId="2515" xr:uid="{00000000-0005-0000-0000-0000AE170000}"/>
    <cellStyle name="Komma 2 10 7 2" xfId="7669" xr:uid="{00000000-0005-0000-0000-0000AF170000}"/>
    <cellStyle name="Komma 2 10 7 2 2" xfId="17451" xr:uid="{00000000-0005-0000-0000-0000B0170000}"/>
    <cellStyle name="Komma 2 10 7 3" xfId="12757" xr:uid="{00000000-0005-0000-0000-0000B1170000}"/>
    <cellStyle name="Komma 2 10 8" xfId="4237" xr:uid="{00000000-0005-0000-0000-0000B2170000}"/>
    <cellStyle name="Komma 2 10 8 2" xfId="9385" xr:uid="{00000000-0005-0000-0000-0000B3170000}"/>
    <cellStyle name="Komma 2 10 8 2 2" xfId="19015" xr:uid="{00000000-0005-0000-0000-0000B4170000}"/>
    <cellStyle name="Komma 2 10 8 3" xfId="14323" xr:uid="{00000000-0005-0000-0000-0000B5170000}"/>
    <cellStyle name="Komma 2 10 9" xfId="5953" xr:uid="{00000000-0005-0000-0000-0000B6170000}"/>
    <cellStyle name="Komma 2 10 9 2" xfId="15887" xr:uid="{00000000-0005-0000-0000-0000B7170000}"/>
    <cellStyle name="Komma 2 11" xfId="291" xr:uid="{00000000-0005-0000-0000-0000B8170000}"/>
    <cellStyle name="Komma 2 11 2" xfId="292" xr:uid="{00000000-0005-0000-0000-0000B9170000}"/>
    <cellStyle name="Komma 2 11 2 2" xfId="293" xr:uid="{00000000-0005-0000-0000-0000BA170000}"/>
    <cellStyle name="Komma 2 11 2 2 2" xfId="1638" xr:uid="{00000000-0005-0000-0000-0000BB170000}"/>
    <cellStyle name="Komma 2 11 2 2 2 2" xfId="3389" xr:uid="{00000000-0005-0000-0000-0000BC170000}"/>
    <cellStyle name="Komma 2 11 2 2 2 2 2" xfId="8539" xr:uid="{00000000-0005-0000-0000-0000BD170000}"/>
    <cellStyle name="Komma 2 11 2 2 2 2 2 2" xfId="18245" xr:uid="{00000000-0005-0000-0000-0000BE170000}"/>
    <cellStyle name="Komma 2 11 2 2 2 2 3" xfId="13551" xr:uid="{00000000-0005-0000-0000-0000BF170000}"/>
    <cellStyle name="Komma 2 11 2 2 2 3" xfId="5107" xr:uid="{00000000-0005-0000-0000-0000C0170000}"/>
    <cellStyle name="Komma 2 11 2 2 2 3 2" xfId="10255" xr:uid="{00000000-0005-0000-0000-0000C1170000}"/>
    <cellStyle name="Komma 2 11 2 2 2 3 2 2" xfId="19809" xr:uid="{00000000-0005-0000-0000-0000C2170000}"/>
    <cellStyle name="Komma 2 11 2 2 2 3 3" xfId="15117" xr:uid="{00000000-0005-0000-0000-0000C3170000}"/>
    <cellStyle name="Komma 2 11 2 2 2 4" xfId="6823" xr:uid="{00000000-0005-0000-0000-0000C4170000}"/>
    <cellStyle name="Komma 2 11 2 2 2 4 2" xfId="16681" xr:uid="{00000000-0005-0000-0000-0000C5170000}"/>
    <cellStyle name="Komma 2 11 2 2 2 5" xfId="11983" xr:uid="{00000000-0005-0000-0000-0000C6170000}"/>
    <cellStyle name="Komma 2 11 2 2 3" xfId="2527" xr:uid="{00000000-0005-0000-0000-0000C7170000}"/>
    <cellStyle name="Komma 2 11 2 2 3 2" xfId="7681" xr:uid="{00000000-0005-0000-0000-0000C8170000}"/>
    <cellStyle name="Komma 2 11 2 2 3 2 2" xfId="17463" xr:uid="{00000000-0005-0000-0000-0000C9170000}"/>
    <cellStyle name="Komma 2 11 2 2 3 3" xfId="12769" xr:uid="{00000000-0005-0000-0000-0000CA170000}"/>
    <cellStyle name="Komma 2 11 2 2 4" xfId="4249" xr:uid="{00000000-0005-0000-0000-0000CB170000}"/>
    <cellStyle name="Komma 2 11 2 2 4 2" xfId="9397" xr:uid="{00000000-0005-0000-0000-0000CC170000}"/>
    <cellStyle name="Komma 2 11 2 2 4 2 2" xfId="19027" xr:uid="{00000000-0005-0000-0000-0000CD170000}"/>
    <cellStyle name="Komma 2 11 2 2 4 3" xfId="14335" xr:uid="{00000000-0005-0000-0000-0000CE170000}"/>
    <cellStyle name="Komma 2 11 2 2 5" xfId="5965" xr:uid="{00000000-0005-0000-0000-0000CF170000}"/>
    <cellStyle name="Komma 2 11 2 2 5 2" xfId="15899" xr:uid="{00000000-0005-0000-0000-0000D0170000}"/>
    <cellStyle name="Komma 2 11 2 2 6" xfId="11119" xr:uid="{00000000-0005-0000-0000-0000D1170000}"/>
    <cellStyle name="Komma 2 11 2 3" xfId="1637" xr:uid="{00000000-0005-0000-0000-0000D2170000}"/>
    <cellStyle name="Komma 2 11 2 3 2" xfId="3388" xr:uid="{00000000-0005-0000-0000-0000D3170000}"/>
    <cellStyle name="Komma 2 11 2 3 2 2" xfId="8538" xr:uid="{00000000-0005-0000-0000-0000D4170000}"/>
    <cellStyle name="Komma 2 11 2 3 2 2 2" xfId="18244" xr:uid="{00000000-0005-0000-0000-0000D5170000}"/>
    <cellStyle name="Komma 2 11 2 3 2 3" xfId="13550" xr:uid="{00000000-0005-0000-0000-0000D6170000}"/>
    <cellStyle name="Komma 2 11 2 3 3" xfId="5106" xr:uid="{00000000-0005-0000-0000-0000D7170000}"/>
    <cellStyle name="Komma 2 11 2 3 3 2" xfId="10254" xr:uid="{00000000-0005-0000-0000-0000D8170000}"/>
    <cellStyle name="Komma 2 11 2 3 3 2 2" xfId="19808" xr:uid="{00000000-0005-0000-0000-0000D9170000}"/>
    <cellStyle name="Komma 2 11 2 3 3 3" xfId="15116" xr:uid="{00000000-0005-0000-0000-0000DA170000}"/>
    <cellStyle name="Komma 2 11 2 3 4" xfId="6822" xr:uid="{00000000-0005-0000-0000-0000DB170000}"/>
    <cellStyle name="Komma 2 11 2 3 4 2" xfId="16680" xr:uid="{00000000-0005-0000-0000-0000DC170000}"/>
    <cellStyle name="Komma 2 11 2 3 5" xfId="11982" xr:uid="{00000000-0005-0000-0000-0000DD170000}"/>
    <cellStyle name="Komma 2 11 2 4" xfId="2526" xr:uid="{00000000-0005-0000-0000-0000DE170000}"/>
    <cellStyle name="Komma 2 11 2 4 2" xfId="7680" xr:uid="{00000000-0005-0000-0000-0000DF170000}"/>
    <cellStyle name="Komma 2 11 2 4 2 2" xfId="17462" xr:uid="{00000000-0005-0000-0000-0000E0170000}"/>
    <cellStyle name="Komma 2 11 2 4 3" xfId="12768" xr:uid="{00000000-0005-0000-0000-0000E1170000}"/>
    <cellStyle name="Komma 2 11 2 5" xfId="4248" xr:uid="{00000000-0005-0000-0000-0000E2170000}"/>
    <cellStyle name="Komma 2 11 2 5 2" xfId="9396" xr:uid="{00000000-0005-0000-0000-0000E3170000}"/>
    <cellStyle name="Komma 2 11 2 5 2 2" xfId="19026" xr:uid="{00000000-0005-0000-0000-0000E4170000}"/>
    <cellStyle name="Komma 2 11 2 5 3" xfId="14334" xr:uid="{00000000-0005-0000-0000-0000E5170000}"/>
    <cellStyle name="Komma 2 11 2 6" xfId="5964" xr:uid="{00000000-0005-0000-0000-0000E6170000}"/>
    <cellStyle name="Komma 2 11 2 6 2" xfId="15898" xr:uid="{00000000-0005-0000-0000-0000E7170000}"/>
    <cellStyle name="Komma 2 11 2 7" xfId="11118" xr:uid="{00000000-0005-0000-0000-0000E8170000}"/>
    <cellStyle name="Komma 2 11 3" xfId="294" xr:uid="{00000000-0005-0000-0000-0000E9170000}"/>
    <cellStyle name="Komma 2 11 3 2" xfId="1639" xr:uid="{00000000-0005-0000-0000-0000EA170000}"/>
    <cellStyle name="Komma 2 11 3 2 2" xfId="3390" xr:uid="{00000000-0005-0000-0000-0000EB170000}"/>
    <cellStyle name="Komma 2 11 3 2 2 2" xfId="8540" xr:uid="{00000000-0005-0000-0000-0000EC170000}"/>
    <cellStyle name="Komma 2 11 3 2 2 2 2" xfId="18246" xr:uid="{00000000-0005-0000-0000-0000ED170000}"/>
    <cellStyle name="Komma 2 11 3 2 2 3" xfId="13552" xr:uid="{00000000-0005-0000-0000-0000EE170000}"/>
    <cellStyle name="Komma 2 11 3 2 3" xfId="5108" xr:uid="{00000000-0005-0000-0000-0000EF170000}"/>
    <cellStyle name="Komma 2 11 3 2 3 2" xfId="10256" xr:uid="{00000000-0005-0000-0000-0000F0170000}"/>
    <cellStyle name="Komma 2 11 3 2 3 2 2" xfId="19810" xr:uid="{00000000-0005-0000-0000-0000F1170000}"/>
    <cellStyle name="Komma 2 11 3 2 3 3" xfId="15118" xr:uid="{00000000-0005-0000-0000-0000F2170000}"/>
    <cellStyle name="Komma 2 11 3 2 4" xfId="6824" xr:uid="{00000000-0005-0000-0000-0000F3170000}"/>
    <cellStyle name="Komma 2 11 3 2 4 2" xfId="16682" xr:uid="{00000000-0005-0000-0000-0000F4170000}"/>
    <cellStyle name="Komma 2 11 3 2 5" xfId="11984" xr:uid="{00000000-0005-0000-0000-0000F5170000}"/>
    <cellStyle name="Komma 2 11 3 3" xfId="2528" xr:uid="{00000000-0005-0000-0000-0000F6170000}"/>
    <cellStyle name="Komma 2 11 3 3 2" xfId="7682" xr:uid="{00000000-0005-0000-0000-0000F7170000}"/>
    <cellStyle name="Komma 2 11 3 3 2 2" xfId="17464" xr:uid="{00000000-0005-0000-0000-0000F8170000}"/>
    <cellStyle name="Komma 2 11 3 3 3" xfId="12770" xr:uid="{00000000-0005-0000-0000-0000F9170000}"/>
    <cellStyle name="Komma 2 11 3 4" xfId="4250" xr:uid="{00000000-0005-0000-0000-0000FA170000}"/>
    <cellStyle name="Komma 2 11 3 4 2" xfId="9398" xr:uid="{00000000-0005-0000-0000-0000FB170000}"/>
    <cellStyle name="Komma 2 11 3 4 2 2" xfId="19028" xr:uid="{00000000-0005-0000-0000-0000FC170000}"/>
    <cellStyle name="Komma 2 11 3 4 3" xfId="14336" xr:uid="{00000000-0005-0000-0000-0000FD170000}"/>
    <cellStyle name="Komma 2 11 3 5" xfId="5966" xr:uid="{00000000-0005-0000-0000-0000FE170000}"/>
    <cellStyle name="Komma 2 11 3 5 2" xfId="15900" xr:uid="{00000000-0005-0000-0000-0000FF170000}"/>
    <cellStyle name="Komma 2 11 3 6" xfId="11120" xr:uid="{00000000-0005-0000-0000-000000180000}"/>
    <cellStyle name="Komma 2 11 4" xfId="295" xr:uid="{00000000-0005-0000-0000-000001180000}"/>
    <cellStyle name="Komma 2 11 4 2" xfId="1640" xr:uid="{00000000-0005-0000-0000-000002180000}"/>
    <cellStyle name="Komma 2 11 4 2 2" xfId="3391" xr:uid="{00000000-0005-0000-0000-000003180000}"/>
    <cellStyle name="Komma 2 11 4 2 2 2" xfId="8541" xr:uid="{00000000-0005-0000-0000-000004180000}"/>
    <cellStyle name="Komma 2 11 4 2 2 2 2" xfId="18247" xr:uid="{00000000-0005-0000-0000-000005180000}"/>
    <cellStyle name="Komma 2 11 4 2 2 3" xfId="13553" xr:uid="{00000000-0005-0000-0000-000006180000}"/>
    <cellStyle name="Komma 2 11 4 2 3" xfId="5109" xr:uid="{00000000-0005-0000-0000-000007180000}"/>
    <cellStyle name="Komma 2 11 4 2 3 2" xfId="10257" xr:uid="{00000000-0005-0000-0000-000008180000}"/>
    <cellStyle name="Komma 2 11 4 2 3 2 2" xfId="19811" xr:uid="{00000000-0005-0000-0000-000009180000}"/>
    <cellStyle name="Komma 2 11 4 2 3 3" xfId="15119" xr:uid="{00000000-0005-0000-0000-00000A180000}"/>
    <cellStyle name="Komma 2 11 4 2 4" xfId="6825" xr:uid="{00000000-0005-0000-0000-00000B180000}"/>
    <cellStyle name="Komma 2 11 4 2 4 2" xfId="16683" xr:uid="{00000000-0005-0000-0000-00000C180000}"/>
    <cellStyle name="Komma 2 11 4 2 5" xfId="11985" xr:uid="{00000000-0005-0000-0000-00000D180000}"/>
    <cellStyle name="Komma 2 11 4 3" xfId="2529" xr:uid="{00000000-0005-0000-0000-00000E180000}"/>
    <cellStyle name="Komma 2 11 4 3 2" xfId="7683" xr:uid="{00000000-0005-0000-0000-00000F180000}"/>
    <cellStyle name="Komma 2 11 4 3 2 2" xfId="17465" xr:uid="{00000000-0005-0000-0000-000010180000}"/>
    <cellStyle name="Komma 2 11 4 3 3" xfId="12771" xr:uid="{00000000-0005-0000-0000-000011180000}"/>
    <cellStyle name="Komma 2 11 4 4" xfId="4251" xr:uid="{00000000-0005-0000-0000-000012180000}"/>
    <cellStyle name="Komma 2 11 4 4 2" xfId="9399" xr:uid="{00000000-0005-0000-0000-000013180000}"/>
    <cellStyle name="Komma 2 11 4 4 2 2" xfId="19029" xr:uid="{00000000-0005-0000-0000-000014180000}"/>
    <cellStyle name="Komma 2 11 4 4 3" xfId="14337" xr:uid="{00000000-0005-0000-0000-000015180000}"/>
    <cellStyle name="Komma 2 11 4 5" xfId="5967" xr:uid="{00000000-0005-0000-0000-000016180000}"/>
    <cellStyle name="Komma 2 11 4 5 2" xfId="15901" xr:uid="{00000000-0005-0000-0000-000017180000}"/>
    <cellStyle name="Komma 2 11 4 6" xfId="11121" xr:uid="{00000000-0005-0000-0000-000018180000}"/>
    <cellStyle name="Komma 2 11 5" xfId="1636" xr:uid="{00000000-0005-0000-0000-000019180000}"/>
    <cellStyle name="Komma 2 11 5 2" xfId="3387" xr:uid="{00000000-0005-0000-0000-00001A180000}"/>
    <cellStyle name="Komma 2 11 5 2 2" xfId="8537" xr:uid="{00000000-0005-0000-0000-00001B180000}"/>
    <cellStyle name="Komma 2 11 5 2 2 2" xfId="18243" xr:uid="{00000000-0005-0000-0000-00001C180000}"/>
    <cellStyle name="Komma 2 11 5 2 3" xfId="13549" xr:uid="{00000000-0005-0000-0000-00001D180000}"/>
    <cellStyle name="Komma 2 11 5 3" xfId="5105" xr:uid="{00000000-0005-0000-0000-00001E180000}"/>
    <cellStyle name="Komma 2 11 5 3 2" xfId="10253" xr:uid="{00000000-0005-0000-0000-00001F180000}"/>
    <cellStyle name="Komma 2 11 5 3 2 2" xfId="19807" xr:uid="{00000000-0005-0000-0000-000020180000}"/>
    <cellStyle name="Komma 2 11 5 3 3" xfId="15115" xr:uid="{00000000-0005-0000-0000-000021180000}"/>
    <cellStyle name="Komma 2 11 5 4" xfId="6821" xr:uid="{00000000-0005-0000-0000-000022180000}"/>
    <cellStyle name="Komma 2 11 5 4 2" xfId="16679" xr:uid="{00000000-0005-0000-0000-000023180000}"/>
    <cellStyle name="Komma 2 11 5 5" xfId="11981" xr:uid="{00000000-0005-0000-0000-000024180000}"/>
    <cellStyle name="Komma 2 11 6" xfId="2525" xr:uid="{00000000-0005-0000-0000-000025180000}"/>
    <cellStyle name="Komma 2 11 6 2" xfId="7679" xr:uid="{00000000-0005-0000-0000-000026180000}"/>
    <cellStyle name="Komma 2 11 6 2 2" xfId="17461" xr:uid="{00000000-0005-0000-0000-000027180000}"/>
    <cellStyle name="Komma 2 11 6 3" xfId="12767" xr:uid="{00000000-0005-0000-0000-000028180000}"/>
    <cellStyle name="Komma 2 11 7" xfId="4247" xr:uid="{00000000-0005-0000-0000-000029180000}"/>
    <cellStyle name="Komma 2 11 7 2" xfId="9395" xr:uid="{00000000-0005-0000-0000-00002A180000}"/>
    <cellStyle name="Komma 2 11 7 2 2" xfId="19025" xr:uid="{00000000-0005-0000-0000-00002B180000}"/>
    <cellStyle name="Komma 2 11 7 3" xfId="14333" xr:uid="{00000000-0005-0000-0000-00002C180000}"/>
    <cellStyle name="Komma 2 11 8" xfId="5963" xr:uid="{00000000-0005-0000-0000-00002D180000}"/>
    <cellStyle name="Komma 2 11 8 2" xfId="15897" xr:uid="{00000000-0005-0000-0000-00002E180000}"/>
    <cellStyle name="Komma 2 11 9" xfId="11117" xr:uid="{00000000-0005-0000-0000-00002F180000}"/>
    <cellStyle name="Komma 2 12" xfId="296" xr:uid="{00000000-0005-0000-0000-000030180000}"/>
    <cellStyle name="Komma 2 12 2" xfId="1641" xr:uid="{00000000-0005-0000-0000-000031180000}"/>
    <cellStyle name="Komma 2 12 2 2" xfId="3392" xr:uid="{00000000-0005-0000-0000-000032180000}"/>
    <cellStyle name="Komma 2 12 2 2 2" xfId="8542" xr:uid="{00000000-0005-0000-0000-000033180000}"/>
    <cellStyle name="Komma 2 12 2 2 2 2" xfId="18248" xr:uid="{00000000-0005-0000-0000-000034180000}"/>
    <cellStyle name="Komma 2 12 2 2 3" xfId="13554" xr:uid="{00000000-0005-0000-0000-000035180000}"/>
    <cellStyle name="Komma 2 12 2 3" xfId="5110" xr:uid="{00000000-0005-0000-0000-000036180000}"/>
    <cellStyle name="Komma 2 12 2 3 2" xfId="10258" xr:uid="{00000000-0005-0000-0000-000037180000}"/>
    <cellStyle name="Komma 2 12 2 3 2 2" xfId="19812" xr:uid="{00000000-0005-0000-0000-000038180000}"/>
    <cellStyle name="Komma 2 12 2 3 3" xfId="15120" xr:uid="{00000000-0005-0000-0000-000039180000}"/>
    <cellStyle name="Komma 2 12 2 4" xfId="6826" xr:uid="{00000000-0005-0000-0000-00003A180000}"/>
    <cellStyle name="Komma 2 12 2 4 2" xfId="16684" xr:uid="{00000000-0005-0000-0000-00003B180000}"/>
    <cellStyle name="Komma 2 12 2 5" xfId="11986" xr:uid="{00000000-0005-0000-0000-00003C180000}"/>
    <cellStyle name="Komma 2 12 3" xfId="2530" xr:uid="{00000000-0005-0000-0000-00003D180000}"/>
    <cellStyle name="Komma 2 12 3 2" xfId="7684" xr:uid="{00000000-0005-0000-0000-00003E180000}"/>
    <cellStyle name="Komma 2 12 3 2 2" xfId="17466" xr:uid="{00000000-0005-0000-0000-00003F180000}"/>
    <cellStyle name="Komma 2 12 3 3" xfId="12772" xr:uid="{00000000-0005-0000-0000-000040180000}"/>
    <cellStyle name="Komma 2 12 4" xfId="4252" xr:uid="{00000000-0005-0000-0000-000041180000}"/>
    <cellStyle name="Komma 2 12 4 2" xfId="9400" xr:uid="{00000000-0005-0000-0000-000042180000}"/>
    <cellStyle name="Komma 2 12 4 2 2" xfId="19030" xr:uid="{00000000-0005-0000-0000-000043180000}"/>
    <cellStyle name="Komma 2 12 4 3" xfId="14338" xr:uid="{00000000-0005-0000-0000-000044180000}"/>
    <cellStyle name="Komma 2 12 5" xfId="5968" xr:uid="{00000000-0005-0000-0000-000045180000}"/>
    <cellStyle name="Komma 2 12 5 2" xfId="15902" xr:uid="{00000000-0005-0000-0000-000046180000}"/>
    <cellStyle name="Komma 2 12 6" xfId="11122" xr:uid="{00000000-0005-0000-0000-000047180000}"/>
    <cellStyle name="Komma 2 13" xfId="297" xr:uid="{00000000-0005-0000-0000-000048180000}"/>
    <cellStyle name="Komma 2 13 2" xfId="1642" xr:uid="{00000000-0005-0000-0000-000049180000}"/>
    <cellStyle name="Komma 2 13 2 2" xfId="3393" xr:uid="{00000000-0005-0000-0000-00004A180000}"/>
    <cellStyle name="Komma 2 13 2 2 2" xfId="8543" xr:uid="{00000000-0005-0000-0000-00004B180000}"/>
    <cellStyle name="Komma 2 13 2 2 2 2" xfId="18249" xr:uid="{00000000-0005-0000-0000-00004C180000}"/>
    <cellStyle name="Komma 2 13 2 2 3" xfId="13555" xr:uid="{00000000-0005-0000-0000-00004D180000}"/>
    <cellStyle name="Komma 2 13 2 3" xfId="5111" xr:uid="{00000000-0005-0000-0000-00004E180000}"/>
    <cellStyle name="Komma 2 13 2 3 2" xfId="10259" xr:uid="{00000000-0005-0000-0000-00004F180000}"/>
    <cellStyle name="Komma 2 13 2 3 2 2" xfId="19813" xr:uid="{00000000-0005-0000-0000-000050180000}"/>
    <cellStyle name="Komma 2 13 2 3 3" xfId="15121" xr:uid="{00000000-0005-0000-0000-000051180000}"/>
    <cellStyle name="Komma 2 13 2 4" xfId="6827" xr:uid="{00000000-0005-0000-0000-000052180000}"/>
    <cellStyle name="Komma 2 13 2 4 2" xfId="16685" xr:uid="{00000000-0005-0000-0000-000053180000}"/>
    <cellStyle name="Komma 2 13 2 5" xfId="11987" xr:uid="{00000000-0005-0000-0000-000054180000}"/>
    <cellStyle name="Komma 2 13 3" xfId="2531" xr:uid="{00000000-0005-0000-0000-000055180000}"/>
    <cellStyle name="Komma 2 13 3 2" xfId="7685" xr:uid="{00000000-0005-0000-0000-000056180000}"/>
    <cellStyle name="Komma 2 13 3 2 2" xfId="17467" xr:uid="{00000000-0005-0000-0000-000057180000}"/>
    <cellStyle name="Komma 2 13 3 3" xfId="12773" xr:uid="{00000000-0005-0000-0000-000058180000}"/>
    <cellStyle name="Komma 2 13 4" xfId="4253" xr:uid="{00000000-0005-0000-0000-000059180000}"/>
    <cellStyle name="Komma 2 13 4 2" xfId="9401" xr:uid="{00000000-0005-0000-0000-00005A180000}"/>
    <cellStyle name="Komma 2 13 4 2 2" xfId="19031" xr:uid="{00000000-0005-0000-0000-00005B180000}"/>
    <cellStyle name="Komma 2 13 4 3" xfId="14339" xr:uid="{00000000-0005-0000-0000-00005C180000}"/>
    <cellStyle name="Komma 2 13 5" xfId="5969" xr:uid="{00000000-0005-0000-0000-00005D180000}"/>
    <cellStyle name="Komma 2 13 5 2" xfId="15903" xr:uid="{00000000-0005-0000-0000-00005E180000}"/>
    <cellStyle name="Komma 2 13 6" xfId="11123" xr:uid="{00000000-0005-0000-0000-00005F180000}"/>
    <cellStyle name="Komma 2 14" xfId="1625" xr:uid="{00000000-0005-0000-0000-000060180000}"/>
    <cellStyle name="Komma 2 14 2" xfId="3376" xr:uid="{00000000-0005-0000-0000-000061180000}"/>
    <cellStyle name="Komma 2 14 2 2" xfId="8526" xr:uid="{00000000-0005-0000-0000-000062180000}"/>
    <cellStyle name="Komma 2 14 2 2 2" xfId="18232" xr:uid="{00000000-0005-0000-0000-000063180000}"/>
    <cellStyle name="Komma 2 14 2 3" xfId="13538" xr:uid="{00000000-0005-0000-0000-000064180000}"/>
    <cellStyle name="Komma 2 14 3" xfId="5094" xr:uid="{00000000-0005-0000-0000-000065180000}"/>
    <cellStyle name="Komma 2 14 3 2" xfId="10242" xr:uid="{00000000-0005-0000-0000-000066180000}"/>
    <cellStyle name="Komma 2 14 3 2 2" xfId="19796" xr:uid="{00000000-0005-0000-0000-000067180000}"/>
    <cellStyle name="Komma 2 14 3 3" xfId="15104" xr:uid="{00000000-0005-0000-0000-000068180000}"/>
    <cellStyle name="Komma 2 14 4" xfId="6810" xr:uid="{00000000-0005-0000-0000-000069180000}"/>
    <cellStyle name="Komma 2 14 4 2" xfId="16668" xr:uid="{00000000-0005-0000-0000-00006A180000}"/>
    <cellStyle name="Komma 2 14 5" xfId="11970" xr:uid="{00000000-0005-0000-0000-00006B180000}"/>
    <cellStyle name="Komma 2 15" xfId="2514" xr:uid="{00000000-0005-0000-0000-00006C180000}"/>
    <cellStyle name="Komma 2 15 2" xfId="7668" xr:uid="{00000000-0005-0000-0000-00006D180000}"/>
    <cellStyle name="Komma 2 15 2 2" xfId="17450" xr:uid="{00000000-0005-0000-0000-00006E180000}"/>
    <cellStyle name="Komma 2 15 3" xfId="12756" xr:uid="{00000000-0005-0000-0000-00006F180000}"/>
    <cellStyle name="Komma 2 16" xfId="4236" xr:uid="{00000000-0005-0000-0000-000070180000}"/>
    <cellStyle name="Komma 2 16 2" xfId="9384" xr:uid="{00000000-0005-0000-0000-000071180000}"/>
    <cellStyle name="Komma 2 16 2 2" xfId="19014" xr:uid="{00000000-0005-0000-0000-000072180000}"/>
    <cellStyle name="Komma 2 16 3" xfId="14322" xr:uid="{00000000-0005-0000-0000-000073180000}"/>
    <cellStyle name="Komma 2 17" xfId="5952" xr:uid="{00000000-0005-0000-0000-000074180000}"/>
    <cellStyle name="Komma 2 17 2" xfId="15886" xr:uid="{00000000-0005-0000-0000-000075180000}"/>
    <cellStyle name="Komma 2 18" xfId="11106" xr:uid="{00000000-0005-0000-0000-000076180000}"/>
    <cellStyle name="Komma 2 2" xfId="298" xr:uid="{00000000-0005-0000-0000-000077180000}"/>
    <cellStyle name="Komma 2 2 10" xfId="299" xr:uid="{00000000-0005-0000-0000-000078180000}"/>
    <cellStyle name="Komma 2 2 10 2" xfId="1644" xr:uid="{00000000-0005-0000-0000-000079180000}"/>
    <cellStyle name="Komma 2 2 10 2 2" xfId="3395" xr:uid="{00000000-0005-0000-0000-00007A180000}"/>
    <cellStyle name="Komma 2 2 10 2 2 2" xfId="8545" xr:uid="{00000000-0005-0000-0000-00007B180000}"/>
    <cellStyle name="Komma 2 2 10 2 2 2 2" xfId="18251" xr:uid="{00000000-0005-0000-0000-00007C180000}"/>
    <cellStyle name="Komma 2 2 10 2 2 3" xfId="13557" xr:uid="{00000000-0005-0000-0000-00007D180000}"/>
    <cellStyle name="Komma 2 2 10 2 3" xfId="5113" xr:uid="{00000000-0005-0000-0000-00007E180000}"/>
    <cellStyle name="Komma 2 2 10 2 3 2" xfId="10261" xr:uid="{00000000-0005-0000-0000-00007F180000}"/>
    <cellStyle name="Komma 2 2 10 2 3 2 2" xfId="19815" xr:uid="{00000000-0005-0000-0000-000080180000}"/>
    <cellStyle name="Komma 2 2 10 2 3 3" xfId="15123" xr:uid="{00000000-0005-0000-0000-000081180000}"/>
    <cellStyle name="Komma 2 2 10 2 4" xfId="6829" xr:uid="{00000000-0005-0000-0000-000082180000}"/>
    <cellStyle name="Komma 2 2 10 2 4 2" xfId="16687" xr:uid="{00000000-0005-0000-0000-000083180000}"/>
    <cellStyle name="Komma 2 2 10 2 5" xfId="11989" xr:uid="{00000000-0005-0000-0000-000084180000}"/>
    <cellStyle name="Komma 2 2 10 3" xfId="2533" xr:uid="{00000000-0005-0000-0000-000085180000}"/>
    <cellStyle name="Komma 2 2 10 3 2" xfId="7687" xr:uid="{00000000-0005-0000-0000-000086180000}"/>
    <cellStyle name="Komma 2 2 10 3 2 2" xfId="17469" xr:uid="{00000000-0005-0000-0000-000087180000}"/>
    <cellStyle name="Komma 2 2 10 3 3" xfId="12775" xr:uid="{00000000-0005-0000-0000-000088180000}"/>
    <cellStyle name="Komma 2 2 10 4" xfId="4255" xr:uid="{00000000-0005-0000-0000-000089180000}"/>
    <cellStyle name="Komma 2 2 10 4 2" xfId="9403" xr:uid="{00000000-0005-0000-0000-00008A180000}"/>
    <cellStyle name="Komma 2 2 10 4 2 2" xfId="19033" xr:uid="{00000000-0005-0000-0000-00008B180000}"/>
    <cellStyle name="Komma 2 2 10 4 3" xfId="14341" xr:uid="{00000000-0005-0000-0000-00008C180000}"/>
    <cellStyle name="Komma 2 2 10 5" xfId="5971" xr:uid="{00000000-0005-0000-0000-00008D180000}"/>
    <cellStyle name="Komma 2 2 10 5 2" xfId="15905" xr:uid="{00000000-0005-0000-0000-00008E180000}"/>
    <cellStyle name="Komma 2 2 10 6" xfId="11125" xr:uid="{00000000-0005-0000-0000-00008F180000}"/>
    <cellStyle name="Komma 2 2 11" xfId="1643" xr:uid="{00000000-0005-0000-0000-000090180000}"/>
    <cellStyle name="Komma 2 2 11 2" xfId="3394" xr:uid="{00000000-0005-0000-0000-000091180000}"/>
    <cellStyle name="Komma 2 2 11 2 2" xfId="8544" xr:uid="{00000000-0005-0000-0000-000092180000}"/>
    <cellStyle name="Komma 2 2 11 2 2 2" xfId="18250" xr:uid="{00000000-0005-0000-0000-000093180000}"/>
    <cellStyle name="Komma 2 2 11 2 3" xfId="13556" xr:uid="{00000000-0005-0000-0000-000094180000}"/>
    <cellStyle name="Komma 2 2 11 3" xfId="5112" xr:uid="{00000000-0005-0000-0000-000095180000}"/>
    <cellStyle name="Komma 2 2 11 3 2" xfId="10260" xr:uid="{00000000-0005-0000-0000-000096180000}"/>
    <cellStyle name="Komma 2 2 11 3 2 2" xfId="19814" xr:uid="{00000000-0005-0000-0000-000097180000}"/>
    <cellStyle name="Komma 2 2 11 3 3" xfId="15122" xr:uid="{00000000-0005-0000-0000-000098180000}"/>
    <cellStyle name="Komma 2 2 11 4" xfId="6828" xr:uid="{00000000-0005-0000-0000-000099180000}"/>
    <cellStyle name="Komma 2 2 11 4 2" xfId="16686" xr:uid="{00000000-0005-0000-0000-00009A180000}"/>
    <cellStyle name="Komma 2 2 11 5" xfId="11988" xr:uid="{00000000-0005-0000-0000-00009B180000}"/>
    <cellStyle name="Komma 2 2 12" xfId="2532" xr:uid="{00000000-0005-0000-0000-00009C180000}"/>
    <cellStyle name="Komma 2 2 12 2" xfId="7686" xr:uid="{00000000-0005-0000-0000-00009D180000}"/>
    <cellStyle name="Komma 2 2 12 2 2" xfId="17468" xr:uid="{00000000-0005-0000-0000-00009E180000}"/>
    <cellStyle name="Komma 2 2 12 3" xfId="12774" xr:uid="{00000000-0005-0000-0000-00009F180000}"/>
    <cellStyle name="Komma 2 2 13" xfId="4254" xr:uid="{00000000-0005-0000-0000-0000A0180000}"/>
    <cellStyle name="Komma 2 2 13 2" xfId="9402" xr:uid="{00000000-0005-0000-0000-0000A1180000}"/>
    <cellStyle name="Komma 2 2 13 2 2" xfId="19032" xr:uid="{00000000-0005-0000-0000-0000A2180000}"/>
    <cellStyle name="Komma 2 2 13 3" xfId="14340" xr:uid="{00000000-0005-0000-0000-0000A3180000}"/>
    <cellStyle name="Komma 2 2 14" xfId="5970" xr:uid="{00000000-0005-0000-0000-0000A4180000}"/>
    <cellStyle name="Komma 2 2 14 2" xfId="15904" xr:uid="{00000000-0005-0000-0000-0000A5180000}"/>
    <cellStyle name="Komma 2 2 15" xfId="11124" xr:uid="{00000000-0005-0000-0000-0000A6180000}"/>
    <cellStyle name="Komma 2 2 2" xfId="300" xr:uid="{00000000-0005-0000-0000-0000A7180000}"/>
    <cellStyle name="Komma 2 2 2 10" xfId="11126" xr:uid="{00000000-0005-0000-0000-0000A8180000}"/>
    <cellStyle name="Komma 2 2 2 2" xfId="301" xr:uid="{00000000-0005-0000-0000-0000A9180000}"/>
    <cellStyle name="Komma 2 2 2 2 2" xfId="302" xr:uid="{00000000-0005-0000-0000-0000AA180000}"/>
    <cellStyle name="Komma 2 2 2 2 2 2" xfId="303" xr:uid="{00000000-0005-0000-0000-0000AB180000}"/>
    <cellStyle name="Komma 2 2 2 2 2 2 2" xfId="1648" xr:uid="{00000000-0005-0000-0000-0000AC180000}"/>
    <cellStyle name="Komma 2 2 2 2 2 2 2 2" xfId="3399" xr:uid="{00000000-0005-0000-0000-0000AD180000}"/>
    <cellStyle name="Komma 2 2 2 2 2 2 2 2 2" xfId="8549" xr:uid="{00000000-0005-0000-0000-0000AE180000}"/>
    <cellStyle name="Komma 2 2 2 2 2 2 2 2 2 2" xfId="18255" xr:uid="{00000000-0005-0000-0000-0000AF180000}"/>
    <cellStyle name="Komma 2 2 2 2 2 2 2 2 3" xfId="13561" xr:uid="{00000000-0005-0000-0000-0000B0180000}"/>
    <cellStyle name="Komma 2 2 2 2 2 2 2 3" xfId="5117" xr:uid="{00000000-0005-0000-0000-0000B1180000}"/>
    <cellStyle name="Komma 2 2 2 2 2 2 2 3 2" xfId="10265" xr:uid="{00000000-0005-0000-0000-0000B2180000}"/>
    <cellStyle name="Komma 2 2 2 2 2 2 2 3 2 2" xfId="19819" xr:uid="{00000000-0005-0000-0000-0000B3180000}"/>
    <cellStyle name="Komma 2 2 2 2 2 2 2 3 3" xfId="15127" xr:uid="{00000000-0005-0000-0000-0000B4180000}"/>
    <cellStyle name="Komma 2 2 2 2 2 2 2 4" xfId="6833" xr:uid="{00000000-0005-0000-0000-0000B5180000}"/>
    <cellStyle name="Komma 2 2 2 2 2 2 2 4 2" xfId="16691" xr:uid="{00000000-0005-0000-0000-0000B6180000}"/>
    <cellStyle name="Komma 2 2 2 2 2 2 2 5" xfId="11993" xr:uid="{00000000-0005-0000-0000-0000B7180000}"/>
    <cellStyle name="Komma 2 2 2 2 2 2 3" xfId="2537" xr:uid="{00000000-0005-0000-0000-0000B8180000}"/>
    <cellStyle name="Komma 2 2 2 2 2 2 3 2" xfId="7691" xr:uid="{00000000-0005-0000-0000-0000B9180000}"/>
    <cellStyle name="Komma 2 2 2 2 2 2 3 2 2" xfId="17473" xr:uid="{00000000-0005-0000-0000-0000BA180000}"/>
    <cellStyle name="Komma 2 2 2 2 2 2 3 3" xfId="12779" xr:uid="{00000000-0005-0000-0000-0000BB180000}"/>
    <cellStyle name="Komma 2 2 2 2 2 2 4" xfId="4259" xr:uid="{00000000-0005-0000-0000-0000BC180000}"/>
    <cellStyle name="Komma 2 2 2 2 2 2 4 2" xfId="9407" xr:uid="{00000000-0005-0000-0000-0000BD180000}"/>
    <cellStyle name="Komma 2 2 2 2 2 2 4 2 2" xfId="19037" xr:uid="{00000000-0005-0000-0000-0000BE180000}"/>
    <cellStyle name="Komma 2 2 2 2 2 2 4 3" xfId="14345" xr:uid="{00000000-0005-0000-0000-0000BF180000}"/>
    <cellStyle name="Komma 2 2 2 2 2 2 5" xfId="5975" xr:uid="{00000000-0005-0000-0000-0000C0180000}"/>
    <cellStyle name="Komma 2 2 2 2 2 2 5 2" xfId="15909" xr:uid="{00000000-0005-0000-0000-0000C1180000}"/>
    <cellStyle name="Komma 2 2 2 2 2 2 6" xfId="11129" xr:uid="{00000000-0005-0000-0000-0000C2180000}"/>
    <cellStyle name="Komma 2 2 2 2 2 3" xfId="1647" xr:uid="{00000000-0005-0000-0000-0000C3180000}"/>
    <cellStyle name="Komma 2 2 2 2 2 3 2" xfId="3398" xr:uid="{00000000-0005-0000-0000-0000C4180000}"/>
    <cellStyle name="Komma 2 2 2 2 2 3 2 2" xfId="8548" xr:uid="{00000000-0005-0000-0000-0000C5180000}"/>
    <cellStyle name="Komma 2 2 2 2 2 3 2 2 2" xfId="18254" xr:uid="{00000000-0005-0000-0000-0000C6180000}"/>
    <cellStyle name="Komma 2 2 2 2 2 3 2 3" xfId="13560" xr:uid="{00000000-0005-0000-0000-0000C7180000}"/>
    <cellStyle name="Komma 2 2 2 2 2 3 3" xfId="5116" xr:uid="{00000000-0005-0000-0000-0000C8180000}"/>
    <cellStyle name="Komma 2 2 2 2 2 3 3 2" xfId="10264" xr:uid="{00000000-0005-0000-0000-0000C9180000}"/>
    <cellStyle name="Komma 2 2 2 2 2 3 3 2 2" xfId="19818" xr:uid="{00000000-0005-0000-0000-0000CA180000}"/>
    <cellStyle name="Komma 2 2 2 2 2 3 3 3" xfId="15126" xr:uid="{00000000-0005-0000-0000-0000CB180000}"/>
    <cellStyle name="Komma 2 2 2 2 2 3 4" xfId="6832" xr:uid="{00000000-0005-0000-0000-0000CC180000}"/>
    <cellStyle name="Komma 2 2 2 2 2 3 4 2" xfId="16690" xr:uid="{00000000-0005-0000-0000-0000CD180000}"/>
    <cellStyle name="Komma 2 2 2 2 2 3 5" xfId="11992" xr:uid="{00000000-0005-0000-0000-0000CE180000}"/>
    <cellStyle name="Komma 2 2 2 2 2 4" xfId="2536" xr:uid="{00000000-0005-0000-0000-0000CF180000}"/>
    <cellStyle name="Komma 2 2 2 2 2 4 2" xfId="7690" xr:uid="{00000000-0005-0000-0000-0000D0180000}"/>
    <cellStyle name="Komma 2 2 2 2 2 4 2 2" xfId="17472" xr:uid="{00000000-0005-0000-0000-0000D1180000}"/>
    <cellStyle name="Komma 2 2 2 2 2 4 3" xfId="12778" xr:uid="{00000000-0005-0000-0000-0000D2180000}"/>
    <cellStyle name="Komma 2 2 2 2 2 5" xfId="4258" xr:uid="{00000000-0005-0000-0000-0000D3180000}"/>
    <cellStyle name="Komma 2 2 2 2 2 5 2" xfId="9406" xr:uid="{00000000-0005-0000-0000-0000D4180000}"/>
    <cellStyle name="Komma 2 2 2 2 2 5 2 2" xfId="19036" xr:uid="{00000000-0005-0000-0000-0000D5180000}"/>
    <cellStyle name="Komma 2 2 2 2 2 5 3" xfId="14344" xr:uid="{00000000-0005-0000-0000-0000D6180000}"/>
    <cellStyle name="Komma 2 2 2 2 2 6" xfId="5974" xr:uid="{00000000-0005-0000-0000-0000D7180000}"/>
    <cellStyle name="Komma 2 2 2 2 2 6 2" xfId="15908" xr:uid="{00000000-0005-0000-0000-0000D8180000}"/>
    <cellStyle name="Komma 2 2 2 2 2 7" xfId="11128" xr:uid="{00000000-0005-0000-0000-0000D9180000}"/>
    <cellStyle name="Komma 2 2 2 2 3" xfId="304" xr:uid="{00000000-0005-0000-0000-0000DA180000}"/>
    <cellStyle name="Komma 2 2 2 2 3 2" xfId="1649" xr:uid="{00000000-0005-0000-0000-0000DB180000}"/>
    <cellStyle name="Komma 2 2 2 2 3 2 2" xfId="3400" xr:uid="{00000000-0005-0000-0000-0000DC180000}"/>
    <cellStyle name="Komma 2 2 2 2 3 2 2 2" xfId="8550" xr:uid="{00000000-0005-0000-0000-0000DD180000}"/>
    <cellStyle name="Komma 2 2 2 2 3 2 2 2 2" xfId="18256" xr:uid="{00000000-0005-0000-0000-0000DE180000}"/>
    <cellStyle name="Komma 2 2 2 2 3 2 2 3" xfId="13562" xr:uid="{00000000-0005-0000-0000-0000DF180000}"/>
    <cellStyle name="Komma 2 2 2 2 3 2 3" xfId="5118" xr:uid="{00000000-0005-0000-0000-0000E0180000}"/>
    <cellStyle name="Komma 2 2 2 2 3 2 3 2" xfId="10266" xr:uid="{00000000-0005-0000-0000-0000E1180000}"/>
    <cellStyle name="Komma 2 2 2 2 3 2 3 2 2" xfId="19820" xr:uid="{00000000-0005-0000-0000-0000E2180000}"/>
    <cellStyle name="Komma 2 2 2 2 3 2 3 3" xfId="15128" xr:uid="{00000000-0005-0000-0000-0000E3180000}"/>
    <cellStyle name="Komma 2 2 2 2 3 2 4" xfId="6834" xr:uid="{00000000-0005-0000-0000-0000E4180000}"/>
    <cellStyle name="Komma 2 2 2 2 3 2 4 2" xfId="16692" xr:uid="{00000000-0005-0000-0000-0000E5180000}"/>
    <cellStyle name="Komma 2 2 2 2 3 2 5" xfId="11994" xr:uid="{00000000-0005-0000-0000-0000E6180000}"/>
    <cellStyle name="Komma 2 2 2 2 3 3" xfId="2538" xr:uid="{00000000-0005-0000-0000-0000E7180000}"/>
    <cellStyle name="Komma 2 2 2 2 3 3 2" xfId="7692" xr:uid="{00000000-0005-0000-0000-0000E8180000}"/>
    <cellStyle name="Komma 2 2 2 2 3 3 2 2" xfId="17474" xr:uid="{00000000-0005-0000-0000-0000E9180000}"/>
    <cellStyle name="Komma 2 2 2 2 3 3 3" xfId="12780" xr:uid="{00000000-0005-0000-0000-0000EA180000}"/>
    <cellStyle name="Komma 2 2 2 2 3 4" xfId="4260" xr:uid="{00000000-0005-0000-0000-0000EB180000}"/>
    <cellStyle name="Komma 2 2 2 2 3 4 2" xfId="9408" xr:uid="{00000000-0005-0000-0000-0000EC180000}"/>
    <cellStyle name="Komma 2 2 2 2 3 4 2 2" xfId="19038" xr:uid="{00000000-0005-0000-0000-0000ED180000}"/>
    <cellStyle name="Komma 2 2 2 2 3 4 3" xfId="14346" xr:uid="{00000000-0005-0000-0000-0000EE180000}"/>
    <cellStyle name="Komma 2 2 2 2 3 5" xfId="5976" xr:uid="{00000000-0005-0000-0000-0000EF180000}"/>
    <cellStyle name="Komma 2 2 2 2 3 5 2" xfId="15910" xr:uid="{00000000-0005-0000-0000-0000F0180000}"/>
    <cellStyle name="Komma 2 2 2 2 3 6" xfId="11130" xr:uid="{00000000-0005-0000-0000-0000F1180000}"/>
    <cellStyle name="Komma 2 2 2 2 4" xfId="305" xr:uid="{00000000-0005-0000-0000-0000F2180000}"/>
    <cellStyle name="Komma 2 2 2 2 4 2" xfId="1650" xr:uid="{00000000-0005-0000-0000-0000F3180000}"/>
    <cellStyle name="Komma 2 2 2 2 4 2 2" xfId="3401" xr:uid="{00000000-0005-0000-0000-0000F4180000}"/>
    <cellStyle name="Komma 2 2 2 2 4 2 2 2" xfId="8551" xr:uid="{00000000-0005-0000-0000-0000F5180000}"/>
    <cellStyle name="Komma 2 2 2 2 4 2 2 2 2" xfId="18257" xr:uid="{00000000-0005-0000-0000-0000F6180000}"/>
    <cellStyle name="Komma 2 2 2 2 4 2 2 3" xfId="13563" xr:uid="{00000000-0005-0000-0000-0000F7180000}"/>
    <cellStyle name="Komma 2 2 2 2 4 2 3" xfId="5119" xr:uid="{00000000-0005-0000-0000-0000F8180000}"/>
    <cellStyle name="Komma 2 2 2 2 4 2 3 2" xfId="10267" xr:uid="{00000000-0005-0000-0000-0000F9180000}"/>
    <cellStyle name="Komma 2 2 2 2 4 2 3 2 2" xfId="19821" xr:uid="{00000000-0005-0000-0000-0000FA180000}"/>
    <cellStyle name="Komma 2 2 2 2 4 2 3 3" xfId="15129" xr:uid="{00000000-0005-0000-0000-0000FB180000}"/>
    <cellStyle name="Komma 2 2 2 2 4 2 4" xfId="6835" xr:uid="{00000000-0005-0000-0000-0000FC180000}"/>
    <cellStyle name="Komma 2 2 2 2 4 2 4 2" xfId="16693" xr:uid="{00000000-0005-0000-0000-0000FD180000}"/>
    <cellStyle name="Komma 2 2 2 2 4 2 5" xfId="11995" xr:uid="{00000000-0005-0000-0000-0000FE180000}"/>
    <cellStyle name="Komma 2 2 2 2 4 3" xfId="2539" xr:uid="{00000000-0005-0000-0000-0000FF180000}"/>
    <cellStyle name="Komma 2 2 2 2 4 3 2" xfId="7693" xr:uid="{00000000-0005-0000-0000-000000190000}"/>
    <cellStyle name="Komma 2 2 2 2 4 3 2 2" xfId="17475" xr:uid="{00000000-0005-0000-0000-000001190000}"/>
    <cellStyle name="Komma 2 2 2 2 4 3 3" xfId="12781" xr:uid="{00000000-0005-0000-0000-000002190000}"/>
    <cellStyle name="Komma 2 2 2 2 4 4" xfId="4261" xr:uid="{00000000-0005-0000-0000-000003190000}"/>
    <cellStyle name="Komma 2 2 2 2 4 4 2" xfId="9409" xr:uid="{00000000-0005-0000-0000-000004190000}"/>
    <cellStyle name="Komma 2 2 2 2 4 4 2 2" xfId="19039" xr:uid="{00000000-0005-0000-0000-000005190000}"/>
    <cellStyle name="Komma 2 2 2 2 4 4 3" xfId="14347" xr:uid="{00000000-0005-0000-0000-000006190000}"/>
    <cellStyle name="Komma 2 2 2 2 4 5" xfId="5977" xr:uid="{00000000-0005-0000-0000-000007190000}"/>
    <cellStyle name="Komma 2 2 2 2 4 5 2" xfId="15911" xr:uid="{00000000-0005-0000-0000-000008190000}"/>
    <cellStyle name="Komma 2 2 2 2 4 6" xfId="11131" xr:uid="{00000000-0005-0000-0000-000009190000}"/>
    <cellStyle name="Komma 2 2 2 2 5" xfId="1646" xr:uid="{00000000-0005-0000-0000-00000A190000}"/>
    <cellStyle name="Komma 2 2 2 2 5 2" xfId="3397" xr:uid="{00000000-0005-0000-0000-00000B190000}"/>
    <cellStyle name="Komma 2 2 2 2 5 2 2" xfId="8547" xr:uid="{00000000-0005-0000-0000-00000C190000}"/>
    <cellStyle name="Komma 2 2 2 2 5 2 2 2" xfId="18253" xr:uid="{00000000-0005-0000-0000-00000D190000}"/>
    <cellStyle name="Komma 2 2 2 2 5 2 3" xfId="13559" xr:uid="{00000000-0005-0000-0000-00000E190000}"/>
    <cellStyle name="Komma 2 2 2 2 5 3" xfId="5115" xr:uid="{00000000-0005-0000-0000-00000F190000}"/>
    <cellStyle name="Komma 2 2 2 2 5 3 2" xfId="10263" xr:uid="{00000000-0005-0000-0000-000010190000}"/>
    <cellStyle name="Komma 2 2 2 2 5 3 2 2" xfId="19817" xr:uid="{00000000-0005-0000-0000-000011190000}"/>
    <cellStyle name="Komma 2 2 2 2 5 3 3" xfId="15125" xr:uid="{00000000-0005-0000-0000-000012190000}"/>
    <cellStyle name="Komma 2 2 2 2 5 4" xfId="6831" xr:uid="{00000000-0005-0000-0000-000013190000}"/>
    <cellStyle name="Komma 2 2 2 2 5 4 2" xfId="16689" xr:uid="{00000000-0005-0000-0000-000014190000}"/>
    <cellStyle name="Komma 2 2 2 2 5 5" xfId="11991" xr:uid="{00000000-0005-0000-0000-000015190000}"/>
    <cellStyle name="Komma 2 2 2 2 6" xfId="2535" xr:uid="{00000000-0005-0000-0000-000016190000}"/>
    <cellStyle name="Komma 2 2 2 2 6 2" xfId="7689" xr:uid="{00000000-0005-0000-0000-000017190000}"/>
    <cellStyle name="Komma 2 2 2 2 6 2 2" xfId="17471" xr:uid="{00000000-0005-0000-0000-000018190000}"/>
    <cellStyle name="Komma 2 2 2 2 6 3" xfId="12777" xr:uid="{00000000-0005-0000-0000-000019190000}"/>
    <cellStyle name="Komma 2 2 2 2 7" xfId="4257" xr:uid="{00000000-0005-0000-0000-00001A190000}"/>
    <cellStyle name="Komma 2 2 2 2 7 2" xfId="9405" xr:uid="{00000000-0005-0000-0000-00001B190000}"/>
    <cellStyle name="Komma 2 2 2 2 7 2 2" xfId="19035" xr:uid="{00000000-0005-0000-0000-00001C190000}"/>
    <cellStyle name="Komma 2 2 2 2 7 3" xfId="14343" xr:uid="{00000000-0005-0000-0000-00001D190000}"/>
    <cellStyle name="Komma 2 2 2 2 8" xfId="5973" xr:uid="{00000000-0005-0000-0000-00001E190000}"/>
    <cellStyle name="Komma 2 2 2 2 8 2" xfId="15907" xr:uid="{00000000-0005-0000-0000-00001F190000}"/>
    <cellStyle name="Komma 2 2 2 2 9" xfId="11127" xr:uid="{00000000-0005-0000-0000-000020190000}"/>
    <cellStyle name="Komma 2 2 2 3" xfId="306" xr:uid="{00000000-0005-0000-0000-000021190000}"/>
    <cellStyle name="Komma 2 2 2 3 2" xfId="307" xr:uid="{00000000-0005-0000-0000-000022190000}"/>
    <cellStyle name="Komma 2 2 2 3 2 2" xfId="1652" xr:uid="{00000000-0005-0000-0000-000023190000}"/>
    <cellStyle name="Komma 2 2 2 3 2 2 2" xfId="3403" xr:uid="{00000000-0005-0000-0000-000024190000}"/>
    <cellStyle name="Komma 2 2 2 3 2 2 2 2" xfId="8553" xr:uid="{00000000-0005-0000-0000-000025190000}"/>
    <cellStyle name="Komma 2 2 2 3 2 2 2 2 2" xfId="18259" xr:uid="{00000000-0005-0000-0000-000026190000}"/>
    <cellStyle name="Komma 2 2 2 3 2 2 2 3" xfId="13565" xr:uid="{00000000-0005-0000-0000-000027190000}"/>
    <cellStyle name="Komma 2 2 2 3 2 2 3" xfId="5121" xr:uid="{00000000-0005-0000-0000-000028190000}"/>
    <cellStyle name="Komma 2 2 2 3 2 2 3 2" xfId="10269" xr:uid="{00000000-0005-0000-0000-000029190000}"/>
    <cellStyle name="Komma 2 2 2 3 2 2 3 2 2" xfId="19823" xr:uid="{00000000-0005-0000-0000-00002A190000}"/>
    <cellStyle name="Komma 2 2 2 3 2 2 3 3" xfId="15131" xr:uid="{00000000-0005-0000-0000-00002B190000}"/>
    <cellStyle name="Komma 2 2 2 3 2 2 4" xfId="6837" xr:uid="{00000000-0005-0000-0000-00002C190000}"/>
    <cellStyle name="Komma 2 2 2 3 2 2 4 2" xfId="16695" xr:uid="{00000000-0005-0000-0000-00002D190000}"/>
    <cellStyle name="Komma 2 2 2 3 2 2 5" xfId="11997" xr:uid="{00000000-0005-0000-0000-00002E190000}"/>
    <cellStyle name="Komma 2 2 2 3 2 3" xfId="2541" xr:uid="{00000000-0005-0000-0000-00002F190000}"/>
    <cellStyle name="Komma 2 2 2 3 2 3 2" xfId="7695" xr:uid="{00000000-0005-0000-0000-000030190000}"/>
    <cellStyle name="Komma 2 2 2 3 2 3 2 2" xfId="17477" xr:uid="{00000000-0005-0000-0000-000031190000}"/>
    <cellStyle name="Komma 2 2 2 3 2 3 3" xfId="12783" xr:uid="{00000000-0005-0000-0000-000032190000}"/>
    <cellStyle name="Komma 2 2 2 3 2 4" xfId="4263" xr:uid="{00000000-0005-0000-0000-000033190000}"/>
    <cellStyle name="Komma 2 2 2 3 2 4 2" xfId="9411" xr:uid="{00000000-0005-0000-0000-000034190000}"/>
    <cellStyle name="Komma 2 2 2 3 2 4 2 2" xfId="19041" xr:uid="{00000000-0005-0000-0000-000035190000}"/>
    <cellStyle name="Komma 2 2 2 3 2 4 3" xfId="14349" xr:uid="{00000000-0005-0000-0000-000036190000}"/>
    <cellStyle name="Komma 2 2 2 3 2 5" xfId="5979" xr:uid="{00000000-0005-0000-0000-000037190000}"/>
    <cellStyle name="Komma 2 2 2 3 2 5 2" xfId="15913" xr:uid="{00000000-0005-0000-0000-000038190000}"/>
    <cellStyle name="Komma 2 2 2 3 2 6" xfId="11133" xr:uid="{00000000-0005-0000-0000-000039190000}"/>
    <cellStyle name="Komma 2 2 2 3 3" xfId="1651" xr:uid="{00000000-0005-0000-0000-00003A190000}"/>
    <cellStyle name="Komma 2 2 2 3 3 2" xfId="3402" xr:uid="{00000000-0005-0000-0000-00003B190000}"/>
    <cellStyle name="Komma 2 2 2 3 3 2 2" xfId="8552" xr:uid="{00000000-0005-0000-0000-00003C190000}"/>
    <cellStyle name="Komma 2 2 2 3 3 2 2 2" xfId="18258" xr:uid="{00000000-0005-0000-0000-00003D190000}"/>
    <cellStyle name="Komma 2 2 2 3 3 2 3" xfId="13564" xr:uid="{00000000-0005-0000-0000-00003E190000}"/>
    <cellStyle name="Komma 2 2 2 3 3 3" xfId="5120" xr:uid="{00000000-0005-0000-0000-00003F190000}"/>
    <cellStyle name="Komma 2 2 2 3 3 3 2" xfId="10268" xr:uid="{00000000-0005-0000-0000-000040190000}"/>
    <cellStyle name="Komma 2 2 2 3 3 3 2 2" xfId="19822" xr:uid="{00000000-0005-0000-0000-000041190000}"/>
    <cellStyle name="Komma 2 2 2 3 3 3 3" xfId="15130" xr:uid="{00000000-0005-0000-0000-000042190000}"/>
    <cellStyle name="Komma 2 2 2 3 3 4" xfId="6836" xr:uid="{00000000-0005-0000-0000-000043190000}"/>
    <cellStyle name="Komma 2 2 2 3 3 4 2" xfId="16694" xr:uid="{00000000-0005-0000-0000-000044190000}"/>
    <cellStyle name="Komma 2 2 2 3 3 5" xfId="11996" xr:uid="{00000000-0005-0000-0000-000045190000}"/>
    <cellStyle name="Komma 2 2 2 3 4" xfId="2540" xr:uid="{00000000-0005-0000-0000-000046190000}"/>
    <cellStyle name="Komma 2 2 2 3 4 2" xfId="7694" xr:uid="{00000000-0005-0000-0000-000047190000}"/>
    <cellStyle name="Komma 2 2 2 3 4 2 2" xfId="17476" xr:uid="{00000000-0005-0000-0000-000048190000}"/>
    <cellStyle name="Komma 2 2 2 3 4 3" xfId="12782" xr:uid="{00000000-0005-0000-0000-000049190000}"/>
    <cellStyle name="Komma 2 2 2 3 5" xfId="4262" xr:uid="{00000000-0005-0000-0000-00004A190000}"/>
    <cellStyle name="Komma 2 2 2 3 5 2" xfId="9410" xr:uid="{00000000-0005-0000-0000-00004B190000}"/>
    <cellStyle name="Komma 2 2 2 3 5 2 2" xfId="19040" xr:uid="{00000000-0005-0000-0000-00004C190000}"/>
    <cellStyle name="Komma 2 2 2 3 5 3" xfId="14348" xr:uid="{00000000-0005-0000-0000-00004D190000}"/>
    <cellStyle name="Komma 2 2 2 3 6" xfId="5978" xr:uid="{00000000-0005-0000-0000-00004E190000}"/>
    <cellStyle name="Komma 2 2 2 3 6 2" xfId="15912" xr:uid="{00000000-0005-0000-0000-00004F190000}"/>
    <cellStyle name="Komma 2 2 2 3 7" xfId="11132" xr:uid="{00000000-0005-0000-0000-000050190000}"/>
    <cellStyle name="Komma 2 2 2 4" xfId="308" xr:uid="{00000000-0005-0000-0000-000051190000}"/>
    <cellStyle name="Komma 2 2 2 4 2" xfId="1653" xr:uid="{00000000-0005-0000-0000-000052190000}"/>
    <cellStyle name="Komma 2 2 2 4 2 2" xfId="3404" xr:uid="{00000000-0005-0000-0000-000053190000}"/>
    <cellStyle name="Komma 2 2 2 4 2 2 2" xfId="8554" xr:uid="{00000000-0005-0000-0000-000054190000}"/>
    <cellStyle name="Komma 2 2 2 4 2 2 2 2" xfId="18260" xr:uid="{00000000-0005-0000-0000-000055190000}"/>
    <cellStyle name="Komma 2 2 2 4 2 2 3" xfId="13566" xr:uid="{00000000-0005-0000-0000-000056190000}"/>
    <cellStyle name="Komma 2 2 2 4 2 3" xfId="5122" xr:uid="{00000000-0005-0000-0000-000057190000}"/>
    <cellStyle name="Komma 2 2 2 4 2 3 2" xfId="10270" xr:uid="{00000000-0005-0000-0000-000058190000}"/>
    <cellStyle name="Komma 2 2 2 4 2 3 2 2" xfId="19824" xr:uid="{00000000-0005-0000-0000-000059190000}"/>
    <cellStyle name="Komma 2 2 2 4 2 3 3" xfId="15132" xr:uid="{00000000-0005-0000-0000-00005A190000}"/>
    <cellStyle name="Komma 2 2 2 4 2 4" xfId="6838" xr:uid="{00000000-0005-0000-0000-00005B190000}"/>
    <cellStyle name="Komma 2 2 2 4 2 4 2" xfId="16696" xr:uid="{00000000-0005-0000-0000-00005C190000}"/>
    <cellStyle name="Komma 2 2 2 4 2 5" xfId="11998" xr:uid="{00000000-0005-0000-0000-00005D190000}"/>
    <cellStyle name="Komma 2 2 2 4 3" xfId="2542" xr:uid="{00000000-0005-0000-0000-00005E190000}"/>
    <cellStyle name="Komma 2 2 2 4 3 2" xfId="7696" xr:uid="{00000000-0005-0000-0000-00005F190000}"/>
    <cellStyle name="Komma 2 2 2 4 3 2 2" xfId="17478" xr:uid="{00000000-0005-0000-0000-000060190000}"/>
    <cellStyle name="Komma 2 2 2 4 3 3" xfId="12784" xr:uid="{00000000-0005-0000-0000-000061190000}"/>
    <cellStyle name="Komma 2 2 2 4 4" xfId="4264" xr:uid="{00000000-0005-0000-0000-000062190000}"/>
    <cellStyle name="Komma 2 2 2 4 4 2" xfId="9412" xr:uid="{00000000-0005-0000-0000-000063190000}"/>
    <cellStyle name="Komma 2 2 2 4 4 2 2" xfId="19042" xr:uid="{00000000-0005-0000-0000-000064190000}"/>
    <cellStyle name="Komma 2 2 2 4 4 3" xfId="14350" xr:uid="{00000000-0005-0000-0000-000065190000}"/>
    <cellStyle name="Komma 2 2 2 4 5" xfId="5980" xr:uid="{00000000-0005-0000-0000-000066190000}"/>
    <cellStyle name="Komma 2 2 2 4 5 2" xfId="15914" xr:uid="{00000000-0005-0000-0000-000067190000}"/>
    <cellStyle name="Komma 2 2 2 4 6" xfId="11134" xr:uid="{00000000-0005-0000-0000-000068190000}"/>
    <cellStyle name="Komma 2 2 2 5" xfId="309" xr:uid="{00000000-0005-0000-0000-000069190000}"/>
    <cellStyle name="Komma 2 2 2 5 2" xfId="1654" xr:uid="{00000000-0005-0000-0000-00006A190000}"/>
    <cellStyle name="Komma 2 2 2 5 2 2" xfId="3405" xr:uid="{00000000-0005-0000-0000-00006B190000}"/>
    <cellStyle name="Komma 2 2 2 5 2 2 2" xfId="8555" xr:uid="{00000000-0005-0000-0000-00006C190000}"/>
    <cellStyle name="Komma 2 2 2 5 2 2 2 2" xfId="18261" xr:uid="{00000000-0005-0000-0000-00006D190000}"/>
    <cellStyle name="Komma 2 2 2 5 2 2 3" xfId="13567" xr:uid="{00000000-0005-0000-0000-00006E190000}"/>
    <cellStyle name="Komma 2 2 2 5 2 3" xfId="5123" xr:uid="{00000000-0005-0000-0000-00006F190000}"/>
    <cellStyle name="Komma 2 2 2 5 2 3 2" xfId="10271" xr:uid="{00000000-0005-0000-0000-000070190000}"/>
    <cellStyle name="Komma 2 2 2 5 2 3 2 2" xfId="19825" xr:uid="{00000000-0005-0000-0000-000071190000}"/>
    <cellStyle name="Komma 2 2 2 5 2 3 3" xfId="15133" xr:uid="{00000000-0005-0000-0000-000072190000}"/>
    <cellStyle name="Komma 2 2 2 5 2 4" xfId="6839" xr:uid="{00000000-0005-0000-0000-000073190000}"/>
    <cellStyle name="Komma 2 2 2 5 2 4 2" xfId="16697" xr:uid="{00000000-0005-0000-0000-000074190000}"/>
    <cellStyle name="Komma 2 2 2 5 2 5" xfId="11999" xr:uid="{00000000-0005-0000-0000-000075190000}"/>
    <cellStyle name="Komma 2 2 2 5 3" xfId="2543" xr:uid="{00000000-0005-0000-0000-000076190000}"/>
    <cellStyle name="Komma 2 2 2 5 3 2" xfId="7697" xr:uid="{00000000-0005-0000-0000-000077190000}"/>
    <cellStyle name="Komma 2 2 2 5 3 2 2" xfId="17479" xr:uid="{00000000-0005-0000-0000-000078190000}"/>
    <cellStyle name="Komma 2 2 2 5 3 3" xfId="12785" xr:uid="{00000000-0005-0000-0000-000079190000}"/>
    <cellStyle name="Komma 2 2 2 5 4" xfId="4265" xr:uid="{00000000-0005-0000-0000-00007A190000}"/>
    <cellStyle name="Komma 2 2 2 5 4 2" xfId="9413" xr:uid="{00000000-0005-0000-0000-00007B190000}"/>
    <cellStyle name="Komma 2 2 2 5 4 2 2" xfId="19043" xr:uid="{00000000-0005-0000-0000-00007C190000}"/>
    <cellStyle name="Komma 2 2 2 5 4 3" xfId="14351" xr:uid="{00000000-0005-0000-0000-00007D190000}"/>
    <cellStyle name="Komma 2 2 2 5 5" xfId="5981" xr:uid="{00000000-0005-0000-0000-00007E190000}"/>
    <cellStyle name="Komma 2 2 2 5 5 2" xfId="15915" xr:uid="{00000000-0005-0000-0000-00007F190000}"/>
    <cellStyle name="Komma 2 2 2 5 6" xfId="11135" xr:uid="{00000000-0005-0000-0000-000080190000}"/>
    <cellStyle name="Komma 2 2 2 6" xfId="1645" xr:uid="{00000000-0005-0000-0000-000081190000}"/>
    <cellStyle name="Komma 2 2 2 6 2" xfId="3396" xr:uid="{00000000-0005-0000-0000-000082190000}"/>
    <cellStyle name="Komma 2 2 2 6 2 2" xfId="8546" xr:uid="{00000000-0005-0000-0000-000083190000}"/>
    <cellStyle name="Komma 2 2 2 6 2 2 2" xfId="18252" xr:uid="{00000000-0005-0000-0000-000084190000}"/>
    <cellStyle name="Komma 2 2 2 6 2 3" xfId="13558" xr:uid="{00000000-0005-0000-0000-000085190000}"/>
    <cellStyle name="Komma 2 2 2 6 3" xfId="5114" xr:uid="{00000000-0005-0000-0000-000086190000}"/>
    <cellStyle name="Komma 2 2 2 6 3 2" xfId="10262" xr:uid="{00000000-0005-0000-0000-000087190000}"/>
    <cellStyle name="Komma 2 2 2 6 3 2 2" xfId="19816" xr:uid="{00000000-0005-0000-0000-000088190000}"/>
    <cellStyle name="Komma 2 2 2 6 3 3" xfId="15124" xr:uid="{00000000-0005-0000-0000-000089190000}"/>
    <cellStyle name="Komma 2 2 2 6 4" xfId="6830" xr:uid="{00000000-0005-0000-0000-00008A190000}"/>
    <cellStyle name="Komma 2 2 2 6 4 2" xfId="16688" xr:uid="{00000000-0005-0000-0000-00008B190000}"/>
    <cellStyle name="Komma 2 2 2 6 5" xfId="11990" xr:uid="{00000000-0005-0000-0000-00008C190000}"/>
    <cellStyle name="Komma 2 2 2 7" xfId="2534" xr:uid="{00000000-0005-0000-0000-00008D190000}"/>
    <cellStyle name="Komma 2 2 2 7 2" xfId="7688" xr:uid="{00000000-0005-0000-0000-00008E190000}"/>
    <cellStyle name="Komma 2 2 2 7 2 2" xfId="17470" xr:uid="{00000000-0005-0000-0000-00008F190000}"/>
    <cellStyle name="Komma 2 2 2 7 3" xfId="12776" xr:uid="{00000000-0005-0000-0000-000090190000}"/>
    <cellStyle name="Komma 2 2 2 8" xfId="4256" xr:uid="{00000000-0005-0000-0000-000091190000}"/>
    <cellStyle name="Komma 2 2 2 8 2" xfId="9404" xr:uid="{00000000-0005-0000-0000-000092190000}"/>
    <cellStyle name="Komma 2 2 2 8 2 2" xfId="19034" xr:uid="{00000000-0005-0000-0000-000093190000}"/>
    <cellStyle name="Komma 2 2 2 8 3" xfId="14342" xr:uid="{00000000-0005-0000-0000-000094190000}"/>
    <cellStyle name="Komma 2 2 2 9" xfId="5972" xr:uid="{00000000-0005-0000-0000-000095190000}"/>
    <cellStyle name="Komma 2 2 2 9 2" xfId="15906" xr:uid="{00000000-0005-0000-0000-000096190000}"/>
    <cellStyle name="Komma 2 2 3" xfId="310" xr:uid="{00000000-0005-0000-0000-000097190000}"/>
    <cellStyle name="Komma 2 2 3 10" xfId="11136" xr:uid="{00000000-0005-0000-0000-000098190000}"/>
    <cellStyle name="Komma 2 2 3 2" xfId="311" xr:uid="{00000000-0005-0000-0000-000099190000}"/>
    <cellStyle name="Komma 2 2 3 2 2" xfId="312" xr:uid="{00000000-0005-0000-0000-00009A190000}"/>
    <cellStyle name="Komma 2 2 3 2 2 2" xfId="313" xr:uid="{00000000-0005-0000-0000-00009B190000}"/>
    <cellStyle name="Komma 2 2 3 2 2 2 2" xfId="1658" xr:uid="{00000000-0005-0000-0000-00009C190000}"/>
    <cellStyle name="Komma 2 2 3 2 2 2 2 2" xfId="3409" xr:uid="{00000000-0005-0000-0000-00009D190000}"/>
    <cellStyle name="Komma 2 2 3 2 2 2 2 2 2" xfId="8559" xr:uid="{00000000-0005-0000-0000-00009E190000}"/>
    <cellStyle name="Komma 2 2 3 2 2 2 2 2 2 2" xfId="18265" xr:uid="{00000000-0005-0000-0000-00009F190000}"/>
    <cellStyle name="Komma 2 2 3 2 2 2 2 2 3" xfId="13571" xr:uid="{00000000-0005-0000-0000-0000A0190000}"/>
    <cellStyle name="Komma 2 2 3 2 2 2 2 3" xfId="5127" xr:uid="{00000000-0005-0000-0000-0000A1190000}"/>
    <cellStyle name="Komma 2 2 3 2 2 2 2 3 2" xfId="10275" xr:uid="{00000000-0005-0000-0000-0000A2190000}"/>
    <cellStyle name="Komma 2 2 3 2 2 2 2 3 2 2" xfId="19829" xr:uid="{00000000-0005-0000-0000-0000A3190000}"/>
    <cellStyle name="Komma 2 2 3 2 2 2 2 3 3" xfId="15137" xr:uid="{00000000-0005-0000-0000-0000A4190000}"/>
    <cellStyle name="Komma 2 2 3 2 2 2 2 4" xfId="6843" xr:uid="{00000000-0005-0000-0000-0000A5190000}"/>
    <cellStyle name="Komma 2 2 3 2 2 2 2 4 2" xfId="16701" xr:uid="{00000000-0005-0000-0000-0000A6190000}"/>
    <cellStyle name="Komma 2 2 3 2 2 2 2 5" xfId="12003" xr:uid="{00000000-0005-0000-0000-0000A7190000}"/>
    <cellStyle name="Komma 2 2 3 2 2 2 3" xfId="2547" xr:uid="{00000000-0005-0000-0000-0000A8190000}"/>
    <cellStyle name="Komma 2 2 3 2 2 2 3 2" xfId="7701" xr:uid="{00000000-0005-0000-0000-0000A9190000}"/>
    <cellStyle name="Komma 2 2 3 2 2 2 3 2 2" xfId="17483" xr:uid="{00000000-0005-0000-0000-0000AA190000}"/>
    <cellStyle name="Komma 2 2 3 2 2 2 3 3" xfId="12789" xr:uid="{00000000-0005-0000-0000-0000AB190000}"/>
    <cellStyle name="Komma 2 2 3 2 2 2 4" xfId="4269" xr:uid="{00000000-0005-0000-0000-0000AC190000}"/>
    <cellStyle name="Komma 2 2 3 2 2 2 4 2" xfId="9417" xr:uid="{00000000-0005-0000-0000-0000AD190000}"/>
    <cellStyle name="Komma 2 2 3 2 2 2 4 2 2" xfId="19047" xr:uid="{00000000-0005-0000-0000-0000AE190000}"/>
    <cellStyle name="Komma 2 2 3 2 2 2 4 3" xfId="14355" xr:uid="{00000000-0005-0000-0000-0000AF190000}"/>
    <cellStyle name="Komma 2 2 3 2 2 2 5" xfId="5985" xr:uid="{00000000-0005-0000-0000-0000B0190000}"/>
    <cellStyle name="Komma 2 2 3 2 2 2 5 2" xfId="15919" xr:uid="{00000000-0005-0000-0000-0000B1190000}"/>
    <cellStyle name="Komma 2 2 3 2 2 2 6" xfId="11139" xr:uid="{00000000-0005-0000-0000-0000B2190000}"/>
    <cellStyle name="Komma 2 2 3 2 2 3" xfId="1657" xr:uid="{00000000-0005-0000-0000-0000B3190000}"/>
    <cellStyle name="Komma 2 2 3 2 2 3 2" xfId="3408" xr:uid="{00000000-0005-0000-0000-0000B4190000}"/>
    <cellStyle name="Komma 2 2 3 2 2 3 2 2" xfId="8558" xr:uid="{00000000-0005-0000-0000-0000B5190000}"/>
    <cellStyle name="Komma 2 2 3 2 2 3 2 2 2" xfId="18264" xr:uid="{00000000-0005-0000-0000-0000B6190000}"/>
    <cellStyle name="Komma 2 2 3 2 2 3 2 3" xfId="13570" xr:uid="{00000000-0005-0000-0000-0000B7190000}"/>
    <cellStyle name="Komma 2 2 3 2 2 3 3" xfId="5126" xr:uid="{00000000-0005-0000-0000-0000B8190000}"/>
    <cellStyle name="Komma 2 2 3 2 2 3 3 2" xfId="10274" xr:uid="{00000000-0005-0000-0000-0000B9190000}"/>
    <cellStyle name="Komma 2 2 3 2 2 3 3 2 2" xfId="19828" xr:uid="{00000000-0005-0000-0000-0000BA190000}"/>
    <cellStyle name="Komma 2 2 3 2 2 3 3 3" xfId="15136" xr:uid="{00000000-0005-0000-0000-0000BB190000}"/>
    <cellStyle name="Komma 2 2 3 2 2 3 4" xfId="6842" xr:uid="{00000000-0005-0000-0000-0000BC190000}"/>
    <cellStyle name="Komma 2 2 3 2 2 3 4 2" xfId="16700" xr:uid="{00000000-0005-0000-0000-0000BD190000}"/>
    <cellStyle name="Komma 2 2 3 2 2 3 5" xfId="12002" xr:uid="{00000000-0005-0000-0000-0000BE190000}"/>
    <cellStyle name="Komma 2 2 3 2 2 4" xfId="2546" xr:uid="{00000000-0005-0000-0000-0000BF190000}"/>
    <cellStyle name="Komma 2 2 3 2 2 4 2" xfId="7700" xr:uid="{00000000-0005-0000-0000-0000C0190000}"/>
    <cellStyle name="Komma 2 2 3 2 2 4 2 2" xfId="17482" xr:uid="{00000000-0005-0000-0000-0000C1190000}"/>
    <cellStyle name="Komma 2 2 3 2 2 4 3" xfId="12788" xr:uid="{00000000-0005-0000-0000-0000C2190000}"/>
    <cellStyle name="Komma 2 2 3 2 2 5" xfId="4268" xr:uid="{00000000-0005-0000-0000-0000C3190000}"/>
    <cellStyle name="Komma 2 2 3 2 2 5 2" xfId="9416" xr:uid="{00000000-0005-0000-0000-0000C4190000}"/>
    <cellStyle name="Komma 2 2 3 2 2 5 2 2" xfId="19046" xr:uid="{00000000-0005-0000-0000-0000C5190000}"/>
    <cellStyle name="Komma 2 2 3 2 2 5 3" xfId="14354" xr:uid="{00000000-0005-0000-0000-0000C6190000}"/>
    <cellStyle name="Komma 2 2 3 2 2 6" xfId="5984" xr:uid="{00000000-0005-0000-0000-0000C7190000}"/>
    <cellStyle name="Komma 2 2 3 2 2 6 2" xfId="15918" xr:uid="{00000000-0005-0000-0000-0000C8190000}"/>
    <cellStyle name="Komma 2 2 3 2 2 7" xfId="11138" xr:uid="{00000000-0005-0000-0000-0000C9190000}"/>
    <cellStyle name="Komma 2 2 3 2 3" xfId="314" xr:uid="{00000000-0005-0000-0000-0000CA190000}"/>
    <cellStyle name="Komma 2 2 3 2 3 2" xfId="1659" xr:uid="{00000000-0005-0000-0000-0000CB190000}"/>
    <cellStyle name="Komma 2 2 3 2 3 2 2" xfId="3410" xr:uid="{00000000-0005-0000-0000-0000CC190000}"/>
    <cellStyle name="Komma 2 2 3 2 3 2 2 2" xfId="8560" xr:uid="{00000000-0005-0000-0000-0000CD190000}"/>
    <cellStyle name="Komma 2 2 3 2 3 2 2 2 2" xfId="18266" xr:uid="{00000000-0005-0000-0000-0000CE190000}"/>
    <cellStyle name="Komma 2 2 3 2 3 2 2 3" xfId="13572" xr:uid="{00000000-0005-0000-0000-0000CF190000}"/>
    <cellStyle name="Komma 2 2 3 2 3 2 3" xfId="5128" xr:uid="{00000000-0005-0000-0000-0000D0190000}"/>
    <cellStyle name="Komma 2 2 3 2 3 2 3 2" xfId="10276" xr:uid="{00000000-0005-0000-0000-0000D1190000}"/>
    <cellStyle name="Komma 2 2 3 2 3 2 3 2 2" xfId="19830" xr:uid="{00000000-0005-0000-0000-0000D2190000}"/>
    <cellStyle name="Komma 2 2 3 2 3 2 3 3" xfId="15138" xr:uid="{00000000-0005-0000-0000-0000D3190000}"/>
    <cellStyle name="Komma 2 2 3 2 3 2 4" xfId="6844" xr:uid="{00000000-0005-0000-0000-0000D4190000}"/>
    <cellStyle name="Komma 2 2 3 2 3 2 4 2" xfId="16702" xr:uid="{00000000-0005-0000-0000-0000D5190000}"/>
    <cellStyle name="Komma 2 2 3 2 3 2 5" xfId="12004" xr:uid="{00000000-0005-0000-0000-0000D6190000}"/>
    <cellStyle name="Komma 2 2 3 2 3 3" xfId="2548" xr:uid="{00000000-0005-0000-0000-0000D7190000}"/>
    <cellStyle name="Komma 2 2 3 2 3 3 2" xfId="7702" xr:uid="{00000000-0005-0000-0000-0000D8190000}"/>
    <cellStyle name="Komma 2 2 3 2 3 3 2 2" xfId="17484" xr:uid="{00000000-0005-0000-0000-0000D9190000}"/>
    <cellStyle name="Komma 2 2 3 2 3 3 3" xfId="12790" xr:uid="{00000000-0005-0000-0000-0000DA190000}"/>
    <cellStyle name="Komma 2 2 3 2 3 4" xfId="4270" xr:uid="{00000000-0005-0000-0000-0000DB190000}"/>
    <cellStyle name="Komma 2 2 3 2 3 4 2" xfId="9418" xr:uid="{00000000-0005-0000-0000-0000DC190000}"/>
    <cellStyle name="Komma 2 2 3 2 3 4 2 2" xfId="19048" xr:uid="{00000000-0005-0000-0000-0000DD190000}"/>
    <cellStyle name="Komma 2 2 3 2 3 4 3" xfId="14356" xr:uid="{00000000-0005-0000-0000-0000DE190000}"/>
    <cellStyle name="Komma 2 2 3 2 3 5" xfId="5986" xr:uid="{00000000-0005-0000-0000-0000DF190000}"/>
    <cellStyle name="Komma 2 2 3 2 3 5 2" xfId="15920" xr:uid="{00000000-0005-0000-0000-0000E0190000}"/>
    <cellStyle name="Komma 2 2 3 2 3 6" xfId="11140" xr:uid="{00000000-0005-0000-0000-0000E1190000}"/>
    <cellStyle name="Komma 2 2 3 2 4" xfId="315" xr:uid="{00000000-0005-0000-0000-0000E2190000}"/>
    <cellStyle name="Komma 2 2 3 2 4 2" xfId="1660" xr:uid="{00000000-0005-0000-0000-0000E3190000}"/>
    <cellStyle name="Komma 2 2 3 2 4 2 2" xfId="3411" xr:uid="{00000000-0005-0000-0000-0000E4190000}"/>
    <cellStyle name="Komma 2 2 3 2 4 2 2 2" xfId="8561" xr:uid="{00000000-0005-0000-0000-0000E5190000}"/>
    <cellStyle name="Komma 2 2 3 2 4 2 2 2 2" xfId="18267" xr:uid="{00000000-0005-0000-0000-0000E6190000}"/>
    <cellStyle name="Komma 2 2 3 2 4 2 2 3" xfId="13573" xr:uid="{00000000-0005-0000-0000-0000E7190000}"/>
    <cellStyle name="Komma 2 2 3 2 4 2 3" xfId="5129" xr:uid="{00000000-0005-0000-0000-0000E8190000}"/>
    <cellStyle name="Komma 2 2 3 2 4 2 3 2" xfId="10277" xr:uid="{00000000-0005-0000-0000-0000E9190000}"/>
    <cellStyle name="Komma 2 2 3 2 4 2 3 2 2" xfId="19831" xr:uid="{00000000-0005-0000-0000-0000EA190000}"/>
    <cellStyle name="Komma 2 2 3 2 4 2 3 3" xfId="15139" xr:uid="{00000000-0005-0000-0000-0000EB190000}"/>
    <cellStyle name="Komma 2 2 3 2 4 2 4" xfId="6845" xr:uid="{00000000-0005-0000-0000-0000EC190000}"/>
    <cellStyle name="Komma 2 2 3 2 4 2 4 2" xfId="16703" xr:uid="{00000000-0005-0000-0000-0000ED190000}"/>
    <cellStyle name="Komma 2 2 3 2 4 2 5" xfId="12005" xr:uid="{00000000-0005-0000-0000-0000EE190000}"/>
    <cellStyle name="Komma 2 2 3 2 4 3" xfId="2549" xr:uid="{00000000-0005-0000-0000-0000EF190000}"/>
    <cellStyle name="Komma 2 2 3 2 4 3 2" xfId="7703" xr:uid="{00000000-0005-0000-0000-0000F0190000}"/>
    <cellStyle name="Komma 2 2 3 2 4 3 2 2" xfId="17485" xr:uid="{00000000-0005-0000-0000-0000F1190000}"/>
    <cellStyle name="Komma 2 2 3 2 4 3 3" xfId="12791" xr:uid="{00000000-0005-0000-0000-0000F2190000}"/>
    <cellStyle name="Komma 2 2 3 2 4 4" xfId="4271" xr:uid="{00000000-0005-0000-0000-0000F3190000}"/>
    <cellStyle name="Komma 2 2 3 2 4 4 2" xfId="9419" xr:uid="{00000000-0005-0000-0000-0000F4190000}"/>
    <cellStyle name="Komma 2 2 3 2 4 4 2 2" xfId="19049" xr:uid="{00000000-0005-0000-0000-0000F5190000}"/>
    <cellStyle name="Komma 2 2 3 2 4 4 3" xfId="14357" xr:uid="{00000000-0005-0000-0000-0000F6190000}"/>
    <cellStyle name="Komma 2 2 3 2 4 5" xfId="5987" xr:uid="{00000000-0005-0000-0000-0000F7190000}"/>
    <cellStyle name="Komma 2 2 3 2 4 5 2" xfId="15921" xr:uid="{00000000-0005-0000-0000-0000F8190000}"/>
    <cellStyle name="Komma 2 2 3 2 4 6" xfId="11141" xr:uid="{00000000-0005-0000-0000-0000F9190000}"/>
    <cellStyle name="Komma 2 2 3 2 5" xfId="1656" xr:uid="{00000000-0005-0000-0000-0000FA190000}"/>
    <cellStyle name="Komma 2 2 3 2 5 2" xfId="3407" xr:uid="{00000000-0005-0000-0000-0000FB190000}"/>
    <cellStyle name="Komma 2 2 3 2 5 2 2" xfId="8557" xr:uid="{00000000-0005-0000-0000-0000FC190000}"/>
    <cellStyle name="Komma 2 2 3 2 5 2 2 2" xfId="18263" xr:uid="{00000000-0005-0000-0000-0000FD190000}"/>
    <cellStyle name="Komma 2 2 3 2 5 2 3" xfId="13569" xr:uid="{00000000-0005-0000-0000-0000FE190000}"/>
    <cellStyle name="Komma 2 2 3 2 5 3" xfId="5125" xr:uid="{00000000-0005-0000-0000-0000FF190000}"/>
    <cellStyle name="Komma 2 2 3 2 5 3 2" xfId="10273" xr:uid="{00000000-0005-0000-0000-0000001A0000}"/>
    <cellStyle name="Komma 2 2 3 2 5 3 2 2" xfId="19827" xr:uid="{00000000-0005-0000-0000-0000011A0000}"/>
    <cellStyle name="Komma 2 2 3 2 5 3 3" xfId="15135" xr:uid="{00000000-0005-0000-0000-0000021A0000}"/>
    <cellStyle name="Komma 2 2 3 2 5 4" xfId="6841" xr:uid="{00000000-0005-0000-0000-0000031A0000}"/>
    <cellStyle name="Komma 2 2 3 2 5 4 2" xfId="16699" xr:uid="{00000000-0005-0000-0000-0000041A0000}"/>
    <cellStyle name="Komma 2 2 3 2 5 5" xfId="12001" xr:uid="{00000000-0005-0000-0000-0000051A0000}"/>
    <cellStyle name="Komma 2 2 3 2 6" xfId="2545" xr:uid="{00000000-0005-0000-0000-0000061A0000}"/>
    <cellStyle name="Komma 2 2 3 2 6 2" xfId="7699" xr:uid="{00000000-0005-0000-0000-0000071A0000}"/>
    <cellStyle name="Komma 2 2 3 2 6 2 2" xfId="17481" xr:uid="{00000000-0005-0000-0000-0000081A0000}"/>
    <cellStyle name="Komma 2 2 3 2 6 3" xfId="12787" xr:uid="{00000000-0005-0000-0000-0000091A0000}"/>
    <cellStyle name="Komma 2 2 3 2 7" xfId="4267" xr:uid="{00000000-0005-0000-0000-00000A1A0000}"/>
    <cellStyle name="Komma 2 2 3 2 7 2" xfId="9415" xr:uid="{00000000-0005-0000-0000-00000B1A0000}"/>
    <cellStyle name="Komma 2 2 3 2 7 2 2" xfId="19045" xr:uid="{00000000-0005-0000-0000-00000C1A0000}"/>
    <cellStyle name="Komma 2 2 3 2 7 3" xfId="14353" xr:uid="{00000000-0005-0000-0000-00000D1A0000}"/>
    <cellStyle name="Komma 2 2 3 2 8" xfId="5983" xr:uid="{00000000-0005-0000-0000-00000E1A0000}"/>
    <cellStyle name="Komma 2 2 3 2 8 2" xfId="15917" xr:uid="{00000000-0005-0000-0000-00000F1A0000}"/>
    <cellStyle name="Komma 2 2 3 2 9" xfId="11137" xr:uid="{00000000-0005-0000-0000-0000101A0000}"/>
    <cellStyle name="Komma 2 2 3 3" xfId="316" xr:uid="{00000000-0005-0000-0000-0000111A0000}"/>
    <cellStyle name="Komma 2 2 3 3 2" xfId="317" xr:uid="{00000000-0005-0000-0000-0000121A0000}"/>
    <cellStyle name="Komma 2 2 3 3 2 2" xfId="1662" xr:uid="{00000000-0005-0000-0000-0000131A0000}"/>
    <cellStyle name="Komma 2 2 3 3 2 2 2" xfId="3413" xr:uid="{00000000-0005-0000-0000-0000141A0000}"/>
    <cellStyle name="Komma 2 2 3 3 2 2 2 2" xfId="8563" xr:uid="{00000000-0005-0000-0000-0000151A0000}"/>
    <cellStyle name="Komma 2 2 3 3 2 2 2 2 2" xfId="18269" xr:uid="{00000000-0005-0000-0000-0000161A0000}"/>
    <cellStyle name="Komma 2 2 3 3 2 2 2 3" xfId="13575" xr:uid="{00000000-0005-0000-0000-0000171A0000}"/>
    <cellStyle name="Komma 2 2 3 3 2 2 3" xfId="5131" xr:uid="{00000000-0005-0000-0000-0000181A0000}"/>
    <cellStyle name="Komma 2 2 3 3 2 2 3 2" xfId="10279" xr:uid="{00000000-0005-0000-0000-0000191A0000}"/>
    <cellStyle name="Komma 2 2 3 3 2 2 3 2 2" xfId="19833" xr:uid="{00000000-0005-0000-0000-00001A1A0000}"/>
    <cellStyle name="Komma 2 2 3 3 2 2 3 3" xfId="15141" xr:uid="{00000000-0005-0000-0000-00001B1A0000}"/>
    <cellStyle name="Komma 2 2 3 3 2 2 4" xfId="6847" xr:uid="{00000000-0005-0000-0000-00001C1A0000}"/>
    <cellStyle name="Komma 2 2 3 3 2 2 4 2" xfId="16705" xr:uid="{00000000-0005-0000-0000-00001D1A0000}"/>
    <cellStyle name="Komma 2 2 3 3 2 2 5" xfId="12007" xr:uid="{00000000-0005-0000-0000-00001E1A0000}"/>
    <cellStyle name="Komma 2 2 3 3 2 3" xfId="2551" xr:uid="{00000000-0005-0000-0000-00001F1A0000}"/>
    <cellStyle name="Komma 2 2 3 3 2 3 2" xfId="7705" xr:uid="{00000000-0005-0000-0000-0000201A0000}"/>
    <cellStyle name="Komma 2 2 3 3 2 3 2 2" xfId="17487" xr:uid="{00000000-0005-0000-0000-0000211A0000}"/>
    <cellStyle name="Komma 2 2 3 3 2 3 3" xfId="12793" xr:uid="{00000000-0005-0000-0000-0000221A0000}"/>
    <cellStyle name="Komma 2 2 3 3 2 4" xfId="4273" xr:uid="{00000000-0005-0000-0000-0000231A0000}"/>
    <cellStyle name="Komma 2 2 3 3 2 4 2" xfId="9421" xr:uid="{00000000-0005-0000-0000-0000241A0000}"/>
    <cellStyle name="Komma 2 2 3 3 2 4 2 2" xfId="19051" xr:uid="{00000000-0005-0000-0000-0000251A0000}"/>
    <cellStyle name="Komma 2 2 3 3 2 4 3" xfId="14359" xr:uid="{00000000-0005-0000-0000-0000261A0000}"/>
    <cellStyle name="Komma 2 2 3 3 2 5" xfId="5989" xr:uid="{00000000-0005-0000-0000-0000271A0000}"/>
    <cellStyle name="Komma 2 2 3 3 2 5 2" xfId="15923" xr:uid="{00000000-0005-0000-0000-0000281A0000}"/>
    <cellStyle name="Komma 2 2 3 3 2 6" xfId="11143" xr:uid="{00000000-0005-0000-0000-0000291A0000}"/>
    <cellStyle name="Komma 2 2 3 3 3" xfId="1661" xr:uid="{00000000-0005-0000-0000-00002A1A0000}"/>
    <cellStyle name="Komma 2 2 3 3 3 2" xfId="3412" xr:uid="{00000000-0005-0000-0000-00002B1A0000}"/>
    <cellStyle name="Komma 2 2 3 3 3 2 2" xfId="8562" xr:uid="{00000000-0005-0000-0000-00002C1A0000}"/>
    <cellStyle name="Komma 2 2 3 3 3 2 2 2" xfId="18268" xr:uid="{00000000-0005-0000-0000-00002D1A0000}"/>
    <cellStyle name="Komma 2 2 3 3 3 2 3" xfId="13574" xr:uid="{00000000-0005-0000-0000-00002E1A0000}"/>
    <cellStyle name="Komma 2 2 3 3 3 3" xfId="5130" xr:uid="{00000000-0005-0000-0000-00002F1A0000}"/>
    <cellStyle name="Komma 2 2 3 3 3 3 2" xfId="10278" xr:uid="{00000000-0005-0000-0000-0000301A0000}"/>
    <cellStyle name="Komma 2 2 3 3 3 3 2 2" xfId="19832" xr:uid="{00000000-0005-0000-0000-0000311A0000}"/>
    <cellStyle name="Komma 2 2 3 3 3 3 3" xfId="15140" xr:uid="{00000000-0005-0000-0000-0000321A0000}"/>
    <cellStyle name="Komma 2 2 3 3 3 4" xfId="6846" xr:uid="{00000000-0005-0000-0000-0000331A0000}"/>
    <cellStyle name="Komma 2 2 3 3 3 4 2" xfId="16704" xr:uid="{00000000-0005-0000-0000-0000341A0000}"/>
    <cellStyle name="Komma 2 2 3 3 3 5" xfId="12006" xr:uid="{00000000-0005-0000-0000-0000351A0000}"/>
    <cellStyle name="Komma 2 2 3 3 4" xfId="2550" xr:uid="{00000000-0005-0000-0000-0000361A0000}"/>
    <cellStyle name="Komma 2 2 3 3 4 2" xfId="7704" xr:uid="{00000000-0005-0000-0000-0000371A0000}"/>
    <cellStyle name="Komma 2 2 3 3 4 2 2" xfId="17486" xr:uid="{00000000-0005-0000-0000-0000381A0000}"/>
    <cellStyle name="Komma 2 2 3 3 4 3" xfId="12792" xr:uid="{00000000-0005-0000-0000-0000391A0000}"/>
    <cellStyle name="Komma 2 2 3 3 5" xfId="4272" xr:uid="{00000000-0005-0000-0000-00003A1A0000}"/>
    <cellStyle name="Komma 2 2 3 3 5 2" xfId="9420" xr:uid="{00000000-0005-0000-0000-00003B1A0000}"/>
    <cellStyle name="Komma 2 2 3 3 5 2 2" xfId="19050" xr:uid="{00000000-0005-0000-0000-00003C1A0000}"/>
    <cellStyle name="Komma 2 2 3 3 5 3" xfId="14358" xr:uid="{00000000-0005-0000-0000-00003D1A0000}"/>
    <cellStyle name="Komma 2 2 3 3 6" xfId="5988" xr:uid="{00000000-0005-0000-0000-00003E1A0000}"/>
    <cellStyle name="Komma 2 2 3 3 6 2" xfId="15922" xr:uid="{00000000-0005-0000-0000-00003F1A0000}"/>
    <cellStyle name="Komma 2 2 3 3 7" xfId="11142" xr:uid="{00000000-0005-0000-0000-0000401A0000}"/>
    <cellStyle name="Komma 2 2 3 4" xfId="318" xr:uid="{00000000-0005-0000-0000-0000411A0000}"/>
    <cellStyle name="Komma 2 2 3 4 2" xfId="1663" xr:uid="{00000000-0005-0000-0000-0000421A0000}"/>
    <cellStyle name="Komma 2 2 3 4 2 2" xfId="3414" xr:uid="{00000000-0005-0000-0000-0000431A0000}"/>
    <cellStyle name="Komma 2 2 3 4 2 2 2" xfId="8564" xr:uid="{00000000-0005-0000-0000-0000441A0000}"/>
    <cellStyle name="Komma 2 2 3 4 2 2 2 2" xfId="18270" xr:uid="{00000000-0005-0000-0000-0000451A0000}"/>
    <cellStyle name="Komma 2 2 3 4 2 2 3" xfId="13576" xr:uid="{00000000-0005-0000-0000-0000461A0000}"/>
    <cellStyle name="Komma 2 2 3 4 2 3" xfId="5132" xr:uid="{00000000-0005-0000-0000-0000471A0000}"/>
    <cellStyle name="Komma 2 2 3 4 2 3 2" xfId="10280" xr:uid="{00000000-0005-0000-0000-0000481A0000}"/>
    <cellStyle name="Komma 2 2 3 4 2 3 2 2" xfId="19834" xr:uid="{00000000-0005-0000-0000-0000491A0000}"/>
    <cellStyle name="Komma 2 2 3 4 2 3 3" xfId="15142" xr:uid="{00000000-0005-0000-0000-00004A1A0000}"/>
    <cellStyle name="Komma 2 2 3 4 2 4" xfId="6848" xr:uid="{00000000-0005-0000-0000-00004B1A0000}"/>
    <cellStyle name="Komma 2 2 3 4 2 4 2" xfId="16706" xr:uid="{00000000-0005-0000-0000-00004C1A0000}"/>
    <cellStyle name="Komma 2 2 3 4 2 5" xfId="12008" xr:uid="{00000000-0005-0000-0000-00004D1A0000}"/>
    <cellStyle name="Komma 2 2 3 4 3" xfId="2552" xr:uid="{00000000-0005-0000-0000-00004E1A0000}"/>
    <cellStyle name="Komma 2 2 3 4 3 2" xfId="7706" xr:uid="{00000000-0005-0000-0000-00004F1A0000}"/>
    <cellStyle name="Komma 2 2 3 4 3 2 2" xfId="17488" xr:uid="{00000000-0005-0000-0000-0000501A0000}"/>
    <cellStyle name="Komma 2 2 3 4 3 3" xfId="12794" xr:uid="{00000000-0005-0000-0000-0000511A0000}"/>
    <cellStyle name="Komma 2 2 3 4 4" xfId="4274" xr:uid="{00000000-0005-0000-0000-0000521A0000}"/>
    <cellStyle name="Komma 2 2 3 4 4 2" xfId="9422" xr:uid="{00000000-0005-0000-0000-0000531A0000}"/>
    <cellStyle name="Komma 2 2 3 4 4 2 2" xfId="19052" xr:uid="{00000000-0005-0000-0000-0000541A0000}"/>
    <cellStyle name="Komma 2 2 3 4 4 3" xfId="14360" xr:uid="{00000000-0005-0000-0000-0000551A0000}"/>
    <cellStyle name="Komma 2 2 3 4 5" xfId="5990" xr:uid="{00000000-0005-0000-0000-0000561A0000}"/>
    <cellStyle name="Komma 2 2 3 4 5 2" xfId="15924" xr:uid="{00000000-0005-0000-0000-0000571A0000}"/>
    <cellStyle name="Komma 2 2 3 4 6" xfId="11144" xr:uid="{00000000-0005-0000-0000-0000581A0000}"/>
    <cellStyle name="Komma 2 2 3 5" xfId="319" xr:uid="{00000000-0005-0000-0000-0000591A0000}"/>
    <cellStyle name="Komma 2 2 3 5 2" xfId="1664" xr:uid="{00000000-0005-0000-0000-00005A1A0000}"/>
    <cellStyle name="Komma 2 2 3 5 2 2" xfId="3415" xr:uid="{00000000-0005-0000-0000-00005B1A0000}"/>
    <cellStyle name="Komma 2 2 3 5 2 2 2" xfId="8565" xr:uid="{00000000-0005-0000-0000-00005C1A0000}"/>
    <cellStyle name="Komma 2 2 3 5 2 2 2 2" xfId="18271" xr:uid="{00000000-0005-0000-0000-00005D1A0000}"/>
    <cellStyle name="Komma 2 2 3 5 2 2 3" xfId="13577" xr:uid="{00000000-0005-0000-0000-00005E1A0000}"/>
    <cellStyle name="Komma 2 2 3 5 2 3" xfId="5133" xr:uid="{00000000-0005-0000-0000-00005F1A0000}"/>
    <cellStyle name="Komma 2 2 3 5 2 3 2" xfId="10281" xr:uid="{00000000-0005-0000-0000-0000601A0000}"/>
    <cellStyle name="Komma 2 2 3 5 2 3 2 2" xfId="19835" xr:uid="{00000000-0005-0000-0000-0000611A0000}"/>
    <cellStyle name="Komma 2 2 3 5 2 3 3" xfId="15143" xr:uid="{00000000-0005-0000-0000-0000621A0000}"/>
    <cellStyle name="Komma 2 2 3 5 2 4" xfId="6849" xr:uid="{00000000-0005-0000-0000-0000631A0000}"/>
    <cellStyle name="Komma 2 2 3 5 2 4 2" xfId="16707" xr:uid="{00000000-0005-0000-0000-0000641A0000}"/>
    <cellStyle name="Komma 2 2 3 5 2 5" xfId="12009" xr:uid="{00000000-0005-0000-0000-0000651A0000}"/>
    <cellStyle name="Komma 2 2 3 5 3" xfId="2553" xr:uid="{00000000-0005-0000-0000-0000661A0000}"/>
    <cellStyle name="Komma 2 2 3 5 3 2" xfId="7707" xr:uid="{00000000-0005-0000-0000-0000671A0000}"/>
    <cellStyle name="Komma 2 2 3 5 3 2 2" xfId="17489" xr:uid="{00000000-0005-0000-0000-0000681A0000}"/>
    <cellStyle name="Komma 2 2 3 5 3 3" xfId="12795" xr:uid="{00000000-0005-0000-0000-0000691A0000}"/>
    <cellStyle name="Komma 2 2 3 5 4" xfId="4275" xr:uid="{00000000-0005-0000-0000-00006A1A0000}"/>
    <cellStyle name="Komma 2 2 3 5 4 2" xfId="9423" xr:uid="{00000000-0005-0000-0000-00006B1A0000}"/>
    <cellStyle name="Komma 2 2 3 5 4 2 2" xfId="19053" xr:uid="{00000000-0005-0000-0000-00006C1A0000}"/>
    <cellStyle name="Komma 2 2 3 5 4 3" xfId="14361" xr:uid="{00000000-0005-0000-0000-00006D1A0000}"/>
    <cellStyle name="Komma 2 2 3 5 5" xfId="5991" xr:uid="{00000000-0005-0000-0000-00006E1A0000}"/>
    <cellStyle name="Komma 2 2 3 5 5 2" xfId="15925" xr:uid="{00000000-0005-0000-0000-00006F1A0000}"/>
    <cellStyle name="Komma 2 2 3 5 6" xfId="11145" xr:uid="{00000000-0005-0000-0000-0000701A0000}"/>
    <cellStyle name="Komma 2 2 3 6" xfId="1655" xr:uid="{00000000-0005-0000-0000-0000711A0000}"/>
    <cellStyle name="Komma 2 2 3 6 2" xfId="3406" xr:uid="{00000000-0005-0000-0000-0000721A0000}"/>
    <cellStyle name="Komma 2 2 3 6 2 2" xfId="8556" xr:uid="{00000000-0005-0000-0000-0000731A0000}"/>
    <cellStyle name="Komma 2 2 3 6 2 2 2" xfId="18262" xr:uid="{00000000-0005-0000-0000-0000741A0000}"/>
    <cellStyle name="Komma 2 2 3 6 2 3" xfId="13568" xr:uid="{00000000-0005-0000-0000-0000751A0000}"/>
    <cellStyle name="Komma 2 2 3 6 3" xfId="5124" xr:uid="{00000000-0005-0000-0000-0000761A0000}"/>
    <cellStyle name="Komma 2 2 3 6 3 2" xfId="10272" xr:uid="{00000000-0005-0000-0000-0000771A0000}"/>
    <cellStyle name="Komma 2 2 3 6 3 2 2" xfId="19826" xr:uid="{00000000-0005-0000-0000-0000781A0000}"/>
    <cellStyle name="Komma 2 2 3 6 3 3" xfId="15134" xr:uid="{00000000-0005-0000-0000-0000791A0000}"/>
    <cellStyle name="Komma 2 2 3 6 4" xfId="6840" xr:uid="{00000000-0005-0000-0000-00007A1A0000}"/>
    <cellStyle name="Komma 2 2 3 6 4 2" xfId="16698" xr:uid="{00000000-0005-0000-0000-00007B1A0000}"/>
    <cellStyle name="Komma 2 2 3 6 5" xfId="12000" xr:uid="{00000000-0005-0000-0000-00007C1A0000}"/>
    <cellStyle name="Komma 2 2 3 7" xfId="2544" xr:uid="{00000000-0005-0000-0000-00007D1A0000}"/>
    <cellStyle name="Komma 2 2 3 7 2" xfId="7698" xr:uid="{00000000-0005-0000-0000-00007E1A0000}"/>
    <cellStyle name="Komma 2 2 3 7 2 2" xfId="17480" xr:uid="{00000000-0005-0000-0000-00007F1A0000}"/>
    <cellStyle name="Komma 2 2 3 7 3" xfId="12786" xr:uid="{00000000-0005-0000-0000-0000801A0000}"/>
    <cellStyle name="Komma 2 2 3 8" xfId="4266" xr:uid="{00000000-0005-0000-0000-0000811A0000}"/>
    <cellStyle name="Komma 2 2 3 8 2" xfId="9414" xr:uid="{00000000-0005-0000-0000-0000821A0000}"/>
    <cellStyle name="Komma 2 2 3 8 2 2" xfId="19044" xr:uid="{00000000-0005-0000-0000-0000831A0000}"/>
    <cellStyle name="Komma 2 2 3 8 3" xfId="14352" xr:uid="{00000000-0005-0000-0000-0000841A0000}"/>
    <cellStyle name="Komma 2 2 3 9" xfId="5982" xr:uid="{00000000-0005-0000-0000-0000851A0000}"/>
    <cellStyle name="Komma 2 2 3 9 2" xfId="15916" xr:uid="{00000000-0005-0000-0000-0000861A0000}"/>
    <cellStyle name="Komma 2 2 4" xfId="320" xr:uid="{00000000-0005-0000-0000-0000871A0000}"/>
    <cellStyle name="Komma 2 2 4 10" xfId="11146" xr:uid="{00000000-0005-0000-0000-0000881A0000}"/>
    <cellStyle name="Komma 2 2 4 2" xfId="321" xr:uid="{00000000-0005-0000-0000-0000891A0000}"/>
    <cellStyle name="Komma 2 2 4 2 2" xfId="322" xr:uid="{00000000-0005-0000-0000-00008A1A0000}"/>
    <cellStyle name="Komma 2 2 4 2 2 2" xfId="323" xr:uid="{00000000-0005-0000-0000-00008B1A0000}"/>
    <cellStyle name="Komma 2 2 4 2 2 2 2" xfId="1668" xr:uid="{00000000-0005-0000-0000-00008C1A0000}"/>
    <cellStyle name="Komma 2 2 4 2 2 2 2 2" xfId="3419" xr:uid="{00000000-0005-0000-0000-00008D1A0000}"/>
    <cellStyle name="Komma 2 2 4 2 2 2 2 2 2" xfId="8569" xr:uid="{00000000-0005-0000-0000-00008E1A0000}"/>
    <cellStyle name="Komma 2 2 4 2 2 2 2 2 2 2" xfId="18275" xr:uid="{00000000-0005-0000-0000-00008F1A0000}"/>
    <cellStyle name="Komma 2 2 4 2 2 2 2 2 3" xfId="13581" xr:uid="{00000000-0005-0000-0000-0000901A0000}"/>
    <cellStyle name="Komma 2 2 4 2 2 2 2 3" xfId="5137" xr:uid="{00000000-0005-0000-0000-0000911A0000}"/>
    <cellStyle name="Komma 2 2 4 2 2 2 2 3 2" xfId="10285" xr:uid="{00000000-0005-0000-0000-0000921A0000}"/>
    <cellStyle name="Komma 2 2 4 2 2 2 2 3 2 2" xfId="19839" xr:uid="{00000000-0005-0000-0000-0000931A0000}"/>
    <cellStyle name="Komma 2 2 4 2 2 2 2 3 3" xfId="15147" xr:uid="{00000000-0005-0000-0000-0000941A0000}"/>
    <cellStyle name="Komma 2 2 4 2 2 2 2 4" xfId="6853" xr:uid="{00000000-0005-0000-0000-0000951A0000}"/>
    <cellStyle name="Komma 2 2 4 2 2 2 2 4 2" xfId="16711" xr:uid="{00000000-0005-0000-0000-0000961A0000}"/>
    <cellStyle name="Komma 2 2 4 2 2 2 2 5" xfId="12013" xr:uid="{00000000-0005-0000-0000-0000971A0000}"/>
    <cellStyle name="Komma 2 2 4 2 2 2 3" xfId="2557" xr:uid="{00000000-0005-0000-0000-0000981A0000}"/>
    <cellStyle name="Komma 2 2 4 2 2 2 3 2" xfId="7711" xr:uid="{00000000-0005-0000-0000-0000991A0000}"/>
    <cellStyle name="Komma 2 2 4 2 2 2 3 2 2" xfId="17493" xr:uid="{00000000-0005-0000-0000-00009A1A0000}"/>
    <cellStyle name="Komma 2 2 4 2 2 2 3 3" xfId="12799" xr:uid="{00000000-0005-0000-0000-00009B1A0000}"/>
    <cellStyle name="Komma 2 2 4 2 2 2 4" xfId="4279" xr:uid="{00000000-0005-0000-0000-00009C1A0000}"/>
    <cellStyle name="Komma 2 2 4 2 2 2 4 2" xfId="9427" xr:uid="{00000000-0005-0000-0000-00009D1A0000}"/>
    <cellStyle name="Komma 2 2 4 2 2 2 4 2 2" xfId="19057" xr:uid="{00000000-0005-0000-0000-00009E1A0000}"/>
    <cellStyle name="Komma 2 2 4 2 2 2 4 3" xfId="14365" xr:uid="{00000000-0005-0000-0000-00009F1A0000}"/>
    <cellStyle name="Komma 2 2 4 2 2 2 5" xfId="5995" xr:uid="{00000000-0005-0000-0000-0000A01A0000}"/>
    <cellStyle name="Komma 2 2 4 2 2 2 5 2" xfId="15929" xr:uid="{00000000-0005-0000-0000-0000A11A0000}"/>
    <cellStyle name="Komma 2 2 4 2 2 2 6" xfId="11149" xr:uid="{00000000-0005-0000-0000-0000A21A0000}"/>
    <cellStyle name="Komma 2 2 4 2 2 3" xfId="1667" xr:uid="{00000000-0005-0000-0000-0000A31A0000}"/>
    <cellStyle name="Komma 2 2 4 2 2 3 2" xfId="3418" xr:uid="{00000000-0005-0000-0000-0000A41A0000}"/>
    <cellStyle name="Komma 2 2 4 2 2 3 2 2" xfId="8568" xr:uid="{00000000-0005-0000-0000-0000A51A0000}"/>
    <cellStyle name="Komma 2 2 4 2 2 3 2 2 2" xfId="18274" xr:uid="{00000000-0005-0000-0000-0000A61A0000}"/>
    <cellStyle name="Komma 2 2 4 2 2 3 2 3" xfId="13580" xr:uid="{00000000-0005-0000-0000-0000A71A0000}"/>
    <cellStyle name="Komma 2 2 4 2 2 3 3" xfId="5136" xr:uid="{00000000-0005-0000-0000-0000A81A0000}"/>
    <cellStyle name="Komma 2 2 4 2 2 3 3 2" xfId="10284" xr:uid="{00000000-0005-0000-0000-0000A91A0000}"/>
    <cellStyle name="Komma 2 2 4 2 2 3 3 2 2" xfId="19838" xr:uid="{00000000-0005-0000-0000-0000AA1A0000}"/>
    <cellStyle name="Komma 2 2 4 2 2 3 3 3" xfId="15146" xr:uid="{00000000-0005-0000-0000-0000AB1A0000}"/>
    <cellStyle name="Komma 2 2 4 2 2 3 4" xfId="6852" xr:uid="{00000000-0005-0000-0000-0000AC1A0000}"/>
    <cellStyle name="Komma 2 2 4 2 2 3 4 2" xfId="16710" xr:uid="{00000000-0005-0000-0000-0000AD1A0000}"/>
    <cellStyle name="Komma 2 2 4 2 2 3 5" xfId="12012" xr:uid="{00000000-0005-0000-0000-0000AE1A0000}"/>
    <cellStyle name="Komma 2 2 4 2 2 4" xfId="2556" xr:uid="{00000000-0005-0000-0000-0000AF1A0000}"/>
    <cellStyle name="Komma 2 2 4 2 2 4 2" xfId="7710" xr:uid="{00000000-0005-0000-0000-0000B01A0000}"/>
    <cellStyle name="Komma 2 2 4 2 2 4 2 2" xfId="17492" xr:uid="{00000000-0005-0000-0000-0000B11A0000}"/>
    <cellStyle name="Komma 2 2 4 2 2 4 3" xfId="12798" xr:uid="{00000000-0005-0000-0000-0000B21A0000}"/>
    <cellStyle name="Komma 2 2 4 2 2 5" xfId="4278" xr:uid="{00000000-0005-0000-0000-0000B31A0000}"/>
    <cellStyle name="Komma 2 2 4 2 2 5 2" xfId="9426" xr:uid="{00000000-0005-0000-0000-0000B41A0000}"/>
    <cellStyle name="Komma 2 2 4 2 2 5 2 2" xfId="19056" xr:uid="{00000000-0005-0000-0000-0000B51A0000}"/>
    <cellStyle name="Komma 2 2 4 2 2 5 3" xfId="14364" xr:uid="{00000000-0005-0000-0000-0000B61A0000}"/>
    <cellStyle name="Komma 2 2 4 2 2 6" xfId="5994" xr:uid="{00000000-0005-0000-0000-0000B71A0000}"/>
    <cellStyle name="Komma 2 2 4 2 2 6 2" xfId="15928" xr:uid="{00000000-0005-0000-0000-0000B81A0000}"/>
    <cellStyle name="Komma 2 2 4 2 2 7" xfId="11148" xr:uid="{00000000-0005-0000-0000-0000B91A0000}"/>
    <cellStyle name="Komma 2 2 4 2 3" xfId="324" xr:uid="{00000000-0005-0000-0000-0000BA1A0000}"/>
    <cellStyle name="Komma 2 2 4 2 3 2" xfId="1669" xr:uid="{00000000-0005-0000-0000-0000BB1A0000}"/>
    <cellStyle name="Komma 2 2 4 2 3 2 2" xfId="3420" xr:uid="{00000000-0005-0000-0000-0000BC1A0000}"/>
    <cellStyle name="Komma 2 2 4 2 3 2 2 2" xfId="8570" xr:uid="{00000000-0005-0000-0000-0000BD1A0000}"/>
    <cellStyle name="Komma 2 2 4 2 3 2 2 2 2" xfId="18276" xr:uid="{00000000-0005-0000-0000-0000BE1A0000}"/>
    <cellStyle name="Komma 2 2 4 2 3 2 2 3" xfId="13582" xr:uid="{00000000-0005-0000-0000-0000BF1A0000}"/>
    <cellStyle name="Komma 2 2 4 2 3 2 3" xfId="5138" xr:uid="{00000000-0005-0000-0000-0000C01A0000}"/>
    <cellStyle name="Komma 2 2 4 2 3 2 3 2" xfId="10286" xr:uid="{00000000-0005-0000-0000-0000C11A0000}"/>
    <cellStyle name="Komma 2 2 4 2 3 2 3 2 2" xfId="19840" xr:uid="{00000000-0005-0000-0000-0000C21A0000}"/>
    <cellStyle name="Komma 2 2 4 2 3 2 3 3" xfId="15148" xr:uid="{00000000-0005-0000-0000-0000C31A0000}"/>
    <cellStyle name="Komma 2 2 4 2 3 2 4" xfId="6854" xr:uid="{00000000-0005-0000-0000-0000C41A0000}"/>
    <cellStyle name="Komma 2 2 4 2 3 2 4 2" xfId="16712" xr:uid="{00000000-0005-0000-0000-0000C51A0000}"/>
    <cellStyle name="Komma 2 2 4 2 3 2 5" xfId="12014" xr:uid="{00000000-0005-0000-0000-0000C61A0000}"/>
    <cellStyle name="Komma 2 2 4 2 3 3" xfId="2558" xr:uid="{00000000-0005-0000-0000-0000C71A0000}"/>
    <cellStyle name="Komma 2 2 4 2 3 3 2" xfId="7712" xr:uid="{00000000-0005-0000-0000-0000C81A0000}"/>
    <cellStyle name="Komma 2 2 4 2 3 3 2 2" xfId="17494" xr:uid="{00000000-0005-0000-0000-0000C91A0000}"/>
    <cellStyle name="Komma 2 2 4 2 3 3 3" xfId="12800" xr:uid="{00000000-0005-0000-0000-0000CA1A0000}"/>
    <cellStyle name="Komma 2 2 4 2 3 4" xfId="4280" xr:uid="{00000000-0005-0000-0000-0000CB1A0000}"/>
    <cellStyle name="Komma 2 2 4 2 3 4 2" xfId="9428" xr:uid="{00000000-0005-0000-0000-0000CC1A0000}"/>
    <cellStyle name="Komma 2 2 4 2 3 4 2 2" xfId="19058" xr:uid="{00000000-0005-0000-0000-0000CD1A0000}"/>
    <cellStyle name="Komma 2 2 4 2 3 4 3" xfId="14366" xr:uid="{00000000-0005-0000-0000-0000CE1A0000}"/>
    <cellStyle name="Komma 2 2 4 2 3 5" xfId="5996" xr:uid="{00000000-0005-0000-0000-0000CF1A0000}"/>
    <cellStyle name="Komma 2 2 4 2 3 5 2" xfId="15930" xr:uid="{00000000-0005-0000-0000-0000D01A0000}"/>
    <cellStyle name="Komma 2 2 4 2 3 6" xfId="11150" xr:uid="{00000000-0005-0000-0000-0000D11A0000}"/>
    <cellStyle name="Komma 2 2 4 2 4" xfId="325" xr:uid="{00000000-0005-0000-0000-0000D21A0000}"/>
    <cellStyle name="Komma 2 2 4 2 4 2" xfId="1670" xr:uid="{00000000-0005-0000-0000-0000D31A0000}"/>
    <cellStyle name="Komma 2 2 4 2 4 2 2" xfId="3421" xr:uid="{00000000-0005-0000-0000-0000D41A0000}"/>
    <cellStyle name="Komma 2 2 4 2 4 2 2 2" xfId="8571" xr:uid="{00000000-0005-0000-0000-0000D51A0000}"/>
    <cellStyle name="Komma 2 2 4 2 4 2 2 2 2" xfId="18277" xr:uid="{00000000-0005-0000-0000-0000D61A0000}"/>
    <cellStyle name="Komma 2 2 4 2 4 2 2 3" xfId="13583" xr:uid="{00000000-0005-0000-0000-0000D71A0000}"/>
    <cellStyle name="Komma 2 2 4 2 4 2 3" xfId="5139" xr:uid="{00000000-0005-0000-0000-0000D81A0000}"/>
    <cellStyle name="Komma 2 2 4 2 4 2 3 2" xfId="10287" xr:uid="{00000000-0005-0000-0000-0000D91A0000}"/>
    <cellStyle name="Komma 2 2 4 2 4 2 3 2 2" xfId="19841" xr:uid="{00000000-0005-0000-0000-0000DA1A0000}"/>
    <cellStyle name="Komma 2 2 4 2 4 2 3 3" xfId="15149" xr:uid="{00000000-0005-0000-0000-0000DB1A0000}"/>
    <cellStyle name="Komma 2 2 4 2 4 2 4" xfId="6855" xr:uid="{00000000-0005-0000-0000-0000DC1A0000}"/>
    <cellStyle name="Komma 2 2 4 2 4 2 4 2" xfId="16713" xr:uid="{00000000-0005-0000-0000-0000DD1A0000}"/>
    <cellStyle name="Komma 2 2 4 2 4 2 5" xfId="12015" xr:uid="{00000000-0005-0000-0000-0000DE1A0000}"/>
    <cellStyle name="Komma 2 2 4 2 4 3" xfId="2559" xr:uid="{00000000-0005-0000-0000-0000DF1A0000}"/>
    <cellStyle name="Komma 2 2 4 2 4 3 2" xfId="7713" xr:uid="{00000000-0005-0000-0000-0000E01A0000}"/>
    <cellStyle name="Komma 2 2 4 2 4 3 2 2" xfId="17495" xr:uid="{00000000-0005-0000-0000-0000E11A0000}"/>
    <cellStyle name="Komma 2 2 4 2 4 3 3" xfId="12801" xr:uid="{00000000-0005-0000-0000-0000E21A0000}"/>
    <cellStyle name="Komma 2 2 4 2 4 4" xfId="4281" xr:uid="{00000000-0005-0000-0000-0000E31A0000}"/>
    <cellStyle name="Komma 2 2 4 2 4 4 2" xfId="9429" xr:uid="{00000000-0005-0000-0000-0000E41A0000}"/>
    <cellStyle name="Komma 2 2 4 2 4 4 2 2" xfId="19059" xr:uid="{00000000-0005-0000-0000-0000E51A0000}"/>
    <cellStyle name="Komma 2 2 4 2 4 4 3" xfId="14367" xr:uid="{00000000-0005-0000-0000-0000E61A0000}"/>
    <cellStyle name="Komma 2 2 4 2 4 5" xfId="5997" xr:uid="{00000000-0005-0000-0000-0000E71A0000}"/>
    <cellStyle name="Komma 2 2 4 2 4 5 2" xfId="15931" xr:uid="{00000000-0005-0000-0000-0000E81A0000}"/>
    <cellStyle name="Komma 2 2 4 2 4 6" xfId="11151" xr:uid="{00000000-0005-0000-0000-0000E91A0000}"/>
    <cellStyle name="Komma 2 2 4 2 5" xfId="1666" xr:uid="{00000000-0005-0000-0000-0000EA1A0000}"/>
    <cellStyle name="Komma 2 2 4 2 5 2" xfId="3417" xr:uid="{00000000-0005-0000-0000-0000EB1A0000}"/>
    <cellStyle name="Komma 2 2 4 2 5 2 2" xfId="8567" xr:uid="{00000000-0005-0000-0000-0000EC1A0000}"/>
    <cellStyle name="Komma 2 2 4 2 5 2 2 2" xfId="18273" xr:uid="{00000000-0005-0000-0000-0000ED1A0000}"/>
    <cellStyle name="Komma 2 2 4 2 5 2 3" xfId="13579" xr:uid="{00000000-0005-0000-0000-0000EE1A0000}"/>
    <cellStyle name="Komma 2 2 4 2 5 3" xfId="5135" xr:uid="{00000000-0005-0000-0000-0000EF1A0000}"/>
    <cellStyle name="Komma 2 2 4 2 5 3 2" xfId="10283" xr:uid="{00000000-0005-0000-0000-0000F01A0000}"/>
    <cellStyle name="Komma 2 2 4 2 5 3 2 2" xfId="19837" xr:uid="{00000000-0005-0000-0000-0000F11A0000}"/>
    <cellStyle name="Komma 2 2 4 2 5 3 3" xfId="15145" xr:uid="{00000000-0005-0000-0000-0000F21A0000}"/>
    <cellStyle name="Komma 2 2 4 2 5 4" xfId="6851" xr:uid="{00000000-0005-0000-0000-0000F31A0000}"/>
    <cellStyle name="Komma 2 2 4 2 5 4 2" xfId="16709" xr:uid="{00000000-0005-0000-0000-0000F41A0000}"/>
    <cellStyle name="Komma 2 2 4 2 5 5" xfId="12011" xr:uid="{00000000-0005-0000-0000-0000F51A0000}"/>
    <cellStyle name="Komma 2 2 4 2 6" xfId="2555" xr:uid="{00000000-0005-0000-0000-0000F61A0000}"/>
    <cellStyle name="Komma 2 2 4 2 6 2" xfId="7709" xr:uid="{00000000-0005-0000-0000-0000F71A0000}"/>
    <cellStyle name="Komma 2 2 4 2 6 2 2" xfId="17491" xr:uid="{00000000-0005-0000-0000-0000F81A0000}"/>
    <cellStyle name="Komma 2 2 4 2 6 3" xfId="12797" xr:uid="{00000000-0005-0000-0000-0000F91A0000}"/>
    <cellStyle name="Komma 2 2 4 2 7" xfId="4277" xr:uid="{00000000-0005-0000-0000-0000FA1A0000}"/>
    <cellStyle name="Komma 2 2 4 2 7 2" xfId="9425" xr:uid="{00000000-0005-0000-0000-0000FB1A0000}"/>
    <cellStyle name="Komma 2 2 4 2 7 2 2" xfId="19055" xr:uid="{00000000-0005-0000-0000-0000FC1A0000}"/>
    <cellStyle name="Komma 2 2 4 2 7 3" xfId="14363" xr:uid="{00000000-0005-0000-0000-0000FD1A0000}"/>
    <cellStyle name="Komma 2 2 4 2 8" xfId="5993" xr:uid="{00000000-0005-0000-0000-0000FE1A0000}"/>
    <cellStyle name="Komma 2 2 4 2 8 2" xfId="15927" xr:uid="{00000000-0005-0000-0000-0000FF1A0000}"/>
    <cellStyle name="Komma 2 2 4 2 9" xfId="11147" xr:uid="{00000000-0005-0000-0000-0000001B0000}"/>
    <cellStyle name="Komma 2 2 4 3" xfId="326" xr:uid="{00000000-0005-0000-0000-0000011B0000}"/>
    <cellStyle name="Komma 2 2 4 3 2" xfId="327" xr:uid="{00000000-0005-0000-0000-0000021B0000}"/>
    <cellStyle name="Komma 2 2 4 3 2 2" xfId="1672" xr:uid="{00000000-0005-0000-0000-0000031B0000}"/>
    <cellStyle name="Komma 2 2 4 3 2 2 2" xfId="3423" xr:uid="{00000000-0005-0000-0000-0000041B0000}"/>
    <cellStyle name="Komma 2 2 4 3 2 2 2 2" xfId="8573" xr:uid="{00000000-0005-0000-0000-0000051B0000}"/>
    <cellStyle name="Komma 2 2 4 3 2 2 2 2 2" xfId="18279" xr:uid="{00000000-0005-0000-0000-0000061B0000}"/>
    <cellStyle name="Komma 2 2 4 3 2 2 2 3" xfId="13585" xr:uid="{00000000-0005-0000-0000-0000071B0000}"/>
    <cellStyle name="Komma 2 2 4 3 2 2 3" xfId="5141" xr:uid="{00000000-0005-0000-0000-0000081B0000}"/>
    <cellStyle name="Komma 2 2 4 3 2 2 3 2" xfId="10289" xr:uid="{00000000-0005-0000-0000-0000091B0000}"/>
    <cellStyle name="Komma 2 2 4 3 2 2 3 2 2" xfId="19843" xr:uid="{00000000-0005-0000-0000-00000A1B0000}"/>
    <cellStyle name="Komma 2 2 4 3 2 2 3 3" xfId="15151" xr:uid="{00000000-0005-0000-0000-00000B1B0000}"/>
    <cellStyle name="Komma 2 2 4 3 2 2 4" xfId="6857" xr:uid="{00000000-0005-0000-0000-00000C1B0000}"/>
    <cellStyle name="Komma 2 2 4 3 2 2 4 2" xfId="16715" xr:uid="{00000000-0005-0000-0000-00000D1B0000}"/>
    <cellStyle name="Komma 2 2 4 3 2 2 5" xfId="12017" xr:uid="{00000000-0005-0000-0000-00000E1B0000}"/>
    <cellStyle name="Komma 2 2 4 3 2 3" xfId="2561" xr:uid="{00000000-0005-0000-0000-00000F1B0000}"/>
    <cellStyle name="Komma 2 2 4 3 2 3 2" xfId="7715" xr:uid="{00000000-0005-0000-0000-0000101B0000}"/>
    <cellStyle name="Komma 2 2 4 3 2 3 2 2" xfId="17497" xr:uid="{00000000-0005-0000-0000-0000111B0000}"/>
    <cellStyle name="Komma 2 2 4 3 2 3 3" xfId="12803" xr:uid="{00000000-0005-0000-0000-0000121B0000}"/>
    <cellStyle name="Komma 2 2 4 3 2 4" xfId="4283" xr:uid="{00000000-0005-0000-0000-0000131B0000}"/>
    <cellStyle name="Komma 2 2 4 3 2 4 2" xfId="9431" xr:uid="{00000000-0005-0000-0000-0000141B0000}"/>
    <cellStyle name="Komma 2 2 4 3 2 4 2 2" xfId="19061" xr:uid="{00000000-0005-0000-0000-0000151B0000}"/>
    <cellStyle name="Komma 2 2 4 3 2 4 3" xfId="14369" xr:uid="{00000000-0005-0000-0000-0000161B0000}"/>
    <cellStyle name="Komma 2 2 4 3 2 5" xfId="5999" xr:uid="{00000000-0005-0000-0000-0000171B0000}"/>
    <cellStyle name="Komma 2 2 4 3 2 5 2" xfId="15933" xr:uid="{00000000-0005-0000-0000-0000181B0000}"/>
    <cellStyle name="Komma 2 2 4 3 2 6" xfId="11153" xr:uid="{00000000-0005-0000-0000-0000191B0000}"/>
    <cellStyle name="Komma 2 2 4 3 3" xfId="1671" xr:uid="{00000000-0005-0000-0000-00001A1B0000}"/>
    <cellStyle name="Komma 2 2 4 3 3 2" xfId="3422" xr:uid="{00000000-0005-0000-0000-00001B1B0000}"/>
    <cellStyle name="Komma 2 2 4 3 3 2 2" xfId="8572" xr:uid="{00000000-0005-0000-0000-00001C1B0000}"/>
    <cellStyle name="Komma 2 2 4 3 3 2 2 2" xfId="18278" xr:uid="{00000000-0005-0000-0000-00001D1B0000}"/>
    <cellStyle name="Komma 2 2 4 3 3 2 3" xfId="13584" xr:uid="{00000000-0005-0000-0000-00001E1B0000}"/>
    <cellStyle name="Komma 2 2 4 3 3 3" xfId="5140" xr:uid="{00000000-0005-0000-0000-00001F1B0000}"/>
    <cellStyle name="Komma 2 2 4 3 3 3 2" xfId="10288" xr:uid="{00000000-0005-0000-0000-0000201B0000}"/>
    <cellStyle name="Komma 2 2 4 3 3 3 2 2" xfId="19842" xr:uid="{00000000-0005-0000-0000-0000211B0000}"/>
    <cellStyle name="Komma 2 2 4 3 3 3 3" xfId="15150" xr:uid="{00000000-0005-0000-0000-0000221B0000}"/>
    <cellStyle name="Komma 2 2 4 3 3 4" xfId="6856" xr:uid="{00000000-0005-0000-0000-0000231B0000}"/>
    <cellStyle name="Komma 2 2 4 3 3 4 2" xfId="16714" xr:uid="{00000000-0005-0000-0000-0000241B0000}"/>
    <cellStyle name="Komma 2 2 4 3 3 5" xfId="12016" xr:uid="{00000000-0005-0000-0000-0000251B0000}"/>
    <cellStyle name="Komma 2 2 4 3 4" xfId="2560" xr:uid="{00000000-0005-0000-0000-0000261B0000}"/>
    <cellStyle name="Komma 2 2 4 3 4 2" xfId="7714" xr:uid="{00000000-0005-0000-0000-0000271B0000}"/>
    <cellStyle name="Komma 2 2 4 3 4 2 2" xfId="17496" xr:uid="{00000000-0005-0000-0000-0000281B0000}"/>
    <cellStyle name="Komma 2 2 4 3 4 3" xfId="12802" xr:uid="{00000000-0005-0000-0000-0000291B0000}"/>
    <cellStyle name="Komma 2 2 4 3 5" xfId="4282" xr:uid="{00000000-0005-0000-0000-00002A1B0000}"/>
    <cellStyle name="Komma 2 2 4 3 5 2" xfId="9430" xr:uid="{00000000-0005-0000-0000-00002B1B0000}"/>
    <cellStyle name="Komma 2 2 4 3 5 2 2" xfId="19060" xr:uid="{00000000-0005-0000-0000-00002C1B0000}"/>
    <cellStyle name="Komma 2 2 4 3 5 3" xfId="14368" xr:uid="{00000000-0005-0000-0000-00002D1B0000}"/>
    <cellStyle name="Komma 2 2 4 3 6" xfId="5998" xr:uid="{00000000-0005-0000-0000-00002E1B0000}"/>
    <cellStyle name="Komma 2 2 4 3 6 2" xfId="15932" xr:uid="{00000000-0005-0000-0000-00002F1B0000}"/>
    <cellStyle name="Komma 2 2 4 3 7" xfId="11152" xr:uid="{00000000-0005-0000-0000-0000301B0000}"/>
    <cellStyle name="Komma 2 2 4 4" xfId="328" xr:uid="{00000000-0005-0000-0000-0000311B0000}"/>
    <cellStyle name="Komma 2 2 4 4 2" xfId="1673" xr:uid="{00000000-0005-0000-0000-0000321B0000}"/>
    <cellStyle name="Komma 2 2 4 4 2 2" xfId="3424" xr:uid="{00000000-0005-0000-0000-0000331B0000}"/>
    <cellStyle name="Komma 2 2 4 4 2 2 2" xfId="8574" xr:uid="{00000000-0005-0000-0000-0000341B0000}"/>
    <cellStyle name="Komma 2 2 4 4 2 2 2 2" xfId="18280" xr:uid="{00000000-0005-0000-0000-0000351B0000}"/>
    <cellStyle name="Komma 2 2 4 4 2 2 3" xfId="13586" xr:uid="{00000000-0005-0000-0000-0000361B0000}"/>
    <cellStyle name="Komma 2 2 4 4 2 3" xfId="5142" xr:uid="{00000000-0005-0000-0000-0000371B0000}"/>
    <cellStyle name="Komma 2 2 4 4 2 3 2" xfId="10290" xr:uid="{00000000-0005-0000-0000-0000381B0000}"/>
    <cellStyle name="Komma 2 2 4 4 2 3 2 2" xfId="19844" xr:uid="{00000000-0005-0000-0000-0000391B0000}"/>
    <cellStyle name="Komma 2 2 4 4 2 3 3" xfId="15152" xr:uid="{00000000-0005-0000-0000-00003A1B0000}"/>
    <cellStyle name="Komma 2 2 4 4 2 4" xfId="6858" xr:uid="{00000000-0005-0000-0000-00003B1B0000}"/>
    <cellStyle name="Komma 2 2 4 4 2 4 2" xfId="16716" xr:uid="{00000000-0005-0000-0000-00003C1B0000}"/>
    <cellStyle name="Komma 2 2 4 4 2 5" xfId="12018" xr:uid="{00000000-0005-0000-0000-00003D1B0000}"/>
    <cellStyle name="Komma 2 2 4 4 3" xfId="2562" xr:uid="{00000000-0005-0000-0000-00003E1B0000}"/>
    <cellStyle name="Komma 2 2 4 4 3 2" xfId="7716" xr:uid="{00000000-0005-0000-0000-00003F1B0000}"/>
    <cellStyle name="Komma 2 2 4 4 3 2 2" xfId="17498" xr:uid="{00000000-0005-0000-0000-0000401B0000}"/>
    <cellStyle name="Komma 2 2 4 4 3 3" xfId="12804" xr:uid="{00000000-0005-0000-0000-0000411B0000}"/>
    <cellStyle name="Komma 2 2 4 4 4" xfId="4284" xr:uid="{00000000-0005-0000-0000-0000421B0000}"/>
    <cellStyle name="Komma 2 2 4 4 4 2" xfId="9432" xr:uid="{00000000-0005-0000-0000-0000431B0000}"/>
    <cellStyle name="Komma 2 2 4 4 4 2 2" xfId="19062" xr:uid="{00000000-0005-0000-0000-0000441B0000}"/>
    <cellStyle name="Komma 2 2 4 4 4 3" xfId="14370" xr:uid="{00000000-0005-0000-0000-0000451B0000}"/>
    <cellStyle name="Komma 2 2 4 4 5" xfId="6000" xr:uid="{00000000-0005-0000-0000-0000461B0000}"/>
    <cellStyle name="Komma 2 2 4 4 5 2" xfId="15934" xr:uid="{00000000-0005-0000-0000-0000471B0000}"/>
    <cellStyle name="Komma 2 2 4 4 6" xfId="11154" xr:uid="{00000000-0005-0000-0000-0000481B0000}"/>
    <cellStyle name="Komma 2 2 4 5" xfId="329" xr:uid="{00000000-0005-0000-0000-0000491B0000}"/>
    <cellStyle name="Komma 2 2 4 5 2" xfId="1674" xr:uid="{00000000-0005-0000-0000-00004A1B0000}"/>
    <cellStyle name="Komma 2 2 4 5 2 2" xfId="3425" xr:uid="{00000000-0005-0000-0000-00004B1B0000}"/>
    <cellStyle name="Komma 2 2 4 5 2 2 2" xfId="8575" xr:uid="{00000000-0005-0000-0000-00004C1B0000}"/>
    <cellStyle name="Komma 2 2 4 5 2 2 2 2" xfId="18281" xr:uid="{00000000-0005-0000-0000-00004D1B0000}"/>
    <cellStyle name="Komma 2 2 4 5 2 2 3" xfId="13587" xr:uid="{00000000-0005-0000-0000-00004E1B0000}"/>
    <cellStyle name="Komma 2 2 4 5 2 3" xfId="5143" xr:uid="{00000000-0005-0000-0000-00004F1B0000}"/>
    <cellStyle name="Komma 2 2 4 5 2 3 2" xfId="10291" xr:uid="{00000000-0005-0000-0000-0000501B0000}"/>
    <cellStyle name="Komma 2 2 4 5 2 3 2 2" xfId="19845" xr:uid="{00000000-0005-0000-0000-0000511B0000}"/>
    <cellStyle name="Komma 2 2 4 5 2 3 3" xfId="15153" xr:uid="{00000000-0005-0000-0000-0000521B0000}"/>
    <cellStyle name="Komma 2 2 4 5 2 4" xfId="6859" xr:uid="{00000000-0005-0000-0000-0000531B0000}"/>
    <cellStyle name="Komma 2 2 4 5 2 4 2" xfId="16717" xr:uid="{00000000-0005-0000-0000-0000541B0000}"/>
    <cellStyle name="Komma 2 2 4 5 2 5" xfId="12019" xr:uid="{00000000-0005-0000-0000-0000551B0000}"/>
    <cellStyle name="Komma 2 2 4 5 3" xfId="2563" xr:uid="{00000000-0005-0000-0000-0000561B0000}"/>
    <cellStyle name="Komma 2 2 4 5 3 2" xfId="7717" xr:uid="{00000000-0005-0000-0000-0000571B0000}"/>
    <cellStyle name="Komma 2 2 4 5 3 2 2" xfId="17499" xr:uid="{00000000-0005-0000-0000-0000581B0000}"/>
    <cellStyle name="Komma 2 2 4 5 3 3" xfId="12805" xr:uid="{00000000-0005-0000-0000-0000591B0000}"/>
    <cellStyle name="Komma 2 2 4 5 4" xfId="4285" xr:uid="{00000000-0005-0000-0000-00005A1B0000}"/>
    <cellStyle name="Komma 2 2 4 5 4 2" xfId="9433" xr:uid="{00000000-0005-0000-0000-00005B1B0000}"/>
    <cellStyle name="Komma 2 2 4 5 4 2 2" xfId="19063" xr:uid="{00000000-0005-0000-0000-00005C1B0000}"/>
    <cellStyle name="Komma 2 2 4 5 4 3" xfId="14371" xr:uid="{00000000-0005-0000-0000-00005D1B0000}"/>
    <cellStyle name="Komma 2 2 4 5 5" xfId="6001" xr:uid="{00000000-0005-0000-0000-00005E1B0000}"/>
    <cellStyle name="Komma 2 2 4 5 5 2" xfId="15935" xr:uid="{00000000-0005-0000-0000-00005F1B0000}"/>
    <cellStyle name="Komma 2 2 4 5 6" xfId="11155" xr:uid="{00000000-0005-0000-0000-0000601B0000}"/>
    <cellStyle name="Komma 2 2 4 6" xfId="1665" xr:uid="{00000000-0005-0000-0000-0000611B0000}"/>
    <cellStyle name="Komma 2 2 4 6 2" xfId="3416" xr:uid="{00000000-0005-0000-0000-0000621B0000}"/>
    <cellStyle name="Komma 2 2 4 6 2 2" xfId="8566" xr:uid="{00000000-0005-0000-0000-0000631B0000}"/>
    <cellStyle name="Komma 2 2 4 6 2 2 2" xfId="18272" xr:uid="{00000000-0005-0000-0000-0000641B0000}"/>
    <cellStyle name="Komma 2 2 4 6 2 3" xfId="13578" xr:uid="{00000000-0005-0000-0000-0000651B0000}"/>
    <cellStyle name="Komma 2 2 4 6 3" xfId="5134" xr:uid="{00000000-0005-0000-0000-0000661B0000}"/>
    <cellStyle name="Komma 2 2 4 6 3 2" xfId="10282" xr:uid="{00000000-0005-0000-0000-0000671B0000}"/>
    <cellStyle name="Komma 2 2 4 6 3 2 2" xfId="19836" xr:uid="{00000000-0005-0000-0000-0000681B0000}"/>
    <cellStyle name="Komma 2 2 4 6 3 3" xfId="15144" xr:uid="{00000000-0005-0000-0000-0000691B0000}"/>
    <cellStyle name="Komma 2 2 4 6 4" xfId="6850" xr:uid="{00000000-0005-0000-0000-00006A1B0000}"/>
    <cellStyle name="Komma 2 2 4 6 4 2" xfId="16708" xr:uid="{00000000-0005-0000-0000-00006B1B0000}"/>
    <cellStyle name="Komma 2 2 4 6 5" xfId="12010" xr:uid="{00000000-0005-0000-0000-00006C1B0000}"/>
    <cellStyle name="Komma 2 2 4 7" xfId="2554" xr:uid="{00000000-0005-0000-0000-00006D1B0000}"/>
    <cellStyle name="Komma 2 2 4 7 2" xfId="7708" xr:uid="{00000000-0005-0000-0000-00006E1B0000}"/>
    <cellStyle name="Komma 2 2 4 7 2 2" xfId="17490" xr:uid="{00000000-0005-0000-0000-00006F1B0000}"/>
    <cellStyle name="Komma 2 2 4 7 3" xfId="12796" xr:uid="{00000000-0005-0000-0000-0000701B0000}"/>
    <cellStyle name="Komma 2 2 4 8" xfId="4276" xr:uid="{00000000-0005-0000-0000-0000711B0000}"/>
    <cellStyle name="Komma 2 2 4 8 2" xfId="9424" xr:uid="{00000000-0005-0000-0000-0000721B0000}"/>
    <cellStyle name="Komma 2 2 4 8 2 2" xfId="19054" xr:uid="{00000000-0005-0000-0000-0000731B0000}"/>
    <cellStyle name="Komma 2 2 4 8 3" xfId="14362" xr:uid="{00000000-0005-0000-0000-0000741B0000}"/>
    <cellStyle name="Komma 2 2 4 9" xfId="5992" xr:uid="{00000000-0005-0000-0000-0000751B0000}"/>
    <cellStyle name="Komma 2 2 4 9 2" xfId="15926" xr:uid="{00000000-0005-0000-0000-0000761B0000}"/>
    <cellStyle name="Komma 2 2 5" xfId="330" xr:uid="{00000000-0005-0000-0000-0000771B0000}"/>
    <cellStyle name="Komma 2 2 5 10" xfId="11156" xr:uid="{00000000-0005-0000-0000-0000781B0000}"/>
    <cellStyle name="Komma 2 2 5 2" xfId="331" xr:uid="{00000000-0005-0000-0000-0000791B0000}"/>
    <cellStyle name="Komma 2 2 5 2 2" xfId="332" xr:uid="{00000000-0005-0000-0000-00007A1B0000}"/>
    <cellStyle name="Komma 2 2 5 2 2 2" xfId="333" xr:uid="{00000000-0005-0000-0000-00007B1B0000}"/>
    <cellStyle name="Komma 2 2 5 2 2 2 2" xfId="1678" xr:uid="{00000000-0005-0000-0000-00007C1B0000}"/>
    <cellStyle name="Komma 2 2 5 2 2 2 2 2" xfId="3429" xr:uid="{00000000-0005-0000-0000-00007D1B0000}"/>
    <cellStyle name="Komma 2 2 5 2 2 2 2 2 2" xfId="8579" xr:uid="{00000000-0005-0000-0000-00007E1B0000}"/>
    <cellStyle name="Komma 2 2 5 2 2 2 2 2 2 2" xfId="18285" xr:uid="{00000000-0005-0000-0000-00007F1B0000}"/>
    <cellStyle name="Komma 2 2 5 2 2 2 2 2 3" xfId="13591" xr:uid="{00000000-0005-0000-0000-0000801B0000}"/>
    <cellStyle name="Komma 2 2 5 2 2 2 2 3" xfId="5147" xr:uid="{00000000-0005-0000-0000-0000811B0000}"/>
    <cellStyle name="Komma 2 2 5 2 2 2 2 3 2" xfId="10295" xr:uid="{00000000-0005-0000-0000-0000821B0000}"/>
    <cellStyle name="Komma 2 2 5 2 2 2 2 3 2 2" xfId="19849" xr:uid="{00000000-0005-0000-0000-0000831B0000}"/>
    <cellStyle name="Komma 2 2 5 2 2 2 2 3 3" xfId="15157" xr:uid="{00000000-0005-0000-0000-0000841B0000}"/>
    <cellStyle name="Komma 2 2 5 2 2 2 2 4" xfId="6863" xr:uid="{00000000-0005-0000-0000-0000851B0000}"/>
    <cellStyle name="Komma 2 2 5 2 2 2 2 4 2" xfId="16721" xr:uid="{00000000-0005-0000-0000-0000861B0000}"/>
    <cellStyle name="Komma 2 2 5 2 2 2 2 5" xfId="12023" xr:uid="{00000000-0005-0000-0000-0000871B0000}"/>
    <cellStyle name="Komma 2 2 5 2 2 2 3" xfId="2567" xr:uid="{00000000-0005-0000-0000-0000881B0000}"/>
    <cellStyle name="Komma 2 2 5 2 2 2 3 2" xfId="7721" xr:uid="{00000000-0005-0000-0000-0000891B0000}"/>
    <cellStyle name="Komma 2 2 5 2 2 2 3 2 2" xfId="17503" xr:uid="{00000000-0005-0000-0000-00008A1B0000}"/>
    <cellStyle name="Komma 2 2 5 2 2 2 3 3" xfId="12809" xr:uid="{00000000-0005-0000-0000-00008B1B0000}"/>
    <cellStyle name="Komma 2 2 5 2 2 2 4" xfId="4289" xr:uid="{00000000-0005-0000-0000-00008C1B0000}"/>
    <cellStyle name="Komma 2 2 5 2 2 2 4 2" xfId="9437" xr:uid="{00000000-0005-0000-0000-00008D1B0000}"/>
    <cellStyle name="Komma 2 2 5 2 2 2 4 2 2" xfId="19067" xr:uid="{00000000-0005-0000-0000-00008E1B0000}"/>
    <cellStyle name="Komma 2 2 5 2 2 2 4 3" xfId="14375" xr:uid="{00000000-0005-0000-0000-00008F1B0000}"/>
    <cellStyle name="Komma 2 2 5 2 2 2 5" xfId="6005" xr:uid="{00000000-0005-0000-0000-0000901B0000}"/>
    <cellStyle name="Komma 2 2 5 2 2 2 5 2" xfId="15939" xr:uid="{00000000-0005-0000-0000-0000911B0000}"/>
    <cellStyle name="Komma 2 2 5 2 2 2 6" xfId="11159" xr:uid="{00000000-0005-0000-0000-0000921B0000}"/>
    <cellStyle name="Komma 2 2 5 2 2 3" xfId="1677" xr:uid="{00000000-0005-0000-0000-0000931B0000}"/>
    <cellStyle name="Komma 2 2 5 2 2 3 2" xfId="3428" xr:uid="{00000000-0005-0000-0000-0000941B0000}"/>
    <cellStyle name="Komma 2 2 5 2 2 3 2 2" xfId="8578" xr:uid="{00000000-0005-0000-0000-0000951B0000}"/>
    <cellStyle name="Komma 2 2 5 2 2 3 2 2 2" xfId="18284" xr:uid="{00000000-0005-0000-0000-0000961B0000}"/>
    <cellStyle name="Komma 2 2 5 2 2 3 2 3" xfId="13590" xr:uid="{00000000-0005-0000-0000-0000971B0000}"/>
    <cellStyle name="Komma 2 2 5 2 2 3 3" xfId="5146" xr:uid="{00000000-0005-0000-0000-0000981B0000}"/>
    <cellStyle name="Komma 2 2 5 2 2 3 3 2" xfId="10294" xr:uid="{00000000-0005-0000-0000-0000991B0000}"/>
    <cellStyle name="Komma 2 2 5 2 2 3 3 2 2" xfId="19848" xr:uid="{00000000-0005-0000-0000-00009A1B0000}"/>
    <cellStyle name="Komma 2 2 5 2 2 3 3 3" xfId="15156" xr:uid="{00000000-0005-0000-0000-00009B1B0000}"/>
    <cellStyle name="Komma 2 2 5 2 2 3 4" xfId="6862" xr:uid="{00000000-0005-0000-0000-00009C1B0000}"/>
    <cellStyle name="Komma 2 2 5 2 2 3 4 2" xfId="16720" xr:uid="{00000000-0005-0000-0000-00009D1B0000}"/>
    <cellStyle name="Komma 2 2 5 2 2 3 5" xfId="12022" xr:uid="{00000000-0005-0000-0000-00009E1B0000}"/>
    <cellStyle name="Komma 2 2 5 2 2 4" xfId="2566" xr:uid="{00000000-0005-0000-0000-00009F1B0000}"/>
    <cellStyle name="Komma 2 2 5 2 2 4 2" xfId="7720" xr:uid="{00000000-0005-0000-0000-0000A01B0000}"/>
    <cellStyle name="Komma 2 2 5 2 2 4 2 2" xfId="17502" xr:uid="{00000000-0005-0000-0000-0000A11B0000}"/>
    <cellStyle name="Komma 2 2 5 2 2 4 3" xfId="12808" xr:uid="{00000000-0005-0000-0000-0000A21B0000}"/>
    <cellStyle name="Komma 2 2 5 2 2 5" xfId="4288" xr:uid="{00000000-0005-0000-0000-0000A31B0000}"/>
    <cellStyle name="Komma 2 2 5 2 2 5 2" xfId="9436" xr:uid="{00000000-0005-0000-0000-0000A41B0000}"/>
    <cellStyle name="Komma 2 2 5 2 2 5 2 2" xfId="19066" xr:uid="{00000000-0005-0000-0000-0000A51B0000}"/>
    <cellStyle name="Komma 2 2 5 2 2 5 3" xfId="14374" xr:uid="{00000000-0005-0000-0000-0000A61B0000}"/>
    <cellStyle name="Komma 2 2 5 2 2 6" xfId="6004" xr:uid="{00000000-0005-0000-0000-0000A71B0000}"/>
    <cellStyle name="Komma 2 2 5 2 2 6 2" xfId="15938" xr:uid="{00000000-0005-0000-0000-0000A81B0000}"/>
    <cellStyle name="Komma 2 2 5 2 2 7" xfId="11158" xr:uid="{00000000-0005-0000-0000-0000A91B0000}"/>
    <cellStyle name="Komma 2 2 5 2 3" xfId="334" xr:uid="{00000000-0005-0000-0000-0000AA1B0000}"/>
    <cellStyle name="Komma 2 2 5 2 3 2" xfId="1679" xr:uid="{00000000-0005-0000-0000-0000AB1B0000}"/>
    <cellStyle name="Komma 2 2 5 2 3 2 2" xfId="3430" xr:uid="{00000000-0005-0000-0000-0000AC1B0000}"/>
    <cellStyle name="Komma 2 2 5 2 3 2 2 2" xfId="8580" xr:uid="{00000000-0005-0000-0000-0000AD1B0000}"/>
    <cellStyle name="Komma 2 2 5 2 3 2 2 2 2" xfId="18286" xr:uid="{00000000-0005-0000-0000-0000AE1B0000}"/>
    <cellStyle name="Komma 2 2 5 2 3 2 2 3" xfId="13592" xr:uid="{00000000-0005-0000-0000-0000AF1B0000}"/>
    <cellStyle name="Komma 2 2 5 2 3 2 3" xfId="5148" xr:uid="{00000000-0005-0000-0000-0000B01B0000}"/>
    <cellStyle name="Komma 2 2 5 2 3 2 3 2" xfId="10296" xr:uid="{00000000-0005-0000-0000-0000B11B0000}"/>
    <cellStyle name="Komma 2 2 5 2 3 2 3 2 2" xfId="19850" xr:uid="{00000000-0005-0000-0000-0000B21B0000}"/>
    <cellStyle name="Komma 2 2 5 2 3 2 3 3" xfId="15158" xr:uid="{00000000-0005-0000-0000-0000B31B0000}"/>
    <cellStyle name="Komma 2 2 5 2 3 2 4" xfId="6864" xr:uid="{00000000-0005-0000-0000-0000B41B0000}"/>
    <cellStyle name="Komma 2 2 5 2 3 2 4 2" xfId="16722" xr:uid="{00000000-0005-0000-0000-0000B51B0000}"/>
    <cellStyle name="Komma 2 2 5 2 3 2 5" xfId="12024" xr:uid="{00000000-0005-0000-0000-0000B61B0000}"/>
    <cellStyle name="Komma 2 2 5 2 3 3" xfId="2568" xr:uid="{00000000-0005-0000-0000-0000B71B0000}"/>
    <cellStyle name="Komma 2 2 5 2 3 3 2" xfId="7722" xr:uid="{00000000-0005-0000-0000-0000B81B0000}"/>
    <cellStyle name="Komma 2 2 5 2 3 3 2 2" xfId="17504" xr:uid="{00000000-0005-0000-0000-0000B91B0000}"/>
    <cellStyle name="Komma 2 2 5 2 3 3 3" xfId="12810" xr:uid="{00000000-0005-0000-0000-0000BA1B0000}"/>
    <cellStyle name="Komma 2 2 5 2 3 4" xfId="4290" xr:uid="{00000000-0005-0000-0000-0000BB1B0000}"/>
    <cellStyle name="Komma 2 2 5 2 3 4 2" xfId="9438" xr:uid="{00000000-0005-0000-0000-0000BC1B0000}"/>
    <cellStyle name="Komma 2 2 5 2 3 4 2 2" xfId="19068" xr:uid="{00000000-0005-0000-0000-0000BD1B0000}"/>
    <cellStyle name="Komma 2 2 5 2 3 4 3" xfId="14376" xr:uid="{00000000-0005-0000-0000-0000BE1B0000}"/>
    <cellStyle name="Komma 2 2 5 2 3 5" xfId="6006" xr:uid="{00000000-0005-0000-0000-0000BF1B0000}"/>
    <cellStyle name="Komma 2 2 5 2 3 5 2" xfId="15940" xr:uid="{00000000-0005-0000-0000-0000C01B0000}"/>
    <cellStyle name="Komma 2 2 5 2 3 6" xfId="11160" xr:uid="{00000000-0005-0000-0000-0000C11B0000}"/>
    <cellStyle name="Komma 2 2 5 2 4" xfId="335" xr:uid="{00000000-0005-0000-0000-0000C21B0000}"/>
    <cellStyle name="Komma 2 2 5 2 4 2" xfId="1680" xr:uid="{00000000-0005-0000-0000-0000C31B0000}"/>
    <cellStyle name="Komma 2 2 5 2 4 2 2" xfId="3431" xr:uid="{00000000-0005-0000-0000-0000C41B0000}"/>
    <cellStyle name="Komma 2 2 5 2 4 2 2 2" xfId="8581" xr:uid="{00000000-0005-0000-0000-0000C51B0000}"/>
    <cellStyle name="Komma 2 2 5 2 4 2 2 2 2" xfId="18287" xr:uid="{00000000-0005-0000-0000-0000C61B0000}"/>
    <cellStyle name="Komma 2 2 5 2 4 2 2 3" xfId="13593" xr:uid="{00000000-0005-0000-0000-0000C71B0000}"/>
    <cellStyle name="Komma 2 2 5 2 4 2 3" xfId="5149" xr:uid="{00000000-0005-0000-0000-0000C81B0000}"/>
    <cellStyle name="Komma 2 2 5 2 4 2 3 2" xfId="10297" xr:uid="{00000000-0005-0000-0000-0000C91B0000}"/>
    <cellStyle name="Komma 2 2 5 2 4 2 3 2 2" xfId="19851" xr:uid="{00000000-0005-0000-0000-0000CA1B0000}"/>
    <cellStyle name="Komma 2 2 5 2 4 2 3 3" xfId="15159" xr:uid="{00000000-0005-0000-0000-0000CB1B0000}"/>
    <cellStyle name="Komma 2 2 5 2 4 2 4" xfId="6865" xr:uid="{00000000-0005-0000-0000-0000CC1B0000}"/>
    <cellStyle name="Komma 2 2 5 2 4 2 4 2" xfId="16723" xr:uid="{00000000-0005-0000-0000-0000CD1B0000}"/>
    <cellStyle name="Komma 2 2 5 2 4 2 5" xfId="12025" xr:uid="{00000000-0005-0000-0000-0000CE1B0000}"/>
    <cellStyle name="Komma 2 2 5 2 4 3" xfId="2569" xr:uid="{00000000-0005-0000-0000-0000CF1B0000}"/>
    <cellStyle name="Komma 2 2 5 2 4 3 2" xfId="7723" xr:uid="{00000000-0005-0000-0000-0000D01B0000}"/>
    <cellStyle name="Komma 2 2 5 2 4 3 2 2" xfId="17505" xr:uid="{00000000-0005-0000-0000-0000D11B0000}"/>
    <cellStyle name="Komma 2 2 5 2 4 3 3" xfId="12811" xr:uid="{00000000-0005-0000-0000-0000D21B0000}"/>
    <cellStyle name="Komma 2 2 5 2 4 4" xfId="4291" xr:uid="{00000000-0005-0000-0000-0000D31B0000}"/>
    <cellStyle name="Komma 2 2 5 2 4 4 2" xfId="9439" xr:uid="{00000000-0005-0000-0000-0000D41B0000}"/>
    <cellStyle name="Komma 2 2 5 2 4 4 2 2" xfId="19069" xr:uid="{00000000-0005-0000-0000-0000D51B0000}"/>
    <cellStyle name="Komma 2 2 5 2 4 4 3" xfId="14377" xr:uid="{00000000-0005-0000-0000-0000D61B0000}"/>
    <cellStyle name="Komma 2 2 5 2 4 5" xfId="6007" xr:uid="{00000000-0005-0000-0000-0000D71B0000}"/>
    <cellStyle name="Komma 2 2 5 2 4 5 2" xfId="15941" xr:uid="{00000000-0005-0000-0000-0000D81B0000}"/>
    <cellStyle name="Komma 2 2 5 2 4 6" xfId="11161" xr:uid="{00000000-0005-0000-0000-0000D91B0000}"/>
    <cellStyle name="Komma 2 2 5 2 5" xfId="1676" xr:uid="{00000000-0005-0000-0000-0000DA1B0000}"/>
    <cellStyle name="Komma 2 2 5 2 5 2" xfId="3427" xr:uid="{00000000-0005-0000-0000-0000DB1B0000}"/>
    <cellStyle name="Komma 2 2 5 2 5 2 2" xfId="8577" xr:uid="{00000000-0005-0000-0000-0000DC1B0000}"/>
    <cellStyle name="Komma 2 2 5 2 5 2 2 2" xfId="18283" xr:uid="{00000000-0005-0000-0000-0000DD1B0000}"/>
    <cellStyle name="Komma 2 2 5 2 5 2 3" xfId="13589" xr:uid="{00000000-0005-0000-0000-0000DE1B0000}"/>
    <cellStyle name="Komma 2 2 5 2 5 3" xfId="5145" xr:uid="{00000000-0005-0000-0000-0000DF1B0000}"/>
    <cellStyle name="Komma 2 2 5 2 5 3 2" xfId="10293" xr:uid="{00000000-0005-0000-0000-0000E01B0000}"/>
    <cellStyle name="Komma 2 2 5 2 5 3 2 2" xfId="19847" xr:uid="{00000000-0005-0000-0000-0000E11B0000}"/>
    <cellStyle name="Komma 2 2 5 2 5 3 3" xfId="15155" xr:uid="{00000000-0005-0000-0000-0000E21B0000}"/>
    <cellStyle name="Komma 2 2 5 2 5 4" xfId="6861" xr:uid="{00000000-0005-0000-0000-0000E31B0000}"/>
    <cellStyle name="Komma 2 2 5 2 5 4 2" xfId="16719" xr:uid="{00000000-0005-0000-0000-0000E41B0000}"/>
    <cellStyle name="Komma 2 2 5 2 5 5" xfId="12021" xr:uid="{00000000-0005-0000-0000-0000E51B0000}"/>
    <cellStyle name="Komma 2 2 5 2 6" xfId="2565" xr:uid="{00000000-0005-0000-0000-0000E61B0000}"/>
    <cellStyle name="Komma 2 2 5 2 6 2" xfId="7719" xr:uid="{00000000-0005-0000-0000-0000E71B0000}"/>
    <cellStyle name="Komma 2 2 5 2 6 2 2" xfId="17501" xr:uid="{00000000-0005-0000-0000-0000E81B0000}"/>
    <cellStyle name="Komma 2 2 5 2 6 3" xfId="12807" xr:uid="{00000000-0005-0000-0000-0000E91B0000}"/>
    <cellStyle name="Komma 2 2 5 2 7" xfId="4287" xr:uid="{00000000-0005-0000-0000-0000EA1B0000}"/>
    <cellStyle name="Komma 2 2 5 2 7 2" xfId="9435" xr:uid="{00000000-0005-0000-0000-0000EB1B0000}"/>
    <cellStyle name="Komma 2 2 5 2 7 2 2" xfId="19065" xr:uid="{00000000-0005-0000-0000-0000EC1B0000}"/>
    <cellStyle name="Komma 2 2 5 2 7 3" xfId="14373" xr:uid="{00000000-0005-0000-0000-0000ED1B0000}"/>
    <cellStyle name="Komma 2 2 5 2 8" xfId="6003" xr:uid="{00000000-0005-0000-0000-0000EE1B0000}"/>
    <cellStyle name="Komma 2 2 5 2 8 2" xfId="15937" xr:uid="{00000000-0005-0000-0000-0000EF1B0000}"/>
    <cellStyle name="Komma 2 2 5 2 9" xfId="11157" xr:uid="{00000000-0005-0000-0000-0000F01B0000}"/>
    <cellStyle name="Komma 2 2 5 3" xfId="336" xr:uid="{00000000-0005-0000-0000-0000F11B0000}"/>
    <cellStyle name="Komma 2 2 5 3 2" xfId="337" xr:uid="{00000000-0005-0000-0000-0000F21B0000}"/>
    <cellStyle name="Komma 2 2 5 3 2 2" xfId="1682" xr:uid="{00000000-0005-0000-0000-0000F31B0000}"/>
    <cellStyle name="Komma 2 2 5 3 2 2 2" xfId="3433" xr:uid="{00000000-0005-0000-0000-0000F41B0000}"/>
    <cellStyle name="Komma 2 2 5 3 2 2 2 2" xfId="8583" xr:uid="{00000000-0005-0000-0000-0000F51B0000}"/>
    <cellStyle name="Komma 2 2 5 3 2 2 2 2 2" xfId="18289" xr:uid="{00000000-0005-0000-0000-0000F61B0000}"/>
    <cellStyle name="Komma 2 2 5 3 2 2 2 3" xfId="13595" xr:uid="{00000000-0005-0000-0000-0000F71B0000}"/>
    <cellStyle name="Komma 2 2 5 3 2 2 3" xfId="5151" xr:uid="{00000000-0005-0000-0000-0000F81B0000}"/>
    <cellStyle name="Komma 2 2 5 3 2 2 3 2" xfId="10299" xr:uid="{00000000-0005-0000-0000-0000F91B0000}"/>
    <cellStyle name="Komma 2 2 5 3 2 2 3 2 2" xfId="19853" xr:uid="{00000000-0005-0000-0000-0000FA1B0000}"/>
    <cellStyle name="Komma 2 2 5 3 2 2 3 3" xfId="15161" xr:uid="{00000000-0005-0000-0000-0000FB1B0000}"/>
    <cellStyle name="Komma 2 2 5 3 2 2 4" xfId="6867" xr:uid="{00000000-0005-0000-0000-0000FC1B0000}"/>
    <cellStyle name="Komma 2 2 5 3 2 2 4 2" xfId="16725" xr:uid="{00000000-0005-0000-0000-0000FD1B0000}"/>
    <cellStyle name="Komma 2 2 5 3 2 2 5" xfId="12027" xr:uid="{00000000-0005-0000-0000-0000FE1B0000}"/>
    <cellStyle name="Komma 2 2 5 3 2 3" xfId="2571" xr:uid="{00000000-0005-0000-0000-0000FF1B0000}"/>
    <cellStyle name="Komma 2 2 5 3 2 3 2" xfId="7725" xr:uid="{00000000-0005-0000-0000-0000001C0000}"/>
    <cellStyle name="Komma 2 2 5 3 2 3 2 2" xfId="17507" xr:uid="{00000000-0005-0000-0000-0000011C0000}"/>
    <cellStyle name="Komma 2 2 5 3 2 3 3" xfId="12813" xr:uid="{00000000-0005-0000-0000-0000021C0000}"/>
    <cellStyle name="Komma 2 2 5 3 2 4" xfId="4293" xr:uid="{00000000-0005-0000-0000-0000031C0000}"/>
    <cellStyle name="Komma 2 2 5 3 2 4 2" xfId="9441" xr:uid="{00000000-0005-0000-0000-0000041C0000}"/>
    <cellStyle name="Komma 2 2 5 3 2 4 2 2" xfId="19071" xr:uid="{00000000-0005-0000-0000-0000051C0000}"/>
    <cellStyle name="Komma 2 2 5 3 2 4 3" xfId="14379" xr:uid="{00000000-0005-0000-0000-0000061C0000}"/>
    <cellStyle name="Komma 2 2 5 3 2 5" xfId="6009" xr:uid="{00000000-0005-0000-0000-0000071C0000}"/>
    <cellStyle name="Komma 2 2 5 3 2 5 2" xfId="15943" xr:uid="{00000000-0005-0000-0000-0000081C0000}"/>
    <cellStyle name="Komma 2 2 5 3 2 6" xfId="11163" xr:uid="{00000000-0005-0000-0000-0000091C0000}"/>
    <cellStyle name="Komma 2 2 5 3 3" xfId="1681" xr:uid="{00000000-0005-0000-0000-00000A1C0000}"/>
    <cellStyle name="Komma 2 2 5 3 3 2" xfId="3432" xr:uid="{00000000-0005-0000-0000-00000B1C0000}"/>
    <cellStyle name="Komma 2 2 5 3 3 2 2" xfId="8582" xr:uid="{00000000-0005-0000-0000-00000C1C0000}"/>
    <cellStyle name="Komma 2 2 5 3 3 2 2 2" xfId="18288" xr:uid="{00000000-0005-0000-0000-00000D1C0000}"/>
    <cellStyle name="Komma 2 2 5 3 3 2 3" xfId="13594" xr:uid="{00000000-0005-0000-0000-00000E1C0000}"/>
    <cellStyle name="Komma 2 2 5 3 3 3" xfId="5150" xr:uid="{00000000-0005-0000-0000-00000F1C0000}"/>
    <cellStyle name="Komma 2 2 5 3 3 3 2" xfId="10298" xr:uid="{00000000-0005-0000-0000-0000101C0000}"/>
    <cellStyle name="Komma 2 2 5 3 3 3 2 2" xfId="19852" xr:uid="{00000000-0005-0000-0000-0000111C0000}"/>
    <cellStyle name="Komma 2 2 5 3 3 3 3" xfId="15160" xr:uid="{00000000-0005-0000-0000-0000121C0000}"/>
    <cellStyle name="Komma 2 2 5 3 3 4" xfId="6866" xr:uid="{00000000-0005-0000-0000-0000131C0000}"/>
    <cellStyle name="Komma 2 2 5 3 3 4 2" xfId="16724" xr:uid="{00000000-0005-0000-0000-0000141C0000}"/>
    <cellStyle name="Komma 2 2 5 3 3 5" xfId="12026" xr:uid="{00000000-0005-0000-0000-0000151C0000}"/>
    <cellStyle name="Komma 2 2 5 3 4" xfId="2570" xr:uid="{00000000-0005-0000-0000-0000161C0000}"/>
    <cellStyle name="Komma 2 2 5 3 4 2" xfId="7724" xr:uid="{00000000-0005-0000-0000-0000171C0000}"/>
    <cellStyle name="Komma 2 2 5 3 4 2 2" xfId="17506" xr:uid="{00000000-0005-0000-0000-0000181C0000}"/>
    <cellStyle name="Komma 2 2 5 3 4 3" xfId="12812" xr:uid="{00000000-0005-0000-0000-0000191C0000}"/>
    <cellStyle name="Komma 2 2 5 3 5" xfId="4292" xr:uid="{00000000-0005-0000-0000-00001A1C0000}"/>
    <cellStyle name="Komma 2 2 5 3 5 2" xfId="9440" xr:uid="{00000000-0005-0000-0000-00001B1C0000}"/>
    <cellStyle name="Komma 2 2 5 3 5 2 2" xfId="19070" xr:uid="{00000000-0005-0000-0000-00001C1C0000}"/>
    <cellStyle name="Komma 2 2 5 3 5 3" xfId="14378" xr:uid="{00000000-0005-0000-0000-00001D1C0000}"/>
    <cellStyle name="Komma 2 2 5 3 6" xfId="6008" xr:uid="{00000000-0005-0000-0000-00001E1C0000}"/>
    <cellStyle name="Komma 2 2 5 3 6 2" xfId="15942" xr:uid="{00000000-0005-0000-0000-00001F1C0000}"/>
    <cellStyle name="Komma 2 2 5 3 7" xfId="11162" xr:uid="{00000000-0005-0000-0000-0000201C0000}"/>
    <cellStyle name="Komma 2 2 5 4" xfId="338" xr:uid="{00000000-0005-0000-0000-0000211C0000}"/>
    <cellStyle name="Komma 2 2 5 4 2" xfId="1683" xr:uid="{00000000-0005-0000-0000-0000221C0000}"/>
    <cellStyle name="Komma 2 2 5 4 2 2" xfId="3434" xr:uid="{00000000-0005-0000-0000-0000231C0000}"/>
    <cellStyle name="Komma 2 2 5 4 2 2 2" xfId="8584" xr:uid="{00000000-0005-0000-0000-0000241C0000}"/>
    <cellStyle name="Komma 2 2 5 4 2 2 2 2" xfId="18290" xr:uid="{00000000-0005-0000-0000-0000251C0000}"/>
    <cellStyle name="Komma 2 2 5 4 2 2 3" xfId="13596" xr:uid="{00000000-0005-0000-0000-0000261C0000}"/>
    <cellStyle name="Komma 2 2 5 4 2 3" xfId="5152" xr:uid="{00000000-0005-0000-0000-0000271C0000}"/>
    <cellStyle name="Komma 2 2 5 4 2 3 2" xfId="10300" xr:uid="{00000000-0005-0000-0000-0000281C0000}"/>
    <cellStyle name="Komma 2 2 5 4 2 3 2 2" xfId="19854" xr:uid="{00000000-0005-0000-0000-0000291C0000}"/>
    <cellStyle name="Komma 2 2 5 4 2 3 3" xfId="15162" xr:uid="{00000000-0005-0000-0000-00002A1C0000}"/>
    <cellStyle name="Komma 2 2 5 4 2 4" xfId="6868" xr:uid="{00000000-0005-0000-0000-00002B1C0000}"/>
    <cellStyle name="Komma 2 2 5 4 2 4 2" xfId="16726" xr:uid="{00000000-0005-0000-0000-00002C1C0000}"/>
    <cellStyle name="Komma 2 2 5 4 2 5" xfId="12028" xr:uid="{00000000-0005-0000-0000-00002D1C0000}"/>
    <cellStyle name="Komma 2 2 5 4 3" xfId="2572" xr:uid="{00000000-0005-0000-0000-00002E1C0000}"/>
    <cellStyle name="Komma 2 2 5 4 3 2" xfId="7726" xr:uid="{00000000-0005-0000-0000-00002F1C0000}"/>
    <cellStyle name="Komma 2 2 5 4 3 2 2" xfId="17508" xr:uid="{00000000-0005-0000-0000-0000301C0000}"/>
    <cellStyle name="Komma 2 2 5 4 3 3" xfId="12814" xr:uid="{00000000-0005-0000-0000-0000311C0000}"/>
    <cellStyle name="Komma 2 2 5 4 4" xfId="4294" xr:uid="{00000000-0005-0000-0000-0000321C0000}"/>
    <cellStyle name="Komma 2 2 5 4 4 2" xfId="9442" xr:uid="{00000000-0005-0000-0000-0000331C0000}"/>
    <cellStyle name="Komma 2 2 5 4 4 2 2" xfId="19072" xr:uid="{00000000-0005-0000-0000-0000341C0000}"/>
    <cellStyle name="Komma 2 2 5 4 4 3" xfId="14380" xr:uid="{00000000-0005-0000-0000-0000351C0000}"/>
    <cellStyle name="Komma 2 2 5 4 5" xfId="6010" xr:uid="{00000000-0005-0000-0000-0000361C0000}"/>
    <cellStyle name="Komma 2 2 5 4 5 2" xfId="15944" xr:uid="{00000000-0005-0000-0000-0000371C0000}"/>
    <cellStyle name="Komma 2 2 5 4 6" xfId="11164" xr:uid="{00000000-0005-0000-0000-0000381C0000}"/>
    <cellStyle name="Komma 2 2 5 5" xfId="339" xr:uid="{00000000-0005-0000-0000-0000391C0000}"/>
    <cellStyle name="Komma 2 2 5 5 2" xfId="1684" xr:uid="{00000000-0005-0000-0000-00003A1C0000}"/>
    <cellStyle name="Komma 2 2 5 5 2 2" xfId="3435" xr:uid="{00000000-0005-0000-0000-00003B1C0000}"/>
    <cellStyle name="Komma 2 2 5 5 2 2 2" xfId="8585" xr:uid="{00000000-0005-0000-0000-00003C1C0000}"/>
    <cellStyle name="Komma 2 2 5 5 2 2 2 2" xfId="18291" xr:uid="{00000000-0005-0000-0000-00003D1C0000}"/>
    <cellStyle name="Komma 2 2 5 5 2 2 3" xfId="13597" xr:uid="{00000000-0005-0000-0000-00003E1C0000}"/>
    <cellStyle name="Komma 2 2 5 5 2 3" xfId="5153" xr:uid="{00000000-0005-0000-0000-00003F1C0000}"/>
    <cellStyle name="Komma 2 2 5 5 2 3 2" xfId="10301" xr:uid="{00000000-0005-0000-0000-0000401C0000}"/>
    <cellStyle name="Komma 2 2 5 5 2 3 2 2" xfId="19855" xr:uid="{00000000-0005-0000-0000-0000411C0000}"/>
    <cellStyle name="Komma 2 2 5 5 2 3 3" xfId="15163" xr:uid="{00000000-0005-0000-0000-0000421C0000}"/>
    <cellStyle name="Komma 2 2 5 5 2 4" xfId="6869" xr:uid="{00000000-0005-0000-0000-0000431C0000}"/>
    <cellStyle name="Komma 2 2 5 5 2 4 2" xfId="16727" xr:uid="{00000000-0005-0000-0000-0000441C0000}"/>
    <cellStyle name="Komma 2 2 5 5 2 5" xfId="12029" xr:uid="{00000000-0005-0000-0000-0000451C0000}"/>
    <cellStyle name="Komma 2 2 5 5 3" xfId="2573" xr:uid="{00000000-0005-0000-0000-0000461C0000}"/>
    <cellStyle name="Komma 2 2 5 5 3 2" xfId="7727" xr:uid="{00000000-0005-0000-0000-0000471C0000}"/>
    <cellStyle name="Komma 2 2 5 5 3 2 2" xfId="17509" xr:uid="{00000000-0005-0000-0000-0000481C0000}"/>
    <cellStyle name="Komma 2 2 5 5 3 3" xfId="12815" xr:uid="{00000000-0005-0000-0000-0000491C0000}"/>
    <cellStyle name="Komma 2 2 5 5 4" xfId="4295" xr:uid="{00000000-0005-0000-0000-00004A1C0000}"/>
    <cellStyle name="Komma 2 2 5 5 4 2" xfId="9443" xr:uid="{00000000-0005-0000-0000-00004B1C0000}"/>
    <cellStyle name="Komma 2 2 5 5 4 2 2" xfId="19073" xr:uid="{00000000-0005-0000-0000-00004C1C0000}"/>
    <cellStyle name="Komma 2 2 5 5 4 3" xfId="14381" xr:uid="{00000000-0005-0000-0000-00004D1C0000}"/>
    <cellStyle name="Komma 2 2 5 5 5" xfId="6011" xr:uid="{00000000-0005-0000-0000-00004E1C0000}"/>
    <cellStyle name="Komma 2 2 5 5 5 2" xfId="15945" xr:uid="{00000000-0005-0000-0000-00004F1C0000}"/>
    <cellStyle name="Komma 2 2 5 5 6" xfId="11165" xr:uid="{00000000-0005-0000-0000-0000501C0000}"/>
    <cellStyle name="Komma 2 2 5 6" xfId="1675" xr:uid="{00000000-0005-0000-0000-0000511C0000}"/>
    <cellStyle name="Komma 2 2 5 6 2" xfId="3426" xr:uid="{00000000-0005-0000-0000-0000521C0000}"/>
    <cellStyle name="Komma 2 2 5 6 2 2" xfId="8576" xr:uid="{00000000-0005-0000-0000-0000531C0000}"/>
    <cellStyle name="Komma 2 2 5 6 2 2 2" xfId="18282" xr:uid="{00000000-0005-0000-0000-0000541C0000}"/>
    <cellStyle name="Komma 2 2 5 6 2 3" xfId="13588" xr:uid="{00000000-0005-0000-0000-0000551C0000}"/>
    <cellStyle name="Komma 2 2 5 6 3" xfId="5144" xr:uid="{00000000-0005-0000-0000-0000561C0000}"/>
    <cellStyle name="Komma 2 2 5 6 3 2" xfId="10292" xr:uid="{00000000-0005-0000-0000-0000571C0000}"/>
    <cellStyle name="Komma 2 2 5 6 3 2 2" xfId="19846" xr:uid="{00000000-0005-0000-0000-0000581C0000}"/>
    <cellStyle name="Komma 2 2 5 6 3 3" xfId="15154" xr:uid="{00000000-0005-0000-0000-0000591C0000}"/>
    <cellStyle name="Komma 2 2 5 6 4" xfId="6860" xr:uid="{00000000-0005-0000-0000-00005A1C0000}"/>
    <cellStyle name="Komma 2 2 5 6 4 2" xfId="16718" xr:uid="{00000000-0005-0000-0000-00005B1C0000}"/>
    <cellStyle name="Komma 2 2 5 6 5" xfId="12020" xr:uid="{00000000-0005-0000-0000-00005C1C0000}"/>
    <cellStyle name="Komma 2 2 5 7" xfId="2564" xr:uid="{00000000-0005-0000-0000-00005D1C0000}"/>
    <cellStyle name="Komma 2 2 5 7 2" xfId="7718" xr:uid="{00000000-0005-0000-0000-00005E1C0000}"/>
    <cellStyle name="Komma 2 2 5 7 2 2" xfId="17500" xr:uid="{00000000-0005-0000-0000-00005F1C0000}"/>
    <cellStyle name="Komma 2 2 5 7 3" xfId="12806" xr:uid="{00000000-0005-0000-0000-0000601C0000}"/>
    <cellStyle name="Komma 2 2 5 8" xfId="4286" xr:uid="{00000000-0005-0000-0000-0000611C0000}"/>
    <cellStyle name="Komma 2 2 5 8 2" xfId="9434" xr:uid="{00000000-0005-0000-0000-0000621C0000}"/>
    <cellStyle name="Komma 2 2 5 8 2 2" xfId="19064" xr:uid="{00000000-0005-0000-0000-0000631C0000}"/>
    <cellStyle name="Komma 2 2 5 8 3" xfId="14372" xr:uid="{00000000-0005-0000-0000-0000641C0000}"/>
    <cellStyle name="Komma 2 2 5 9" xfId="6002" xr:uid="{00000000-0005-0000-0000-0000651C0000}"/>
    <cellStyle name="Komma 2 2 5 9 2" xfId="15936" xr:uid="{00000000-0005-0000-0000-0000661C0000}"/>
    <cellStyle name="Komma 2 2 6" xfId="340" xr:uid="{00000000-0005-0000-0000-0000671C0000}"/>
    <cellStyle name="Komma 2 2 6 10" xfId="11166" xr:uid="{00000000-0005-0000-0000-0000681C0000}"/>
    <cellStyle name="Komma 2 2 6 2" xfId="341" xr:uid="{00000000-0005-0000-0000-0000691C0000}"/>
    <cellStyle name="Komma 2 2 6 2 2" xfId="342" xr:uid="{00000000-0005-0000-0000-00006A1C0000}"/>
    <cellStyle name="Komma 2 2 6 2 2 2" xfId="343" xr:uid="{00000000-0005-0000-0000-00006B1C0000}"/>
    <cellStyle name="Komma 2 2 6 2 2 2 2" xfId="1688" xr:uid="{00000000-0005-0000-0000-00006C1C0000}"/>
    <cellStyle name="Komma 2 2 6 2 2 2 2 2" xfId="3439" xr:uid="{00000000-0005-0000-0000-00006D1C0000}"/>
    <cellStyle name="Komma 2 2 6 2 2 2 2 2 2" xfId="8589" xr:uid="{00000000-0005-0000-0000-00006E1C0000}"/>
    <cellStyle name="Komma 2 2 6 2 2 2 2 2 2 2" xfId="18295" xr:uid="{00000000-0005-0000-0000-00006F1C0000}"/>
    <cellStyle name="Komma 2 2 6 2 2 2 2 2 3" xfId="13601" xr:uid="{00000000-0005-0000-0000-0000701C0000}"/>
    <cellStyle name="Komma 2 2 6 2 2 2 2 3" xfId="5157" xr:uid="{00000000-0005-0000-0000-0000711C0000}"/>
    <cellStyle name="Komma 2 2 6 2 2 2 2 3 2" xfId="10305" xr:uid="{00000000-0005-0000-0000-0000721C0000}"/>
    <cellStyle name="Komma 2 2 6 2 2 2 2 3 2 2" xfId="19859" xr:uid="{00000000-0005-0000-0000-0000731C0000}"/>
    <cellStyle name="Komma 2 2 6 2 2 2 2 3 3" xfId="15167" xr:uid="{00000000-0005-0000-0000-0000741C0000}"/>
    <cellStyle name="Komma 2 2 6 2 2 2 2 4" xfId="6873" xr:uid="{00000000-0005-0000-0000-0000751C0000}"/>
    <cellStyle name="Komma 2 2 6 2 2 2 2 4 2" xfId="16731" xr:uid="{00000000-0005-0000-0000-0000761C0000}"/>
    <cellStyle name="Komma 2 2 6 2 2 2 2 5" xfId="12033" xr:uid="{00000000-0005-0000-0000-0000771C0000}"/>
    <cellStyle name="Komma 2 2 6 2 2 2 3" xfId="2577" xr:uid="{00000000-0005-0000-0000-0000781C0000}"/>
    <cellStyle name="Komma 2 2 6 2 2 2 3 2" xfId="7731" xr:uid="{00000000-0005-0000-0000-0000791C0000}"/>
    <cellStyle name="Komma 2 2 6 2 2 2 3 2 2" xfId="17513" xr:uid="{00000000-0005-0000-0000-00007A1C0000}"/>
    <cellStyle name="Komma 2 2 6 2 2 2 3 3" xfId="12819" xr:uid="{00000000-0005-0000-0000-00007B1C0000}"/>
    <cellStyle name="Komma 2 2 6 2 2 2 4" xfId="4299" xr:uid="{00000000-0005-0000-0000-00007C1C0000}"/>
    <cellStyle name="Komma 2 2 6 2 2 2 4 2" xfId="9447" xr:uid="{00000000-0005-0000-0000-00007D1C0000}"/>
    <cellStyle name="Komma 2 2 6 2 2 2 4 2 2" xfId="19077" xr:uid="{00000000-0005-0000-0000-00007E1C0000}"/>
    <cellStyle name="Komma 2 2 6 2 2 2 4 3" xfId="14385" xr:uid="{00000000-0005-0000-0000-00007F1C0000}"/>
    <cellStyle name="Komma 2 2 6 2 2 2 5" xfId="6015" xr:uid="{00000000-0005-0000-0000-0000801C0000}"/>
    <cellStyle name="Komma 2 2 6 2 2 2 5 2" xfId="15949" xr:uid="{00000000-0005-0000-0000-0000811C0000}"/>
    <cellStyle name="Komma 2 2 6 2 2 2 6" xfId="11169" xr:uid="{00000000-0005-0000-0000-0000821C0000}"/>
    <cellStyle name="Komma 2 2 6 2 2 3" xfId="1687" xr:uid="{00000000-0005-0000-0000-0000831C0000}"/>
    <cellStyle name="Komma 2 2 6 2 2 3 2" xfId="3438" xr:uid="{00000000-0005-0000-0000-0000841C0000}"/>
    <cellStyle name="Komma 2 2 6 2 2 3 2 2" xfId="8588" xr:uid="{00000000-0005-0000-0000-0000851C0000}"/>
    <cellStyle name="Komma 2 2 6 2 2 3 2 2 2" xfId="18294" xr:uid="{00000000-0005-0000-0000-0000861C0000}"/>
    <cellStyle name="Komma 2 2 6 2 2 3 2 3" xfId="13600" xr:uid="{00000000-0005-0000-0000-0000871C0000}"/>
    <cellStyle name="Komma 2 2 6 2 2 3 3" xfId="5156" xr:uid="{00000000-0005-0000-0000-0000881C0000}"/>
    <cellStyle name="Komma 2 2 6 2 2 3 3 2" xfId="10304" xr:uid="{00000000-0005-0000-0000-0000891C0000}"/>
    <cellStyle name="Komma 2 2 6 2 2 3 3 2 2" xfId="19858" xr:uid="{00000000-0005-0000-0000-00008A1C0000}"/>
    <cellStyle name="Komma 2 2 6 2 2 3 3 3" xfId="15166" xr:uid="{00000000-0005-0000-0000-00008B1C0000}"/>
    <cellStyle name="Komma 2 2 6 2 2 3 4" xfId="6872" xr:uid="{00000000-0005-0000-0000-00008C1C0000}"/>
    <cellStyle name="Komma 2 2 6 2 2 3 4 2" xfId="16730" xr:uid="{00000000-0005-0000-0000-00008D1C0000}"/>
    <cellStyle name="Komma 2 2 6 2 2 3 5" xfId="12032" xr:uid="{00000000-0005-0000-0000-00008E1C0000}"/>
    <cellStyle name="Komma 2 2 6 2 2 4" xfId="2576" xr:uid="{00000000-0005-0000-0000-00008F1C0000}"/>
    <cellStyle name="Komma 2 2 6 2 2 4 2" xfId="7730" xr:uid="{00000000-0005-0000-0000-0000901C0000}"/>
    <cellStyle name="Komma 2 2 6 2 2 4 2 2" xfId="17512" xr:uid="{00000000-0005-0000-0000-0000911C0000}"/>
    <cellStyle name="Komma 2 2 6 2 2 4 3" xfId="12818" xr:uid="{00000000-0005-0000-0000-0000921C0000}"/>
    <cellStyle name="Komma 2 2 6 2 2 5" xfId="4298" xr:uid="{00000000-0005-0000-0000-0000931C0000}"/>
    <cellStyle name="Komma 2 2 6 2 2 5 2" xfId="9446" xr:uid="{00000000-0005-0000-0000-0000941C0000}"/>
    <cellStyle name="Komma 2 2 6 2 2 5 2 2" xfId="19076" xr:uid="{00000000-0005-0000-0000-0000951C0000}"/>
    <cellStyle name="Komma 2 2 6 2 2 5 3" xfId="14384" xr:uid="{00000000-0005-0000-0000-0000961C0000}"/>
    <cellStyle name="Komma 2 2 6 2 2 6" xfId="6014" xr:uid="{00000000-0005-0000-0000-0000971C0000}"/>
    <cellStyle name="Komma 2 2 6 2 2 6 2" xfId="15948" xr:uid="{00000000-0005-0000-0000-0000981C0000}"/>
    <cellStyle name="Komma 2 2 6 2 2 7" xfId="11168" xr:uid="{00000000-0005-0000-0000-0000991C0000}"/>
    <cellStyle name="Komma 2 2 6 2 3" xfId="344" xr:uid="{00000000-0005-0000-0000-00009A1C0000}"/>
    <cellStyle name="Komma 2 2 6 2 3 2" xfId="1689" xr:uid="{00000000-0005-0000-0000-00009B1C0000}"/>
    <cellStyle name="Komma 2 2 6 2 3 2 2" xfId="3440" xr:uid="{00000000-0005-0000-0000-00009C1C0000}"/>
    <cellStyle name="Komma 2 2 6 2 3 2 2 2" xfId="8590" xr:uid="{00000000-0005-0000-0000-00009D1C0000}"/>
    <cellStyle name="Komma 2 2 6 2 3 2 2 2 2" xfId="18296" xr:uid="{00000000-0005-0000-0000-00009E1C0000}"/>
    <cellStyle name="Komma 2 2 6 2 3 2 2 3" xfId="13602" xr:uid="{00000000-0005-0000-0000-00009F1C0000}"/>
    <cellStyle name="Komma 2 2 6 2 3 2 3" xfId="5158" xr:uid="{00000000-0005-0000-0000-0000A01C0000}"/>
    <cellStyle name="Komma 2 2 6 2 3 2 3 2" xfId="10306" xr:uid="{00000000-0005-0000-0000-0000A11C0000}"/>
    <cellStyle name="Komma 2 2 6 2 3 2 3 2 2" xfId="19860" xr:uid="{00000000-0005-0000-0000-0000A21C0000}"/>
    <cellStyle name="Komma 2 2 6 2 3 2 3 3" xfId="15168" xr:uid="{00000000-0005-0000-0000-0000A31C0000}"/>
    <cellStyle name="Komma 2 2 6 2 3 2 4" xfId="6874" xr:uid="{00000000-0005-0000-0000-0000A41C0000}"/>
    <cellStyle name="Komma 2 2 6 2 3 2 4 2" xfId="16732" xr:uid="{00000000-0005-0000-0000-0000A51C0000}"/>
    <cellStyle name="Komma 2 2 6 2 3 2 5" xfId="12034" xr:uid="{00000000-0005-0000-0000-0000A61C0000}"/>
    <cellStyle name="Komma 2 2 6 2 3 3" xfId="2578" xr:uid="{00000000-0005-0000-0000-0000A71C0000}"/>
    <cellStyle name="Komma 2 2 6 2 3 3 2" xfId="7732" xr:uid="{00000000-0005-0000-0000-0000A81C0000}"/>
    <cellStyle name="Komma 2 2 6 2 3 3 2 2" xfId="17514" xr:uid="{00000000-0005-0000-0000-0000A91C0000}"/>
    <cellStyle name="Komma 2 2 6 2 3 3 3" xfId="12820" xr:uid="{00000000-0005-0000-0000-0000AA1C0000}"/>
    <cellStyle name="Komma 2 2 6 2 3 4" xfId="4300" xr:uid="{00000000-0005-0000-0000-0000AB1C0000}"/>
    <cellStyle name="Komma 2 2 6 2 3 4 2" xfId="9448" xr:uid="{00000000-0005-0000-0000-0000AC1C0000}"/>
    <cellStyle name="Komma 2 2 6 2 3 4 2 2" xfId="19078" xr:uid="{00000000-0005-0000-0000-0000AD1C0000}"/>
    <cellStyle name="Komma 2 2 6 2 3 4 3" xfId="14386" xr:uid="{00000000-0005-0000-0000-0000AE1C0000}"/>
    <cellStyle name="Komma 2 2 6 2 3 5" xfId="6016" xr:uid="{00000000-0005-0000-0000-0000AF1C0000}"/>
    <cellStyle name="Komma 2 2 6 2 3 5 2" xfId="15950" xr:uid="{00000000-0005-0000-0000-0000B01C0000}"/>
    <cellStyle name="Komma 2 2 6 2 3 6" xfId="11170" xr:uid="{00000000-0005-0000-0000-0000B11C0000}"/>
    <cellStyle name="Komma 2 2 6 2 4" xfId="345" xr:uid="{00000000-0005-0000-0000-0000B21C0000}"/>
    <cellStyle name="Komma 2 2 6 2 4 2" xfId="1690" xr:uid="{00000000-0005-0000-0000-0000B31C0000}"/>
    <cellStyle name="Komma 2 2 6 2 4 2 2" xfId="3441" xr:uid="{00000000-0005-0000-0000-0000B41C0000}"/>
    <cellStyle name="Komma 2 2 6 2 4 2 2 2" xfId="8591" xr:uid="{00000000-0005-0000-0000-0000B51C0000}"/>
    <cellStyle name="Komma 2 2 6 2 4 2 2 2 2" xfId="18297" xr:uid="{00000000-0005-0000-0000-0000B61C0000}"/>
    <cellStyle name="Komma 2 2 6 2 4 2 2 3" xfId="13603" xr:uid="{00000000-0005-0000-0000-0000B71C0000}"/>
    <cellStyle name="Komma 2 2 6 2 4 2 3" xfId="5159" xr:uid="{00000000-0005-0000-0000-0000B81C0000}"/>
    <cellStyle name="Komma 2 2 6 2 4 2 3 2" xfId="10307" xr:uid="{00000000-0005-0000-0000-0000B91C0000}"/>
    <cellStyle name="Komma 2 2 6 2 4 2 3 2 2" xfId="19861" xr:uid="{00000000-0005-0000-0000-0000BA1C0000}"/>
    <cellStyle name="Komma 2 2 6 2 4 2 3 3" xfId="15169" xr:uid="{00000000-0005-0000-0000-0000BB1C0000}"/>
    <cellStyle name="Komma 2 2 6 2 4 2 4" xfId="6875" xr:uid="{00000000-0005-0000-0000-0000BC1C0000}"/>
    <cellStyle name="Komma 2 2 6 2 4 2 4 2" xfId="16733" xr:uid="{00000000-0005-0000-0000-0000BD1C0000}"/>
    <cellStyle name="Komma 2 2 6 2 4 2 5" xfId="12035" xr:uid="{00000000-0005-0000-0000-0000BE1C0000}"/>
    <cellStyle name="Komma 2 2 6 2 4 3" xfId="2579" xr:uid="{00000000-0005-0000-0000-0000BF1C0000}"/>
    <cellStyle name="Komma 2 2 6 2 4 3 2" xfId="7733" xr:uid="{00000000-0005-0000-0000-0000C01C0000}"/>
    <cellStyle name="Komma 2 2 6 2 4 3 2 2" xfId="17515" xr:uid="{00000000-0005-0000-0000-0000C11C0000}"/>
    <cellStyle name="Komma 2 2 6 2 4 3 3" xfId="12821" xr:uid="{00000000-0005-0000-0000-0000C21C0000}"/>
    <cellStyle name="Komma 2 2 6 2 4 4" xfId="4301" xr:uid="{00000000-0005-0000-0000-0000C31C0000}"/>
    <cellStyle name="Komma 2 2 6 2 4 4 2" xfId="9449" xr:uid="{00000000-0005-0000-0000-0000C41C0000}"/>
    <cellStyle name="Komma 2 2 6 2 4 4 2 2" xfId="19079" xr:uid="{00000000-0005-0000-0000-0000C51C0000}"/>
    <cellStyle name="Komma 2 2 6 2 4 4 3" xfId="14387" xr:uid="{00000000-0005-0000-0000-0000C61C0000}"/>
    <cellStyle name="Komma 2 2 6 2 4 5" xfId="6017" xr:uid="{00000000-0005-0000-0000-0000C71C0000}"/>
    <cellStyle name="Komma 2 2 6 2 4 5 2" xfId="15951" xr:uid="{00000000-0005-0000-0000-0000C81C0000}"/>
    <cellStyle name="Komma 2 2 6 2 4 6" xfId="11171" xr:uid="{00000000-0005-0000-0000-0000C91C0000}"/>
    <cellStyle name="Komma 2 2 6 2 5" xfId="1686" xr:uid="{00000000-0005-0000-0000-0000CA1C0000}"/>
    <cellStyle name="Komma 2 2 6 2 5 2" xfId="3437" xr:uid="{00000000-0005-0000-0000-0000CB1C0000}"/>
    <cellStyle name="Komma 2 2 6 2 5 2 2" xfId="8587" xr:uid="{00000000-0005-0000-0000-0000CC1C0000}"/>
    <cellStyle name="Komma 2 2 6 2 5 2 2 2" xfId="18293" xr:uid="{00000000-0005-0000-0000-0000CD1C0000}"/>
    <cellStyle name="Komma 2 2 6 2 5 2 3" xfId="13599" xr:uid="{00000000-0005-0000-0000-0000CE1C0000}"/>
    <cellStyle name="Komma 2 2 6 2 5 3" xfId="5155" xr:uid="{00000000-0005-0000-0000-0000CF1C0000}"/>
    <cellStyle name="Komma 2 2 6 2 5 3 2" xfId="10303" xr:uid="{00000000-0005-0000-0000-0000D01C0000}"/>
    <cellStyle name="Komma 2 2 6 2 5 3 2 2" xfId="19857" xr:uid="{00000000-0005-0000-0000-0000D11C0000}"/>
    <cellStyle name="Komma 2 2 6 2 5 3 3" xfId="15165" xr:uid="{00000000-0005-0000-0000-0000D21C0000}"/>
    <cellStyle name="Komma 2 2 6 2 5 4" xfId="6871" xr:uid="{00000000-0005-0000-0000-0000D31C0000}"/>
    <cellStyle name="Komma 2 2 6 2 5 4 2" xfId="16729" xr:uid="{00000000-0005-0000-0000-0000D41C0000}"/>
    <cellStyle name="Komma 2 2 6 2 5 5" xfId="12031" xr:uid="{00000000-0005-0000-0000-0000D51C0000}"/>
    <cellStyle name="Komma 2 2 6 2 6" xfId="2575" xr:uid="{00000000-0005-0000-0000-0000D61C0000}"/>
    <cellStyle name="Komma 2 2 6 2 6 2" xfId="7729" xr:uid="{00000000-0005-0000-0000-0000D71C0000}"/>
    <cellStyle name="Komma 2 2 6 2 6 2 2" xfId="17511" xr:uid="{00000000-0005-0000-0000-0000D81C0000}"/>
    <cellStyle name="Komma 2 2 6 2 6 3" xfId="12817" xr:uid="{00000000-0005-0000-0000-0000D91C0000}"/>
    <cellStyle name="Komma 2 2 6 2 7" xfId="4297" xr:uid="{00000000-0005-0000-0000-0000DA1C0000}"/>
    <cellStyle name="Komma 2 2 6 2 7 2" xfId="9445" xr:uid="{00000000-0005-0000-0000-0000DB1C0000}"/>
    <cellStyle name="Komma 2 2 6 2 7 2 2" xfId="19075" xr:uid="{00000000-0005-0000-0000-0000DC1C0000}"/>
    <cellStyle name="Komma 2 2 6 2 7 3" xfId="14383" xr:uid="{00000000-0005-0000-0000-0000DD1C0000}"/>
    <cellStyle name="Komma 2 2 6 2 8" xfId="6013" xr:uid="{00000000-0005-0000-0000-0000DE1C0000}"/>
    <cellStyle name="Komma 2 2 6 2 8 2" xfId="15947" xr:uid="{00000000-0005-0000-0000-0000DF1C0000}"/>
    <cellStyle name="Komma 2 2 6 2 9" xfId="11167" xr:uid="{00000000-0005-0000-0000-0000E01C0000}"/>
    <cellStyle name="Komma 2 2 6 3" xfId="346" xr:uid="{00000000-0005-0000-0000-0000E11C0000}"/>
    <cellStyle name="Komma 2 2 6 3 2" xfId="347" xr:uid="{00000000-0005-0000-0000-0000E21C0000}"/>
    <cellStyle name="Komma 2 2 6 3 2 2" xfId="1692" xr:uid="{00000000-0005-0000-0000-0000E31C0000}"/>
    <cellStyle name="Komma 2 2 6 3 2 2 2" xfId="3443" xr:uid="{00000000-0005-0000-0000-0000E41C0000}"/>
    <cellStyle name="Komma 2 2 6 3 2 2 2 2" xfId="8593" xr:uid="{00000000-0005-0000-0000-0000E51C0000}"/>
    <cellStyle name="Komma 2 2 6 3 2 2 2 2 2" xfId="18299" xr:uid="{00000000-0005-0000-0000-0000E61C0000}"/>
    <cellStyle name="Komma 2 2 6 3 2 2 2 3" xfId="13605" xr:uid="{00000000-0005-0000-0000-0000E71C0000}"/>
    <cellStyle name="Komma 2 2 6 3 2 2 3" xfId="5161" xr:uid="{00000000-0005-0000-0000-0000E81C0000}"/>
    <cellStyle name="Komma 2 2 6 3 2 2 3 2" xfId="10309" xr:uid="{00000000-0005-0000-0000-0000E91C0000}"/>
    <cellStyle name="Komma 2 2 6 3 2 2 3 2 2" xfId="19863" xr:uid="{00000000-0005-0000-0000-0000EA1C0000}"/>
    <cellStyle name="Komma 2 2 6 3 2 2 3 3" xfId="15171" xr:uid="{00000000-0005-0000-0000-0000EB1C0000}"/>
    <cellStyle name="Komma 2 2 6 3 2 2 4" xfId="6877" xr:uid="{00000000-0005-0000-0000-0000EC1C0000}"/>
    <cellStyle name="Komma 2 2 6 3 2 2 4 2" xfId="16735" xr:uid="{00000000-0005-0000-0000-0000ED1C0000}"/>
    <cellStyle name="Komma 2 2 6 3 2 2 5" xfId="12037" xr:uid="{00000000-0005-0000-0000-0000EE1C0000}"/>
    <cellStyle name="Komma 2 2 6 3 2 3" xfId="2581" xr:uid="{00000000-0005-0000-0000-0000EF1C0000}"/>
    <cellStyle name="Komma 2 2 6 3 2 3 2" xfId="7735" xr:uid="{00000000-0005-0000-0000-0000F01C0000}"/>
    <cellStyle name="Komma 2 2 6 3 2 3 2 2" xfId="17517" xr:uid="{00000000-0005-0000-0000-0000F11C0000}"/>
    <cellStyle name="Komma 2 2 6 3 2 3 3" xfId="12823" xr:uid="{00000000-0005-0000-0000-0000F21C0000}"/>
    <cellStyle name="Komma 2 2 6 3 2 4" xfId="4303" xr:uid="{00000000-0005-0000-0000-0000F31C0000}"/>
    <cellStyle name="Komma 2 2 6 3 2 4 2" xfId="9451" xr:uid="{00000000-0005-0000-0000-0000F41C0000}"/>
    <cellStyle name="Komma 2 2 6 3 2 4 2 2" xfId="19081" xr:uid="{00000000-0005-0000-0000-0000F51C0000}"/>
    <cellStyle name="Komma 2 2 6 3 2 4 3" xfId="14389" xr:uid="{00000000-0005-0000-0000-0000F61C0000}"/>
    <cellStyle name="Komma 2 2 6 3 2 5" xfId="6019" xr:uid="{00000000-0005-0000-0000-0000F71C0000}"/>
    <cellStyle name="Komma 2 2 6 3 2 5 2" xfId="15953" xr:uid="{00000000-0005-0000-0000-0000F81C0000}"/>
    <cellStyle name="Komma 2 2 6 3 2 6" xfId="11173" xr:uid="{00000000-0005-0000-0000-0000F91C0000}"/>
    <cellStyle name="Komma 2 2 6 3 3" xfId="1691" xr:uid="{00000000-0005-0000-0000-0000FA1C0000}"/>
    <cellStyle name="Komma 2 2 6 3 3 2" xfId="3442" xr:uid="{00000000-0005-0000-0000-0000FB1C0000}"/>
    <cellStyle name="Komma 2 2 6 3 3 2 2" xfId="8592" xr:uid="{00000000-0005-0000-0000-0000FC1C0000}"/>
    <cellStyle name="Komma 2 2 6 3 3 2 2 2" xfId="18298" xr:uid="{00000000-0005-0000-0000-0000FD1C0000}"/>
    <cellStyle name="Komma 2 2 6 3 3 2 3" xfId="13604" xr:uid="{00000000-0005-0000-0000-0000FE1C0000}"/>
    <cellStyle name="Komma 2 2 6 3 3 3" xfId="5160" xr:uid="{00000000-0005-0000-0000-0000FF1C0000}"/>
    <cellStyle name="Komma 2 2 6 3 3 3 2" xfId="10308" xr:uid="{00000000-0005-0000-0000-0000001D0000}"/>
    <cellStyle name="Komma 2 2 6 3 3 3 2 2" xfId="19862" xr:uid="{00000000-0005-0000-0000-0000011D0000}"/>
    <cellStyle name="Komma 2 2 6 3 3 3 3" xfId="15170" xr:uid="{00000000-0005-0000-0000-0000021D0000}"/>
    <cellStyle name="Komma 2 2 6 3 3 4" xfId="6876" xr:uid="{00000000-0005-0000-0000-0000031D0000}"/>
    <cellStyle name="Komma 2 2 6 3 3 4 2" xfId="16734" xr:uid="{00000000-0005-0000-0000-0000041D0000}"/>
    <cellStyle name="Komma 2 2 6 3 3 5" xfId="12036" xr:uid="{00000000-0005-0000-0000-0000051D0000}"/>
    <cellStyle name="Komma 2 2 6 3 4" xfId="2580" xr:uid="{00000000-0005-0000-0000-0000061D0000}"/>
    <cellStyle name="Komma 2 2 6 3 4 2" xfId="7734" xr:uid="{00000000-0005-0000-0000-0000071D0000}"/>
    <cellStyle name="Komma 2 2 6 3 4 2 2" xfId="17516" xr:uid="{00000000-0005-0000-0000-0000081D0000}"/>
    <cellStyle name="Komma 2 2 6 3 4 3" xfId="12822" xr:uid="{00000000-0005-0000-0000-0000091D0000}"/>
    <cellStyle name="Komma 2 2 6 3 5" xfId="4302" xr:uid="{00000000-0005-0000-0000-00000A1D0000}"/>
    <cellStyle name="Komma 2 2 6 3 5 2" xfId="9450" xr:uid="{00000000-0005-0000-0000-00000B1D0000}"/>
    <cellStyle name="Komma 2 2 6 3 5 2 2" xfId="19080" xr:uid="{00000000-0005-0000-0000-00000C1D0000}"/>
    <cellStyle name="Komma 2 2 6 3 5 3" xfId="14388" xr:uid="{00000000-0005-0000-0000-00000D1D0000}"/>
    <cellStyle name="Komma 2 2 6 3 6" xfId="6018" xr:uid="{00000000-0005-0000-0000-00000E1D0000}"/>
    <cellStyle name="Komma 2 2 6 3 6 2" xfId="15952" xr:uid="{00000000-0005-0000-0000-00000F1D0000}"/>
    <cellStyle name="Komma 2 2 6 3 7" xfId="11172" xr:uid="{00000000-0005-0000-0000-0000101D0000}"/>
    <cellStyle name="Komma 2 2 6 4" xfId="348" xr:uid="{00000000-0005-0000-0000-0000111D0000}"/>
    <cellStyle name="Komma 2 2 6 4 2" xfId="1693" xr:uid="{00000000-0005-0000-0000-0000121D0000}"/>
    <cellStyle name="Komma 2 2 6 4 2 2" xfId="3444" xr:uid="{00000000-0005-0000-0000-0000131D0000}"/>
    <cellStyle name="Komma 2 2 6 4 2 2 2" xfId="8594" xr:uid="{00000000-0005-0000-0000-0000141D0000}"/>
    <cellStyle name="Komma 2 2 6 4 2 2 2 2" xfId="18300" xr:uid="{00000000-0005-0000-0000-0000151D0000}"/>
    <cellStyle name="Komma 2 2 6 4 2 2 3" xfId="13606" xr:uid="{00000000-0005-0000-0000-0000161D0000}"/>
    <cellStyle name="Komma 2 2 6 4 2 3" xfId="5162" xr:uid="{00000000-0005-0000-0000-0000171D0000}"/>
    <cellStyle name="Komma 2 2 6 4 2 3 2" xfId="10310" xr:uid="{00000000-0005-0000-0000-0000181D0000}"/>
    <cellStyle name="Komma 2 2 6 4 2 3 2 2" xfId="19864" xr:uid="{00000000-0005-0000-0000-0000191D0000}"/>
    <cellStyle name="Komma 2 2 6 4 2 3 3" xfId="15172" xr:uid="{00000000-0005-0000-0000-00001A1D0000}"/>
    <cellStyle name="Komma 2 2 6 4 2 4" xfId="6878" xr:uid="{00000000-0005-0000-0000-00001B1D0000}"/>
    <cellStyle name="Komma 2 2 6 4 2 4 2" xfId="16736" xr:uid="{00000000-0005-0000-0000-00001C1D0000}"/>
    <cellStyle name="Komma 2 2 6 4 2 5" xfId="12038" xr:uid="{00000000-0005-0000-0000-00001D1D0000}"/>
    <cellStyle name="Komma 2 2 6 4 3" xfId="2582" xr:uid="{00000000-0005-0000-0000-00001E1D0000}"/>
    <cellStyle name="Komma 2 2 6 4 3 2" xfId="7736" xr:uid="{00000000-0005-0000-0000-00001F1D0000}"/>
    <cellStyle name="Komma 2 2 6 4 3 2 2" xfId="17518" xr:uid="{00000000-0005-0000-0000-0000201D0000}"/>
    <cellStyle name="Komma 2 2 6 4 3 3" xfId="12824" xr:uid="{00000000-0005-0000-0000-0000211D0000}"/>
    <cellStyle name="Komma 2 2 6 4 4" xfId="4304" xr:uid="{00000000-0005-0000-0000-0000221D0000}"/>
    <cellStyle name="Komma 2 2 6 4 4 2" xfId="9452" xr:uid="{00000000-0005-0000-0000-0000231D0000}"/>
    <cellStyle name="Komma 2 2 6 4 4 2 2" xfId="19082" xr:uid="{00000000-0005-0000-0000-0000241D0000}"/>
    <cellStyle name="Komma 2 2 6 4 4 3" xfId="14390" xr:uid="{00000000-0005-0000-0000-0000251D0000}"/>
    <cellStyle name="Komma 2 2 6 4 5" xfId="6020" xr:uid="{00000000-0005-0000-0000-0000261D0000}"/>
    <cellStyle name="Komma 2 2 6 4 5 2" xfId="15954" xr:uid="{00000000-0005-0000-0000-0000271D0000}"/>
    <cellStyle name="Komma 2 2 6 4 6" xfId="11174" xr:uid="{00000000-0005-0000-0000-0000281D0000}"/>
    <cellStyle name="Komma 2 2 6 5" xfId="349" xr:uid="{00000000-0005-0000-0000-0000291D0000}"/>
    <cellStyle name="Komma 2 2 6 5 2" xfId="1694" xr:uid="{00000000-0005-0000-0000-00002A1D0000}"/>
    <cellStyle name="Komma 2 2 6 5 2 2" xfId="3445" xr:uid="{00000000-0005-0000-0000-00002B1D0000}"/>
    <cellStyle name="Komma 2 2 6 5 2 2 2" xfId="8595" xr:uid="{00000000-0005-0000-0000-00002C1D0000}"/>
    <cellStyle name="Komma 2 2 6 5 2 2 2 2" xfId="18301" xr:uid="{00000000-0005-0000-0000-00002D1D0000}"/>
    <cellStyle name="Komma 2 2 6 5 2 2 3" xfId="13607" xr:uid="{00000000-0005-0000-0000-00002E1D0000}"/>
    <cellStyle name="Komma 2 2 6 5 2 3" xfId="5163" xr:uid="{00000000-0005-0000-0000-00002F1D0000}"/>
    <cellStyle name="Komma 2 2 6 5 2 3 2" xfId="10311" xr:uid="{00000000-0005-0000-0000-0000301D0000}"/>
    <cellStyle name="Komma 2 2 6 5 2 3 2 2" xfId="19865" xr:uid="{00000000-0005-0000-0000-0000311D0000}"/>
    <cellStyle name="Komma 2 2 6 5 2 3 3" xfId="15173" xr:uid="{00000000-0005-0000-0000-0000321D0000}"/>
    <cellStyle name="Komma 2 2 6 5 2 4" xfId="6879" xr:uid="{00000000-0005-0000-0000-0000331D0000}"/>
    <cellStyle name="Komma 2 2 6 5 2 4 2" xfId="16737" xr:uid="{00000000-0005-0000-0000-0000341D0000}"/>
    <cellStyle name="Komma 2 2 6 5 2 5" xfId="12039" xr:uid="{00000000-0005-0000-0000-0000351D0000}"/>
    <cellStyle name="Komma 2 2 6 5 3" xfId="2583" xr:uid="{00000000-0005-0000-0000-0000361D0000}"/>
    <cellStyle name="Komma 2 2 6 5 3 2" xfId="7737" xr:uid="{00000000-0005-0000-0000-0000371D0000}"/>
    <cellStyle name="Komma 2 2 6 5 3 2 2" xfId="17519" xr:uid="{00000000-0005-0000-0000-0000381D0000}"/>
    <cellStyle name="Komma 2 2 6 5 3 3" xfId="12825" xr:uid="{00000000-0005-0000-0000-0000391D0000}"/>
    <cellStyle name="Komma 2 2 6 5 4" xfId="4305" xr:uid="{00000000-0005-0000-0000-00003A1D0000}"/>
    <cellStyle name="Komma 2 2 6 5 4 2" xfId="9453" xr:uid="{00000000-0005-0000-0000-00003B1D0000}"/>
    <cellStyle name="Komma 2 2 6 5 4 2 2" xfId="19083" xr:uid="{00000000-0005-0000-0000-00003C1D0000}"/>
    <cellStyle name="Komma 2 2 6 5 4 3" xfId="14391" xr:uid="{00000000-0005-0000-0000-00003D1D0000}"/>
    <cellStyle name="Komma 2 2 6 5 5" xfId="6021" xr:uid="{00000000-0005-0000-0000-00003E1D0000}"/>
    <cellStyle name="Komma 2 2 6 5 5 2" xfId="15955" xr:uid="{00000000-0005-0000-0000-00003F1D0000}"/>
    <cellStyle name="Komma 2 2 6 5 6" xfId="11175" xr:uid="{00000000-0005-0000-0000-0000401D0000}"/>
    <cellStyle name="Komma 2 2 6 6" xfId="1685" xr:uid="{00000000-0005-0000-0000-0000411D0000}"/>
    <cellStyle name="Komma 2 2 6 6 2" xfId="3436" xr:uid="{00000000-0005-0000-0000-0000421D0000}"/>
    <cellStyle name="Komma 2 2 6 6 2 2" xfId="8586" xr:uid="{00000000-0005-0000-0000-0000431D0000}"/>
    <cellStyle name="Komma 2 2 6 6 2 2 2" xfId="18292" xr:uid="{00000000-0005-0000-0000-0000441D0000}"/>
    <cellStyle name="Komma 2 2 6 6 2 3" xfId="13598" xr:uid="{00000000-0005-0000-0000-0000451D0000}"/>
    <cellStyle name="Komma 2 2 6 6 3" xfId="5154" xr:uid="{00000000-0005-0000-0000-0000461D0000}"/>
    <cellStyle name="Komma 2 2 6 6 3 2" xfId="10302" xr:uid="{00000000-0005-0000-0000-0000471D0000}"/>
    <cellStyle name="Komma 2 2 6 6 3 2 2" xfId="19856" xr:uid="{00000000-0005-0000-0000-0000481D0000}"/>
    <cellStyle name="Komma 2 2 6 6 3 3" xfId="15164" xr:uid="{00000000-0005-0000-0000-0000491D0000}"/>
    <cellStyle name="Komma 2 2 6 6 4" xfId="6870" xr:uid="{00000000-0005-0000-0000-00004A1D0000}"/>
    <cellStyle name="Komma 2 2 6 6 4 2" xfId="16728" xr:uid="{00000000-0005-0000-0000-00004B1D0000}"/>
    <cellStyle name="Komma 2 2 6 6 5" xfId="12030" xr:uid="{00000000-0005-0000-0000-00004C1D0000}"/>
    <cellStyle name="Komma 2 2 6 7" xfId="2574" xr:uid="{00000000-0005-0000-0000-00004D1D0000}"/>
    <cellStyle name="Komma 2 2 6 7 2" xfId="7728" xr:uid="{00000000-0005-0000-0000-00004E1D0000}"/>
    <cellStyle name="Komma 2 2 6 7 2 2" xfId="17510" xr:uid="{00000000-0005-0000-0000-00004F1D0000}"/>
    <cellStyle name="Komma 2 2 6 7 3" xfId="12816" xr:uid="{00000000-0005-0000-0000-0000501D0000}"/>
    <cellStyle name="Komma 2 2 6 8" xfId="4296" xr:uid="{00000000-0005-0000-0000-0000511D0000}"/>
    <cellStyle name="Komma 2 2 6 8 2" xfId="9444" xr:uid="{00000000-0005-0000-0000-0000521D0000}"/>
    <cellStyle name="Komma 2 2 6 8 2 2" xfId="19074" xr:uid="{00000000-0005-0000-0000-0000531D0000}"/>
    <cellStyle name="Komma 2 2 6 8 3" xfId="14382" xr:uid="{00000000-0005-0000-0000-0000541D0000}"/>
    <cellStyle name="Komma 2 2 6 9" xfId="6012" xr:uid="{00000000-0005-0000-0000-0000551D0000}"/>
    <cellStyle name="Komma 2 2 6 9 2" xfId="15946" xr:uid="{00000000-0005-0000-0000-0000561D0000}"/>
    <cellStyle name="Komma 2 2 7" xfId="350" xr:uid="{00000000-0005-0000-0000-0000571D0000}"/>
    <cellStyle name="Komma 2 2 7 2" xfId="351" xr:uid="{00000000-0005-0000-0000-0000581D0000}"/>
    <cellStyle name="Komma 2 2 7 2 2" xfId="352" xr:uid="{00000000-0005-0000-0000-0000591D0000}"/>
    <cellStyle name="Komma 2 2 7 2 2 2" xfId="1697" xr:uid="{00000000-0005-0000-0000-00005A1D0000}"/>
    <cellStyle name="Komma 2 2 7 2 2 2 2" xfId="3448" xr:uid="{00000000-0005-0000-0000-00005B1D0000}"/>
    <cellStyle name="Komma 2 2 7 2 2 2 2 2" xfId="8598" xr:uid="{00000000-0005-0000-0000-00005C1D0000}"/>
    <cellStyle name="Komma 2 2 7 2 2 2 2 2 2" xfId="18304" xr:uid="{00000000-0005-0000-0000-00005D1D0000}"/>
    <cellStyle name="Komma 2 2 7 2 2 2 2 3" xfId="13610" xr:uid="{00000000-0005-0000-0000-00005E1D0000}"/>
    <cellStyle name="Komma 2 2 7 2 2 2 3" xfId="5166" xr:uid="{00000000-0005-0000-0000-00005F1D0000}"/>
    <cellStyle name="Komma 2 2 7 2 2 2 3 2" xfId="10314" xr:uid="{00000000-0005-0000-0000-0000601D0000}"/>
    <cellStyle name="Komma 2 2 7 2 2 2 3 2 2" xfId="19868" xr:uid="{00000000-0005-0000-0000-0000611D0000}"/>
    <cellStyle name="Komma 2 2 7 2 2 2 3 3" xfId="15176" xr:uid="{00000000-0005-0000-0000-0000621D0000}"/>
    <cellStyle name="Komma 2 2 7 2 2 2 4" xfId="6882" xr:uid="{00000000-0005-0000-0000-0000631D0000}"/>
    <cellStyle name="Komma 2 2 7 2 2 2 4 2" xfId="16740" xr:uid="{00000000-0005-0000-0000-0000641D0000}"/>
    <cellStyle name="Komma 2 2 7 2 2 2 5" xfId="12042" xr:uid="{00000000-0005-0000-0000-0000651D0000}"/>
    <cellStyle name="Komma 2 2 7 2 2 3" xfId="2586" xr:uid="{00000000-0005-0000-0000-0000661D0000}"/>
    <cellStyle name="Komma 2 2 7 2 2 3 2" xfId="7740" xr:uid="{00000000-0005-0000-0000-0000671D0000}"/>
    <cellStyle name="Komma 2 2 7 2 2 3 2 2" xfId="17522" xr:uid="{00000000-0005-0000-0000-0000681D0000}"/>
    <cellStyle name="Komma 2 2 7 2 2 3 3" xfId="12828" xr:uid="{00000000-0005-0000-0000-0000691D0000}"/>
    <cellStyle name="Komma 2 2 7 2 2 4" xfId="4308" xr:uid="{00000000-0005-0000-0000-00006A1D0000}"/>
    <cellStyle name="Komma 2 2 7 2 2 4 2" xfId="9456" xr:uid="{00000000-0005-0000-0000-00006B1D0000}"/>
    <cellStyle name="Komma 2 2 7 2 2 4 2 2" xfId="19086" xr:uid="{00000000-0005-0000-0000-00006C1D0000}"/>
    <cellStyle name="Komma 2 2 7 2 2 4 3" xfId="14394" xr:uid="{00000000-0005-0000-0000-00006D1D0000}"/>
    <cellStyle name="Komma 2 2 7 2 2 5" xfId="6024" xr:uid="{00000000-0005-0000-0000-00006E1D0000}"/>
    <cellStyle name="Komma 2 2 7 2 2 5 2" xfId="15958" xr:uid="{00000000-0005-0000-0000-00006F1D0000}"/>
    <cellStyle name="Komma 2 2 7 2 2 6" xfId="11178" xr:uid="{00000000-0005-0000-0000-0000701D0000}"/>
    <cellStyle name="Komma 2 2 7 2 3" xfId="1696" xr:uid="{00000000-0005-0000-0000-0000711D0000}"/>
    <cellStyle name="Komma 2 2 7 2 3 2" xfId="3447" xr:uid="{00000000-0005-0000-0000-0000721D0000}"/>
    <cellStyle name="Komma 2 2 7 2 3 2 2" xfId="8597" xr:uid="{00000000-0005-0000-0000-0000731D0000}"/>
    <cellStyle name="Komma 2 2 7 2 3 2 2 2" xfId="18303" xr:uid="{00000000-0005-0000-0000-0000741D0000}"/>
    <cellStyle name="Komma 2 2 7 2 3 2 3" xfId="13609" xr:uid="{00000000-0005-0000-0000-0000751D0000}"/>
    <cellStyle name="Komma 2 2 7 2 3 3" xfId="5165" xr:uid="{00000000-0005-0000-0000-0000761D0000}"/>
    <cellStyle name="Komma 2 2 7 2 3 3 2" xfId="10313" xr:uid="{00000000-0005-0000-0000-0000771D0000}"/>
    <cellStyle name="Komma 2 2 7 2 3 3 2 2" xfId="19867" xr:uid="{00000000-0005-0000-0000-0000781D0000}"/>
    <cellStyle name="Komma 2 2 7 2 3 3 3" xfId="15175" xr:uid="{00000000-0005-0000-0000-0000791D0000}"/>
    <cellStyle name="Komma 2 2 7 2 3 4" xfId="6881" xr:uid="{00000000-0005-0000-0000-00007A1D0000}"/>
    <cellStyle name="Komma 2 2 7 2 3 4 2" xfId="16739" xr:uid="{00000000-0005-0000-0000-00007B1D0000}"/>
    <cellStyle name="Komma 2 2 7 2 3 5" xfId="12041" xr:uid="{00000000-0005-0000-0000-00007C1D0000}"/>
    <cellStyle name="Komma 2 2 7 2 4" xfId="2585" xr:uid="{00000000-0005-0000-0000-00007D1D0000}"/>
    <cellStyle name="Komma 2 2 7 2 4 2" xfId="7739" xr:uid="{00000000-0005-0000-0000-00007E1D0000}"/>
    <cellStyle name="Komma 2 2 7 2 4 2 2" xfId="17521" xr:uid="{00000000-0005-0000-0000-00007F1D0000}"/>
    <cellStyle name="Komma 2 2 7 2 4 3" xfId="12827" xr:uid="{00000000-0005-0000-0000-0000801D0000}"/>
    <cellStyle name="Komma 2 2 7 2 5" xfId="4307" xr:uid="{00000000-0005-0000-0000-0000811D0000}"/>
    <cellStyle name="Komma 2 2 7 2 5 2" xfId="9455" xr:uid="{00000000-0005-0000-0000-0000821D0000}"/>
    <cellStyle name="Komma 2 2 7 2 5 2 2" xfId="19085" xr:uid="{00000000-0005-0000-0000-0000831D0000}"/>
    <cellStyle name="Komma 2 2 7 2 5 3" xfId="14393" xr:uid="{00000000-0005-0000-0000-0000841D0000}"/>
    <cellStyle name="Komma 2 2 7 2 6" xfId="6023" xr:uid="{00000000-0005-0000-0000-0000851D0000}"/>
    <cellStyle name="Komma 2 2 7 2 6 2" xfId="15957" xr:uid="{00000000-0005-0000-0000-0000861D0000}"/>
    <cellStyle name="Komma 2 2 7 2 7" xfId="11177" xr:uid="{00000000-0005-0000-0000-0000871D0000}"/>
    <cellStyle name="Komma 2 2 7 3" xfId="353" xr:uid="{00000000-0005-0000-0000-0000881D0000}"/>
    <cellStyle name="Komma 2 2 7 3 2" xfId="1698" xr:uid="{00000000-0005-0000-0000-0000891D0000}"/>
    <cellStyle name="Komma 2 2 7 3 2 2" xfId="3449" xr:uid="{00000000-0005-0000-0000-00008A1D0000}"/>
    <cellStyle name="Komma 2 2 7 3 2 2 2" xfId="8599" xr:uid="{00000000-0005-0000-0000-00008B1D0000}"/>
    <cellStyle name="Komma 2 2 7 3 2 2 2 2" xfId="18305" xr:uid="{00000000-0005-0000-0000-00008C1D0000}"/>
    <cellStyle name="Komma 2 2 7 3 2 2 3" xfId="13611" xr:uid="{00000000-0005-0000-0000-00008D1D0000}"/>
    <cellStyle name="Komma 2 2 7 3 2 3" xfId="5167" xr:uid="{00000000-0005-0000-0000-00008E1D0000}"/>
    <cellStyle name="Komma 2 2 7 3 2 3 2" xfId="10315" xr:uid="{00000000-0005-0000-0000-00008F1D0000}"/>
    <cellStyle name="Komma 2 2 7 3 2 3 2 2" xfId="19869" xr:uid="{00000000-0005-0000-0000-0000901D0000}"/>
    <cellStyle name="Komma 2 2 7 3 2 3 3" xfId="15177" xr:uid="{00000000-0005-0000-0000-0000911D0000}"/>
    <cellStyle name="Komma 2 2 7 3 2 4" xfId="6883" xr:uid="{00000000-0005-0000-0000-0000921D0000}"/>
    <cellStyle name="Komma 2 2 7 3 2 4 2" xfId="16741" xr:uid="{00000000-0005-0000-0000-0000931D0000}"/>
    <cellStyle name="Komma 2 2 7 3 2 5" xfId="12043" xr:uid="{00000000-0005-0000-0000-0000941D0000}"/>
    <cellStyle name="Komma 2 2 7 3 3" xfId="2587" xr:uid="{00000000-0005-0000-0000-0000951D0000}"/>
    <cellStyle name="Komma 2 2 7 3 3 2" xfId="7741" xr:uid="{00000000-0005-0000-0000-0000961D0000}"/>
    <cellStyle name="Komma 2 2 7 3 3 2 2" xfId="17523" xr:uid="{00000000-0005-0000-0000-0000971D0000}"/>
    <cellStyle name="Komma 2 2 7 3 3 3" xfId="12829" xr:uid="{00000000-0005-0000-0000-0000981D0000}"/>
    <cellStyle name="Komma 2 2 7 3 4" xfId="4309" xr:uid="{00000000-0005-0000-0000-0000991D0000}"/>
    <cellStyle name="Komma 2 2 7 3 4 2" xfId="9457" xr:uid="{00000000-0005-0000-0000-00009A1D0000}"/>
    <cellStyle name="Komma 2 2 7 3 4 2 2" xfId="19087" xr:uid="{00000000-0005-0000-0000-00009B1D0000}"/>
    <cellStyle name="Komma 2 2 7 3 4 3" xfId="14395" xr:uid="{00000000-0005-0000-0000-00009C1D0000}"/>
    <cellStyle name="Komma 2 2 7 3 5" xfId="6025" xr:uid="{00000000-0005-0000-0000-00009D1D0000}"/>
    <cellStyle name="Komma 2 2 7 3 5 2" xfId="15959" xr:uid="{00000000-0005-0000-0000-00009E1D0000}"/>
    <cellStyle name="Komma 2 2 7 3 6" xfId="11179" xr:uid="{00000000-0005-0000-0000-00009F1D0000}"/>
    <cellStyle name="Komma 2 2 7 4" xfId="354" xr:uid="{00000000-0005-0000-0000-0000A01D0000}"/>
    <cellStyle name="Komma 2 2 7 4 2" xfId="1699" xr:uid="{00000000-0005-0000-0000-0000A11D0000}"/>
    <cellStyle name="Komma 2 2 7 4 2 2" xfId="3450" xr:uid="{00000000-0005-0000-0000-0000A21D0000}"/>
    <cellStyle name="Komma 2 2 7 4 2 2 2" xfId="8600" xr:uid="{00000000-0005-0000-0000-0000A31D0000}"/>
    <cellStyle name="Komma 2 2 7 4 2 2 2 2" xfId="18306" xr:uid="{00000000-0005-0000-0000-0000A41D0000}"/>
    <cellStyle name="Komma 2 2 7 4 2 2 3" xfId="13612" xr:uid="{00000000-0005-0000-0000-0000A51D0000}"/>
    <cellStyle name="Komma 2 2 7 4 2 3" xfId="5168" xr:uid="{00000000-0005-0000-0000-0000A61D0000}"/>
    <cellStyle name="Komma 2 2 7 4 2 3 2" xfId="10316" xr:uid="{00000000-0005-0000-0000-0000A71D0000}"/>
    <cellStyle name="Komma 2 2 7 4 2 3 2 2" xfId="19870" xr:uid="{00000000-0005-0000-0000-0000A81D0000}"/>
    <cellStyle name="Komma 2 2 7 4 2 3 3" xfId="15178" xr:uid="{00000000-0005-0000-0000-0000A91D0000}"/>
    <cellStyle name="Komma 2 2 7 4 2 4" xfId="6884" xr:uid="{00000000-0005-0000-0000-0000AA1D0000}"/>
    <cellStyle name="Komma 2 2 7 4 2 4 2" xfId="16742" xr:uid="{00000000-0005-0000-0000-0000AB1D0000}"/>
    <cellStyle name="Komma 2 2 7 4 2 5" xfId="12044" xr:uid="{00000000-0005-0000-0000-0000AC1D0000}"/>
    <cellStyle name="Komma 2 2 7 4 3" xfId="2588" xr:uid="{00000000-0005-0000-0000-0000AD1D0000}"/>
    <cellStyle name="Komma 2 2 7 4 3 2" xfId="7742" xr:uid="{00000000-0005-0000-0000-0000AE1D0000}"/>
    <cellStyle name="Komma 2 2 7 4 3 2 2" xfId="17524" xr:uid="{00000000-0005-0000-0000-0000AF1D0000}"/>
    <cellStyle name="Komma 2 2 7 4 3 3" xfId="12830" xr:uid="{00000000-0005-0000-0000-0000B01D0000}"/>
    <cellStyle name="Komma 2 2 7 4 4" xfId="4310" xr:uid="{00000000-0005-0000-0000-0000B11D0000}"/>
    <cellStyle name="Komma 2 2 7 4 4 2" xfId="9458" xr:uid="{00000000-0005-0000-0000-0000B21D0000}"/>
    <cellStyle name="Komma 2 2 7 4 4 2 2" xfId="19088" xr:uid="{00000000-0005-0000-0000-0000B31D0000}"/>
    <cellStyle name="Komma 2 2 7 4 4 3" xfId="14396" xr:uid="{00000000-0005-0000-0000-0000B41D0000}"/>
    <cellStyle name="Komma 2 2 7 4 5" xfId="6026" xr:uid="{00000000-0005-0000-0000-0000B51D0000}"/>
    <cellStyle name="Komma 2 2 7 4 5 2" xfId="15960" xr:uid="{00000000-0005-0000-0000-0000B61D0000}"/>
    <cellStyle name="Komma 2 2 7 4 6" xfId="11180" xr:uid="{00000000-0005-0000-0000-0000B71D0000}"/>
    <cellStyle name="Komma 2 2 7 5" xfId="1695" xr:uid="{00000000-0005-0000-0000-0000B81D0000}"/>
    <cellStyle name="Komma 2 2 7 5 2" xfId="3446" xr:uid="{00000000-0005-0000-0000-0000B91D0000}"/>
    <cellStyle name="Komma 2 2 7 5 2 2" xfId="8596" xr:uid="{00000000-0005-0000-0000-0000BA1D0000}"/>
    <cellStyle name="Komma 2 2 7 5 2 2 2" xfId="18302" xr:uid="{00000000-0005-0000-0000-0000BB1D0000}"/>
    <cellStyle name="Komma 2 2 7 5 2 3" xfId="13608" xr:uid="{00000000-0005-0000-0000-0000BC1D0000}"/>
    <cellStyle name="Komma 2 2 7 5 3" xfId="5164" xr:uid="{00000000-0005-0000-0000-0000BD1D0000}"/>
    <cellStyle name="Komma 2 2 7 5 3 2" xfId="10312" xr:uid="{00000000-0005-0000-0000-0000BE1D0000}"/>
    <cellStyle name="Komma 2 2 7 5 3 2 2" xfId="19866" xr:uid="{00000000-0005-0000-0000-0000BF1D0000}"/>
    <cellStyle name="Komma 2 2 7 5 3 3" xfId="15174" xr:uid="{00000000-0005-0000-0000-0000C01D0000}"/>
    <cellStyle name="Komma 2 2 7 5 4" xfId="6880" xr:uid="{00000000-0005-0000-0000-0000C11D0000}"/>
    <cellStyle name="Komma 2 2 7 5 4 2" xfId="16738" xr:uid="{00000000-0005-0000-0000-0000C21D0000}"/>
    <cellStyle name="Komma 2 2 7 5 5" xfId="12040" xr:uid="{00000000-0005-0000-0000-0000C31D0000}"/>
    <cellStyle name="Komma 2 2 7 6" xfId="2584" xr:uid="{00000000-0005-0000-0000-0000C41D0000}"/>
    <cellStyle name="Komma 2 2 7 6 2" xfId="7738" xr:uid="{00000000-0005-0000-0000-0000C51D0000}"/>
    <cellStyle name="Komma 2 2 7 6 2 2" xfId="17520" xr:uid="{00000000-0005-0000-0000-0000C61D0000}"/>
    <cellStyle name="Komma 2 2 7 6 3" xfId="12826" xr:uid="{00000000-0005-0000-0000-0000C71D0000}"/>
    <cellStyle name="Komma 2 2 7 7" xfId="4306" xr:uid="{00000000-0005-0000-0000-0000C81D0000}"/>
    <cellStyle name="Komma 2 2 7 7 2" xfId="9454" xr:uid="{00000000-0005-0000-0000-0000C91D0000}"/>
    <cellStyle name="Komma 2 2 7 7 2 2" xfId="19084" xr:uid="{00000000-0005-0000-0000-0000CA1D0000}"/>
    <cellStyle name="Komma 2 2 7 7 3" xfId="14392" xr:uid="{00000000-0005-0000-0000-0000CB1D0000}"/>
    <cellStyle name="Komma 2 2 7 8" xfId="6022" xr:uid="{00000000-0005-0000-0000-0000CC1D0000}"/>
    <cellStyle name="Komma 2 2 7 8 2" xfId="15956" xr:uid="{00000000-0005-0000-0000-0000CD1D0000}"/>
    <cellStyle name="Komma 2 2 7 9" xfId="11176" xr:uid="{00000000-0005-0000-0000-0000CE1D0000}"/>
    <cellStyle name="Komma 2 2 8" xfId="355" xr:uid="{00000000-0005-0000-0000-0000CF1D0000}"/>
    <cellStyle name="Komma 2 2 8 2" xfId="356" xr:uid="{00000000-0005-0000-0000-0000D01D0000}"/>
    <cellStyle name="Komma 2 2 8 2 2" xfId="1701" xr:uid="{00000000-0005-0000-0000-0000D11D0000}"/>
    <cellStyle name="Komma 2 2 8 2 2 2" xfId="3452" xr:uid="{00000000-0005-0000-0000-0000D21D0000}"/>
    <cellStyle name="Komma 2 2 8 2 2 2 2" xfId="8602" xr:uid="{00000000-0005-0000-0000-0000D31D0000}"/>
    <cellStyle name="Komma 2 2 8 2 2 2 2 2" xfId="18308" xr:uid="{00000000-0005-0000-0000-0000D41D0000}"/>
    <cellStyle name="Komma 2 2 8 2 2 2 3" xfId="13614" xr:uid="{00000000-0005-0000-0000-0000D51D0000}"/>
    <cellStyle name="Komma 2 2 8 2 2 3" xfId="5170" xr:uid="{00000000-0005-0000-0000-0000D61D0000}"/>
    <cellStyle name="Komma 2 2 8 2 2 3 2" xfId="10318" xr:uid="{00000000-0005-0000-0000-0000D71D0000}"/>
    <cellStyle name="Komma 2 2 8 2 2 3 2 2" xfId="19872" xr:uid="{00000000-0005-0000-0000-0000D81D0000}"/>
    <cellStyle name="Komma 2 2 8 2 2 3 3" xfId="15180" xr:uid="{00000000-0005-0000-0000-0000D91D0000}"/>
    <cellStyle name="Komma 2 2 8 2 2 4" xfId="6886" xr:uid="{00000000-0005-0000-0000-0000DA1D0000}"/>
    <cellStyle name="Komma 2 2 8 2 2 4 2" xfId="16744" xr:uid="{00000000-0005-0000-0000-0000DB1D0000}"/>
    <cellStyle name="Komma 2 2 8 2 2 5" xfId="12046" xr:uid="{00000000-0005-0000-0000-0000DC1D0000}"/>
    <cellStyle name="Komma 2 2 8 2 3" xfId="2590" xr:uid="{00000000-0005-0000-0000-0000DD1D0000}"/>
    <cellStyle name="Komma 2 2 8 2 3 2" xfId="7744" xr:uid="{00000000-0005-0000-0000-0000DE1D0000}"/>
    <cellStyle name="Komma 2 2 8 2 3 2 2" xfId="17526" xr:uid="{00000000-0005-0000-0000-0000DF1D0000}"/>
    <cellStyle name="Komma 2 2 8 2 3 3" xfId="12832" xr:uid="{00000000-0005-0000-0000-0000E01D0000}"/>
    <cellStyle name="Komma 2 2 8 2 4" xfId="4312" xr:uid="{00000000-0005-0000-0000-0000E11D0000}"/>
    <cellStyle name="Komma 2 2 8 2 4 2" xfId="9460" xr:uid="{00000000-0005-0000-0000-0000E21D0000}"/>
    <cellStyle name="Komma 2 2 8 2 4 2 2" xfId="19090" xr:uid="{00000000-0005-0000-0000-0000E31D0000}"/>
    <cellStyle name="Komma 2 2 8 2 4 3" xfId="14398" xr:uid="{00000000-0005-0000-0000-0000E41D0000}"/>
    <cellStyle name="Komma 2 2 8 2 5" xfId="6028" xr:uid="{00000000-0005-0000-0000-0000E51D0000}"/>
    <cellStyle name="Komma 2 2 8 2 5 2" xfId="15962" xr:uid="{00000000-0005-0000-0000-0000E61D0000}"/>
    <cellStyle name="Komma 2 2 8 2 6" xfId="11182" xr:uid="{00000000-0005-0000-0000-0000E71D0000}"/>
    <cellStyle name="Komma 2 2 8 3" xfId="1700" xr:uid="{00000000-0005-0000-0000-0000E81D0000}"/>
    <cellStyle name="Komma 2 2 8 3 2" xfId="3451" xr:uid="{00000000-0005-0000-0000-0000E91D0000}"/>
    <cellStyle name="Komma 2 2 8 3 2 2" xfId="8601" xr:uid="{00000000-0005-0000-0000-0000EA1D0000}"/>
    <cellStyle name="Komma 2 2 8 3 2 2 2" xfId="18307" xr:uid="{00000000-0005-0000-0000-0000EB1D0000}"/>
    <cellStyle name="Komma 2 2 8 3 2 3" xfId="13613" xr:uid="{00000000-0005-0000-0000-0000EC1D0000}"/>
    <cellStyle name="Komma 2 2 8 3 3" xfId="5169" xr:uid="{00000000-0005-0000-0000-0000ED1D0000}"/>
    <cellStyle name="Komma 2 2 8 3 3 2" xfId="10317" xr:uid="{00000000-0005-0000-0000-0000EE1D0000}"/>
    <cellStyle name="Komma 2 2 8 3 3 2 2" xfId="19871" xr:uid="{00000000-0005-0000-0000-0000EF1D0000}"/>
    <cellStyle name="Komma 2 2 8 3 3 3" xfId="15179" xr:uid="{00000000-0005-0000-0000-0000F01D0000}"/>
    <cellStyle name="Komma 2 2 8 3 4" xfId="6885" xr:uid="{00000000-0005-0000-0000-0000F11D0000}"/>
    <cellStyle name="Komma 2 2 8 3 4 2" xfId="16743" xr:uid="{00000000-0005-0000-0000-0000F21D0000}"/>
    <cellStyle name="Komma 2 2 8 3 5" xfId="12045" xr:uid="{00000000-0005-0000-0000-0000F31D0000}"/>
    <cellStyle name="Komma 2 2 8 4" xfId="2589" xr:uid="{00000000-0005-0000-0000-0000F41D0000}"/>
    <cellStyle name="Komma 2 2 8 4 2" xfId="7743" xr:uid="{00000000-0005-0000-0000-0000F51D0000}"/>
    <cellStyle name="Komma 2 2 8 4 2 2" xfId="17525" xr:uid="{00000000-0005-0000-0000-0000F61D0000}"/>
    <cellStyle name="Komma 2 2 8 4 3" xfId="12831" xr:uid="{00000000-0005-0000-0000-0000F71D0000}"/>
    <cellStyle name="Komma 2 2 8 5" xfId="4311" xr:uid="{00000000-0005-0000-0000-0000F81D0000}"/>
    <cellStyle name="Komma 2 2 8 5 2" xfId="9459" xr:uid="{00000000-0005-0000-0000-0000F91D0000}"/>
    <cellStyle name="Komma 2 2 8 5 2 2" xfId="19089" xr:uid="{00000000-0005-0000-0000-0000FA1D0000}"/>
    <cellStyle name="Komma 2 2 8 5 3" xfId="14397" xr:uid="{00000000-0005-0000-0000-0000FB1D0000}"/>
    <cellStyle name="Komma 2 2 8 6" xfId="6027" xr:uid="{00000000-0005-0000-0000-0000FC1D0000}"/>
    <cellStyle name="Komma 2 2 8 6 2" xfId="15961" xr:uid="{00000000-0005-0000-0000-0000FD1D0000}"/>
    <cellStyle name="Komma 2 2 8 7" xfId="11181" xr:uid="{00000000-0005-0000-0000-0000FE1D0000}"/>
    <cellStyle name="Komma 2 2 9" xfId="357" xr:uid="{00000000-0005-0000-0000-0000FF1D0000}"/>
    <cellStyle name="Komma 2 2 9 2" xfId="1702" xr:uid="{00000000-0005-0000-0000-0000001E0000}"/>
    <cellStyle name="Komma 2 2 9 2 2" xfId="3453" xr:uid="{00000000-0005-0000-0000-0000011E0000}"/>
    <cellStyle name="Komma 2 2 9 2 2 2" xfId="8603" xr:uid="{00000000-0005-0000-0000-0000021E0000}"/>
    <cellStyle name="Komma 2 2 9 2 2 2 2" xfId="18309" xr:uid="{00000000-0005-0000-0000-0000031E0000}"/>
    <cellStyle name="Komma 2 2 9 2 2 3" xfId="13615" xr:uid="{00000000-0005-0000-0000-0000041E0000}"/>
    <cellStyle name="Komma 2 2 9 2 3" xfId="5171" xr:uid="{00000000-0005-0000-0000-0000051E0000}"/>
    <cellStyle name="Komma 2 2 9 2 3 2" xfId="10319" xr:uid="{00000000-0005-0000-0000-0000061E0000}"/>
    <cellStyle name="Komma 2 2 9 2 3 2 2" xfId="19873" xr:uid="{00000000-0005-0000-0000-0000071E0000}"/>
    <cellStyle name="Komma 2 2 9 2 3 3" xfId="15181" xr:uid="{00000000-0005-0000-0000-0000081E0000}"/>
    <cellStyle name="Komma 2 2 9 2 4" xfId="6887" xr:uid="{00000000-0005-0000-0000-0000091E0000}"/>
    <cellStyle name="Komma 2 2 9 2 4 2" xfId="16745" xr:uid="{00000000-0005-0000-0000-00000A1E0000}"/>
    <cellStyle name="Komma 2 2 9 2 5" xfId="12047" xr:uid="{00000000-0005-0000-0000-00000B1E0000}"/>
    <cellStyle name="Komma 2 2 9 3" xfId="2591" xr:uid="{00000000-0005-0000-0000-00000C1E0000}"/>
    <cellStyle name="Komma 2 2 9 3 2" xfId="7745" xr:uid="{00000000-0005-0000-0000-00000D1E0000}"/>
    <cellStyle name="Komma 2 2 9 3 2 2" xfId="17527" xr:uid="{00000000-0005-0000-0000-00000E1E0000}"/>
    <cellStyle name="Komma 2 2 9 3 3" xfId="12833" xr:uid="{00000000-0005-0000-0000-00000F1E0000}"/>
    <cellStyle name="Komma 2 2 9 4" xfId="4313" xr:uid="{00000000-0005-0000-0000-0000101E0000}"/>
    <cellStyle name="Komma 2 2 9 4 2" xfId="9461" xr:uid="{00000000-0005-0000-0000-0000111E0000}"/>
    <cellStyle name="Komma 2 2 9 4 2 2" xfId="19091" xr:uid="{00000000-0005-0000-0000-0000121E0000}"/>
    <cellStyle name="Komma 2 2 9 4 3" xfId="14399" xr:uid="{00000000-0005-0000-0000-0000131E0000}"/>
    <cellStyle name="Komma 2 2 9 5" xfId="6029" xr:uid="{00000000-0005-0000-0000-0000141E0000}"/>
    <cellStyle name="Komma 2 2 9 5 2" xfId="15963" xr:uid="{00000000-0005-0000-0000-0000151E0000}"/>
    <cellStyle name="Komma 2 2 9 6" xfId="11183" xr:uid="{00000000-0005-0000-0000-0000161E0000}"/>
    <cellStyle name="Komma 2 3" xfId="358" xr:uid="{00000000-0005-0000-0000-0000171E0000}"/>
    <cellStyle name="Komma 2 3 10" xfId="359" xr:uid="{00000000-0005-0000-0000-0000181E0000}"/>
    <cellStyle name="Komma 2 3 10 2" xfId="1704" xr:uid="{00000000-0005-0000-0000-0000191E0000}"/>
    <cellStyle name="Komma 2 3 10 2 2" xfId="3455" xr:uid="{00000000-0005-0000-0000-00001A1E0000}"/>
    <cellStyle name="Komma 2 3 10 2 2 2" xfId="8605" xr:uid="{00000000-0005-0000-0000-00001B1E0000}"/>
    <cellStyle name="Komma 2 3 10 2 2 2 2" xfId="18311" xr:uid="{00000000-0005-0000-0000-00001C1E0000}"/>
    <cellStyle name="Komma 2 3 10 2 2 3" xfId="13617" xr:uid="{00000000-0005-0000-0000-00001D1E0000}"/>
    <cellStyle name="Komma 2 3 10 2 3" xfId="5173" xr:uid="{00000000-0005-0000-0000-00001E1E0000}"/>
    <cellStyle name="Komma 2 3 10 2 3 2" xfId="10321" xr:uid="{00000000-0005-0000-0000-00001F1E0000}"/>
    <cellStyle name="Komma 2 3 10 2 3 2 2" xfId="19875" xr:uid="{00000000-0005-0000-0000-0000201E0000}"/>
    <cellStyle name="Komma 2 3 10 2 3 3" xfId="15183" xr:uid="{00000000-0005-0000-0000-0000211E0000}"/>
    <cellStyle name="Komma 2 3 10 2 4" xfId="6889" xr:uid="{00000000-0005-0000-0000-0000221E0000}"/>
    <cellStyle name="Komma 2 3 10 2 4 2" xfId="16747" xr:uid="{00000000-0005-0000-0000-0000231E0000}"/>
    <cellStyle name="Komma 2 3 10 2 5" xfId="12049" xr:uid="{00000000-0005-0000-0000-0000241E0000}"/>
    <cellStyle name="Komma 2 3 10 3" xfId="2593" xr:uid="{00000000-0005-0000-0000-0000251E0000}"/>
    <cellStyle name="Komma 2 3 10 3 2" xfId="7747" xr:uid="{00000000-0005-0000-0000-0000261E0000}"/>
    <cellStyle name="Komma 2 3 10 3 2 2" xfId="17529" xr:uid="{00000000-0005-0000-0000-0000271E0000}"/>
    <cellStyle name="Komma 2 3 10 3 3" xfId="12835" xr:uid="{00000000-0005-0000-0000-0000281E0000}"/>
    <cellStyle name="Komma 2 3 10 4" xfId="4315" xr:uid="{00000000-0005-0000-0000-0000291E0000}"/>
    <cellStyle name="Komma 2 3 10 4 2" xfId="9463" xr:uid="{00000000-0005-0000-0000-00002A1E0000}"/>
    <cellStyle name="Komma 2 3 10 4 2 2" xfId="19093" xr:uid="{00000000-0005-0000-0000-00002B1E0000}"/>
    <cellStyle name="Komma 2 3 10 4 3" xfId="14401" xr:uid="{00000000-0005-0000-0000-00002C1E0000}"/>
    <cellStyle name="Komma 2 3 10 5" xfId="6031" xr:uid="{00000000-0005-0000-0000-00002D1E0000}"/>
    <cellStyle name="Komma 2 3 10 5 2" xfId="15965" xr:uid="{00000000-0005-0000-0000-00002E1E0000}"/>
    <cellStyle name="Komma 2 3 10 6" xfId="11185" xr:uid="{00000000-0005-0000-0000-00002F1E0000}"/>
    <cellStyle name="Komma 2 3 11" xfId="1703" xr:uid="{00000000-0005-0000-0000-0000301E0000}"/>
    <cellStyle name="Komma 2 3 11 2" xfId="3454" xr:uid="{00000000-0005-0000-0000-0000311E0000}"/>
    <cellStyle name="Komma 2 3 11 2 2" xfId="8604" xr:uid="{00000000-0005-0000-0000-0000321E0000}"/>
    <cellStyle name="Komma 2 3 11 2 2 2" xfId="18310" xr:uid="{00000000-0005-0000-0000-0000331E0000}"/>
    <cellStyle name="Komma 2 3 11 2 3" xfId="13616" xr:uid="{00000000-0005-0000-0000-0000341E0000}"/>
    <cellStyle name="Komma 2 3 11 3" xfId="5172" xr:uid="{00000000-0005-0000-0000-0000351E0000}"/>
    <cellStyle name="Komma 2 3 11 3 2" xfId="10320" xr:uid="{00000000-0005-0000-0000-0000361E0000}"/>
    <cellStyle name="Komma 2 3 11 3 2 2" xfId="19874" xr:uid="{00000000-0005-0000-0000-0000371E0000}"/>
    <cellStyle name="Komma 2 3 11 3 3" xfId="15182" xr:uid="{00000000-0005-0000-0000-0000381E0000}"/>
    <cellStyle name="Komma 2 3 11 4" xfId="6888" xr:uid="{00000000-0005-0000-0000-0000391E0000}"/>
    <cellStyle name="Komma 2 3 11 4 2" xfId="16746" xr:uid="{00000000-0005-0000-0000-00003A1E0000}"/>
    <cellStyle name="Komma 2 3 11 5" xfId="12048" xr:uid="{00000000-0005-0000-0000-00003B1E0000}"/>
    <cellStyle name="Komma 2 3 12" xfId="2592" xr:uid="{00000000-0005-0000-0000-00003C1E0000}"/>
    <cellStyle name="Komma 2 3 12 2" xfId="7746" xr:uid="{00000000-0005-0000-0000-00003D1E0000}"/>
    <cellStyle name="Komma 2 3 12 2 2" xfId="17528" xr:uid="{00000000-0005-0000-0000-00003E1E0000}"/>
    <cellStyle name="Komma 2 3 12 3" xfId="12834" xr:uid="{00000000-0005-0000-0000-00003F1E0000}"/>
    <cellStyle name="Komma 2 3 13" xfId="4314" xr:uid="{00000000-0005-0000-0000-0000401E0000}"/>
    <cellStyle name="Komma 2 3 13 2" xfId="9462" xr:uid="{00000000-0005-0000-0000-0000411E0000}"/>
    <cellStyle name="Komma 2 3 13 2 2" xfId="19092" xr:uid="{00000000-0005-0000-0000-0000421E0000}"/>
    <cellStyle name="Komma 2 3 13 3" xfId="14400" xr:uid="{00000000-0005-0000-0000-0000431E0000}"/>
    <cellStyle name="Komma 2 3 14" xfId="6030" xr:uid="{00000000-0005-0000-0000-0000441E0000}"/>
    <cellStyle name="Komma 2 3 14 2" xfId="15964" xr:uid="{00000000-0005-0000-0000-0000451E0000}"/>
    <cellStyle name="Komma 2 3 15" xfId="11184" xr:uid="{00000000-0005-0000-0000-0000461E0000}"/>
    <cellStyle name="Komma 2 3 2" xfId="360" xr:uid="{00000000-0005-0000-0000-0000471E0000}"/>
    <cellStyle name="Komma 2 3 2 10" xfId="11186" xr:uid="{00000000-0005-0000-0000-0000481E0000}"/>
    <cellStyle name="Komma 2 3 2 2" xfId="361" xr:uid="{00000000-0005-0000-0000-0000491E0000}"/>
    <cellStyle name="Komma 2 3 2 2 2" xfId="362" xr:uid="{00000000-0005-0000-0000-00004A1E0000}"/>
    <cellStyle name="Komma 2 3 2 2 2 2" xfId="363" xr:uid="{00000000-0005-0000-0000-00004B1E0000}"/>
    <cellStyle name="Komma 2 3 2 2 2 2 2" xfId="1708" xr:uid="{00000000-0005-0000-0000-00004C1E0000}"/>
    <cellStyle name="Komma 2 3 2 2 2 2 2 2" xfId="3459" xr:uid="{00000000-0005-0000-0000-00004D1E0000}"/>
    <cellStyle name="Komma 2 3 2 2 2 2 2 2 2" xfId="8609" xr:uid="{00000000-0005-0000-0000-00004E1E0000}"/>
    <cellStyle name="Komma 2 3 2 2 2 2 2 2 2 2" xfId="18315" xr:uid="{00000000-0005-0000-0000-00004F1E0000}"/>
    <cellStyle name="Komma 2 3 2 2 2 2 2 2 3" xfId="13621" xr:uid="{00000000-0005-0000-0000-0000501E0000}"/>
    <cellStyle name="Komma 2 3 2 2 2 2 2 3" xfId="5177" xr:uid="{00000000-0005-0000-0000-0000511E0000}"/>
    <cellStyle name="Komma 2 3 2 2 2 2 2 3 2" xfId="10325" xr:uid="{00000000-0005-0000-0000-0000521E0000}"/>
    <cellStyle name="Komma 2 3 2 2 2 2 2 3 2 2" xfId="19879" xr:uid="{00000000-0005-0000-0000-0000531E0000}"/>
    <cellStyle name="Komma 2 3 2 2 2 2 2 3 3" xfId="15187" xr:uid="{00000000-0005-0000-0000-0000541E0000}"/>
    <cellStyle name="Komma 2 3 2 2 2 2 2 4" xfId="6893" xr:uid="{00000000-0005-0000-0000-0000551E0000}"/>
    <cellStyle name="Komma 2 3 2 2 2 2 2 4 2" xfId="16751" xr:uid="{00000000-0005-0000-0000-0000561E0000}"/>
    <cellStyle name="Komma 2 3 2 2 2 2 2 5" xfId="12053" xr:uid="{00000000-0005-0000-0000-0000571E0000}"/>
    <cellStyle name="Komma 2 3 2 2 2 2 3" xfId="2597" xr:uid="{00000000-0005-0000-0000-0000581E0000}"/>
    <cellStyle name="Komma 2 3 2 2 2 2 3 2" xfId="7751" xr:uid="{00000000-0005-0000-0000-0000591E0000}"/>
    <cellStyle name="Komma 2 3 2 2 2 2 3 2 2" xfId="17533" xr:uid="{00000000-0005-0000-0000-00005A1E0000}"/>
    <cellStyle name="Komma 2 3 2 2 2 2 3 3" xfId="12839" xr:uid="{00000000-0005-0000-0000-00005B1E0000}"/>
    <cellStyle name="Komma 2 3 2 2 2 2 4" xfId="4319" xr:uid="{00000000-0005-0000-0000-00005C1E0000}"/>
    <cellStyle name="Komma 2 3 2 2 2 2 4 2" xfId="9467" xr:uid="{00000000-0005-0000-0000-00005D1E0000}"/>
    <cellStyle name="Komma 2 3 2 2 2 2 4 2 2" xfId="19097" xr:uid="{00000000-0005-0000-0000-00005E1E0000}"/>
    <cellStyle name="Komma 2 3 2 2 2 2 4 3" xfId="14405" xr:uid="{00000000-0005-0000-0000-00005F1E0000}"/>
    <cellStyle name="Komma 2 3 2 2 2 2 5" xfId="6035" xr:uid="{00000000-0005-0000-0000-0000601E0000}"/>
    <cellStyle name="Komma 2 3 2 2 2 2 5 2" xfId="15969" xr:uid="{00000000-0005-0000-0000-0000611E0000}"/>
    <cellStyle name="Komma 2 3 2 2 2 2 6" xfId="11189" xr:uid="{00000000-0005-0000-0000-0000621E0000}"/>
    <cellStyle name="Komma 2 3 2 2 2 3" xfId="1707" xr:uid="{00000000-0005-0000-0000-0000631E0000}"/>
    <cellStyle name="Komma 2 3 2 2 2 3 2" xfId="3458" xr:uid="{00000000-0005-0000-0000-0000641E0000}"/>
    <cellStyle name="Komma 2 3 2 2 2 3 2 2" xfId="8608" xr:uid="{00000000-0005-0000-0000-0000651E0000}"/>
    <cellStyle name="Komma 2 3 2 2 2 3 2 2 2" xfId="18314" xr:uid="{00000000-0005-0000-0000-0000661E0000}"/>
    <cellStyle name="Komma 2 3 2 2 2 3 2 3" xfId="13620" xr:uid="{00000000-0005-0000-0000-0000671E0000}"/>
    <cellStyle name="Komma 2 3 2 2 2 3 3" xfId="5176" xr:uid="{00000000-0005-0000-0000-0000681E0000}"/>
    <cellStyle name="Komma 2 3 2 2 2 3 3 2" xfId="10324" xr:uid="{00000000-0005-0000-0000-0000691E0000}"/>
    <cellStyle name="Komma 2 3 2 2 2 3 3 2 2" xfId="19878" xr:uid="{00000000-0005-0000-0000-00006A1E0000}"/>
    <cellStyle name="Komma 2 3 2 2 2 3 3 3" xfId="15186" xr:uid="{00000000-0005-0000-0000-00006B1E0000}"/>
    <cellStyle name="Komma 2 3 2 2 2 3 4" xfId="6892" xr:uid="{00000000-0005-0000-0000-00006C1E0000}"/>
    <cellStyle name="Komma 2 3 2 2 2 3 4 2" xfId="16750" xr:uid="{00000000-0005-0000-0000-00006D1E0000}"/>
    <cellStyle name="Komma 2 3 2 2 2 3 5" xfId="12052" xr:uid="{00000000-0005-0000-0000-00006E1E0000}"/>
    <cellStyle name="Komma 2 3 2 2 2 4" xfId="2596" xr:uid="{00000000-0005-0000-0000-00006F1E0000}"/>
    <cellStyle name="Komma 2 3 2 2 2 4 2" xfId="7750" xr:uid="{00000000-0005-0000-0000-0000701E0000}"/>
    <cellStyle name="Komma 2 3 2 2 2 4 2 2" xfId="17532" xr:uid="{00000000-0005-0000-0000-0000711E0000}"/>
    <cellStyle name="Komma 2 3 2 2 2 4 3" xfId="12838" xr:uid="{00000000-0005-0000-0000-0000721E0000}"/>
    <cellStyle name="Komma 2 3 2 2 2 5" xfId="4318" xr:uid="{00000000-0005-0000-0000-0000731E0000}"/>
    <cellStyle name="Komma 2 3 2 2 2 5 2" xfId="9466" xr:uid="{00000000-0005-0000-0000-0000741E0000}"/>
    <cellStyle name="Komma 2 3 2 2 2 5 2 2" xfId="19096" xr:uid="{00000000-0005-0000-0000-0000751E0000}"/>
    <cellStyle name="Komma 2 3 2 2 2 5 3" xfId="14404" xr:uid="{00000000-0005-0000-0000-0000761E0000}"/>
    <cellStyle name="Komma 2 3 2 2 2 6" xfId="6034" xr:uid="{00000000-0005-0000-0000-0000771E0000}"/>
    <cellStyle name="Komma 2 3 2 2 2 6 2" xfId="15968" xr:uid="{00000000-0005-0000-0000-0000781E0000}"/>
    <cellStyle name="Komma 2 3 2 2 2 7" xfId="11188" xr:uid="{00000000-0005-0000-0000-0000791E0000}"/>
    <cellStyle name="Komma 2 3 2 2 3" xfId="364" xr:uid="{00000000-0005-0000-0000-00007A1E0000}"/>
    <cellStyle name="Komma 2 3 2 2 3 2" xfId="1709" xr:uid="{00000000-0005-0000-0000-00007B1E0000}"/>
    <cellStyle name="Komma 2 3 2 2 3 2 2" xfId="3460" xr:uid="{00000000-0005-0000-0000-00007C1E0000}"/>
    <cellStyle name="Komma 2 3 2 2 3 2 2 2" xfId="8610" xr:uid="{00000000-0005-0000-0000-00007D1E0000}"/>
    <cellStyle name="Komma 2 3 2 2 3 2 2 2 2" xfId="18316" xr:uid="{00000000-0005-0000-0000-00007E1E0000}"/>
    <cellStyle name="Komma 2 3 2 2 3 2 2 3" xfId="13622" xr:uid="{00000000-0005-0000-0000-00007F1E0000}"/>
    <cellStyle name="Komma 2 3 2 2 3 2 3" xfId="5178" xr:uid="{00000000-0005-0000-0000-0000801E0000}"/>
    <cellStyle name="Komma 2 3 2 2 3 2 3 2" xfId="10326" xr:uid="{00000000-0005-0000-0000-0000811E0000}"/>
    <cellStyle name="Komma 2 3 2 2 3 2 3 2 2" xfId="19880" xr:uid="{00000000-0005-0000-0000-0000821E0000}"/>
    <cellStyle name="Komma 2 3 2 2 3 2 3 3" xfId="15188" xr:uid="{00000000-0005-0000-0000-0000831E0000}"/>
    <cellStyle name="Komma 2 3 2 2 3 2 4" xfId="6894" xr:uid="{00000000-0005-0000-0000-0000841E0000}"/>
    <cellStyle name="Komma 2 3 2 2 3 2 4 2" xfId="16752" xr:uid="{00000000-0005-0000-0000-0000851E0000}"/>
    <cellStyle name="Komma 2 3 2 2 3 2 5" xfId="12054" xr:uid="{00000000-0005-0000-0000-0000861E0000}"/>
    <cellStyle name="Komma 2 3 2 2 3 3" xfId="2598" xr:uid="{00000000-0005-0000-0000-0000871E0000}"/>
    <cellStyle name="Komma 2 3 2 2 3 3 2" xfId="7752" xr:uid="{00000000-0005-0000-0000-0000881E0000}"/>
    <cellStyle name="Komma 2 3 2 2 3 3 2 2" xfId="17534" xr:uid="{00000000-0005-0000-0000-0000891E0000}"/>
    <cellStyle name="Komma 2 3 2 2 3 3 3" xfId="12840" xr:uid="{00000000-0005-0000-0000-00008A1E0000}"/>
    <cellStyle name="Komma 2 3 2 2 3 4" xfId="4320" xr:uid="{00000000-0005-0000-0000-00008B1E0000}"/>
    <cellStyle name="Komma 2 3 2 2 3 4 2" xfId="9468" xr:uid="{00000000-0005-0000-0000-00008C1E0000}"/>
    <cellStyle name="Komma 2 3 2 2 3 4 2 2" xfId="19098" xr:uid="{00000000-0005-0000-0000-00008D1E0000}"/>
    <cellStyle name="Komma 2 3 2 2 3 4 3" xfId="14406" xr:uid="{00000000-0005-0000-0000-00008E1E0000}"/>
    <cellStyle name="Komma 2 3 2 2 3 5" xfId="6036" xr:uid="{00000000-0005-0000-0000-00008F1E0000}"/>
    <cellStyle name="Komma 2 3 2 2 3 5 2" xfId="15970" xr:uid="{00000000-0005-0000-0000-0000901E0000}"/>
    <cellStyle name="Komma 2 3 2 2 3 6" xfId="11190" xr:uid="{00000000-0005-0000-0000-0000911E0000}"/>
    <cellStyle name="Komma 2 3 2 2 4" xfId="365" xr:uid="{00000000-0005-0000-0000-0000921E0000}"/>
    <cellStyle name="Komma 2 3 2 2 4 2" xfId="1710" xr:uid="{00000000-0005-0000-0000-0000931E0000}"/>
    <cellStyle name="Komma 2 3 2 2 4 2 2" xfId="3461" xr:uid="{00000000-0005-0000-0000-0000941E0000}"/>
    <cellStyle name="Komma 2 3 2 2 4 2 2 2" xfId="8611" xr:uid="{00000000-0005-0000-0000-0000951E0000}"/>
    <cellStyle name="Komma 2 3 2 2 4 2 2 2 2" xfId="18317" xr:uid="{00000000-0005-0000-0000-0000961E0000}"/>
    <cellStyle name="Komma 2 3 2 2 4 2 2 3" xfId="13623" xr:uid="{00000000-0005-0000-0000-0000971E0000}"/>
    <cellStyle name="Komma 2 3 2 2 4 2 3" xfId="5179" xr:uid="{00000000-0005-0000-0000-0000981E0000}"/>
    <cellStyle name="Komma 2 3 2 2 4 2 3 2" xfId="10327" xr:uid="{00000000-0005-0000-0000-0000991E0000}"/>
    <cellStyle name="Komma 2 3 2 2 4 2 3 2 2" xfId="19881" xr:uid="{00000000-0005-0000-0000-00009A1E0000}"/>
    <cellStyle name="Komma 2 3 2 2 4 2 3 3" xfId="15189" xr:uid="{00000000-0005-0000-0000-00009B1E0000}"/>
    <cellStyle name="Komma 2 3 2 2 4 2 4" xfId="6895" xr:uid="{00000000-0005-0000-0000-00009C1E0000}"/>
    <cellStyle name="Komma 2 3 2 2 4 2 4 2" xfId="16753" xr:uid="{00000000-0005-0000-0000-00009D1E0000}"/>
    <cellStyle name="Komma 2 3 2 2 4 2 5" xfId="12055" xr:uid="{00000000-0005-0000-0000-00009E1E0000}"/>
    <cellStyle name="Komma 2 3 2 2 4 3" xfId="2599" xr:uid="{00000000-0005-0000-0000-00009F1E0000}"/>
    <cellStyle name="Komma 2 3 2 2 4 3 2" xfId="7753" xr:uid="{00000000-0005-0000-0000-0000A01E0000}"/>
    <cellStyle name="Komma 2 3 2 2 4 3 2 2" xfId="17535" xr:uid="{00000000-0005-0000-0000-0000A11E0000}"/>
    <cellStyle name="Komma 2 3 2 2 4 3 3" xfId="12841" xr:uid="{00000000-0005-0000-0000-0000A21E0000}"/>
    <cellStyle name="Komma 2 3 2 2 4 4" xfId="4321" xr:uid="{00000000-0005-0000-0000-0000A31E0000}"/>
    <cellStyle name="Komma 2 3 2 2 4 4 2" xfId="9469" xr:uid="{00000000-0005-0000-0000-0000A41E0000}"/>
    <cellStyle name="Komma 2 3 2 2 4 4 2 2" xfId="19099" xr:uid="{00000000-0005-0000-0000-0000A51E0000}"/>
    <cellStyle name="Komma 2 3 2 2 4 4 3" xfId="14407" xr:uid="{00000000-0005-0000-0000-0000A61E0000}"/>
    <cellStyle name="Komma 2 3 2 2 4 5" xfId="6037" xr:uid="{00000000-0005-0000-0000-0000A71E0000}"/>
    <cellStyle name="Komma 2 3 2 2 4 5 2" xfId="15971" xr:uid="{00000000-0005-0000-0000-0000A81E0000}"/>
    <cellStyle name="Komma 2 3 2 2 4 6" xfId="11191" xr:uid="{00000000-0005-0000-0000-0000A91E0000}"/>
    <cellStyle name="Komma 2 3 2 2 5" xfId="1706" xr:uid="{00000000-0005-0000-0000-0000AA1E0000}"/>
    <cellStyle name="Komma 2 3 2 2 5 2" xfId="3457" xr:uid="{00000000-0005-0000-0000-0000AB1E0000}"/>
    <cellStyle name="Komma 2 3 2 2 5 2 2" xfId="8607" xr:uid="{00000000-0005-0000-0000-0000AC1E0000}"/>
    <cellStyle name="Komma 2 3 2 2 5 2 2 2" xfId="18313" xr:uid="{00000000-0005-0000-0000-0000AD1E0000}"/>
    <cellStyle name="Komma 2 3 2 2 5 2 3" xfId="13619" xr:uid="{00000000-0005-0000-0000-0000AE1E0000}"/>
    <cellStyle name="Komma 2 3 2 2 5 3" xfId="5175" xr:uid="{00000000-0005-0000-0000-0000AF1E0000}"/>
    <cellStyle name="Komma 2 3 2 2 5 3 2" xfId="10323" xr:uid="{00000000-0005-0000-0000-0000B01E0000}"/>
    <cellStyle name="Komma 2 3 2 2 5 3 2 2" xfId="19877" xr:uid="{00000000-0005-0000-0000-0000B11E0000}"/>
    <cellStyle name="Komma 2 3 2 2 5 3 3" xfId="15185" xr:uid="{00000000-0005-0000-0000-0000B21E0000}"/>
    <cellStyle name="Komma 2 3 2 2 5 4" xfId="6891" xr:uid="{00000000-0005-0000-0000-0000B31E0000}"/>
    <cellStyle name="Komma 2 3 2 2 5 4 2" xfId="16749" xr:uid="{00000000-0005-0000-0000-0000B41E0000}"/>
    <cellStyle name="Komma 2 3 2 2 5 5" xfId="12051" xr:uid="{00000000-0005-0000-0000-0000B51E0000}"/>
    <cellStyle name="Komma 2 3 2 2 6" xfId="2595" xr:uid="{00000000-0005-0000-0000-0000B61E0000}"/>
    <cellStyle name="Komma 2 3 2 2 6 2" xfId="7749" xr:uid="{00000000-0005-0000-0000-0000B71E0000}"/>
    <cellStyle name="Komma 2 3 2 2 6 2 2" xfId="17531" xr:uid="{00000000-0005-0000-0000-0000B81E0000}"/>
    <cellStyle name="Komma 2 3 2 2 6 3" xfId="12837" xr:uid="{00000000-0005-0000-0000-0000B91E0000}"/>
    <cellStyle name="Komma 2 3 2 2 7" xfId="4317" xr:uid="{00000000-0005-0000-0000-0000BA1E0000}"/>
    <cellStyle name="Komma 2 3 2 2 7 2" xfId="9465" xr:uid="{00000000-0005-0000-0000-0000BB1E0000}"/>
    <cellStyle name="Komma 2 3 2 2 7 2 2" xfId="19095" xr:uid="{00000000-0005-0000-0000-0000BC1E0000}"/>
    <cellStyle name="Komma 2 3 2 2 7 3" xfId="14403" xr:uid="{00000000-0005-0000-0000-0000BD1E0000}"/>
    <cellStyle name="Komma 2 3 2 2 8" xfId="6033" xr:uid="{00000000-0005-0000-0000-0000BE1E0000}"/>
    <cellStyle name="Komma 2 3 2 2 8 2" xfId="15967" xr:uid="{00000000-0005-0000-0000-0000BF1E0000}"/>
    <cellStyle name="Komma 2 3 2 2 9" xfId="11187" xr:uid="{00000000-0005-0000-0000-0000C01E0000}"/>
    <cellStyle name="Komma 2 3 2 3" xfId="366" xr:uid="{00000000-0005-0000-0000-0000C11E0000}"/>
    <cellStyle name="Komma 2 3 2 3 2" xfId="367" xr:uid="{00000000-0005-0000-0000-0000C21E0000}"/>
    <cellStyle name="Komma 2 3 2 3 2 2" xfId="1712" xr:uid="{00000000-0005-0000-0000-0000C31E0000}"/>
    <cellStyle name="Komma 2 3 2 3 2 2 2" xfId="3463" xr:uid="{00000000-0005-0000-0000-0000C41E0000}"/>
    <cellStyle name="Komma 2 3 2 3 2 2 2 2" xfId="8613" xr:uid="{00000000-0005-0000-0000-0000C51E0000}"/>
    <cellStyle name="Komma 2 3 2 3 2 2 2 2 2" xfId="18319" xr:uid="{00000000-0005-0000-0000-0000C61E0000}"/>
    <cellStyle name="Komma 2 3 2 3 2 2 2 3" xfId="13625" xr:uid="{00000000-0005-0000-0000-0000C71E0000}"/>
    <cellStyle name="Komma 2 3 2 3 2 2 3" xfId="5181" xr:uid="{00000000-0005-0000-0000-0000C81E0000}"/>
    <cellStyle name="Komma 2 3 2 3 2 2 3 2" xfId="10329" xr:uid="{00000000-0005-0000-0000-0000C91E0000}"/>
    <cellStyle name="Komma 2 3 2 3 2 2 3 2 2" xfId="19883" xr:uid="{00000000-0005-0000-0000-0000CA1E0000}"/>
    <cellStyle name="Komma 2 3 2 3 2 2 3 3" xfId="15191" xr:uid="{00000000-0005-0000-0000-0000CB1E0000}"/>
    <cellStyle name="Komma 2 3 2 3 2 2 4" xfId="6897" xr:uid="{00000000-0005-0000-0000-0000CC1E0000}"/>
    <cellStyle name="Komma 2 3 2 3 2 2 4 2" xfId="16755" xr:uid="{00000000-0005-0000-0000-0000CD1E0000}"/>
    <cellStyle name="Komma 2 3 2 3 2 2 5" xfId="12057" xr:uid="{00000000-0005-0000-0000-0000CE1E0000}"/>
    <cellStyle name="Komma 2 3 2 3 2 3" xfId="2601" xr:uid="{00000000-0005-0000-0000-0000CF1E0000}"/>
    <cellStyle name="Komma 2 3 2 3 2 3 2" xfId="7755" xr:uid="{00000000-0005-0000-0000-0000D01E0000}"/>
    <cellStyle name="Komma 2 3 2 3 2 3 2 2" xfId="17537" xr:uid="{00000000-0005-0000-0000-0000D11E0000}"/>
    <cellStyle name="Komma 2 3 2 3 2 3 3" xfId="12843" xr:uid="{00000000-0005-0000-0000-0000D21E0000}"/>
    <cellStyle name="Komma 2 3 2 3 2 4" xfId="4323" xr:uid="{00000000-0005-0000-0000-0000D31E0000}"/>
    <cellStyle name="Komma 2 3 2 3 2 4 2" xfId="9471" xr:uid="{00000000-0005-0000-0000-0000D41E0000}"/>
    <cellStyle name="Komma 2 3 2 3 2 4 2 2" xfId="19101" xr:uid="{00000000-0005-0000-0000-0000D51E0000}"/>
    <cellStyle name="Komma 2 3 2 3 2 4 3" xfId="14409" xr:uid="{00000000-0005-0000-0000-0000D61E0000}"/>
    <cellStyle name="Komma 2 3 2 3 2 5" xfId="6039" xr:uid="{00000000-0005-0000-0000-0000D71E0000}"/>
    <cellStyle name="Komma 2 3 2 3 2 5 2" xfId="15973" xr:uid="{00000000-0005-0000-0000-0000D81E0000}"/>
    <cellStyle name="Komma 2 3 2 3 2 6" xfId="11193" xr:uid="{00000000-0005-0000-0000-0000D91E0000}"/>
    <cellStyle name="Komma 2 3 2 3 3" xfId="1711" xr:uid="{00000000-0005-0000-0000-0000DA1E0000}"/>
    <cellStyle name="Komma 2 3 2 3 3 2" xfId="3462" xr:uid="{00000000-0005-0000-0000-0000DB1E0000}"/>
    <cellStyle name="Komma 2 3 2 3 3 2 2" xfId="8612" xr:uid="{00000000-0005-0000-0000-0000DC1E0000}"/>
    <cellStyle name="Komma 2 3 2 3 3 2 2 2" xfId="18318" xr:uid="{00000000-0005-0000-0000-0000DD1E0000}"/>
    <cellStyle name="Komma 2 3 2 3 3 2 3" xfId="13624" xr:uid="{00000000-0005-0000-0000-0000DE1E0000}"/>
    <cellStyle name="Komma 2 3 2 3 3 3" xfId="5180" xr:uid="{00000000-0005-0000-0000-0000DF1E0000}"/>
    <cellStyle name="Komma 2 3 2 3 3 3 2" xfId="10328" xr:uid="{00000000-0005-0000-0000-0000E01E0000}"/>
    <cellStyle name="Komma 2 3 2 3 3 3 2 2" xfId="19882" xr:uid="{00000000-0005-0000-0000-0000E11E0000}"/>
    <cellStyle name="Komma 2 3 2 3 3 3 3" xfId="15190" xr:uid="{00000000-0005-0000-0000-0000E21E0000}"/>
    <cellStyle name="Komma 2 3 2 3 3 4" xfId="6896" xr:uid="{00000000-0005-0000-0000-0000E31E0000}"/>
    <cellStyle name="Komma 2 3 2 3 3 4 2" xfId="16754" xr:uid="{00000000-0005-0000-0000-0000E41E0000}"/>
    <cellStyle name="Komma 2 3 2 3 3 5" xfId="12056" xr:uid="{00000000-0005-0000-0000-0000E51E0000}"/>
    <cellStyle name="Komma 2 3 2 3 4" xfId="2600" xr:uid="{00000000-0005-0000-0000-0000E61E0000}"/>
    <cellStyle name="Komma 2 3 2 3 4 2" xfId="7754" xr:uid="{00000000-0005-0000-0000-0000E71E0000}"/>
    <cellStyle name="Komma 2 3 2 3 4 2 2" xfId="17536" xr:uid="{00000000-0005-0000-0000-0000E81E0000}"/>
    <cellStyle name="Komma 2 3 2 3 4 3" xfId="12842" xr:uid="{00000000-0005-0000-0000-0000E91E0000}"/>
    <cellStyle name="Komma 2 3 2 3 5" xfId="4322" xr:uid="{00000000-0005-0000-0000-0000EA1E0000}"/>
    <cellStyle name="Komma 2 3 2 3 5 2" xfId="9470" xr:uid="{00000000-0005-0000-0000-0000EB1E0000}"/>
    <cellStyle name="Komma 2 3 2 3 5 2 2" xfId="19100" xr:uid="{00000000-0005-0000-0000-0000EC1E0000}"/>
    <cellStyle name="Komma 2 3 2 3 5 3" xfId="14408" xr:uid="{00000000-0005-0000-0000-0000ED1E0000}"/>
    <cellStyle name="Komma 2 3 2 3 6" xfId="6038" xr:uid="{00000000-0005-0000-0000-0000EE1E0000}"/>
    <cellStyle name="Komma 2 3 2 3 6 2" xfId="15972" xr:uid="{00000000-0005-0000-0000-0000EF1E0000}"/>
    <cellStyle name="Komma 2 3 2 3 7" xfId="11192" xr:uid="{00000000-0005-0000-0000-0000F01E0000}"/>
    <cellStyle name="Komma 2 3 2 4" xfId="368" xr:uid="{00000000-0005-0000-0000-0000F11E0000}"/>
    <cellStyle name="Komma 2 3 2 4 2" xfId="1713" xr:uid="{00000000-0005-0000-0000-0000F21E0000}"/>
    <cellStyle name="Komma 2 3 2 4 2 2" xfId="3464" xr:uid="{00000000-0005-0000-0000-0000F31E0000}"/>
    <cellStyle name="Komma 2 3 2 4 2 2 2" xfId="8614" xr:uid="{00000000-0005-0000-0000-0000F41E0000}"/>
    <cellStyle name="Komma 2 3 2 4 2 2 2 2" xfId="18320" xr:uid="{00000000-0005-0000-0000-0000F51E0000}"/>
    <cellStyle name="Komma 2 3 2 4 2 2 3" xfId="13626" xr:uid="{00000000-0005-0000-0000-0000F61E0000}"/>
    <cellStyle name="Komma 2 3 2 4 2 3" xfId="5182" xr:uid="{00000000-0005-0000-0000-0000F71E0000}"/>
    <cellStyle name="Komma 2 3 2 4 2 3 2" xfId="10330" xr:uid="{00000000-0005-0000-0000-0000F81E0000}"/>
    <cellStyle name="Komma 2 3 2 4 2 3 2 2" xfId="19884" xr:uid="{00000000-0005-0000-0000-0000F91E0000}"/>
    <cellStyle name="Komma 2 3 2 4 2 3 3" xfId="15192" xr:uid="{00000000-0005-0000-0000-0000FA1E0000}"/>
    <cellStyle name="Komma 2 3 2 4 2 4" xfId="6898" xr:uid="{00000000-0005-0000-0000-0000FB1E0000}"/>
    <cellStyle name="Komma 2 3 2 4 2 4 2" xfId="16756" xr:uid="{00000000-0005-0000-0000-0000FC1E0000}"/>
    <cellStyle name="Komma 2 3 2 4 2 5" xfId="12058" xr:uid="{00000000-0005-0000-0000-0000FD1E0000}"/>
    <cellStyle name="Komma 2 3 2 4 3" xfId="2602" xr:uid="{00000000-0005-0000-0000-0000FE1E0000}"/>
    <cellStyle name="Komma 2 3 2 4 3 2" xfId="7756" xr:uid="{00000000-0005-0000-0000-0000FF1E0000}"/>
    <cellStyle name="Komma 2 3 2 4 3 2 2" xfId="17538" xr:uid="{00000000-0005-0000-0000-0000001F0000}"/>
    <cellStyle name="Komma 2 3 2 4 3 3" xfId="12844" xr:uid="{00000000-0005-0000-0000-0000011F0000}"/>
    <cellStyle name="Komma 2 3 2 4 4" xfId="4324" xr:uid="{00000000-0005-0000-0000-0000021F0000}"/>
    <cellStyle name="Komma 2 3 2 4 4 2" xfId="9472" xr:uid="{00000000-0005-0000-0000-0000031F0000}"/>
    <cellStyle name="Komma 2 3 2 4 4 2 2" xfId="19102" xr:uid="{00000000-0005-0000-0000-0000041F0000}"/>
    <cellStyle name="Komma 2 3 2 4 4 3" xfId="14410" xr:uid="{00000000-0005-0000-0000-0000051F0000}"/>
    <cellStyle name="Komma 2 3 2 4 5" xfId="6040" xr:uid="{00000000-0005-0000-0000-0000061F0000}"/>
    <cellStyle name="Komma 2 3 2 4 5 2" xfId="15974" xr:uid="{00000000-0005-0000-0000-0000071F0000}"/>
    <cellStyle name="Komma 2 3 2 4 6" xfId="11194" xr:uid="{00000000-0005-0000-0000-0000081F0000}"/>
    <cellStyle name="Komma 2 3 2 5" xfId="369" xr:uid="{00000000-0005-0000-0000-0000091F0000}"/>
    <cellStyle name="Komma 2 3 2 5 2" xfId="1714" xr:uid="{00000000-0005-0000-0000-00000A1F0000}"/>
    <cellStyle name="Komma 2 3 2 5 2 2" xfId="3465" xr:uid="{00000000-0005-0000-0000-00000B1F0000}"/>
    <cellStyle name="Komma 2 3 2 5 2 2 2" xfId="8615" xr:uid="{00000000-0005-0000-0000-00000C1F0000}"/>
    <cellStyle name="Komma 2 3 2 5 2 2 2 2" xfId="18321" xr:uid="{00000000-0005-0000-0000-00000D1F0000}"/>
    <cellStyle name="Komma 2 3 2 5 2 2 3" xfId="13627" xr:uid="{00000000-0005-0000-0000-00000E1F0000}"/>
    <cellStyle name="Komma 2 3 2 5 2 3" xfId="5183" xr:uid="{00000000-0005-0000-0000-00000F1F0000}"/>
    <cellStyle name="Komma 2 3 2 5 2 3 2" xfId="10331" xr:uid="{00000000-0005-0000-0000-0000101F0000}"/>
    <cellStyle name="Komma 2 3 2 5 2 3 2 2" xfId="19885" xr:uid="{00000000-0005-0000-0000-0000111F0000}"/>
    <cellStyle name="Komma 2 3 2 5 2 3 3" xfId="15193" xr:uid="{00000000-0005-0000-0000-0000121F0000}"/>
    <cellStyle name="Komma 2 3 2 5 2 4" xfId="6899" xr:uid="{00000000-0005-0000-0000-0000131F0000}"/>
    <cellStyle name="Komma 2 3 2 5 2 4 2" xfId="16757" xr:uid="{00000000-0005-0000-0000-0000141F0000}"/>
    <cellStyle name="Komma 2 3 2 5 2 5" xfId="12059" xr:uid="{00000000-0005-0000-0000-0000151F0000}"/>
    <cellStyle name="Komma 2 3 2 5 3" xfId="2603" xr:uid="{00000000-0005-0000-0000-0000161F0000}"/>
    <cellStyle name="Komma 2 3 2 5 3 2" xfId="7757" xr:uid="{00000000-0005-0000-0000-0000171F0000}"/>
    <cellStyle name="Komma 2 3 2 5 3 2 2" xfId="17539" xr:uid="{00000000-0005-0000-0000-0000181F0000}"/>
    <cellStyle name="Komma 2 3 2 5 3 3" xfId="12845" xr:uid="{00000000-0005-0000-0000-0000191F0000}"/>
    <cellStyle name="Komma 2 3 2 5 4" xfId="4325" xr:uid="{00000000-0005-0000-0000-00001A1F0000}"/>
    <cellStyle name="Komma 2 3 2 5 4 2" xfId="9473" xr:uid="{00000000-0005-0000-0000-00001B1F0000}"/>
    <cellStyle name="Komma 2 3 2 5 4 2 2" xfId="19103" xr:uid="{00000000-0005-0000-0000-00001C1F0000}"/>
    <cellStyle name="Komma 2 3 2 5 4 3" xfId="14411" xr:uid="{00000000-0005-0000-0000-00001D1F0000}"/>
    <cellStyle name="Komma 2 3 2 5 5" xfId="6041" xr:uid="{00000000-0005-0000-0000-00001E1F0000}"/>
    <cellStyle name="Komma 2 3 2 5 5 2" xfId="15975" xr:uid="{00000000-0005-0000-0000-00001F1F0000}"/>
    <cellStyle name="Komma 2 3 2 5 6" xfId="11195" xr:uid="{00000000-0005-0000-0000-0000201F0000}"/>
    <cellStyle name="Komma 2 3 2 6" xfId="1705" xr:uid="{00000000-0005-0000-0000-0000211F0000}"/>
    <cellStyle name="Komma 2 3 2 6 2" xfId="3456" xr:uid="{00000000-0005-0000-0000-0000221F0000}"/>
    <cellStyle name="Komma 2 3 2 6 2 2" xfId="8606" xr:uid="{00000000-0005-0000-0000-0000231F0000}"/>
    <cellStyle name="Komma 2 3 2 6 2 2 2" xfId="18312" xr:uid="{00000000-0005-0000-0000-0000241F0000}"/>
    <cellStyle name="Komma 2 3 2 6 2 3" xfId="13618" xr:uid="{00000000-0005-0000-0000-0000251F0000}"/>
    <cellStyle name="Komma 2 3 2 6 3" xfId="5174" xr:uid="{00000000-0005-0000-0000-0000261F0000}"/>
    <cellStyle name="Komma 2 3 2 6 3 2" xfId="10322" xr:uid="{00000000-0005-0000-0000-0000271F0000}"/>
    <cellStyle name="Komma 2 3 2 6 3 2 2" xfId="19876" xr:uid="{00000000-0005-0000-0000-0000281F0000}"/>
    <cellStyle name="Komma 2 3 2 6 3 3" xfId="15184" xr:uid="{00000000-0005-0000-0000-0000291F0000}"/>
    <cellStyle name="Komma 2 3 2 6 4" xfId="6890" xr:uid="{00000000-0005-0000-0000-00002A1F0000}"/>
    <cellStyle name="Komma 2 3 2 6 4 2" xfId="16748" xr:uid="{00000000-0005-0000-0000-00002B1F0000}"/>
    <cellStyle name="Komma 2 3 2 6 5" xfId="12050" xr:uid="{00000000-0005-0000-0000-00002C1F0000}"/>
    <cellStyle name="Komma 2 3 2 7" xfId="2594" xr:uid="{00000000-0005-0000-0000-00002D1F0000}"/>
    <cellStyle name="Komma 2 3 2 7 2" xfId="7748" xr:uid="{00000000-0005-0000-0000-00002E1F0000}"/>
    <cellStyle name="Komma 2 3 2 7 2 2" xfId="17530" xr:uid="{00000000-0005-0000-0000-00002F1F0000}"/>
    <cellStyle name="Komma 2 3 2 7 3" xfId="12836" xr:uid="{00000000-0005-0000-0000-0000301F0000}"/>
    <cellStyle name="Komma 2 3 2 8" xfId="4316" xr:uid="{00000000-0005-0000-0000-0000311F0000}"/>
    <cellStyle name="Komma 2 3 2 8 2" xfId="9464" xr:uid="{00000000-0005-0000-0000-0000321F0000}"/>
    <cellStyle name="Komma 2 3 2 8 2 2" xfId="19094" xr:uid="{00000000-0005-0000-0000-0000331F0000}"/>
    <cellStyle name="Komma 2 3 2 8 3" xfId="14402" xr:uid="{00000000-0005-0000-0000-0000341F0000}"/>
    <cellStyle name="Komma 2 3 2 9" xfId="6032" xr:uid="{00000000-0005-0000-0000-0000351F0000}"/>
    <cellStyle name="Komma 2 3 2 9 2" xfId="15966" xr:uid="{00000000-0005-0000-0000-0000361F0000}"/>
    <cellStyle name="Komma 2 3 3" xfId="370" xr:uid="{00000000-0005-0000-0000-0000371F0000}"/>
    <cellStyle name="Komma 2 3 3 10" xfId="11196" xr:uid="{00000000-0005-0000-0000-0000381F0000}"/>
    <cellStyle name="Komma 2 3 3 2" xfId="371" xr:uid="{00000000-0005-0000-0000-0000391F0000}"/>
    <cellStyle name="Komma 2 3 3 2 2" xfId="372" xr:uid="{00000000-0005-0000-0000-00003A1F0000}"/>
    <cellStyle name="Komma 2 3 3 2 2 2" xfId="373" xr:uid="{00000000-0005-0000-0000-00003B1F0000}"/>
    <cellStyle name="Komma 2 3 3 2 2 2 2" xfId="1718" xr:uid="{00000000-0005-0000-0000-00003C1F0000}"/>
    <cellStyle name="Komma 2 3 3 2 2 2 2 2" xfId="3469" xr:uid="{00000000-0005-0000-0000-00003D1F0000}"/>
    <cellStyle name="Komma 2 3 3 2 2 2 2 2 2" xfId="8619" xr:uid="{00000000-0005-0000-0000-00003E1F0000}"/>
    <cellStyle name="Komma 2 3 3 2 2 2 2 2 2 2" xfId="18325" xr:uid="{00000000-0005-0000-0000-00003F1F0000}"/>
    <cellStyle name="Komma 2 3 3 2 2 2 2 2 3" xfId="13631" xr:uid="{00000000-0005-0000-0000-0000401F0000}"/>
    <cellStyle name="Komma 2 3 3 2 2 2 2 3" xfId="5187" xr:uid="{00000000-0005-0000-0000-0000411F0000}"/>
    <cellStyle name="Komma 2 3 3 2 2 2 2 3 2" xfId="10335" xr:uid="{00000000-0005-0000-0000-0000421F0000}"/>
    <cellStyle name="Komma 2 3 3 2 2 2 2 3 2 2" xfId="19889" xr:uid="{00000000-0005-0000-0000-0000431F0000}"/>
    <cellStyle name="Komma 2 3 3 2 2 2 2 3 3" xfId="15197" xr:uid="{00000000-0005-0000-0000-0000441F0000}"/>
    <cellStyle name="Komma 2 3 3 2 2 2 2 4" xfId="6903" xr:uid="{00000000-0005-0000-0000-0000451F0000}"/>
    <cellStyle name="Komma 2 3 3 2 2 2 2 4 2" xfId="16761" xr:uid="{00000000-0005-0000-0000-0000461F0000}"/>
    <cellStyle name="Komma 2 3 3 2 2 2 2 5" xfId="12063" xr:uid="{00000000-0005-0000-0000-0000471F0000}"/>
    <cellStyle name="Komma 2 3 3 2 2 2 3" xfId="2607" xr:uid="{00000000-0005-0000-0000-0000481F0000}"/>
    <cellStyle name="Komma 2 3 3 2 2 2 3 2" xfId="7761" xr:uid="{00000000-0005-0000-0000-0000491F0000}"/>
    <cellStyle name="Komma 2 3 3 2 2 2 3 2 2" xfId="17543" xr:uid="{00000000-0005-0000-0000-00004A1F0000}"/>
    <cellStyle name="Komma 2 3 3 2 2 2 3 3" xfId="12849" xr:uid="{00000000-0005-0000-0000-00004B1F0000}"/>
    <cellStyle name="Komma 2 3 3 2 2 2 4" xfId="4329" xr:uid="{00000000-0005-0000-0000-00004C1F0000}"/>
    <cellStyle name="Komma 2 3 3 2 2 2 4 2" xfId="9477" xr:uid="{00000000-0005-0000-0000-00004D1F0000}"/>
    <cellStyle name="Komma 2 3 3 2 2 2 4 2 2" xfId="19107" xr:uid="{00000000-0005-0000-0000-00004E1F0000}"/>
    <cellStyle name="Komma 2 3 3 2 2 2 4 3" xfId="14415" xr:uid="{00000000-0005-0000-0000-00004F1F0000}"/>
    <cellStyle name="Komma 2 3 3 2 2 2 5" xfId="6045" xr:uid="{00000000-0005-0000-0000-0000501F0000}"/>
    <cellStyle name="Komma 2 3 3 2 2 2 5 2" xfId="15979" xr:uid="{00000000-0005-0000-0000-0000511F0000}"/>
    <cellStyle name="Komma 2 3 3 2 2 2 6" xfId="11199" xr:uid="{00000000-0005-0000-0000-0000521F0000}"/>
    <cellStyle name="Komma 2 3 3 2 2 3" xfId="1717" xr:uid="{00000000-0005-0000-0000-0000531F0000}"/>
    <cellStyle name="Komma 2 3 3 2 2 3 2" xfId="3468" xr:uid="{00000000-0005-0000-0000-0000541F0000}"/>
    <cellStyle name="Komma 2 3 3 2 2 3 2 2" xfId="8618" xr:uid="{00000000-0005-0000-0000-0000551F0000}"/>
    <cellStyle name="Komma 2 3 3 2 2 3 2 2 2" xfId="18324" xr:uid="{00000000-0005-0000-0000-0000561F0000}"/>
    <cellStyle name="Komma 2 3 3 2 2 3 2 3" xfId="13630" xr:uid="{00000000-0005-0000-0000-0000571F0000}"/>
    <cellStyle name="Komma 2 3 3 2 2 3 3" xfId="5186" xr:uid="{00000000-0005-0000-0000-0000581F0000}"/>
    <cellStyle name="Komma 2 3 3 2 2 3 3 2" xfId="10334" xr:uid="{00000000-0005-0000-0000-0000591F0000}"/>
    <cellStyle name="Komma 2 3 3 2 2 3 3 2 2" xfId="19888" xr:uid="{00000000-0005-0000-0000-00005A1F0000}"/>
    <cellStyle name="Komma 2 3 3 2 2 3 3 3" xfId="15196" xr:uid="{00000000-0005-0000-0000-00005B1F0000}"/>
    <cellStyle name="Komma 2 3 3 2 2 3 4" xfId="6902" xr:uid="{00000000-0005-0000-0000-00005C1F0000}"/>
    <cellStyle name="Komma 2 3 3 2 2 3 4 2" xfId="16760" xr:uid="{00000000-0005-0000-0000-00005D1F0000}"/>
    <cellStyle name="Komma 2 3 3 2 2 3 5" xfId="12062" xr:uid="{00000000-0005-0000-0000-00005E1F0000}"/>
    <cellStyle name="Komma 2 3 3 2 2 4" xfId="2606" xr:uid="{00000000-0005-0000-0000-00005F1F0000}"/>
    <cellStyle name="Komma 2 3 3 2 2 4 2" xfId="7760" xr:uid="{00000000-0005-0000-0000-0000601F0000}"/>
    <cellStyle name="Komma 2 3 3 2 2 4 2 2" xfId="17542" xr:uid="{00000000-0005-0000-0000-0000611F0000}"/>
    <cellStyle name="Komma 2 3 3 2 2 4 3" xfId="12848" xr:uid="{00000000-0005-0000-0000-0000621F0000}"/>
    <cellStyle name="Komma 2 3 3 2 2 5" xfId="4328" xr:uid="{00000000-0005-0000-0000-0000631F0000}"/>
    <cellStyle name="Komma 2 3 3 2 2 5 2" xfId="9476" xr:uid="{00000000-0005-0000-0000-0000641F0000}"/>
    <cellStyle name="Komma 2 3 3 2 2 5 2 2" xfId="19106" xr:uid="{00000000-0005-0000-0000-0000651F0000}"/>
    <cellStyle name="Komma 2 3 3 2 2 5 3" xfId="14414" xr:uid="{00000000-0005-0000-0000-0000661F0000}"/>
    <cellStyle name="Komma 2 3 3 2 2 6" xfId="6044" xr:uid="{00000000-0005-0000-0000-0000671F0000}"/>
    <cellStyle name="Komma 2 3 3 2 2 6 2" xfId="15978" xr:uid="{00000000-0005-0000-0000-0000681F0000}"/>
    <cellStyle name="Komma 2 3 3 2 2 7" xfId="11198" xr:uid="{00000000-0005-0000-0000-0000691F0000}"/>
    <cellStyle name="Komma 2 3 3 2 3" xfId="374" xr:uid="{00000000-0005-0000-0000-00006A1F0000}"/>
    <cellStyle name="Komma 2 3 3 2 3 2" xfId="1719" xr:uid="{00000000-0005-0000-0000-00006B1F0000}"/>
    <cellStyle name="Komma 2 3 3 2 3 2 2" xfId="3470" xr:uid="{00000000-0005-0000-0000-00006C1F0000}"/>
    <cellStyle name="Komma 2 3 3 2 3 2 2 2" xfId="8620" xr:uid="{00000000-0005-0000-0000-00006D1F0000}"/>
    <cellStyle name="Komma 2 3 3 2 3 2 2 2 2" xfId="18326" xr:uid="{00000000-0005-0000-0000-00006E1F0000}"/>
    <cellStyle name="Komma 2 3 3 2 3 2 2 3" xfId="13632" xr:uid="{00000000-0005-0000-0000-00006F1F0000}"/>
    <cellStyle name="Komma 2 3 3 2 3 2 3" xfId="5188" xr:uid="{00000000-0005-0000-0000-0000701F0000}"/>
    <cellStyle name="Komma 2 3 3 2 3 2 3 2" xfId="10336" xr:uid="{00000000-0005-0000-0000-0000711F0000}"/>
    <cellStyle name="Komma 2 3 3 2 3 2 3 2 2" xfId="19890" xr:uid="{00000000-0005-0000-0000-0000721F0000}"/>
    <cellStyle name="Komma 2 3 3 2 3 2 3 3" xfId="15198" xr:uid="{00000000-0005-0000-0000-0000731F0000}"/>
    <cellStyle name="Komma 2 3 3 2 3 2 4" xfId="6904" xr:uid="{00000000-0005-0000-0000-0000741F0000}"/>
    <cellStyle name="Komma 2 3 3 2 3 2 4 2" xfId="16762" xr:uid="{00000000-0005-0000-0000-0000751F0000}"/>
    <cellStyle name="Komma 2 3 3 2 3 2 5" xfId="12064" xr:uid="{00000000-0005-0000-0000-0000761F0000}"/>
    <cellStyle name="Komma 2 3 3 2 3 3" xfId="2608" xr:uid="{00000000-0005-0000-0000-0000771F0000}"/>
    <cellStyle name="Komma 2 3 3 2 3 3 2" xfId="7762" xr:uid="{00000000-0005-0000-0000-0000781F0000}"/>
    <cellStyle name="Komma 2 3 3 2 3 3 2 2" xfId="17544" xr:uid="{00000000-0005-0000-0000-0000791F0000}"/>
    <cellStyle name="Komma 2 3 3 2 3 3 3" xfId="12850" xr:uid="{00000000-0005-0000-0000-00007A1F0000}"/>
    <cellStyle name="Komma 2 3 3 2 3 4" xfId="4330" xr:uid="{00000000-0005-0000-0000-00007B1F0000}"/>
    <cellStyle name="Komma 2 3 3 2 3 4 2" xfId="9478" xr:uid="{00000000-0005-0000-0000-00007C1F0000}"/>
    <cellStyle name="Komma 2 3 3 2 3 4 2 2" xfId="19108" xr:uid="{00000000-0005-0000-0000-00007D1F0000}"/>
    <cellStyle name="Komma 2 3 3 2 3 4 3" xfId="14416" xr:uid="{00000000-0005-0000-0000-00007E1F0000}"/>
    <cellStyle name="Komma 2 3 3 2 3 5" xfId="6046" xr:uid="{00000000-0005-0000-0000-00007F1F0000}"/>
    <cellStyle name="Komma 2 3 3 2 3 5 2" xfId="15980" xr:uid="{00000000-0005-0000-0000-0000801F0000}"/>
    <cellStyle name="Komma 2 3 3 2 3 6" xfId="11200" xr:uid="{00000000-0005-0000-0000-0000811F0000}"/>
    <cellStyle name="Komma 2 3 3 2 4" xfId="375" xr:uid="{00000000-0005-0000-0000-0000821F0000}"/>
    <cellStyle name="Komma 2 3 3 2 4 2" xfId="1720" xr:uid="{00000000-0005-0000-0000-0000831F0000}"/>
    <cellStyle name="Komma 2 3 3 2 4 2 2" xfId="3471" xr:uid="{00000000-0005-0000-0000-0000841F0000}"/>
    <cellStyle name="Komma 2 3 3 2 4 2 2 2" xfId="8621" xr:uid="{00000000-0005-0000-0000-0000851F0000}"/>
    <cellStyle name="Komma 2 3 3 2 4 2 2 2 2" xfId="18327" xr:uid="{00000000-0005-0000-0000-0000861F0000}"/>
    <cellStyle name="Komma 2 3 3 2 4 2 2 3" xfId="13633" xr:uid="{00000000-0005-0000-0000-0000871F0000}"/>
    <cellStyle name="Komma 2 3 3 2 4 2 3" xfId="5189" xr:uid="{00000000-0005-0000-0000-0000881F0000}"/>
    <cellStyle name="Komma 2 3 3 2 4 2 3 2" xfId="10337" xr:uid="{00000000-0005-0000-0000-0000891F0000}"/>
    <cellStyle name="Komma 2 3 3 2 4 2 3 2 2" xfId="19891" xr:uid="{00000000-0005-0000-0000-00008A1F0000}"/>
    <cellStyle name="Komma 2 3 3 2 4 2 3 3" xfId="15199" xr:uid="{00000000-0005-0000-0000-00008B1F0000}"/>
    <cellStyle name="Komma 2 3 3 2 4 2 4" xfId="6905" xr:uid="{00000000-0005-0000-0000-00008C1F0000}"/>
    <cellStyle name="Komma 2 3 3 2 4 2 4 2" xfId="16763" xr:uid="{00000000-0005-0000-0000-00008D1F0000}"/>
    <cellStyle name="Komma 2 3 3 2 4 2 5" xfId="12065" xr:uid="{00000000-0005-0000-0000-00008E1F0000}"/>
    <cellStyle name="Komma 2 3 3 2 4 3" xfId="2609" xr:uid="{00000000-0005-0000-0000-00008F1F0000}"/>
    <cellStyle name="Komma 2 3 3 2 4 3 2" xfId="7763" xr:uid="{00000000-0005-0000-0000-0000901F0000}"/>
    <cellStyle name="Komma 2 3 3 2 4 3 2 2" xfId="17545" xr:uid="{00000000-0005-0000-0000-0000911F0000}"/>
    <cellStyle name="Komma 2 3 3 2 4 3 3" xfId="12851" xr:uid="{00000000-0005-0000-0000-0000921F0000}"/>
    <cellStyle name="Komma 2 3 3 2 4 4" xfId="4331" xr:uid="{00000000-0005-0000-0000-0000931F0000}"/>
    <cellStyle name="Komma 2 3 3 2 4 4 2" xfId="9479" xr:uid="{00000000-0005-0000-0000-0000941F0000}"/>
    <cellStyle name="Komma 2 3 3 2 4 4 2 2" xfId="19109" xr:uid="{00000000-0005-0000-0000-0000951F0000}"/>
    <cellStyle name="Komma 2 3 3 2 4 4 3" xfId="14417" xr:uid="{00000000-0005-0000-0000-0000961F0000}"/>
    <cellStyle name="Komma 2 3 3 2 4 5" xfId="6047" xr:uid="{00000000-0005-0000-0000-0000971F0000}"/>
    <cellStyle name="Komma 2 3 3 2 4 5 2" xfId="15981" xr:uid="{00000000-0005-0000-0000-0000981F0000}"/>
    <cellStyle name="Komma 2 3 3 2 4 6" xfId="11201" xr:uid="{00000000-0005-0000-0000-0000991F0000}"/>
    <cellStyle name="Komma 2 3 3 2 5" xfId="1716" xr:uid="{00000000-0005-0000-0000-00009A1F0000}"/>
    <cellStyle name="Komma 2 3 3 2 5 2" xfId="3467" xr:uid="{00000000-0005-0000-0000-00009B1F0000}"/>
    <cellStyle name="Komma 2 3 3 2 5 2 2" xfId="8617" xr:uid="{00000000-0005-0000-0000-00009C1F0000}"/>
    <cellStyle name="Komma 2 3 3 2 5 2 2 2" xfId="18323" xr:uid="{00000000-0005-0000-0000-00009D1F0000}"/>
    <cellStyle name="Komma 2 3 3 2 5 2 3" xfId="13629" xr:uid="{00000000-0005-0000-0000-00009E1F0000}"/>
    <cellStyle name="Komma 2 3 3 2 5 3" xfId="5185" xr:uid="{00000000-0005-0000-0000-00009F1F0000}"/>
    <cellStyle name="Komma 2 3 3 2 5 3 2" xfId="10333" xr:uid="{00000000-0005-0000-0000-0000A01F0000}"/>
    <cellStyle name="Komma 2 3 3 2 5 3 2 2" xfId="19887" xr:uid="{00000000-0005-0000-0000-0000A11F0000}"/>
    <cellStyle name="Komma 2 3 3 2 5 3 3" xfId="15195" xr:uid="{00000000-0005-0000-0000-0000A21F0000}"/>
    <cellStyle name="Komma 2 3 3 2 5 4" xfId="6901" xr:uid="{00000000-0005-0000-0000-0000A31F0000}"/>
    <cellStyle name="Komma 2 3 3 2 5 4 2" xfId="16759" xr:uid="{00000000-0005-0000-0000-0000A41F0000}"/>
    <cellStyle name="Komma 2 3 3 2 5 5" xfId="12061" xr:uid="{00000000-0005-0000-0000-0000A51F0000}"/>
    <cellStyle name="Komma 2 3 3 2 6" xfId="2605" xr:uid="{00000000-0005-0000-0000-0000A61F0000}"/>
    <cellStyle name="Komma 2 3 3 2 6 2" xfId="7759" xr:uid="{00000000-0005-0000-0000-0000A71F0000}"/>
    <cellStyle name="Komma 2 3 3 2 6 2 2" xfId="17541" xr:uid="{00000000-0005-0000-0000-0000A81F0000}"/>
    <cellStyle name="Komma 2 3 3 2 6 3" xfId="12847" xr:uid="{00000000-0005-0000-0000-0000A91F0000}"/>
    <cellStyle name="Komma 2 3 3 2 7" xfId="4327" xr:uid="{00000000-0005-0000-0000-0000AA1F0000}"/>
    <cellStyle name="Komma 2 3 3 2 7 2" xfId="9475" xr:uid="{00000000-0005-0000-0000-0000AB1F0000}"/>
    <cellStyle name="Komma 2 3 3 2 7 2 2" xfId="19105" xr:uid="{00000000-0005-0000-0000-0000AC1F0000}"/>
    <cellStyle name="Komma 2 3 3 2 7 3" xfId="14413" xr:uid="{00000000-0005-0000-0000-0000AD1F0000}"/>
    <cellStyle name="Komma 2 3 3 2 8" xfId="6043" xr:uid="{00000000-0005-0000-0000-0000AE1F0000}"/>
    <cellStyle name="Komma 2 3 3 2 8 2" xfId="15977" xr:uid="{00000000-0005-0000-0000-0000AF1F0000}"/>
    <cellStyle name="Komma 2 3 3 2 9" xfId="11197" xr:uid="{00000000-0005-0000-0000-0000B01F0000}"/>
    <cellStyle name="Komma 2 3 3 3" xfId="376" xr:uid="{00000000-0005-0000-0000-0000B11F0000}"/>
    <cellStyle name="Komma 2 3 3 3 2" xfId="377" xr:uid="{00000000-0005-0000-0000-0000B21F0000}"/>
    <cellStyle name="Komma 2 3 3 3 2 2" xfId="1722" xr:uid="{00000000-0005-0000-0000-0000B31F0000}"/>
    <cellStyle name="Komma 2 3 3 3 2 2 2" xfId="3473" xr:uid="{00000000-0005-0000-0000-0000B41F0000}"/>
    <cellStyle name="Komma 2 3 3 3 2 2 2 2" xfId="8623" xr:uid="{00000000-0005-0000-0000-0000B51F0000}"/>
    <cellStyle name="Komma 2 3 3 3 2 2 2 2 2" xfId="18329" xr:uid="{00000000-0005-0000-0000-0000B61F0000}"/>
    <cellStyle name="Komma 2 3 3 3 2 2 2 3" xfId="13635" xr:uid="{00000000-0005-0000-0000-0000B71F0000}"/>
    <cellStyle name="Komma 2 3 3 3 2 2 3" xfId="5191" xr:uid="{00000000-0005-0000-0000-0000B81F0000}"/>
    <cellStyle name="Komma 2 3 3 3 2 2 3 2" xfId="10339" xr:uid="{00000000-0005-0000-0000-0000B91F0000}"/>
    <cellStyle name="Komma 2 3 3 3 2 2 3 2 2" xfId="19893" xr:uid="{00000000-0005-0000-0000-0000BA1F0000}"/>
    <cellStyle name="Komma 2 3 3 3 2 2 3 3" xfId="15201" xr:uid="{00000000-0005-0000-0000-0000BB1F0000}"/>
    <cellStyle name="Komma 2 3 3 3 2 2 4" xfId="6907" xr:uid="{00000000-0005-0000-0000-0000BC1F0000}"/>
    <cellStyle name="Komma 2 3 3 3 2 2 4 2" xfId="16765" xr:uid="{00000000-0005-0000-0000-0000BD1F0000}"/>
    <cellStyle name="Komma 2 3 3 3 2 2 5" xfId="12067" xr:uid="{00000000-0005-0000-0000-0000BE1F0000}"/>
    <cellStyle name="Komma 2 3 3 3 2 3" xfId="2611" xr:uid="{00000000-0005-0000-0000-0000BF1F0000}"/>
    <cellStyle name="Komma 2 3 3 3 2 3 2" xfId="7765" xr:uid="{00000000-0005-0000-0000-0000C01F0000}"/>
    <cellStyle name="Komma 2 3 3 3 2 3 2 2" xfId="17547" xr:uid="{00000000-0005-0000-0000-0000C11F0000}"/>
    <cellStyle name="Komma 2 3 3 3 2 3 3" xfId="12853" xr:uid="{00000000-0005-0000-0000-0000C21F0000}"/>
    <cellStyle name="Komma 2 3 3 3 2 4" xfId="4333" xr:uid="{00000000-0005-0000-0000-0000C31F0000}"/>
    <cellStyle name="Komma 2 3 3 3 2 4 2" xfId="9481" xr:uid="{00000000-0005-0000-0000-0000C41F0000}"/>
    <cellStyle name="Komma 2 3 3 3 2 4 2 2" xfId="19111" xr:uid="{00000000-0005-0000-0000-0000C51F0000}"/>
    <cellStyle name="Komma 2 3 3 3 2 4 3" xfId="14419" xr:uid="{00000000-0005-0000-0000-0000C61F0000}"/>
    <cellStyle name="Komma 2 3 3 3 2 5" xfId="6049" xr:uid="{00000000-0005-0000-0000-0000C71F0000}"/>
    <cellStyle name="Komma 2 3 3 3 2 5 2" xfId="15983" xr:uid="{00000000-0005-0000-0000-0000C81F0000}"/>
    <cellStyle name="Komma 2 3 3 3 2 6" xfId="11203" xr:uid="{00000000-0005-0000-0000-0000C91F0000}"/>
    <cellStyle name="Komma 2 3 3 3 3" xfId="1721" xr:uid="{00000000-0005-0000-0000-0000CA1F0000}"/>
    <cellStyle name="Komma 2 3 3 3 3 2" xfId="3472" xr:uid="{00000000-0005-0000-0000-0000CB1F0000}"/>
    <cellStyle name="Komma 2 3 3 3 3 2 2" xfId="8622" xr:uid="{00000000-0005-0000-0000-0000CC1F0000}"/>
    <cellStyle name="Komma 2 3 3 3 3 2 2 2" xfId="18328" xr:uid="{00000000-0005-0000-0000-0000CD1F0000}"/>
    <cellStyle name="Komma 2 3 3 3 3 2 3" xfId="13634" xr:uid="{00000000-0005-0000-0000-0000CE1F0000}"/>
    <cellStyle name="Komma 2 3 3 3 3 3" xfId="5190" xr:uid="{00000000-0005-0000-0000-0000CF1F0000}"/>
    <cellStyle name="Komma 2 3 3 3 3 3 2" xfId="10338" xr:uid="{00000000-0005-0000-0000-0000D01F0000}"/>
    <cellStyle name="Komma 2 3 3 3 3 3 2 2" xfId="19892" xr:uid="{00000000-0005-0000-0000-0000D11F0000}"/>
    <cellStyle name="Komma 2 3 3 3 3 3 3" xfId="15200" xr:uid="{00000000-0005-0000-0000-0000D21F0000}"/>
    <cellStyle name="Komma 2 3 3 3 3 4" xfId="6906" xr:uid="{00000000-0005-0000-0000-0000D31F0000}"/>
    <cellStyle name="Komma 2 3 3 3 3 4 2" xfId="16764" xr:uid="{00000000-0005-0000-0000-0000D41F0000}"/>
    <cellStyle name="Komma 2 3 3 3 3 5" xfId="12066" xr:uid="{00000000-0005-0000-0000-0000D51F0000}"/>
    <cellStyle name="Komma 2 3 3 3 4" xfId="2610" xr:uid="{00000000-0005-0000-0000-0000D61F0000}"/>
    <cellStyle name="Komma 2 3 3 3 4 2" xfId="7764" xr:uid="{00000000-0005-0000-0000-0000D71F0000}"/>
    <cellStyle name="Komma 2 3 3 3 4 2 2" xfId="17546" xr:uid="{00000000-0005-0000-0000-0000D81F0000}"/>
    <cellStyle name="Komma 2 3 3 3 4 3" xfId="12852" xr:uid="{00000000-0005-0000-0000-0000D91F0000}"/>
    <cellStyle name="Komma 2 3 3 3 5" xfId="4332" xr:uid="{00000000-0005-0000-0000-0000DA1F0000}"/>
    <cellStyle name="Komma 2 3 3 3 5 2" xfId="9480" xr:uid="{00000000-0005-0000-0000-0000DB1F0000}"/>
    <cellStyle name="Komma 2 3 3 3 5 2 2" xfId="19110" xr:uid="{00000000-0005-0000-0000-0000DC1F0000}"/>
    <cellStyle name="Komma 2 3 3 3 5 3" xfId="14418" xr:uid="{00000000-0005-0000-0000-0000DD1F0000}"/>
    <cellStyle name="Komma 2 3 3 3 6" xfId="6048" xr:uid="{00000000-0005-0000-0000-0000DE1F0000}"/>
    <cellStyle name="Komma 2 3 3 3 6 2" xfId="15982" xr:uid="{00000000-0005-0000-0000-0000DF1F0000}"/>
    <cellStyle name="Komma 2 3 3 3 7" xfId="11202" xr:uid="{00000000-0005-0000-0000-0000E01F0000}"/>
    <cellStyle name="Komma 2 3 3 4" xfId="378" xr:uid="{00000000-0005-0000-0000-0000E11F0000}"/>
    <cellStyle name="Komma 2 3 3 4 2" xfId="1723" xr:uid="{00000000-0005-0000-0000-0000E21F0000}"/>
    <cellStyle name="Komma 2 3 3 4 2 2" xfId="3474" xr:uid="{00000000-0005-0000-0000-0000E31F0000}"/>
    <cellStyle name="Komma 2 3 3 4 2 2 2" xfId="8624" xr:uid="{00000000-0005-0000-0000-0000E41F0000}"/>
    <cellStyle name="Komma 2 3 3 4 2 2 2 2" xfId="18330" xr:uid="{00000000-0005-0000-0000-0000E51F0000}"/>
    <cellStyle name="Komma 2 3 3 4 2 2 3" xfId="13636" xr:uid="{00000000-0005-0000-0000-0000E61F0000}"/>
    <cellStyle name="Komma 2 3 3 4 2 3" xfId="5192" xr:uid="{00000000-0005-0000-0000-0000E71F0000}"/>
    <cellStyle name="Komma 2 3 3 4 2 3 2" xfId="10340" xr:uid="{00000000-0005-0000-0000-0000E81F0000}"/>
    <cellStyle name="Komma 2 3 3 4 2 3 2 2" xfId="19894" xr:uid="{00000000-0005-0000-0000-0000E91F0000}"/>
    <cellStyle name="Komma 2 3 3 4 2 3 3" xfId="15202" xr:uid="{00000000-0005-0000-0000-0000EA1F0000}"/>
    <cellStyle name="Komma 2 3 3 4 2 4" xfId="6908" xr:uid="{00000000-0005-0000-0000-0000EB1F0000}"/>
    <cellStyle name="Komma 2 3 3 4 2 4 2" xfId="16766" xr:uid="{00000000-0005-0000-0000-0000EC1F0000}"/>
    <cellStyle name="Komma 2 3 3 4 2 5" xfId="12068" xr:uid="{00000000-0005-0000-0000-0000ED1F0000}"/>
    <cellStyle name="Komma 2 3 3 4 3" xfId="2612" xr:uid="{00000000-0005-0000-0000-0000EE1F0000}"/>
    <cellStyle name="Komma 2 3 3 4 3 2" xfId="7766" xr:uid="{00000000-0005-0000-0000-0000EF1F0000}"/>
    <cellStyle name="Komma 2 3 3 4 3 2 2" xfId="17548" xr:uid="{00000000-0005-0000-0000-0000F01F0000}"/>
    <cellStyle name="Komma 2 3 3 4 3 3" xfId="12854" xr:uid="{00000000-0005-0000-0000-0000F11F0000}"/>
    <cellStyle name="Komma 2 3 3 4 4" xfId="4334" xr:uid="{00000000-0005-0000-0000-0000F21F0000}"/>
    <cellStyle name="Komma 2 3 3 4 4 2" xfId="9482" xr:uid="{00000000-0005-0000-0000-0000F31F0000}"/>
    <cellStyle name="Komma 2 3 3 4 4 2 2" xfId="19112" xr:uid="{00000000-0005-0000-0000-0000F41F0000}"/>
    <cellStyle name="Komma 2 3 3 4 4 3" xfId="14420" xr:uid="{00000000-0005-0000-0000-0000F51F0000}"/>
    <cellStyle name="Komma 2 3 3 4 5" xfId="6050" xr:uid="{00000000-0005-0000-0000-0000F61F0000}"/>
    <cellStyle name="Komma 2 3 3 4 5 2" xfId="15984" xr:uid="{00000000-0005-0000-0000-0000F71F0000}"/>
    <cellStyle name="Komma 2 3 3 4 6" xfId="11204" xr:uid="{00000000-0005-0000-0000-0000F81F0000}"/>
    <cellStyle name="Komma 2 3 3 5" xfId="379" xr:uid="{00000000-0005-0000-0000-0000F91F0000}"/>
    <cellStyle name="Komma 2 3 3 5 2" xfId="1724" xr:uid="{00000000-0005-0000-0000-0000FA1F0000}"/>
    <cellStyle name="Komma 2 3 3 5 2 2" xfId="3475" xr:uid="{00000000-0005-0000-0000-0000FB1F0000}"/>
    <cellStyle name="Komma 2 3 3 5 2 2 2" xfId="8625" xr:uid="{00000000-0005-0000-0000-0000FC1F0000}"/>
    <cellStyle name="Komma 2 3 3 5 2 2 2 2" xfId="18331" xr:uid="{00000000-0005-0000-0000-0000FD1F0000}"/>
    <cellStyle name="Komma 2 3 3 5 2 2 3" xfId="13637" xr:uid="{00000000-0005-0000-0000-0000FE1F0000}"/>
    <cellStyle name="Komma 2 3 3 5 2 3" xfId="5193" xr:uid="{00000000-0005-0000-0000-0000FF1F0000}"/>
    <cellStyle name="Komma 2 3 3 5 2 3 2" xfId="10341" xr:uid="{00000000-0005-0000-0000-000000200000}"/>
    <cellStyle name="Komma 2 3 3 5 2 3 2 2" xfId="19895" xr:uid="{00000000-0005-0000-0000-000001200000}"/>
    <cellStyle name="Komma 2 3 3 5 2 3 3" xfId="15203" xr:uid="{00000000-0005-0000-0000-000002200000}"/>
    <cellStyle name="Komma 2 3 3 5 2 4" xfId="6909" xr:uid="{00000000-0005-0000-0000-000003200000}"/>
    <cellStyle name="Komma 2 3 3 5 2 4 2" xfId="16767" xr:uid="{00000000-0005-0000-0000-000004200000}"/>
    <cellStyle name="Komma 2 3 3 5 2 5" xfId="12069" xr:uid="{00000000-0005-0000-0000-000005200000}"/>
    <cellStyle name="Komma 2 3 3 5 3" xfId="2613" xr:uid="{00000000-0005-0000-0000-000006200000}"/>
    <cellStyle name="Komma 2 3 3 5 3 2" xfId="7767" xr:uid="{00000000-0005-0000-0000-000007200000}"/>
    <cellStyle name="Komma 2 3 3 5 3 2 2" xfId="17549" xr:uid="{00000000-0005-0000-0000-000008200000}"/>
    <cellStyle name="Komma 2 3 3 5 3 3" xfId="12855" xr:uid="{00000000-0005-0000-0000-000009200000}"/>
    <cellStyle name="Komma 2 3 3 5 4" xfId="4335" xr:uid="{00000000-0005-0000-0000-00000A200000}"/>
    <cellStyle name="Komma 2 3 3 5 4 2" xfId="9483" xr:uid="{00000000-0005-0000-0000-00000B200000}"/>
    <cellStyle name="Komma 2 3 3 5 4 2 2" xfId="19113" xr:uid="{00000000-0005-0000-0000-00000C200000}"/>
    <cellStyle name="Komma 2 3 3 5 4 3" xfId="14421" xr:uid="{00000000-0005-0000-0000-00000D200000}"/>
    <cellStyle name="Komma 2 3 3 5 5" xfId="6051" xr:uid="{00000000-0005-0000-0000-00000E200000}"/>
    <cellStyle name="Komma 2 3 3 5 5 2" xfId="15985" xr:uid="{00000000-0005-0000-0000-00000F200000}"/>
    <cellStyle name="Komma 2 3 3 5 6" xfId="11205" xr:uid="{00000000-0005-0000-0000-000010200000}"/>
    <cellStyle name="Komma 2 3 3 6" xfId="1715" xr:uid="{00000000-0005-0000-0000-000011200000}"/>
    <cellStyle name="Komma 2 3 3 6 2" xfId="3466" xr:uid="{00000000-0005-0000-0000-000012200000}"/>
    <cellStyle name="Komma 2 3 3 6 2 2" xfId="8616" xr:uid="{00000000-0005-0000-0000-000013200000}"/>
    <cellStyle name="Komma 2 3 3 6 2 2 2" xfId="18322" xr:uid="{00000000-0005-0000-0000-000014200000}"/>
    <cellStyle name="Komma 2 3 3 6 2 3" xfId="13628" xr:uid="{00000000-0005-0000-0000-000015200000}"/>
    <cellStyle name="Komma 2 3 3 6 3" xfId="5184" xr:uid="{00000000-0005-0000-0000-000016200000}"/>
    <cellStyle name="Komma 2 3 3 6 3 2" xfId="10332" xr:uid="{00000000-0005-0000-0000-000017200000}"/>
    <cellStyle name="Komma 2 3 3 6 3 2 2" xfId="19886" xr:uid="{00000000-0005-0000-0000-000018200000}"/>
    <cellStyle name="Komma 2 3 3 6 3 3" xfId="15194" xr:uid="{00000000-0005-0000-0000-000019200000}"/>
    <cellStyle name="Komma 2 3 3 6 4" xfId="6900" xr:uid="{00000000-0005-0000-0000-00001A200000}"/>
    <cellStyle name="Komma 2 3 3 6 4 2" xfId="16758" xr:uid="{00000000-0005-0000-0000-00001B200000}"/>
    <cellStyle name="Komma 2 3 3 6 5" xfId="12060" xr:uid="{00000000-0005-0000-0000-00001C200000}"/>
    <cellStyle name="Komma 2 3 3 7" xfId="2604" xr:uid="{00000000-0005-0000-0000-00001D200000}"/>
    <cellStyle name="Komma 2 3 3 7 2" xfId="7758" xr:uid="{00000000-0005-0000-0000-00001E200000}"/>
    <cellStyle name="Komma 2 3 3 7 2 2" xfId="17540" xr:uid="{00000000-0005-0000-0000-00001F200000}"/>
    <cellStyle name="Komma 2 3 3 7 3" xfId="12846" xr:uid="{00000000-0005-0000-0000-000020200000}"/>
    <cellStyle name="Komma 2 3 3 8" xfId="4326" xr:uid="{00000000-0005-0000-0000-000021200000}"/>
    <cellStyle name="Komma 2 3 3 8 2" xfId="9474" xr:uid="{00000000-0005-0000-0000-000022200000}"/>
    <cellStyle name="Komma 2 3 3 8 2 2" xfId="19104" xr:uid="{00000000-0005-0000-0000-000023200000}"/>
    <cellStyle name="Komma 2 3 3 8 3" xfId="14412" xr:uid="{00000000-0005-0000-0000-000024200000}"/>
    <cellStyle name="Komma 2 3 3 9" xfId="6042" xr:uid="{00000000-0005-0000-0000-000025200000}"/>
    <cellStyle name="Komma 2 3 3 9 2" xfId="15976" xr:uid="{00000000-0005-0000-0000-000026200000}"/>
    <cellStyle name="Komma 2 3 4" xfId="380" xr:uid="{00000000-0005-0000-0000-000027200000}"/>
    <cellStyle name="Komma 2 3 4 10" xfId="11206" xr:uid="{00000000-0005-0000-0000-000028200000}"/>
    <cellStyle name="Komma 2 3 4 2" xfId="381" xr:uid="{00000000-0005-0000-0000-000029200000}"/>
    <cellStyle name="Komma 2 3 4 2 2" xfId="382" xr:uid="{00000000-0005-0000-0000-00002A200000}"/>
    <cellStyle name="Komma 2 3 4 2 2 2" xfId="383" xr:uid="{00000000-0005-0000-0000-00002B200000}"/>
    <cellStyle name="Komma 2 3 4 2 2 2 2" xfId="1728" xr:uid="{00000000-0005-0000-0000-00002C200000}"/>
    <cellStyle name="Komma 2 3 4 2 2 2 2 2" xfId="3479" xr:uid="{00000000-0005-0000-0000-00002D200000}"/>
    <cellStyle name="Komma 2 3 4 2 2 2 2 2 2" xfId="8629" xr:uid="{00000000-0005-0000-0000-00002E200000}"/>
    <cellStyle name="Komma 2 3 4 2 2 2 2 2 2 2" xfId="18335" xr:uid="{00000000-0005-0000-0000-00002F200000}"/>
    <cellStyle name="Komma 2 3 4 2 2 2 2 2 3" xfId="13641" xr:uid="{00000000-0005-0000-0000-000030200000}"/>
    <cellStyle name="Komma 2 3 4 2 2 2 2 3" xfId="5197" xr:uid="{00000000-0005-0000-0000-000031200000}"/>
    <cellStyle name="Komma 2 3 4 2 2 2 2 3 2" xfId="10345" xr:uid="{00000000-0005-0000-0000-000032200000}"/>
    <cellStyle name="Komma 2 3 4 2 2 2 2 3 2 2" xfId="19899" xr:uid="{00000000-0005-0000-0000-000033200000}"/>
    <cellStyle name="Komma 2 3 4 2 2 2 2 3 3" xfId="15207" xr:uid="{00000000-0005-0000-0000-000034200000}"/>
    <cellStyle name="Komma 2 3 4 2 2 2 2 4" xfId="6913" xr:uid="{00000000-0005-0000-0000-000035200000}"/>
    <cellStyle name="Komma 2 3 4 2 2 2 2 4 2" xfId="16771" xr:uid="{00000000-0005-0000-0000-000036200000}"/>
    <cellStyle name="Komma 2 3 4 2 2 2 2 5" xfId="12073" xr:uid="{00000000-0005-0000-0000-000037200000}"/>
    <cellStyle name="Komma 2 3 4 2 2 2 3" xfId="2617" xr:uid="{00000000-0005-0000-0000-000038200000}"/>
    <cellStyle name="Komma 2 3 4 2 2 2 3 2" xfId="7771" xr:uid="{00000000-0005-0000-0000-000039200000}"/>
    <cellStyle name="Komma 2 3 4 2 2 2 3 2 2" xfId="17553" xr:uid="{00000000-0005-0000-0000-00003A200000}"/>
    <cellStyle name="Komma 2 3 4 2 2 2 3 3" xfId="12859" xr:uid="{00000000-0005-0000-0000-00003B200000}"/>
    <cellStyle name="Komma 2 3 4 2 2 2 4" xfId="4339" xr:uid="{00000000-0005-0000-0000-00003C200000}"/>
    <cellStyle name="Komma 2 3 4 2 2 2 4 2" xfId="9487" xr:uid="{00000000-0005-0000-0000-00003D200000}"/>
    <cellStyle name="Komma 2 3 4 2 2 2 4 2 2" xfId="19117" xr:uid="{00000000-0005-0000-0000-00003E200000}"/>
    <cellStyle name="Komma 2 3 4 2 2 2 4 3" xfId="14425" xr:uid="{00000000-0005-0000-0000-00003F200000}"/>
    <cellStyle name="Komma 2 3 4 2 2 2 5" xfId="6055" xr:uid="{00000000-0005-0000-0000-000040200000}"/>
    <cellStyle name="Komma 2 3 4 2 2 2 5 2" xfId="15989" xr:uid="{00000000-0005-0000-0000-000041200000}"/>
    <cellStyle name="Komma 2 3 4 2 2 2 6" xfId="11209" xr:uid="{00000000-0005-0000-0000-000042200000}"/>
    <cellStyle name="Komma 2 3 4 2 2 3" xfId="1727" xr:uid="{00000000-0005-0000-0000-000043200000}"/>
    <cellStyle name="Komma 2 3 4 2 2 3 2" xfId="3478" xr:uid="{00000000-0005-0000-0000-000044200000}"/>
    <cellStyle name="Komma 2 3 4 2 2 3 2 2" xfId="8628" xr:uid="{00000000-0005-0000-0000-000045200000}"/>
    <cellStyle name="Komma 2 3 4 2 2 3 2 2 2" xfId="18334" xr:uid="{00000000-0005-0000-0000-000046200000}"/>
    <cellStyle name="Komma 2 3 4 2 2 3 2 3" xfId="13640" xr:uid="{00000000-0005-0000-0000-000047200000}"/>
    <cellStyle name="Komma 2 3 4 2 2 3 3" xfId="5196" xr:uid="{00000000-0005-0000-0000-000048200000}"/>
    <cellStyle name="Komma 2 3 4 2 2 3 3 2" xfId="10344" xr:uid="{00000000-0005-0000-0000-000049200000}"/>
    <cellStyle name="Komma 2 3 4 2 2 3 3 2 2" xfId="19898" xr:uid="{00000000-0005-0000-0000-00004A200000}"/>
    <cellStyle name="Komma 2 3 4 2 2 3 3 3" xfId="15206" xr:uid="{00000000-0005-0000-0000-00004B200000}"/>
    <cellStyle name="Komma 2 3 4 2 2 3 4" xfId="6912" xr:uid="{00000000-0005-0000-0000-00004C200000}"/>
    <cellStyle name="Komma 2 3 4 2 2 3 4 2" xfId="16770" xr:uid="{00000000-0005-0000-0000-00004D200000}"/>
    <cellStyle name="Komma 2 3 4 2 2 3 5" xfId="12072" xr:uid="{00000000-0005-0000-0000-00004E200000}"/>
    <cellStyle name="Komma 2 3 4 2 2 4" xfId="2616" xr:uid="{00000000-0005-0000-0000-00004F200000}"/>
    <cellStyle name="Komma 2 3 4 2 2 4 2" xfId="7770" xr:uid="{00000000-0005-0000-0000-000050200000}"/>
    <cellStyle name="Komma 2 3 4 2 2 4 2 2" xfId="17552" xr:uid="{00000000-0005-0000-0000-000051200000}"/>
    <cellStyle name="Komma 2 3 4 2 2 4 3" xfId="12858" xr:uid="{00000000-0005-0000-0000-000052200000}"/>
    <cellStyle name="Komma 2 3 4 2 2 5" xfId="4338" xr:uid="{00000000-0005-0000-0000-000053200000}"/>
    <cellStyle name="Komma 2 3 4 2 2 5 2" xfId="9486" xr:uid="{00000000-0005-0000-0000-000054200000}"/>
    <cellStyle name="Komma 2 3 4 2 2 5 2 2" xfId="19116" xr:uid="{00000000-0005-0000-0000-000055200000}"/>
    <cellStyle name="Komma 2 3 4 2 2 5 3" xfId="14424" xr:uid="{00000000-0005-0000-0000-000056200000}"/>
    <cellStyle name="Komma 2 3 4 2 2 6" xfId="6054" xr:uid="{00000000-0005-0000-0000-000057200000}"/>
    <cellStyle name="Komma 2 3 4 2 2 6 2" xfId="15988" xr:uid="{00000000-0005-0000-0000-000058200000}"/>
    <cellStyle name="Komma 2 3 4 2 2 7" xfId="11208" xr:uid="{00000000-0005-0000-0000-000059200000}"/>
    <cellStyle name="Komma 2 3 4 2 3" xfId="384" xr:uid="{00000000-0005-0000-0000-00005A200000}"/>
    <cellStyle name="Komma 2 3 4 2 3 2" xfId="1729" xr:uid="{00000000-0005-0000-0000-00005B200000}"/>
    <cellStyle name="Komma 2 3 4 2 3 2 2" xfId="3480" xr:uid="{00000000-0005-0000-0000-00005C200000}"/>
    <cellStyle name="Komma 2 3 4 2 3 2 2 2" xfId="8630" xr:uid="{00000000-0005-0000-0000-00005D200000}"/>
    <cellStyle name="Komma 2 3 4 2 3 2 2 2 2" xfId="18336" xr:uid="{00000000-0005-0000-0000-00005E200000}"/>
    <cellStyle name="Komma 2 3 4 2 3 2 2 3" xfId="13642" xr:uid="{00000000-0005-0000-0000-00005F200000}"/>
    <cellStyle name="Komma 2 3 4 2 3 2 3" xfId="5198" xr:uid="{00000000-0005-0000-0000-000060200000}"/>
    <cellStyle name="Komma 2 3 4 2 3 2 3 2" xfId="10346" xr:uid="{00000000-0005-0000-0000-000061200000}"/>
    <cellStyle name="Komma 2 3 4 2 3 2 3 2 2" xfId="19900" xr:uid="{00000000-0005-0000-0000-000062200000}"/>
    <cellStyle name="Komma 2 3 4 2 3 2 3 3" xfId="15208" xr:uid="{00000000-0005-0000-0000-000063200000}"/>
    <cellStyle name="Komma 2 3 4 2 3 2 4" xfId="6914" xr:uid="{00000000-0005-0000-0000-000064200000}"/>
    <cellStyle name="Komma 2 3 4 2 3 2 4 2" xfId="16772" xr:uid="{00000000-0005-0000-0000-000065200000}"/>
    <cellStyle name="Komma 2 3 4 2 3 2 5" xfId="12074" xr:uid="{00000000-0005-0000-0000-000066200000}"/>
    <cellStyle name="Komma 2 3 4 2 3 3" xfId="2618" xr:uid="{00000000-0005-0000-0000-000067200000}"/>
    <cellStyle name="Komma 2 3 4 2 3 3 2" xfId="7772" xr:uid="{00000000-0005-0000-0000-000068200000}"/>
    <cellStyle name="Komma 2 3 4 2 3 3 2 2" xfId="17554" xr:uid="{00000000-0005-0000-0000-000069200000}"/>
    <cellStyle name="Komma 2 3 4 2 3 3 3" xfId="12860" xr:uid="{00000000-0005-0000-0000-00006A200000}"/>
    <cellStyle name="Komma 2 3 4 2 3 4" xfId="4340" xr:uid="{00000000-0005-0000-0000-00006B200000}"/>
    <cellStyle name="Komma 2 3 4 2 3 4 2" xfId="9488" xr:uid="{00000000-0005-0000-0000-00006C200000}"/>
    <cellStyle name="Komma 2 3 4 2 3 4 2 2" xfId="19118" xr:uid="{00000000-0005-0000-0000-00006D200000}"/>
    <cellStyle name="Komma 2 3 4 2 3 4 3" xfId="14426" xr:uid="{00000000-0005-0000-0000-00006E200000}"/>
    <cellStyle name="Komma 2 3 4 2 3 5" xfId="6056" xr:uid="{00000000-0005-0000-0000-00006F200000}"/>
    <cellStyle name="Komma 2 3 4 2 3 5 2" xfId="15990" xr:uid="{00000000-0005-0000-0000-000070200000}"/>
    <cellStyle name="Komma 2 3 4 2 3 6" xfId="11210" xr:uid="{00000000-0005-0000-0000-000071200000}"/>
    <cellStyle name="Komma 2 3 4 2 4" xfId="385" xr:uid="{00000000-0005-0000-0000-000072200000}"/>
    <cellStyle name="Komma 2 3 4 2 4 2" xfId="1730" xr:uid="{00000000-0005-0000-0000-000073200000}"/>
    <cellStyle name="Komma 2 3 4 2 4 2 2" xfId="3481" xr:uid="{00000000-0005-0000-0000-000074200000}"/>
    <cellStyle name="Komma 2 3 4 2 4 2 2 2" xfId="8631" xr:uid="{00000000-0005-0000-0000-000075200000}"/>
    <cellStyle name="Komma 2 3 4 2 4 2 2 2 2" xfId="18337" xr:uid="{00000000-0005-0000-0000-000076200000}"/>
    <cellStyle name="Komma 2 3 4 2 4 2 2 3" xfId="13643" xr:uid="{00000000-0005-0000-0000-000077200000}"/>
    <cellStyle name="Komma 2 3 4 2 4 2 3" xfId="5199" xr:uid="{00000000-0005-0000-0000-000078200000}"/>
    <cellStyle name="Komma 2 3 4 2 4 2 3 2" xfId="10347" xr:uid="{00000000-0005-0000-0000-000079200000}"/>
    <cellStyle name="Komma 2 3 4 2 4 2 3 2 2" xfId="19901" xr:uid="{00000000-0005-0000-0000-00007A200000}"/>
    <cellStyle name="Komma 2 3 4 2 4 2 3 3" xfId="15209" xr:uid="{00000000-0005-0000-0000-00007B200000}"/>
    <cellStyle name="Komma 2 3 4 2 4 2 4" xfId="6915" xr:uid="{00000000-0005-0000-0000-00007C200000}"/>
    <cellStyle name="Komma 2 3 4 2 4 2 4 2" xfId="16773" xr:uid="{00000000-0005-0000-0000-00007D200000}"/>
    <cellStyle name="Komma 2 3 4 2 4 2 5" xfId="12075" xr:uid="{00000000-0005-0000-0000-00007E200000}"/>
    <cellStyle name="Komma 2 3 4 2 4 3" xfId="2619" xr:uid="{00000000-0005-0000-0000-00007F200000}"/>
    <cellStyle name="Komma 2 3 4 2 4 3 2" xfId="7773" xr:uid="{00000000-0005-0000-0000-000080200000}"/>
    <cellStyle name="Komma 2 3 4 2 4 3 2 2" xfId="17555" xr:uid="{00000000-0005-0000-0000-000081200000}"/>
    <cellStyle name="Komma 2 3 4 2 4 3 3" xfId="12861" xr:uid="{00000000-0005-0000-0000-000082200000}"/>
    <cellStyle name="Komma 2 3 4 2 4 4" xfId="4341" xr:uid="{00000000-0005-0000-0000-000083200000}"/>
    <cellStyle name="Komma 2 3 4 2 4 4 2" xfId="9489" xr:uid="{00000000-0005-0000-0000-000084200000}"/>
    <cellStyle name="Komma 2 3 4 2 4 4 2 2" xfId="19119" xr:uid="{00000000-0005-0000-0000-000085200000}"/>
    <cellStyle name="Komma 2 3 4 2 4 4 3" xfId="14427" xr:uid="{00000000-0005-0000-0000-000086200000}"/>
    <cellStyle name="Komma 2 3 4 2 4 5" xfId="6057" xr:uid="{00000000-0005-0000-0000-000087200000}"/>
    <cellStyle name="Komma 2 3 4 2 4 5 2" xfId="15991" xr:uid="{00000000-0005-0000-0000-000088200000}"/>
    <cellStyle name="Komma 2 3 4 2 4 6" xfId="11211" xr:uid="{00000000-0005-0000-0000-000089200000}"/>
    <cellStyle name="Komma 2 3 4 2 5" xfId="1726" xr:uid="{00000000-0005-0000-0000-00008A200000}"/>
    <cellStyle name="Komma 2 3 4 2 5 2" xfId="3477" xr:uid="{00000000-0005-0000-0000-00008B200000}"/>
    <cellStyle name="Komma 2 3 4 2 5 2 2" xfId="8627" xr:uid="{00000000-0005-0000-0000-00008C200000}"/>
    <cellStyle name="Komma 2 3 4 2 5 2 2 2" xfId="18333" xr:uid="{00000000-0005-0000-0000-00008D200000}"/>
    <cellStyle name="Komma 2 3 4 2 5 2 3" xfId="13639" xr:uid="{00000000-0005-0000-0000-00008E200000}"/>
    <cellStyle name="Komma 2 3 4 2 5 3" xfId="5195" xr:uid="{00000000-0005-0000-0000-00008F200000}"/>
    <cellStyle name="Komma 2 3 4 2 5 3 2" xfId="10343" xr:uid="{00000000-0005-0000-0000-000090200000}"/>
    <cellStyle name="Komma 2 3 4 2 5 3 2 2" xfId="19897" xr:uid="{00000000-0005-0000-0000-000091200000}"/>
    <cellStyle name="Komma 2 3 4 2 5 3 3" xfId="15205" xr:uid="{00000000-0005-0000-0000-000092200000}"/>
    <cellStyle name="Komma 2 3 4 2 5 4" xfId="6911" xr:uid="{00000000-0005-0000-0000-000093200000}"/>
    <cellStyle name="Komma 2 3 4 2 5 4 2" xfId="16769" xr:uid="{00000000-0005-0000-0000-000094200000}"/>
    <cellStyle name="Komma 2 3 4 2 5 5" xfId="12071" xr:uid="{00000000-0005-0000-0000-000095200000}"/>
    <cellStyle name="Komma 2 3 4 2 6" xfId="2615" xr:uid="{00000000-0005-0000-0000-000096200000}"/>
    <cellStyle name="Komma 2 3 4 2 6 2" xfId="7769" xr:uid="{00000000-0005-0000-0000-000097200000}"/>
    <cellStyle name="Komma 2 3 4 2 6 2 2" xfId="17551" xr:uid="{00000000-0005-0000-0000-000098200000}"/>
    <cellStyle name="Komma 2 3 4 2 6 3" xfId="12857" xr:uid="{00000000-0005-0000-0000-000099200000}"/>
    <cellStyle name="Komma 2 3 4 2 7" xfId="4337" xr:uid="{00000000-0005-0000-0000-00009A200000}"/>
    <cellStyle name="Komma 2 3 4 2 7 2" xfId="9485" xr:uid="{00000000-0005-0000-0000-00009B200000}"/>
    <cellStyle name="Komma 2 3 4 2 7 2 2" xfId="19115" xr:uid="{00000000-0005-0000-0000-00009C200000}"/>
    <cellStyle name="Komma 2 3 4 2 7 3" xfId="14423" xr:uid="{00000000-0005-0000-0000-00009D200000}"/>
    <cellStyle name="Komma 2 3 4 2 8" xfId="6053" xr:uid="{00000000-0005-0000-0000-00009E200000}"/>
    <cellStyle name="Komma 2 3 4 2 8 2" xfId="15987" xr:uid="{00000000-0005-0000-0000-00009F200000}"/>
    <cellStyle name="Komma 2 3 4 2 9" xfId="11207" xr:uid="{00000000-0005-0000-0000-0000A0200000}"/>
    <cellStyle name="Komma 2 3 4 3" xfId="386" xr:uid="{00000000-0005-0000-0000-0000A1200000}"/>
    <cellStyle name="Komma 2 3 4 3 2" xfId="387" xr:uid="{00000000-0005-0000-0000-0000A2200000}"/>
    <cellStyle name="Komma 2 3 4 3 2 2" xfId="1732" xr:uid="{00000000-0005-0000-0000-0000A3200000}"/>
    <cellStyle name="Komma 2 3 4 3 2 2 2" xfId="3483" xr:uid="{00000000-0005-0000-0000-0000A4200000}"/>
    <cellStyle name="Komma 2 3 4 3 2 2 2 2" xfId="8633" xr:uid="{00000000-0005-0000-0000-0000A5200000}"/>
    <cellStyle name="Komma 2 3 4 3 2 2 2 2 2" xfId="18339" xr:uid="{00000000-0005-0000-0000-0000A6200000}"/>
    <cellStyle name="Komma 2 3 4 3 2 2 2 3" xfId="13645" xr:uid="{00000000-0005-0000-0000-0000A7200000}"/>
    <cellStyle name="Komma 2 3 4 3 2 2 3" xfId="5201" xr:uid="{00000000-0005-0000-0000-0000A8200000}"/>
    <cellStyle name="Komma 2 3 4 3 2 2 3 2" xfId="10349" xr:uid="{00000000-0005-0000-0000-0000A9200000}"/>
    <cellStyle name="Komma 2 3 4 3 2 2 3 2 2" xfId="19903" xr:uid="{00000000-0005-0000-0000-0000AA200000}"/>
    <cellStyle name="Komma 2 3 4 3 2 2 3 3" xfId="15211" xr:uid="{00000000-0005-0000-0000-0000AB200000}"/>
    <cellStyle name="Komma 2 3 4 3 2 2 4" xfId="6917" xr:uid="{00000000-0005-0000-0000-0000AC200000}"/>
    <cellStyle name="Komma 2 3 4 3 2 2 4 2" xfId="16775" xr:uid="{00000000-0005-0000-0000-0000AD200000}"/>
    <cellStyle name="Komma 2 3 4 3 2 2 5" xfId="12077" xr:uid="{00000000-0005-0000-0000-0000AE200000}"/>
    <cellStyle name="Komma 2 3 4 3 2 3" xfId="2621" xr:uid="{00000000-0005-0000-0000-0000AF200000}"/>
    <cellStyle name="Komma 2 3 4 3 2 3 2" xfId="7775" xr:uid="{00000000-0005-0000-0000-0000B0200000}"/>
    <cellStyle name="Komma 2 3 4 3 2 3 2 2" xfId="17557" xr:uid="{00000000-0005-0000-0000-0000B1200000}"/>
    <cellStyle name="Komma 2 3 4 3 2 3 3" xfId="12863" xr:uid="{00000000-0005-0000-0000-0000B2200000}"/>
    <cellStyle name="Komma 2 3 4 3 2 4" xfId="4343" xr:uid="{00000000-0005-0000-0000-0000B3200000}"/>
    <cellStyle name="Komma 2 3 4 3 2 4 2" xfId="9491" xr:uid="{00000000-0005-0000-0000-0000B4200000}"/>
    <cellStyle name="Komma 2 3 4 3 2 4 2 2" xfId="19121" xr:uid="{00000000-0005-0000-0000-0000B5200000}"/>
    <cellStyle name="Komma 2 3 4 3 2 4 3" xfId="14429" xr:uid="{00000000-0005-0000-0000-0000B6200000}"/>
    <cellStyle name="Komma 2 3 4 3 2 5" xfId="6059" xr:uid="{00000000-0005-0000-0000-0000B7200000}"/>
    <cellStyle name="Komma 2 3 4 3 2 5 2" xfId="15993" xr:uid="{00000000-0005-0000-0000-0000B8200000}"/>
    <cellStyle name="Komma 2 3 4 3 2 6" xfId="11213" xr:uid="{00000000-0005-0000-0000-0000B9200000}"/>
    <cellStyle name="Komma 2 3 4 3 3" xfId="1731" xr:uid="{00000000-0005-0000-0000-0000BA200000}"/>
    <cellStyle name="Komma 2 3 4 3 3 2" xfId="3482" xr:uid="{00000000-0005-0000-0000-0000BB200000}"/>
    <cellStyle name="Komma 2 3 4 3 3 2 2" xfId="8632" xr:uid="{00000000-0005-0000-0000-0000BC200000}"/>
    <cellStyle name="Komma 2 3 4 3 3 2 2 2" xfId="18338" xr:uid="{00000000-0005-0000-0000-0000BD200000}"/>
    <cellStyle name="Komma 2 3 4 3 3 2 3" xfId="13644" xr:uid="{00000000-0005-0000-0000-0000BE200000}"/>
    <cellStyle name="Komma 2 3 4 3 3 3" xfId="5200" xr:uid="{00000000-0005-0000-0000-0000BF200000}"/>
    <cellStyle name="Komma 2 3 4 3 3 3 2" xfId="10348" xr:uid="{00000000-0005-0000-0000-0000C0200000}"/>
    <cellStyle name="Komma 2 3 4 3 3 3 2 2" xfId="19902" xr:uid="{00000000-0005-0000-0000-0000C1200000}"/>
    <cellStyle name="Komma 2 3 4 3 3 3 3" xfId="15210" xr:uid="{00000000-0005-0000-0000-0000C2200000}"/>
    <cellStyle name="Komma 2 3 4 3 3 4" xfId="6916" xr:uid="{00000000-0005-0000-0000-0000C3200000}"/>
    <cellStyle name="Komma 2 3 4 3 3 4 2" xfId="16774" xr:uid="{00000000-0005-0000-0000-0000C4200000}"/>
    <cellStyle name="Komma 2 3 4 3 3 5" xfId="12076" xr:uid="{00000000-0005-0000-0000-0000C5200000}"/>
    <cellStyle name="Komma 2 3 4 3 4" xfId="2620" xr:uid="{00000000-0005-0000-0000-0000C6200000}"/>
    <cellStyle name="Komma 2 3 4 3 4 2" xfId="7774" xr:uid="{00000000-0005-0000-0000-0000C7200000}"/>
    <cellStyle name="Komma 2 3 4 3 4 2 2" xfId="17556" xr:uid="{00000000-0005-0000-0000-0000C8200000}"/>
    <cellStyle name="Komma 2 3 4 3 4 3" xfId="12862" xr:uid="{00000000-0005-0000-0000-0000C9200000}"/>
    <cellStyle name="Komma 2 3 4 3 5" xfId="4342" xr:uid="{00000000-0005-0000-0000-0000CA200000}"/>
    <cellStyle name="Komma 2 3 4 3 5 2" xfId="9490" xr:uid="{00000000-0005-0000-0000-0000CB200000}"/>
    <cellStyle name="Komma 2 3 4 3 5 2 2" xfId="19120" xr:uid="{00000000-0005-0000-0000-0000CC200000}"/>
    <cellStyle name="Komma 2 3 4 3 5 3" xfId="14428" xr:uid="{00000000-0005-0000-0000-0000CD200000}"/>
    <cellStyle name="Komma 2 3 4 3 6" xfId="6058" xr:uid="{00000000-0005-0000-0000-0000CE200000}"/>
    <cellStyle name="Komma 2 3 4 3 6 2" xfId="15992" xr:uid="{00000000-0005-0000-0000-0000CF200000}"/>
    <cellStyle name="Komma 2 3 4 3 7" xfId="11212" xr:uid="{00000000-0005-0000-0000-0000D0200000}"/>
    <cellStyle name="Komma 2 3 4 4" xfId="388" xr:uid="{00000000-0005-0000-0000-0000D1200000}"/>
    <cellStyle name="Komma 2 3 4 4 2" xfId="1733" xr:uid="{00000000-0005-0000-0000-0000D2200000}"/>
    <cellStyle name="Komma 2 3 4 4 2 2" xfId="3484" xr:uid="{00000000-0005-0000-0000-0000D3200000}"/>
    <cellStyle name="Komma 2 3 4 4 2 2 2" xfId="8634" xr:uid="{00000000-0005-0000-0000-0000D4200000}"/>
    <cellStyle name="Komma 2 3 4 4 2 2 2 2" xfId="18340" xr:uid="{00000000-0005-0000-0000-0000D5200000}"/>
    <cellStyle name="Komma 2 3 4 4 2 2 3" xfId="13646" xr:uid="{00000000-0005-0000-0000-0000D6200000}"/>
    <cellStyle name="Komma 2 3 4 4 2 3" xfId="5202" xr:uid="{00000000-0005-0000-0000-0000D7200000}"/>
    <cellStyle name="Komma 2 3 4 4 2 3 2" xfId="10350" xr:uid="{00000000-0005-0000-0000-0000D8200000}"/>
    <cellStyle name="Komma 2 3 4 4 2 3 2 2" xfId="19904" xr:uid="{00000000-0005-0000-0000-0000D9200000}"/>
    <cellStyle name="Komma 2 3 4 4 2 3 3" xfId="15212" xr:uid="{00000000-0005-0000-0000-0000DA200000}"/>
    <cellStyle name="Komma 2 3 4 4 2 4" xfId="6918" xr:uid="{00000000-0005-0000-0000-0000DB200000}"/>
    <cellStyle name="Komma 2 3 4 4 2 4 2" xfId="16776" xr:uid="{00000000-0005-0000-0000-0000DC200000}"/>
    <cellStyle name="Komma 2 3 4 4 2 5" xfId="12078" xr:uid="{00000000-0005-0000-0000-0000DD200000}"/>
    <cellStyle name="Komma 2 3 4 4 3" xfId="2622" xr:uid="{00000000-0005-0000-0000-0000DE200000}"/>
    <cellStyle name="Komma 2 3 4 4 3 2" xfId="7776" xr:uid="{00000000-0005-0000-0000-0000DF200000}"/>
    <cellStyle name="Komma 2 3 4 4 3 2 2" xfId="17558" xr:uid="{00000000-0005-0000-0000-0000E0200000}"/>
    <cellStyle name="Komma 2 3 4 4 3 3" xfId="12864" xr:uid="{00000000-0005-0000-0000-0000E1200000}"/>
    <cellStyle name="Komma 2 3 4 4 4" xfId="4344" xr:uid="{00000000-0005-0000-0000-0000E2200000}"/>
    <cellStyle name="Komma 2 3 4 4 4 2" xfId="9492" xr:uid="{00000000-0005-0000-0000-0000E3200000}"/>
    <cellStyle name="Komma 2 3 4 4 4 2 2" xfId="19122" xr:uid="{00000000-0005-0000-0000-0000E4200000}"/>
    <cellStyle name="Komma 2 3 4 4 4 3" xfId="14430" xr:uid="{00000000-0005-0000-0000-0000E5200000}"/>
    <cellStyle name="Komma 2 3 4 4 5" xfId="6060" xr:uid="{00000000-0005-0000-0000-0000E6200000}"/>
    <cellStyle name="Komma 2 3 4 4 5 2" xfId="15994" xr:uid="{00000000-0005-0000-0000-0000E7200000}"/>
    <cellStyle name="Komma 2 3 4 4 6" xfId="11214" xr:uid="{00000000-0005-0000-0000-0000E8200000}"/>
    <cellStyle name="Komma 2 3 4 5" xfId="389" xr:uid="{00000000-0005-0000-0000-0000E9200000}"/>
    <cellStyle name="Komma 2 3 4 5 2" xfId="1734" xr:uid="{00000000-0005-0000-0000-0000EA200000}"/>
    <cellStyle name="Komma 2 3 4 5 2 2" xfId="3485" xr:uid="{00000000-0005-0000-0000-0000EB200000}"/>
    <cellStyle name="Komma 2 3 4 5 2 2 2" xfId="8635" xr:uid="{00000000-0005-0000-0000-0000EC200000}"/>
    <cellStyle name="Komma 2 3 4 5 2 2 2 2" xfId="18341" xr:uid="{00000000-0005-0000-0000-0000ED200000}"/>
    <cellStyle name="Komma 2 3 4 5 2 2 3" xfId="13647" xr:uid="{00000000-0005-0000-0000-0000EE200000}"/>
    <cellStyle name="Komma 2 3 4 5 2 3" xfId="5203" xr:uid="{00000000-0005-0000-0000-0000EF200000}"/>
    <cellStyle name="Komma 2 3 4 5 2 3 2" xfId="10351" xr:uid="{00000000-0005-0000-0000-0000F0200000}"/>
    <cellStyle name="Komma 2 3 4 5 2 3 2 2" xfId="19905" xr:uid="{00000000-0005-0000-0000-0000F1200000}"/>
    <cellStyle name="Komma 2 3 4 5 2 3 3" xfId="15213" xr:uid="{00000000-0005-0000-0000-0000F2200000}"/>
    <cellStyle name="Komma 2 3 4 5 2 4" xfId="6919" xr:uid="{00000000-0005-0000-0000-0000F3200000}"/>
    <cellStyle name="Komma 2 3 4 5 2 4 2" xfId="16777" xr:uid="{00000000-0005-0000-0000-0000F4200000}"/>
    <cellStyle name="Komma 2 3 4 5 2 5" xfId="12079" xr:uid="{00000000-0005-0000-0000-0000F5200000}"/>
    <cellStyle name="Komma 2 3 4 5 3" xfId="2623" xr:uid="{00000000-0005-0000-0000-0000F6200000}"/>
    <cellStyle name="Komma 2 3 4 5 3 2" xfId="7777" xr:uid="{00000000-0005-0000-0000-0000F7200000}"/>
    <cellStyle name="Komma 2 3 4 5 3 2 2" xfId="17559" xr:uid="{00000000-0005-0000-0000-0000F8200000}"/>
    <cellStyle name="Komma 2 3 4 5 3 3" xfId="12865" xr:uid="{00000000-0005-0000-0000-0000F9200000}"/>
    <cellStyle name="Komma 2 3 4 5 4" xfId="4345" xr:uid="{00000000-0005-0000-0000-0000FA200000}"/>
    <cellStyle name="Komma 2 3 4 5 4 2" xfId="9493" xr:uid="{00000000-0005-0000-0000-0000FB200000}"/>
    <cellStyle name="Komma 2 3 4 5 4 2 2" xfId="19123" xr:uid="{00000000-0005-0000-0000-0000FC200000}"/>
    <cellStyle name="Komma 2 3 4 5 4 3" xfId="14431" xr:uid="{00000000-0005-0000-0000-0000FD200000}"/>
    <cellStyle name="Komma 2 3 4 5 5" xfId="6061" xr:uid="{00000000-0005-0000-0000-0000FE200000}"/>
    <cellStyle name="Komma 2 3 4 5 5 2" xfId="15995" xr:uid="{00000000-0005-0000-0000-0000FF200000}"/>
    <cellStyle name="Komma 2 3 4 5 6" xfId="11215" xr:uid="{00000000-0005-0000-0000-000000210000}"/>
    <cellStyle name="Komma 2 3 4 6" xfId="1725" xr:uid="{00000000-0005-0000-0000-000001210000}"/>
    <cellStyle name="Komma 2 3 4 6 2" xfId="3476" xr:uid="{00000000-0005-0000-0000-000002210000}"/>
    <cellStyle name="Komma 2 3 4 6 2 2" xfId="8626" xr:uid="{00000000-0005-0000-0000-000003210000}"/>
    <cellStyle name="Komma 2 3 4 6 2 2 2" xfId="18332" xr:uid="{00000000-0005-0000-0000-000004210000}"/>
    <cellStyle name="Komma 2 3 4 6 2 3" xfId="13638" xr:uid="{00000000-0005-0000-0000-000005210000}"/>
    <cellStyle name="Komma 2 3 4 6 3" xfId="5194" xr:uid="{00000000-0005-0000-0000-000006210000}"/>
    <cellStyle name="Komma 2 3 4 6 3 2" xfId="10342" xr:uid="{00000000-0005-0000-0000-000007210000}"/>
    <cellStyle name="Komma 2 3 4 6 3 2 2" xfId="19896" xr:uid="{00000000-0005-0000-0000-000008210000}"/>
    <cellStyle name="Komma 2 3 4 6 3 3" xfId="15204" xr:uid="{00000000-0005-0000-0000-000009210000}"/>
    <cellStyle name="Komma 2 3 4 6 4" xfId="6910" xr:uid="{00000000-0005-0000-0000-00000A210000}"/>
    <cellStyle name="Komma 2 3 4 6 4 2" xfId="16768" xr:uid="{00000000-0005-0000-0000-00000B210000}"/>
    <cellStyle name="Komma 2 3 4 6 5" xfId="12070" xr:uid="{00000000-0005-0000-0000-00000C210000}"/>
    <cellStyle name="Komma 2 3 4 7" xfId="2614" xr:uid="{00000000-0005-0000-0000-00000D210000}"/>
    <cellStyle name="Komma 2 3 4 7 2" xfId="7768" xr:uid="{00000000-0005-0000-0000-00000E210000}"/>
    <cellStyle name="Komma 2 3 4 7 2 2" xfId="17550" xr:uid="{00000000-0005-0000-0000-00000F210000}"/>
    <cellStyle name="Komma 2 3 4 7 3" xfId="12856" xr:uid="{00000000-0005-0000-0000-000010210000}"/>
    <cellStyle name="Komma 2 3 4 8" xfId="4336" xr:uid="{00000000-0005-0000-0000-000011210000}"/>
    <cellStyle name="Komma 2 3 4 8 2" xfId="9484" xr:uid="{00000000-0005-0000-0000-000012210000}"/>
    <cellStyle name="Komma 2 3 4 8 2 2" xfId="19114" xr:uid="{00000000-0005-0000-0000-000013210000}"/>
    <cellStyle name="Komma 2 3 4 8 3" xfId="14422" xr:uid="{00000000-0005-0000-0000-000014210000}"/>
    <cellStyle name="Komma 2 3 4 9" xfId="6052" xr:uid="{00000000-0005-0000-0000-000015210000}"/>
    <cellStyle name="Komma 2 3 4 9 2" xfId="15986" xr:uid="{00000000-0005-0000-0000-000016210000}"/>
    <cellStyle name="Komma 2 3 5" xfId="390" xr:uid="{00000000-0005-0000-0000-000017210000}"/>
    <cellStyle name="Komma 2 3 5 10" xfId="11216" xr:uid="{00000000-0005-0000-0000-000018210000}"/>
    <cellStyle name="Komma 2 3 5 2" xfId="391" xr:uid="{00000000-0005-0000-0000-000019210000}"/>
    <cellStyle name="Komma 2 3 5 2 2" xfId="392" xr:uid="{00000000-0005-0000-0000-00001A210000}"/>
    <cellStyle name="Komma 2 3 5 2 2 2" xfId="393" xr:uid="{00000000-0005-0000-0000-00001B210000}"/>
    <cellStyle name="Komma 2 3 5 2 2 2 2" xfId="1738" xr:uid="{00000000-0005-0000-0000-00001C210000}"/>
    <cellStyle name="Komma 2 3 5 2 2 2 2 2" xfId="3489" xr:uid="{00000000-0005-0000-0000-00001D210000}"/>
    <cellStyle name="Komma 2 3 5 2 2 2 2 2 2" xfId="8639" xr:uid="{00000000-0005-0000-0000-00001E210000}"/>
    <cellStyle name="Komma 2 3 5 2 2 2 2 2 2 2" xfId="18345" xr:uid="{00000000-0005-0000-0000-00001F210000}"/>
    <cellStyle name="Komma 2 3 5 2 2 2 2 2 3" xfId="13651" xr:uid="{00000000-0005-0000-0000-000020210000}"/>
    <cellStyle name="Komma 2 3 5 2 2 2 2 3" xfId="5207" xr:uid="{00000000-0005-0000-0000-000021210000}"/>
    <cellStyle name="Komma 2 3 5 2 2 2 2 3 2" xfId="10355" xr:uid="{00000000-0005-0000-0000-000022210000}"/>
    <cellStyle name="Komma 2 3 5 2 2 2 2 3 2 2" xfId="19909" xr:uid="{00000000-0005-0000-0000-000023210000}"/>
    <cellStyle name="Komma 2 3 5 2 2 2 2 3 3" xfId="15217" xr:uid="{00000000-0005-0000-0000-000024210000}"/>
    <cellStyle name="Komma 2 3 5 2 2 2 2 4" xfId="6923" xr:uid="{00000000-0005-0000-0000-000025210000}"/>
    <cellStyle name="Komma 2 3 5 2 2 2 2 4 2" xfId="16781" xr:uid="{00000000-0005-0000-0000-000026210000}"/>
    <cellStyle name="Komma 2 3 5 2 2 2 2 5" xfId="12083" xr:uid="{00000000-0005-0000-0000-000027210000}"/>
    <cellStyle name="Komma 2 3 5 2 2 2 3" xfId="2627" xr:uid="{00000000-0005-0000-0000-000028210000}"/>
    <cellStyle name="Komma 2 3 5 2 2 2 3 2" xfId="7781" xr:uid="{00000000-0005-0000-0000-000029210000}"/>
    <cellStyle name="Komma 2 3 5 2 2 2 3 2 2" xfId="17563" xr:uid="{00000000-0005-0000-0000-00002A210000}"/>
    <cellStyle name="Komma 2 3 5 2 2 2 3 3" xfId="12869" xr:uid="{00000000-0005-0000-0000-00002B210000}"/>
    <cellStyle name="Komma 2 3 5 2 2 2 4" xfId="4349" xr:uid="{00000000-0005-0000-0000-00002C210000}"/>
    <cellStyle name="Komma 2 3 5 2 2 2 4 2" xfId="9497" xr:uid="{00000000-0005-0000-0000-00002D210000}"/>
    <cellStyle name="Komma 2 3 5 2 2 2 4 2 2" xfId="19127" xr:uid="{00000000-0005-0000-0000-00002E210000}"/>
    <cellStyle name="Komma 2 3 5 2 2 2 4 3" xfId="14435" xr:uid="{00000000-0005-0000-0000-00002F210000}"/>
    <cellStyle name="Komma 2 3 5 2 2 2 5" xfId="6065" xr:uid="{00000000-0005-0000-0000-000030210000}"/>
    <cellStyle name="Komma 2 3 5 2 2 2 5 2" xfId="15999" xr:uid="{00000000-0005-0000-0000-000031210000}"/>
    <cellStyle name="Komma 2 3 5 2 2 2 6" xfId="11219" xr:uid="{00000000-0005-0000-0000-000032210000}"/>
    <cellStyle name="Komma 2 3 5 2 2 3" xfId="1737" xr:uid="{00000000-0005-0000-0000-000033210000}"/>
    <cellStyle name="Komma 2 3 5 2 2 3 2" xfId="3488" xr:uid="{00000000-0005-0000-0000-000034210000}"/>
    <cellStyle name="Komma 2 3 5 2 2 3 2 2" xfId="8638" xr:uid="{00000000-0005-0000-0000-000035210000}"/>
    <cellStyle name="Komma 2 3 5 2 2 3 2 2 2" xfId="18344" xr:uid="{00000000-0005-0000-0000-000036210000}"/>
    <cellStyle name="Komma 2 3 5 2 2 3 2 3" xfId="13650" xr:uid="{00000000-0005-0000-0000-000037210000}"/>
    <cellStyle name="Komma 2 3 5 2 2 3 3" xfId="5206" xr:uid="{00000000-0005-0000-0000-000038210000}"/>
    <cellStyle name="Komma 2 3 5 2 2 3 3 2" xfId="10354" xr:uid="{00000000-0005-0000-0000-000039210000}"/>
    <cellStyle name="Komma 2 3 5 2 2 3 3 2 2" xfId="19908" xr:uid="{00000000-0005-0000-0000-00003A210000}"/>
    <cellStyle name="Komma 2 3 5 2 2 3 3 3" xfId="15216" xr:uid="{00000000-0005-0000-0000-00003B210000}"/>
    <cellStyle name="Komma 2 3 5 2 2 3 4" xfId="6922" xr:uid="{00000000-0005-0000-0000-00003C210000}"/>
    <cellStyle name="Komma 2 3 5 2 2 3 4 2" xfId="16780" xr:uid="{00000000-0005-0000-0000-00003D210000}"/>
    <cellStyle name="Komma 2 3 5 2 2 3 5" xfId="12082" xr:uid="{00000000-0005-0000-0000-00003E210000}"/>
    <cellStyle name="Komma 2 3 5 2 2 4" xfId="2626" xr:uid="{00000000-0005-0000-0000-00003F210000}"/>
    <cellStyle name="Komma 2 3 5 2 2 4 2" xfId="7780" xr:uid="{00000000-0005-0000-0000-000040210000}"/>
    <cellStyle name="Komma 2 3 5 2 2 4 2 2" xfId="17562" xr:uid="{00000000-0005-0000-0000-000041210000}"/>
    <cellStyle name="Komma 2 3 5 2 2 4 3" xfId="12868" xr:uid="{00000000-0005-0000-0000-000042210000}"/>
    <cellStyle name="Komma 2 3 5 2 2 5" xfId="4348" xr:uid="{00000000-0005-0000-0000-000043210000}"/>
    <cellStyle name="Komma 2 3 5 2 2 5 2" xfId="9496" xr:uid="{00000000-0005-0000-0000-000044210000}"/>
    <cellStyle name="Komma 2 3 5 2 2 5 2 2" xfId="19126" xr:uid="{00000000-0005-0000-0000-000045210000}"/>
    <cellStyle name="Komma 2 3 5 2 2 5 3" xfId="14434" xr:uid="{00000000-0005-0000-0000-000046210000}"/>
    <cellStyle name="Komma 2 3 5 2 2 6" xfId="6064" xr:uid="{00000000-0005-0000-0000-000047210000}"/>
    <cellStyle name="Komma 2 3 5 2 2 6 2" xfId="15998" xr:uid="{00000000-0005-0000-0000-000048210000}"/>
    <cellStyle name="Komma 2 3 5 2 2 7" xfId="11218" xr:uid="{00000000-0005-0000-0000-000049210000}"/>
    <cellStyle name="Komma 2 3 5 2 3" xfId="394" xr:uid="{00000000-0005-0000-0000-00004A210000}"/>
    <cellStyle name="Komma 2 3 5 2 3 2" xfId="1739" xr:uid="{00000000-0005-0000-0000-00004B210000}"/>
    <cellStyle name="Komma 2 3 5 2 3 2 2" xfId="3490" xr:uid="{00000000-0005-0000-0000-00004C210000}"/>
    <cellStyle name="Komma 2 3 5 2 3 2 2 2" xfId="8640" xr:uid="{00000000-0005-0000-0000-00004D210000}"/>
    <cellStyle name="Komma 2 3 5 2 3 2 2 2 2" xfId="18346" xr:uid="{00000000-0005-0000-0000-00004E210000}"/>
    <cellStyle name="Komma 2 3 5 2 3 2 2 3" xfId="13652" xr:uid="{00000000-0005-0000-0000-00004F210000}"/>
    <cellStyle name="Komma 2 3 5 2 3 2 3" xfId="5208" xr:uid="{00000000-0005-0000-0000-000050210000}"/>
    <cellStyle name="Komma 2 3 5 2 3 2 3 2" xfId="10356" xr:uid="{00000000-0005-0000-0000-000051210000}"/>
    <cellStyle name="Komma 2 3 5 2 3 2 3 2 2" xfId="19910" xr:uid="{00000000-0005-0000-0000-000052210000}"/>
    <cellStyle name="Komma 2 3 5 2 3 2 3 3" xfId="15218" xr:uid="{00000000-0005-0000-0000-000053210000}"/>
    <cellStyle name="Komma 2 3 5 2 3 2 4" xfId="6924" xr:uid="{00000000-0005-0000-0000-000054210000}"/>
    <cellStyle name="Komma 2 3 5 2 3 2 4 2" xfId="16782" xr:uid="{00000000-0005-0000-0000-000055210000}"/>
    <cellStyle name="Komma 2 3 5 2 3 2 5" xfId="12084" xr:uid="{00000000-0005-0000-0000-000056210000}"/>
    <cellStyle name="Komma 2 3 5 2 3 3" xfId="2628" xr:uid="{00000000-0005-0000-0000-000057210000}"/>
    <cellStyle name="Komma 2 3 5 2 3 3 2" xfId="7782" xr:uid="{00000000-0005-0000-0000-000058210000}"/>
    <cellStyle name="Komma 2 3 5 2 3 3 2 2" xfId="17564" xr:uid="{00000000-0005-0000-0000-000059210000}"/>
    <cellStyle name="Komma 2 3 5 2 3 3 3" xfId="12870" xr:uid="{00000000-0005-0000-0000-00005A210000}"/>
    <cellStyle name="Komma 2 3 5 2 3 4" xfId="4350" xr:uid="{00000000-0005-0000-0000-00005B210000}"/>
    <cellStyle name="Komma 2 3 5 2 3 4 2" xfId="9498" xr:uid="{00000000-0005-0000-0000-00005C210000}"/>
    <cellStyle name="Komma 2 3 5 2 3 4 2 2" xfId="19128" xr:uid="{00000000-0005-0000-0000-00005D210000}"/>
    <cellStyle name="Komma 2 3 5 2 3 4 3" xfId="14436" xr:uid="{00000000-0005-0000-0000-00005E210000}"/>
    <cellStyle name="Komma 2 3 5 2 3 5" xfId="6066" xr:uid="{00000000-0005-0000-0000-00005F210000}"/>
    <cellStyle name="Komma 2 3 5 2 3 5 2" xfId="16000" xr:uid="{00000000-0005-0000-0000-000060210000}"/>
    <cellStyle name="Komma 2 3 5 2 3 6" xfId="11220" xr:uid="{00000000-0005-0000-0000-000061210000}"/>
    <cellStyle name="Komma 2 3 5 2 4" xfId="395" xr:uid="{00000000-0005-0000-0000-000062210000}"/>
    <cellStyle name="Komma 2 3 5 2 4 2" xfId="1740" xr:uid="{00000000-0005-0000-0000-000063210000}"/>
    <cellStyle name="Komma 2 3 5 2 4 2 2" xfId="3491" xr:uid="{00000000-0005-0000-0000-000064210000}"/>
    <cellStyle name="Komma 2 3 5 2 4 2 2 2" xfId="8641" xr:uid="{00000000-0005-0000-0000-000065210000}"/>
    <cellStyle name="Komma 2 3 5 2 4 2 2 2 2" xfId="18347" xr:uid="{00000000-0005-0000-0000-000066210000}"/>
    <cellStyle name="Komma 2 3 5 2 4 2 2 3" xfId="13653" xr:uid="{00000000-0005-0000-0000-000067210000}"/>
    <cellStyle name="Komma 2 3 5 2 4 2 3" xfId="5209" xr:uid="{00000000-0005-0000-0000-000068210000}"/>
    <cellStyle name="Komma 2 3 5 2 4 2 3 2" xfId="10357" xr:uid="{00000000-0005-0000-0000-000069210000}"/>
    <cellStyle name="Komma 2 3 5 2 4 2 3 2 2" xfId="19911" xr:uid="{00000000-0005-0000-0000-00006A210000}"/>
    <cellStyle name="Komma 2 3 5 2 4 2 3 3" xfId="15219" xr:uid="{00000000-0005-0000-0000-00006B210000}"/>
    <cellStyle name="Komma 2 3 5 2 4 2 4" xfId="6925" xr:uid="{00000000-0005-0000-0000-00006C210000}"/>
    <cellStyle name="Komma 2 3 5 2 4 2 4 2" xfId="16783" xr:uid="{00000000-0005-0000-0000-00006D210000}"/>
    <cellStyle name="Komma 2 3 5 2 4 2 5" xfId="12085" xr:uid="{00000000-0005-0000-0000-00006E210000}"/>
    <cellStyle name="Komma 2 3 5 2 4 3" xfId="2629" xr:uid="{00000000-0005-0000-0000-00006F210000}"/>
    <cellStyle name="Komma 2 3 5 2 4 3 2" xfId="7783" xr:uid="{00000000-0005-0000-0000-000070210000}"/>
    <cellStyle name="Komma 2 3 5 2 4 3 2 2" xfId="17565" xr:uid="{00000000-0005-0000-0000-000071210000}"/>
    <cellStyle name="Komma 2 3 5 2 4 3 3" xfId="12871" xr:uid="{00000000-0005-0000-0000-000072210000}"/>
    <cellStyle name="Komma 2 3 5 2 4 4" xfId="4351" xr:uid="{00000000-0005-0000-0000-000073210000}"/>
    <cellStyle name="Komma 2 3 5 2 4 4 2" xfId="9499" xr:uid="{00000000-0005-0000-0000-000074210000}"/>
    <cellStyle name="Komma 2 3 5 2 4 4 2 2" xfId="19129" xr:uid="{00000000-0005-0000-0000-000075210000}"/>
    <cellStyle name="Komma 2 3 5 2 4 4 3" xfId="14437" xr:uid="{00000000-0005-0000-0000-000076210000}"/>
    <cellStyle name="Komma 2 3 5 2 4 5" xfId="6067" xr:uid="{00000000-0005-0000-0000-000077210000}"/>
    <cellStyle name="Komma 2 3 5 2 4 5 2" xfId="16001" xr:uid="{00000000-0005-0000-0000-000078210000}"/>
    <cellStyle name="Komma 2 3 5 2 4 6" xfId="11221" xr:uid="{00000000-0005-0000-0000-000079210000}"/>
    <cellStyle name="Komma 2 3 5 2 5" xfId="1736" xr:uid="{00000000-0005-0000-0000-00007A210000}"/>
    <cellStyle name="Komma 2 3 5 2 5 2" xfId="3487" xr:uid="{00000000-0005-0000-0000-00007B210000}"/>
    <cellStyle name="Komma 2 3 5 2 5 2 2" xfId="8637" xr:uid="{00000000-0005-0000-0000-00007C210000}"/>
    <cellStyle name="Komma 2 3 5 2 5 2 2 2" xfId="18343" xr:uid="{00000000-0005-0000-0000-00007D210000}"/>
    <cellStyle name="Komma 2 3 5 2 5 2 3" xfId="13649" xr:uid="{00000000-0005-0000-0000-00007E210000}"/>
    <cellStyle name="Komma 2 3 5 2 5 3" xfId="5205" xr:uid="{00000000-0005-0000-0000-00007F210000}"/>
    <cellStyle name="Komma 2 3 5 2 5 3 2" xfId="10353" xr:uid="{00000000-0005-0000-0000-000080210000}"/>
    <cellStyle name="Komma 2 3 5 2 5 3 2 2" xfId="19907" xr:uid="{00000000-0005-0000-0000-000081210000}"/>
    <cellStyle name="Komma 2 3 5 2 5 3 3" xfId="15215" xr:uid="{00000000-0005-0000-0000-000082210000}"/>
    <cellStyle name="Komma 2 3 5 2 5 4" xfId="6921" xr:uid="{00000000-0005-0000-0000-000083210000}"/>
    <cellStyle name="Komma 2 3 5 2 5 4 2" xfId="16779" xr:uid="{00000000-0005-0000-0000-000084210000}"/>
    <cellStyle name="Komma 2 3 5 2 5 5" xfId="12081" xr:uid="{00000000-0005-0000-0000-000085210000}"/>
    <cellStyle name="Komma 2 3 5 2 6" xfId="2625" xr:uid="{00000000-0005-0000-0000-000086210000}"/>
    <cellStyle name="Komma 2 3 5 2 6 2" xfId="7779" xr:uid="{00000000-0005-0000-0000-000087210000}"/>
    <cellStyle name="Komma 2 3 5 2 6 2 2" xfId="17561" xr:uid="{00000000-0005-0000-0000-000088210000}"/>
    <cellStyle name="Komma 2 3 5 2 6 3" xfId="12867" xr:uid="{00000000-0005-0000-0000-000089210000}"/>
    <cellStyle name="Komma 2 3 5 2 7" xfId="4347" xr:uid="{00000000-0005-0000-0000-00008A210000}"/>
    <cellStyle name="Komma 2 3 5 2 7 2" xfId="9495" xr:uid="{00000000-0005-0000-0000-00008B210000}"/>
    <cellStyle name="Komma 2 3 5 2 7 2 2" xfId="19125" xr:uid="{00000000-0005-0000-0000-00008C210000}"/>
    <cellStyle name="Komma 2 3 5 2 7 3" xfId="14433" xr:uid="{00000000-0005-0000-0000-00008D210000}"/>
    <cellStyle name="Komma 2 3 5 2 8" xfId="6063" xr:uid="{00000000-0005-0000-0000-00008E210000}"/>
    <cellStyle name="Komma 2 3 5 2 8 2" xfId="15997" xr:uid="{00000000-0005-0000-0000-00008F210000}"/>
    <cellStyle name="Komma 2 3 5 2 9" xfId="11217" xr:uid="{00000000-0005-0000-0000-000090210000}"/>
    <cellStyle name="Komma 2 3 5 3" xfId="396" xr:uid="{00000000-0005-0000-0000-000091210000}"/>
    <cellStyle name="Komma 2 3 5 3 2" xfId="397" xr:uid="{00000000-0005-0000-0000-000092210000}"/>
    <cellStyle name="Komma 2 3 5 3 2 2" xfId="1742" xr:uid="{00000000-0005-0000-0000-000093210000}"/>
    <cellStyle name="Komma 2 3 5 3 2 2 2" xfId="3493" xr:uid="{00000000-0005-0000-0000-000094210000}"/>
    <cellStyle name="Komma 2 3 5 3 2 2 2 2" xfId="8643" xr:uid="{00000000-0005-0000-0000-000095210000}"/>
    <cellStyle name="Komma 2 3 5 3 2 2 2 2 2" xfId="18349" xr:uid="{00000000-0005-0000-0000-000096210000}"/>
    <cellStyle name="Komma 2 3 5 3 2 2 2 3" xfId="13655" xr:uid="{00000000-0005-0000-0000-000097210000}"/>
    <cellStyle name="Komma 2 3 5 3 2 2 3" xfId="5211" xr:uid="{00000000-0005-0000-0000-000098210000}"/>
    <cellStyle name="Komma 2 3 5 3 2 2 3 2" xfId="10359" xr:uid="{00000000-0005-0000-0000-000099210000}"/>
    <cellStyle name="Komma 2 3 5 3 2 2 3 2 2" xfId="19913" xr:uid="{00000000-0005-0000-0000-00009A210000}"/>
    <cellStyle name="Komma 2 3 5 3 2 2 3 3" xfId="15221" xr:uid="{00000000-0005-0000-0000-00009B210000}"/>
    <cellStyle name="Komma 2 3 5 3 2 2 4" xfId="6927" xr:uid="{00000000-0005-0000-0000-00009C210000}"/>
    <cellStyle name="Komma 2 3 5 3 2 2 4 2" xfId="16785" xr:uid="{00000000-0005-0000-0000-00009D210000}"/>
    <cellStyle name="Komma 2 3 5 3 2 2 5" xfId="12087" xr:uid="{00000000-0005-0000-0000-00009E210000}"/>
    <cellStyle name="Komma 2 3 5 3 2 3" xfId="2631" xr:uid="{00000000-0005-0000-0000-00009F210000}"/>
    <cellStyle name="Komma 2 3 5 3 2 3 2" xfId="7785" xr:uid="{00000000-0005-0000-0000-0000A0210000}"/>
    <cellStyle name="Komma 2 3 5 3 2 3 2 2" xfId="17567" xr:uid="{00000000-0005-0000-0000-0000A1210000}"/>
    <cellStyle name="Komma 2 3 5 3 2 3 3" xfId="12873" xr:uid="{00000000-0005-0000-0000-0000A2210000}"/>
    <cellStyle name="Komma 2 3 5 3 2 4" xfId="4353" xr:uid="{00000000-0005-0000-0000-0000A3210000}"/>
    <cellStyle name="Komma 2 3 5 3 2 4 2" xfId="9501" xr:uid="{00000000-0005-0000-0000-0000A4210000}"/>
    <cellStyle name="Komma 2 3 5 3 2 4 2 2" xfId="19131" xr:uid="{00000000-0005-0000-0000-0000A5210000}"/>
    <cellStyle name="Komma 2 3 5 3 2 4 3" xfId="14439" xr:uid="{00000000-0005-0000-0000-0000A6210000}"/>
    <cellStyle name="Komma 2 3 5 3 2 5" xfId="6069" xr:uid="{00000000-0005-0000-0000-0000A7210000}"/>
    <cellStyle name="Komma 2 3 5 3 2 5 2" xfId="16003" xr:uid="{00000000-0005-0000-0000-0000A8210000}"/>
    <cellStyle name="Komma 2 3 5 3 2 6" xfId="11223" xr:uid="{00000000-0005-0000-0000-0000A9210000}"/>
    <cellStyle name="Komma 2 3 5 3 3" xfId="1741" xr:uid="{00000000-0005-0000-0000-0000AA210000}"/>
    <cellStyle name="Komma 2 3 5 3 3 2" xfId="3492" xr:uid="{00000000-0005-0000-0000-0000AB210000}"/>
    <cellStyle name="Komma 2 3 5 3 3 2 2" xfId="8642" xr:uid="{00000000-0005-0000-0000-0000AC210000}"/>
    <cellStyle name="Komma 2 3 5 3 3 2 2 2" xfId="18348" xr:uid="{00000000-0005-0000-0000-0000AD210000}"/>
    <cellStyle name="Komma 2 3 5 3 3 2 3" xfId="13654" xr:uid="{00000000-0005-0000-0000-0000AE210000}"/>
    <cellStyle name="Komma 2 3 5 3 3 3" xfId="5210" xr:uid="{00000000-0005-0000-0000-0000AF210000}"/>
    <cellStyle name="Komma 2 3 5 3 3 3 2" xfId="10358" xr:uid="{00000000-0005-0000-0000-0000B0210000}"/>
    <cellStyle name="Komma 2 3 5 3 3 3 2 2" xfId="19912" xr:uid="{00000000-0005-0000-0000-0000B1210000}"/>
    <cellStyle name="Komma 2 3 5 3 3 3 3" xfId="15220" xr:uid="{00000000-0005-0000-0000-0000B2210000}"/>
    <cellStyle name="Komma 2 3 5 3 3 4" xfId="6926" xr:uid="{00000000-0005-0000-0000-0000B3210000}"/>
    <cellStyle name="Komma 2 3 5 3 3 4 2" xfId="16784" xr:uid="{00000000-0005-0000-0000-0000B4210000}"/>
    <cellStyle name="Komma 2 3 5 3 3 5" xfId="12086" xr:uid="{00000000-0005-0000-0000-0000B5210000}"/>
    <cellStyle name="Komma 2 3 5 3 4" xfId="2630" xr:uid="{00000000-0005-0000-0000-0000B6210000}"/>
    <cellStyle name="Komma 2 3 5 3 4 2" xfId="7784" xr:uid="{00000000-0005-0000-0000-0000B7210000}"/>
    <cellStyle name="Komma 2 3 5 3 4 2 2" xfId="17566" xr:uid="{00000000-0005-0000-0000-0000B8210000}"/>
    <cellStyle name="Komma 2 3 5 3 4 3" xfId="12872" xr:uid="{00000000-0005-0000-0000-0000B9210000}"/>
    <cellStyle name="Komma 2 3 5 3 5" xfId="4352" xr:uid="{00000000-0005-0000-0000-0000BA210000}"/>
    <cellStyle name="Komma 2 3 5 3 5 2" xfId="9500" xr:uid="{00000000-0005-0000-0000-0000BB210000}"/>
    <cellStyle name="Komma 2 3 5 3 5 2 2" xfId="19130" xr:uid="{00000000-0005-0000-0000-0000BC210000}"/>
    <cellStyle name="Komma 2 3 5 3 5 3" xfId="14438" xr:uid="{00000000-0005-0000-0000-0000BD210000}"/>
    <cellStyle name="Komma 2 3 5 3 6" xfId="6068" xr:uid="{00000000-0005-0000-0000-0000BE210000}"/>
    <cellStyle name="Komma 2 3 5 3 6 2" xfId="16002" xr:uid="{00000000-0005-0000-0000-0000BF210000}"/>
    <cellStyle name="Komma 2 3 5 3 7" xfId="11222" xr:uid="{00000000-0005-0000-0000-0000C0210000}"/>
    <cellStyle name="Komma 2 3 5 4" xfId="398" xr:uid="{00000000-0005-0000-0000-0000C1210000}"/>
    <cellStyle name="Komma 2 3 5 4 2" xfId="1743" xr:uid="{00000000-0005-0000-0000-0000C2210000}"/>
    <cellStyle name="Komma 2 3 5 4 2 2" xfId="3494" xr:uid="{00000000-0005-0000-0000-0000C3210000}"/>
    <cellStyle name="Komma 2 3 5 4 2 2 2" xfId="8644" xr:uid="{00000000-0005-0000-0000-0000C4210000}"/>
    <cellStyle name="Komma 2 3 5 4 2 2 2 2" xfId="18350" xr:uid="{00000000-0005-0000-0000-0000C5210000}"/>
    <cellStyle name="Komma 2 3 5 4 2 2 3" xfId="13656" xr:uid="{00000000-0005-0000-0000-0000C6210000}"/>
    <cellStyle name="Komma 2 3 5 4 2 3" xfId="5212" xr:uid="{00000000-0005-0000-0000-0000C7210000}"/>
    <cellStyle name="Komma 2 3 5 4 2 3 2" xfId="10360" xr:uid="{00000000-0005-0000-0000-0000C8210000}"/>
    <cellStyle name="Komma 2 3 5 4 2 3 2 2" xfId="19914" xr:uid="{00000000-0005-0000-0000-0000C9210000}"/>
    <cellStyle name="Komma 2 3 5 4 2 3 3" xfId="15222" xr:uid="{00000000-0005-0000-0000-0000CA210000}"/>
    <cellStyle name="Komma 2 3 5 4 2 4" xfId="6928" xr:uid="{00000000-0005-0000-0000-0000CB210000}"/>
    <cellStyle name="Komma 2 3 5 4 2 4 2" xfId="16786" xr:uid="{00000000-0005-0000-0000-0000CC210000}"/>
    <cellStyle name="Komma 2 3 5 4 2 5" xfId="12088" xr:uid="{00000000-0005-0000-0000-0000CD210000}"/>
    <cellStyle name="Komma 2 3 5 4 3" xfId="2632" xr:uid="{00000000-0005-0000-0000-0000CE210000}"/>
    <cellStyle name="Komma 2 3 5 4 3 2" xfId="7786" xr:uid="{00000000-0005-0000-0000-0000CF210000}"/>
    <cellStyle name="Komma 2 3 5 4 3 2 2" xfId="17568" xr:uid="{00000000-0005-0000-0000-0000D0210000}"/>
    <cellStyle name="Komma 2 3 5 4 3 3" xfId="12874" xr:uid="{00000000-0005-0000-0000-0000D1210000}"/>
    <cellStyle name="Komma 2 3 5 4 4" xfId="4354" xr:uid="{00000000-0005-0000-0000-0000D2210000}"/>
    <cellStyle name="Komma 2 3 5 4 4 2" xfId="9502" xr:uid="{00000000-0005-0000-0000-0000D3210000}"/>
    <cellStyle name="Komma 2 3 5 4 4 2 2" xfId="19132" xr:uid="{00000000-0005-0000-0000-0000D4210000}"/>
    <cellStyle name="Komma 2 3 5 4 4 3" xfId="14440" xr:uid="{00000000-0005-0000-0000-0000D5210000}"/>
    <cellStyle name="Komma 2 3 5 4 5" xfId="6070" xr:uid="{00000000-0005-0000-0000-0000D6210000}"/>
    <cellStyle name="Komma 2 3 5 4 5 2" xfId="16004" xr:uid="{00000000-0005-0000-0000-0000D7210000}"/>
    <cellStyle name="Komma 2 3 5 4 6" xfId="11224" xr:uid="{00000000-0005-0000-0000-0000D8210000}"/>
    <cellStyle name="Komma 2 3 5 5" xfId="399" xr:uid="{00000000-0005-0000-0000-0000D9210000}"/>
    <cellStyle name="Komma 2 3 5 5 2" xfId="1744" xr:uid="{00000000-0005-0000-0000-0000DA210000}"/>
    <cellStyle name="Komma 2 3 5 5 2 2" xfId="3495" xr:uid="{00000000-0005-0000-0000-0000DB210000}"/>
    <cellStyle name="Komma 2 3 5 5 2 2 2" xfId="8645" xr:uid="{00000000-0005-0000-0000-0000DC210000}"/>
    <cellStyle name="Komma 2 3 5 5 2 2 2 2" xfId="18351" xr:uid="{00000000-0005-0000-0000-0000DD210000}"/>
    <cellStyle name="Komma 2 3 5 5 2 2 3" xfId="13657" xr:uid="{00000000-0005-0000-0000-0000DE210000}"/>
    <cellStyle name="Komma 2 3 5 5 2 3" xfId="5213" xr:uid="{00000000-0005-0000-0000-0000DF210000}"/>
    <cellStyle name="Komma 2 3 5 5 2 3 2" xfId="10361" xr:uid="{00000000-0005-0000-0000-0000E0210000}"/>
    <cellStyle name="Komma 2 3 5 5 2 3 2 2" xfId="19915" xr:uid="{00000000-0005-0000-0000-0000E1210000}"/>
    <cellStyle name="Komma 2 3 5 5 2 3 3" xfId="15223" xr:uid="{00000000-0005-0000-0000-0000E2210000}"/>
    <cellStyle name="Komma 2 3 5 5 2 4" xfId="6929" xr:uid="{00000000-0005-0000-0000-0000E3210000}"/>
    <cellStyle name="Komma 2 3 5 5 2 4 2" xfId="16787" xr:uid="{00000000-0005-0000-0000-0000E4210000}"/>
    <cellStyle name="Komma 2 3 5 5 2 5" xfId="12089" xr:uid="{00000000-0005-0000-0000-0000E5210000}"/>
    <cellStyle name="Komma 2 3 5 5 3" xfId="2633" xr:uid="{00000000-0005-0000-0000-0000E6210000}"/>
    <cellStyle name="Komma 2 3 5 5 3 2" xfId="7787" xr:uid="{00000000-0005-0000-0000-0000E7210000}"/>
    <cellStyle name="Komma 2 3 5 5 3 2 2" xfId="17569" xr:uid="{00000000-0005-0000-0000-0000E8210000}"/>
    <cellStyle name="Komma 2 3 5 5 3 3" xfId="12875" xr:uid="{00000000-0005-0000-0000-0000E9210000}"/>
    <cellStyle name="Komma 2 3 5 5 4" xfId="4355" xr:uid="{00000000-0005-0000-0000-0000EA210000}"/>
    <cellStyle name="Komma 2 3 5 5 4 2" xfId="9503" xr:uid="{00000000-0005-0000-0000-0000EB210000}"/>
    <cellStyle name="Komma 2 3 5 5 4 2 2" xfId="19133" xr:uid="{00000000-0005-0000-0000-0000EC210000}"/>
    <cellStyle name="Komma 2 3 5 5 4 3" xfId="14441" xr:uid="{00000000-0005-0000-0000-0000ED210000}"/>
    <cellStyle name="Komma 2 3 5 5 5" xfId="6071" xr:uid="{00000000-0005-0000-0000-0000EE210000}"/>
    <cellStyle name="Komma 2 3 5 5 5 2" xfId="16005" xr:uid="{00000000-0005-0000-0000-0000EF210000}"/>
    <cellStyle name="Komma 2 3 5 5 6" xfId="11225" xr:uid="{00000000-0005-0000-0000-0000F0210000}"/>
    <cellStyle name="Komma 2 3 5 6" xfId="1735" xr:uid="{00000000-0005-0000-0000-0000F1210000}"/>
    <cellStyle name="Komma 2 3 5 6 2" xfId="3486" xr:uid="{00000000-0005-0000-0000-0000F2210000}"/>
    <cellStyle name="Komma 2 3 5 6 2 2" xfId="8636" xr:uid="{00000000-0005-0000-0000-0000F3210000}"/>
    <cellStyle name="Komma 2 3 5 6 2 2 2" xfId="18342" xr:uid="{00000000-0005-0000-0000-0000F4210000}"/>
    <cellStyle name="Komma 2 3 5 6 2 3" xfId="13648" xr:uid="{00000000-0005-0000-0000-0000F5210000}"/>
    <cellStyle name="Komma 2 3 5 6 3" xfId="5204" xr:uid="{00000000-0005-0000-0000-0000F6210000}"/>
    <cellStyle name="Komma 2 3 5 6 3 2" xfId="10352" xr:uid="{00000000-0005-0000-0000-0000F7210000}"/>
    <cellStyle name="Komma 2 3 5 6 3 2 2" xfId="19906" xr:uid="{00000000-0005-0000-0000-0000F8210000}"/>
    <cellStyle name="Komma 2 3 5 6 3 3" xfId="15214" xr:uid="{00000000-0005-0000-0000-0000F9210000}"/>
    <cellStyle name="Komma 2 3 5 6 4" xfId="6920" xr:uid="{00000000-0005-0000-0000-0000FA210000}"/>
    <cellStyle name="Komma 2 3 5 6 4 2" xfId="16778" xr:uid="{00000000-0005-0000-0000-0000FB210000}"/>
    <cellStyle name="Komma 2 3 5 6 5" xfId="12080" xr:uid="{00000000-0005-0000-0000-0000FC210000}"/>
    <cellStyle name="Komma 2 3 5 7" xfId="2624" xr:uid="{00000000-0005-0000-0000-0000FD210000}"/>
    <cellStyle name="Komma 2 3 5 7 2" xfId="7778" xr:uid="{00000000-0005-0000-0000-0000FE210000}"/>
    <cellStyle name="Komma 2 3 5 7 2 2" xfId="17560" xr:uid="{00000000-0005-0000-0000-0000FF210000}"/>
    <cellStyle name="Komma 2 3 5 7 3" xfId="12866" xr:uid="{00000000-0005-0000-0000-000000220000}"/>
    <cellStyle name="Komma 2 3 5 8" xfId="4346" xr:uid="{00000000-0005-0000-0000-000001220000}"/>
    <cellStyle name="Komma 2 3 5 8 2" xfId="9494" xr:uid="{00000000-0005-0000-0000-000002220000}"/>
    <cellStyle name="Komma 2 3 5 8 2 2" xfId="19124" xr:uid="{00000000-0005-0000-0000-000003220000}"/>
    <cellStyle name="Komma 2 3 5 8 3" xfId="14432" xr:uid="{00000000-0005-0000-0000-000004220000}"/>
    <cellStyle name="Komma 2 3 5 9" xfId="6062" xr:uid="{00000000-0005-0000-0000-000005220000}"/>
    <cellStyle name="Komma 2 3 5 9 2" xfId="15996" xr:uid="{00000000-0005-0000-0000-000006220000}"/>
    <cellStyle name="Komma 2 3 6" xfId="400" xr:uid="{00000000-0005-0000-0000-000007220000}"/>
    <cellStyle name="Komma 2 3 6 10" xfId="11226" xr:uid="{00000000-0005-0000-0000-000008220000}"/>
    <cellStyle name="Komma 2 3 6 2" xfId="401" xr:uid="{00000000-0005-0000-0000-000009220000}"/>
    <cellStyle name="Komma 2 3 6 2 2" xfId="402" xr:uid="{00000000-0005-0000-0000-00000A220000}"/>
    <cellStyle name="Komma 2 3 6 2 2 2" xfId="403" xr:uid="{00000000-0005-0000-0000-00000B220000}"/>
    <cellStyle name="Komma 2 3 6 2 2 2 2" xfId="1748" xr:uid="{00000000-0005-0000-0000-00000C220000}"/>
    <cellStyle name="Komma 2 3 6 2 2 2 2 2" xfId="3499" xr:uid="{00000000-0005-0000-0000-00000D220000}"/>
    <cellStyle name="Komma 2 3 6 2 2 2 2 2 2" xfId="8649" xr:uid="{00000000-0005-0000-0000-00000E220000}"/>
    <cellStyle name="Komma 2 3 6 2 2 2 2 2 2 2" xfId="18355" xr:uid="{00000000-0005-0000-0000-00000F220000}"/>
    <cellStyle name="Komma 2 3 6 2 2 2 2 2 3" xfId="13661" xr:uid="{00000000-0005-0000-0000-000010220000}"/>
    <cellStyle name="Komma 2 3 6 2 2 2 2 3" xfId="5217" xr:uid="{00000000-0005-0000-0000-000011220000}"/>
    <cellStyle name="Komma 2 3 6 2 2 2 2 3 2" xfId="10365" xr:uid="{00000000-0005-0000-0000-000012220000}"/>
    <cellStyle name="Komma 2 3 6 2 2 2 2 3 2 2" xfId="19919" xr:uid="{00000000-0005-0000-0000-000013220000}"/>
    <cellStyle name="Komma 2 3 6 2 2 2 2 3 3" xfId="15227" xr:uid="{00000000-0005-0000-0000-000014220000}"/>
    <cellStyle name="Komma 2 3 6 2 2 2 2 4" xfId="6933" xr:uid="{00000000-0005-0000-0000-000015220000}"/>
    <cellStyle name="Komma 2 3 6 2 2 2 2 4 2" xfId="16791" xr:uid="{00000000-0005-0000-0000-000016220000}"/>
    <cellStyle name="Komma 2 3 6 2 2 2 2 5" xfId="12093" xr:uid="{00000000-0005-0000-0000-000017220000}"/>
    <cellStyle name="Komma 2 3 6 2 2 2 3" xfId="2637" xr:uid="{00000000-0005-0000-0000-000018220000}"/>
    <cellStyle name="Komma 2 3 6 2 2 2 3 2" xfId="7791" xr:uid="{00000000-0005-0000-0000-000019220000}"/>
    <cellStyle name="Komma 2 3 6 2 2 2 3 2 2" xfId="17573" xr:uid="{00000000-0005-0000-0000-00001A220000}"/>
    <cellStyle name="Komma 2 3 6 2 2 2 3 3" xfId="12879" xr:uid="{00000000-0005-0000-0000-00001B220000}"/>
    <cellStyle name="Komma 2 3 6 2 2 2 4" xfId="4359" xr:uid="{00000000-0005-0000-0000-00001C220000}"/>
    <cellStyle name="Komma 2 3 6 2 2 2 4 2" xfId="9507" xr:uid="{00000000-0005-0000-0000-00001D220000}"/>
    <cellStyle name="Komma 2 3 6 2 2 2 4 2 2" xfId="19137" xr:uid="{00000000-0005-0000-0000-00001E220000}"/>
    <cellStyle name="Komma 2 3 6 2 2 2 4 3" xfId="14445" xr:uid="{00000000-0005-0000-0000-00001F220000}"/>
    <cellStyle name="Komma 2 3 6 2 2 2 5" xfId="6075" xr:uid="{00000000-0005-0000-0000-000020220000}"/>
    <cellStyle name="Komma 2 3 6 2 2 2 5 2" xfId="16009" xr:uid="{00000000-0005-0000-0000-000021220000}"/>
    <cellStyle name="Komma 2 3 6 2 2 2 6" xfId="11229" xr:uid="{00000000-0005-0000-0000-000022220000}"/>
    <cellStyle name="Komma 2 3 6 2 2 3" xfId="1747" xr:uid="{00000000-0005-0000-0000-000023220000}"/>
    <cellStyle name="Komma 2 3 6 2 2 3 2" xfId="3498" xr:uid="{00000000-0005-0000-0000-000024220000}"/>
    <cellStyle name="Komma 2 3 6 2 2 3 2 2" xfId="8648" xr:uid="{00000000-0005-0000-0000-000025220000}"/>
    <cellStyle name="Komma 2 3 6 2 2 3 2 2 2" xfId="18354" xr:uid="{00000000-0005-0000-0000-000026220000}"/>
    <cellStyle name="Komma 2 3 6 2 2 3 2 3" xfId="13660" xr:uid="{00000000-0005-0000-0000-000027220000}"/>
    <cellStyle name="Komma 2 3 6 2 2 3 3" xfId="5216" xr:uid="{00000000-0005-0000-0000-000028220000}"/>
    <cellStyle name="Komma 2 3 6 2 2 3 3 2" xfId="10364" xr:uid="{00000000-0005-0000-0000-000029220000}"/>
    <cellStyle name="Komma 2 3 6 2 2 3 3 2 2" xfId="19918" xr:uid="{00000000-0005-0000-0000-00002A220000}"/>
    <cellStyle name="Komma 2 3 6 2 2 3 3 3" xfId="15226" xr:uid="{00000000-0005-0000-0000-00002B220000}"/>
    <cellStyle name="Komma 2 3 6 2 2 3 4" xfId="6932" xr:uid="{00000000-0005-0000-0000-00002C220000}"/>
    <cellStyle name="Komma 2 3 6 2 2 3 4 2" xfId="16790" xr:uid="{00000000-0005-0000-0000-00002D220000}"/>
    <cellStyle name="Komma 2 3 6 2 2 3 5" xfId="12092" xr:uid="{00000000-0005-0000-0000-00002E220000}"/>
    <cellStyle name="Komma 2 3 6 2 2 4" xfId="2636" xr:uid="{00000000-0005-0000-0000-00002F220000}"/>
    <cellStyle name="Komma 2 3 6 2 2 4 2" xfId="7790" xr:uid="{00000000-0005-0000-0000-000030220000}"/>
    <cellStyle name="Komma 2 3 6 2 2 4 2 2" xfId="17572" xr:uid="{00000000-0005-0000-0000-000031220000}"/>
    <cellStyle name="Komma 2 3 6 2 2 4 3" xfId="12878" xr:uid="{00000000-0005-0000-0000-000032220000}"/>
    <cellStyle name="Komma 2 3 6 2 2 5" xfId="4358" xr:uid="{00000000-0005-0000-0000-000033220000}"/>
    <cellStyle name="Komma 2 3 6 2 2 5 2" xfId="9506" xr:uid="{00000000-0005-0000-0000-000034220000}"/>
    <cellStyle name="Komma 2 3 6 2 2 5 2 2" xfId="19136" xr:uid="{00000000-0005-0000-0000-000035220000}"/>
    <cellStyle name="Komma 2 3 6 2 2 5 3" xfId="14444" xr:uid="{00000000-0005-0000-0000-000036220000}"/>
    <cellStyle name="Komma 2 3 6 2 2 6" xfId="6074" xr:uid="{00000000-0005-0000-0000-000037220000}"/>
    <cellStyle name="Komma 2 3 6 2 2 6 2" xfId="16008" xr:uid="{00000000-0005-0000-0000-000038220000}"/>
    <cellStyle name="Komma 2 3 6 2 2 7" xfId="11228" xr:uid="{00000000-0005-0000-0000-000039220000}"/>
    <cellStyle name="Komma 2 3 6 2 3" xfId="404" xr:uid="{00000000-0005-0000-0000-00003A220000}"/>
    <cellStyle name="Komma 2 3 6 2 3 2" xfId="1749" xr:uid="{00000000-0005-0000-0000-00003B220000}"/>
    <cellStyle name="Komma 2 3 6 2 3 2 2" xfId="3500" xr:uid="{00000000-0005-0000-0000-00003C220000}"/>
    <cellStyle name="Komma 2 3 6 2 3 2 2 2" xfId="8650" xr:uid="{00000000-0005-0000-0000-00003D220000}"/>
    <cellStyle name="Komma 2 3 6 2 3 2 2 2 2" xfId="18356" xr:uid="{00000000-0005-0000-0000-00003E220000}"/>
    <cellStyle name="Komma 2 3 6 2 3 2 2 3" xfId="13662" xr:uid="{00000000-0005-0000-0000-00003F220000}"/>
    <cellStyle name="Komma 2 3 6 2 3 2 3" xfId="5218" xr:uid="{00000000-0005-0000-0000-000040220000}"/>
    <cellStyle name="Komma 2 3 6 2 3 2 3 2" xfId="10366" xr:uid="{00000000-0005-0000-0000-000041220000}"/>
    <cellStyle name="Komma 2 3 6 2 3 2 3 2 2" xfId="19920" xr:uid="{00000000-0005-0000-0000-000042220000}"/>
    <cellStyle name="Komma 2 3 6 2 3 2 3 3" xfId="15228" xr:uid="{00000000-0005-0000-0000-000043220000}"/>
    <cellStyle name="Komma 2 3 6 2 3 2 4" xfId="6934" xr:uid="{00000000-0005-0000-0000-000044220000}"/>
    <cellStyle name="Komma 2 3 6 2 3 2 4 2" xfId="16792" xr:uid="{00000000-0005-0000-0000-000045220000}"/>
    <cellStyle name="Komma 2 3 6 2 3 2 5" xfId="12094" xr:uid="{00000000-0005-0000-0000-000046220000}"/>
    <cellStyle name="Komma 2 3 6 2 3 3" xfId="2638" xr:uid="{00000000-0005-0000-0000-000047220000}"/>
    <cellStyle name="Komma 2 3 6 2 3 3 2" xfId="7792" xr:uid="{00000000-0005-0000-0000-000048220000}"/>
    <cellStyle name="Komma 2 3 6 2 3 3 2 2" xfId="17574" xr:uid="{00000000-0005-0000-0000-000049220000}"/>
    <cellStyle name="Komma 2 3 6 2 3 3 3" xfId="12880" xr:uid="{00000000-0005-0000-0000-00004A220000}"/>
    <cellStyle name="Komma 2 3 6 2 3 4" xfId="4360" xr:uid="{00000000-0005-0000-0000-00004B220000}"/>
    <cellStyle name="Komma 2 3 6 2 3 4 2" xfId="9508" xr:uid="{00000000-0005-0000-0000-00004C220000}"/>
    <cellStyle name="Komma 2 3 6 2 3 4 2 2" xfId="19138" xr:uid="{00000000-0005-0000-0000-00004D220000}"/>
    <cellStyle name="Komma 2 3 6 2 3 4 3" xfId="14446" xr:uid="{00000000-0005-0000-0000-00004E220000}"/>
    <cellStyle name="Komma 2 3 6 2 3 5" xfId="6076" xr:uid="{00000000-0005-0000-0000-00004F220000}"/>
    <cellStyle name="Komma 2 3 6 2 3 5 2" xfId="16010" xr:uid="{00000000-0005-0000-0000-000050220000}"/>
    <cellStyle name="Komma 2 3 6 2 3 6" xfId="11230" xr:uid="{00000000-0005-0000-0000-000051220000}"/>
    <cellStyle name="Komma 2 3 6 2 4" xfId="405" xr:uid="{00000000-0005-0000-0000-000052220000}"/>
    <cellStyle name="Komma 2 3 6 2 4 2" xfId="1750" xr:uid="{00000000-0005-0000-0000-000053220000}"/>
    <cellStyle name="Komma 2 3 6 2 4 2 2" xfId="3501" xr:uid="{00000000-0005-0000-0000-000054220000}"/>
    <cellStyle name="Komma 2 3 6 2 4 2 2 2" xfId="8651" xr:uid="{00000000-0005-0000-0000-000055220000}"/>
    <cellStyle name="Komma 2 3 6 2 4 2 2 2 2" xfId="18357" xr:uid="{00000000-0005-0000-0000-000056220000}"/>
    <cellStyle name="Komma 2 3 6 2 4 2 2 3" xfId="13663" xr:uid="{00000000-0005-0000-0000-000057220000}"/>
    <cellStyle name="Komma 2 3 6 2 4 2 3" xfId="5219" xr:uid="{00000000-0005-0000-0000-000058220000}"/>
    <cellStyle name="Komma 2 3 6 2 4 2 3 2" xfId="10367" xr:uid="{00000000-0005-0000-0000-000059220000}"/>
    <cellStyle name="Komma 2 3 6 2 4 2 3 2 2" xfId="19921" xr:uid="{00000000-0005-0000-0000-00005A220000}"/>
    <cellStyle name="Komma 2 3 6 2 4 2 3 3" xfId="15229" xr:uid="{00000000-0005-0000-0000-00005B220000}"/>
    <cellStyle name="Komma 2 3 6 2 4 2 4" xfId="6935" xr:uid="{00000000-0005-0000-0000-00005C220000}"/>
    <cellStyle name="Komma 2 3 6 2 4 2 4 2" xfId="16793" xr:uid="{00000000-0005-0000-0000-00005D220000}"/>
    <cellStyle name="Komma 2 3 6 2 4 2 5" xfId="12095" xr:uid="{00000000-0005-0000-0000-00005E220000}"/>
    <cellStyle name="Komma 2 3 6 2 4 3" xfId="2639" xr:uid="{00000000-0005-0000-0000-00005F220000}"/>
    <cellStyle name="Komma 2 3 6 2 4 3 2" xfId="7793" xr:uid="{00000000-0005-0000-0000-000060220000}"/>
    <cellStyle name="Komma 2 3 6 2 4 3 2 2" xfId="17575" xr:uid="{00000000-0005-0000-0000-000061220000}"/>
    <cellStyle name="Komma 2 3 6 2 4 3 3" xfId="12881" xr:uid="{00000000-0005-0000-0000-000062220000}"/>
    <cellStyle name="Komma 2 3 6 2 4 4" xfId="4361" xr:uid="{00000000-0005-0000-0000-000063220000}"/>
    <cellStyle name="Komma 2 3 6 2 4 4 2" xfId="9509" xr:uid="{00000000-0005-0000-0000-000064220000}"/>
    <cellStyle name="Komma 2 3 6 2 4 4 2 2" xfId="19139" xr:uid="{00000000-0005-0000-0000-000065220000}"/>
    <cellStyle name="Komma 2 3 6 2 4 4 3" xfId="14447" xr:uid="{00000000-0005-0000-0000-000066220000}"/>
    <cellStyle name="Komma 2 3 6 2 4 5" xfId="6077" xr:uid="{00000000-0005-0000-0000-000067220000}"/>
    <cellStyle name="Komma 2 3 6 2 4 5 2" xfId="16011" xr:uid="{00000000-0005-0000-0000-000068220000}"/>
    <cellStyle name="Komma 2 3 6 2 4 6" xfId="11231" xr:uid="{00000000-0005-0000-0000-000069220000}"/>
    <cellStyle name="Komma 2 3 6 2 5" xfId="1746" xr:uid="{00000000-0005-0000-0000-00006A220000}"/>
    <cellStyle name="Komma 2 3 6 2 5 2" xfId="3497" xr:uid="{00000000-0005-0000-0000-00006B220000}"/>
    <cellStyle name="Komma 2 3 6 2 5 2 2" xfId="8647" xr:uid="{00000000-0005-0000-0000-00006C220000}"/>
    <cellStyle name="Komma 2 3 6 2 5 2 2 2" xfId="18353" xr:uid="{00000000-0005-0000-0000-00006D220000}"/>
    <cellStyle name="Komma 2 3 6 2 5 2 3" xfId="13659" xr:uid="{00000000-0005-0000-0000-00006E220000}"/>
    <cellStyle name="Komma 2 3 6 2 5 3" xfId="5215" xr:uid="{00000000-0005-0000-0000-00006F220000}"/>
    <cellStyle name="Komma 2 3 6 2 5 3 2" xfId="10363" xr:uid="{00000000-0005-0000-0000-000070220000}"/>
    <cellStyle name="Komma 2 3 6 2 5 3 2 2" xfId="19917" xr:uid="{00000000-0005-0000-0000-000071220000}"/>
    <cellStyle name="Komma 2 3 6 2 5 3 3" xfId="15225" xr:uid="{00000000-0005-0000-0000-000072220000}"/>
    <cellStyle name="Komma 2 3 6 2 5 4" xfId="6931" xr:uid="{00000000-0005-0000-0000-000073220000}"/>
    <cellStyle name="Komma 2 3 6 2 5 4 2" xfId="16789" xr:uid="{00000000-0005-0000-0000-000074220000}"/>
    <cellStyle name="Komma 2 3 6 2 5 5" xfId="12091" xr:uid="{00000000-0005-0000-0000-000075220000}"/>
    <cellStyle name="Komma 2 3 6 2 6" xfId="2635" xr:uid="{00000000-0005-0000-0000-000076220000}"/>
    <cellStyle name="Komma 2 3 6 2 6 2" xfId="7789" xr:uid="{00000000-0005-0000-0000-000077220000}"/>
    <cellStyle name="Komma 2 3 6 2 6 2 2" xfId="17571" xr:uid="{00000000-0005-0000-0000-000078220000}"/>
    <cellStyle name="Komma 2 3 6 2 6 3" xfId="12877" xr:uid="{00000000-0005-0000-0000-000079220000}"/>
    <cellStyle name="Komma 2 3 6 2 7" xfId="4357" xr:uid="{00000000-0005-0000-0000-00007A220000}"/>
    <cellStyle name="Komma 2 3 6 2 7 2" xfId="9505" xr:uid="{00000000-0005-0000-0000-00007B220000}"/>
    <cellStyle name="Komma 2 3 6 2 7 2 2" xfId="19135" xr:uid="{00000000-0005-0000-0000-00007C220000}"/>
    <cellStyle name="Komma 2 3 6 2 7 3" xfId="14443" xr:uid="{00000000-0005-0000-0000-00007D220000}"/>
    <cellStyle name="Komma 2 3 6 2 8" xfId="6073" xr:uid="{00000000-0005-0000-0000-00007E220000}"/>
    <cellStyle name="Komma 2 3 6 2 8 2" xfId="16007" xr:uid="{00000000-0005-0000-0000-00007F220000}"/>
    <cellStyle name="Komma 2 3 6 2 9" xfId="11227" xr:uid="{00000000-0005-0000-0000-000080220000}"/>
    <cellStyle name="Komma 2 3 6 3" xfId="406" xr:uid="{00000000-0005-0000-0000-000081220000}"/>
    <cellStyle name="Komma 2 3 6 3 2" xfId="407" xr:uid="{00000000-0005-0000-0000-000082220000}"/>
    <cellStyle name="Komma 2 3 6 3 2 2" xfId="1752" xr:uid="{00000000-0005-0000-0000-000083220000}"/>
    <cellStyle name="Komma 2 3 6 3 2 2 2" xfId="3503" xr:uid="{00000000-0005-0000-0000-000084220000}"/>
    <cellStyle name="Komma 2 3 6 3 2 2 2 2" xfId="8653" xr:uid="{00000000-0005-0000-0000-000085220000}"/>
    <cellStyle name="Komma 2 3 6 3 2 2 2 2 2" xfId="18359" xr:uid="{00000000-0005-0000-0000-000086220000}"/>
    <cellStyle name="Komma 2 3 6 3 2 2 2 3" xfId="13665" xr:uid="{00000000-0005-0000-0000-000087220000}"/>
    <cellStyle name="Komma 2 3 6 3 2 2 3" xfId="5221" xr:uid="{00000000-0005-0000-0000-000088220000}"/>
    <cellStyle name="Komma 2 3 6 3 2 2 3 2" xfId="10369" xr:uid="{00000000-0005-0000-0000-000089220000}"/>
    <cellStyle name="Komma 2 3 6 3 2 2 3 2 2" xfId="19923" xr:uid="{00000000-0005-0000-0000-00008A220000}"/>
    <cellStyle name="Komma 2 3 6 3 2 2 3 3" xfId="15231" xr:uid="{00000000-0005-0000-0000-00008B220000}"/>
    <cellStyle name="Komma 2 3 6 3 2 2 4" xfId="6937" xr:uid="{00000000-0005-0000-0000-00008C220000}"/>
    <cellStyle name="Komma 2 3 6 3 2 2 4 2" xfId="16795" xr:uid="{00000000-0005-0000-0000-00008D220000}"/>
    <cellStyle name="Komma 2 3 6 3 2 2 5" xfId="12097" xr:uid="{00000000-0005-0000-0000-00008E220000}"/>
    <cellStyle name="Komma 2 3 6 3 2 3" xfId="2641" xr:uid="{00000000-0005-0000-0000-00008F220000}"/>
    <cellStyle name="Komma 2 3 6 3 2 3 2" xfId="7795" xr:uid="{00000000-0005-0000-0000-000090220000}"/>
    <cellStyle name="Komma 2 3 6 3 2 3 2 2" xfId="17577" xr:uid="{00000000-0005-0000-0000-000091220000}"/>
    <cellStyle name="Komma 2 3 6 3 2 3 3" xfId="12883" xr:uid="{00000000-0005-0000-0000-000092220000}"/>
    <cellStyle name="Komma 2 3 6 3 2 4" xfId="4363" xr:uid="{00000000-0005-0000-0000-000093220000}"/>
    <cellStyle name="Komma 2 3 6 3 2 4 2" xfId="9511" xr:uid="{00000000-0005-0000-0000-000094220000}"/>
    <cellStyle name="Komma 2 3 6 3 2 4 2 2" xfId="19141" xr:uid="{00000000-0005-0000-0000-000095220000}"/>
    <cellStyle name="Komma 2 3 6 3 2 4 3" xfId="14449" xr:uid="{00000000-0005-0000-0000-000096220000}"/>
    <cellStyle name="Komma 2 3 6 3 2 5" xfId="6079" xr:uid="{00000000-0005-0000-0000-000097220000}"/>
    <cellStyle name="Komma 2 3 6 3 2 5 2" xfId="16013" xr:uid="{00000000-0005-0000-0000-000098220000}"/>
    <cellStyle name="Komma 2 3 6 3 2 6" xfId="11233" xr:uid="{00000000-0005-0000-0000-000099220000}"/>
    <cellStyle name="Komma 2 3 6 3 3" xfId="1751" xr:uid="{00000000-0005-0000-0000-00009A220000}"/>
    <cellStyle name="Komma 2 3 6 3 3 2" xfId="3502" xr:uid="{00000000-0005-0000-0000-00009B220000}"/>
    <cellStyle name="Komma 2 3 6 3 3 2 2" xfId="8652" xr:uid="{00000000-0005-0000-0000-00009C220000}"/>
    <cellStyle name="Komma 2 3 6 3 3 2 2 2" xfId="18358" xr:uid="{00000000-0005-0000-0000-00009D220000}"/>
    <cellStyle name="Komma 2 3 6 3 3 2 3" xfId="13664" xr:uid="{00000000-0005-0000-0000-00009E220000}"/>
    <cellStyle name="Komma 2 3 6 3 3 3" xfId="5220" xr:uid="{00000000-0005-0000-0000-00009F220000}"/>
    <cellStyle name="Komma 2 3 6 3 3 3 2" xfId="10368" xr:uid="{00000000-0005-0000-0000-0000A0220000}"/>
    <cellStyle name="Komma 2 3 6 3 3 3 2 2" xfId="19922" xr:uid="{00000000-0005-0000-0000-0000A1220000}"/>
    <cellStyle name="Komma 2 3 6 3 3 3 3" xfId="15230" xr:uid="{00000000-0005-0000-0000-0000A2220000}"/>
    <cellStyle name="Komma 2 3 6 3 3 4" xfId="6936" xr:uid="{00000000-0005-0000-0000-0000A3220000}"/>
    <cellStyle name="Komma 2 3 6 3 3 4 2" xfId="16794" xr:uid="{00000000-0005-0000-0000-0000A4220000}"/>
    <cellStyle name="Komma 2 3 6 3 3 5" xfId="12096" xr:uid="{00000000-0005-0000-0000-0000A5220000}"/>
    <cellStyle name="Komma 2 3 6 3 4" xfId="2640" xr:uid="{00000000-0005-0000-0000-0000A6220000}"/>
    <cellStyle name="Komma 2 3 6 3 4 2" xfId="7794" xr:uid="{00000000-0005-0000-0000-0000A7220000}"/>
    <cellStyle name="Komma 2 3 6 3 4 2 2" xfId="17576" xr:uid="{00000000-0005-0000-0000-0000A8220000}"/>
    <cellStyle name="Komma 2 3 6 3 4 3" xfId="12882" xr:uid="{00000000-0005-0000-0000-0000A9220000}"/>
    <cellStyle name="Komma 2 3 6 3 5" xfId="4362" xr:uid="{00000000-0005-0000-0000-0000AA220000}"/>
    <cellStyle name="Komma 2 3 6 3 5 2" xfId="9510" xr:uid="{00000000-0005-0000-0000-0000AB220000}"/>
    <cellStyle name="Komma 2 3 6 3 5 2 2" xfId="19140" xr:uid="{00000000-0005-0000-0000-0000AC220000}"/>
    <cellStyle name="Komma 2 3 6 3 5 3" xfId="14448" xr:uid="{00000000-0005-0000-0000-0000AD220000}"/>
    <cellStyle name="Komma 2 3 6 3 6" xfId="6078" xr:uid="{00000000-0005-0000-0000-0000AE220000}"/>
    <cellStyle name="Komma 2 3 6 3 6 2" xfId="16012" xr:uid="{00000000-0005-0000-0000-0000AF220000}"/>
    <cellStyle name="Komma 2 3 6 3 7" xfId="11232" xr:uid="{00000000-0005-0000-0000-0000B0220000}"/>
    <cellStyle name="Komma 2 3 6 4" xfId="408" xr:uid="{00000000-0005-0000-0000-0000B1220000}"/>
    <cellStyle name="Komma 2 3 6 4 2" xfId="1753" xr:uid="{00000000-0005-0000-0000-0000B2220000}"/>
    <cellStyle name="Komma 2 3 6 4 2 2" xfId="3504" xr:uid="{00000000-0005-0000-0000-0000B3220000}"/>
    <cellStyle name="Komma 2 3 6 4 2 2 2" xfId="8654" xr:uid="{00000000-0005-0000-0000-0000B4220000}"/>
    <cellStyle name="Komma 2 3 6 4 2 2 2 2" xfId="18360" xr:uid="{00000000-0005-0000-0000-0000B5220000}"/>
    <cellStyle name="Komma 2 3 6 4 2 2 3" xfId="13666" xr:uid="{00000000-0005-0000-0000-0000B6220000}"/>
    <cellStyle name="Komma 2 3 6 4 2 3" xfId="5222" xr:uid="{00000000-0005-0000-0000-0000B7220000}"/>
    <cellStyle name="Komma 2 3 6 4 2 3 2" xfId="10370" xr:uid="{00000000-0005-0000-0000-0000B8220000}"/>
    <cellStyle name="Komma 2 3 6 4 2 3 2 2" xfId="19924" xr:uid="{00000000-0005-0000-0000-0000B9220000}"/>
    <cellStyle name="Komma 2 3 6 4 2 3 3" xfId="15232" xr:uid="{00000000-0005-0000-0000-0000BA220000}"/>
    <cellStyle name="Komma 2 3 6 4 2 4" xfId="6938" xr:uid="{00000000-0005-0000-0000-0000BB220000}"/>
    <cellStyle name="Komma 2 3 6 4 2 4 2" xfId="16796" xr:uid="{00000000-0005-0000-0000-0000BC220000}"/>
    <cellStyle name="Komma 2 3 6 4 2 5" xfId="12098" xr:uid="{00000000-0005-0000-0000-0000BD220000}"/>
    <cellStyle name="Komma 2 3 6 4 3" xfId="2642" xr:uid="{00000000-0005-0000-0000-0000BE220000}"/>
    <cellStyle name="Komma 2 3 6 4 3 2" xfId="7796" xr:uid="{00000000-0005-0000-0000-0000BF220000}"/>
    <cellStyle name="Komma 2 3 6 4 3 2 2" xfId="17578" xr:uid="{00000000-0005-0000-0000-0000C0220000}"/>
    <cellStyle name="Komma 2 3 6 4 3 3" xfId="12884" xr:uid="{00000000-0005-0000-0000-0000C1220000}"/>
    <cellStyle name="Komma 2 3 6 4 4" xfId="4364" xr:uid="{00000000-0005-0000-0000-0000C2220000}"/>
    <cellStyle name="Komma 2 3 6 4 4 2" xfId="9512" xr:uid="{00000000-0005-0000-0000-0000C3220000}"/>
    <cellStyle name="Komma 2 3 6 4 4 2 2" xfId="19142" xr:uid="{00000000-0005-0000-0000-0000C4220000}"/>
    <cellStyle name="Komma 2 3 6 4 4 3" xfId="14450" xr:uid="{00000000-0005-0000-0000-0000C5220000}"/>
    <cellStyle name="Komma 2 3 6 4 5" xfId="6080" xr:uid="{00000000-0005-0000-0000-0000C6220000}"/>
    <cellStyle name="Komma 2 3 6 4 5 2" xfId="16014" xr:uid="{00000000-0005-0000-0000-0000C7220000}"/>
    <cellStyle name="Komma 2 3 6 4 6" xfId="11234" xr:uid="{00000000-0005-0000-0000-0000C8220000}"/>
    <cellStyle name="Komma 2 3 6 5" xfId="409" xr:uid="{00000000-0005-0000-0000-0000C9220000}"/>
    <cellStyle name="Komma 2 3 6 5 2" xfId="1754" xr:uid="{00000000-0005-0000-0000-0000CA220000}"/>
    <cellStyle name="Komma 2 3 6 5 2 2" xfId="3505" xr:uid="{00000000-0005-0000-0000-0000CB220000}"/>
    <cellStyle name="Komma 2 3 6 5 2 2 2" xfId="8655" xr:uid="{00000000-0005-0000-0000-0000CC220000}"/>
    <cellStyle name="Komma 2 3 6 5 2 2 2 2" xfId="18361" xr:uid="{00000000-0005-0000-0000-0000CD220000}"/>
    <cellStyle name="Komma 2 3 6 5 2 2 3" xfId="13667" xr:uid="{00000000-0005-0000-0000-0000CE220000}"/>
    <cellStyle name="Komma 2 3 6 5 2 3" xfId="5223" xr:uid="{00000000-0005-0000-0000-0000CF220000}"/>
    <cellStyle name="Komma 2 3 6 5 2 3 2" xfId="10371" xr:uid="{00000000-0005-0000-0000-0000D0220000}"/>
    <cellStyle name="Komma 2 3 6 5 2 3 2 2" xfId="19925" xr:uid="{00000000-0005-0000-0000-0000D1220000}"/>
    <cellStyle name="Komma 2 3 6 5 2 3 3" xfId="15233" xr:uid="{00000000-0005-0000-0000-0000D2220000}"/>
    <cellStyle name="Komma 2 3 6 5 2 4" xfId="6939" xr:uid="{00000000-0005-0000-0000-0000D3220000}"/>
    <cellStyle name="Komma 2 3 6 5 2 4 2" xfId="16797" xr:uid="{00000000-0005-0000-0000-0000D4220000}"/>
    <cellStyle name="Komma 2 3 6 5 2 5" xfId="12099" xr:uid="{00000000-0005-0000-0000-0000D5220000}"/>
    <cellStyle name="Komma 2 3 6 5 3" xfId="2643" xr:uid="{00000000-0005-0000-0000-0000D6220000}"/>
    <cellStyle name="Komma 2 3 6 5 3 2" xfId="7797" xr:uid="{00000000-0005-0000-0000-0000D7220000}"/>
    <cellStyle name="Komma 2 3 6 5 3 2 2" xfId="17579" xr:uid="{00000000-0005-0000-0000-0000D8220000}"/>
    <cellStyle name="Komma 2 3 6 5 3 3" xfId="12885" xr:uid="{00000000-0005-0000-0000-0000D9220000}"/>
    <cellStyle name="Komma 2 3 6 5 4" xfId="4365" xr:uid="{00000000-0005-0000-0000-0000DA220000}"/>
    <cellStyle name="Komma 2 3 6 5 4 2" xfId="9513" xr:uid="{00000000-0005-0000-0000-0000DB220000}"/>
    <cellStyle name="Komma 2 3 6 5 4 2 2" xfId="19143" xr:uid="{00000000-0005-0000-0000-0000DC220000}"/>
    <cellStyle name="Komma 2 3 6 5 4 3" xfId="14451" xr:uid="{00000000-0005-0000-0000-0000DD220000}"/>
    <cellStyle name="Komma 2 3 6 5 5" xfId="6081" xr:uid="{00000000-0005-0000-0000-0000DE220000}"/>
    <cellStyle name="Komma 2 3 6 5 5 2" xfId="16015" xr:uid="{00000000-0005-0000-0000-0000DF220000}"/>
    <cellStyle name="Komma 2 3 6 5 6" xfId="11235" xr:uid="{00000000-0005-0000-0000-0000E0220000}"/>
    <cellStyle name="Komma 2 3 6 6" xfId="1745" xr:uid="{00000000-0005-0000-0000-0000E1220000}"/>
    <cellStyle name="Komma 2 3 6 6 2" xfId="3496" xr:uid="{00000000-0005-0000-0000-0000E2220000}"/>
    <cellStyle name="Komma 2 3 6 6 2 2" xfId="8646" xr:uid="{00000000-0005-0000-0000-0000E3220000}"/>
    <cellStyle name="Komma 2 3 6 6 2 2 2" xfId="18352" xr:uid="{00000000-0005-0000-0000-0000E4220000}"/>
    <cellStyle name="Komma 2 3 6 6 2 3" xfId="13658" xr:uid="{00000000-0005-0000-0000-0000E5220000}"/>
    <cellStyle name="Komma 2 3 6 6 3" xfId="5214" xr:uid="{00000000-0005-0000-0000-0000E6220000}"/>
    <cellStyle name="Komma 2 3 6 6 3 2" xfId="10362" xr:uid="{00000000-0005-0000-0000-0000E7220000}"/>
    <cellStyle name="Komma 2 3 6 6 3 2 2" xfId="19916" xr:uid="{00000000-0005-0000-0000-0000E8220000}"/>
    <cellStyle name="Komma 2 3 6 6 3 3" xfId="15224" xr:uid="{00000000-0005-0000-0000-0000E9220000}"/>
    <cellStyle name="Komma 2 3 6 6 4" xfId="6930" xr:uid="{00000000-0005-0000-0000-0000EA220000}"/>
    <cellStyle name="Komma 2 3 6 6 4 2" xfId="16788" xr:uid="{00000000-0005-0000-0000-0000EB220000}"/>
    <cellStyle name="Komma 2 3 6 6 5" xfId="12090" xr:uid="{00000000-0005-0000-0000-0000EC220000}"/>
    <cellStyle name="Komma 2 3 6 7" xfId="2634" xr:uid="{00000000-0005-0000-0000-0000ED220000}"/>
    <cellStyle name="Komma 2 3 6 7 2" xfId="7788" xr:uid="{00000000-0005-0000-0000-0000EE220000}"/>
    <cellStyle name="Komma 2 3 6 7 2 2" xfId="17570" xr:uid="{00000000-0005-0000-0000-0000EF220000}"/>
    <cellStyle name="Komma 2 3 6 7 3" xfId="12876" xr:uid="{00000000-0005-0000-0000-0000F0220000}"/>
    <cellStyle name="Komma 2 3 6 8" xfId="4356" xr:uid="{00000000-0005-0000-0000-0000F1220000}"/>
    <cellStyle name="Komma 2 3 6 8 2" xfId="9504" xr:uid="{00000000-0005-0000-0000-0000F2220000}"/>
    <cellStyle name="Komma 2 3 6 8 2 2" xfId="19134" xr:uid="{00000000-0005-0000-0000-0000F3220000}"/>
    <cellStyle name="Komma 2 3 6 8 3" xfId="14442" xr:uid="{00000000-0005-0000-0000-0000F4220000}"/>
    <cellStyle name="Komma 2 3 6 9" xfId="6072" xr:uid="{00000000-0005-0000-0000-0000F5220000}"/>
    <cellStyle name="Komma 2 3 6 9 2" xfId="16006" xr:uid="{00000000-0005-0000-0000-0000F6220000}"/>
    <cellStyle name="Komma 2 3 7" xfId="410" xr:uid="{00000000-0005-0000-0000-0000F7220000}"/>
    <cellStyle name="Komma 2 3 7 2" xfId="411" xr:uid="{00000000-0005-0000-0000-0000F8220000}"/>
    <cellStyle name="Komma 2 3 7 2 2" xfId="412" xr:uid="{00000000-0005-0000-0000-0000F9220000}"/>
    <cellStyle name="Komma 2 3 7 2 2 2" xfId="1757" xr:uid="{00000000-0005-0000-0000-0000FA220000}"/>
    <cellStyle name="Komma 2 3 7 2 2 2 2" xfId="3508" xr:uid="{00000000-0005-0000-0000-0000FB220000}"/>
    <cellStyle name="Komma 2 3 7 2 2 2 2 2" xfId="8658" xr:uid="{00000000-0005-0000-0000-0000FC220000}"/>
    <cellStyle name="Komma 2 3 7 2 2 2 2 2 2" xfId="18364" xr:uid="{00000000-0005-0000-0000-0000FD220000}"/>
    <cellStyle name="Komma 2 3 7 2 2 2 2 3" xfId="13670" xr:uid="{00000000-0005-0000-0000-0000FE220000}"/>
    <cellStyle name="Komma 2 3 7 2 2 2 3" xfId="5226" xr:uid="{00000000-0005-0000-0000-0000FF220000}"/>
    <cellStyle name="Komma 2 3 7 2 2 2 3 2" xfId="10374" xr:uid="{00000000-0005-0000-0000-000000230000}"/>
    <cellStyle name="Komma 2 3 7 2 2 2 3 2 2" xfId="19928" xr:uid="{00000000-0005-0000-0000-000001230000}"/>
    <cellStyle name="Komma 2 3 7 2 2 2 3 3" xfId="15236" xr:uid="{00000000-0005-0000-0000-000002230000}"/>
    <cellStyle name="Komma 2 3 7 2 2 2 4" xfId="6942" xr:uid="{00000000-0005-0000-0000-000003230000}"/>
    <cellStyle name="Komma 2 3 7 2 2 2 4 2" xfId="16800" xr:uid="{00000000-0005-0000-0000-000004230000}"/>
    <cellStyle name="Komma 2 3 7 2 2 2 5" xfId="12102" xr:uid="{00000000-0005-0000-0000-000005230000}"/>
    <cellStyle name="Komma 2 3 7 2 2 3" xfId="2646" xr:uid="{00000000-0005-0000-0000-000006230000}"/>
    <cellStyle name="Komma 2 3 7 2 2 3 2" xfId="7800" xr:uid="{00000000-0005-0000-0000-000007230000}"/>
    <cellStyle name="Komma 2 3 7 2 2 3 2 2" xfId="17582" xr:uid="{00000000-0005-0000-0000-000008230000}"/>
    <cellStyle name="Komma 2 3 7 2 2 3 3" xfId="12888" xr:uid="{00000000-0005-0000-0000-000009230000}"/>
    <cellStyle name="Komma 2 3 7 2 2 4" xfId="4368" xr:uid="{00000000-0005-0000-0000-00000A230000}"/>
    <cellStyle name="Komma 2 3 7 2 2 4 2" xfId="9516" xr:uid="{00000000-0005-0000-0000-00000B230000}"/>
    <cellStyle name="Komma 2 3 7 2 2 4 2 2" xfId="19146" xr:uid="{00000000-0005-0000-0000-00000C230000}"/>
    <cellStyle name="Komma 2 3 7 2 2 4 3" xfId="14454" xr:uid="{00000000-0005-0000-0000-00000D230000}"/>
    <cellStyle name="Komma 2 3 7 2 2 5" xfId="6084" xr:uid="{00000000-0005-0000-0000-00000E230000}"/>
    <cellStyle name="Komma 2 3 7 2 2 5 2" xfId="16018" xr:uid="{00000000-0005-0000-0000-00000F230000}"/>
    <cellStyle name="Komma 2 3 7 2 2 6" xfId="11238" xr:uid="{00000000-0005-0000-0000-000010230000}"/>
    <cellStyle name="Komma 2 3 7 2 3" xfId="1756" xr:uid="{00000000-0005-0000-0000-000011230000}"/>
    <cellStyle name="Komma 2 3 7 2 3 2" xfId="3507" xr:uid="{00000000-0005-0000-0000-000012230000}"/>
    <cellStyle name="Komma 2 3 7 2 3 2 2" xfId="8657" xr:uid="{00000000-0005-0000-0000-000013230000}"/>
    <cellStyle name="Komma 2 3 7 2 3 2 2 2" xfId="18363" xr:uid="{00000000-0005-0000-0000-000014230000}"/>
    <cellStyle name="Komma 2 3 7 2 3 2 3" xfId="13669" xr:uid="{00000000-0005-0000-0000-000015230000}"/>
    <cellStyle name="Komma 2 3 7 2 3 3" xfId="5225" xr:uid="{00000000-0005-0000-0000-000016230000}"/>
    <cellStyle name="Komma 2 3 7 2 3 3 2" xfId="10373" xr:uid="{00000000-0005-0000-0000-000017230000}"/>
    <cellStyle name="Komma 2 3 7 2 3 3 2 2" xfId="19927" xr:uid="{00000000-0005-0000-0000-000018230000}"/>
    <cellStyle name="Komma 2 3 7 2 3 3 3" xfId="15235" xr:uid="{00000000-0005-0000-0000-000019230000}"/>
    <cellStyle name="Komma 2 3 7 2 3 4" xfId="6941" xr:uid="{00000000-0005-0000-0000-00001A230000}"/>
    <cellStyle name="Komma 2 3 7 2 3 4 2" xfId="16799" xr:uid="{00000000-0005-0000-0000-00001B230000}"/>
    <cellStyle name="Komma 2 3 7 2 3 5" xfId="12101" xr:uid="{00000000-0005-0000-0000-00001C230000}"/>
    <cellStyle name="Komma 2 3 7 2 4" xfId="2645" xr:uid="{00000000-0005-0000-0000-00001D230000}"/>
    <cellStyle name="Komma 2 3 7 2 4 2" xfId="7799" xr:uid="{00000000-0005-0000-0000-00001E230000}"/>
    <cellStyle name="Komma 2 3 7 2 4 2 2" xfId="17581" xr:uid="{00000000-0005-0000-0000-00001F230000}"/>
    <cellStyle name="Komma 2 3 7 2 4 3" xfId="12887" xr:uid="{00000000-0005-0000-0000-000020230000}"/>
    <cellStyle name="Komma 2 3 7 2 5" xfId="4367" xr:uid="{00000000-0005-0000-0000-000021230000}"/>
    <cellStyle name="Komma 2 3 7 2 5 2" xfId="9515" xr:uid="{00000000-0005-0000-0000-000022230000}"/>
    <cellStyle name="Komma 2 3 7 2 5 2 2" xfId="19145" xr:uid="{00000000-0005-0000-0000-000023230000}"/>
    <cellStyle name="Komma 2 3 7 2 5 3" xfId="14453" xr:uid="{00000000-0005-0000-0000-000024230000}"/>
    <cellStyle name="Komma 2 3 7 2 6" xfId="6083" xr:uid="{00000000-0005-0000-0000-000025230000}"/>
    <cellStyle name="Komma 2 3 7 2 6 2" xfId="16017" xr:uid="{00000000-0005-0000-0000-000026230000}"/>
    <cellStyle name="Komma 2 3 7 2 7" xfId="11237" xr:uid="{00000000-0005-0000-0000-000027230000}"/>
    <cellStyle name="Komma 2 3 7 3" xfId="413" xr:uid="{00000000-0005-0000-0000-000028230000}"/>
    <cellStyle name="Komma 2 3 7 3 2" xfId="1758" xr:uid="{00000000-0005-0000-0000-000029230000}"/>
    <cellStyle name="Komma 2 3 7 3 2 2" xfId="3509" xr:uid="{00000000-0005-0000-0000-00002A230000}"/>
    <cellStyle name="Komma 2 3 7 3 2 2 2" xfId="8659" xr:uid="{00000000-0005-0000-0000-00002B230000}"/>
    <cellStyle name="Komma 2 3 7 3 2 2 2 2" xfId="18365" xr:uid="{00000000-0005-0000-0000-00002C230000}"/>
    <cellStyle name="Komma 2 3 7 3 2 2 3" xfId="13671" xr:uid="{00000000-0005-0000-0000-00002D230000}"/>
    <cellStyle name="Komma 2 3 7 3 2 3" xfId="5227" xr:uid="{00000000-0005-0000-0000-00002E230000}"/>
    <cellStyle name="Komma 2 3 7 3 2 3 2" xfId="10375" xr:uid="{00000000-0005-0000-0000-00002F230000}"/>
    <cellStyle name="Komma 2 3 7 3 2 3 2 2" xfId="19929" xr:uid="{00000000-0005-0000-0000-000030230000}"/>
    <cellStyle name="Komma 2 3 7 3 2 3 3" xfId="15237" xr:uid="{00000000-0005-0000-0000-000031230000}"/>
    <cellStyle name="Komma 2 3 7 3 2 4" xfId="6943" xr:uid="{00000000-0005-0000-0000-000032230000}"/>
    <cellStyle name="Komma 2 3 7 3 2 4 2" xfId="16801" xr:uid="{00000000-0005-0000-0000-000033230000}"/>
    <cellStyle name="Komma 2 3 7 3 2 5" xfId="12103" xr:uid="{00000000-0005-0000-0000-000034230000}"/>
    <cellStyle name="Komma 2 3 7 3 3" xfId="2647" xr:uid="{00000000-0005-0000-0000-000035230000}"/>
    <cellStyle name="Komma 2 3 7 3 3 2" xfId="7801" xr:uid="{00000000-0005-0000-0000-000036230000}"/>
    <cellStyle name="Komma 2 3 7 3 3 2 2" xfId="17583" xr:uid="{00000000-0005-0000-0000-000037230000}"/>
    <cellStyle name="Komma 2 3 7 3 3 3" xfId="12889" xr:uid="{00000000-0005-0000-0000-000038230000}"/>
    <cellStyle name="Komma 2 3 7 3 4" xfId="4369" xr:uid="{00000000-0005-0000-0000-000039230000}"/>
    <cellStyle name="Komma 2 3 7 3 4 2" xfId="9517" xr:uid="{00000000-0005-0000-0000-00003A230000}"/>
    <cellStyle name="Komma 2 3 7 3 4 2 2" xfId="19147" xr:uid="{00000000-0005-0000-0000-00003B230000}"/>
    <cellStyle name="Komma 2 3 7 3 4 3" xfId="14455" xr:uid="{00000000-0005-0000-0000-00003C230000}"/>
    <cellStyle name="Komma 2 3 7 3 5" xfId="6085" xr:uid="{00000000-0005-0000-0000-00003D230000}"/>
    <cellStyle name="Komma 2 3 7 3 5 2" xfId="16019" xr:uid="{00000000-0005-0000-0000-00003E230000}"/>
    <cellStyle name="Komma 2 3 7 3 6" xfId="11239" xr:uid="{00000000-0005-0000-0000-00003F230000}"/>
    <cellStyle name="Komma 2 3 7 4" xfId="414" xr:uid="{00000000-0005-0000-0000-000040230000}"/>
    <cellStyle name="Komma 2 3 7 4 2" xfId="1759" xr:uid="{00000000-0005-0000-0000-000041230000}"/>
    <cellStyle name="Komma 2 3 7 4 2 2" xfId="3510" xr:uid="{00000000-0005-0000-0000-000042230000}"/>
    <cellStyle name="Komma 2 3 7 4 2 2 2" xfId="8660" xr:uid="{00000000-0005-0000-0000-000043230000}"/>
    <cellStyle name="Komma 2 3 7 4 2 2 2 2" xfId="18366" xr:uid="{00000000-0005-0000-0000-000044230000}"/>
    <cellStyle name="Komma 2 3 7 4 2 2 3" xfId="13672" xr:uid="{00000000-0005-0000-0000-000045230000}"/>
    <cellStyle name="Komma 2 3 7 4 2 3" xfId="5228" xr:uid="{00000000-0005-0000-0000-000046230000}"/>
    <cellStyle name="Komma 2 3 7 4 2 3 2" xfId="10376" xr:uid="{00000000-0005-0000-0000-000047230000}"/>
    <cellStyle name="Komma 2 3 7 4 2 3 2 2" xfId="19930" xr:uid="{00000000-0005-0000-0000-000048230000}"/>
    <cellStyle name="Komma 2 3 7 4 2 3 3" xfId="15238" xr:uid="{00000000-0005-0000-0000-000049230000}"/>
    <cellStyle name="Komma 2 3 7 4 2 4" xfId="6944" xr:uid="{00000000-0005-0000-0000-00004A230000}"/>
    <cellStyle name="Komma 2 3 7 4 2 4 2" xfId="16802" xr:uid="{00000000-0005-0000-0000-00004B230000}"/>
    <cellStyle name="Komma 2 3 7 4 2 5" xfId="12104" xr:uid="{00000000-0005-0000-0000-00004C230000}"/>
    <cellStyle name="Komma 2 3 7 4 3" xfId="2648" xr:uid="{00000000-0005-0000-0000-00004D230000}"/>
    <cellStyle name="Komma 2 3 7 4 3 2" xfId="7802" xr:uid="{00000000-0005-0000-0000-00004E230000}"/>
    <cellStyle name="Komma 2 3 7 4 3 2 2" xfId="17584" xr:uid="{00000000-0005-0000-0000-00004F230000}"/>
    <cellStyle name="Komma 2 3 7 4 3 3" xfId="12890" xr:uid="{00000000-0005-0000-0000-000050230000}"/>
    <cellStyle name="Komma 2 3 7 4 4" xfId="4370" xr:uid="{00000000-0005-0000-0000-000051230000}"/>
    <cellStyle name="Komma 2 3 7 4 4 2" xfId="9518" xr:uid="{00000000-0005-0000-0000-000052230000}"/>
    <cellStyle name="Komma 2 3 7 4 4 2 2" xfId="19148" xr:uid="{00000000-0005-0000-0000-000053230000}"/>
    <cellStyle name="Komma 2 3 7 4 4 3" xfId="14456" xr:uid="{00000000-0005-0000-0000-000054230000}"/>
    <cellStyle name="Komma 2 3 7 4 5" xfId="6086" xr:uid="{00000000-0005-0000-0000-000055230000}"/>
    <cellStyle name="Komma 2 3 7 4 5 2" xfId="16020" xr:uid="{00000000-0005-0000-0000-000056230000}"/>
    <cellStyle name="Komma 2 3 7 4 6" xfId="11240" xr:uid="{00000000-0005-0000-0000-000057230000}"/>
    <cellStyle name="Komma 2 3 7 5" xfId="1755" xr:uid="{00000000-0005-0000-0000-000058230000}"/>
    <cellStyle name="Komma 2 3 7 5 2" xfId="3506" xr:uid="{00000000-0005-0000-0000-000059230000}"/>
    <cellStyle name="Komma 2 3 7 5 2 2" xfId="8656" xr:uid="{00000000-0005-0000-0000-00005A230000}"/>
    <cellStyle name="Komma 2 3 7 5 2 2 2" xfId="18362" xr:uid="{00000000-0005-0000-0000-00005B230000}"/>
    <cellStyle name="Komma 2 3 7 5 2 3" xfId="13668" xr:uid="{00000000-0005-0000-0000-00005C230000}"/>
    <cellStyle name="Komma 2 3 7 5 3" xfId="5224" xr:uid="{00000000-0005-0000-0000-00005D230000}"/>
    <cellStyle name="Komma 2 3 7 5 3 2" xfId="10372" xr:uid="{00000000-0005-0000-0000-00005E230000}"/>
    <cellStyle name="Komma 2 3 7 5 3 2 2" xfId="19926" xr:uid="{00000000-0005-0000-0000-00005F230000}"/>
    <cellStyle name="Komma 2 3 7 5 3 3" xfId="15234" xr:uid="{00000000-0005-0000-0000-000060230000}"/>
    <cellStyle name="Komma 2 3 7 5 4" xfId="6940" xr:uid="{00000000-0005-0000-0000-000061230000}"/>
    <cellStyle name="Komma 2 3 7 5 4 2" xfId="16798" xr:uid="{00000000-0005-0000-0000-000062230000}"/>
    <cellStyle name="Komma 2 3 7 5 5" xfId="12100" xr:uid="{00000000-0005-0000-0000-000063230000}"/>
    <cellStyle name="Komma 2 3 7 6" xfId="2644" xr:uid="{00000000-0005-0000-0000-000064230000}"/>
    <cellStyle name="Komma 2 3 7 6 2" xfId="7798" xr:uid="{00000000-0005-0000-0000-000065230000}"/>
    <cellStyle name="Komma 2 3 7 6 2 2" xfId="17580" xr:uid="{00000000-0005-0000-0000-000066230000}"/>
    <cellStyle name="Komma 2 3 7 6 3" xfId="12886" xr:uid="{00000000-0005-0000-0000-000067230000}"/>
    <cellStyle name="Komma 2 3 7 7" xfId="4366" xr:uid="{00000000-0005-0000-0000-000068230000}"/>
    <cellStyle name="Komma 2 3 7 7 2" xfId="9514" xr:uid="{00000000-0005-0000-0000-000069230000}"/>
    <cellStyle name="Komma 2 3 7 7 2 2" xfId="19144" xr:uid="{00000000-0005-0000-0000-00006A230000}"/>
    <cellStyle name="Komma 2 3 7 7 3" xfId="14452" xr:uid="{00000000-0005-0000-0000-00006B230000}"/>
    <cellStyle name="Komma 2 3 7 8" xfId="6082" xr:uid="{00000000-0005-0000-0000-00006C230000}"/>
    <cellStyle name="Komma 2 3 7 8 2" xfId="16016" xr:uid="{00000000-0005-0000-0000-00006D230000}"/>
    <cellStyle name="Komma 2 3 7 9" xfId="11236" xr:uid="{00000000-0005-0000-0000-00006E230000}"/>
    <cellStyle name="Komma 2 3 8" xfId="415" xr:uid="{00000000-0005-0000-0000-00006F230000}"/>
    <cellStyle name="Komma 2 3 8 2" xfId="416" xr:uid="{00000000-0005-0000-0000-000070230000}"/>
    <cellStyle name="Komma 2 3 8 2 2" xfId="1761" xr:uid="{00000000-0005-0000-0000-000071230000}"/>
    <cellStyle name="Komma 2 3 8 2 2 2" xfId="3512" xr:uid="{00000000-0005-0000-0000-000072230000}"/>
    <cellStyle name="Komma 2 3 8 2 2 2 2" xfId="8662" xr:uid="{00000000-0005-0000-0000-000073230000}"/>
    <cellStyle name="Komma 2 3 8 2 2 2 2 2" xfId="18368" xr:uid="{00000000-0005-0000-0000-000074230000}"/>
    <cellStyle name="Komma 2 3 8 2 2 2 3" xfId="13674" xr:uid="{00000000-0005-0000-0000-000075230000}"/>
    <cellStyle name="Komma 2 3 8 2 2 3" xfId="5230" xr:uid="{00000000-0005-0000-0000-000076230000}"/>
    <cellStyle name="Komma 2 3 8 2 2 3 2" xfId="10378" xr:uid="{00000000-0005-0000-0000-000077230000}"/>
    <cellStyle name="Komma 2 3 8 2 2 3 2 2" xfId="19932" xr:uid="{00000000-0005-0000-0000-000078230000}"/>
    <cellStyle name="Komma 2 3 8 2 2 3 3" xfId="15240" xr:uid="{00000000-0005-0000-0000-000079230000}"/>
    <cellStyle name="Komma 2 3 8 2 2 4" xfId="6946" xr:uid="{00000000-0005-0000-0000-00007A230000}"/>
    <cellStyle name="Komma 2 3 8 2 2 4 2" xfId="16804" xr:uid="{00000000-0005-0000-0000-00007B230000}"/>
    <cellStyle name="Komma 2 3 8 2 2 5" xfId="12106" xr:uid="{00000000-0005-0000-0000-00007C230000}"/>
    <cellStyle name="Komma 2 3 8 2 3" xfId="2650" xr:uid="{00000000-0005-0000-0000-00007D230000}"/>
    <cellStyle name="Komma 2 3 8 2 3 2" xfId="7804" xr:uid="{00000000-0005-0000-0000-00007E230000}"/>
    <cellStyle name="Komma 2 3 8 2 3 2 2" xfId="17586" xr:uid="{00000000-0005-0000-0000-00007F230000}"/>
    <cellStyle name="Komma 2 3 8 2 3 3" xfId="12892" xr:uid="{00000000-0005-0000-0000-000080230000}"/>
    <cellStyle name="Komma 2 3 8 2 4" xfId="4372" xr:uid="{00000000-0005-0000-0000-000081230000}"/>
    <cellStyle name="Komma 2 3 8 2 4 2" xfId="9520" xr:uid="{00000000-0005-0000-0000-000082230000}"/>
    <cellStyle name="Komma 2 3 8 2 4 2 2" xfId="19150" xr:uid="{00000000-0005-0000-0000-000083230000}"/>
    <cellStyle name="Komma 2 3 8 2 4 3" xfId="14458" xr:uid="{00000000-0005-0000-0000-000084230000}"/>
    <cellStyle name="Komma 2 3 8 2 5" xfId="6088" xr:uid="{00000000-0005-0000-0000-000085230000}"/>
    <cellStyle name="Komma 2 3 8 2 5 2" xfId="16022" xr:uid="{00000000-0005-0000-0000-000086230000}"/>
    <cellStyle name="Komma 2 3 8 2 6" xfId="11242" xr:uid="{00000000-0005-0000-0000-000087230000}"/>
    <cellStyle name="Komma 2 3 8 3" xfId="1760" xr:uid="{00000000-0005-0000-0000-000088230000}"/>
    <cellStyle name="Komma 2 3 8 3 2" xfId="3511" xr:uid="{00000000-0005-0000-0000-000089230000}"/>
    <cellStyle name="Komma 2 3 8 3 2 2" xfId="8661" xr:uid="{00000000-0005-0000-0000-00008A230000}"/>
    <cellStyle name="Komma 2 3 8 3 2 2 2" xfId="18367" xr:uid="{00000000-0005-0000-0000-00008B230000}"/>
    <cellStyle name="Komma 2 3 8 3 2 3" xfId="13673" xr:uid="{00000000-0005-0000-0000-00008C230000}"/>
    <cellStyle name="Komma 2 3 8 3 3" xfId="5229" xr:uid="{00000000-0005-0000-0000-00008D230000}"/>
    <cellStyle name="Komma 2 3 8 3 3 2" xfId="10377" xr:uid="{00000000-0005-0000-0000-00008E230000}"/>
    <cellStyle name="Komma 2 3 8 3 3 2 2" xfId="19931" xr:uid="{00000000-0005-0000-0000-00008F230000}"/>
    <cellStyle name="Komma 2 3 8 3 3 3" xfId="15239" xr:uid="{00000000-0005-0000-0000-000090230000}"/>
    <cellStyle name="Komma 2 3 8 3 4" xfId="6945" xr:uid="{00000000-0005-0000-0000-000091230000}"/>
    <cellStyle name="Komma 2 3 8 3 4 2" xfId="16803" xr:uid="{00000000-0005-0000-0000-000092230000}"/>
    <cellStyle name="Komma 2 3 8 3 5" xfId="12105" xr:uid="{00000000-0005-0000-0000-000093230000}"/>
    <cellStyle name="Komma 2 3 8 4" xfId="2649" xr:uid="{00000000-0005-0000-0000-000094230000}"/>
    <cellStyle name="Komma 2 3 8 4 2" xfId="7803" xr:uid="{00000000-0005-0000-0000-000095230000}"/>
    <cellStyle name="Komma 2 3 8 4 2 2" xfId="17585" xr:uid="{00000000-0005-0000-0000-000096230000}"/>
    <cellStyle name="Komma 2 3 8 4 3" xfId="12891" xr:uid="{00000000-0005-0000-0000-000097230000}"/>
    <cellStyle name="Komma 2 3 8 5" xfId="4371" xr:uid="{00000000-0005-0000-0000-000098230000}"/>
    <cellStyle name="Komma 2 3 8 5 2" xfId="9519" xr:uid="{00000000-0005-0000-0000-000099230000}"/>
    <cellStyle name="Komma 2 3 8 5 2 2" xfId="19149" xr:uid="{00000000-0005-0000-0000-00009A230000}"/>
    <cellStyle name="Komma 2 3 8 5 3" xfId="14457" xr:uid="{00000000-0005-0000-0000-00009B230000}"/>
    <cellStyle name="Komma 2 3 8 6" xfId="6087" xr:uid="{00000000-0005-0000-0000-00009C230000}"/>
    <cellStyle name="Komma 2 3 8 6 2" xfId="16021" xr:uid="{00000000-0005-0000-0000-00009D230000}"/>
    <cellStyle name="Komma 2 3 8 7" xfId="11241" xr:uid="{00000000-0005-0000-0000-00009E230000}"/>
    <cellStyle name="Komma 2 3 9" xfId="417" xr:uid="{00000000-0005-0000-0000-00009F230000}"/>
    <cellStyle name="Komma 2 3 9 2" xfId="1762" xr:uid="{00000000-0005-0000-0000-0000A0230000}"/>
    <cellStyle name="Komma 2 3 9 2 2" xfId="3513" xr:uid="{00000000-0005-0000-0000-0000A1230000}"/>
    <cellStyle name="Komma 2 3 9 2 2 2" xfId="8663" xr:uid="{00000000-0005-0000-0000-0000A2230000}"/>
    <cellStyle name="Komma 2 3 9 2 2 2 2" xfId="18369" xr:uid="{00000000-0005-0000-0000-0000A3230000}"/>
    <cellStyle name="Komma 2 3 9 2 2 3" xfId="13675" xr:uid="{00000000-0005-0000-0000-0000A4230000}"/>
    <cellStyle name="Komma 2 3 9 2 3" xfId="5231" xr:uid="{00000000-0005-0000-0000-0000A5230000}"/>
    <cellStyle name="Komma 2 3 9 2 3 2" xfId="10379" xr:uid="{00000000-0005-0000-0000-0000A6230000}"/>
    <cellStyle name="Komma 2 3 9 2 3 2 2" xfId="19933" xr:uid="{00000000-0005-0000-0000-0000A7230000}"/>
    <cellStyle name="Komma 2 3 9 2 3 3" xfId="15241" xr:uid="{00000000-0005-0000-0000-0000A8230000}"/>
    <cellStyle name="Komma 2 3 9 2 4" xfId="6947" xr:uid="{00000000-0005-0000-0000-0000A9230000}"/>
    <cellStyle name="Komma 2 3 9 2 4 2" xfId="16805" xr:uid="{00000000-0005-0000-0000-0000AA230000}"/>
    <cellStyle name="Komma 2 3 9 2 5" xfId="12107" xr:uid="{00000000-0005-0000-0000-0000AB230000}"/>
    <cellStyle name="Komma 2 3 9 3" xfId="2651" xr:uid="{00000000-0005-0000-0000-0000AC230000}"/>
    <cellStyle name="Komma 2 3 9 3 2" xfId="7805" xr:uid="{00000000-0005-0000-0000-0000AD230000}"/>
    <cellStyle name="Komma 2 3 9 3 2 2" xfId="17587" xr:uid="{00000000-0005-0000-0000-0000AE230000}"/>
    <cellStyle name="Komma 2 3 9 3 3" xfId="12893" xr:uid="{00000000-0005-0000-0000-0000AF230000}"/>
    <cellStyle name="Komma 2 3 9 4" xfId="4373" xr:uid="{00000000-0005-0000-0000-0000B0230000}"/>
    <cellStyle name="Komma 2 3 9 4 2" xfId="9521" xr:uid="{00000000-0005-0000-0000-0000B1230000}"/>
    <cellStyle name="Komma 2 3 9 4 2 2" xfId="19151" xr:uid="{00000000-0005-0000-0000-0000B2230000}"/>
    <cellStyle name="Komma 2 3 9 4 3" xfId="14459" xr:uid="{00000000-0005-0000-0000-0000B3230000}"/>
    <cellStyle name="Komma 2 3 9 5" xfId="6089" xr:uid="{00000000-0005-0000-0000-0000B4230000}"/>
    <cellStyle name="Komma 2 3 9 5 2" xfId="16023" xr:uid="{00000000-0005-0000-0000-0000B5230000}"/>
    <cellStyle name="Komma 2 3 9 6" xfId="11243" xr:uid="{00000000-0005-0000-0000-0000B6230000}"/>
    <cellStyle name="Komma 2 4" xfId="418" xr:uid="{00000000-0005-0000-0000-0000B7230000}"/>
    <cellStyle name="Komma 2 4 10" xfId="11244" xr:uid="{00000000-0005-0000-0000-0000B8230000}"/>
    <cellStyle name="Komma 2 4 2" xfId="419" xr:uid="{00000000-0005-0000-0000-0000B9230000}"/>
    <cellStyle name="Komma 2 4 2 2" xfId="420" xr:uid="{00000000-0005-0000-0000-0000BA230000}"/>
    <cellStyle name="Komma 2 4 2 2 2" xfId="421" xr:uid="{00000000-0005-0000-0000-0000BB230000}"/>
    <cellStyle name="Komma 2 4 2 2 2 2" xfId="1766" xr:uid="{00000000-0005-0000-0000-0000BC230000}"/>
    <cellStyle name="Komma 2 4 2 2 2 2 2" xfId="3517" xr:uid="{00000000-0005-0000-0000-0000BD230000}"/>
    <cellStyle name="Komma 2 4 2 2 2 2 2 2" xfId="8667" xr:uid="{00000000-0005-0000-0000-0000BE230000}"/>
    <cellStyle name="Komma 2 4 2 2 2 2 2 2 2" xfId="18373" xr:uid="{00000000-0005-0000-0000-0000BF230000}"/>
    <cellStyle name="Komma 2 4 2 2 2 2 2 3" xfId="13679" xr:uid="{00000000-0005-0000-0000-0000C0230000}"/>
    <cellStyle name="Komma 2 4 2 2 2 2 3" xfId="5235" xr:uid="{00000000-0005-0000-0000-0000C1230000}"/>
    <cellStyle name="Komma 2 4 2 2 2 2 3 2" xfId="10383" xr:uid="{00000000-0005-0000-0000-0000C2230000}"/>
    <cellStyle name="Komma 2 4 2 2 2 2 3 2 2" xfId="19937" xr:uid="{00000000-0005-0000-0000-0000C3230000}"/>
    <cellStyle name="Komma 2 4 2 2 2 2 3 3" xfId="15245" xr:uid="{00000000-0005-0000-0000-0000C4230000}"/>
    <cellStyle name="Komma 2 4 2 2 2 2 4" xfId="6951" xr:uid="{00000000-0005-0000-0000-0000C5230000}"/>
    <cellStyle name="Komma 2 4 2 2 2 2 4 2" xfId="16809" xr:uid="{00000000-0005-0000-0000-0000C6230000}"/>
    <cellStyle name="Komma 2 4 2 2 2 2 5" xfId="12111" xr:uid="{00000000-0005-0000-0000-0000C7230000}"/>
    <cellStyle name="Komma 2 4 2 2 2 3" xfId="2655" xr:uid="{00000000-0005-0000-0000-0000C8230000}"/>
    <cellStyle name="Komma 2 4 2 2 2 3 2" xfId="7809" xr:uid="{00000000-0005-0000-0000-0000C9230000}"/>
    <cellStyle name="Komma 2 4 2 2 2 3 2 2" xfId="17591" xr:uid="{00000000-0005-0000-0000-0000CA230000}"/>
    <cellStyle name="Komma 2 4 2 2 2 3 3" xfId="12897" xr:uid="{00000000-0005-0000-0000-0000CB230000}"/>
    <cellStyle name="Komma 2 4 2 2 2 4" xfId="4377" xr:uid="{00000000-0005-0000-0000-0000CC230000}"/>
    <cellStyle name="Komma 2 4 2 2 2 4 2" xfId="9525" xr:uid="{00000000-0005-0000-0000-0000CD230000}"/>
    <cellStyle name="Komma 2 4 2 2 2 4 2 2" xfId="19155" xr:uid="{00000000-0005-0000-0000-0000CE230000}"/>
    <cellStyle name="Komma 2 4 2 2 2 4 3" xfId="14463" xr:uid="{00000000-0005-0000-0000-0000CF230000}"/>
    <cellStyle name="Komma 2 4 2 2 2 5" xfId="6093" xr:uid="{00000000-0005-0000-0000-0000D0230000}"/>
    <cellStyle name="Komma 2 4 2 2 2 5 2" xfId="16027" xr:uid="{00000000-0005-0000-0000-0000D1230000}"/>
    <cellStyle name="Komma 2 4 2 2 2 6" xfId="11247" xr:uid="{00000000-0005-0000-0000-0000D2230000}"/>
    <cellStyle name="Komma 2 4 2 2 3" xfId="1765" xr:uid="{00000000-0005-0000-0000-0000D3230000}"/>
    <cellStyle name="Komma 2 4 2 2 3 2" xfId="3516" xr:uid="{00000000-0005-0000-0000-0000D4230000}"/>
    <cellStyle name="Komma 2 4 2 2 3 2 2" xfId="8666" xr:uid="{00000000-0005-0000-0000-0000D5230000}"/>
    <cellStyle name="Komma 2 4 2 2 3 2 2 2" xfId="18372" xr:uid="{00000000-0005-0000-0000-0000D6230000}"/>
    <cellStyle name="Komma 2 4 2 2 3 2 3" xfId="13678" xr:uid="{00000000-0005-0000-0000-0000D7230000}"/>
    <cellStyle name="Komma 2 4 2 2 3 3" xfId="5234" xr:uid="{00000000-0005-0000-0000-0000D8230000}"/>
    <cellStyle name="Komma 2 4 2 2 3 3 2" xfId="10382" xr:uid="{00000000-0005-0000-0000-0000D9230000}"/>
    <cellStyle name="Komma 2 4 2 2 3 3 2 2" xfId="19936" xr:uid="{00000000-0005-0000-0000-0000DA230000}"/>
    <cellStyle name="Komma 2 4 2 2 3 3 3" xfId="15244" xr:uid="{00000000-0005-0000-0000-0000DB230000}"/>
    <cellStyle name="Komma 2 4 2 2 3 4" xfId="6950" xr:uid="{00000000-0005-0000-0000-0000DC230000}"/>
    <cellStyle name="Komma 2 4 2 2 3 4 2" xfId="16808" xr:uid="{00000000-0005-0000-0000-0000DD230000}"/>
    <cellStyle name="Komma 2 4 2 2 3 5" xfId="12110" xr:uid="{00000000-0005-0000-0000-0000DE230000}"/>
    <cellStyle name="Komma 2 4 2 2 4" xfId="2654" xr:uid="{00000000-0005-0000-0000-0000DF230000}"/>
    <cellStyle name="Komma 2 4 2 2 4 2" xfId="7808" xr:uid="{00000000-0005-0000-0000-0000E0230000}"/>
    <cellStyle name="Komma 2 4 2 2 4 2 2" xfId="17590" xr:uid="{00000000-0005-0000-0000-0000E1230000}"/>
    <cellStyle name="Komma 2 4 2 2 4 3" xfId="12896" xr:uid="{00000000-0005-0000-0000-0000E2230000}"/>
    <cellStyle name="Komma 2 4 2 2 5" xfId="4376" xr:uid="{00000000-0005-0000-0000-0000E3230000}"/>
    <cellStyle name="Komma 2 4 2 2 5 2" xfId="9524" xr:uid="{00000000-0005-0000-0000-0000E4230000}"/>
    <cellStyle name="Komma 2 4 2 2 5 2 2" xfId="19154" xr:uid="{00000000-0005-0000-0000-0000E5230000}"/>
    <cellStyle name="Komma 2 4 2 2 5 3" xfId="14462" xr:uid="{00000000-0005-0000-0000-0000E6230000}"/>
    <cellStyle name="Komma 2 4 2 2 6" xfId="6092" xr:uid="{00000000-0005-0000-0000-0000E7230000}"/>
    <cellStyle name="Komma 2 4 2 2 6 2" xfId="16026" xr:uid="{00000000-0005-0000-0000-0000E8230000}"/>
    <cellStyle name="Komma 2 4 2 2 7" xfId="11246" xr:uid="{00000000-0005-0000-0000-0000E9230000}"/>
    <cellStyle name="Komma 2 4 2 3" xfId="422" xr:uid="{00000000-0005-0000-0000-0000EA230000}"/>
    <cellStyle name="Komma 2 4 2 3 2" xfId="1767" xr:uid="{00000000-0005-0000-0000-0000EB230000}"/>
    <cellStyle name="Komma 2 4 2 3 2 2" xfId="3518" xr:uid="{00000000-0005-0000-0000-0000EC230000}"/>
    <cellStyle name="Komma 2 4 2 3 2 2 2" xfId="8668" xr:uid="{00000000-0005-0000-0000-0000ED230000}"/>
    <cellStyle name="Komma 2 4 2 3 2 2 2 2" xfId="18374" xr:uid="{00000000-0005-0000-0000-0000EE230000}"/>
    <cellStyle name="Komma 2 4 2 3 2 2 3" xfId="13680" xr:uid="{00000000-0005-0000-0000-0000EF230000}"/>
    <cellStyle name="Komma 2 4 2 3 2 3" xfId="5236" xr:uid="{00000000-0005-0000-0000-0000F0230000}"/>
    <cellStyle name="Komma 2 4 2 3 2 3 2" xfId="10384" xr:uid="{00000000-0005-0000-0000-0000F1230000}"/>
    <cellStyle name="Komma 2 4 2 3 2 3 2 2" xfId="19938" xr:uid="{00000000-0005-0000-0000-0000F2230000}"/>
    <cellStyle name="Komma 2 4 2 3 2 3 3" xfId="15246" xr:uid="{00000000-0005-0000-0000-0000F3230000}"/>
    <cellStyle name="Komma 2 4 2 3 2 4" xfId="6952" xr:uid="{00000000-0005-0000-0000-0000F4230000}"/>
    <cellStyle name="Komma 2 4 2 3 2 4 2" xfId="16810" xr:uid="{00000000-0005-0000-0000-0000F5230000}"/>
    <cellStyle name="Komma 2 4 2 3 2 5" xfId="12112" xr:uid="{00000000-0005-0000-0000-0000F6230000}"/>
    <cellStyle name="Komma 2 4 2 3 3" xfId="2656" xr:uid="{00000000-0005-0000-0000-0000F7230000}"/>
    <cellStyle name="Komma 2 4 2 3 3 2" xfId="7810" xr:uid="{00000000-0005-0000-0000-0000F8230000}"/>
    <cellStyle name="Komma 2 4 2 3 3 2 2" xfId="17592" xr:uid="{00000000-0005-0000-0000-0000F9230000}"/>
    <cellStyle name="Komma 2 4 2 3 3 3" xfId="12898" xr:uid="{00000000-0005-0000-0000-0000FA230000}"/>
    <cellStyle name="Komma 2 4 2 3 4" xfId="4378" xr:uid="{00000000-0005-0000-0000-0000FB230000}"/>
    <cellStyle name="Komma 2 4 2 3 4 2" xfId="9526" xr:uid="{00000000-0005-0000-0000-0000FC230000}"/>
    <cellStyle name="Komma 2 4 2 3 4 2 2" xfId="19156" xr:uid="{00000000-0005-0000-0000-0000FD230000}"/>
    <cellStyle name="Komma 2 4 2 3 4 3" xfId="14464" xr:uid="{00000000-0005-0000-0000-0000FE230000}"/>
    <cellStyle name="Komma 2 4 2 3 5" xfId="6094" xr:uid="{00000000-0005-0000-0000-0000FF230000}"/>
    <cellStyle name="Komma 2 4 2 3 5 2" xfId="16028" xr:uid="{00000000-0005-0000-0000-000000240000}"/>
    <cellStyle name="Komma 2 4 2 3 6" xfId="11248" xr:uid="{00000000-0005-0000-0000-000001240000}"/>
    <cellStyle name="Komma 2 4 2 4" xfId="423" xr:uid="{00000000-0005-0000-0000-000002240000}"/>
    <cellStyle name="Komma 2 4 2 4 2" xfId="1768" xr:uid="{00000000-0005-0000-0000-000003240000}"/>
    <cellStyle name="Komma 2 4 2 4 2 2" xfId="3519" xr:uid="{00000000-0005-0000-0000-000004240000}"/>
    <cellStyle name="Komma 2 4 2 4 2 2 2" xfId="8669" xr:uid="{00000000-0005-0000-0000-000005240000}"/>
    <cellStyle name="Komma 2 4 2 4 2 2 2 2" xfId="18375" xr:uid="{00000000-0005-0000-0000-000006240000}"/>
    <cellStyle name="Komma 2 4 2 4 2 2 3" xfId="13681" xr:uid="{00000000-0005-0000-0000-000007240000}"/>
    <cellStyle name="Komma 2 4 2 4 2 3" xfId="5237" xr:uid="{00000000-0005-0000-0000-000008240000}"/>
    <cellStyle name="Komma 2 4 2 4 2 3 2" xfId="10385" xr:uid="{00000000-0005-0000-0000-000009240000}"/>
    <cellStyle name="Komma 2 4 2 4 2 3 2 2" xfId="19939" xr:uid="{00000000-0005-0000-0000-00000A240000}"/>
    <cellStyle name="Komma 2 4 2 4 2 3 3" xfId="15247" xr:uid="{00000000-0005-0000-0000-00000B240000}"/>
    <cellStyle name="Komma 2 4 2 4 2 4" xfId="6953" xr:uid="{00000000-0005-0000-0000-00000C240000}"/>
    <cellStyle name="Komma 2 4 2 4 2 4 2" xfId="16811" xr:uid="{00000000-0005-0000-0000-00000D240000}"/>
    <cellStyle name="Komma 2 4 2 4 2 5" xfId="12113" xr:uid="{00000000-0005-0000-0000-00000E240000}"/>
    <cellStyle name="Komma 2 4 2 4 3" xfId="2657" xr:uid="{00000000-0005-0000-0000-00000F240000}"/>
    <cellStyle name="Komma 2 4 2 4 3 2" xfId="7811" xr:uid="{00000000-0005-0000-0000-000010240000}"/>
    <cellStyle name="Komma 2 4 2 4 3 2 2" xfId="17593" xr:uid="{00000000-0005-0000-0000-000011240000}"/>
    <cellStyle name="Komma 2 4 2 4 3 3" xfId="12899" xr:uid="{00000000-0005-0000-0000-000012240000}"/>
    <cellStyle name="Komma 2 4 2 4 4" xfId="4379" xr:uid="{00000000-0005-0000-0000-000013240000}"/>
    <cellStyle name="Komma 2 4 2 4 4 2" xfId="9527" xr:uid="{00000000-0005-0000-0000-000014240000}"/>
    <cellStyle name="Komma 2 4 2 4 4 2 2" xfId="19157" xr:uid="{00000000-0005-0000-0000-000015240000}"/>
    <cellStyle name="Komma 2 4 2 4 4 3" xfId="14465" xr:uid="{00000000-0005-0000-0000-000016240000}"/>
    <cellStyle name="Komma 2 4 2 4 5" xfId="6095" xr:uid="{00000000-0005-0000-0000-000017240000}"/>
    <cellStyle name="Komma 2 4 2 4 5 2" xfId="16029" xr:uid="{00000000-0005-0000-0000-000018240000}"/>
    <cellStyle name="Komma 2 4 2 4 6" xfId="11249" xr:uid="{00000000-0005-0000-0000-000019240000}"/>
    <cellStyle name="Komma 2 4 2 5" xfId="1764" xr:uid="{00000000-0005-0000-0000-00001A240000}"/>
    <cellStyle name="Komma 2 4 2 5 2" xfId="3515" xr:uid="{00000000-0005-0000-0000-00001B240000}"/>
    <cellStyle name="Komma 2 4 2 5 2 2" xfId="8665" xr:uid="{00000000-0005-0000-0000-00001C240000}"/>
    <cellStyle name="Komma 2 4 2 5 2 2 2" xfId="18371" xr:uid="{00000000-0005-0000-0000-00001D240000}"/>
    <cellStyle name="Komma 2 4 2 5 2 3" xfId="13677" xr:uid="{00000000-0005-0000-0000-00001E240000}"/>
    <cellStyle name="Komma 2 4 2 5 3" xfId="5233" xr:uid="{00000000-0005-0000-0000-00001F240000}"/>
    <cellStyle name="Komma 2 4 2 5 3 2" xfId="10381" xr:uid="{00000000-0005-0000-0000-000020240000}"/>
    <cellStyle name="Komma 2 4 2 5 3 2 2" xfId="19935" xr:uid="{00000000-0005-0000-0000-000021240000}"/>
    <cellStyle name="Komma 2 4 2 5 3 3" xfId="15243" xr:uid="{00000000-0005-0000-0000-000022240000}"/>
    <cellStyle name="Komma 2 4 2 5 4" xfId="6949" xr:uid="{00000000-0005-0000-0000-000023240000}"/>
    <cellStyle name="Komma 2 4 2 5 4 2" xfId="16807" xr:uid="{00000000-0005-0000-0000-000024240000}"/>
    <cellStyle name="Komma 2 4 2 5 5" xfId="12109" xr:uid="{00000000-0005-0000-0000-000025240000}"/>
    <cellStyle name="Komma 2 4 2 6" xfId="2653" xr:uid="{00000000-0005-0000-0000-000026240000}"/>
    <cellStyle name="Komma 2 4 2 6 2" xfId="7807" xr:uid="{00000000-0005-0000-0000-000027240000}"/>
    <cellStyle name="Komma 2 4 2 6 2 2" xfId="17589" xr:uid="{00000000-0005-0000-0000-000028240000}"/>
    <cellStyle name="Komma 2 4 2 6 3" xfId="12895" xr:uid="{00000000-0005-0000-0000-000029240000}"/>
    <cellStyle name="Komma 2 4 2 7" xfId="4375" xr:uid="{00000000-0005-0000-0000-00002A240000}"/>
    <cellStyle name="Komma 2 4 2 7 2" xfId="9523" xr:uid="{00000000-0005-0000-0000-00002B240000}"/>
    <cellStyle name="Komma 2 4 2 7 2 2" xfId="19153" xr:uid="{00000000-0005-0000-0000-00002C240000}"/>
    <cellStyle name="Komma 2 4 2 7 3" xfId="14461" xr:uid="{00000000-0005-0000-0000-00002D240000}"/>
    <cellStyle name="Komma 2 4 2 8" xfId="6091" xr:uid="{00000000-0005-0000-0000-00002E240000}"/>
    <cellStyle name="Komma 2 4 2 8 2" xfId="16025" xr:uid="{00000000-0005-0000-0000-00002F240000}"/>
    <cellStyle name="Komma 2 4 2 9" xfId="11245" xr:uid="{00000000-0005-0000-0000-000030240000}"/>
    <cellStyle name="Komma 2 4 3" xfId="424" xr:uid="{00000000-0005-0000-0000-000031240000}"/>
    <cellStyle name="Komma 2 4 3 2" xfId="425" xr:uid="{00000000-0005-0000-0000-000032240000}"/>
    <cellStyle name="Komma 2 4 3 2 2" xfId="1770" xr:uid="{00000000-0005-0000-0000-000033240000}"/>
    <cellStyle name="Komma 2 4 3 2 2 2" xfId="3521" xr:uid="{00000000-0005-0000-0000-000034240000}"/>
    <cellStyle name="Komma 2 4 3 2 2 2 2" xfId="8671" xr:uid="{00000000-0005-0000-0000-000035240000}"/>
    <cellStyle name="Komma 2 4 3 2 2 2 2 2" xfId="18377" xr:uid="{00000000-0005-0000-0000-000036240000}"/>
    <cellStyle name="Komma 2 4 3 2 2 2 3" xfId="13683" xr:uid="{00000000-0005-0000-0000-000037240000}"/>
    <cellStyle name="Komma 2 4 3 2 2 3" xfId="5239" xr:uid="{00000000-0005-0000-0000-000038240000}"/>
    <cellStyle name="Komma 2 4 3 2 2 3 2" xfId="10387" xr:uid="{00000000-0005-0000-0000-000039240000}"/>
    <cellStyle name="Komma 2 4 3 2 2 3 2 2" xfId="19941" xr:uid="{00000000-0005-0000-0000-00003A240000}"/>
    <cellStyle name="Komma 2 4 3 2 2 3 3" xfId="15249" xr:uid="{00000000-0005-0000-0000-00003B240000}"/>
    <cellStyle name="Komma 2 4 3 2 2 4" xfId="6955" xr:uid="{00000000-0005-0000-0000-00003C240000}"/>
    <cellStyle name="Komma 2 4 3 2 2 4 2" xfId="16813" xr:uid="{00000000-0005-0000-0000-00003D240000}"/>
    <cellStyle name="Komma 2 4 3 2 2 5" xfId="12115" xr:uid="{00000000-0005-0000-0000-00003E240000}"/>
    <cellStyle name="Komma 2 4 3 2 3" xfId="2659" xr:uid="{00000000-0005-0000-0000-00003F240000}"/>
    <cellStyle name="Komma 2 4 3 2 3 2" xfId="7813" xr:uid="{00000000-0005-0000-0000-000040240000}"/>
    <cellStyle name="Komma 2 4 3 2 3 2 2" xfId="17595" xr:uid="{00000000-0005-0000-0000-000041240000}"/>
    <cellStyle name="Komma 2 4 3 2 3 3" xfId="12901" xr:uid="{00000000-0005-0000-0000-000042240000}"/>
    <cellStyle name="Komma 2 4 3 2 4" xfId="4381" xr:uid="{00000000-0005-0000-0000-000043240000}"/>
    <cellStyle name="Komma 2 4 3 2 4 2" xfId="9529" xr:uid="{00000000-0005-0000-0000-000044240000}"/>
    <cellStyle name="Komma 2 4 3 2 4 2 2" xfId="19159" xr:uid="{00000000-0005-0000-0000-000045240000}"/>
    <cellStyle name="Komma 2 4 3 2 4 3" xfId="14467" xr:uid="{00000000-0005-0000-0000-000046240000}"/>
    <cellStyle name="Komma 2 4 3 2 5" xfId="6097" xr:uid="{00000000-0005-0000-0000-000047240000}"/>
    <cellStyle name="Komma 2 4 3 2 5 2" xfId="16031" xr:uid="{00000000-0005-0000-0000-000048240000}"/>
    <cellStyle name="Komma 2 4 3 2 6" xfId="11251" xr:uid="{00000000-0005-0000-0000-000049240000}"/>
    <cellStyle name="Komma 2 4 3 3" xfId="1769" xr:uid="{00000000-0005-0000-0000-00004A240000}"/>
    <cellStyle name="Komma 2 4 3 3 2" xfId="3520" xr:uid="{00000000-0005-0000-0000-00004B240000}"/>
    <cellStyle name="Komma 2 4 3 3 2 2" xfId="8670" xr:uid="{00000000-0005-0000-0000-00004C240000}"/>
    <cellStyle name="Komma 2 4 3 3 2 2 2" xfId="18376" xr:uid="{00000000-0005-0000-0000-00004D240000}"/>
    <cellStyle name="Komma 2 4 3 3 2 3" xfId="13682" xr:uid="{00000000-0005-0000-0000-00004E240000}"/>
    <cellStyle name="Komma 2 4 3 3 3" xfId="5238" xr:uid="{00000000-0005-0000-0000-00004F240000}"/>
    <cellStyle name="Komma 2 4 3 3 3 2" xfId="10386" xr:uid="{00000000-0005-0000-0000-000050240000}"/>
    <cellStyle name="Komma 2 4 3 3 3 2 2" xfId="19940" xr:uid="{00000000-0005-0000-0000-000051240000}"/>
    <cellStyle name="Komma 2 4 3 3 3 3" xfId="15248" xr:uid="{00000000-0005-0000-0000-000052240000}"/>
    <cellStyle name="Komma 2 4 3 3 4" xfId="6954" xr:uid="{00000000-0005-0000-0000-000053240000}"/>
    <cellStyle name="Komma 2 4 3 3 4 2" xfId="16812" xr:uid="{00000000-0005-0000-0000-000054240000}"/>
    <cellStyle name="Komma 2 4 3 3 5" xfId="12114" xr:uid="{00000000-0005-0000-0000-000055240000}"/>
    <cellStyle name="Komma 2 4 3 4" xfId="2658" xr:uid="{00000000-0005-0000-0000-000056240000}"/>
    <cellStyle name="Komma 2 4 3 4 2" xfId="7812" xr:uid="{00000000-0005-0000-0000-000057240000}"/>
    <cellStyle name="Komma 2 4 3 4 2 2" xfId="17594" xr:uid="{00000000-0005-0000-0000-000058240000}"/>
    <cellStyle name="Komma 2 4 3 4 3" xfId="12900" xr:uid="{00000000-0005-0000-0000-000059240000}"/>
    <cellStyle name="Komma 2 4 3 5" xfId="4380" xr:uid="{00000000-0005-0000-0000-00005A240000}"/>
    <cellStyle name="Komma 2 4 3 5 2" xfId="9528" xr:uid="{00000000-0005-0000-0000-00005B240000}"/>
    <cellStyle name="Komma 2 4 3 5 2 2" xfId="19158" xr:uid="{00000000-0005-0000-0000-00005C240000}"/>
    <cellStyle name="Komma 2 4 3 5 3" xfId="14466" xr:uid="{00000000-0005-0000-0000-00005D240000}"/>
    <cellStyle name="Komma 2 4 3 6" xfId="6096" xr:uid="{00000000-0005-0000-0000-00005E240000}"/>
    <cellStyle name="Komma 2 4 3 6 2" xfId="16030" xr:uid="{00000000-0005-0000-0000-00005F240000}"/>
    <cellStyle name="Komma 2 4 3 7" xfId="11250" xr:uid="{00000000-0005-0000-0000-000060240000}"/>
    <cellStyle name="Komma 2 4 4" xfId="426" xr:uid="{00000000-0005-0000-0000-000061240000}"/>
    <cellStyle name="Komma 2 4 4 2" xfId="1771" xr:uid="{00000000-0005-0000-0000-000062240000}"/>
    <cellStyle name="Komma 2 4 4 2 2" xfId="3522" xr:uid="{00000000-0005-0000-0000-000063240000}"/>
    <cellStyle name="Komma 2 4 4 2 2 2" xfId="8672" xr:uid="{00000000-0005-0000-0000-000064240000}"/>
    <cellStyle name="Komma 2 4 4 2 2 2 2" xfId="18378" xr:uid="{00000000-0005-0000-0000-000065240000}"/>
    <cellStyle name="Komma 2 4 4 2 2 3" xfId="13684" xr:uid="{00000000-0005-0000-0000-000066240000}"/>
    <cellStyle name="Komma 2 4 4 2 3" xfId="5240" xr:uid="{00000000-0005-0000-0000-000067240000}"/>
    <cellStyle name="Komma 2 4 4 2 3 2" xfId="10388" xr:uid="{00000000-0005-0000-0000-000068240000}"/>
    <cellStyle name="Komma 2 4 4 2 3 2 2" xfId="19942" xr:uid="{00000000-0005-0000-0000-000069240000}"/>
    <cellStyle name="Komma 2 4 4 2 3 3" xfId="15250" xr:uid="{00000000-0005-0000-0000-00006A240000}"/>
    <cellStyle name="Komma 2 4 4 2 4" xfId="6956" xr:uid="{00000000-0005-0000-0000-00006B240000}"/>
    <cellStyle name="Komma 2 4 4 2 4 2" xfId="16814" xr:uid="{00000000-0005-0000-0000-00006C240000}"/>
    <cellStyle name="Komma 2 4 4 2 5" xfId="12116" xr:uid="{00000000-0005-0000-0000-00006D240000}"/>
    <cellStyle name="Komma 2 4 4 3" xfId="2660" xr:uid="{00000000-0005-0000-0000-00006E240000}"/>
    <cellStyle name="Komma 2 4 4 3 2" xfId="7814" xr:uid="{00000000-0005-0000-0000-00006F240000}"/>
    <cellStyle name="Komma 2 4 4 3 2 2" xfId="17596" xr:uid="{00000000-0005-0000-0000-000070240000}"/>
    <cellStyle name="Komma 2 4 4 3 3" xfId="12902" xr:uid="{00000000-0005-0000-0000-000071240000}"/>
    <cellStyle name="Komma 2 4 4 4" xfId="4382" xr:uid="{00000000-0005-0000-0000-000072240000}"/>
    <cellStyle name="Komma 2 4 4 4 2" xfId="9530" xr:uid="{00000000-0005-0000-0000-000073240000}"/>
    <cellStyle name="Komma 2 4 4 4 2 2" xfId="19160" xr:uid="{00000000-0005-0000-0000-000074240000}"/>
    <cellStyle name="Komma 2 4 4 4 3" xfId="14468" xr:uid="{00000000-0005-0000-0000-000075240000}"/>
    <cellStyle name="Komma 2 4 4 5" xfId="6098" xr:uid="{00000000-0005-0000-0000-000076240000}"/>
    <cellStyle name="Komma 2 4 4 5 2" xfId="16032" xr:uid="{00000000-0005-0000-0000-000077240000}"/>
    <cellStyle name="Komma 2 4 4 6" xfId="11252" xr:uid="{00000000-0005-0000-0000-000078240000}"/>
    <cellStyle name="Komma 2 4 5" xfId="427" xr:uid="{00000000-0005-0000-0000-000079240000}"/>
    <cellStyle name="Komma 2 4 5 2" xfId="1772" xr:uid="{00000000-0005-0000-0000-00007A240000}"/>
    <cellStyle name="Komma 2 4 5 2 2" xfId="3523" xr:uid="{00000000-0005-0000-0000-00007B240000}"/>
    <cellStyle name="Komma 2 4 5 2 2 2" xfId="8673" xr:uid="{00000000-0005-0000-0000-00007C240000}"/>
    <cellStyle name="Komma 2 4 5 2 2 2 2" xfId="18379" xr:uid="{00000000-0005-0000-0000-00007D240000}"/>
    <cellStyle name="Komma 2 4 5 2 2 3" xfId="13685" xr:uid="{00000000-0005-0000-0000-00007E240000}"/>
    <cellStyle name="Komma 2 4 5 2 3" xfId="5241" xr:uid="{00000000-0005-0000-0000-00007F240000}"/>
    <cellStyle name="Komma 2 4 5 2 3 2" xfId="10389" xr:uid="{00000000-0005-0000-0000-000080240000}"/>
    <cellStyle name="Komma 2 4 5 2 3 2 2" xfId="19943" xr:uid="{00000000-0005-0000-0000-000081240000}"/>
    <cellStyle name="Komma 2 4 5 2 3 3" xfId="15251" xr:uid="{00000000-0005-0000-0000-000082240000}"/>
    <cellStyle name="Komma 2 4 5 2 4" xfId="6957" xr:uid="{00000000-0005-0000-0000-000083240000}"/>
    <cellStyle name="Komma 2 4 5 2 4 2" xfId="16815" xr:uid="{00000000-0005-0000-0000-000084240000}"/>
    <cellStyle name="Komma 2 4 5 2 5" xfId="12117" xr:uid="{00000000-0005-0000-0000-000085240000}"/>
    <cellStyle name="Komma 2 4 5 3" xfId="2661" xr:uid="{00000000-0005-0000-0000-000086240000}"/>
    <cellStyle name="Komma 2 4 5 3 2" xfId="7815" xr:uid="{00000000-0005-0000-0000-000087240000}"/>
    <cellStyle name="Komma 2 4 5 3 2 2" xfId="17597" xr:uid="{00000000-0005-0000-0000-000088240000}"/>
    <cellStyle name="Komma 2 4 5 3 3" xfId="12903" xr:uid="{00000000-0005-0000-0000-000089240000}"/>
    <cellStyle name="Komma 2 4 5 4" xfId="4383" xr:uid="{00000000-0005-0000-0000-00008A240000}"/>
    <cellStyle name="Komma 2 4 5 4 2" xfId="9531" xr:uid="{00000000-0005-0000-0000-00008B240000}"/>
    <cellStyle name="Komma 2 4 5 4 2 2" xfId="19161" xr:uid="{00000000-0005-0000-0000-00008C240000}"/>
    <cellStyle name="Komma 2 4 5 4 3" xfId="14469" xr:uid="{00000000-0005-0000-0000-00008D240000}"/>
    <cellStyle name="Komma 2 4 5 5" xfId="6099" xr:uid="{00000000-0005-0000-0000-00008E240000}"/>
    <cellStyle name="Komma 2 4 5 5 2" xfId="16033" xr:uid="{00000000-0005-0000-0000-00008F240000}"/>
    <cellStyle name="Komma 2 4 5 6" xfId="11253" xr:uid="{00000000-0005-0000-0000-000090240000}"/>
    <cellStyle name="Komma 2 4 6" xfId="1763" xr:uid="{00000000-0005-0000-0000-000091240000}"/>
    <cellStyle name="Komma 2 4 6 2" xfId="3514" xr:uid="{00000000-0005-0000-0000-000092240000}"/>
    <cellStyle name="Komma 2 4 6 2 2" xfId="8664" xr:uid="{00000000-0005-0000-0000-000093240000}"/>
    <cellStyle name="Komma 2 4 6 2 2 2" xfId="18370" xr:uid="{00000000-0005-0000-0000-000094240000}"/>
    <cellStyle name="Komma 2 4 6 2 3" xfId="13676" xr:uid="{00000000-0005-0000-0000-000095240000}"/>
    <cellStyle name="Komma 2 4 6 3" xfId="5232" xr:uid="{00000000-0005-0000-0000-000096240000}"/>
    <cellStyle name="Komma 2 4 6 3 2" xfId="10380" xr:uid="{00000000-0005-0000-0000-000097240000}"/>
    <cellStyle name="Komma 2 4 6 3 2 2" xfId="19934" xr:uid="{00000000-0005-0000-0000-000098240000}"/>
    <cellStyle name="Komma 2 4 6 3 3" xfId="15242" xr:uid="{00000000-0005-0000-0000-000099240000}"/>
    <cellStyle name="Komma 2 4 6 4" xfId="6948" xr:uid="{00000000-0005-0000-0000-00009A240000}"/>
    <cellStyle name="Komma 2 4 6 4 2" xfId="16806" xr:uid="{00000000-0005-0000-0000-00009B240000}"/>
    <cellStyle name="Komma 2 4 6 5" xfId="12108" xr:uid="{00000000-0005-0000-0000-00009C240000}"/>
    <cellStyle name="Komma 2 4 7" xfId="2652" xr:uid="{00000000-0005-0000-0000-00009D240000}"/>
    <cellStyle name="Komma 2 4 7 2" xfId="7806" xr:uid="{00000000-0005-0000-0000-00009E240000}"/>
    <cellStyle name="Komma 2 4 7 2 2" xfId="17588" xr:uid="{00000000-0005-0000-0000-00009F240000}"/>
    <cellStyle name="Komma 2 4 7 3" xfId="12894" xr:uid="{00000000-0005-0000-0000-0000A0240000}"/>
    <cellStyle name="Komma 2 4 8" xfId="4374" xr:uid="{00000000-0005-0000-0000-0000A1240000}"/>
    <cellStyle name="Komma 2 4 8 2" xfId="9522" xr:uid="{00000000-0005-0000-0000-0000A2240000}"/>
    <cellStyle name="Komma 2 4 8 2 2" xfId="19152" xr:uid="{00000000-0005-0000-0000-0000A3240000}"/>
    <cellStyle name="Komma 2 4 8 3" xfId="14460" xr:uid="{00000000-0005-0000-0000-0000A4240000}"/>
    <cellStyle name="Komma 2 4 9" xfId="6090" xr:uid="{00000000-0005-0000-0000-0000A5240000}"/>
    <cellStyle name="Komma 2 4 9 2" xfId="16024" xr:uid="{00000000-0005-0000-0000-0000A6240000}"/>
    <cellStyle name="Komma 2 5" xfId="428" xr:uid="{00000000-0005-0000-0000-0000A7240000}"/>
    <cellStyle name="Komma 2 5 10" xfId="11254" xr:uid="{00000000-0005-0000-0000-0000A8240000}"/>
    <cellStyle name="Komma 2 5 2" xfId="429" xr:uid="{00000000-0005-0000-0000-0000A9240000}"/>
    <cellStyle name="Komma 2 5 2 2" xfId="430" xr:uid="{00000000-0005-0000-0000-0000AA240000}"/>
    <cellStyle name="Komma 2 5 2 2 2" xfId="431" xr:uid="{00000000-0005-0000-0000-0000AB240000}"/>
    <cellStyle name="Komma 2 5 2 2 2 2" xfId="1776" xr:uid="{00000000-0005-0000-0000-0000AC240000}"/>
    <cellStyle name="Komma 2 5 2 2 2 2 2" xfId="3527" xr:uid="{00000000-0005-0000-0000-0000AD240000}"/>
    <cellStyle name="Komma 2 5 2 2 2 2 2 2" xfId="8677" xr:uid="{00000000-0005-0000-0000-0000AE240000}"/>
    <cellStyle name="Komma 2 5 2 2 2 2 2 2 2" xfId="18383" xr:uid="{00000000-0005-0000-0000-0000AF240000}"/>
    <cellStyle name="Komma 2 5 2 2 2 2 2 3" xfId="13689" xr:uid="{00000000-0005-0000-0000-0000B0240000}"/>
    <cellStyle name="Komma 2 5 2 2 2 2 3" xfId="5245" xr:uid="{00000000-0005-0000-0000-0000B1240000}"/>
    <cellStyle name="Komma 2 5 2 2 2 2 3 2" xfId="10393" xr:uid="{00000000-0005-0000-0000-0000B2240000}"/>
    <cellStyle name="Komma 2 5 2 2 2 2 3 2 2" xfId="19947" xr:uid="{00000000-0005-0000-0000-0000B3240000}"/>
    <cellStyle name="Komma 2 5 2 2 2 2 3 3" xfId="15255" xr:uid="{00000000-0005-0000-0000-0000B4240000}"/>
    <cellStyle name="Komma 2 5 2 2 2 2 4" xfId="6961" xr:uid="{00000000-0005-0000-0000-0000B5240000}"/>
    <cellStyle name="Komma 2 5 2 2 2 2 4 2" xfId="16819" xr:uid="{00000000-0005-0000-0000-0000B6240000}"/>
    <cellStyle name="Komma 2 5 2 2 2 2 5" xfId="12121" xr:uid="{00000000-0005-0000-0000-0000B7240000}"/>
    <cellStyle name="Komma 2 5 2 2 2 3" xfId="2665" xr:uid="{00000000-0005-0000-0000-0000B8240000}"/>
    <cellStyle name="Komma 2 5 2 2 2 3 2" xfId="7819" xr:uid="{00000000-0005-0000-0000-0000B9240000}"/>
    <cellStyle name="Komma 2 5 2 2 2 3 2 2" xfId="17601" xr:uid="{00000000-0005-0000-0000-0000BA240000}"/>
    <cellStyle name="Komma 2 5 2 2 2 3 3" xfId="12907" xr:uid="{00000000-0005-0000-0000-0000BB240000}"/>
    <cellStyle name="Komma 2 5 2 2 2 4" xfId="4387" xr:uid="{00000000-0005-0000-0000-0000BC240000}"/>
    <cellStyle name="Komma 2 5 2 2 2 4 2" xfId="9535" xr:uid="{00000000-0005-0000-0000-0000BD240000}"/>
    <cellStyle name="Komma 2 5 2 2 2 4 2 2" xfId="19165" xr:uid="{00000000-0005-0000-0000-0000BE240000}"/>
    <cellStyle name="Komma 2 5 2 2 2 4 3" xfId="14473" xr:uid="{00000000-0005-0000-0000-0000BF240000}"/>
    <cellStyle name="Komma 2 5 2 2 2 5" xfId="6103" xr:uid="{00000000-0005-0000-0000-0000C0240000}"/>
    <cellStyle name="Komma 2 5 2 2 2 5 2" xfId="16037" xr:uid="{00000000-0005-0000-0000-0000C1240000}"/>
    <cellStyle name="Komma 2 5 2 2 2 6" xfId="11257" xr:uid="{00000000-0005-0000-0000-0000C2240000}"/>
    <cellStyle name="Komma 2 5 2 2 3" xfId="1775" xr:uid="{00000000-0005-0000-0000-0000C3240000}"/>
    <cellStyle name="Komma 2 5 2 2 3 2" xfId="3526" xr:uid="{00000000-0005-0000-0000-0000C4240000}"/>
    <cellStyle name="Komma 2 5 2 2 3 2 2" xfId="8676" xr:uid="{00000000-0005-0000-0000-0000C5240000}"/>
    <cellStyle name="Komma 2 5 2 2 3 2 2 2" xfId="18382" xr:uid="{00000000-0005-0000-0000-0000C6240000}"/>
    <cellStyle name="Komma 2 5 2 2 3 2 3" xfId="13688" xr:uid="{00000000-0005-0000-0000-0000C7240000}"/>
    <cellStyle name="Komma 2 5 2 2 3 3" xfId="5244" xr:uid="{00000000-0005-0000-0000-0000C8240000}"/>
    <cellStyle name="Komma 2 5 2 2 3 3 2" xfId="10392" xr:uid="{00000000-0005-0000-0000-0000C9240000}"/>
    <cellStyle name="Komma 2 5 2 2 3 3 2 2" xfId="19946" xr:uid="{00000000-0005-0000-0000-0000CA240000}"/>
    <cellStyle name="Komma 2 5 2 2 3 3 3" xfId="15254" xr:uid="{00000000-0005-0000-0000-0000CB240000}"/>
    <cellStyle name="Komma 2 5 2 2 3 4" xfId="6960" xr:uid="{00000000-0005-0000-0000-0000CC240000}"/>
    <cellStyle name="Komma 2 5 2 2 3 4 2" xfId="16818" xr:uid="{00000000-0005-0000-0000-0000CD240000}"/>
    <cellStyle name="Komma 2 5 2 2 3 5" xfId="12120" xr:uid="{00000000-0005-0000-0000-0000CE240000}"/>
    <cellStyle name="Komma 2 5 2 2 4" xfId="2664" xr:uid="{00000000-0005-0000-0000-0000CF240000}"/>
    <cellStyle name="Komma 2 5 2 2 4 2" xfId="7818" xr:uid="{00000000-0005-0000-0000-0000D0240000}"/>
    <cellStyle name="Komma 2 5 2 2 4 2 2" xfId="17600" xr:uid="{00000000-0005-0000-0000-0000D1240000}"/>
    <cellStyle name="Komma 2 5 2 2 4 3" xfId="12906" xr:uid="{00000000-0005-0000-0000-0000D2240000}"/>
    <cellStyle name="Komma 2 5 2 2 5" xfId="4386" xr:uid="{00000000-0005-0000-0000-0000D3240000}"/>
    <cellStyle name="Komma 2 5 2 2 5 2" xfId="9534" xr:uid="{00000000-0005-0000-0000-0000D4240000}"/>
    <cellStyle name="Komma 2 5 2 2 5 2 2" xfId="19164" xr:uid="{00000000-0005-0000-0000-0000D5240000}"/>
    <cellStyle name="Komma 2 5 2 2 5 3" xfId="14472" xr:uid="{00000000-0005-0000-0000-0000D6240000}"/>
    <cellStyle name="Komma 2 5 2 2 6" xfId="6102" xr:uid="{00000000-0005-0000-0000-0000D7240000}"/>
    <cellStyle name="Komma 2 5 2 2 6 2" xfId="16036" xr:uid="{00000000-0005-0000-0000-0000D8240000}"/>
    <cellStyle name="Komma 2 5 2 2 7" xfId="11256" xr:uid="{00000000-0005-0000-0000-0000D9240000}"/>
    <cellStyle name="Komma 2 5 2 3" xfId="432" xr:uid="{00000000-0005-0000-0000-0000DA240000}"/>
    <cellStyle name="Komma 2 5 2 3 2" xfId="1777" xr:uid="{00000000-0005-0000-0000-0000DB240000}"/>
    <cellStyle name="Komma 2 5 2 3 2 2" xfId="3528" xr:uid="{00000000-0005-0000-0000-0000DC240000}"/>
    <cellStyle name="Komma 2 5 2 3 2 2 2" xfId="8678" xr:uid="{00000000-0005-0000-0000-0000DD240000}"/>
    <cellStyle name="Komma 2 5 2 3 2 2 2 2" xfId="18384" xr:uid="{00000000-0005-0000-0000-0000DE240000}"/>
    <cellStyle name="Komma 2 5 2 3 2 2 3" xfId="13690" xr:uid="{00000000-0005-0000-0000-0000DF240000}"/>
    <cellStyle name="Komma 2 5 2 3 2 3" xfId="5246" xr:uid="{00000000-0005-0000-0000-0000E0240000}"/>
    <cellStyle name="Komma 2 5 2 3 2 3 2" xfId="10394" xr:uid="{00000000-0005-0000-0000-0000E1240000}"/>
    <cellStyle name="Komma 2 5 2 3 2 3 2 2" xfId="19948" xr:uid="{00000000-0005-0000-0000-0000E2240000}"/>
    <cellStyle name="Komma 2 5 2 3 2 3 3" xfId="15256" xr:uid="{00000000-0005-0000-0000-0000E3240000}"/>
    <cellStyle name="Komma 2 5 2 3 2 4" xfId="6962" xr:uid="{00000000-0005-0000-0000-0000E4240000}"/>
    <cellStyle name="Komma 2 5 2 3 2 4 2" xfId="16820" xr:uid="{00000000-0005-0000-0000-0000E5240000}"/>
    <cellStyle name="Komma 2 5 2 3 2 5" xfId="12122" xr:uid="{00000000-0005-0000-0000-0000E6240000}"/>
    <cellStyle name="Komma 2 5 2 3 3" xfId="2666" xr:uid="{00000000-0005-0000-0000-0000E7240000}"/>
    <cellStyle name="Komma 2 5 2 3 3 2" xfId="7820" xr:uid="{00000000-0005-0000-0000-0000E8240000}"/>
    <cellStyle name="Komma 2 5 2 3 3 2 2" xfId="17602" xr:uid="{00000000-0005-0000-0000-0000E9240000}"/>
    <cellStyle name="Komma 2 5 2 3 3 3" xfId="12908" xr:uid="{00000000-0005-0000-0000-0000EA240000}"/>
    <cellStyle name="Komma 2 5 2 3 4" xfId="4388" xr:uid="{00000000-0005-0000-0000-0000EB240000}"/>
    <cellStyle name="Komma 2 5 2 3 4 2" xfId="9536" xr:uid="{00000000-0005-0000-0000-0000EC240000}"/>
    <cellStyle name="Komma 2 5 2 3 4 2 2" xfId="19166" xr:uid="{00000000-0005-0000-0000-0000ED240000}"/>
    <cellStyle name="Komma 2 5 2 3 4 3" xfId="14474" xr:uid="{00000000-0005-0000-0000-0000EE240000}"/>
    <cellStyle name="Komma 2 5 2 3 5" xfId="6104" xr:uid="{00000000-0005-0000-0000-0000EF240000}"/>
    <cellStyle name="Komma 2 5 2 3 5 2" xfId="16038" xr:uid="{00000000-0005-0000-0000-0000F0240000}"/>
    <cellStyle name="Komma 2 5 2 3 6" xfId="11258" xr:uid="{00000000-0005-0000-0000-0000F1240000}"/>
    <cellStyle name="Komma 2 5 2 4" xfId="433" xr:uid="{00000000-0005-0000-0000-0000F2240000}"/>
    <cellStyle name="Komma 2 5 2 4 2" xfId="1778" xr:uid="{00000000-0005-0000-0000-0000F3240000}"/>
    <cellStyle name="Komma 2 5 2 4 2 2" xfId="3529" xr:uid="{00000000-0005-0000-0000-0000F4240000}"/>
    <cellStyle name="Komma 2 5 2 4 2 2 2" xfId="8679" xr:uid="{00000000-0005-0000-0000-0000F5240000}"/>
    <cellStyle name="Komma 2 5 2 4 2 2 2 2" xfId="18385" xr:uid="{00000000-0005-0000-0000-0000F6240000}"/>
    <cellStyle name="Komma 2 5 2 4 2 2 3" xfId="13691" xr:uid="{00000000-0005-0000-0000-0000F7240000}"/>
    <cellStyle name="Komma 2 5 2 4 2 3" xfId="5247" xr:uid="{00000000-0005-0000-0000-0000F8240000}"/>
    <cellStyle name="Komma 2 5 2 4 2 3 2" xfId="10395" xr:uid="{00000000-0005-0000-0000-0000F9240000}"/>
    <cellStyle name="Komma 2 5 2 4 2 3 2 2" xfId="19949" xr:uid="{00000000-0005-0000-0000-0000FA240000}"/>
    <cellStyle name="Komma 2 5 2 4 2 3 3" xfId="15257" xr:uid="{00000000-0005-0000-0000-0000FB240000}"/>
    <cellStyle name="Komma 2 5 2 4 2 4" xfId="6963" xr:uid="{00000000-0005-0000-0000-0000FC240000}"/>
    <cellStyle name="Komma 2 5 2 4 2 4 2" xfId="16821" xr:uid="{00000000-0005-0000-0000-0000FD240000}"/>
    <cellStyle name="Komma 2 5 2 4 2 5" xfId="12123" xr:uid="{00000000-0005-0000-0000-0000FE240000}"/>
    <cellStyle name="Komma 2 5 2 4 3" xfId="2667" xr:uid="{00000000-0005-0000-0000-0000FF240000}"/>
    <cellStyle name="Komma 2 5 2 4 3 2" xfId="7821" xr:uid="{00000000-0005-0000-0000-000000250000}"/>
    <cellStyle name="Komma 2 5 2 4 3 2 2" xfId="17603" xr:uid="{00000000-0005-0000-0000-000001250000}"/>
    <cellStyle name="Komma 2 5 2 4 3 3" xfId="12909" xr:uid="{00000000-0005-0000-0000-000002250000}"/>
    <cellStyle name="Komma 2 5 2 4 4" xfId="4389" xr:uid="{00000000-0005-0000-0000-000003250000}"/>
    <cellStyle name="Komma 2 5 2 4 4 2" xfId="9537" xr:uid="{00000000-0005-0000-0000-000004250000}"/>
    <cellStyle name="Komma 2 5 2 4 4 2 2" xfId="19167" xr:uid="{00000000-0005-0000-0000-000005250000}"/>
    <cellStyle name="Komma 2 5 2 4 4 3" xfId="14475" xr:uid="{00000000-0005-0000-0000-000006250000}"/>
    <cellStyle name="Komma 2 5 2 4 5" xfId="6105" xr:uid="{00000000-0005-0000-0000-000007250000}"/>
    <cellStyle name="Komma 2 5 2 4 5 2" xfId="16039" xr:uid="{00000000-0005-0000-0000-000008250000}"/>
    <cellStyle name="Komma 2 5 2 4 6" xfId="11259" xr:uid="{00000000-0005-0000-0000-000009250000}"/>
    <cellStyle name="Komma 2 5 2 5" xfId="1774" xr:uid="{00000000-0005-0000-0000-00000A250000}"/>
    <cellStyle name="Komma 2 5 2 5 2" xfId="3525" xr:uid="{00000000-0005-0000-0000-00000B250000}"/>
    <cellStyle name="Komma 2 5 2 5 2 2" xfId="8675" xr:uid="{00000000-0005-0000-0000-00000C250000}"/>
    <cellStyle name="Komma 2 5 2 5 2 2 2" xfId="18381" xr:uid="{00000000-0005-0000-0000-00000D250000}"/>
    <cellStyle name="Komma 2 5 2 5 2 3" xfId="13687" xr:uid="{00000000-0005-0000-0000-00000E250000}"/>
    <cellStyle name="Komma 2 5 2 5 3" xfId="5243" xr:uid="{00000000-0005-0000-0000-00000F250000}"/>
    <cellStyle name="Komma 2 5 2 5 3 2" xfId="10391" xr:uid="{00000000-0005-0000-0000-000010250000}"/>
    <cellStyle name="Komma 2 5 2 5 3 2 2" xfId="19945" xr:uid="{00000000-0005-0000-0000-000011250000}"/>
    <cellStyle name="Komma 2 5 2 5 3 3" xfId="15253" xr:uid="{00000000-0005-0000-0000-000012250000}"/>
    <cellStyle name="Komma 2 5 2 5 4" xfId="6959" xr:uid="{00000000-0005-0000-0000-000013250000}"/>
    <cellStyle name="Komma 2 5 2 5 4 2" xfId="16817" xr:uid="{00000000-0005-0000-0000-000014250000}"/>
    <cellStyle name="Komma 2 5 2 5 5" xfId="12119" xr:uid="{00000000-0005-0000-0000-000015250000}"/>
    <cellStyle name="Komma 2 5 2 6" xfId="2663" xr:uid="{00000000-0005-0000-0000-000016250000}"/>
    <cellStyle name="Komma 2 5 2 6 2" xfId="7817" xr:uid="{00000000-0005-0000-0000-000017250000}"/>
    <cellStyle name="Komma 2 5 2 6 2 2" xfId="17599" xr:uid="{00000000-0005-0000-0000-000018250000}"/>
    <cellStyle name="Komma 2 5 2 6 3" xfId="12905" xr:uid="{00000000-0005-0000-0000-000019250000}"/>
    <cellStyle name="Komma 2 5 2 7" xfId="4385" xr:uid="{00000000-0005-0000-0000-00001A250000}"/>
    <cellStyle name="Komma 2 5 2 7 2" xfId="9533" xr:uid="{00000000-0005-0000-0000-00001B250000}"/>
    <cellStyle name="Komma 2 5 2 7 2 2" xfId="19163" xr:uid="{00000000-0005-0000-0000-00001C250000}"/>
    <cellStyle name="Komma 2 5 2 7 3" xfId="14471" xr:uid="{00000000-0005-0000-0000-00001D250000}"/>
    <cellStyle name="Komma 2 5 2 8" xfId="6101" xr:uid="{00000000-0005-0000-0000-00001E250000}"/>
    <cellStyle name="Komma 2 5 2 8 2" xfId="16035" xr:uid="{00000000-0005-0000-0000-00001F250000}"/>
    <cellStyle name="Komma 2 5 2 9" xfId="11255" xr:uid="{00000000-0005-0000-0000-000020250000}"/>
    <cellStyle name="Komma 2 5 3" xfId="434" xr:uid="{00000000-0005-0000-0000-000021250000}"/>
    <cellStyle name="Komma 2 5 3 2" xfId="435" xr:uid="{00000000-0005-0000-0000-000022250000}"/>
    <cellStyle name="Komma 2 5 3 2 2" xfId="1780" xr:uid="{00000000-0005-0000-0000-000023250000}"/>
    <cellStyle name="Komma 2 5 3 2 2 2" xfId="3531" xr:uid="{00000000-0005-0000-0000-000024250000}"/>
    <cellStyle name="Komma 2 5 3 2 2 2 2" xfId="8681" xr:uid="{00000000-0005-0000-0000-000025250000}"/>
    <cellStyle name="Komma 2 5 3 2 2 2 2 2" xfId="18387" xr:uid="{00000000-0005-0000-0000-000026250000}"/>
    <cellStyle name="Komma 2 5 3 2 2 2 3" xfId="13693" xr:uid="{00000000-0005-0000-0000-000027250000}"/>
    <cellStyle name="Komma 2 5 3 2 2 3" xfId="5249" xr:uid="{00000000-0005-0000-0000-000028250000}"/>
    <cellStyle name="Komma 2 5 3 2 2 3 2" xfId="10397" xr:uid="{00000000-0005-0000-0000-000029250000}"/>
    <cellStyle name="Komma 2 5 3 2 2 3 2 2" xfId="19951" xr:uid="{00000000-0005-0000-0000-00002A250000}"/>
    <cellStyle name="Komma 2 5 3 2 2 3 3" xfId="15259" xr:uid="{00000000-0005-0000-0000-00002B250000}"/>
    <cellStyle name="Komma 2 5 3 2 2 4" xfId="6965" xr:uid="{00000000-0005-0000-0000-00002C250000}"/>
    <cellStyle name="Komma 2 5 3 2 2 4 2" xfId="16823" xr:uid="{00000000-0005-0000-0000-00002D250000}"/>
    <cellStyle name="Komma 2 5 3 2 2 5" xfId="12125" xr:uid="{00000000-0005-0000-0000-00002E250000}"/>
    <cellStyle name="Komma 2 5 3 2 3" xfId="2669" xr:uid="{00000000-0005-0000-0000-00002F250000}"/>
    <cellStyle name="Komma 2 5 3 2 3 2" xfId="7823" xr:uid="{00000000-0005-0000-0000-000030250000}"/>
    <cellStyle name="Komma 2 5 3 2 3 2 2" xfId="17605" xr:uid="{00000000-0005-0000-0000-000031250000}"/>
    <cellStyle name="Komma 2 5 3 2 3 3" xfId="12911" xr:uid="{00000000-0005-0000-0000-000032250000}"/>
    <cellStyle name="Komma 2 5 3 2 4" xfId="4391" xr:uid="{00000000-0005-0000-0000-000033250000}"/>
    <cellStyle name="Komma 2 5 3 2 4 2" xfId="9539" xr:uid="{00000000-0005-0000-0000-000034250000}"/>
    <cellStyle name="Komma 2 5 3 2 4 2 2" xfId="19169" xr:uid="{00000000-0005-0000-0000-000035250000}"/>
    <cellStyle name="Komma 2 5 3 2 4 3" xfId="14477" xr:uid="{00000000-0005-0000-0000-000036250000}"/>
    <cellStyle name="Komma 2 5 3 2 5" xfId="6107" xr:uid="{00000000-0005-0000-0000-000037250000}"/>
    <cellStyle name="Komma 2 5 3 2 5 2" xfId="16041" xr:uid="{00000000-0005-0000-0000-000038250000}"/>
    <cellStyle name="Komma 2 5 3 2 6" xfId="11261" xr:uid="{00000000-0005-0000-0000-000039250000}"/>
    <cellStyle name="Komma 2 5 3 3" xfId="1779" xr:uid="{00000000-0005-0000-0000-00003A250000}"/>
    <cellStyle name="Komma 2 5 3 3 2" xfId="3530" xr:uid="{00000000-0005-0000-0000-00003B250000}"/>
    <cellStyle name="Komma 2 5 3 3 2 2" xfId="8680" xr:uid="{00000000-0005-0000-0000-00003C250000}"/>
    <cellStyle name="Komma 2 5 3 3 2 2 2" xfId="18386" xr:uid="{00000000-0005-0000-0000-00003D250000}"/>
    <cellStyle name="Komma 2 5 3 3 2 3" xfId="13692" xr:uid="{00000000-0005-0000-0000-00003E250000}"/>
    <cellStyle name="Komma 2 5 3 3 3" xfId="5248" xr:uid="{00000000-0005-0000-0000-00003F250000}"/>
    <cellStyle name="Komma 2 5 3 3 3 2" xfId="10396" xr:uid="{00000000-0005-0000-0000-000040250000}"/>
    <cellStyle name="Komma 2 5 3 3 3 2 2" xfId="19950" xr:uid="{00000000-0005-0000-0000-000041250000}"/>
    <cellStyle name="Komma 2 5 3 3 3 3" xfId="15258" xr:uid="{00000000-0005-0000-0000-000042250000}"/>
    <cellStyle name="Komma 2 5 3 3 4" xfId="6964" xr:uid="{00000000-0005-0000-0000-000043250000}"/>
    <cellStyle name="Komma 2 5 3 3 4 2" xfId="16822" xr:uid="{00000000-0005-0000-0000-000044250000}"/>
    <cellStyle name="Komma 2 5 3 3 5" xfId="12124" xr:uid="{00000000-0005-0000-0000-000045250000}"/>
    <cellStyle name="Komma 2 5 3 4" xfId="2668" xr:uid="{00000000-0005-0000-0000-000046250000}"/>
    <cellStyle name="Komma 2 5 3 4 2" xfId="7822" xr:uid="{00000000-0005-0000-0000-000047250000}"/>
    <cellStyle name="Komma 2 5 3 4 2 2" xfId="17604" xr:uid="{00000000-0005-0000-0000-000048250000}"/>
    <cellStyle name="Komma 2 5 3 4 3" xfId="12910" xr:uid="{00000000-0005-0000-0000-000049250000}"/>
    <cellStyle name="Komma 2 5 3 5" xfId="4390" xr:uid="{00000000-0005-0000-0000-00004A250000}"/>
    <cellStyle name="Komma 2 5 3 5 2" xfId="9538" xr:uid="{00000000-0005-0000-0000-00004B250000}"/>
    <cellStyle name="Komma 2 5 3 5 2 2" xfId="19168" xr:uid="{00000000-0005-0000-0000-00004C250000}"/>
    <cellStyle name="Komma 2 5 3 5 3" xfId="14476" xr:uid="{00000000-0005-0000-0000-00004D250000}"/>
    <cellStyle name="Komma 2 5 3 6" xfId="6106" xr:uid="{00000000-0005-0000-0000-00004E250000}"/>
    <cellStyle name="Komma 2 5 3 6 2" xfId="16040" xr:uid="{00000000-0005-0000-0000-00004F250000}"/>
    <cellStyle name="Komma 2 5 3 7" xfId="11260" xr:uid="{00000000-0005-0000-0000-000050250000}"/>
    <cellStyle name="Komma 2 5 4" xfId="436" xr:uid="{00000000-0005-0000-0000-000051250000}"/>
    <cellStyle name="Komma 2 5 4 2" xfId="1781" xr:uid="{00000000-0005-0000-0000-000052250000}"/>
    <cellStyle name="Komma 2 5 4 2 2" xfId="3532" xr:uid="{00000000-0005-0000-0000-000053250000}"/>
    <cellStyle name="Komma 2 5 4 2 2 2" xfId="8682" xr:uid="{00000000-0005-0000-0000-000054250000}"/>
    <cellStyle name="Komma 2 5 4 2 2 2 2" xfId="18388" xr:uid="{00000000-0005-0000-0000-000055250000}"/>
    <cellStyle name="Komma 2 5 4 2 2 3" xfId="13694" xr:uid="{00000000-0005-0000-0000-000056250000}"/>
    <cellStyle name="Komma 2 5 4 2 3" xfId="5250" xr:uid="{00000000-0005-0000-0000-000057250000}"/>
    <cellStyle name="Komma 2 5 4 2 3 2" xfId="10398" xr:uid="{00000000-0005-0000-0000-000058250000}"/>
    <cellStyle name="Komma 2 5 4 2 3 2 2" xfId="19952" xr:uid="{00000000-0005-0000-0000-000059250000}"/>
    <cellStyle name="Komma 2 5 4 2 3 3" xfId="15260" xr:uid="{00000000-0005-0000-0000-00005A250000}"/>
    <cellStyle name="Komma 2 5 4 2 4" xfId="6966" xr:uid="{00000000-0005-0000-0000-00005B250000}"/>
    <cellStyle name="Komma 2 5 4 2 4 2" xfId="16824" xr:uid="{00000000-0005-0000-0000-00005C250000}"/>
    <cellStyle name="Komma 2 5 4 2 5" xfId="12126" xr:uid="{00000000-0005-0000-0000-00005D250000}"/>
    <cellStyle name="Komma 2 5 4 3" xfId="2670" xr:uid="{00000000-0005-0000-0000-00005E250000}"/>
    <cellStyle name="Komma 2 5 4 3 2" xfId="7824" xr:uid="{00000000-0005-0000-0000-00005F250000}"/>
    <cellStyle name="Komma 2 5 4 3 2 2" xfId="17606" xr:uid="{00000000-0005-0000-0000-000060250000}"/>
    <cellStyle name="Komma 2 5 4 3 3" xfId="12912" xr:uid="{00000000-0005-0000-0000-000061250000}"/>
    <cellStyle name="Komma 2 5 4 4" xfId="4392" xr:uid="{00000000-0005-0000-0000-000062250000}"/>
    <cellStyle name="Komma 2 5 4 4 2" xfId="9540" xr:uid="{00000000-0005-0000-0000-000063250000}"/>
    <cellStyle name="Komma 2 5 4 4 2 2" xfId="19170" xr:uid="{00000000-0005-0000-0000-000064250000}"/>
    <cellStyle name="Komma 2 5 4 4 3" xfId="14478" xr:uid="{00000000-0005-0000-0000-000065250000}"/>
    <cellStyle name="Komma 2 5 4 5" xfId="6108" xr:uid="{00000000-0005-0000-0000-000066250000}"/>
    <cellStyle name="Komma 2 5 4 5 2" xfId="16042" xr:uid="{00000000-0005-0000-0000-000067250000}"/>
    <cellStyle name="Komma 2 5 4 6" xfId="11262" xr:uid="{00000000-0005-0000-0000-000068250000}"/>
    <cellStyle name="Komma 2 5 5" xfId="437" xr:uid="{00000000-0005-0000-0000-000069250000}"/>
    <cellStyle name="Komma 2 5 5 2" xfId="1782" xr:uid="{00000000-0005-0000-0000-00006A250000}"/>
    <cellStyle name="Komma 2 5 5 2 2" xfId="3533" xr:uid="{00000000-0005-0000-0000-00006B250000}"/>
    <cellStyle name="Komma 2 5 5 2 2 2" xfId="8683" xr:uid="{00000000-0005-0000-0000-00006C250000}"/>
    <cellStyle name="Komma 2 5 5 2 2 2 2" xfId="18389" xr:uid="{00000000-0005-0000-0000-00006D250000}"/>
    <cellStyle name="Komma 2 5 5 2 2 3" xfId="13695" xr:uid="{00000000-0005-0000-0000-00006E250000}"/>
    <cellStyle name="Komma 2 5 5 2 3" xfId="5251" xr:uid="{00000000-0005-0000-0000-00006F250000}"/>
    <cellStyle name="Komma 2 5 5 2 3 2" xfId="10399" xr:uid="{00000000-0005-0000-0000-000070250000}"/>
    <cellStyle name="Komma 2 5 5 2 3 2 2" xfId="19953" xr:uid="{00000000-0005-0000-0000-000071250000}"/>
    <cellStyle name="Komma 2 5 5 2 3 3" xfId="15261" xr:uid="{00000000-0005-0000-0000-000072250000}"/>
    <cellStyle name="Komma 2 5 5 2 4" xfId="6967" xr:uid="{00000000-0005-0000-0000-000073250000}"/>
    <cellStyle name="Komma 2 5 5 2 4 2" xfId="16825" xr:uid="{00000000-0005-0000-0000-000074250000}"/>
    <cellStyle name="Komma 2 5 5 2 5" xfId="12127" xr:uid="{00000000-0005-0000-0000-000075250000}"/>
    <cellStyle name="Komma 2 5 5 3" xfId="2671" xr:uid="{00000000-0005-0000-0000-000076250000}"/>
    <cellStyle name="Komma 2 5 5 3 2" xfId="7825" xr:uid="{00000000-0005-0000-0000-000077250000}"/>
    <cellStyle name="Komma 2 5 5 3 2 2" xfId="17607" xr:uid="{00000000-0005-0000-0000-000078250000}"/>
    <cellStyle name="Komma 2 5 5 3 3" xfId="12913" xr:uid="{00000000-0005-0000-0000-000079250000}"/>
    <cellStyle name="Komma 2 5 5 4" xfId="4393" xr:uid="{00000000-0005-0000-0000-00007A250000}"/>
    <cellStyle name="Komma 2 5 5 4 2" xfId="9541" xr:uid="{00000000-0005-0000-0000-00007B250000}"/>
    <cellStyle name="Komma 2 5 5 4 2 2" xfId="19171" xr:uid="{00000000-0005-0000-0000-00007C250000}"/>
    <cellStyle name="Komma 2 5 5 4 3" xfId="14479" xr:uid="{00000000-0005-0000-0000-00007D250000}"/>
    <cellStyle name="Komma 2 5 5 5" xfId="6109" xr:uid="{00000000-0005-0000-0000-00007E250000}"/>
    <cellStyle name="Komma 2 5 5 5 2" xfId="16043" xr:uid="{00000000-0005-0000-0000-00007F250000}"/>
    <cellStyle name="Komma 2 5 5 6" xfId="11263" xr:uid="{00000000-0005-0000-0000-000080250000}"/>
    <cellStyle name="Komma 2 5 6" xfId="1773" xr:uid="{00000000-0005-0000-0000-000081250000}"/>
    <cellStyle name="Komma 2 5 6 2" xfId="3524" xr:uid="{00000000-0005-0000-0000-000082250000}"/>
    <cellStyle name="Komma 2 5 6 2 2" xfId="8674" xr:uid="{00000000-0005-0000-0000-000083250000}"/>
    <cellStyle name="Komma 2 5 6 2 2 2" xfId="18380" xr:uid="{00000000-0005-0000-0000-000084250000}"/>
    <cellStyle name="Komma 2 5 6 2 3" xfId="13686" xr:uid="{00000000-0005-0000-0000-000085250000}"/>
    <cellStyle name="Komma 2 5 6 3" xfId="5242" xr:uid="{00000000-0005-0000-0000-000086250000}"/>
    <cellStyle name="Komma 2 5 6 3 2" xfId="10390" xr:uid="{00000000-0005-0000-0000-000087250000}"/>
    <cellStyle name="Komma 2 5 6 3 2 2" xfId="19944" xr:uid="{00000000-0005-0000-0000-000088250000}"/>
    <cellStyle name="Komma 2 5 6 3 3" xfId="15252" xr:uid="{00000000-0005-0000-0000-000089250000}"/>
    <cellStyle name="Komma 2 5 6 4" xfId="6958" xr:uid="{00000000-0005-0000-0000-00008A250000}"/>
    <cellStyle name="Komma 2 5 6 4 2" xfId="16816" xr:uid="{00000000-0005-0000-0000-00008B250000}"/>
    <cellStyle name="Komma 2 5 6 5" xfId="12118" xr:uid="{00000000-0005-0000-0000-00008C250000}"/>
    <cellStyle name="Komma 2 5 7" xfId="2662" xr:uid="{00000000-0005-0000-0000-00008D250000}"/>
    <cellStyle name="Komma 2 5 7 2" xfId="7816" xr:uid="{00000000-0005-0000-0000-00008E250000}"/>
    <cellStyle name="Komma 2 5 7 2 2" xfId="17598" xr:uid="{00000000-0005-0000-0000-00008F250000}"/>
    <cellStyle name="Komma 2 5 7 3" xfId="12904" xr:uid="{00000000-0005-0000-0000-000090250000}"/>
    <cellStyle name="Komma 2 5 8" xfId="4384" xr:uid="{00000000-0005-0000-0000-000091250000}"/>
    <cellStyle name="Komma 2 5 8 2" xfId="9532" xr:uid="{00000000-0005-0000-0000-000092250000}"/>
    <cellStyle name="Komma 2 5 8 2 2" xfId="19162" xr:uid="{00000000-0005-0000-0000-000093250000}"/>
    <cellStyle name="Komma 2 5 8 3" xfId="14470" xr:uid="{00000000-0005-0000-0000-000094250000}"/>
    <cellStyle name="Komma 2 5 9" xfId="6100" xr:uid="{00000000-0005-0000-0000-000095250000}"/>
    <cellStyle name="Komma 2 5 9 2" xfId="16034" xr:uid="{00000000-0005-0000-0000-000096250000}"/>
    <cellStyle name="Komma 2 6" xfId="438" xr:uid="{00000000-0005-0000-0000-000097250000}"/>
    <cellStyle name="Komma 2 6 10" xfId="11264" xr:uid="{00000000-0005-0000-0000-000098250000}"/>
    <cellStyle name="Komma 2 6 2" xfId="439" xr:uid="{00000000-0005-0000-0000-000099250000}"/>
    <cellStyle name="Komma 2 6 2 2" xfId="440" xr:uid="{00000000-0005-0000-0000-00009A250000}"/>
    <cellStyle name="Komma 2 6 2 2 2" xfId="441" xr:uid="{00000000-0005-0000-0000-00009B250000}"/>
    <cellStyle name="Komma 2 6 2 2 2 2" xfId="1786" xr:uid="{00000000-0005-0000-0000-00009C250000}"/>
    <cellStyle name="Komma 2 6 2 2 2 2 2" xfId="3537" xr:uid="{00000000-0005-0000-0000-00009D250000}"/>
    <cellStyle name="Komma 2 6 2 2 2 2 2 2" xfId="8687" xr:uid="{00000000-0005-0000-0000-00009E250000}"/>
    <cellStyle name="Komma 2 6 2 2 2 2 2 2 2" xfId="18393" xr:uid="{00000000-0005-0000-0000-00009F250000}"/>
    <cellStyle name="Komma 2 6 2 2 2 2 2 3" xfId="13699" xr:uid="{00000000-0005-0000-0000-0000A0250000}"/>
    <cellStyle name="Komma 2 6 2 2 2 2 3" xfId="5255" xr:uid="{00000000-0005-0000-0000-0000A1250000}"/>
    <cellStyle name="Komma 2 6 2 2 2 2 3 2" xfId="10403" xr:uid="{00000000-0005-0000-0000-0000A2250000}"/>
    <cellStyle name="Komma 2 6 2 2 2 2 3 2 2" xfId="19957" xr:uid="{00000000-0005-0000-0000-0000A3250000}"/>
    <cellStyle name="Komma 2 6 2 2 2 2 3 3" xfId="15265" xr:uid="{00000000-0005-0000-0000-0000A4250000}"/>
    <cellStyle name="Komma 2 6 2 2 2 2 4" xfId="6971" xr:uid="{00000000-0005-0000-0000-0000A5250000}"/>
    <cellStyle name="Komma 2 6 2 2 2 2 4 2" xfId="16829" xr:uid="{00000000-0005-0000-0000-0000A6250000}"/>
    <cellStyle name="Komma 2 6 2 2 2 2 5" xfId="12131" xr:uid="{00000000-0005-0000-0000-0000A7250000}"/>
    <cellStyle name="Komma 2 6 2 2 2 3" xfId="2675" xr:uid="{00000000-0005-0000-0000-0000A8250000}"/>
    <cellStyle name="Komma 2 6 2 2 2 3 2" xfId="7829" xr:uid="{00000000-0005-0000-0000-0000A9250000}"/>
    <cellStyle name="Komma 2 6 2 2 2 3 2 2" xfId="17611" xr:uid="{00000000-0005-0000-0000-0000AA250000}"/>
    <cellStyle name="Komma 2 6 2 2 2 3 3" xfId="12917" xr:uid="{00000000-0005-0000-0000-0000AB250000}"/>
    <cellStyle name="Komma 2 6 2 2 2 4" xfId="4397" xr:uid="{00000000-0005-0000-0000-0000AC250000}"/>
    <cellStyle name="Komma 2 6 2 2 2 4 2" xfId="9545" xr:uid="{00000000-0005-0000-0000-0000AD250000}"/>
    <cellStyle name="Komma 2 6 2 2 2 4 2 2" xfId="19175" xr:uid="{00000000-0005-0000-0000-0000AE250000}"/>
    <cellStyle name="Komma 2 6 2 2 2 4 3" xfId="14483" xr:uid="{00000000-0005-0000-0000-0000AF250000}"/>
    <cellStyle name="Komma 2 6 2 2 2 5" xfId="6113" xr:uid="{00000000-0005-0000-0000-0000B0250000}"/>
    <cellStyle name="Komma 2 6 2 2 2 5 2" xfId="16047" xr:uid="{00000000-0005-0000-0000-0000B1250000}"/>
    <cellStyle name="Komma 2 6 2 2 2 6" xfId="11267" xr:uid="{00000000-0005-0000-0000-0000B2250000}"/>
    <cellStyle name="Komma 2 6 2 2 3" xfId="1785" xr:uid="{00000000-0005-0000-0000-0000B3250000}"/>
    <cellStyle name="Komma 2 6 2 2 3 2" xfId="3536" xr:uid="{00000000-0005-0000-0000-0000B4250000}"/>
    <cellStyle name="Komma 2 6 2 2 3 2 2" xfId="8686" xr:uid="{00000000-0005-0000-0000-0000B5250000}"/>
    <cellStyle name="Komma 2 6 2 2 3 2 2 2" xfId="18392" xr:uid="{00000000-0005-0000-0000-0000B6250000}"/>
    <cellStyle name="Komma 2 6 2 2 3 2 3" xfId="13698" xr:uid="{00000000-0005-0000-0000-0000B7250000}"/>
    <cellStyle name="Komma 2 6 2 2 3 3" xfId="5254" xr:uid="{00000000-0005-0000-0000-0000B8250000}"/>
    <cellStyle name="Komma 2 6 2 2 3 3 2" xfId="10402" xr:uid="{00000000-0005-0000-0000-0000B9250000}"/>
    <cellStyle name="Komma 2 6 2 2 3 3 2 2" xfId="19956" xr:uid="{00000000-0005-0000-0000-0000BA250000}"/>
    <cellStyle name="Komma 2 6 2 2 3 3 3" xfId="15264" xr:uid="{00000000-0005-0000-0000-0000BB250000}"/>
    <cellStyle name="Komma 2 6 2 2 3 4" xfId="6970" xr:uid="{00000000-0005-0000-0000-0000BC250000}"/>
    <cellStyle name="Komma 2 6 2 2 3 4 2" xfId="16828" xr:uid="{00000000-0005-0000-0000-0000BD250000}"/>
    <cellStyle name="Komma 2 6 2 2 3 5" xfId="12130" xr:uid="{00000000-0005-0000-0000-0000BE250000}"/>
    <cellStyle name="Komma 2 6 2 2 4" xfId="2674" xr:uid="{00000000-0005-0000-0000-0000BF250000}"/>
    <cellStyle name="Komma 2 6 2 2 4 2" xfId="7828" xr:uid="{00000000-0005-0000-0000-0000C0250000}"/>
    <cellStyle name="Komma 2 6 2 2 4 2 2" xfId="17610" xr:uid="{00000000-0005-0000-0000-0000C1250000}"/>
    <cellStyle name="Komma 2 6 2 2 4 3" xfId="12916" xr:uid="{00000000-0005-0000-0000-0000C2250000}"/>
    <cellStyle name="Komma 2 6 2 2 5" xfId="4396" xr:uid="{00000000-0005-0000-0000-0000C3250000}"/>
    <cellStyle name="Komma 2 6 2 2 5 2" xfId="9544" xr:uid="{00000000-0005-0000-0000-0000C4250000}"/>
    <cellStyle name="Komma 2 6 2 2 5 2 2" xfId="19174" xr:uid="{00000000-0005-0000-0000-0000C5250000}"/>
    <cellStyle name="Komma 2 6 2 2 5 3" xfId="14482" xr:uid="{00000000-0005-0000-0000-0000C6250000}"/>
    <cellStyle name="Komma 2 6 2 2 6" xfId="6112" xr:uid="{00000000-0005-0000-0000-0000C7250000}"/>
    <cellStyle name="Komma 2 6 2 2 6 2" xfId="16046" xr:uid="{00000000-0005-0000-0000-0000C8250000}"/>
    <cellStyle name="Komma 2 6 2 2 7" xfId="11266" xr:uid="{00000000-0005-0000-0000-0000C9250000}"/>
    <cellStyle name="Komma 2 6 2 3" xfId="442" xr:uid="{00000000-0005-0000-0000-0000CA250000}"/>
    <cellStyle name="Komma 2 6 2 3 2" xfId="1787" xr:uid="{00000000-0005-0000-0000-0000CB250000}"/>
    <cellStyle name="Komma 2 6 2 3 2 2" xfId="3538" xr:uid="{00000000-0005-0000-0000-0000CC250000}"/>
    <cellStyle name="Komma 2 6 2 3 2 2 2" xfId="8688" xr:uid="{00000000-0005-0000-0000-0000CD250000}"/>
    <cellStyle name="Komma 2 6 2 3 2 2 2 2" xfId="18394" xr:uid="{00000000-0005-0000-0000-0000CE250000}"/>
    <cellStyle name="Komma 2 6 2 3 2 2 3" xfId="13700" xr:uid="{00000000-0005-0000-0000-0000CF250000}"/>
    <cellStyle name="Komma 2 6 2 3 2 3" xfId="5256" xr:uid="{00000000-0005-0000-0000-0000D0250000}"/>
    <cellStyle name="Komma 2 6 2 3 2 3 2" xfId="10404" xr:uid="{00000000-0005-0000-0000-0000D1250000}"/>
    <cellStyle name="Komma 2 6 2 3 2 3 2 2" xfId="19958" xr:uid="{00000000-0005-0000-0000-0000D2250000}"/>
    <cellStyle name="Komma 2 6 2 3 2 3 3" xfId="15266" xr:uid="{00000000-0005-0000-0000-0000D3250000}"/>
    <cellStyle name="Komma 2 6 2 3 2 4" xfId="6972" xr:uid="{00000000-0005-0000-0000-0000D4250000}"/>
    <cellStyle name="Komma 2 6 2 3 2 4 2" xfId="16830" xr:uid="{00000000-0005-0000-0000-0000D5250000}"/>
    <cellStyle name="Komma 2 6 2 3 2 5" xfId="12132" xr:uid="{00000000-0005-0000-0000-0000D6250000}"/>
    <cellStyle name="Komma 2 6 2 3 3" xfId="2676" xr:uid="{00000000-0005-0000-0000-0000D7250000}"/>
    <cellStyle name="Komma 2 6 2 3 3 2" xfId="7830" xr:uid="{00000000-0005-0000-0000-0000D8250000}"/>
    <cellStyle name="Komma 2 6 2 3 3 2 2" xfId="17612" xr:uid="{00000000-0005-0000-0000-0000D9250000}"/>
    <cellStyle name="Komma 2 6 2 3 3 3" xfId="12918" xr:uid="{00000000-0005-0000-0000-0000DA250000}"/>
    <cellStyle name="Komma 2 6 2 3 4" xfId="4398" xr:uid="{00000000-0005-0000-0000-0000DB250000}"/>
    <cellStyle name="Komma 2 6 2 3 4 2" xfId="9546" xr:uid="{00000000-0005-0000-0000-0000DC250000}"/>
    <cellStyle name="Komma 2 6 2 3 4 2 2" xfId="19176" xr:uid="{00000000-0005-0000-0000-0000DD250000}"/>
    <cellStyle name="Komma 2 6 2 3 4 3" xfId="14484" xr:uid="{00000000-0005-0000-0000-0000DE250000}"/>
    <cellStyle name="Komma 2 6 2 3 5" xfId="6114" xr:uid="{00000000-0005-0000-0000-0000DF250000}"/>
    <cellStyle name="Komma 2 6 2 3 5 2" xfId="16048" xr:uid="{00000000-0005-0000-0000-0000E0250000}"/>
    <cellStyle name="Komma 2 6 2 3 6" xfId="11268" xr:uid="{00000000-0005-0000-0000-0000E1250000}"/>
    <cellStyle name="Komma 2 6 2 4" xfId="443" xr:uid="{00000000-0005-0000-0000-0000E2250000}"/>
    <cellStyle name="Komma 2 6 2 4 2" xfId="1788" xr:uid="{00000000-0005-0000-0000-0000E3250000}"/>
    <cellStyle name="Komma 2 6 2 4 2 2" xfId="3539" xr:uid="{00000000-0005-0000-0000-0000E4250000}"/>
    <cellStyle name="Komma 2 6 2 4 2 2 2" xfId="8689" xr:uid="{00000000-0005-0000-0000-0000E5250000}"/>
    <cellStyle name="Komma 2 6 2 4 2 2 2 2" xfId="18395" xr:uid="{00000000-0005-0000-0000-0000E6250000}"/>
    <cellStyle name="Komma 2 6 2 4 2 2 3" xfId="13701" xr:uid="{00000000-0005-0000-0000-0000E7250000}"/>
    <cellStyle name="Komma 2 6 2 4 2 3" xfId="5257" xr:uid="{00000000-0005-0000-0000-0000E8250000}"/>
    <cellStyle name="Komma 2 6 2 4 2 3 2" xfId="10405" xr:uid="{00000000-0005-0000-0000-0000E9250000}"/>
    <cellStyle name="Komma 2 6 2 4 2 3 2 2" xfId="19959" xr:uid="{00000000-0005-0000-0000-0000EA250000}"/>
    <cellStyle name="Komma 2 6 2 4 2 3 3" xfId="15267" xr:uid="{00000000-0005-0000-0000-0000EB250000}"/>
    <cellStyle name="Komma 2 6 2 4 2 4" xfId="6973" xr:uid="{00000000-0005-0000-0000-0000EC250000}"/>
    <cellStyle name="Komma 2 6 2 4 2 4 2" xfId="16831" xr:uid="{00000000-0005-0000-0000-0000ED250000}"/>
    <cellStyle name="Komma 2 6 2 4 2 5" xfId="12133" xr:uid="{00000000-0005-0000-0000-0000EE250000}"/>
    <cellStyle name="Komma 2 6 2 4 3" xfId="2677" xr:uid="{00000000-0005-0000-0000-0000EF250000}"/>
    <cellStyle name="Komma 2 6 2 4 3 2" xfId="7831" xr:uid="{00000000-0005-0000-0000-0000F0250000}"/>
    <cellStyle name="Komma 2 6 2 4 3 2 2" xfId="17613" xr:uid="{00000000-0005-0000-0000-0000F1250000}"/>
    <cellStyle name="Komma 2 6 2 4 3 3" xfId="12919" xr:uid="{00000000-0005-0000-0000-0000F2250000}"/>
    <cellStyle name="Komma 2 6 2 4 4" xfId="4399" xr:uid="{00000000-0005-0000-0000-0000F3250000}"/>
    <cellStyle name="Komma 2 6 2 4 4 2" xfId="9547" xr:uid="{00000000-0005-0000-0000-0000F4250000}"/>
    <cellStyle name="Komma 2 6 2 4 4 2 2" xfId="19177" xr:uid="{00000000-0005-0000-0000-0000F5250000}"/>
    <cellStyle name="Komma 2 6 2 4 4 3" xfId="14485" xr:uid="{00000000-0005-0000-0000-0000F6250000}"/>
    <cellStyle name="Komma 2 6 2 4 5" xfId="6115" xr:uid="{00000000-0005-0000-0000-0000F7250000}"/>
    <cellStyle name="Komma 2 6 2 4 5 2" xfId="16049" xr:uid="{00000000-0005-0000-0000-0000F8250000}"/>
    <cellStyle name="Komma 2 6 2 4 6" xfId="11269" xr:uid="{00000000-0005-0000-0000-0000F9250000}"/>
    <cellStyle name="Komma 2 6 2 5" xfId="1784" xr:uid="{00000000-0005-0000-0000-0000FA250000}"/>
    <cellStyle name="Komma 2 6 2 5 2" xfId="3535" xr:uid="{00000000-0005-0000-0000-0000FB250000}"/>
    <cellStyle name="Komma 2 6 2 5 2 2" xfId="8685" xr:uid="{00000000-0005-0000-0000-0000FC250000}"/>
    <cellStyle name="Komma 2 6 2 5 2 2 2" xfId="18391" xr:uid="{00000000-0005-0000-0000-0000FD250000}"/>
    <cellStyle name="Komma 2 6 2 5 2 3" xfId="13697" xr:uid="{00000000-0005-0000-0000-0000FE250000}"/>
    <cellStyle name="Komma 2 6 2 5 3" xfId="5253" xr:uid="{00000000-0005-0000-0000-0000FF250000}"/>
    <cellStyle name="Komma 2 6 2 5 3 2" xfId="10401" xr:uid="{00000000-0005-0000-0000-000000260000}"/>
    <cellStyle name="Komma 2 6 2 5 3 2 2" xfId="19955" xr:uid="{00000000-0005-0000-0000-000001260000}"/>
    <cellStyle name="Komma 2 6 2 5 3 3" xfId="15263" xr:uid="{00000000-0005-0000-0000-000002260000}"/>
    <cellStyle name="Komma 2 6 2 5 4" xfId="6969" xr:uid="{00000000-0005-0000-0000-000003260000}"/>
    <cellStyle name="Komma 2 6 2 5 4 2" xfId="16827" xr:uid="{00000000-0005-0000-0000-000004260000}"/>
    <cellStyle name="Komma 2 6 2 5 5" xfId="12129" xr:uid="{00000000-0005-0000-0000-000005260000}"/>
    <cellStyle name="Komma 2 6 2 6" xfId="2673" xr:uid="{00000000-0005-0000-0000-000006260000}"/>
    <cellStyle name="Komma 2 6 2 6 2" xfId="7827" xr:uid="{00000000-0005-0000-0000-000007260000}"/>
    <cellStyle name="Komma 2 6 2 6 2 2" xfId="17609" xr:uid="{00000000-0005-0000-0000-000008260000}"/>
    <cellStyle name="Komma 2 6 2 6 3" xfId="12915" xr:uid="{00000000-0005-0000-0000-000009260000}"/>
    <cellStyle name="Komma 2 6 2 7" xfId="4395" xr:uid="{00000000-0005-0000-0000-00000A260000}"/>
    <cellStyle name="Komma 2 6 2 7 2" xfId="9543" xr:uid="{00000000-0005-0000-0000-00000B260000}"/>
    <cellStyle name="Komma 2 6 2 7 2 2" xfId="19173" xr:uid="{00000000-0005-0000-0000-00000C260000}"/>
    <cellStyle name="Komma 2 6 2 7 3" xfId="14481" xr:uid="{00000000-0005-0000-0000-00000D260000}"/>
    <cellStyle name="Komma 2 6 2 8" xfId="6111" xr:uid="{00000000-0005-0000-0000-00000E260000}"/>
    <cellStyle name="Komma 2 6 2 8 2" xfId="16045" xr:uid="{00000000-0005-0000-0000-00000F260000}"/>
    <cellStyle name="Komma 2 6 2 9" xfId="11265" xr:uid="{00000000-0005-0000-0000-000010260000}"/>
    <cellStyle name="Komma 2 6 3" xfId="444" xr:uid="{00000000-0005-0000-0000-000011260000}"/>
    <cellStyle name="Komma 2 6 3 2" xfId="445" xr:uid="{00000000-0005-0000-0000-000012260000}"/>
    <cellStyle name="Komma 2 6 3 2 2" xfId="1790" xr:uid="{00000000-0005-0000-0000-000013260000}"/>
    <cellStyle name="Komma 2 6 3 2 2 2" xfId="3541" xr:uid="{00000000-0005-0000-0000-000014260000}"/>
    <cellStyle name="Komma 2 6 3 2 2 2 2" xfId="8691" xr:uid="{00000000-0005-0000-0000-000015260000}"/>
    <cellStyle name="Komma 2 6 3 2 2 2 2 2" xfId="18397" xr:uid="{00000000-0005-0000-0000-000016260000}"/>
    <cellStyle name="Komma 2 6 3 2 2 2 3" xfId="13703" xr:uid="{00000000-0005-0000-0000-000017260000}"/>
    <cellStyle name="Komma 2 6 3 2 2 3" xfId="5259" xr:uid="{00000000-0005-0000-0000-000018260000}"/>
    <cellStyle name="Komma 2 6 3 2 2 3 2" xfId="10407" xr:uid="{00000000-0005-0000-0000-000019260000}"/>
    <cellStyle name="Komma 2 6 3 2 2 3 2 2" xfId="19961" xr:uid="{00000000-0005-0000-0000-00001A260000}"/>
    <cellStyle name="Komma 2 6 3 2 2 3 3" xfId="15269" xr:uid="{00000000-0005-0000-0000-00001B260000}"/>
    <cellStyle name="Komma 2 6 3 2 2 4" xfId="6975" xr:uid="{00000000-0005-0000-0000-00001C260000}"/>
    <cellStyle name="Komma 2 6 3 2 2 4 2" xfId="16833" xr:uid="{00000000-0005-0000-0000-00001D260000}"/>
    <cellStyle name="Komma 2 6 3 2 2 5" xfId="12135" xr:uid="{00000000-0005-0000-0000-00001E260000}"/>
    <cellStyle name="Komma 2 6 3 2 3" xfId="2679" xr:uid="{00000000-0005-0000-0000-00001F260000}"/>
    <cellStyle name="Komma 2 6 3 2 3 2" xfId="7833" xr:uid="{00000000-0005-0000-0000-000020260000}"/>
    <cellStyle name="Komma 2 6 3 2 3 2 2" xfId="17615" xr:uid="{00000000-0005-0000-0000-000021260000}"/>
    <cellStyle name="Komma 2 6 3 2 3 3" xfId="12921" xr:uid="{00000000-0005-0000-0000-000022260000}"/>
    <cellStyle name="Komma 2 6 3 2 4" xfId="4401" xr:uid="{00000000-0005-0000-0000-000023260000}"/>
    <cellStyle name="Komma 2 6 3 2 4 2" xfId="9549" xr:uid="{00000000-0005-0000-0000-000024260000}"/>
    <cellStyle name="Komma 2 6 3 2 4 2 2" xfId="19179" xr:uid="{00000000-0005-0000-0000-000025260000}"/>
    <cellStyle name="Komma 2 6 3 2 4 3" xfId="14487" xr:uid="{00000000-0005-0000-0000-000026260000}"/>
    <cellStyle name="Komma 2 6 3 2 5" xfId="6117" xr:uid="{00000000-0005-0000-0000-000027260000}"/>
    <cellStyle name="Komma 2 6 3 2 5 2" xfId="16051" xr:uid="{00000000-0005-0000-0000-000028260000}"/>
    <cellStyle name="Komma 2 6 3 2 6" xfId="11271" xr:uid="{00000000-0005-0000-0000-000029260000}"/>
    <cellStyle name="Komma 2 6 3 3" xfId="1789" xr:uid="{00000000-0005-0000-0000-00002A260000}"/>
    <cellStyle name="Komma 2 6 3 3 2" xfId="3540" xr:uid="{00000000-0005-0000-0000-00002B260000}"/>
    <cellStyle name="Komma 2 6 3 3 2 2" xfId="8690" xr:uid="{00000000-0005-0000-0000-00002C260000}"/>
    <cellStyle name="Komma 2 6 3 3 2 2 2" xfId="18396" xr:uid="{00000000-0005-0000-0000-00002D260000}"/>
    <cellStyle name="Komma 2 6 3 3 2 3" xfId="13702" xr:uid="{00000000-0005-0000-0000-00002E260000}"/>
    <cellStyle name="Komma 2 6 3 3 3" xfId="5258" xr:uid="{00000000-0005-0000-0000-00002F260000}"/>
    <cellStyle name="Komma 2 6 3 3 3 2" xfId="10406" xr:uid="{00000000-0005-0000-0000-000030260000}"/>
    <cellStyle name="Komma 2 6 3 3 3 2 2" xfId="19960" xr:uid="{00000000-0005-0000-0000-000031260000}"/>
    <cellStyle name="Komma 2 6 3 3 3 3" xfId="15268" xr:uid="{00000000-0005-0000-0000-000032260000}"/>
    <cellStyle name="Komma 2 6 3 3 4" xfId="6974" xr:uid="{00000000-0005-0000-0000-000033260000}"/>
    <cellStyle name="Komma 2 6 3 3 4 2" xfId="16832" xr:uid="{00000000-0005-0000-0000-000034260000}"/>
    <cellStyle name="Komma 2 6 3 3 5" xfId="12134" xr:uid="{00000000-0005-0000-0000-000035260000}"/>
    <cellStyle name="Komma 2 6 3 4" xfId="2678" xr:uid="{00000000-0005-0000-0000-000036260000}"/>
    <cellStyle name="Komma 2 6 3 4 2" xfId="7832" xr:uid="{00000000-0005-0000-0000-000037260000}"/>
    <cellStyle name="Komma 2 6 3 4 2 2" xfId="17614" xr:uid="{00000000-0005-0000-0000-000038260000}"/>
    <cellStyle name="Komma 2 6 3 4 3" xfId="12920" xr:uid="{00000000-0005-0000-0000-000039260000}"/>
    <cellStyle name="Komma 2 6 3 5" xfId="4400" xr:uid="{00000000-0005-0000-0000-00003A260000}"/>
    <cellStyle name="Komma 2 6 3 5 2" xfId="9548" xr:uid="{00000000-0005-0000-0000-00003B260000}"/>
    <cellStyle name="Komma 2 6 3 5 2 2" xfId="19178" xr:uid="{00000000-0005-0000-0000-00003C260000}"/>
    <cellStyle name="Komma 2 6 3 5 3" xfId="14486" xr:uid="{00000000-0005-0000-0000-00003D260000}"/>
    <cellStyle name="Komma 2 6 3 6" xfId="6116" xr:uid="{00000000-0005-0000-0000-00003E260000}"/>
    <cellStyle name="Komma 2 6 3 6 2" xfId="16050" xr:uid="{00000000-0005-0000-0000-00003F260000}"/>
    <cellStyle name="Komma 2 6 3 7" xfId="11270" xr:uid="{00000000-0005-0000-0000-000040260000}"/>
    <cellStyle name="Komma 2 6 4" xfId="446" xr:uid="{00000000-0005-0000-0000-000041260000}"/>
    <cellStyle name="Komma 2 6 4 2" xfId="1791" xr:uid="{00000000-0005-0000-0000-000042260000}"/>
    <cellStyle name="Komma 2 6 4 2 2" xfId="3542" xr:uid="{00000000-0005-0000-0000-000043260000}"/>
    <cellStyle name="Komma 2 6 4 2 2 2" xfId="8692" xr:uid="{00000000-0005-0000-0000-000044260000}"/>
    <cellStyle name="Komma 2 6 4 2 2 2 2" xfId="18398" xr:uid="{00000000-0005-0000-0000-000045260000}"/>
    <cellStyle name="Komma 2 6 4 2 2 3" xfId="13704" xr:uid="{00000000-0005-0000-0000-000046260000}"/>
    <cellStyle name="Komma 2 6 4 2 3" xfId="5260" xr:uid="{00000000-0005-0000-0000-000047260000}"/>
    <cellStyle name="Komma 2 6 4 2 3 2" xfId="10408" xr:uid="{00000000-0005-0000-0000-000048260000}"/>
    <cellStyle name="Komma 2 6 4 2 3 2 2" xfId="19962" xr:uid="{00000000-0005-0000-0000-000049260000}"/>
    <cellStyle name="Komma 2 6 4 2 3 3" xfId="15270" xr:uid="{00000000-0005-0000-0000-00004A260000}"/>
    <cellStyle name="Komma 2 6 4 2 4" xfId="6976" xr:uid="{00000000-0005-0000-0000-00004B260000}"/>
    <cellStyle name="Komma 2 6 4 2 4 2" xfId="16834" xr:uid="{00000000-0005-0000-0000-00004C260000}"/>
    <cellStyle name="Komma 2 6 4 2 5" xfId="12136" xr:uid="{00000000-0005-0000-0000-00004D260000}"/>
    <cellStyle name="Komma 2 6 4 3" xfId="2680" xr:uid="{00000000-0005-0000-0000-00004E260000}"/>
    <cellStyle name="Komma 2 6 4 3 2" xfId="7834" xr:uid="{00000000-0005-0000-0000-00004F260000}"/>
    <cellStyle name="Komma 2 6 4 3 2 2" xfId="17616" xr:uid="{00000000-0005-0000-0000-000050260000}"/>
    <cellStyle name="Komma 2 6 4 3 3" xfId="12922" xr:uid="{00000000-0005-0000-0000-000051260000}"/>
    <cellStyle name="Komma 2 6 4 4" xfId="4402" xr:uid="{00000000-0005-0000-0000-000052260000}"/>
    <cellStyle name="Komma 2 6 4 4 2" xfId="9550" xr:uid="{00000000-0005-0000-0000-000053260000}"/>
    <cellStyle name="Komma 2 6 4 4 2 2" xfId="19180" xr:uid="{00000000-0005-0000-0000-000054260000}"/>
    <cellStyle name="Komma 2 6 4 4 3" xfId="14488" xr:uid="{00000000-0005-0000-0000-000055260000}"/>
    <cellStyle name="Komma 2 6 4 5" xfId="6118" xr:uid="{00000000-0005-0000-0000-000056260000}"/>
    <cellStyle name="Komma 2 6 4 5 2" xfId="16052" xr:uid="{00000000-0005-0000-0000-000057260000}"/>
    <cellStyle name="Komma 2 6 4 6" xfId="11272" xr:uid="{00000000-0005-0000-0000-000058260000}"/>
    <cellStyle name="Komma 2 6 5" xfId="447" xr:uid="{00000000-0005-0000-0000-000059260000}"/>
    <cellStyle name="Komma 2 6 5 2" xfId="1792" xr:uid="{00000000-0005-0000-0000-00005A260000}"/>
    <cellStyle name="Komma 2 6 5 2 2" xfId="3543" xr:uid="{00000000-0005-0000-0000-00005B260000}"/>
    <cellStyle name="Komma 2 6 5 2 2 2" xfId="8693" xr:uid="{00000000-0005-0000-0000-00005C260000}"/>
    <cellStyle name="Komma 2 6 5 2 2 2 2" xfId="18399" xr:uid="{00000000-0005-0000-0000-00005D260000}"/>
    <cellStyle name="Komma 2 6 5 2 2 3" xfId="13705" xr:uid="{00000000-0005-0000-0000-00005E260000}"/>
    <cellStyle name="Komma 2 6 5 2 3" xfId="5261" xr:uid="{00000000-0005-0000-0000-00005F260000}"/>
    <cellStyle name="Komma 2 6 5 2 3 2" xfId="10409" xr:uid="{00000000-0005-0000-0000-000060260000}"/>
    <cellStyle name="Komma 2 6 5 2 3 2 2" xfId="19963" xr:uid="{00000000-0005-0000-0000-000061260000}"/>
    <cellStyle name="Komma 2 6 5 2 3 3" xfId="15271" xr:uid="{00000000-0005-0000-0000-000062260000}"/>
    <cellStyle name="Komma 2 6 5 2 4" xfId="6977" xr:uid="{00000000-0005-0000-0000-000063260000}"/>
    <cellStyle name="Komma 2 6 5 2 4 2" xfId="16835" xr:uid="{00000000-0005-0000-0000-000064260000}"/>
    <cellStyle name="Komma 2 6 5 2 5" xfId="12137" xr:uid="{00000000-0005-0000-0000-000065260000}"/>
    <cellStyle name="Komma 2 6 5 3" xfId="2681" xr:uid="{00000000-0005-0000-0000-000066260000}"/>
    <cellStyle name="Komma 2 6 5 3 2" xfId="7835" xr:uid="{00000000-0005-0000-0000-000067260000}"/>
    <cellStyle name="Komma 2 6 5 3 2 2" xfId="17617" xr:uid="{00000000-0005-0000-0000-000068260000}"/>
    <cellStyle name="Komma 2 6 5 3 3" xfId="12923" xr:uid="{00000000-0005-0000-0000-000069260000}"/>
    <cellStyle name="Komma 2 6 5 4" xfId="4403" xr:uid="{00000000-0005-0000-0000-00006A260000}"/>
    <cellStyle name="Komma 2 6 5 4 2" xfId="9551" xr:uid="{00000000-0005-0000-0000-00006B260000}"/>
    <cellStyle name="Komma 2 6 5 4 2 2" xfId="19181" xr:uid="{00000000-0005-0000-0000-00006C260000}"/>
    <cellStyle name="Komma 2 6 5 4 3" xfId="14489" xr:uid="{00000000-0005-0000-0000-00006D260000}"/>
    <cellStyle name="Komma 2 6 5 5" xfId="6119" xr:uid="{00000000-0005-0000-0000-00006E260000}"/>
    <cellStyle name="Komma 2 6 5 5 2" xfId="16053" xr:uid="{00000000-0005-0000-0000-00006F260000}"/>
    <cellStyle name="Komma 2 6 5 6" xfId="11273" xr:uid="{00000000-0005-0000-0000-000070260000}"/>
    <cellStyle name="Komma 2 6 6" xfId="1783" xr:uid="{00000000-0005-0000-0000-000071260000}"/>
    <cellStyle name="Komma 2 6 6 2" xfId="3534" xr:uid="{00000000-0005-0000-0000-000072260000}"/>
    <cellStyle name="Komma 2 6 6 2 2" xfId="8684" xr:uid="{00000000-0005-0000-0000-000073260000}"/>
    <cellStyle name="Komma 2 6 6 2 2 2" xfId="18390" xr:uid="{00000000-0005-0000-0000-000074260000}"/>
    <cellStyle name="Komma 2 6 6 2 3" xfId="13696" xr:uid="{00000000-0005-0000-0000-000075260000}"/>
    <cellStyle name="Komma 2 6 6 3" xfId="5252" xr:uid="{00000000-0005-0000-0000-000076260000}"/>
    <cellStyle name="Komma 2 6 6 3 2" xfId="10400" xr:uid="{00000000-0005-0000-0000-000077260000}"/>
    <cellStyle name="Komma 2 6 6 3 2 2" xfId="19954" xr:uid="{00000000-0005-0000-0000-000078260000}"/>
    <cellStyle name="Komma 2 6 6 3 3" xfId="15262" xr:uid="{00000000-0005-0000-0000-000079260000}"/>
    <cellStyle name="Komma 2 6 6 4" xfId="6968" xr:uid="{00000000-0005-0000-0000-00007A260000}"/>
    <cellStyle name="Komma 2 6 6 4 2" xfId="16826" xr:uid="{00000000-0005-0000-0000-00007B260000}"/>
    <cellStyle name="Komma 2 6 6 5" xfId="12128" xr:uid="{00000000-0005-0000-0000-00007C260000}"/>
    <cellStyle name="Komma 2 6 7" xfId="2672" xr:uid="{00000000-0005-0000-0000-00007D260000}"/>
    <cellStyle name="Komma 2 6 7 2" xfId="7826" xr:uid="{00000000-0005-0000-0000-00007E260000}"/>
    <cellStyle name="Komma 2 6 7 2 2" xfId="17608" xr:uid="{00000000-0005-0000-0000-00007F260000}"/>
    <cellStyle name="Komma 2 6 7 3" xfId="12914" xr:uid="{00000000-0005-0000-0000-000080260000}"/>
    <cellStyle name="Komma 2 6 8" xfId="4394" xr:uid="{00000000-0005-0000-0000-000081260000}"/>
    <cellStyle name="Komma 2 6 8 2" xfId="9542" xr:uid="{00000000-0005-0000-0000-000082260000}"/>
    <cellStyle name="Komma 2 6 8 2 2" xfId="19172" xr:uid="{00000000-0005-0000-0000-000083260000}"/>
    <cellStyle name="Komma 2 6 8 3" xfId="14480" xr:uid="{00000000-0005-0000-0000-000084260000}"/>
    <cellStyle name="Komma 2 6 9" xfId="6110" xr:uid="{00000000-0005-0000-0000-000085260000}"/>
    <cellStyle name="Komma 2 6 9 2" xfId="16044" xr:uid="{00000000-0005-0000-0000-000086260000}"/>
    <cellStyle name="Komma 2 7" xfId="448" xr:uid="{00000000-0005-0000-0000-000087260000}"/>
    <cellStyle name="Komma 2 7 10" xfId="11274" xr:uid="{00000000-0005-0000-0000-000088260000}"/>
    <cellStyle name="Komma 2 7 2" xfId="449" xr:uid="{00000000-0005-0000-0000-000089260000}"/>
    <cellStyle name="Komma 2 7 2 2" xfId="450" xr:uid="{00000000-0005-0000-0000-00008A260000}"/>
    <cellStyle name="Komma 2 7 2 2 2" xfId="451" xr:uid="{00000000-0005-0000-0000-00008B260000}"/>
    <cellStyle name="Komma 2 7 2 2 2 2" xfId="1796" xr:uid="{00000000-0005-0000-0000-00008C260000}"/>
    <cellStyle name="Komma 2 7 2 2 2 2 2" xfId="3547" xr:uid="{00000000-0005-0000-0000-00008D260000}"/>
    <cellStyle name="Komma 2 7 2 2 2 2 2 2" xfId="8697" xr:uid="{00000000-0005-0000-0000-00008E260000}"/>
    <cellStyle name="Komma 2 7 2 2 2 2 2 2 2" xfId="18403" xr:uid="{00000000-0005-0000-0000-00008F260000}"/>
    <cellStyle name="Komma 2 7 2 2 2 2 2 3" xfId="13709" xr:uid="{00000000-0005-0000-0000-000090260000}"/>
    <cellStyle name="Komma 2 7 2 2 2 2 3" xfId="5265" xr:uid="{00000000-0005-0000-0000-000091260000}"/>
    <cellStyle name="Komma 2 7 2 2 2 2 3 2" xfId="10413" xr:uid="{00000000-0005-0000-0000-000092260000}"/>
    <cellStyle name="Komma 2 7 2 2 2 2 3 2 2" xfId="19967" xr:uid="{00000000-0005-0000-0000-000093260000}"/>
    <cellStyle name="Komma 2 7 2 2 2 2 3 3" xfId="15275" xr:uid="{00000000-0005-0000-0000-000094260000}"/>
    <cellStyle name="Komma 2 7 2 2 2 2 4" xfId="6981" xr:uid="{00000000-0005-0000-0000-000095260000}"/>
    <cellStyle name="Komma 2 7 2 2 2 2 4 2" xfId="16839" xr:uid="{00000000-0005-0000-0000-000096260000}"/>
    <cellStyle name="Komma 2 7 2 2 2 2 5" xfId="12141" xr:uid="{00000000-0005-0000-0000-000097260000}"/>
    <cellStyle name="Komma 2 7 2 2 2 3" xfId="2685" xr:uid="{00000000-0005-0000-0000-000098260000}"/>
    <cellStyle name="Komma 2 7 2 2 2 3 2" xfId="7839" xr:uid="{00000000-0005-0000-0000-000099260000}"/>
    <cellStyle name="Komma 2 7 2 2 2 3 2 2" xfId="17621" xr:uid="{00000000-0005-0000-0000-00009A260000}"/>
    <cellStyle name="Komma 2 7 2 2 2 3 3" xfId="12927" xr:uid="{00000000-0005-0000-0000-00009B260000}"/>
    <cellStyle name="Komma 2 7 2 2 2 4" xfId="4407" xr:uid="{00000000-0005-0000-0000-00009C260000}"/>
    <cellStyle name="Komma 2 7 2 2 2 4 2" xfId="9555" xr:uid="{00000000-0005-0000-0000-00009D260000}"/>
    <cellStyle name="Komma 2 7 2 2 2 4 2 2" xfId="19185" xr:uid="{00000000-0005-0000-0000-00009E260000}"/>
    <cellStyle name="Komma 2 7 2 2 2 4 3" xfId="14493" xr:uid="{00000000-0005-0000-0000-00009F260000}"/>
    <cellStyle name="Komma 2 7 2 2 2 5" xfId="6123" xr:uid="{00000000-0005-0000-0000-0000A0260000}"/>
    <cellStyle name="Komma 2 7 2 2 2 5 2" xfId="16057" xr:uid="{00000000-0005-0000-0000-0000A1260000}"/>
    <cellStyle name="Komma 2 7 2 2 2 6" xfId="11277" xr:uid="{00000000-0005-0000-0000-0000A2260000}"/>
    <cellStyle name="Komma 2 7 2 2 3" xfId="1795" xr:uid="{00000000-0005-0000-0000-0000A3260000}"/>
    <cellStyle name="Komma 2 7 2 2 3 2" xfId="3546" xr:uid="{00000000-0005-0000-0000-0000A4260000}"/>
    <cellStyle name="Komma 2 7 2 2 3 2 2" xfId="8696" xr:uid="{00000000-0005-0000-0000-0000A5260000}"/>
    <cellStyle name="Komma 2 7 2 2 3 2 2 2" xfId="18402" xr:uid="{00000000-0005-0000-0000-0000A6260000}"/>
    <cellStyle name="Komma 2 7 2 2 3 2 3" xfId="13708" xr:uid="{00000000-0005-0000-0000-0000A7260000}"/>
    <cellStyle name="Komma 2 7 2 2 3 3" xfId="5264" xr:uid="{00000000-0005-0000-0000-0000A8260000}"/>
    <cellStyle name="Komma 2 7 2 2 3 3 2" xfId="10412" xr:uid="{00000000-0005-0000-0000-0000A9260000}"/>
    <cellStyle name="Komma 2 7 2 2 3 3 2 2" xfId="19966" xr:uid="{00000000-0005-0000-0000-0000AA260000}"/>
    <cellStyle name="Komma 2 7 2 2 3 3 3" xfId="15274" xr:uid="{00000000-0005-0000-0000-0000AB260000}"/>
    <cellStyle name="Komma 2 7 2 2 3 4" xfId="6980" xr:uid="{00000000-0005-0000-0000-0000AC260000}"/>
    <cellStyle name="Komma 2 7 2 2 3 4 2" xfId="16838" xr:uid="{00000000-0005-0000-0000-0000AD260000}"/>
    <cellStyle name="Komma 2 7 2 2 3 5" xfId="12140" xr:uid="{00000000-0005-0000-0000-0000AE260000}"/>
    <cellStyle name="Komma 2 7 2 2 4" xfId="2684" xr:uid="{00000000-0005-0000-0000-0000AF260000}"/>
    <cellStyle name="Komma 2 7 2 2 4 2" xfId="7838" xr:uid="{00000000-0005-0000-0000-0000B0260000}"/>
    <cellStyle name="Komma 2 7 2 2 4 2 2" xfId="17620" xr:uid="{00000000-0005-0000-0000-0000B1260000}"/>
    <cellStyle name="Komma 2 7 2 2 4 3" xfId="12926" xr:uid="{00000000-0005-0000-0000-0000B2260000}"/>
    <cellStyle name="Komma 2 7 2 2 5" xfId="4406" xr:uid="{00000000-0005-0000-0000-0000B3260000}"/>
    <cellStyle name="Komma 2 7 2 2 5 2" xfId="9554" xr:uid="{00000000-0005-0000-0000-0000B4260000}"/>
    <cellStyle name="Komma 2 7 2 2 5 2 2" xfId="19184" xr:uid="{00000000-0005-0000-0000-0000B5260000}"/>
    <cellStyle name="Komma 2 7 2 2 5 3" xfId="14492" xr:uid="{00000000-0005-0000-0000-0000B6260000}"/>
    <cellStyle name="Komma 2 7 2 2 6" xfId="6122" xr:uid="{00000000-0005-0000-0000-0000B7260000}"/>
    <cellStyle name="Komma 2 7 2 2 6 2" xfId="16056" xr:uid="{00000000-0005-0000-0000-0000B8260000}"/>
    <cellStyle name="Komma 2 7 2 2 7" xfId="11276" xr:uid="{00000000-0005-0000-0000-0000B9260000}"/>
    <cellStyle name="Komma 2 7 2 3" xfId="452" xr:uid="{00000000-0005-0000-0000-0000BA260000}"/>
    <cellStyle name="Komma 2 7 2 3 2" xfId="1797" xr:uid="{00000000-0005-0000-0000-0000BB260000}"/>
    <cellStyle name="Komma 2 7 2 3 2 2" xfId="3548" xr:uid="{00000000-0005-0000-0000-0000BC260000}"/>
    <cellStyle name="Komma 2 7 2 3 2 2 2" xfId="8698" xr:uid="{00000000-0005-0000-0000-0000BD260000}"/>
    <cellStyle name="Komma 2 7 2 3 2 2 2 2" xfId="18404" xr:uid="{00000000-0005-0000-0000-0000BE260000}"/>
    <cellStyle name="Komma 2 7 2 3 2 2 3" xfId="13710" xr:uid="{00000000-0005-0000-0000-0000BF260000}"/>
    <cellStyle name="Komma 2 7 2 3 2 3" xfId="5266" xr:uid="{00000000-0005-0000-0000-0000C0260000}"/>
    <cellStyle name="Komma 2 7 2 3 2 3 2" xfId="10414" xr:uid="{00000000-0005-0000-0000-0000C1260000}"/>
    <cellStyle name="Komma 2 7 2 3 2 3 2 2" xfId="19968" xr:uid="{00000000-0005-0000-0000-0000C2260000}"/>
    <cellStyle name="Komma 2 7 2 3 2 3 3" xfId="15276" xr:uid="{00000000-0005-0000-0000-0000C3260000}"/>
    <cellStyle name="Komma 2 7 2 3 2 4" xfId="6982" xr:uid="{00000000-0005-0000-0000-0000C4260000}"/>
    <cellStyle name="Komma 2 7 2 3 2 4 2" xfId="16840" xr:uid="{00000000-0005-0000-0000-0000C5260000}"/>
    <cellStyle name="Komma 2 7 2 3 2 5" xfId="12142" xr:uid="{00000000-0005-0000-0000-0000C6260000}"/>
    <cellStyle name="Komma 2 7 2 3 3" xfId="2686" xr:uid="{00000000-0005-0000-0000-0000C7260000}"/>
    <cellStyle name="Komma 2 7 2 3 3 2" xfId="7840" xr:uid="{00000000-0005-0000-0000-0000C8260000}"/>
    <cellStyle name="Komma 2 7 2 3 3 2 2" xfId="17622" xr:uid="{00000000-0005-0000-0000-0000C9260000}"/>
    <cellStyle name="Komma 2 7 2 3 3 3" xfId="12928" xr:uid="{00000000-0005-0000-0000-0000CA260000}"/>
    <cellStyle name="Komma 2 7 2 3 4" xfId="4408" xr:uid="{00000000-0005-0000-0000-0000CB260000}"/>
    <cellStyle name="Komma 2 7 2 3 4 2" xfId="9556" xr:uid="{00000000-0005-0000-0000-0000CC260000}"/>
    <cellStyle name="Komma 2 7 2 3 4 2 2" xfId="19186" xr:uid="{00000000-0005-0000-0000-0000CD260000}"/>
    <cellStyle name="Komma 2 7 2 3 4 3" xfId="14494" xr:uid="{00000000-0005-0000-0000-0000CE260000}"/>
    <cellStyle name="Komma 2 7 2 3 5" xfId="6124" xr:uid="{00000000-0005-0000-0000-0000CF260000}"/>
    <cellStyle name="Komma 2 7 2 3 5 2" xfId="16058" xr:uid="{00000000-0005-0000-0000-0000D0260000}"/>
    <cellStyle name="Komma 2 7 2 3 6" xfId="11278" xr:uid="{00000000-0005-0000-0000-0000D1260000}"/>
    <cellStyle name="Komma 2 7 2 4" xfId="453" xr:uid="{00000000-0005-0000-0000-0000D2260000}"/>
    <cellStyle name="Komma 2 7 2 4 2" xfId="1798" xr:uid="{00000000-0005-0000-0000-0000D3260000}"/>
    <cellStyle name="Komma 2 7 2 4 2 2" xfId="3549" xr:uid="{00000000-0005-0000-0000-0000D4260000}"/>
    <cellStyle name="Komma 2 7 2 4 2 2 2" xfId="8699" xr:uid="{00000000-0005-0000-0000-0000D5260000}"/>
    <cellStyle name="Komma 2 7 2 4 2 2 2 2" xfId="18405" xr:uid="{00000000-0005-0000-0000-0000D6260000}"/>
    <cellStyle name="Komma 2 7 2 4 2 2 3" xfId="13711" xr:uid="{00000000-0005-0000-0000-0000D7260000}"/>
    <cellStyle name="Komma 2 7 2 4 2 3" xfId="5267" xr:uid="{00000000-0005-0000-0000-0000D8260000}"/>
    <cellStyle name="Komma 2 7 2 4 2 3 2" xfId="10415" xr:uid="{00000000-0005-0000-0000-0000D9260000}"/>
    <cellStyle name="Komma 2 7 2 4 2 3 2 2" xfId="19969" xr:uid="{00000000-0005-0000-0000-0000DA260000}"/>
    <cellStyle name="Komma 2 7 2 4 2 3 3" xfId="15277" xr:uid="{00000000-0005-0000-0000-0000DB260000}"/>
    <cellStyle name="Komma 2 7 2 4 2 4" xfId="6983" xr:uid="{00000000-0005-0000-0000-0000DC260000}"/>
    <cellStyle name="Komma 2 7 2 4 2 4 2" xfId="16841" xr:uid="{00000000-0005-0000-0000-0000DD260000}"/>
    <cellStyle name="Komma 2 7 2 4 2 5" xfId="12143" xr:uid="{00000000-0005-0000-0000-0000DE260000}"/>
    <cellStyle name="Komma 2 7 2 4 3" xfId="2687" xr:uid="{00000000-0005-0000-0000-0000DF260000}"/>
    <cellStyle name="Komma 2 7 2 4 3 2" xfId="7841" xr:uid="{00000000-0005-0000-0000-0000E0260000}"/>
    <cellStyle name="Komma 2 7 2 4 3 2 2" xfId="17623" xr:uid="{00000000-0005-0000-0000-0000E1260000}"/>
    <cellStyle name="Komma 2 7 2 4 3 3" xfId="12929" xr:uid="{00000000-0005-0000-0000-0000E2260000}"/>
    <cellStyle name="Komma 2 7 2 4 4" xfId="4409" xr:uid="{00000000-0005-0000-0000-0000E3260000}"/>
    <cellStyle name="Komma 2 7 2 4 4 2" xfId="9557" xr:uid="{00000000-0005-0000-0000-0000E4260000}"/>
    <cellStyle name="Komma 2 7 2 4 4 2 2" xfId="19187" xr:uid="{00000000-0005-0000-0000-0000E5260000}"/>
    <cellStyle name="Komma 2 7 2 4 4 3" xfId="14495" xr:uid="{00000000-0005-0000-0000-0000E6260000}"/>
    <cellStyle name="Komma 2 7 2 4 5" xfId="6125" xr:uid="{00000000-0005-0000-0000-0000E7260000}"/>
    <cellStyle name="Komma 2 7 2 4 5 2" xfId="16059" xr:uid="{00000000-0005-0000-0000-0000E8260000}"/>
    <cellStyle name="Komma 2 7 2 4 6" xfId="11279" xr:uid="{00000000-0005-0000-0000-0000E9260000}"/>
    <cellStyle name="Komma 2 7 2 5" xfId="1794" xr:uid="{00000000-0005-0000-0000-0000EA260000}"/>
    <cellStyle name="Komma 2 7 2 5 2" xfId="3545" xr:uid="{00000000-0005-0000-0000-0000EB260000}"/>
    <cellStyle name="Komma 2 7 2 5 2 2" xfId="8695" xr:uid="{00000000-0005-0000-0000-0000EC260000}"/>
    <cellStyle name="Komma 2 7 2 5 2 2 2" xfId="18401" xr:uid="{00000000-0005-0000-0000-0000ED260000}"/>
    <cellStyle name="Komma 2 7 2 5 2 3" xfId="13707" xr:uid="{00000000-0005-0000-0000-0000EE260000}"/>
    <cellStyle name="Komma 2 7 2 5 3" xfId="5263" xr:uid="{00000000-0005-0000-0000-0000EF260000}"/>
    <cellStyle name="Komma 2 7 2 5 3 2" xfId="10411" xr:uid="{00000000-0005-0000-0000-0000F0260000}"/>
    <cellStyle name="Komma 2 7 2 5 3 2 2" xfId="19965" xr:uid="{00000000-0005-0000-0000-0000F1260000}"/>
    <cellStyle name="Komma 2 7 2 5 3 3" xfId="15273" xr:uid="{00000000-0005-0000-0000-0000F2260000}"/>
    <cellStyle name="Komma 2 7 2 5 4" xfId="6979" xr:uid="{00000000-0005-0000-0000-0000F3260000}"/>
    <cellStyle name="Komma 2 7 2 5 4 2" xfId="16837" xr:uid="{00000000-0005-0000-0000-0000F4260000}"/>
    <cellStyle name="Komma 2 7 2 5 5" xfId="12139" xr:uid="{00000000-0005-0000-0000-0000F5260000}"/>
    <cellStyle name="Komma 2 7 2 6" xfId="2683" xr:uid="{00000000-0005-0000-0000-0000F6260000}"/>
    <cellStyle name="Komma 2 7 2 6 2" xfId="7837" xr:uid="{00000000-0005-0000-0000-0000F7260000}"/>
    <cellStyle name="Komma 2 7 2 6 2 2" xfId="17619" xr:uid="{00000000-0005-0000-0000-0000F8260000}"/>
    <cellStyle name="Komma 2 7 2 6 3" xfId="12925" xr:uid="{00000000-0005-0000-0000-0000F9260000}"/>
    <cellStyle name="Komma 2 7 2 7" xfId="4405" xr:uid="{00000000-0005-0000-0000-0000FA260000}"/>
    <cellStyle name="Komma 2 7 2 7 2" xfId="9553" xr:uid="{00000000-0005-0000-0000-0000FB260000}"/>
    <cellStyle name="Komma 2 7 2 7 2 2" xfId="19183" xr:uid="{00000000-0005-0000-0000-0000FC260000}"/>
    <cellStyle name="Komma 2 7 2 7 3" xfId="14491" xr:uid="{00000000-0005-0000-0000-0000FD260000}"/>
    <cellStyle name="Komma 2 7 2 8" xfId="6121" xr:uid="{00000000-0005-0000-0000-0000FE260000}"/>
    <cellStyle name="Komma 2 7 2 8 2" xfId="16055" xr:uid="{00000000-0005-0000-0000-0000FF260000}"/>
    <cellStyle name="Komma 2 7 2 9" xfId="11275" xr:uid="{00000000-0005-0000-0000-000000270000}"/>
    <cellStyle name="Komma 2 7 3" xfId="454" xr:uid="{00000000-0005-0000-0000-000001270000}"/>
    <cellStyle name="Komma 2 7 3 2" xfId="455" xr:uid="{00000000-0005-0000-0000-000002270000}"/>
    <cellStyle name="Komma 2 7 3 2 2" xfId="1800" xr:uid="{00000000-0005-0000-0000-000003270000}"/>
    <cellStyle name="Komma 2 7 3 2 2 2" xfId="3551" xr:uid="{00000000-0005-0000-0000-000004270000}"/>
    <cellStyle name="Komma 2 7 3 2 2 2 2" xfId="8701" xr:uid="{00000000-0005-0000-0000-000005270000}"/>
    <cellStyle name="Komma 2 7 3 2 2 2 2 2" xfId="18407" xr:uid="{00000000-0005-0000-0000-000006270000}"/>
    <cellStyle name="Komma 2 7 3 2 2 2 3" xfId="13713" xr:uid="{00000000-0005-0000-0000-000007270000}"/>
    <cellStyle name="Komma 2 7 3 2 2 3" xfId="5269" xr:uid="{00000000-0005-0000-0000-000008270000}"/>
    <cellStyle name="Komma 2 7 3 2 2 3 2" xfId="10417" xr:uid="{00000000-0005-0000-0000-000009270000}"/>
    <cellStyle name="Komma 2 7 3 2 2 3 2 2" xfId="19971" xr:uid="{00000000-0005-0000-0000-00000A270000}"/>
    <cellStyle name="Komma 2 7 3 2 2 3 3" xfId="15279" xr:uid="{00000000-0005-0000-0000-00000B270000}"/>
    <cellStyle name="Komma 2 7 3 2 2 4" xfId="6985" xr:uid="{00000000-0005-0000-0000-00000C270000}"/>
    <cellStyle name="Komma 2 7 3 2 2 4 2" xfId="16843" xr:uid="{00000000-0005-0000-0000-00000D270000}"/>
    <cellStyle name="Komma 2 7 3 2 2 5" xfId="12145" xr:uid="{00000000-0005-0000-0000-00000E270000}"/>
    <cellStyle name="Komma 2 7 3 2 3" xfId="2689" xr:uid="{00000000-0005-0000-0000-00000F270000}"/>
    <cellStyle name="Komma 2 7 3 2 3 2" xfId="7843" xr:uid="{00000000-0005-0000-0000-000010270000}"/>
    <cellStyle name="Komma 2 7 3 2 3 2 2" xfId="17625" xr:uid="{00000000-0005-0000-0000-000011270000}"/>
    <cellStyle name="Komma 2 7 3 2 3 3" xfId="12931" xr:uid="{00000000-0005-0000-0000-000012270000}"/>
    <cellStyle name="Komma 2 7 3 2 4" xfId="4411" xr:uid="{00000000-0005-0000-0000-000013270000}"/>
    <cellStyle name="Komma 2 7 3 2 4 2" xfId="9559" xr:uid="{00000000-0005-0000-0000-000014270000}"/>
    <cellStyle name="Komma 2 7 3 2 4 2 2" xfId="19189" xr:uid="{00000000-0005-0000-0000-000015270000}"/>
    <cellStyle name="Komma 2 7 3 2 4 3" xfId="14497" xr:uid="{00000000-0005-0000-0000-000016270000}"/>
    <cellStyle name="Komma 2 7 3 2 5" xfId="6127" xr:uid="{00000000-0005-0000-0000-000017270000}"/>
    <cellStyle name="Komma 2 7 3 2 5 2" xfId="16061" xr:uid="{00000000-0005-0000-0000-000018270000}"/>
    <cellStyle name="Komma 2 7 3 2 6" xfId="11281" xr:uid="{00000000-0005-0000-0000-000019270000}"/>
    <cellStyle name="Komma 2 7 3 3" xfId="1799" xr:uid="{00000000-0005-0000-0000-00001A270000}"/>
    <cellStyle name="Komma 2 7 3 3 2" xfId="3550" xr:uid="{00000000-0005-0000-0000-00001B270000}"/>
    <cellStyle name="Komma 2 7 3 3 2 2" xfId="8700" xr:uid="{00000000-0005-0000-0000-00001C270000}"/>
    <cellStyle name="Komma 2 7 3 3 2 2 2" xfId="18406" xr:uid="{00000000-0005-0000-0000-00001D270000}"/>
    <cellStyle name="Komma 2 7 3 3 2 3" xfId="13712" xr:uid="{00000000-0005-0000-0000-00001E270000}"/>
    <cellStyle name="Komma 2 7 3 3 3" xfId="5268" xr:uid="{00000000-0005-0000-0000-00001F270000}"/>
    <cellStyle name="Komma 2 7 3 3 3 2" xfId="10416" xr:uid="{00000000-0005-0000-0000-000020270000}"/>
    <cellStyle name="Komma 2 7 3 3 3 2 2" xfId="19970" xr:uid="{00000000-0005-0000-0000-000021270000}"/>
    <cellStyle name="Komma 2 7 3 3 3 3" xfId="15278" xr:uid="{00000000-0005-0000-0000-000022270000}"/>
    <cellStyle name="Komma 2 7 3 3 4" xfId="6984" xr:uid="{00000000-0005-0000-0000-000023270000}"/>
    <cellStyle name="Komma 2 7 3 3 4 2" xfId="16842" xr:uid="{00000000-0005-0000-0000-000024270000}"/>
    <cellStyle name="Komma 2 7 3 3 5" xfId="12144" xr:uid="{00000000-0005-0000-0000-000025270000}"/>
    <cellStyle name="Komma 2 7 3 4" xfId="2688" xr:uid="{00000000-0005-0000-0000-000026270000}"/>
    <cellStyle name="Komma 2 7 3 4 2" xfId="7842" xr:uid="{00000000-0005-0000-0000-000027270000}"/>
    <cellStyle name="Komma 2 7 3 4 2 2" xfId="17624" xr:uid="{00000000-0005-0000-0000-000028270000}"/>
    <cellStyle name="Komma 2 7 3 4 3" xfId="12930" xr:uid="{00000000-0005-0000-0000-000029270000}"/>
    <cellStyle name="Komma 2 7 3 5" xfId="4410" xr:uid="{00000000-0005-0000-0000-00002A270000}"/>
    <cellStyle name="Komma 2 7 3 5 2" xfId="9558" xr:uid="{00000000-0005-0000-0000-00002B270000}"/>
    <cellStyle name="Komma 2 7 3 5 2 2" xfId="19188" xr:uid="{00000000-0005-0000-0000-00002C270000}"/>
    <cellStyle name="Komma 2 7 3 5 3" xfId="14496" xr:uid="{00000000-0005-0000-0000-00002D270000}"/>
    <cellStyle name="Komma 2 7 3 6" xfId="6126" xr:uid="{00000000-0005-0000-0000-00002E270000}"/>
    <cellStyle name="Komma 2 7 3 6 2" xfId="16060" xr:uid="{00000000-0005-0000-0000-00002F270000}"/>
    <cellStyle name="Komma 2 7 3 7" xfId="11280" xr:uid="{00000000-0005-0000-0000-000030270000}"/>
    <cellStyle name="Komma 2 7 4" xfId="456" xr:uid="{00000000-0005-0000-0000-000031270000}"/>
    <cellStyle name="Komma 2 7 4 2" xfId="1801" xr:uid="{00000000-0005-0000-0000-000032270000}"/>
    <cellStyle name="Komma 2 7 4 2 2" xfId="3552" xr:uid="{00000000-0005-0000-0000-000033270000}"/>
    <cellStyle name="Komma 2 7 4 2 2 2" xfId="8702" xr:uid="{00000000-0005-0000-0000-000034270000}"/>
    <cellStyle name="Komma 2 7 4 2 2 2 2" xfId="18408" xr:uid="{00000000-0005-0000-0000-000035270000}"/>
    <cellStyle name="Komma 2 7 4 2 2 3" xfId="13714" xr:uid="{00000000-0005-0000-0000-000036270000}"/>
    <cellStyle name="Komma 2 7 4 2 3" xfId="5270" xr:uid="{00000000-0005-0000-0000-000037270000}"/>
    <cellStyle name="Komma 2 7 4 2 3 2" xfId="10418" xr:uid="{00000000-0005-0000-0000-000038270000}"/>
    <cellStyle name="Komma 2 7 4 2 3 2 2" xfId="19972" xr:uid="{00000000-0005-0000-0000-000039270000}"/>
    <cellStyle name="Komma 2 7 4 2 3 3" xfId="15280" xr:uid="{00000000-0005-0000-0000-00003A270000}"/>
    <cellStyle name="Komma 2 7 4 2 4" xfId="6986" xr:uid="{00000000-0005-0000-0000-00003B270000}"/>
    <cellStyle name="Komma 2 7 4 2 4 2" xfId="16844" xr:uid="{00000000-0005-0000-0000-00003C270000}"/>
    <cellStyle name="Komma 2 7 4 2 5" xfId="12146" xr:uid="{00000000-0005-0000-0000-00003D270000}"/>
    <cellStyle name="Komma 2 7 4 3" xfId="2690" xr:uid="{00000000-0005-0000-0000-00003E270000}"/>
    <cellStyle name="Komma 2 7 4 3 2" xfId="7844" xr:uid="{00000000-0005-0000-0000-00003F270000}"/>
    <cellStyle name="Komma 2 7 4 3 2 2" xfId="17626" xr:uid="{00000000-0005-0000-0000-000040270000}"/>
    <cellStyle name="Komma 2 7 4 3 3" xfId="12932" xr:uid="{00000000-0005-0000-0000-000041270000}"/>
    <cellStyle name="Komma 2 7 4 4" xfId="4412" xr:uid="{00000000-0005-0000-0000-000042270000}"/>
    <cellStyle name="Komma 2 7 4 4 2" xfId="9560" xr:uid="{00000000-0005-0000-0000-000043270000}"/>
    <cellStyle name="Komma 2 7 4 4 2 2" xfId="19190" xr:uid="{00000000-0005-0000-0000-000044270000}"/>
    <cellStyle name="Komma 2 7 4 4 3" xfId="14498" xr:uid="{00000000-0005-0000-0000-000045270000}"/>
    <cellStyle name="Komma 2 7 4 5" xfId="6128" xr:uid="{00000000-0005-0000-0000-000046270000}"/>
    <cellStyle name="Komma 2 7 4 5 2" xfId="16062" xr:uid="{00000000-0005-0000-0000-000047270000}"/>
    <cellStyle name="Komma 2 7 4 6" xfId="11282" xr:uid="{00000000-0005-0000-0000-000048270000}"/>
    <cellStyle name="Komma 2 7 5" xfId="457" xr:uid="{00000000-0005-0000-0000-000049270000}"/>
    <cellStyle name="Komma 2 7 5 2" xfId="1802" xr:uid="{00000000-0005-0000-0000-00004A270000}"/>
    <cellStyle name="Komma 2 7 5 2 2" xfId="3553" xr:uid="{00000000-0005-0000-0000-00004B270000}"/>
    <cellStyle name="Komma 2 7 5 2 2 2" xfId="8703" xr:uid="{00000000-0005-0000-0000-00004C270000}"/>
    <cellStyle name="Komma 2 7 5 2 2 2 2" xfId="18409" xr:uid="{00000000-0005-0000-0000-00004D270000}"/>
    <cellStyle name="Komma 2 7 5 2 2 3" xfId="13715" xr:uid="{00000000-0005-0000-0000-00004E270000}"/>
    <cellStyle name="Komma 2 7 5 2 3" xfId="5271" xr:uid="{00000000-0005-0000-0000-00004F270000}"/>
    <cellStyle name="Komma 2 7 5 2 3 2" xfId="10419" xr:uid="{00000000-0005-0000-0000-000050270000}"/>
    <cellStyle name="Komma 2 7 5 2 3 2 2" xfId="19973" xr:uid="{00000000-0005-0000-0000-000051270000}"/>
    <cellStyle name="Komma 2 7 5 2 3 3" xfId="15281" xr:uid="{00000000-0005-0000-0000-000052270000}"/>
    <cellStyle name="Komma 2 7 5 2 4" xfId="6987" xr:uid="{00000000-0005-0000-0000-000053270000}"/>
    <cellStyle name="Komma 2 7 5 2 4 2" xfId="16845" xr:uid="{00000000-0005-0000-0000-000054270000}"/>
    <cellStyle name="Komma 2 7 5 2 5" xfId="12147" xr:uid="{00000000-0005-0000-0000-000055270000}"/>
    <cellStyle name="Komma 2 7 5 3" xfId="2691" xr:uid="{00000000-0005-0000-0000-000056270000}"/>
    <cellStyle name="Komma 2 7 5 3 2" xfId="7845" xr:uid="{00000000-0005-0000-0000-000057270000}"/>
    <cellStyle name="Komma 2 7 5 3 2 2" xfId="17627" xr:uid="{00000000-0005-0000-0000-000058270000}"/>
    <cellStyle name="Komma 2 7 5 3 3" xfId="12933" xr:uid="{00000000-0005-0000-0000-000059270000}"/>
    <cellStyle name="Komma 2 7 5 4" xfId="4413" xr:uid="{00000000-0005-0000-0000-00005A270000}"/>
    <cellStyle name="Komma 2 7 5 4 2" xfId="9561" xr:uid="{00000000-0005-0000-0000-00005B270000}"/>
    <cellStyle name="Komma 2 7 5 4 2 2" xfId="19191" xr:uid="{00000000-0005-0000-0000-00005C270000}"/>
    <cellStyle name="Komma 2 7 5 4 3" xfId="14499" xr:uid="{00000000-0005-0000-0000-00005D270000}"/>
    <cellStyle name="Komma 2 7 5 5" xfId="6129" xr:uid="{00000000-0005-0000-0000-00005E270000}"/>
    <cellStyle name="Komma 2 7 5 5 2" xfId="16063" xr:uid="{00000000-0005-0000-0000-00005F270000}"/>
    <cellStyle name="Komma 2 7 5 6" xfId="11283" xr:uid="{00000000-0005-0000-0000-000060270000}"/>
    <cellStyle name="Komma 2 7 6" xfId="1793" xr:uid="{00000000-0005-0000-0000-000061270000}"/>
    <cellStyle name="Komma 2 7 6 2" xfId="3544" xr:uid="{00000000-0005-0000-0000-000062270000}"/>
    <cellStyle name="Komma 2 7 6 2 2" xfId="8694" xr:uid="{00000000-0005-0000-0000-000063270000}"/>
    <cellStyle name="Komma 2 7 6 2 2 2" xfId="18400" xr:uid="{00000000-0005-0000-0000-000064270000}"/>
    <cellStyle name="Komma 2 7 6 2 3" xfId="13706" xr:uid="{00000000-0005-0000-0000-000065270000}"/>
    <cellStyle name="Komma 2 7 6 3" xfId="5262" xr:uid="{00000000-0005-0000-0000-000066270000}"/>
    <cellStyle name="Komma 2 7 6 3 2" xfId="10410" xr:uid="{00000000-0005-0000-0000-000067270000}"/>
    <cellStyle name="Komma 2 7 6 3 2 2" xfId="19964" xr:uid="{00000000-0005-0000-0000-000068270000}"/>
    <cellStyle name="Komma 2 7 6 3 3" xfId="15272" xr:uid="{00000000-0005-0000-0000-000069270000}"/>
    <cellStyle name="Komma 2 7 6 4" xfId="6978" xr:uid="{00000000-0005-0000-0000-00006A270000}"/>
    <cellStyle name="Komma 2 7 6 4 2" xfId="16836" xr:uid="{00000000-0005-0000-0000-00006B270000}"/>
    <cellStyle name="Komma 2 7 6 5" xfId="12138" xr:uid="{00000000-0005-0000-0000-00006C270000}"/>
    <cellStyle name="Komma 2 7 7" xfId="2682" xr:uid="{00000000-0005-0000-0000-00006D270000}"/>
    <cellStyle name="Komma 2 7 7 2" xfId="7836" xr:uid="{00000000-0005-0000-0000-00006E270000}"/>
    <cellStyle name="Komma 2 7 7 2 2" xfId="17618" xr:uid="{00000000-0005-0000-0000-00006F270000}"/>
    <cellStyle name="Komma 2 7 7 3" xfId="12924" xr:uid="{00000000-0005-0000-0000-000070270000}"/>
    <cellStyle name="Komma 2 7 8" xfId="4404" xr:uid="{00000000-0005-0000-0000-000071270000}"/>
    <cellStyle name="Komma 2 7 8 2" xfId="9552" xr:uid="{00000000-0005-0000-0000-000072270000}"/>
    <cellStyle name="Komma 2 7 8 2 2" xfId="19182" xr:uid="{00000000-0005-0000-0000-000073270000}"/>
    <cellStyle name="Komma 2 7 8 3" xfId="14490" xr:uid="{00000000-0005-0000-0000-000074270000}"/>
    <cellStyle name="Komma 2 7 9" xfId="6120" xr:uid="{00000000-0005-0000-0000-000075270000}"/>
    <cellStyle name="Komma 2 7 9 2" xfId="16054" xr:uid="{00000000-0005-0000-0000-000076270000}"/>
    <cellStyle name="Komma 2 8" xfId="458" xr:uid="{00000000-0005-0000-0000-000077270000}"/>
    <cellStyle name="Komma 2 8 10" xfId="11284" xr:uid="{00000000-0005-0000-0000-000078270000}"/>
    <cellStyle name="Komma 2 8 2" xfId="459" xr:uid="{00000000-0005-0000-0000-000079270000}"/>
    <cellStyle name="Komma 2 8 2 2" xfId="460" xr:uid="{00000000-0005-0000-0000-00007A270000}"/>
    <cellStyle name="Komma 2 8 2 2 2" xfId="461" xr:uid="{00000000-0005-0000-0000-00007B270000}"/>
    <cellStyle name="Komma 2 8 2 2 2 2" xfId="1806" xr:uid="{00000000-0005-0000-0000-00007C270000}"/>
    <cellStyle name="Komma 2 8 2 2 2 2 2" xfId="3557" xr:uid="{00000000-0005-0000-0000-00007D270000}"/>
    <cellStyle name="Komma 2 8 2 2 2 2 2 2" xfId="8707" xr:uid="{00000000-0005-0000-0000-00007E270000}"/>
    <cellStyle name="Komma 2 8 2 2 2 2 2 2 2" xfId="18413" xr:uid="{00000000-0005-0000-0000-00007F270000}"/>
    <cellStyle name="Komma 2 8 2 2 2 2 2 3" xfId="13719" xr:uid="{00000000-0005-0000-0000-000080270000}"/>
    <cellStyle name="Komma 2 8 2 2 2 2 3" xfId="5275" xr:uid="{00000000-0005-0000-0000-000081270000}"/>
    <cellStyle name="Komma 2 8 2 2 2 2 3 2" xfId="10423" xr:uid="{00000000-0005-0000-0000-000082270000}"/>
    <cellStyle name="Komma 2 8 2 2 2 2 3 2 2" xfId="19977" xr:uid="{00000000-0005-0000-0000-000083270000}"/>
    <cellStyle name="Komma 2 8 2 2 2 2 3 3" xfId="15285" xr:uid="{00000000-0005-0000-0000-000084270000}"/>
    <cellStyle name="Komma 2 8 2 2 2 2 4" xfId="6991" xr:uid="{00000000-0005-0000-0000-000085270000}"/>
    <cellStyle name="Komma 2 8 2 2 2 2 4 2" xfId="16849" xr:uid="{00000000-0005-0000-0000-000086270000}"/>
    <cellStyle name="Komma 2 8 2 2 2 2 5" xfId="12151" xr:uid="{00000000-0005-0000-0000-000087270000}"/>
    <cellStyle name="Komma 2 8 2 2 2 3" xfId="2695" xr:uid="{00000000-0005-0000-0000-000088270000}"/>
    <cellStyle name="Komma 2 8 2 2 2 3 2" xfId="7849" xr:uid="{00000000-0005-0000-0000-000089270000}"/>
    <cellStyle name="Komma 2 8 2 2 2 3 2 2" xfId="17631" xr:uid="{00000000-0005-0000-0000-00008A270000}"/>
    <cellStyle name="Komma 2 8 2 2 2 3 3" xfId="12937" xr:uid="{00000000-0005-0000-0000-00008B270000}"/>
    <cellStyle name="Komma 2 8 2 2 2 4" xfId="4417" xr:uid="{00000000-0005-0000-0000-00008C270000}"/>
    <cellStyle name="Komma 2 8 2 2 2 4 2" xfId="9565" xr:uid="{00000000-0005-0000-0000-00008D270000}"/>
    <cellStyle name="Komma 2 8 2 2 2 4 2 2" xfId="19195" xr:uid="{00000000-0005-0000-0000-00008E270000}"/>
    <cellStyle name="Komma 2 8 2 2 2 4 3" xfId="14503" xr:uid="{00000000-0005-0000-0000-00008F270000}"/>
    <cellStyle name="Komma 2 8 2 2 2 5" xfId="6133" xr:uid="{00000000-0005-0000-0000-000090270000}"/>
    <cellStyle name="Komma 2 8 2 2 2 5 2" xfId="16067" xr:uid="{00000000-0005-0000-0000-000091270000}"/>
    <cellStyle name="Komma 2 8 2 2 2 6" xfId="11287" xr:uid="{00000000-0005-0000-0000-000092270000}"/>
    <cellStyle name="Komma 2 8 2 2 3" xfId="1805" xr:uid="{00000000-0005-0000-0000-000093270000}"/>
    <cellStyle name="Komma 2 8 2 2 3 2" xfId="3556" xr:uid="{00000000-0005-0000-0000-000094270000}"/>
    <cellStyle name="Komma 2 8 2 2 3 2 2" xfId="8706" xr:uid="{00000000-0005-0000-0000-000095270000}"/>
    <cellStyle name="Komma 2 8 2 2 3 2 2 2" xfId="18412" xr:uid="{00000000-0005-0000-0000-000096270000}"/>
    <cellStyle name="Komma 2 8 2 2 3 2 3" xfId="13718" xr:uid="{00000000-0005-0000-0000-000097270000}"/>
    <cellStyle name="Komma 2 8 2 2 3 3" xfId="5274" xr:uid="{00000000-0005-0000-0000-000098270000}"/>
    <cellStyle name="Komma 2 8 2 2 3 3 2" xfId="10422" xr:uid="{00000000-0005-0000-0000-000099270000}"/>
    <cellStyle name="Komma 2 8 2 2 3 3 2 2" xfId="19976" xr:uid="{00000000-0005-0000-0000-00009A270000}"/>
    <cellStyle name="Komma 2 8 2 2 3 3 3" xfId="15284" xr:uid="{00000000-0005-0000-0000-00009B270000}"/>
    <cellStyle name="Komma 2 8 2 2 3 4" xfId="6990" xr:uid="{00000000-0005-0000-0000-00009C270000}"/>
    <cellStyle name="Komma 2 8 2 2 3 4 2" xfId="16848" xr:uid="{00000000-0005-0000-0000-00009D270000}"/>
    <cellStyle name="Komma 2 8 2 2 3 5" xfId="12150" xr:uid="{00000000-0005-0000-0000-00009E270000}"/>
    <cellStyle name="Komma 2 8 2 2 4" xfId="2694" xr:uid="{00000000-0005-0000-0000-00009F270000}"/>
    <cellStyle name="Komma 2 8 2 2 4 2" xfId="7848" xr:uid="{00000000-0005-0000-0000-0000A0270000}"/>
    <cellStyle name="Komma 2 8 2 2 4 2 2" xfId="17630" xr:uid="{00000000-0005-0000-0000-0000A1270000}"/>
    <cellStyle name="Komma 2 8 2 2 4 3" xfId="12936" xr:uid="{00000000-0005-0000-0000-0000A2270000}"/>
    <cellStyle name="Komma 2 8 2 2 5" xfId="4416" xr:uid="{00000000-0005-0000-0000-0000A3270000}"/>
    <cellStyle name="Komma 2 8 2 2 5 2" xfId="9564" xr:uid="{00000000-0005-0000-0000-0000A4270000}"/>
    <cellStyle name="Komma 2 8 2 2 5 2 2" xfId="19194" xr:uid="{00000000-0005-0000-0000-0000A5270000}"/>
    <cellStyle name="Komma 2 8 2 2 5 3" xfId="14502" xr:uid="{00000000-0005-0000-0000-0000A6270000}"/>
    <cellStyle name="Komma 2 8 2 2 6" xfId="6132" xr:uid="{00000000-0005-0000-0000-0000A7270000}"/>
    <cellStyle name="Komma 2 8 2 2 6 2" xfId="16066" xr:uid="{00000000-0005-0000-0000-0000A8270000}"/>
    <cellStyle name="Komma 2 8 2 2 7" xfId="11286" xr:uid="{00000000-0005-0000-0000-0000A9270000}"/>
    <cellStyle name="Komma 2 8 2 3" xfId="462" xr:uid="{00000000-0005-0000-0000-0000AA270000}"/>
    <cellStyle name="Komma 2 8 2 3 2" xfId="1807" xr:uid="{00000000-0005-0000-0000-0000AB270000}"/>
    <cellStyle name="Komma 2 8 2 3 2 2" xfId="3558" xr:uid="{00000000-0005-0000-0000-0000AC270000}"/>
    <cellStyle name="Komma 2 8 2 3 2 2 2" xfId="8708" xr:uid="{00000000-0005-0000-0000-0000AD270000}"/>
    <cellStyle name="Komma 2 8 2 3 2 2 2 2" xfId="18414" xr:uid="{00000000-0005-0000-0000-0000AE270000}"/>
    <cellStyle name="Komma 2 8 2 3 2 2 3" xfId="13720" xr:uid="{00000000-0005-0000-0000-0000AF270000}"/>
    <cellStyle name="Komma 2 8 2 3 2 3" xfId="5276" xr:uid="{00000000-0005-0000-0000-0000B0270000}"/>
    <cellStyle name="Komma 2 8 2 3 2 3 2" xfId="10424" xr:uid="{00000000-0005-0000-0000-0000B1270000}"/>
    <cellStyle name="Komma 2 8 2 3 2 3 2 2" xfId="19978" xr:uid="{00000000-0005-0000-0000-0000B2270000}"/>
    <cellStyle name="Komma 2 8 2 3 2 3 3" xfId="15286" xr:uid="{00000000-0005-0000-0000-0000B3270000}"/>
    <cellStyle name="Komma 2 8 2 3 2 4" xfId="6992" xr:uid="{00000000-0005-0000-0000-0000B4270000}"/>
    <cellStyle name="Komma 2 8 2 3 2 4 2" xfId="16850" xr:uid="{00000000-0005-0000-0000-0000B5270000}"/>
    <cellStyle name="Komma 2 8 2 3 2 5" xfId="12152" xr:uid="{00000000-0005-0000-0000-0000B6270000}"/>
    <cellStyle name="Komma 2 8 2 3 3" xfId="2696" xr:uid="{00000000-0005-0000-0000-0000B7270000}"/>
    <cellStyle name="Komma 2 8 2 3 3 2" xfId="7850" xr:uid="{00000000-0005-0000-0000-0000B8270000}"/>
    <cellStyle name="Komma 2 8 2 3 3 2 2" xfId="17632" xr:uid="{00000000-0005-0000-0000-0000B9270000}"/>
    <cellStyle name="Komma 2 8 2 3 3 3" xfId="12938" xr:uid="{00000000-0005-0000-0000-0000BA270000}"/>
    <cellStyle name="Komma 2 8 2 3 4" xfId="4418" xr:uid="{00000000-0005-0000-0000-0000BB270000}"/>
    <cellStyle name="Komma 2 8 2 3 4 2" xfId="9566" xr:uid="{00000000-0005-0000-0000-0000BC270000}"/>
    <cellStyle name="Komma 2 8 2 3 4 2 2" xfId="19196" xr:uid="{00000000-0005-0000-0000-0000BD270000}"/>
    <cellStyle name="Komma 2 8 2 3 4 3" xfId="14504" xr:uid="{00000000-0005-0000-0000-0000BE270000}"/>
    <cellStyle name="Komma 2 8 2 3 5" xfId="6134" xr:uid="{00000000-0005-0000-0000-0000BF270000}"/>
    <cellStyle name="Komma 2 8 2 3 5 2" xfId="16068" xr:uid="{00000000-0005-0000-0000-0000C0270000}"/>
    <cellStyle name="Komma 2 8 2 3 6" xfId="11288" xr:uid="{00000000-0005-0000-0000-0000C1270000}"/>
    <cellStyle name="Komma 2 8 2 4" xfId="463" xr:uid="{00000000-0005-0000-0000-0000C2270000}"/>
    <cellStyle name="Komma 2 8 2 4 2" xfId="1808" xr:uid="{00000000-0005-0000-0000-0000C3270000}"/>
    <cellStyle name="Komma 2 8 2 4 2 2" xfId="3559" xr:uid="{00000000-0005-0000-0000-0000C4270000}"/>
    <cellStyle name="Komma 2 8 2 4 2 2 2" xfId="8709" xr:uid="{00000000-0005-0000-0000-0000C5270000}"/>
    <cellStyle name="Komma 2 8 2 4 2 2 2 2" xfId="18415" xr:uid="{00000000-0005-0000-0000-0000C6270000}"/>
    <cellStyle name="Komma 2 8 2 4 2 2 3" xfId="13721" xr:uid="{00000000-0005-0000-0000-0000C7270000}"/>
    <cellStyle name="Komma 2 8 2 4 2 3" xfId="5277" xr:uid="{00000000-0005-0000-0000-0000C8270000}"/>
    <cellStyle name="Komma 2 8 2 4 2 3 2" xfId="10425" xr:uid="{00000000-0005-0000-0000-0000C9270000}"/>
    <cellStyle name="Komma 2 8 2 4 2 3 2 2" xfId="19979" xr:uid="{00000000-0005-0000-0000-0000CA270000}"/>
    <cellStyle name="Komma 2 8 2 4 2 3 3" xfId="15287" xr:uid="{00000000-0005-0000-0000-0000CB270000}"/>
    <cellStyle name="Komma 2 8 2 4 2 4" xfId="6993" xr:uid="{00000000-0005-0000-0000-0000CC270000}"/>
    <cellStyle name="Komma 2 8 2 4 2 4 2" xfId="16851" xr:uid="{00000000-0005-0000-0000-0000CD270000}"/>
    <cellStyle name="Komma 2 8 2 4 2 5" xfId="12153" xr:uid="{00000000-0005-0000-0000-0000CE270000}"/>
    <cellStyle name="Komma 2 8 2 4 3" xfId="2697" xr:uid="{00000000-0005-0000-0000-0000CF270000}"/>
    <cellStyle name="Komma 2 8 2 4 3 2" xfId="7851" xr:uid="{00000000-0005-0000-0000-0000D0270000}"/>
    <cellStyle name="Komma 2 8 2 4 3 2 2" xfId="17633" xr:uid="{00000000-0005-0000-0000-0000D1270000}"/>
    <cellStyle name="Komma 2 8 2 4 3 3" xfId="12939" xr:uid="{00000000-0005-0000-0000-0000D2270000}"/>
    <cellStyle name="Komma 2 8 2 4 4" xfId="4419" xr:uid="{00000000-0005-0000-0000-0000D3270000}"/>
    <cellStyle name="Komma 2 8 2 4 4 2" xfId="9567" xr:uid="{00000000-0005-0000-0000-0000D4270000}"/>
    <cellStyle name="Komma 2 8 2 4 4 2 2" xfId="19197" xr:uid="{00000000-0005-0000-0000-0000D5270000}"/>
    <cellStyle name="Komma 2 8 2 4 4 3" xfId="14505" xr:uid="{00000000-0005-0000-0000-0000D6270000}"/>
    <cellStyle name="Komma 2 8 2 4 5" xfId="6135" xr:uid="{00000000-0005-0000-0000-0000D7270000}"/>
    <cellStyle name="Komma 2 8 2 4 5 2" xfId="16069" xr:uid="{00000000-0005-0000-0000-0000D8270000}"/>
    <cellStyle name="Komma 2 8 2 4 6" xfId="11289" xr:uid="{00000000-0005-0000-0000-0000D9270000}"/>
    <cellStyle name="Komma 2 8 2 5" xfId="1804" xr:uid="{00000000-0005-0000-0000-0000DA270000}"/>
    <cellStyle name="Komma 2 8 2 5 2" xfId="3555" xr:uid="{00000000-0005-0000-0000-0000DB270000}"/>
    <cellStyle name="Komma 2 8 2 5 2 2" xfId="8705" xr:uid="{00000000-0005-0000-0000-0000DC270000}"/>
    <cellStyle name="Komma 2 8 2 5 2 2 2" xfId="18411" xr:uid="{00000000-0005-0000-0000-0000DD270000}"/>
    <cellStyle name="Komma 2 8 2 5 2 3" xfId="13717" xr:uid="{00000000-0005-0000-0000-0000DE270000}"/>
    <cellStyle name="Komma 2 8 2 5 3" xfId="5273" xr:uid="{00000000-0005-0000-0000-0000DF270000}"/>
    <cellStyle name="Komma 2 8 2 5 3 2" xfId="10421" xr:uid="{00000000-0005-0000-0000-0000E0270000}"/>
    <cellStyle name="Komma 2 8 2 5 3 2 2" xfId="19975" xr:uid="{00000000-0005-0000-0000-0000E1270000}"/>
    <cellStyle name="Komma 2 8 2 5 3 3" xfId="15283" xr:uid="{00000000-0005-0000-0000-0000E2270000}"/>
    <cellStyle name="Komma 2 8 2 5 4" xfId="6989" xr:uid="{00000000-0005-0000-0000-0000E3270000}"/>
    <cellStyle name="Komma 2 8 2 5 4 2" xfId="16847" xr:uid="{00000000-0005-0000-0000-0000E4270000}"/>
    <cellStyle name="Komma 2 8 2 5 5" xfId="12149" xr:uid="{00000000-0005-0000-0000-0000E5270000}"/>
    <cellStyle name="Komma 2 8 2 6" xfId="2693" xr:uid="{00000000-0005-0000-0000-0000E6270000}"/>
    <cellStyle name="Komma 2 8 2 6 2" xfId="7847" xr:uid="{00000000-0005-0000-0000-0000E7270000}"/>
    <cellStyle name="Komma 2 8 2 6 2 2" xfId="17629" xr:uid="{00000000-0005-0000-0000-0000E8270000}"/>
    <cellStyle name="Komma 2 8 2 6 3" xfId="12935" xr:uid="{00000000-0005-0000-0000-0000E9270000}"/>
    <cellStyle name="Komma 2 8 2 7" xfId="4415" xr:uid="{00000000-0005-0000-0000-0000EA270000}"/>
    <cellStyle name="Komma 2 8 2 7 2" xfId="9563" xr:uid="{00000000-0005-0000-0000-0000EB270000}"/>
    <cellStyle name="Komma 2 8 2 7 2 2" xfId="19193" xr:uid="{00000000-0005-0000-0000-0000EC270000}"/>
    <cellStyle name="Komma 2 8 2 7 3" xfId="14501" xr:uid="{00000000-0005-0000-0000-0000ED270000}"/>
    <cellStyle name="Komma 2 8 2 8" xfId="6131" xr:uid="{00000000-0005-0000-0000-0000EE270000}"/>
    <cellStyle name="Komma 2 8 2 8 2" xfId="16065" xr:uid="{00000000-0005-0000-0000-0000EF270000}"/>
    <cellStyle name="Komma 2 8 2 9" xfId="11285" xr:uid="{00000000-0005-0000-0000-0000F0270000}"/>
    <cellStyle name="Komma 2 8 3" xfId="464" xr:uid="{00000000-0005-0000-0000-0000F1270000}"/>
    <cellStyle name="Komma 2 8 3 2" xfId="465" xr:uid="{00000000-0005-0000-0000-0000F2270000}"/>
    <cellStyle name="Komma 2 8 3 2 2" xfId="1810" xr:uid="{00000000-0005-0000-0000-0000F3270000}"/>
    <cellStyle name="Komma 2 8 3 2 2 2" xfId="3561" xr:uid="{00000000-0005-0000-0000-0000F4270000}"/>
    <cellStyle name="Komma 2 8 3 2 2 2 2" xfId="8711" xr:uid="{00000000-0005-0000-0000-0000F5270000}"/>
    <cellStyle name="Komma 2 8 3 2 2 2 2 2" xfId="18417" xr:uid="{00000000-0005-0000-0000-0000F6270000}"/>
    <cellStyle name="Komma 2 8 3 2 2 2 3" xfId="13723" xr:uid="{00000000-0005-0000-0000-0000F7270000}"/>
    <cellStyle name="Komma 2 8 3 2 2 3" xfId="5279" xr:uid="{00000000-0005-0000-0000-0000F8270000}"/>
    <cellStyle name="Komma 2 8 3 2 2 3 2" xfId="10427" xr:uid="{00000000-0005-0000-0000-0000F9270000}"/>
    <cellStyle name="Komma 2 8 3 2 2 3 2 2" xfId="19981" xr:uid="{00000000-0005-0000-0000-0000FA270000}"/>
    <cellStyle name="Komma 2 8 3 2 2 3 3" xfId="15289" xr:uid="{00000000-0005-0000-0000-0000FB270000}"/>
    <cellStyle name="Komma 2 8 3 2 2 4" xfId="6995" xr:uid="{00000000-0005-0000-0000-0000FC270000}"/>
    <cellStyle name="Komma 2 8 3 2 2 4 2" xfId="16853" xr:uid="{00000000-0005-0000-0000-0000FD270000}"/>
    <cellStyle name="Komma 2 8 3 2 2 5" xfId="12155" xr:uid="{00000000-0005-0000-0000-0000FE270000}"/>
    <cellStyle name="Komma 2 8 3 2 3" xfId="2699" xr:uid="{00000000-0005-0000-0000-0000FF270000}"/>
    <cellStyle name="Komma 2 8 3 2 3 2" xfId="7853" xr:uid="{00000000-0005-0000-0000-000000280000}"/>
    <cellStyle name="Komma 2 8 3 2 3 2 2" xfId="17635" xr:uid="{00000000-0005-0000-0000-000001280000}"/>
    <cellStyle name="Komma 2 8 3 2 3 3" xfId="12941" xr:uid="{00000000-0005-0000-0000-000002280000}"/>
    <cellStyle name="Komma 2 8 3 2 4" xfId="4421" xr:uid="{00000000-0005-0000-0000-000003280000}"/>
    <cellStyle name="Komma 2 8 3 2 4 2" xfId="9569" xr:uid="{00000000-0005-0000-0000-000004280000}"/>
    <cellStyle name="Komma 2 8 3 2 4 2 2" xfId="19199" xr:uid="{00000000-0005-0000-0000-000005280000}"/>
    <cellStyle name="Komma 2 8 3 2 4 3" xfId="14507" xr:uid="{00000000-0005-0000-0000-000006280000}"/>
    <cellStyle name="Komma 2 8 3 2 5" xfId="6137" xr:uid="{00000000-0005-0000-0000-000007280000}"/>
    <cellStyle name="Komma 2 8 3 2 5 2" xfId="16071" xr:uid="{00000000-0005-0000-0000-000008280000}"/>
    <cellStyle name="Komma 2 8 3 2 6" xfId="11291" xr:uid="{00000000-0005-0000-0000-000009280000}"/>
    <cellStyle name="Komma 2 8 3 3" xfId="1809" xr:uid="{00000000-0005-0000-0000-00000A280000}"/>
    <cellStyle name="Komma 2 8 3 3 2" xfId="3560" xr:uid="{00000000-0005-0000-0000-00000B280000}"/>
    <cellStyle name="Komma 2 8 3 3 2 2" xfId="8710" xr:uid="{00000000-0005-0000-0000-00000C280000}"/>
    <cellStyle name="Komma 2 8 3 3 2 2 2" xfId="18416" xr:uid="{00000000-0005-0000-0000-00000D280000}"/>
    <cellStyle name="Komma 2 8 3 3 2 3" xfId="13722" xr:uid="{00000000-0005-0000-0000-00000E280000}"/>
    <cellStyle name="Komma 2 8 3 3 3" xfId="5278" xr:uid="{00000000-0005-0000-0000-00000F280000}"/>
    <cellStyle name="Komma 2 8 3 3 3 2" xfId="10426" xr:uid="{00000000-0005-0000-0000-000010280000}"/>
    <cellStyle name="Komma 2 8 3 3 3 2 2" xfId="19980" xr:uid="{00000000-0005-0000-0000-000011280000}"/>
    <cellStyle name="Komma 2 8 3 3 3 3" xfId="15288" xr:uid="{00000000-0005-0000-0000-000012280000}"/>
    <cellStyle name="Komma 2 8 3 3 4" xfId="6994" xr:uid="{00000000-0005-0000-0000-000013280000}"/>
    <cellStyle name="Komma 2 8 3 3 4 2" xfId="16852" xr:uid="{00000000-0005-0000-0000-000014280000}"/>
    <cellStyle name="Komma 2 8 3 3 5" xfId="12154" xr:uid="{00000000-0005-0000-0000-000015280000}"/>
    <cellStyle name="Komma 2 8 3 4" xfId="2698" xr:uid="{00000000-0005-0000-0000-000016280000}"/>
    <cellStyle name="Komma 2 8 3 4 2" xfId="7852" xr:uid="{00000000-0005-0000-0000-000017280000}"/>
    <cellStyle name="Komma 2 8 3 4 2 2" xfId="17634" xr:uid="{00000000-0005-0000-0000-000018280000}"/>
    <cellStyle name="Komma 2 8 3 4 3" xfId="12940" xr:uid="{00000000-0005-0000-0000-000019280000}"/>
    <cellStyle name="Komma 2 8 3 5" xfId="4420" xr:uid="{00000000-0005-0000-0000-00001A280000}"/>
    <cellStyle name="Komma 2 8 3 5 2" xfId="9568" xr:uid="{00000000-0005-0000-0000-00001B280000}"/>
    <cellStyle name="Komma 2 8 3 5 2 2" xfId="19198" xr:uid="{00000000-0005-0000-0000-00001C280000}"/>
    <cellStyle name="Komma 2 8 3 5 3" xfId="14506" xr:uid="{00000000-0005-0000-0000-00001D280000}"/>
    <cellStyle name="Komma 2 8 3 6" xfId="6136" xr:uid="{00000000-0005-0000-0000-00001E280000}"/>
    <cellStyle name="Komma 2 8 3 6 2" xfId="16070" xr:uid="{00000000-0005-0000-0000-00001F280000}"/>
    <cellStyle name="Komma 2 8 3 7" xfId="11290" xr:uid="{00000000-0005-0000-0000-000020280000}"/>
    <cellStyle name="Komma 2 8 4" xfId="466" xr:uid="{00000000-0005-0000-0000-000021280000}"/>
    <cellStyle name="Komma 2 8 4 2" xfId="1811" xr:uid="{00000000-0005-0000-0000-000022280000}"/>
    <cellStyle name="Komma 2 8 4 2 2" xfId="3562" xr:uid="{00000000-0005-0000-0000-000023280000}"/>
    <cellStyle name="Komma 2 8 4 2 2 2" xfId="8712" xr:uid="{00000000-0005-0000-0000-000024280000}"/>
    <cellStyle name="Komma 2 8 4 2 2 2 2" xfId="18418" xr:uid="{00000000-0005-0000-0000-000025280000}"/>
    <cellStyle name="Komma 2 8 4 2 2 3" xfId="13724" xr:uid="{00000000-0005-0000-0000-000026280000}"/>
    <cellStyle name="Komma 2 8 4 2 3" xfId="5280" xr:uid="{00000000-0005-0000-0000-000027280000}"/>
    <cellStyle name="Komma 2 8 4 2 3 2" xfId="10428" xr:uid="{00000000-0005-0000-0000-000028280000}"/>
    <cellStyle name="Komma 2 8 4 2 3 2 2" xfId="19982" xr:uid="{00000000-0005-0000-0000-000029280000}"/>
    <cellStyle name="Komma 2 8 4 2 3 3" xfId="15290" xr:uid="{00000000-0005-0000-0000-00002A280000}"/>
    <cellStyle name="Komma 2 8 4 2 4" xfId="6996" xr:uid="{00000000-0005-0000-0000-00002B280000}"/>
    <cellStyle name="Komma 2 8 4 2 4 2" xfId="16854" xr:uid="{00000000-0005-0000-0000-00002C280000}"/>
    <cellStyle name="Komma 2 8 4 2 5" xfId="12156" xr:uid="{00000000-0005-0000-0000-00002D280000}"/>
    <cellStyle name="Komma 2 8 4 3" xfId="2700" xr:uid="{00000000-0005-0000-0000-00002E280000}"/>
    <cellStyle name="Komma 2 8 4 3 2" xfId="7854" xr:uid="{00000000-0005-0000-0000-00002F280000}"/>
    <cellStyle name="Komma 2 8 4 3 2 2" xfId="17636" xr:uid="{00000000-0005-0000-0000-000030280000}"/>
    <cellStyle name="Komma 2 8 4 3 3" xfId="12942" xr:uid="{00000000-0005-0000-0000-000031280000}"/>
    <cellStyle name="Komma 2 8 4 4" xfId="4422" xr:uid="{00000000-0005-0000-0000-000032280000}"/>
    <cellStyle name="Komma 2 8 4 4 2" xfId="9570" xr:uid="{00000000-0005-0000-0000-000033280000}"/>
    <cellStyle name="Komma 2 8 4 4 2 2" xfId="19200" xr:uid="{00000000-0005-0000-0000-000034280000}"/>
    <cellStyle name="Komma 2 8 4 4 3" xfId="14508" xr:uid="{00000000-0005-0000-0000-000035280000}"/>
    <cellStyle name="Komma 2 8 4 5" xfId="6138" xr:uid="{00000000-0005-0000-0000-000036280000}"/>
    <cellStyle name="Komma 2 8 4 5 2" xfId="16072" xr:uid="{00000000-0005-0000-0000-000037280000}"/>
    <cellStyle name="Komma 2 8 4 6" xfId="11292" xr:uid="{00000000-0005-0000-0000-000038280000}"/>
    <cellStyle name="Komma 2 8 5" xfId="467" xr:uid="{00000000-0005-0000-0000-000039280000}"/>
    <cellStyle name="Komma 2 8 5 2" xfId="1812" xr:uid="{00000000-0005-0000-0000-00003A280000}"/>
    <cellStyle name="Komma 2 8 5 2 2" xfId="3563" xr:uid="{00000000-0005-0000-0000-00003B280000}"/>
    <cellStyle name="Komma 2 8 5 2 2 2" xfId="8713" xr:uid="{00000000-0005-0000-0000-00003C280000}"/>
    <cellStyle name="Komma 2 8 5 2 2 2 2" xfId="18419" xr:uid="{00000000-0005-0000-0000-00003D280000}"/>
    <cellStyle name="Komma 2 8 5 2 2 3" xfId="13725" xr:uid="{00000000-0005-0000-0000-00003E280000}"/>
    <cellStyle name="Komma 2 8 5 2 3" xfId="5281" xr:uid="{00000000-0005-0000-0000-00003F280000}"/>
    <cellStyle name="Komma 2 8 5 2 3 2" xfId="10429" xr:uid="{00000000-0005-0000-0000-000040280000}"/>
    <cellStyle name="Komma 2 8 5 2 3 2 2" xfId="19983" xr:uid="{00000000-0005-0000-0000-000041280000}"/>
    <cellStyle name="Komma 2 8 5 2 3 3" xfId="15291" xr:uid="{00000000-0005-0000-0000-000042280000}"/>
    <cellStyle name="Komma 2 8 5 2 4" xfId="6997" xr:uid="{00000000-0005-0000-0000-000043280000}"/>
    <cellStyle name="Komma 2 8 5 2 4 2" xfId="16855" xr:uid="{00000000-0005-0000-0000-000044280000}"/>
    <cellStyle name="Komma 2 8 5 2 5" xfId="12157" xr:uid="{00000000-0005-0000-0000-000045280000}"/>
    <cellStyle name="Komma 2 8 5 3" xfId="2701" xr:uid="{00000000-0005-0000-0000-000046280000}"/>
    <cellStyle name="Komma 2 8 5 3 2" xfId="7855" xr:uid="{00000000-0005-0000-0000-000047280000}"/>
    <cellStyle name="Komma 2 8 5 3 2 2" xfId="17637" xr:uid="{00000000-0005-0000-0000-000048280000}"/>
    <cellStyle name="Komma 2 8 5 3 3" xfId="12943" xr:uid="{00000000-0005-0000-0000-000049280000}"/>
    <cellStyle name="Komma 2 8 5 4" xfId="4423" xr:uid="{00000000-0005-0000-0000-00004A280000}"/>
    <cellStyle name="Komma 2 8 5 4 2" xfId="9571" xr:uid="{00000000-0005-0000-0000-00004B280000}"/>
    <cellStyle name="Komma 2 8 5 4 2 2" xfId="19201" xr:uid="{00000000-0005-0000-0000-00004C280000}"/>
    <cellStyle name="Komma 2 8 5 4 3" xfId="14509" xr:uid="{00000000-0005-0000-0000-00004D280000}"/>
    <cellStyle name="Komma 2 8 5 5" xfId="6139" xr:uid="{00000000-0005-0000-0000-00004E280000}"/>
    <cellStyle name="Komma 2 8 5 5 2" xfId="16073" xr:uid="{00000000-0005-0000-0000-00004F280000}"/>
    <cellStyle name="Komma 2 8 5 6" xfId="11293" xr:uid="{00000000-0005-0000-0000-000050280000}"/>
    <cellStyle name="Komma 2 8 6" xfId="1803" xr:uid="{00000000-0005-0000-0000-000051280000}"/>
    <cellStyle name="Komma 2 8 6 2" xfId="3554" xr:uid="{00000000-0005-0000-0000-000052280000}"/>
    <cellStyle name="Komma 2 8 6 2 2" xfId="8704" xr:uid="{00000000-0005-0000-0000-000053280000}"/>
    <cellStyle name="Komma 2 8 6 2 2 2" xfId="18410" xr:uid="{00000000-0005-0000-0000-000054280000}"/>
    <cellStyle name="Komma 2 8 6 2 3" xfId="13716" xr:uid="{00000000-0005-0000-0000-000055280000}"/>
    <cellStyle name="Komma 2 8 6 3" xfId="5272" xr:uid="{00000000-0005-0000-0000-000056280000}"/>
    <cellStyle name="Komma 2 8 6 3 2" xfId="10420" xr:uid="{00000000-0005-0000-0000-000057280000}"/>
    <cellStyle name="Komma 2 8 6 3 2 2" xfId="19974" xr:uid="{00000000-0005-0000-0000-000058280000}"/>
    <cellStyle name="Komma 2 8 6 3 3" xfId="15282" xr:uid="{00000000-0005-0000-0000-000059280000}"/>
    <cellStyle name="Komma 2 8 6 4" xfId="6988" xr:uid="{00000000-0005-0000-0000-00005A280000}"/>
    <cellStyle name="Komma 2 8 6 4 2" xfId="16846" xr:uid="{00000000-0005-0000-0000-00005B280000}"/>
    <cellStyle name="Komma 2 8 6 5" xfId="12148" xr:uid="{00000000-0005-0000-0000-00005C280000}"/>
    <cellStyle name="Komma 2 8 7" xfId="2692" xr:uid="{00000000-0005-0000-0000-00005D280000}"/>
    <cellStyle name="Komma 2 8 7 2" xfId="7846" xr:uid="{00000000-0005-0000-0000-00005E280000}"/>
    <cellStyle name="Komma 2 8 7 2 2" xfId="17628" xr:uid="{00000000-0005-0000-0000-00005F280000}"/>
    <cellStyle name="Komma 2 8 7 3" xfId="12934" xr:uid="{00000000-0005-0000-0000-000060280000}"/>
    <cellStyle name="Komma 2 8 8" xfId="4414" xr:uid="{00000000-0005-0000-0000-000061280000}"/>
    <cellStyle name="Komma 2 8 8 2" xfId="9562" xr:uid="{00000000-0005-0000-0000-000062280000}"/>
    <cellStyle name="Komma 2 8 8 2 2" xfId="19192" xr:uid="{00000000-0005-0000-0000-000063280000}"/>
    <cellStyle name="Komma 2 8 8 3" xfId="14500" xr:uid="{00000000-0005-0000-0000-000064280000}"/>
    <cellStyle name="Komma 2 8 9" xfId="6130" xr:uid="{00000000-0005-0000-0000-000065280000}"/>
    <cellStyle name="Komma 2 8 9 2" xfId="16064" xr:uid="{00000000-0005-0000-0000-000066280000}"/>
    <cellStyle name="Komma 2 9" xfId="468" xr:uid="{00000000-0005-0000-0000-000067280000}"/>
    <cellStyle name="Komma 2 9 10" xfId="11294" xr:uid="{00000000-0005-0000-0000-000068280000}"/>
    <cellStyle name="Komma 2 9 2" xfId="469" xr:uid="{00000000-0005-0000-0000-000069280000}"/>
    <cellStyle name="Komma 2 9 2 2" xfId="470" xr:uid="{00000000-0005-0000-0000-00006A280000}"/>
    <cellStyle name="Komma 2 9 2 2 2" xfId="471" xr:uid="{00000000-0005-0000-0000-00006B280000}"/>
    <cellStyle name="Komma 2 9 2 2 2 2" xfId="1816" xr:uid="{00000000-0005-0000-0000-00006C280000}"/>
    <cellStyle name="Komma 2 9 2 2 2 2 2" xfId="3567" xr:uid="{00000000-0005-0000-0000-00006D280000}"/>
    <cellStyle name="Komma 2 9 2 2 2 2 2 2" xfId="8717" xr:uid="{00000000-0005-0000-0000-00006E280000}"/>
    <cellStyle name="Komma 2 9 2 2 2 2 2 2 2" xfId="18423" xr:uid="{00000000-0005-0000-0000-00006F280000}"/>
    <cellStyle name="Komma 2 9 2 2 2 2 2 3" xfId="13729" xr:uid="{00000000-0005-0000-0000-000070280000}"/>
    <cellStyle name="Komma 2 9 2 2 2 2 3" xfId="5285" xr:uid="{00000000-0005-0000-0000-000071280000}"/>
    <cellStyle name="Komma 2 9 2 2 2 2 3 2" xfId="10433" xr:uid="{00000000-0005-0000-0000-000072280000}"/>
    <cellStyle name="Komma 2 9 2 2 2 2 3 2 2" xfId="19987" xr:uid="{00000000-0005-0000-0000-000073280000}"/>
    <cellStyle name="Komma 2 9 2 2 2 2 3 3" xfId="15295" xr:uid="{00000000-0005-0000-0000-000074280000}"/>
    <cellStyle name="Komma 2 9 2 2 2 2 4" xfId="7001" xr:uid="{00000000-0005-0000-0000-000075280000}"/>
    <cellStyle name="Komma 2 9 2 2 2 2 4 2" xfId="16859" xr:uid="{00000000-0005-0000-0000-000076280000}"/>
    <cellStyle name="Komma 2 9 2 2 2 2 5" xfId="12161" xr:uid="{00000000-0005-0000-0000-000077280000}"/>
    <cellStyle name="Komma 2 9 2 2 2 3" xfId="2705" xr:uid="{00000000-0005-0000-0000-000078280000}"/>
    <cellStyle name="Komma 2 9 2 2 2 3 2" xfId="7859" xr:uid="{00000000-0005-0000-0000-000079280000}"/>
    <cellStyle name="Komma 2 9 2 2 2 3 2 2" xfId="17641" xr:uid="{00000000-0005-0000-0000-00007A280000}"/>
    <cellStyle name="Komma 2 9 2 2 2 3 3" xfId="12947" xr:uid="{00000000-0005-0000-0000-00007B280000}"/>
    <cellStyle name="Komma 2 9 2 2 2 4" xfId="4427" xr:uid="{00000000-0005-0000-0000-00007C280000}"/>
    <cellStyle name="Komma 2 9 2 2 2 4 2" xfId="9575" xr:uid="{00000000-0005-0000-0000-00007D280000}"/>
    <cellStyle name="Komma 2 9 2 2 2 4 2 2" xfId="19205" xr:uid="{00000000-0005-0000-0000-00007E280000}"/>
    <cellStyle name="Komma 2 9 2 2 2 4 3" xfId="14513" xr:uid="{00000000-0005-0000-0000-00007F280000}"/>
    <cellStyle name="Komma 2 9 2 2 2 5" xfId="6143" xr:uid="{00000000-0005-0000-0000-000080280000}"/>
    <cellStyle name="Komma 2 9 2 2 2 5 2" xfId="16077" xr:uid="{00000000-0005-0000-0000-000081280000}"/>
    <cellStyle name="Komma 2 9 2 2 2 6" xfId="11297" xr:uid="{00000000-0005-0000-0000-000082280000}"/>
    <cellStyle name="Komma 2 9 2 2 3" xfId="1815" xr:uid="{00000000-0005-0000-0000-000083280000}"/>
    <cellStyle name="Komma 2 9 2 2 3 2" xfId="3566" xr:uid="{00000000-0005-0000-0000-000084280000}"/>
    <cellStyle name="Komma 2 9 2 2 3 2 2" xfId="8716" xr:uid="{00000000-0005-0000-0000-000085280000}"/>
    <cellStyle name="Komma 2 9 2 2 3 2 2 2" xfId="18422" xr:uid="{00000000-0005-0000-0000-000086280000}"/>
    <cellStyle name="Komma 2 9 2 2 3 2 3" xfId="13728" xr:uid="{00000000-0005-0000-0000-000087280000}"/>
    <cellStyle name="Komma 2 9 2 2 3 3" xfId="5284" xr:uid="{00000000-0005-0000-0000-000088280000}"/>
    <cellStyle name="Komma 2 9 2 2 3 3 2" xfId="10432" xr:uid="{00000000-0005-0000-0000-000089280000}"/>
    <cellStyle name="Komma 2 9 2 2 3 3 2 2" xfId="19986" xr:uid="{00000000-0005-0000-0000-00008A280000}"/>
    <cellStyle name="Komma 2 9 2 2 3 3 3" xfId="15294" xr:uid="{00000000-0005-0000-0000-00008B280000}"/>
    <cellStyle name="Komma 2 9 2 2 3 4" xfId="7000" xr:uid="{00000000-0005-0000-0000-00008C280000}"/>
    <cellStyle name="Komma 2 9 2 2 3 4 2" xfId="16858" xr:uid="{00000000-0005-0000-0000-00008D280000}"/>
    <cellStyle name="Komma 2 9 2 2 3 5" xfId="12160" xr:uid="{00000000-0005-0000-0000-00008E280000}"/>
    <cellStyle name="Komma 2 9 2 2 4" xfId="2704" xr:uid="{00000000-0005-0000-0000-00008F280000}"/>
    <cellStyle name="Komma 2 9 2 2 4 2" xfId="7858" xr:uid="{00000000-0005-0000-0000-000090280000}"/>
    <cellStyle name="Komma 2 9 2 2 4 2 2" xfId="17640" xr:uid="{00000000-0005-0000-0000-000091280000}"/>
    <cellStyle name="Komma 2 9 2 2 4 3" xfId="12946" xr:uid="{00000000-0005-0000-0000-000092280000}"/>
    <cellStyle name="Komma 2 9 2 2 5" xfId="4426" xr:uid="{00000000-0005-0000-0000-000093280000}"/>
    <cellStyle name="Komma 2 9 2 2 5 2" xfId="9574" xr:uid="{00000000-0005-0000-0000-000094280000}"/>
    <cellStyle name="Komma 2 9 2 2 5 2 2" xfId="19204" xr:uid="{00000000-0005-0000-0000-000095280000}"/>
    <cellStyle name="Komma 2 9 2 2 5 3" xfId="14512" xr:uid="{00000000-0005-0000-0000-000096280000}"/>
    <cellStyle name="Komma 2 9 2 2 6" xfId="6142" xr:uid="{00000000-0005-0000-0000-000097280000}"/>
    <cellStyle name="Komma 2 9 2 2 6 2" xfId="16076" xr:uid="{00000000-0005-0000-0000-000098280000}"/>
    <cellStyle name="Komma 2 9 2 2 7" xfId="11296" xr:uid="{00000000-0005-0000-0000-000099280000}"/>
    <cellStyle name="Komma 2 9 2 3" xfId="472" xr:uid="{00000000-0005-0000-0000-00009A280000}"/>
    <cellStyle name="Komma 2 9 2 3 2" xfId="1817" xr:uid="{00000000-0005-0000-0000-00009B280000}"/>
    <cellStyle name="Komma 2 9 2 3 2 2" xfId="3568" xr:uid="{00000000-0005-0000-0000-00009C280000}"/>
    <cellStyle name="Komma 2 9 2 3 2 2 2" xfId="8718" xr:uid="{00000000-0005-0000-0000-00009D280000}"/>
    <cellStyle name="Komma 2 9 2 3 2 2 2 2" xfId="18424" xr:uid="{00000000-0005-0000-0000-00009E280000}"/>
    <cellStyle name="Komma 2 9 2 3 2 2 3" xfId="13730" xr:uid="{00000000-0005-0000-0000-00009F280000}"/>
    <cellStyle name="Komma 2 9 2 3 2 3" xfId="5286" xr:uid="{00000000-0005-0000-0000-0000A0280000}"/>
    <cellStyle name="Komma 2 9 2 3 2 3 2" xfId="10434" xr:uid="{00000000-0005-0000-0000-0000A1280000}"/>
    <cellStyle name="Komma 2 9 2 3 2 3 2 2" xfId="19988" xr:uid="{00000000-0005-0000-0000-0000A2280000}"/>
    <cellStyle name="Komma 2 9 2 3 2 3 3" xfId="15296" xr:uid="{00000000-0005-0000-0000-0000A3280000}"/>
    <cellStyle name="Komma 2 9 2 3 2 4" xfId="7002" xr:uid="{00000000-0005-0000-0000-0000A4280000}"/>
    <cellStyle name="Komma 2 9 2 3 2 4 2" xfId="16860" xr:uid="{00000000-0005-0000-0000-0000A5280000}"/>
    <cellStyle name="Komma 2 9 2 3 2 5" xfId="12162" xr:uid="{00000000-0005-0000-0000-0000A6280000}"/>
    <cellStyle name="Komma 2 9 2 3 3" xfId="2706" xr:uid="{00000000-0005-0000-0000-0000A7280000}"/>
    <cellStyle name="Komma 2 9 2 3 3 2" xfId="7860" xr:uid="{00000000-0005-0000-0000-0000A8280000}"/>
    <cellStyle name="Komma 2 9 2 3 3 2 2" xfId="17642" xr:uid="{00000000-0005-0000-0000-0000A9280000}"/>
    <cellStyle name="Komma 2 9 2 3 3 3" xfId="12948" xr:uid="{00000000-0005-0000-0000-0000AA280000}"/>
    <cellStyle name="Komma 2 9 2 3 4" xfId="4428" xr:uid="{00000000-0005-0000-0000-0000AB280000}"/>
    <cellStyle name="Komma 2 9 2 3 4 2" xfId="9576" xr:uid="{00000000-0005-0000-0000-0000AC280000}"/>
    <cellStyle name="Komma 2 9 2 3 4 2 2" xfId="19206" xr:uid="{00000000-0005-0000-0000-0000AD280000}"/>
    <cellStyle name="Komma 2 9 2 3 4 3" xfId="14514" xr:uid="{00000000-0005-0000-0000-0000AE280000}"/>
    <cellStyle name="Komma 2 9 2 3 5" xfId="6144" xr:uid="{00000000-0005-0000-0000-0000AF280000}"/>
    <cellStyle name="Komma 2 9 2 3 5 2" xfId="16078" xr:uid="{00000000-0005-0000-0000-0000B0280000}"/>
    <cellStyle name="Komma 2 9 2 3 6" xfId="11298" xr:uid="{00000000-0005-0000-0000-0000B1280000}"/>
    <cellStyle name="Komma 2 9 2 4" xfId="473" xr:uid="{00000000-0005-0000-0000-0000B2280000}"/>
    <cellStyle name="Komma 2 9 2 4 2" xfId="1818" xr:uid="{00000000-0005-0000-0000-0000B3280000}"/>
    <cellStyle name="Komma 2 9 2 4 2 2" xfId="3569" xr:uid="{00000000-0005-0000-0000-0000B4280000}"/>
    <cellStyle name="Komma 2 9 2 4 2 2 2" xfId="8719" xr:uid="{00000000-0005-0000-0000-0000B5280000}"/>
    <cellStyle name="Komma 2 9 2 4 2 2 2 2" xfId="18425" xr:uid="{00000000-0005-0000-0000-0000B6280000}"/>
    <cellStyle name="Komma 2 9 2 4 2 2 3" xfId="13731" xr:uid="{00000000-0005-0000-0000-0000B7280000}"/>
    <cellStyle name="Komma 2 9 2 4 2 3" xfId="5287" xr:uid="{00000000-0005-0000-0000-0000B8280000}"/>
    <cellStyle name="Komma 2 9 2 4 2 3 2" xfId="10435" xr:uid="{00000000-0005-0000-0000-0000B9280000}"/>
    <cellStyle name="Komma 2 9 2 4 2 3 2 2" xfId="19989" xr:uid="{00000000-0005-0000-0000-0000BA280000}"/>
    <cellStyle name="Komma 2 9 2 4 2 3 3" xfId="15297" xr:uid="{00000000-0005-0000-0000-0000BB280000}"/>
    <cellStyle name="Komma 2 9 2 4 2 4" xfId="7003" xr:uid="{00000000-0005-0000-0000-0000BC280000}"/>
    <cellStyle name="Komma 2 9 2 4 2 4 2" xfId="16861" xr:uid="{00000000-0005-0000-0000-0000BD280000}"/>
    <cellStyle name="Komma 2 9 2 4 2 5" xfId="12163" xr:uid="{00000000-0005-0000-0000-0000BE280000}"/>
    <cellStyle name="Komma 2 9 2 4 3" xfId="2707" xr:uid="{00000000-0005-0000-0000-0000BF280000}"/>
    <cellStyle name="Komma 2 9 2 4 3 2" xfId="7861" xr:uid="{00000000-0005-0000-0000-0000C0280000}"/>
    <cellStyle name="Komma 2 9 2 4 3 2 2" xfId="17643" xr:uid="{00000000-0005-0000-0000-0000C1280000}"/>
    <cellStyle name="Komma 2 9 2 4 3 3" xfId="12949" xr:uid="{00000000-0005-0000-0000-0000C2280000}"/>
    <cellStyle name="Komma 2 9 2 4 4" xfId="4429" xr:uid="{00000000-0005-0000-0000-0000C3280000}"/>
    <cellStyle name="Komma 2 9 2 4 4 2" xfId="9577" xr:uid="{00000000-0005-0000-0000-0000C4280000}"/>
    <cellStyle name="Komma 2 9 2 4 4 2 2" xfId="19207" xr:uid="{00000000-0005-0000-0000-0000C5280000}"/>
    <cellStyle name="Komma 2 9 2 4 4 3" xfId="14515" xr:uid="{00000000-0005-0000-0000-0000C6280000}"/>
    <cellStyle name="Komma 2 9 2 4 5" xfId="6145" xr:uid="{00000000-0005-0000-0000-0000C7280000}"/>
    <cellStyle name="Komma 2 9 2 4 5 2" xfId="16079" xr:uid="{00000000-0005-0000-0000-0000C8280000}"/>
    <cellStyle name="Komma 2 9 2 4 6" xfId="11299" xr:uid="{00000000-0005-0000-0000-0000C9280000}"/>
    <cellStyle name="Komma 2 9 2 5" xfId="1814" xr:uid="{00000000-0005-0000-0000-0000CA280000}"/>
    <cellStyle name="Komma 2 9 2 5 2" xfId="3565" xr:uid="{00000000-0005-0000-0000-0000CB280000}"/>
    <cellStyle name="Komma 2 9 2 5 2 2" xfId="8715" xr:uid="{00000000-0005-0000-0000-0000CC280000}"/>
    <cellStyle name="Komma 2 9 2 5 2 2 2" xfId="18421" xr:uid="{00000000-0005-0000-0000-0000CD280000}"/>
    <cellStyle name="Komma 2 9 2 5 2 3" xfId="13727" xr:uid="{00000000-0005-0000-0000-0000CE280000}"/>
    <cellStyle name="Komma 2 9 2 5 3" xfId="5283" xr:uid="{00000000-0005-0000-0000-0000CF280000}"/>
    <cellStyle name="Komma 2 9 2 5 3 2" xfId="10431" xr:uid="{00000000-0005-0000-0000-0000D0280000}"/>
    <cellStyle name="Komma 2 9 2 5 3 2 2" xfId="19985" xr:uid="{00000000-0005-0000-0000-0000D1280000}"/>
    <cellStyle name="Komma 2 9 2 5 3 3" xfId="15293" xr:uid="{00000000-0005-0000-0000-0000D2280000}"/>
    <cellStyle name="Komma 2 9 2 5 4" xfId="6999" xr:uid="{00000000-0005-0000-0000-0000D3280000}"/>
    <cellStyle name="Komma 2 9 2 5 4 2" xfId="16857" xr:uid="{00000000-0005-0000-0000-0000D4280000}"/>
    <cellStyle name="Komma 2 9 2 5 5" xfId="12159" xr:uid="{00000000-0005-0000-0000-0000D5280000}"/>
    <cellStyle name="Komma 2 9 2 6" xfId="2703" xr:uid="{00000000-0005-0000-0000-0000D6280000}"/>
    <cellStyle name="Komma 2 9 2 6 2" xfId="7857" xr:uid="{00000000-0005-0000-0000-0000D7280000}"/>
    <cellStyle name="Komma 2 9 2 6 2 2" xfId="17639" xr:uid="{00000000-0005-0000-0000-0000D8280000}"/>
    <cellStyle name="Komma 2 9 2 6 3" xfId="12945" xr:uid="{00000000-0005-0000-0000-0000D9280000}"/>
    <cellStyle name="Komma 2 9 2 7" xfId="4425" xr:uid="{00000000-0005-0000-0000-0000DA280000}"/>
    <cellStyle name="Komma 2 9 2 7 2" xfId="9573" xr:uid="{00000000-0005-0000-0000-0000DB280000}"/>
    <cellStyle name="Komma 2 9 2 7 2 2" xfId="19203" xr:uid="{00000000-0005-0000-0000-0000DC280000}"/>
    <cellStyle name="Komma 2 9 2 7 3" xfId="14511" xr:uid="{00000000-0005-0000-0000-0000DD280000}"/>
    <cellStyle name="Komma 2 9 2 8" xfId="6141" xr:uid="{00000000-0005-0000-0000-0000DE280000}"/>
    <cellStyle name="Komma 2 9 2 8 2" xfId="16075" xr:uid="{00000000-0005-0000-0000-0000DF280000}"/>
    <cellStyle name="Komma 2 9 2 9" xfId="11295" xr:uid="{00000000-0005-0000-0000-0000E0280000}"/>
    <cellStyle name="Komma 2 9 3" xfId="474" xr:uid="{00000000-0005-0000-0000-0000E1280000}"/>
    <cellStyle name="Komma 2 9 3 2" xfId="475" xr:uid="{00000000-0005-0000-0000-0000E2280000}"/>
    <cellStyle name="Komma 2 9 3 2 2" xfId="1820" xr:uid="{00000000-0005-0000-0000-0000E3280000}"/>
    <cellStyle name="Komma 2 9 3 2 2 2" xfId="3571" xr:uid="{00000000-0005-0000-0000-0000E4280000}"/>
    <cellStyle name="Komma 2 9 3 2 2 2 2" xfId="8721" xr:uid="{00000000-0005-0000-0000-0000E5280000}"/>
    <cellStyle name="Komma 2 9 3 2 2 2 2 2" xfId="18427" xr:uid="{00000000-0005-0000-0000-0000E6280000}"/>
    <cellStyle name="Komma 2 9 3 2 2 2 3" xfId="13733" xr:uid="{00000000-0005-0000-0000-0000E7280000}"/>
    <cellStyle name="Komma 2 9 3 2 2 3" xfId="5289" xr:uid="{00000000-0005-0000-0000-0000E8280000}"/>
    <cellStyle name="Komma 2 9 3 2 2 3 2" xfId="10437" xr:uid="{00000000-0005-0000-0000-0000E9280000}"/>
    <cellStyle name="Komma 2 9 3 2 2 3 2 2" xfId="19991" xr:uid="{00000000-0005-0000-0000-0000EA280000}"/>
    <cellStyle name="Komma 2 9 3 2 2 3 3" xfId="15299" xr:uid="{00000000-0005-0000-0000-0000EB280000}"/>
    <cellStyle name="Komma 2 9 3 2 2 4" xfId="7005" xr:uid="{00000000-0005-0000-0000-0000EC280000}"/>
    <cellStyle name="Komma 2 9 3 2 2 4 2" xfId="16863" xr:uid="{00000000-0005-0000-0000-0000ED280000}"/>
    <cellStyle name="Komma 2 9 3 2 2 5" xfId="12165" xr:uid="{00000000-0005-0000-0000-0000EE280000}"/>
    <cellStyle name="Komma 2 9 3 2 3" xfId="2709" xr:uid="{00000000-0005-0000-0000-0000EF280000}"/>
    <cellStyle name="Komma 2 9 3 2 3 2" xfId="7863" xr:uid="{00000000-0005-0000-0000-0000F0280000}"/>
    <cellStyle name="Komma 2 9 3 2 3 2 2" xfId="17645" xr:uid="{00000000-0005-0000-0000-0000F1280000}"/>
    <cellStyle name="Komma 2 9 3 2 3 3" xfId="12951" xr:uid="{00000000-0005-0000-0000-0000F2280000}"/>
    <cellStyle name="Komma 2 9 3 2 4" xfId="4431" xr:uid="{00000000-0005-0000-0000-0000F3280000}"/>
    <cellStyle name="Komma 2 9 3 2 4 2" xfId="9579" xr:uid="{00000000-0005-0000-0000-0000F4280000}"/>
    <cellStyle name="Komma 2 9 3 2 4 2 2" xfId="19209" xr:uid="{00000000-0005-0000-0000-0000F5280000}"/>
    <cellStyle name="Komma 2 9 3 2 4 3" xfId="14517" xr:uid="{00000000-0005-0000-0000-0000F6280000}"/>
    <cellStyle name="Komma 2 9 3 2 5" xfId="6147" xr:uid="{00000000-0005-0000-0000-0000F7280000}"/>
    <cellStyle name="Komma 2 9 3 2 5 2" xfId="16081" xr:uid="{00000000-0005-0000-0000-0000F8280000}"/>
    <cellStyle name="Komma 2 9 3 2 6" xfId="11301" xr:uid="{00000000-0005-0000-0000-0000F9280000}"/>
    <cellStyle name="Komma 2 9 3 3" xfId="1819" xr:uid="{00000000-0005-0000-0000-0000FA280000}"/>
    <cellStyle name="Komma 2 9 3 3 2" xfId="3570" xr:uid="{00000000-0005-0000-0000-0000FB280000}"/>
    <cellStyle name="Komma 2 9 3 3 2 2" xfId="8720" xr:uid="{00000000-0005-0000-0000-0000FC280000}"/>
    <cellStyle name="Komma 2 9 3 3 2 2 2" xfId="18426" xr:uid="{00000000-0005-0000-0000-0000FD280000}"/>
    <cellStyle name="Komma 2 9 3 3 2 3" xfId="13732" xr:uid="{00000000-0005-0000-0000-0000FE280000}"/>
    <cellStyle name="Komma 2 9 3 3 3" xfId="5288" xr:uid="{00000000-0005-0000-0000-0000FF280000}"/>
    <cellStyle name="Komma 2 9 3 3 3 2" xfId="10436" xr:uid="{00000000-0005-0000-0000-000000290000}"/>
    <cellStyle name="Komma 2 9 3 3 3 2 2" xfId="19990" xr:uid="{00000000-0005-0000-0000-000001290000}"/>
    <cellStyle name="Komma 2 9 3 3 3 3" xfId="15298" xr:uid="{00000000-0005-0000-0000-000002290000}"/>
    <cellStyle name="Komma 2 9 3 3 4" xfId="7004" xr:uid="{00000000-0005-0000-0000-000003290000}"/>
    <cellStyle name="Komma 2 9 3 3 4 2" xfId="16862" xr:uid="{00000000-0005-0000-0000-000004290000}"/>
    <cellStyle name="Komma 2 9 3 3 5" xfId="12164" xr:uid="{00000000-0005-0000-0000-000005290000}"/>
    <cellStyle name="Komma 2 9 3 4" xfId="2708" xr:uid="{00000000-0005-0000-0000-000006290000}"/>
    <cellStyle name="Komma 2 9 3 4 2" xfId="7862" xr:uid="{00000000-0005-0000-0000-000007290000}"/>
    <cellStyle name="Komma 2 9 3 4 2 2" xfId="17644" xr:uid="{00000000-0005-0000-0000-000008290000}"/>
    <cellStyle name="Komma 2 9 3 4 3" xfId="12950" xr:uid="{00000000-0005-0000-0000-000009290000}"/>
    <cellStyle name="Komma 2 9 3 5" xfId="4430" xr:uid="{00000000-0005-0000-0000-00000A290000}"/>
    <cellStyle name="Komma 2 9 3 5 2" xfId="9578" xr:uid="{00000000-0005-0000-0000-00000B290000}"/>
    <cellStyle name="Komma 2 9 3 5 2 2" xfId="19208" xr:uid="{00000000-0005-0000-0000-00000C290000}"/>
    <cellStyle name="Komma 2 9 3 5 3" xfId="14516" xr:uid="{00000000-0005-0000-0000-00000D290000}"/>
    <cellStyle name="Komma 2 9 3 6" xfId="6146" xr:uid="{00000000-0005-0000-0000-00000E290000}"/>
    <cellStyle name="Komma 2 9 3 6 2" xfId="16080" xr:uid="{00000000-0005-0000-0000-00000F290000}"/>
    <cellStyle name="Komma 2 9 3 7" xfId="11300" xr:uid="{00000000-0005-0000-0000-000010290000}"/>
    <cellStyle name="Komma 2 9 4" xfId="476" xr:uid="{00000000-0005-0000-0000-000011290000}"/>
    <cellStyle name="Komma 2 9 4 2" xfId="1821" xr:uid="{00000000-0005-0000-0000-000012290000}"/>
    <cellStyle name="Komma 2 9 4 2 2" xfId="3572" xr:uid="{00000000-0005-0000-0000-000013290000}"/>
    <cellStyle name="Komma 2 9 4 2 2 2" xfId="8722" xr:uid="{00000000-0005-0000-0000-000014290000}"/>
    <cellStyle name="Komma 2 9 4 2 2 2 2" xfId="18428" xr:uid="{00000000-0005-0000-0000-000015290000}"/>
    <cellStyle name="Komma 2 9 4 2 2 3" xfId="13734" xr:uid="{00000000-0005-0000-0000-000016290000}"/>
    <cellStyle name="Komma 2 9 4 2 3" xfId="5290" xr:uid="{00000000-0005-0000-0000-000017290000}"/>
    <cellStyle name="Komma 2 9 4 2 3 2" xfId="10438" xr:uid="{00000000-0005-0000-0000-000018290000}"/>
    <cellStyle name="Komma 2 9 4 2 3 2 2" xfId="19992" xr:uid="{00000000-0005-0000-0000-000019290000}"/>
    <cellStyle name="Komma 2 9 4 2 3 3" xfId="15300" xr:uid="{00000000-0005-0000-0000-00001A290000}"/>
    <cellStyle name="Komma 2 9 4 2 4" xfId="7006" xr:uid="{00000000-0005-0000-0000-00001B290000}"/>
    <cellStyle name="Komma 2 9 4 2 4 2" xfId="16864" xr:uid="{00000000-0005-0000-0000-00001C290000}"/>
    <cellStyle name="Komma 2 9 4 2 5" xfId="12166" xr:uid="{00000000-0005-0000-0000-00001D290000}"/>
    <cellStyle name="Komma 2 9 4 3" xfId="2710" xr:uid="{00000000-0005-0000-0000-00001E290000}"/>
    <cellStyle name="Komma 2 9 4 3 2" xfId="7864" xr:uid="{00000000-0005-0000-0000-00001F290000}"/>
    <cellStyle name="Komma 2 9 4 3 2 2" xfId="17646" xr:uid="{00000000-0005-0000-0000-000020290000}"/>
    <cellStyle name="Komma 2 9 4 3 3" xfId="12952" xr:uid="{00000000-0005-0000-0000-000021290000}"/>
    <cellStyle name="Komma 2 9 4 4" xfId="4432" xr:uid="{00000000-0005-0000-0000-000022290000}"/>
    <cellStyle name="Komma 2 9 4 4 2" xfId="9580" xr:uid="{00000000-0005-0000-0000-000023290000}"/>
    <cellStyle name="Komma 2 9 4 4 2 2" xfId="19210" xr:uid="{00000000-0005-0000-0000-000024290000}"/>
    <cellStyle name="Komma 2 9 4 4 3" xfId="14518" xr:uid="{00000000-0005-0000-0000-000025290000}"/>
    <cellStyle name="Komma 2 9 4 5" xfId="6148" xr:uid="{00000000-0005-0000-0000-000026290000}"/>
    <cellStyle name="Komma 2 9 4 5 2" xfId="16082" xr:uid="{00000000-0005-0000-0000-000027290000}"/>
    <cellStyle name="Komma 2 9 4 6" xfId="11302" xr:uid="{00000000-0005-0000-0000-000028290000}"/>
    <cellStyle name="Komma 2 9 5" xfId="477" xr:uid="{00000000-0005-0000-0000-000029290000}"/>
    <cellStyle name="Komma 2 9 5 2" xfId="1822" xr:uid="{00000000-0005-0000-0000-00002A290000}"/>
    <cellStyle name="Komma 2 9 5 2 2" xfId="3573" xr:uid="{00000000-0005-0000-0000-00002B290000}"/>
    <cellStyle name="Komma 2 9 5 2 2 2" xfId="8723" xr:uid="{00000000-0005-0000-0000-00002C290000}"/>
    <cellStyle name="Komma 2 9 5 2 2 2 2" xfId="18429" xr:uid="{00000000-0005-0000-0000-00002D290000}"/>
    <cellStyle name="Komma 2 9 5 2 2 3" xfId="13735" xr:uid="{00000000-0005-0000-0000-00002E290000}"/>
    <cellStyle name="Komma 2 9 5 2 3" xfId="5291" xr:uid="{00000000-0005-0000-0000-00002F290000}"/>
    <cellStyle name="Komma 2 9 5 2 3 2" xfId="10439" xr:uid="{00000000-0005-0000-0000-000030290000}"/>
    <cellStyle name="Komma 2 9 5 2 3 2 2" xfId="19993" xr:uid="{00000000-0005-0000-0000-000031290000}"/>
    <cellStyle name="Komma 2 9 5 2 3 3" xfId="15301" xr:uid="{00000000-0005-0000-0000-000032290000}"/>
    <cellStyle name="Komma 2 9 5 2 4" xfId="7007" xr:uid="{00000000-0005-0000-0000-000033290000}"/>
    <cellStyle name="Komma 2 9 5 2 4 2" xfId="16865" xr:uid="{00000000-0005-0000-0000-000034290000}"/>
    <cellStyle name="Komma 2 9 5 2 5" xfId="12167" xr:uid="{00000000-0005-0000-0000-000035290000}"/>
    <cellStyle name="Komma 2 9 5 3" xfId="2711" xr:uid="{00000000-0005-0000-0000-000036290000}"/>
    <cellStyle name="Komma 2 9 5 3 2" xfId="7865" xr:uid="{00000000-0005-0000-0000-000037290000}"/>
    <cellStyle name="Komma 2 9 5 3 2 2" xfId="17647" xr:uid="{00000000-0005-0000-0000-000038290000}"/>
    <cellStyle name="Komma 2 9 5 3 3" xfId="12953" xr:uid="{00000000-0005-0000-0000-000039290000}"/>
    <cellStyle name="Komma 2 9 5 4" xfId="4433" xr:uid="{00000000-0005-0000-0000-00003A290000}"/>
    <cellStyle name="Komma 2 9 5 4 2" xfId="9581" xr:uid="{00000000-0005-0000-0000-00003B290000}"/>
    <cellStyle name="Komma 2 9 5 4 2 2" xfId="19211" xr:uid="{00000000-0005-0000-0000-00003C290000}"/>
    <cellStyle name="Komma 2 9 5 4 3" xfId="14519" xr:uid="{00000000-0005-0000-0000-00003D290000}"/>
    <cellStyle name="Komma 2 9 5 5" xfId="6149" xr:uid="{00000000-0005-0000-0000-00003E290000}"/>
    <cellStyle name="Komma 2 9 5 5 2" xfId="16083" xr:uid="{00000000-0005-0000-0000-00003F290000}"/>
    <cellStyle name="Komma 2 9 5 6" xfId="11303" xr:uid="{00000000-0005-0000-0000-000040290000}"/>
    <cellStyle name="Komma 2 9 6" xfId="1813" xr:uid="{00000000-0005-0000-0000-000041290000}"/>
    <cellStyle name="Komma 2 9 6 2" xfId="3564" xr:uid="{00000000-0005-0000-0000-000042290000}"/>
    <cellStyle name="Komma 2 9 6 2 2" xfId="8714" xr:uid="{00000000-0005-0000-0000-000043290000}"/>
    <cellStyle name="Komma 2 9 6 2 2 2" xfId="18420" xr:uid="{00000000-0005-0000-0000-000044290000}"/>
    <cellStyle name="Komma 2 9 6 2 3" xfId="13726" xr:uid="{00000000-0005-0000-0000-000045290000}"/>
    <cellStyle name="Komma 2 9 6 3" xfId="5282" xr:uid="{00000000-0005-0000-0000-000046290000}"/>
    <cellStyle name="Komma 2 9 6 3 2" xfId="10430" xr:uid="{00000000-0005-0000-0000-000047290000}"/>
    <cellStyle name="Komma 2 9 6 3 2 2" xfId="19984" xr:uid="{00000000-0005-0000-0000-000048290000}"/>
    <cellStyle name="Komma 2 9 6 3 3" xfId="15292" xr:uid="{00000000-0005-0000-0000-000049290000}"/>
    <cellStyle name="Komma 2 9 6 4" xfId="6998" xr:uid="{00000000-0005-0000-0000-00004A290000}"/>
    <cellStyle name="Komma 2 9 6 4 2" xfId="16856" xr:uid="{00000000-0005-0000-0000-00004B290000}"/>
    <cellStyle name="Komma 2 9 6 5" xfId="12158" xr:uid="{00000000-0005-0000-0000-00004C290000}"/>
    <cellStyle name="Komma 2 9 7" xfId="2702" xr:uid="{00000000-0005-0000-0000-00004D290000}"/>
    <cellStyle name="Komma 2 9 7 2" xfId="7856" xr:uid="{00000000-0005-0000-0000-00004E290000}"/>
    <cellStyle name="Komma 2 9 7 2 2" xfId="17638" xr:uid="{00000000-0005-0000-0000-00004F290000}"/>
    <cellStyle name="Komma 2 9 7 3" xfId="12944" xr:uid="{00000000-0005-0000-0000-000050290000}"/>
    <cellStyle name="Komma 2 9 8" xfId="4424" xr:uid="{00000000-0005-0000-0000-000051290000}"/>
    <cellStyle name="Komma 2 9 8 2" xfId="9572" xr:uid="{00000000-0005-0000-0000-000052290000}"/>
    <cellStyle name="Komma 2 9 8 2 2" xfId="19202" xr:uid="{00000000-0005-0000-0000-000053290000}"/>
    <cellStyle name="Komma 2 9 8 3" xfId="14510" xr:uid="{00000000-0005-0000-0000-000054290000}"/>
    <cellStyle name="Komma 2 9 9" xfId="6140" xr:uid="{00000000-0005-0000-0000-000055290000}"/>
    <cellStyle name="Komma 2 9 9 2" xfId="16074" xr:uid="{00000000-0005-0000-0000-000056290000}"/>
    <cellStyle name="Komma 20" xfId="478" xr:uid="{00000000-0005-0000-0000-000057290000}"/>
    <cellStyle name="Komma 20 2" xfId="1823" xr:uid="{00000000-0005-0000-0000-000058290000}"/>
    <cellStyle name="Komma 20 2 2" xfId="3574" xr:uid="{00000000-0005-0000-0000-000059290000}"/>
    <cellStyle name="Komma 20 2 2 2" xfId="8724" xr:uid="{00000000-0005-0000-0000-00005A290000}"/>
    <cellStyle name="Komma 20 2 2 2 2" xfId="18430" xr:uid="{00000000-0005-0000-0000-00005B290000}"/>
    <cellStyle name="Komma 20 2 2 3" xfId="13736" xr:uid="{00000000-0005-0000-0000-00005C290000}"/>
    <cellStyle name="Komma 20 2 3" xfId="5292" xr:uid="{00000000-0005-0000-0000-00005D290000}"/>
    <cellStyle name="Komma 20 2 3 2" xfId="10440" xr:uid="{00000000-0005-0000-0000-00005E290000}"/>
    <cellStyle name="Komma 20 2 3 2 2" xfId="19994" xr:uid="{00000000-0005-0000-0000-00005F290000}"/>
    <cellStyle name="Komma 20 2 3 3" xfId="15302" xr:uid="{00000000-0005-0000-0000-000060290000}"/>
    <cellStyle name="Komma 20 2 4" xfId="7008" xr:uid="{00000000-0005-0000-0000-000061290000}"/>
    <cellStyle name="Komma 20 2 4 2" xfId="16866" xr:uid="{00000000-0005-0000-0000-000062290000}"/>
    <cellStyle name="Komma 20 2 5" xfId="12168" xr:uid="{00000000-0005-0000-0000-000063290000}"/>
    <cellStyle name="Komma 20 3" xfId="2712" xr:uid="{00000000-0005-0000-0000-000064290000}"/>
    <cellStyle name="Komma 20 3 2" xfId="7866" xr:uid="{00000000-0005-0000-0000-000065290000}"/>
    <cellStyle name="Komma 20 3 2 2" xfId="17648" xr:uid="{00000000-0005-0000-0000-000066290000}"/>
    <cellStyle name="Komma 20 3 3" xfId="12954" xr:uid="{00000000-0005-0000-0000-000067290000}"/>
    <cellStyle name="Komma 20 4" xfId="4434" xr:uid="{00000000-0005-0000-0000-000068290000}"/>
    <cellStyle name="Komma 20 4 2" xfId="9582" xr:uid="{00000000-0005-0000-0000-000069290000}"/>
    <cellStyle name="Komma 20 4 2 2" xfId="19212" xr:uid="{00000000-0005-0000-0000-00006A290000}"/>
    <cellStyle name="Komma 20 4 3" xfId="14520" xr:uid="{00000000-0005-0000-0000-00006B290000}"/>
    <cellStyle name="Komma 20 5" xfId="6150" xr:uid="{00000000-0005-0000-0000-00006C290000}"/>
    <cellStyle name="Komma 20 5 2" xfId="16084" xr:uid="{00000000-0005-0000-0000-00006D290000}"/>
    <cellStyle name="Komma 20 6" xfId="11304" xr:uid="{00000000-0005-0000-0000-00006E290000}"/>
    <cellStyle name="Komma 21" xfId="479" xr:uid="{00000000-0005-0000-0000-00006F290000}"/>
    <cellStyle name="Komma 21 2" xfId="1824" xr:uid="{00000000-0005-0000-0000-000070290000}"/>
    <cellStyle name="Komma 21 2 2" xfId="3575" xr:uid="{00000000-0005-0000-0000-000071290000}"/>
    <cellStyle name="Komma 21 2 2 2" xfId="8725" xr:uid="{00000000-0005-0000-0000-000072290000}"/>
    <cellStyle name="Komma 21 2 2 2 2" xfId="18431" xr:uid="{00000000-0005-0000-0000-000073290000}"/>
    <cellStyle name="Komma 21 2 2 3" xfId="13737" xr:uid="{00000000-0005-0000-0000-000074290000}"/>
    <cellStyle name="Komma 21 2 3" xfId="5293" xr:uid="{00000000-0005-0000-0000-000075290000}"/>
    <cellStyle name="Komma 21 2 3 2" xfId="10441" xr:uid="{00000000-0005-0000-0000-000076290000}"/>
    <cellStyle name="Komma 21 2 3 2 2" xfId="19995" xr:uid="{00000000-0005-0000-0000-000077290000}"/>
    <cellStyle name="Komma 21 2 3 3" xfId="15303" xr:uid="{00000000-0005-0000-0000-000078290000}"/>
    <cellStyle name="Komma 21 2 4" xfId="7009" xr:uid="{00000000-0005-0000-0000-000079290000}"/>
    <cellStyle name="Komma 21 2 4 2" xfId="16867" xr:uid="{00000000-0005-0000-0000-00007A290000}"/>
    <cellStyle name="Komma 21 2 5" xfId="12169" xr:uid="{00000000-0005-0000-0000-00007B290000}"/>
    <cellStyle name="Komma 21 3" xfId="2713" xr:uid="{00000000-0005-0000-0000-00007C290000}"/>
    <cellStyle name="Komma 21 3 2" xfId="7867" xr:uid="{00000000-0005-0000-0000-00007D290000}"/>
    <cellStyle name="Komma 21 3 2 2" xfId="17649" xr:uid="{00000000-0005-0000-0000-00007E290000}"/>
    <cellStyle name="Komma 21 3 3" xfId="12955" xr:uid="{00000000-0005-0000-0000-00007F290000}"/>
    <cellStyle name="Komma 21 4" xfId="4435" xr:uid="{00000000-0005-0000-0000-000080290000}"/>
    <cellStyle name="Komma 21 4 2" xfId="9583" xr:uid="{00000000-0005-0000-0000-000081290000}"/>
    <cellStyle name="Komma 21 4 2 2" xfId="19213" xr:uid="{00000000-0005-0000-0000-000082290000}"/>
    <cellStyle name="Komma 21 4 3" xfId="14521" xr:uid="{00000000-0005-0000-0000-000083290000}"/>
    <cellStyle name="Komma 21 5" xfId="6151" xr:uid="{00000000-0005-0000-0000-000084290000}"/>
    <cellStyle name="Komma 21 5 2" xfId="16085" xr:uid="{00000000-0005-0000-0000-000085290000}"/>
    <cellStyle name="Komma 21 6" xfId="11305" xr:uid="{00000000-0005-0000-0000-000086290000}"/>
    <cellStyle name="Komma 3" xfId="480" xr:uid="{00000000-0005-0000-0000-000087290000}"/>
    <cellStyle name="Komma 3 10" xfId="481" xr:uid="{00000000-0005-0000-0000-000088290000}"/>
    <cellStyle name="Komma 3 10 2" xfId="482" xr:uid="{00000000-0005-0000-0000-000089290000}"/>
    <cellStyle name="Komma 3 10 2 2" xfId="1827" xr:uid="{00000000-0005-0000-0000-00008A290000}"/>
    <cellStyle name="Komma 3 10 2 2 2" xfId="3578" xr:uid="{00000000-0005-0000-0000-00008B290000}"/>
    <cellStyle name="Komma 3 10 2 2 2 2" xfId="8728" xr:uid="{00000000-0005-0000-0000-00008C290000}"/>
    <cellStyle name="Komma 3 10 2 2 2 2 2" xfId="18434" xr:uid="{00000000-0005-0000-0000-00008D290000}"/>
    <cellStyle name="Komma 3 10 2 2 2 3" xfId="13740" xr:uid="{00000000-0005-0000-0000-00008E290000}"/>
    <cellStyle name="Komma 3 10 2 2 3" xfId="5296" xr:uid="{00000000-0005-0000-0000-00008F290000}"/>
    <cellStyle name="Komma 3 10 2 2 3 2" xfId="10444" xr:uid="{00000000-0005-0000-0000-000090290000}"/>
    <cellStyle name="Komma 3 10 2 2 3 2 2" xfId="19998" xr:uid="{00000000-0005-0000-0000-000091290000}"/>
    <cellStyle name="Komma 3 10 2 2 3 3" xfId="15306" xr:uid="{00000000-0005-0000-0000-000092290000}"/>
    <cellStyle name="Komma 3 10 2 2 4" xfId="7012" xr:uid="{00000000-0005-0000-0000-000093290000}"/>
    <cellStyle name="Komma 3 10 2 2 4 2" xfId="16870" xr:uid="{00000000-0005-0000-0000-000094290000}"/>
    <cellStyle name="Komma 3 10 2 2 5" xfId="12172" xr:uid="{00000000-0005-0000-0000-000095290000}"/>
    <cellStyle name="Komma 3 10 2 3" xfId="2716" xr:uid="{00000000-0005-0000-0000-000096290000}"/>
    <cellStyle name="Komma 3 10 2 3 2" xfId="7870" xr:uid="{00000000-0005-0000-0000-000097290000}"/>
    <cellStyle name="Komma 3 10 2 3 2 2" xfId="17652" xr:uid="{00000000-0005-0000-0000-000098290000}"/>
    <cellStyle name="Komma 3 10 2 3 3" xfId="12958" xr:uid="{00000000-0005-0000-0000-000099290000}"/>
    <cellStyle name="Komma 3 10 2 4" xfId="4438" xr:uid="{00000000-0005-0000-0000-00009A290000}"/>
    <cellStyle name="Komma 3 10 2 4 2" xfId="9586" xr:uid="{00000000-0005-0000-0000-00009B290000}"/>
    <cellStyle name="Komma 3 10 2 4 2 2" xfId="19216" xr:uid="{00000000-0005-0000-0000-00009C290000}"/>
    <cellStyle name="Komma 3 10 2 4 3" xfId="14524" xr:uid="{00000000-0005-0000-0000-00009D290000}"/>
    <cellStyle name="Komma 3 10 2 5" xfId="6154" xr:uid="{00000000-0005-0000-0000-00009E290000}"/>
    <cellStyle name="Komma 3 10 2 5 2" xfId="16088" xr:uid="{00000000-0005-0000-0000-00009F290000}"/>
    <cellStyle name="Komma 3 10 2 6" xfId="11308" xr:uid="{00000000-0005-0000-0000-0000A0290000}"/>
    <cellStyle name="Komma 3 10 3" xfId="1826" xr:uid="{00000000-0005-0000-0000-0000A1290000}"/>
    <cellStyle name="Komma 3 10 3 2" xfId="3577" xr:uid="{00000000-0005-0000-0000-0000A2290000}"/>
    <cellStyle name="Komma 3 10 3 2 2" xfId="8727" xr:uid="{00000000-0005-0000-0000-0000A3290000}"/>
    <cellStyle name="Komma 3 10 3 2 2 2" xfId="18433" xr:uid="{00000000-0005-0000-0000-0000A4290000}"/>
    <cellStyle name="Komma 3 10 3 2 3" xfId="13739" xr:uid="{00000000-0005-0000-0000-0000A5290000}"/>
    <cellStyle name="Komma 3 10 3 3" xfId="5295" xr:uid="{00000000-0005-0000-0000-0000A6290000}"/>
    <cellStyle name="Komma 3 10 3 3 2" xfId="10443" xr:uid="{00000000-0005-0000-0000-0000A7290000}"/>
    <cellStyle name="Komma 3 10 3 3 2 2" xfId="19997" xr:uid="{00000000-0005-0000-0000-0000A8290000}"/>
    <cellStyle name="Komma 3 10 3 3 3" xfId="15305" xr:uid="{00000000-0005-0000-0000-0000A9290000}"/>
    <cellStyle name="Komma 3 10 3 4" xfId="7011" xr:uid="{00000000-0005-0000-0000-0000AA290000}"/>
    <cellStyle name="Komma 3 10 3 4 2" xfId="16869" xr:uid="{00000000-0005-0000-0000-0000AB290000}"/>
    <cellStyle name="Komma 3 10 3 5" xfId="12171" xr:uid="{00000000-0005-0000-0000-0000AC290000}"/>
    <cellStyle name="Komma 3 10 4" xfId="2715" xr:uid="{00000000-0005-0000-0000-0000AD290000}"/>
    <cellStyle name="Komma 3 10 4 2" xfId="7869" xr:uid="{00000000-0005-0000-0000-0000AE290000}"/>
    <cellStyle name="Komma 3 10 4 2 2" xfId="17651" xr:uid="{00000000-0005-0000-0000-0000AF290000}"/>
    <cellStyle name="Komma 3 10 4 3" xfId="12957" xr:uid="{00000000-0005-0000-0000-0000B0290000}"/>
    <cellStyle name="Komma 3 10 5" xfId="4437" xr:uid="{00000000-0005-0000-0000-0000B1290000}"/>
    <cellStyle name="Komma 3 10 5 2" xfId="9585" xr:uid="{00000000-0005-0000-0000-0000B2290000}"/>
    <cellStyle name="Komma 3 10 5 2 2" xfId="19215" xr:uid="{00000000-0005-0000-0000-0000B3290000}"/>
    <cellStyle name="Komma 3 10 5 3" xfId="14523" xr:uid="{00000000-0005-0000-0000-0000B4290000}"/>
    <cellStyle name="Komma 3 10 6" xfId="6153" xr:uid="{00000000-0005-0000-0000-0000B5290000}"/>
    <cellStyle name="Komma 3 10 6 2" xfId="16087" xr:uid="{00000000-0005-0000-0000-0000B6290000}"/>
    <cellStyle name="Komma 3 10 7" xfId="11307" xr:uid="{00000000-0005-0000-0000-0000B7290000}"/>
    <cellStyle name="Komma 3 11" xfId="483" xr:uid="{00000000-0005-0000-0000-0000B8290000}"/>
    <cellStyle name="Komma 3 11 2" xfId="1828" xr:uid="{00000000-0005-0000-0000-0000B9290000}"/>
    <cellStyle name="Komma 3 11 2 2" xfId="3579" xr:uid="{00000000-0005-0000-0000-0000BA290000}"/>
    <cellStyle name="Komma 3 11 2 2 2" xfId="8729" xr:uid="{00000000-0005-0000-0000-0000BB290000}"/>
    <cellStyle name="Komma 3 11 2 2 2 2" xfId="18435" xr:uid="{00000000-0005-0000-0000-0000BC290000}"/>
    <cellStyle name="Komma 3 11 2 2 3" xfId="13741" xr:uid="{00000000-0005-0000-0000-0000BD290000}"/>
    <cellStyle name="Komma 3 11 2 3" xfId="5297" xr:uid="{00000000-0005-0000-0000-0000BE290000}"/>
    <cellStyle name="Komma 3 11 2 3 2" xfId="10445" xr:uid="{00000000-0005-0000-0000-0000BF290000}"/>
    <cellStyle name="Komma 3 11 2 3 2 2" xfId="19999" xr:uid="{00000000-0005-0000-0000-0000C0290000}"/>
    <cellStyle name="Komma 3 11 2 3 3" xfId="15307" xr:uid="{00000000-0005-0000-0000-0000C1290000}"/>
    <cellStyle name="Komma 3 11 2 4" xfId="7013" xr:uid="{00000000-0005-0000-0000-0000C2290000}"/>
    <cellStyle name="Komma 3 11 2 4 2" xfId="16871" xr:uid="{00000000-0005-0000-0000-0000C3290000}"/>
    <cellStyle name="Komma 3 11 2 5" xfId="12173" xr:uid="{00000000-0005-0000-0000-0000C4290000}"/>
    <cellStyle name="Komma 3 11 3" xfId="2717" xr:uid="{00000000-0005-0000-0000-0000C5290000}"/>
    <cellStyle name="Komma 3 11 3 2" xfId="7871" xr:uid="{00000000-0005-0000-0000-0000C6290000}"/>
    <cellStyle name="Komma 3 11 3 2 2" xfId="17653" xr:uid="{00000000-0005-0000-0000-0000C7290000}"/>
    <cellStyle name="Komma 3 11 3 3" xfId="12959" xr:uid="{00000000-0005-0000-0000-0000C8290000}"/>
    <cellStyle name="Komma 3 11 4" xfId="4439" xr:uid="{00000000-0005-0000-0000-0000C9290000}"/>
    <cellStyle name="Komma 3 11 4 2" xfId="9587" xr:uid="{00000000-0005-0000-0000-0000CA290000}"/>
    <cellStyle name="Komma 3 11 4 2 2" xfId="19217" xr:uid="{00000000-0005-0000-0000-0000CB290000}"/>
    <cellStyle name="Komma 3 11 4 3" xfId="14525" xr:uid="{00000000-0005-0000-0000-0000CC290000}"/>
    <cellStyle name="Komma 3 11 5" xfId="6155" xr:uid="{00000000-0005-0000-0000-0000CD290000}"/>
    <cellStyle name="Komma 3 11 5 2" xfId="16089" xr:uid="{00000000-0005-0000-0000-0000CE290000}"/>
    <cellStyle name="Komma 3 11 6" xfId="11309" xr:uid="{00000000-0005-0000-0000-0000CF290000}"/>
    <cellStyle name="Komma 3 12" xfId="484" xr:uid="{00000000-0005-0000-0000-0000D0290000}"/>
    <cellStyle name="Komma 3 12 2" xfId="1829" xr:uid="{00000000-0005-0000-0000-0000D1290000}"/>
    <cellStyle name="Komma 3 12 2 2" xfId="3580" xr:uid="{00000000-0005-0000-0000-0000D2290000}"/>
    <cellStyle name="Komma 3 12 2 2 2" xfId="8730" xr:uid="{00000000-0005-0000-0000-0000D3290000}"/>
    <cellStyle name="Komma 3 12 2 2 2 2" xfId="18436" xr:uid="{00000000-0005-0000-0000-0000D4290000}"/>
    <cellStyle name="Komma 3 12 2 2 3" xfId="13742" xr:uid="{00000000-0005-0000-0000-0000D5290000}"/>
    <cellStyle name="Komma 3 12 2 3" xfId="5298" xr:uid="{00000000-0005-0000-0000-0000D6290000}"/>
    <cellStyle name="Komma 3 12 2 3 2" xfId="10446" xr:uid="{00000000-0005-0000-0000-0000D7290000}"/>
    <cellStyle name="Komma 3 12 2 3 2 2" xfId="20000" xr:uid="{00000000-0005-0000-0000-0000D8290000}"/>
    <cellStyle name="Komma 3 12 2 3 3" xfId="15308" xr:uid="{00000000-0005-0000-0000-0000D9290000}"/>
    <cellStyle name="Komma 3 12 2 4" xfId="7014" xr:uid="{00000000-0005-0000-0000-0000DA290000}"/>
    <cellStyle name="Komma 3 12 2 4 2" xfId="16872" xr:uid="{00000000-0005-0000-0000-0000DB290000}"/>
    <cellStyle name="Komma 3 12 2 5" xfId="12174" xr:uid="{00000000-0005-0000-0000-0000DC290000}"/>
    <cellStyle name="Komma 3 12 3" xfId="2718" xr:uid="{00000000-0005-0000-0000-0000DD290000}"/>
    <cellStyle name="Komma 3 12 3 2" xfId="7872" xr:uid="{00000000-0005-0000-0000-0000DE290000}"/>
    <cellStyle name="Komma 3 12 3 2 2" xfId="17654" xr:uid="{00000000-0005-0000-0000-0000DF290000}"/>
    <cellStyle name="Komma 3 12 3 3" xfId="12960" xr:uid="{00000000-0005-0000-0000-0000E0290000}"/>
    <cellStyle name="Komma 3 12 4" xfId="4440" xr:uid="{00000000-0005-0000-0000-0000E1290000}"/>
    <cellStyle name="Komma 3 12 4 2" xfId="9588" xr:uid="{00000000-0005-0000-0000-0000E2290000}"/>
    <cellStyle name="Komma 3 12 4 2 2" xfId="19218" xr:uid="{00000000-0005-0000-0000-0000E3290000}"/>
    <cellStyle name="Komma 3 12 4 3" xfId="14526" xr:uid="{00000000-0005-0000-0000-0000E4290000}"/>
    <cellStyle name="Komma 3 12 5" xfId="6156" xr:uid="{00000000-0005-0000-0000-0000E5290000}"/>
    <cellStyle name="Komma 3 12 5 2" xfId="16090" xr:uid="{00000000-0005-0000-0000-0000E6290000}"/>
    <cellStyle name="Komma 3 12 6" xfId="11310" xr:uid="{00000000-0005-0000-0000-0000E7290000}"/>
    <cellStyle name="Komma 3 13" xfId="1825" xr:uid="{00000000-0005-0000-0000-0000E8290000}"/>
    <cellStyle name="Komma 3 13 2" xfId="3576" xr:uid="{00000000-0005-0000-0000-0000E9290000}"/>
    <cellStyle name="Komma 3 13 2 2" xfId="8726" xr:uid="{00000000-0005-0000-0000-0000EA290000}"/>
    <cellStyle name="Komma 3 13 2 2 2" xfId="18432" xr:uid="{00000000-0005-0000-0000-0000EB290000}"/>
    <cellStyle name="Komma 3 13 2 3" xfId="13738" xr:uid="{00000000-0005-0000-0000-0000EC290000}"/>
    <cellStyle name="Komma 3 13 3" xfId="5294" xr:uid="{00000000-0005-0000-0000-0000ED290000}"/>
    <cellStyle name="Komma 3 13 3 2" xfId="10442" xr:uid="{00000000-0005-0000-0000-0000EE290000}"/>
    <cellStyle name="Komma 3 13 3 2 2" xfId="19996" xr:uid="{00000000-0005-0000-0000-0000EF290000}"/>
    <cellStyle name="Komma 3 13 3 3" xfId="15304" xr:uid="{00000000-0005-0000-0000-0000F0290000}"/>
    <cellStyle name="Komma 3 13 4" xfId="7010" xr:uid="{00000000-0005-0000-0000-0000F1290000}"/>
    <cellStyle name="Komma 3 13 4 2" xfId="16868" xr:uid="{00000000-0005-0000-0000-0000F2290000}"/>
    <cellStyle name="Komma 3 13 5" xfId="12170" xr:uid="{00000000-0005-0000-0000-0000F3290000}"/>
    <cellStyle name="Komma 3 14" xfId="2714" xr:uid="{00000000-0005-0000-0000-0000F4290000}"/>
    <cellStyle name="Komma 3 14 2" xfId="7868" xr:uid="{00000000-0005-0000-0000-0000F5290000}"/>
    <cellStyle name="Komma 3 14 2 2" xfId="17650" xr:uid="{00000000-0005-0000-0000-0000F6290000}"/>
    <cellStyle name="Komma 3 14 3" xfId="12956" xr:uid="{00000000-0005-0000-0000-0000F7290000}"/>
    <cellStyle name="Komma 3 15" xfId="4436" xr:uid="{00000000-0005-0000-0000-0000F8290000}"/>
    <cellStyle name="Komma 3 15 2" xfId="9584" xr:uid="{00000000-0005-0000-0000-0000F9290000}"/>
    <cellStyle name="Komma 3 15 2 2" xfId="19214" xr:uid="{00000000-0005-0000-0000-0000FA290000}"/>
    <cellStyle name="Komma 3 15 3" xfId="14522" xr:uid="{00000000-0005-0000-0000-0000FB290000}"/>
    <cellStyle name="Komma 3 16" xfId="6152" xr:uid="{00000000-0005-0000-0000-0000FC290000}"/>
    <cellStyle name="Komma 3 16 2" xfId="16086" xr:uid="{00000000-0005-0000-0000-0000FD290000}"/>
    <cellStyle name="Komma 3 17" xfId="11306" xr:uid="{00000000-0005-0000-0000-0000FE290000}"/>
    <cellStyle name="Komma 3 2" xfId="485" xr:uid="{00000000-0005-0000-0000-0000FF290000}"/>
    <cellStyle name="Komma 3 2 10" xfId="11311" xr:uid="{00000000-0005-0000-0000-0000002A0000}"/>
    <cellStyle name="Komma 3 2 2" xfId="486" xr:uid="{00000000-0005-0000-0000-0000012A0000}"/>
    <cellStyle name="Komma 3 2 2 2" xfId="487" xr:uid="{00000000-0005-0000-0000-0000022A0000}"/>
    <cellStyle name="Komma 3 2 2 2 2" xfId="488" xr:uid="{00000000-0005-0000-0000-0000032A0000}"/>
    <cellStyle name="Komma 3 2 2 2 2 2" xfId="1833" xr:uid="{00000000-0005-0000-0000-0000042A0000}"/>
    <cellStyle name="Komma 3 2 2 2 2 2 2" xfId="3584" xr:uid="{00000000-0005-0000-0000-0000052A0000}"/>
    <cellStyle name="Komma 3 2 2 2 2 2 2 2" xfId="8734" xr:uid="{00000000-0005-0000-0000-0000062A0000}"/>
    <cellStyle name="Komma 3 2 2 2 2 2 2 2 2" xfId="18440" xr:uid="{00000000-0005-0000-0000-0000072A0000}"/>
    <cellStyle name="Komma 3 2 2 2 2 2 2 3" xfId="13746" xr:uid="{00000000-0005-0000-0000-0000082A0000}"/>
    <cellStyle name="Komma 3 2 2 2 2 2 3" xfId="5302" xr:uid="{00000000-0005-0000-0000-0000092A0000}"/>
    <cellStyle name="Komma 3 2 2 2 2 2 3 2" xfId="10450" xr:uid="{00000000-0005-0000-0000-00000A2A0000}"/>
    <cellStyle name="Komma 3 2 2 2 2 2 3 2 2" xfId="20004" xr:uid="{00000000-0005-0000-0000-00000B2A0000}"/>
    <cellStyle name="Komma 3 2 2 2 2 2 3 3" xfId="15312" xr:uid="{00000000-0005-0000-0000-00000C2A0000}"/>
    <cellStyle name="Komma 3 2 2 2 2 2 4" xfId="7018" xr:uid="{00000000-0005-0000-0000-00000D2A0000}"/>
    <cellStyle name="Komma 3 2 2 2 2 2 4 2" xfId="16876" xr:uid="{00000000-0005-0000-0000-00000E2A0000}"/>
    <cellStyle name="Komma 3 2 2 2 2 2 5" xfId="12178" xr:uid="{00000000-0005-0000-0000-00000F2A0000}"/>
    <cellStyle name="Komma 3 2 2 2 2 3" xfId="2722" xr:uid="{00000000-0005-0000-0000-0000102A0000}"/>
    <cellStyle name="Komma 3 2 2 2 2 3 2" xfId="7876" xr:uid="{00000000-0005-0000-0000-0000112A0000}"/>
    <cellStyle name="Komma 3 2 2 2 2 3 2 2" xfId="17658" xr:uid="{00000000-0005-0000-0000-0000122A0000}"/>
    <cellStyle name="Komma 3 2 2 2 2 3 3" xfId="12964" xr:uid="{00000000-0005-0000-0000-0000132A0000}"/>
    <cellStyle name="Komma 3 2 2 2 2 4" xfId="4444" xr:uid="{00000000-0005-0000-0000-0000142A0000}"/>
    <cellStyle name="Komma 3 2 2 2 2 4 2" xfId="9592" xr:uid="{00000000-0005-0000-0000-0000152A0000}"/>
    <cellStyle name="Komma 3 2 2 2 2 4 2 2" xfId="19222" xr:uid="{00000000-0005-0000-0000-0000162A0000}"/>
    <cellStyle name="Komma 3 2 2 2 2 4 3" xfId="14530" xr:uid="{00000000-0005-0000-0000-0000172A0000}"/>
    <cellStyle name="Komma 3 2 2 2 2 5" xfId="6160" xr:uid="{00000000-0005-0000-0000-0000182A0000}"/>
    <cellStyle name="Komma 3 2 2 2 2 5 2" xfId="16094" xr:uid="{00000000-0005-0000-0000-0000192A0000}"/>
    <cellStyle name="Komma 3 2 2 2 2 6" xfId="11314" xr:uid="{00000000-0005-0000-0000-00001A2A0000}"/>
    <cellStyle name="Komma 3 2 2 2 3" xfId="1832" xr:uid="{00000000-0005-0000-0000-00001B2A0000}"/>
    <cellStyle name="Komma 3 2 2 2 3 2" xfId="3583" xr:uid="{00000000-0005-0000-0000-00001C2A0000}"/>
    <cellStyle name="Komma 3 2 2 2 3 2 2" xfId="8733" xr:uid="{00000000-0005-0000-0000-00001D2A0000}"/>
    <cellStyle name="Komma 3 2 2 2 3 2 2 2" xfId="18439" xr:uid="{00000000-0005-0000-0000-00001E2A0000}"/>
    <cellStyle name="Komma 3 2 2 2 3 2 3" xfId="13745" xr:uid="{00000000-0005-0000-0000-00001F2A0000}"/>
    <cellStyle name="Komma 3 2 2 2 3 3" xfId="5301" xr:uid="{00000000-0005-0000-0000-0000202A0000}"/>
    <cellStyle name="Komma 3 2 2 2 3 3 2" xfId="10449" xr:uid="{00000000-0005-0000-0000-0000212A0000}"/>
    <cellStyle name="Komma 3 2 2 2 3 3 2 2" xfId="20003" xr:uid="{00000000-0005-0000-0000-0000222A0000}"/>
    <cellStyle name="Komma 3 2 2 2 3 3 3" xfId="15311" xr:uid="{00000000-0005-0000-0000-0000232A0000}"/>
    <cellStyle name="Komma 3 2 2 2 3 4" xfId="7017" xr:uid="{00000000-0005-0000-0000-0000242A0000}"/>
    <cellStyle name="Komma 3 2 2 2 3 4 2" xfId="16875" xr:uid="{00000000-0005-0000-0000-0000252A0000}"/>
    <cellStyle name="Komma 3 2 2 2 3 5" xfId="12177" xr:uid="{00000000-0005-0000-0000-0000262A0000}"/>
    <cellStyle name="Komma 3 2 2 2 4" xfId="2721" xr:uid="{00000000-0005-0000-0000-0000272A0000}"/>
    <cellStyle name="Komma 3 2 2 2 4 2" xfId="7875" xr:uid="{00000000-0005-0000-0000-0000282A0000}"/>
    <cellStyle name="Komma 3 2 2 2 4 2 2" xfId="17657" xr:uid="{00000000-0005-0000-0000-0000292A0000}"/>
    <cellStyle name="Komma 3 2 2 2 4 3" xfId="12963" xr:uid="{00000000-0005-0000-0000-00002A2A0000}"/>
    <cellStyle name="Komma 3 2 2 2 5" xfId="4443" xr:uid="{00000000-0005-0000-0000-00002B2A0000}"/>
    <cellStyle name="Komma 3 2 2 2 5 2" xfId="9591" xr:uid="{00000000-0005-0000-0000-00002C2A0000}"/>
    <cellStyle name="Komma 3 2 2 2 5 2 2" xfId="19221" xr:uid="{00000000-0005-0000-0000-00002D2A0000}"/>
    <cellStyle name="Komma 3 2 2 2 5 3" xfId="14529" xr:uid="{00000000-0005-0000-0000-00002E2A0000}"/>
    <cellStyle name="Komma 3 2 2 2 6" xfId="6159" xr:uid="{00000000-0005-0000-0000-00002F2A0000}"/>
    <cellStyle name="Komma 3 2 2 2 6 2" xfId="16093" xr:uid="{00000000-0005-0000-0000-0000302A0000}"/>
    <cellStyle name="Komma 3 2 2 2 7" xfId="11313" xr:uid="{00000000-0005-0000-0000-0000312A0000}"/>
    <cellStyle name="Komma 3 2 2 3" xfId="489" xr:uid="{00000000-0005-0000-0000-0000322A0000}"/>
    <cellStyle name="Komma 3 2 2 3 2" xfId="1834" xr:uid="{00000000-0005-0000-0000-0000332A0000}"/>
    <cellStyle name="Komma 3 2 2 3 2 2" xfId="3585" xr:uid="{00000000-0005-0000-0000-0000342A0000}"/>
    <cellStyle name="Komma 3 2 2 3 2 2 2" xfId="8735" xr:uid="{00000000-0005-0000-0000-0000352A0000}"/>
    <cellStyle name="Komma 3 2 2 3 2 2 2 2" xfId="18441" xr:uid="{00000000-0005-0000-0000-0000362A0000}"/>
    <cellStyle name="Komma 3 2 2 3 2 2 3" xfId="13747" xr:uid="{00000000-0005-0000-0000-0000372A0000}"/>
    <cellStyle name="Komma 3 2 2 3 2 3" xfId="5303" xr:uid="{00000000-0005-0000-0000-0000382A0000}"/>
    <cellStyle name="Komma 3 2 2 3 2 3 2" xfId="10451" xr:uid="{00000000-0005-0000-0000-0000392A0000}"/>
    <cellStyle name="Komma 3 2 2 3 2 3 2 2" xfId="20005" xr:uid="{00000000-0005-0000-0000-00003A2A0000}"/>
    <cellStyle name="Komma 3 2 2 3 2 3 3" xfId="15313" xr:uid="{00000000-0005-0000-0000-00003B2A0000}"/>
    <cellStyle name="Komma 3 2 2 3 2 4" xfId="7019" xr:uid="{00000000-0005-0000-0000-00003C2A0000}"/>
    <cellStyle name="Komma 3 2 2 3 2 4 2" xfId="16877" xr:uid="{00000000-0005-0000-0000-00003D2A0000}"/>
    <cellStyle name="Komma 3 2 2 3 2 5" xfId="12179" xr:uid="{00000000-0005-0000-0000-00003E2A0000}"/>
    <cellStyle name="Komma 3 2 2 3 3" xfId="2723" xr:uid="{00000000-0005-0000-0000-00003F2A0000}"/>
    <cellStyle name="Komma 3 2 2 3 3 2" xfId="7877" xr:uid="{00000000-0005-0000-0000-0000402A0000}"/>
    <cellStyle name="Komma 3 2 2 3 3 2 2" xfId="17659" xr:uid="{00000000-0005-0000-0000-0000412A0000}"/>
    <cellStyle name="Komma 3 2 2 3 3 3" xfId="12965" xr:uid="{00000000-0005-0000-0000-0000422A0000}"/>
    <cellStyle name="Komma 3 2 2 3 4" xfId="4445" xr:uid="{00000000-0005-0000-0000-0000432A0000}"/>
    <cellStyle name="Komma 3 2 2 3 4 2" xfId="9593" xr:uid="{00000000-0005-0000-0000-0000442A0000}"/>
    <cellStyle name="Komma 3 2 2 3 4 2 2" xfId="19223" xr:uid="{00000000-0005-0000-0000-0000452A0000}"/>
    <cellStyle name="Komma 3 2 2 3 4 3" xfId="14531" xr:uid="{00000000-0005-0000-0000-0000462A0000}"/>
    <cellStyle name="Komma 3 2 2 3 5" xfId="6161" xr:uid="{00000000-0005-0000-0000-0000472A0000}"/>
    <cellStyle name="Komma 3 2 2 3 5 2" xfId="16095" xr:uid="{00000000-0005-0000-0000-0000482A0000}"/>
    <cellStyle name="Komma 3 2 2 3 6" xfId="11315" xr:uid="{00000000-0005-0000-0000-0000492A0000}"/>
    <cellStyle name="Komma 3 2 2 4" xfId="490" xr:uid="{00000000-0005-0000-0000-00004A2A0000}"/>
    <cellStyle name="Komma 3 2 2 4 2" xfId="1835" xr:uid="{00000000-0005-0000-0000-00004B2A0000}"/>
    <cellStyle name="Komma 3 2 2 4 2 2" xfId="3586" xr:uid="{00000000-0005-0000-0000-00004C2A0000}"/>
    <cellStyle name="Komma 3 2 2 4 2 2 2" xfId="8736" xr:uid="{00000000-0005-0000-0000-00004D2A0000}"/>
    <cellStyle name="Komma 3 2 2 4 2 2 2 2" xfId="18442" xr:uid="{00000000-0005-0000-0000-00004E2A0000}"/>
    <cellStyle name="Komma 3 2 2 4 2 2 3" xfId="13748" xr:uid="{00000000-0005-0000-0000-00004F2A0000}"/>
    <cellStyle name="Komma 3 2 2 4 2 3" xfId="5304" xr:uid="{00000000-0005-0000-0000-0000502A0000}"/>
    <cellStyle name="Komma 3 2 2 4 2 3 2" xfId="10452" xr:uid="{00000000-0005-0000-0000-0000512A0000}"/>
    <cellStyle name="Komma 3 2 2 4 2 3 2 2" xfId="20006" xr:uid="{00000000-0005-0000-0000-0000522A0000}"/>
    <cellStyle name="Komma 3 2 2 4 2 3 3" xfId="15314" xr:uid="{00000000-0005-0000-0000-0000532A0000}"/>
    <cellStyle name="Komma 3 2 2 4 2 4" xfId="7020" xr:uid="{00000000-0005-0000-0000-0000542A0000}"/>
    <cellStyle name="Komma 3 2 2 4 2 4 2" xfId="16878" xr:uid="{00000000-0005-0000-0000-0000552A0000}"/>
    <cellStyle name="Komma 3 2 2 4 2 5" xfId="12180" xr:uid="{00000000-0005-0000-0000-0000562A0000}"/>
    <cellStyle name="Komma 3 2 2 4 3" xfId="2724" xr:uid="{00000000-0005-0000-0000-0000572A0000}"/>
    <cellStyle name="Komma 3 2 2 4 3 2" xfId="7878" xr:uid="{00000000-0005-0000-0000-0000582A0000}"/>
    <cellStyle name="Komma 3 2 2 4 3 2 2" xfId="17660" xr:uid="{00000000-0005-0000-0000-0000592A0000}"/>
    <cellStyle name="Komma 3 2 2 4 3 3" xfId="12966" xr:uid="{00000000-0005-0000-0000-00005A2A0000}"/>
    <cellStyle name="Komma 3 2 2 4 4" xfId="4446" xr:uid="{00000000-0005-0000-0000-00005B2A0000}"/>
    <cellStyle name="Komma 3 2 2 4 4 2" xfId="9594" xr:uid="{00000000-0005-0000-0000-00005C2A0000}"/>
    <cellStyle name="Komma 3 2 2 4 4 2 2" xfId="19224" xr:uid="{00000000-0005-0000-0000-00005D2A0000}"/>
    <cellStyle name="Komma 3 2 2 4 4 3" xfId="14532" xr:uid="{00000000-0005-0000-0000-00005E2A0000}"/>
    <cellStyle name="Komma 3 2 2 4 5" xfId="6162" xr:uid="{00000000-0005-0000-0000-00005F2A0000}"/>
    <cellStyle name="Komma 3 2 2 4 5 2" xfId="16096" xr:uid="{00000000-0005-0000-0000-0000602A0000}"/>
    <cellStyle name="Komma 3 2 2 4 6" xfId="11316" xr:uid="{00000000-0005-0000-0000-0000612A0000}"/>
    <cellStyle name="Komma 3 2 2 5" xfId="1831" xr:uid="{00000000-0005-0000-0000-0000622A0000}"/>
    <cellStyle name="Komma 3 2 2 5 2" xfId="3582" xr:uid="{00000000-0005-0000-0000-0000632A0000}"/>
    <cellStyle name="Komma 3 2 2 5 2 2" xfId="8732" xr:uid="{00000000-0005-0000-0000-0000642A0000}"/>
    <cellStyle name="Komma 3 2 2 5 2 2 2" xfId="18438" xr:uid="{00000000-0005-0000-0000-0000652A0000}"/>
    <cellStyle name="Komma 3 2 2 5 2 3" xfId="13744" xr:uid="{00000000-0005-0000-0000-0000662A0000}"/>
    <cellStyle name="Komma 3 2 2 5 3" xfId="5300" xr:uid="{00000000-0005-0000-0000-0000672A0000}"/>
    <cellStyle name="Komma 3 2 2 5 3 2" xfId="10448" xr:uid="{00000000-0005-0000-0000-0000682A0000}"/>
    <cellStyle name="Komma 3 2 2 5 3 2 2" xfId="20002" xr:uid="{00000000-0005-0000-0000-0000692A0000}"/>
    <cellStyle name="Komma 3 2 2 5 3 3" xfId="15310" xr:uid="{00000000-0005-0000-0000-00006A2A0000}"/>
    <cellStyle name="Komma 3 2 2 5 4" xfId="7016" xr:uid="{00000000-0005-0000-0000-00006B2A0000}"/>
    <cellStyle name="Komma 3 2 2 5 4 2" xfId="16874" xr:uid="{00000000-0005-0000-0000-00006C2A0000}"/>
    <cellStyle name="Komma 3 2 2 5 5" xfId="12176" xr:uid="{00000000-0005-0000-0000-00006D2A0000}"/>
    <cellStyle name="Komma 3 2 2 6" xfId="2720" xr:uid="{00000000-0005-0000-0000-00006E2A0000}"/>
    <cellStyle name="Komma 3 2 2 6 2" xfId="7874" xr:uid="{00000000-0005-0000-0000-00006F2A0000}"/>
    <cellStyle name="Komma 3 2 2 6 2 2" xfId="17656" xr:uid="{00000000-0005-0000-0000-0000702A0000}"/>
    <cellStyle name="Komma 3 2 2 6 3" xfId="12962" xr:uid="{00000000-0005-0000-0000-0000712A0000}"/>
    <cellStyle name="Komma 3 2 2 7" xfId="4442" xr:uid="{00000000-0005-0000-0000-0000722A0000}"/>
    <cellStyle name="Komma 3 2 2 7 2" xfId="9590" xr:uid="{00000000-0005-0000-0000-0000732A0000}"/>
    <cellStyle name="Komma 3 2 2 7 2 2" xfId="19220" xr:uid="{00000000-0005-0000-0000-0000742A0000}"/>
    <cellStyle name="Komma 3 2 2 7 3" xfId="14528" xr:uid="{00000000-0005-0000-0000-0000752A0000}"/>
    <cellStyle name="Komma 3 2 2 8" xfId="6158" xr:uid="{00000000-0005-0000-0000-0000762A0000}"/>
    <cellStyle name="Komma 3 2 2 8 2" xfId="16092" xr:uid="{00000000-0005-0000-0000-0000772A0000}"/>
    <cellStyle name="Komma 3 2 2 9" xfId="11312" xr:uid="{00000000-0005-0000-0000-0000782A0000}"/>
    <cellStyle name="Komma 3 2 3" xfId="491" xr:uid="{00000000-0005-0000-0000-0000792A0000}"/>
    <cellStyle name="Komma 3 2 3 2" xfId="492" xr:uid="{00000000-0005-0000-0000-00007A2A0000}"/>
    <cellStyle name="Komma 3 2 3 2 2" xfId="1837" xr:uid="{00000000-0005-0000-0000-00007B2A0000}"/>
    <cellStyle name="Komma 3 2 3 2 2 2" xfId="3588" xr:uid="{00000000-0005-0000-0000-00007C2A0000}"/>
    <cellStyle name="Komma 3 2 3 2 2 2 2" xfId="8738" xr:uid="{00000000-0005-0000-0000-00007D2A0000}"/>
    <cellStyle name="Komma 3 2 3 2 2 2 2 2" xfId="18444" xr:uid="{00000000-0005-0000-0000-00007E2A0000}"/>
    <cellStyle name="Komma 3 2 3 2 2 2 3" xfId="13750" xr:uid="{00000000-0005-0000-0000-00007F2A0000}"/>
    <cellStyle name="Komma 3 2 3 2 2 3" xfId="5306" xr:uid="{00000000-0005-0000-0000-0000802A0000}"/>
    <cellStyle name="Komma 3 2 3 2 2 3 2" xfId="10454" xr:uid="{00000000-0005-0000-0000-0000812A0000}"/>
    <cellStyle name="Komma 3 2 3 2 2 3 2 2" xfId="20008" xr:uid="{00000000-0005-0000-0000-0000822A0000}"/>
    <cellStyle name="Komma 3 2 3 2 2 3 3" xfId="15316" xr:uid="{00000000-0005-0000-0000-0000832A0000}"/>
    <cellStyle name="Komma 3 2 3 2 2 4" xfId="7022" xr:uid="{00000000-0005-0000-0000-0000842A0000}"/>
    <cellStyle name="Komma 3 2 3 2 2 4 2" xfId="16880" xr:uid="{00000000-0005-0000-0000-0000852A0000}"/>
    <cellStyle name="Komma 3 2 3 2 2 5" xfId="12182" xr:uid="{00000000-0005-0000-0000-0000862A0000}"/>
    <cellStyle name="Komma 3 2 3 2 3" xfId="2726" xr:uid="{00000000-0005-0000-0000-0000872A0000}"/>
    <cellStyle name="Komma 3 2 3 2 3 2" xfId="7880" xr:uid="{00000000-0005-0000-0000-0000882A0000}"/>
    <cellStyle name="Komma 3 2 3 2 3 2 2" xfId="17662" xr:uid="{00000000-0005-0000-0000-0000892A0000}"/>
    <cellStyle name="Komma 3 2 3 2 3 3" xfId="12968" xr:uid="{00000000-0005-0000-0000-00008A2A0000}"/>
    <cellStyle name="Komma 3 2 3 2 4" xfId="4448" xr:uid="{00000000-0005-0000-0000-00008B2A0000}"/>
    <cellStyle name="Komma 3 2 3 2 4 2" xfId="9596" xr:uid="{00000000-0005-0000-0000-00008C2A0000}"/>
    <cellStyle name="Komma 3 2 3 2 4 2 2" xfId="19226" xr:uid="{00000000-0005-0000-0000-00008D2A0000}"/>
    <cellStyle name="Komma 3 2 3 2 4 3" xfId="14534" xr:uid="{00000000-0005-0000-0000-00008E2A0000}"/>
    <cellStyle name="Komma 3 2 3 2 5" xfId="6164" xr:uid="{00000000-0005-0000-0000-00008F2A0000}"/>
    <cellStyle name="Komma 3 2 3 2 5 2" xfId="16098" xr:uid="{00000000-0005-0000-0000-0000902A0000}"/>
    <cellStyle name="Komma 3 2 3 2 6" xfId="11318" xr:uid="{00000000-0005-0000-0000-0000912A0000}"/>
    <cellStyle name="Komma 3 2 3 3" xfId="1836" xr:uid="{00000000-0005-0000-0000-0000922A0000}"/>
    <cellStyle name="Komma 3 2 3 3 2" xfId="3587" xr:uid="{00000000-0005-0000-0000-0000932A0000}"/>
    <cellStyle name="Komma 3 2 3 3 2 2" xfId="8737" xr:uid="{00000000-0005-0000-0000-0000942A0000}"/>
    <cellStyle name="Komma 3 2 3 3 2 2 2" xfId="18443" xr:uid="{00000000-0005-0000-0000-0000952A0000}"/>
    <cellStyle name="Komma 3 2 3 3 2 3" xfId="13749" xr:uid="{00000000-0005-0000-0000-0000962A0000}"/>
    <cellStyle name="Komma 3 2 3 3 3" xfId="5305" xr:uid="{00000000-0005-0000-0000-0000972A0000}"/>
    <cellStyle name="Komma 3 2 3 3 3 2" xfId="10453" xr:uid="{00000000-0005-0000-0000-0000982A0000}"/>
    <cellStyle name="Komma 3 2 3 3 3 2 2" xfId="20007" xr:uid="{00000000-0005-0000-0000-0000992A0000}"/>
    <cellStyle name="Komma 3 2 3 3 3 3" xfId="15315" xr:uid="{00000000-0005-0000-0000-00009A2A0000}"/>
    <cellStyle name="Komma 3 2 3 3 4" xfId="7021" xr:uid="{00000000-0005-0000-0000-00009B2A0000}"/>
    <cellStyle name="Komma 3 2 3 3 4 2" xfId="16879" xr:uid="{00000000-0005-0000-0000-00009C2A0000}"/>
    <cellStyle name="Komma 3 2 3 3 5" xfId="12181" xr:uid="{00000000-0005-0000-0000-00009D2A0000}"/>
    <cellStyle name="Komma 3 2 3 4" xfId="2725" xr:uid="{00000000-0005-0000-0000-00009E2A0000}"/>
    <cellStyle name="Komma 3 2 3 4 2" xfId="7879" xr:uid="{00000000-0005-0000-0000-00009F2A0000}"/>
    <cellStyle name="Komma 3 2 3 4 2 2" xfId="17661" xr:uid="{00000000-0005-0000-0000-0000A02A0000}"/>
    <cellStyle name="Komma 3 2 3 4 3" xfId="12967" xr:uid="{00000000-0005-0000-0000-0000A12A0000}"/>
    <cellStyle name="Komma 3 2 3 5" xfId="4447" xr:uid="{00000000-0005-0000-0000-0000A22A0000}"/>
    <cellStyle name="Komma 3 2 3 5 2" xfId="9595" xr:uid="{00000000-0005-0000-0000-0000A32A0000}"/>
    <cellStyle name="Komma 3 2 3 5 2 2" xfId="19225" xr:uid="{00000000-0005-0000-0000-0000A42A0000}"/>
    <cellStyle name="Komma 3 2 3 5 3" xfId="14533" xr:uid="{00000000-0005-0000-0000-0000A52A0000}"/>
    <cellStyle name="Komma 3 2 3 6" xfId="6163" xr:uid="{00000000-0005-0000-0000-0000A62A0000}"/>
    <cellStyle name="Komma 3 2 3 6 2" xfId="16097" xr:uid="{00000000-0005-0000-0000-0000A72A0000}"/>
    <cellStyle name="Komma 3 2 3 7" xfId="11317" xr:uid="{00000000-0005-0000-0000-0000A82A0000}"/>
    <cellStyle name="Komma 3 2 4" xfId="493" xr:uid="{00000000-0005-0000-0000-0000A92A0000}"/>
    <cellStyle name="Komma 3 2 4 2" xfId="1838" xr:uid="{00000000-0005-0000-0000-0000AA2A0000}"/>
    <cellStyle name="Komma 3 2 4 2 2" xfId="3589" xr:uid="{00000000-0005-0000-0000-0000AB2A0000}"/>
    <cellStyle name="Komma 3 2 4 2 2 2" xfId="8739" xr:uid="{00000000-0005-0000-0000-0000AC2A0000}"/>
    <cellStyle name="Komma 3 2 4 2 2 2 2" xfId="18445" xr:uid="{00000000-0005-0000-0000-0000AD2A0000}"/>
    <cellStyle name="Komma 3 2 4 2 2 3" xfId="13751" xr:uid="{00000000-0005-0000-0000-0000AE2A0000}"/>
    <cellStyle name="Komma 3 2 4 2 3" xfId="5307" xr:uid="{00000000-0005-0000-0000-0000AF2A0000}"/>
    <cellStyle name="Komma 3 2 4 2 3 2" xfId="10455" xr:uid="{00000000-0005-0000-0000-0000B02A0000}"/>
    <cellStyle name="Komma 3 2 4 2 3 2 2" xfId="20009" xr:uid="{00000000-0005-0000-0000-0000B12A0000}"/>
    <cellStyle name="Komma 3 2 4 2 3 3" xfId="15317" xr:uid="{00000000-0005-0000-0000-0000B22A0000}"/>
    <cellStyle name="Komma 3 2 4 2 4" xfId="7023" xr:uid="{00000000-0005-0000-0000-0000B32A0000}"/>
    <cellStyle name="Komma 3 2 4 2 4 2" xfId="16881" xr:uid="{00000000-0005-0000-0000-0000B42A0000}"/>
    <cellStyle name="Komma 3 2 4 2 5" xfId="12183" xr:uid="{00000000-0005-0000-0000-0000B52A0000}"/>
    <cellStyle name="Komma 3 2 4 3" xfId="2727" xr:uid="{00000000-0005-0000-0000-0000B62A0000}"/>
    <cellStyle name="Komma 3 2 4 3 2" xfId="7881" xr:uid="{00000000-0005-0000-0000-0000B72A0000}"/>
    <cellStyle name="Komma 3 2 4 3 2 2" xfId="17663" xr:uid="{00000000-0005-0000-0000-0000B82A0000}"/>
    <cellStyle name="Komma 3 2 4 3 3" xfId="12969" xr:uid="{00000000-0005-0000-0000-0000B92A0000}"/>
    <cellStyle name="Komma 3 2 4 4" xfId="4449" xr:uid="{00000000-0005-0000-0000-0000BA2A0000}"/>
    <cellStyle name="Komma 3 2 4 4 2" xfId="9597" xr:uid="{00000000-0005-0000-0000-0000BB2A0000}"/>
    <cellStyle name="Komma 3 2 4 4 2 2" xfId="19227" xr:uid="{00000000-0005-0000-0000-0000BC2A0000}"/>
    <cellStyle name="Komma 3 2 4 4 3" xfId="14535" xr:uid="{00000000-0005-0000-0000-0000BD2A0000}"/>
    <cellStyle name="Komma 3 2 4 5" xfId="6165" xr:uid="{00000000-0005-0000-0000-0000BE2A0000}"/>
    <cellStyle name="Komma 3 2 4 5 2" xfId="16099" xr:uid="{00000000-0005-0000-0000-0000BF2A0000}"/>
    <cellStyle name="Komma 3 2 4 6" xfId="11319" xr:uid="{00000000-0005-0000-0000-0000C02A0000}"/>
    <cellStyle name="Komma 3 2 5" xfId="494" xr:uid="{00000000-0005-0000-0000-0000C12A0000}"/>
    <cellStyle name="Komma 3 2 5 2" xfId="1839" xr:uid="{00000000-0005-0000-0000-0000C22A0000}"/>
    <cellStyle name="Komma 3 2 5 2 2" xfId="3590" xr:uid="{00000000-0005-0000-0000-0000C32A0000}"/>
    <cellStyle name="Komma 3 2 5 2 2 2" xfId="8740" xr:uid="{00000000-0005-0000-0000-0000C42A0000}"/>
    <cellStyle name="Komma 3 2 5 2 2 2 2" xfId="18446" xr:uid="{00000000-0005-0000-0000-0000C52A0000}"/>
    <cellStyle name="Komma 3 2 5 2 2 3" xfId="13752" xr:uid="{00000000-0005-0000-0000-0000C62A0000}"/>
    <cellStyle name="Komma 3 2 5 2 3" xfId="5308" xr:uid="{00000000-0005-0000-0000-0000C72A0000}"/>
    <cellStyle name="Komma 3 2 5 2 3 2" xfId="10456" xr:uid="{00000000-0005-0000-0000-0000C82A0000}"/>
    <cellStyle name="Komma 3 2 5 2 3 2 2" xfId="20010" xr:uid="{00000000-0005-0000-0000-0000C92A0000}"/>
    <cellStyle name="Komma 3 2 5 2 3 3" xfId="15318" xr:uid="{00000000-0005-0000-0000-0000CA2A0000}"/>
    <cellStyle name="Komma 3 2 5 2 4" xfId="7024" xr:uid="{00000000-0005-0000-0000-0000CB2A0000}"/>
    <cellStyle name="Komma 3 2 5 2 4 2" xfId="16882" xr:uid="{00000000-0005-0000-0000-0000CC2A0000}"/>
    <cellStyle name="Komma 3 2 5 2 5" xfId="12184" xr:uid="{00000000-0005-0000-0000-0000CD2A0000}"/>
    <cellStyle name="Komma 3 2 5 3" xfId="2728" xr:uid="{00000000-0005-0000-0000-0000CE2A0000}"/>
    <cellStyle name="Komma 3 2 5 3 2" xfId="7882" xr:uid="{00000000-0005-0000-0000-0000CF2A0000}"/>
    <cellStyle name="Komma 3 2 5 3 2 2" xfId="17664" xr:uid="{00000000-0005-0000-0000-0000D02A0000}"/>
    <cellStyle name="Komma 3 2 5 3 3" xfId="12970" xr:uid="{00000000-0005-0000-0000-0000D12A0000}"/>
    <cellStyle name="Komma 3 2 5 4" xfId="4450" xr:uid="{00000000-0005-0000-0000-0000D22A0000}"/>
    <cellStyle name="Komma 3 2 5 4 2" xfId="9598" xr:uid="{00000000-0005-0000-0000-0000D32A0000}"/>
    <cellStyle name="Komma 3 2 5 4 2 2" xfId="19228" xr:uid="{00000000-0005-0000-0000-0000D42A0000}"/>
    <cellStyle name="Komma 3 2 5 4 3" xfId="14536" xr:uid="{00000000-0005-0000-0000-0000D52A0000}"/>
    <cellStyle name="Komma 3 2 5 5" xfId="6166" xr:uid="{00000000-0005-0000-0000-0000D62A0000}"/>
    <cellStyle name="Komma 3 2 5 5 2" xfId="16100" xr:uid="{00000000-0005-0000-0000-0000D72A0000}"/>
    <cellStyle name="Komma 3 2 5 6" xfId="11320" xr:uid="{00000000-0005-0000-0000-0000D82A0000}"/>
    <cellStyle name="Komma 3 2 6" xfId="1830" xr:uid="{00000000-0005-0000-0000-0000D92A0000}"/>
    <cellStyle name="Komma 3 2 6 2" xfId="3581" xr:uid="{00000000-0005-0000-0000-0000DA2A0000}"/>
    <cellStyle name="Komma 3 2 6 2 2" xfId="8731" xr:uid="{00000000-0005-0000-0000-0000DB2A0000}"/>
    <cellStyle name="Komma 3 2 6 2 2 2" xfId="18437" xr:uid="{00000000-0005-0000-0000-0000DC2A0000}"/>
    <cellStyle name="Komma 3 2 6 2 3" xfId="13743" xr:uid="{00000000-0005-0000-0000-0000DD2A0000}"/>
    <cellStyle name="Komma 3 2 6 3" xfId="5299" xr:uid="{00000000-0005-0000-0000-0000DE2A0000}"/>
    <cellStyle name="Komma 3 2 6 3 2" xfId="10447" xr:uid="{00000000-0005-0000-0000-0000DF2A0000}"/>
    <cellStyle name="Komma 3 2 6 3 2 2" xfId="20001" xr:uid="{00000000-0005-0000-0000-0000E02A0000}"/>
    <cellStyle name="Komma 3 2 6 3 3" xfId="15309" xr:uid="{00000000-0005-0000-0000-0000E12A0000}"/>
    <cellStyle name="Komma 3 2 6 4" xfId="7015" xr:uid="{00000000-0005-0000-0000-0000E22A0000}"/>
    <cellStyle name="Komma 3 2 6 4 2" xfId="16873" xr:uid="{00000000-0005-0000-0000-0000E32A0000}"/>
    <cellStyle name="Komma 3 2 6 5" xfId="12175" xr:uid="{00000000-0005-0000-0000-0000E42A0000}"/>
    <cellStyle name="Komma 3 2 7" xfId="2719" xr:uid="{00000000-0005-0000-0000-0000E52A0000}"/>
    <cellStyle name="Komma 3 2 7 2" xfId="7873" xr:uid="{00000000-0005-0000-0000-0000E62A0000}"/>
    <cellStyle name="Komma 3 2 7 2 2" xfId="17655" xr:uid="{00000000-0005-0000-0000-0000E72A0000}"/>
    <cellStyle name="Komma 3 2 7 3" xfId="12961" xr:uid="{00000000-0005-0000-0000-0000E82A0000}"/>
    <cellStyle name="Komma 3 2 8" xfId="4441" xr:uid="{00000000-0005-0000-0000-0000E92A0000}"/>
    <cellStyle name="Komma 3 2 8 2" xfId="9589" xr:uid="{00000000-0005-0000-0000-0000EA2A0000}"/>
    <cellStyle name="Komma 3 2 8 2 2" xfId="19219" xr:uid="{00000000-0005-0000-0000-0000EB2A0000}"/>
    <cellStyle name="Komma 3 2 8 3" xfId="14527" xr:uid="{00000000-0005-0000-0000-0000EC2A0000}"/>
    <cellStyle name="Komma 3 2 9" xfId="6157" xr:uid="{00000000-0005-0000-0000-0000ED2A0000}"/>
    <cellStyle name="Komma 3 2 9 2" xfId="16091" xr:uid="{00000000-0005-0000-0000-0000EE2A0000}"/>
    <cellStyle name="Komma 3 3" xfId="495" xr:uid="{00000000-0005-0000-0000-0000EF2A0000}"/>
    <cellStyle name="Komma 3 3 10" xfId="11321" xr:uid="{00000000-0005-0000-0000-0000F02A0000}"/>
    <cellStyle name="Komma 3 3 2" xfId="496" xr:uid="{00000000-0005-0000-0000-0000F12A0000}"/>
    <cellStyle name="Komma 3 3 2 2" xfId="497" xr:uid="{00000000-0005-0000-0000-0000F22A0000}"/>
    <cellStyle name="Komma 3 3 2 2 2" xfId="498" xr:uid="{00000000-0005-0000-0000-0000F32A0000}"/>
    <cellStyle name="Komma 3 3 2 2 2 2" xfId="1843" xr:uid="{00000000-0005-0000-0000-0000F42A0000}"/>
    <cellStyle name="Komma 3 3 2 2 2 2 2" xfId="3594" xr:uid="{00000000-0005-0000-0000-0000F52A0000}"/>
    <cellStyle name="Komma 3 3 2 2 2 2 2 2" xfId="8744" xr:uid="{00000000-0005-0000-0000-0000F62A0000}"/>
    <cellStyle name="Komma 3 3 2 2 2 2 2 2 2" xfId="18450" xr:uid="{00000000-0005-0000-0000-0000F72A0000}"/>
    <cellStyle name="Komma 3 3 2 2 2 2 2 3" xfId="13756" xr:uid="{00000000-0005-0000-0000-0000F82A0000}"/>
    <cellStyle name="Komma 3 3 2 2 2 2 3" xfId="5312" xr:uid="{00000000-0005-0000-0000-0000F92A0000}"/>
    <cellStyle name="Komma 3 3 2 2 2 2 3 2" xfId="10460" xr:uid="{00000000-0005-0000-0000-0000FA2A0000}"/>
    <cellStyle name="Komma 3 3 2 2 2 2 3 2 2" xfId="20014" xr:uid="{00000000-0005-0000-0000-0000FB2A0000}"/>
    <cellStyle name="Komma 3 3 2 2 2 2 3 3" xfId="15322" xr:uid="{00000000-0005-0000-0000-0000FC2A0000}"/>
    <cellStyle name="Komma 3 3 2 2 2 2 4" xfId="7028" xr:uid="{00000000-0005-0000-0000-0000FD2A0000}"/>
    <cellStyle name="Komma 3 3 2 2 2 2 4 2" xfId="16886" xr:uid="{00000000-0005-0000-0000-0000FE2A0000}"/>
    <cellStyle name="Komma 3 3 2 2 2 2 5" xfId="12188" xr:uid="{00000000-0005-0000-0000-0000FF2A0000}"/>
    <cellStyle name="Komma 3 3 2 2 2 3" xfId="2732" xr:uid="{00000000-0005-0000-0000-0000002B0000}"/>
    <cellStyle name="Komma 3 3 2 2 2 3 2" xfId="7886" xr:uid="{00000000-0005-0000-0000-0000012B0000}"/>
    <cellStyle name="Komma 3 3 2 2 2 3 2 2" xfId="17668" xr:uid="{00000000-0005-0000-0000-0000022B0000}"/>
    <cellStyle name="Komma 3 3 2 2 2 3 3" xfId="12974" xr:uid="{00000000-0005-0000-0000-0000032B0000}"/>
    <cellStyle name="Komma 3 3 2 2 2 4" xfId="4454" xr:uid="{00000000-0005-0000-0000-0000042B0000}"/>
    <cellStyle name="Komma 3 3 2 2 2 4 2" xfId="9602" xr:uid="{00000000-0005-0000-0000-0000052B0000}"/>
    <cellStyle name="Komma 3 3 2 2 2 4 2 2" xfId="19232" xr:uid="{00000000-0005-0000-0000-0000062B0000}"/>
    <cellStyle name="Komma 3 3 2 2 2 4 3" xfId="14540" xr:uid="{00000000-0005-0000-0000-0000072B0000}"/>
    <cellStyle name="Komma 3 3 2 2 2 5" xfId="6170" xr:uid="{00000000-0005-0000-0000-0000082B0000}"/>
    <cellStyle name="Komma 3 3 2 2 2 5 2" xfId="16104" xr:uid="{00000000-0005-0000-0000-0000092B0000}"/>
    <cellStyle name="Komma 3 3 2 2 2 6" xfId="11324" xr:uid="{00000000-0005-0000-0000-00000A2B0000}"/>
    <cellStyle name="Komma 3 3 2 2 3" xfId="1842" xr:uid="{00000000-0005-0000-0000-00000B2B0000}"/>
    <cellStyle name="Komma 3 3 2 2 3 2" xfId="3593" xr:uid="{00000000-0005-0000-0000-00000C2B0000}"/>
    <cellStyle name="Komma 3 3 2 2 3 2 2" xfId="8743" xr:uid="{00000000-0005-0000-0000-00000D2B0000}"/>
    <cellStyle name="Komma 3 3 2 2 3 2 2 2" xfId="18449" xr:uid="{00000000-0005-0000-0000-00000E2B0000}"/>
    <cellStyle name="Komma 3 3 2 2 3 2 3" xfId="13755" xr:uid="{00000000-0005-0000-0000-00000F2B0000}"/>
    <cellStyle name="Komma 3 3 2 2 3 3" xfId="5311" xr:uid="{00000000-0005-0000-0000-0000102B0000}"/>
    <cellStyle name="Komma 3 3 2 2 3 3 2" xfId="10459" xr:uid="{00000000-0005-0000-0000-0000112B0000}"/>
    <cellStyle name="Komma 3 3 2 2 3 3 2 2" xfId="20013" xr:uid="{00000000-0005-0000-0000-0000122B0000}"/>
    <cellStyle name="Komma 3 3 2 2 3 3 3" xfId="15321" xr:uid="{00000000-0005-0000-0000-0000132B0000}"/>
    <cellStyle name="Komma 3 3 2 2 3 4" xfId="7027" xr:uid="{00000000-0005-0000-0000-0000142B0000}"/>
    <cellStyle name="Komma 3 3 2 2 3 4 2" xfId="16885" xr:uid="{00000000-0005-0000-0000-0000152B0000}"/>
    <cellStyle name="Komma 3 3 2 2 3 5" xfId="12187" xr:uid="{00000000-0005-0000-0000-0000162B0000}"/>
    <cellStyle name="Komma 3 3 2 2 4" xfId="2731" xr:uid="{00000000-0005-0000-0000-0000172B0000}"/>
    <cellStyle name="Komma 3 3 2 2 4 2" xfId="7885" xr:uid="{00000000-0005-0000-0000-0000182B0000}"/>
    <cellStyle name="Komma 3 3 2 2 4 2 2" xfId="17667" xr:uid="{00000000-0005-0000-0000-0000192B0000}"/>
    <cellStyle name="Komma 3 3 2 2 4 3" xfId="12973" xr:uid="{00000000-0005-0000-0000-00001A2B0000}"/>
    <cellStyle name="Komma 3 3 2 2 5" xfId="4453" xr:uid="{00000000-0005-0000-0000-00001B2B0000}"/>
    <cellStyle name="Komma 3 3 2 2 5 2" xfId="9601" xr:uid="{00000000-0005-0000-0000-00001C2B0000}"/>
    <cellStyle name="Komma 3 3 2 2 5 2 2" xfId="19231" xr:uid="{00000000-0005-0000-0000-00001D2B0000}"/>
    <cellStyle name="Komma 3 3 2 2 5 3" xfId="14539" xr:uid="{00000000-0005-0000-0000-00001E2B0000}"/>
    <cellStyle name="Komma 3 3 2 2 6" xfId="6169" xr:uid="{00000000-0005-0000-0000-00001F2B0000}"/>
    <cellStyle name="Komma 3 3 2 2 6 2" xfId="16103" xr:uid="{00000000-0005-0000-0000-0000202B0000}"/>
    <cellStyle name="Komma 3 3 2 2 7" xfId="11323" xr:uid="{00000000-0005-0000-0000-0000212B0000}"/>
    <cellStyle name="Komma 3 3 2 3" xfId="499" xr:uid="{00000000-0005-0000-0000-0000222B0000}"/>
    <cellStyle name="Komma 3 3 2 3 2" xfId="1844" xr:uid="{00000000-0005-0000-0000-0000232B0000}"/>
    <cellStyle name="Komma 3 3 2 3 2 2" xfId="3595" xr:uid="{00000000-0005-0000-0000-0000242B0000}"/>
    <cellStyle name="Komma 3 3 2 3 2 2 2" xfId="8745" xr:uid="{00000000-0005-0000-0000-0000252B0000}"/>
    <cellStyle name="Komma 3 3 2 3 2 2 2 2" xfId="18451" xr:uid="{00000000-0005-0000-0000-0000262B0000}"/>
    <cellStyle name="Komma 3 3 2 3 2 2 3" xfId="13757" xr:uid="{00000000-0005-0000-0000-0000272B0000}"/>
    <cellStyle name="Komma 3 3 2 3 2 3" xfId="5313" xr:uid="{00000000-0005-0000-0000-0000282B0000}"/>
    <cellStyle name="Komma 3 3 2 3 2 3 2" xfId="10461" xr:uid="{00000000-0005-0000-0000-0000292B0000}"/>
    <cellStyle name="Komma 3 3 2 3 2 3 2 2" xfId="20015" xr:uid="{00000000-0005-0000-0000-00002A2B0000}"/>
    <cellStyle name="Komma 3 3 2 3 2 3 3" xfId="15323" xr:uid="{00000000-0005-0000-0000-00002B2B0000}"/>
    <cellStyle name="Komma 3 3 2 3 2 4" xfId="7029" xr:uid="{00000000-0005-0000-0000-00002C2B0000}"/>
    <cellStyle name="Komma 3 3 2 3 2 4 2" xfId="16887" xr:uid="{00000000-0005-0000-0000-00002D2B0000}"/>
    <cellStyle name="Komma 3 3 2 3 2 5" xfId="12189" xr:uid="{00000000-0005-0000-0000-00002E2B0000}"/>
    <cellStyle name="Komma 3 3 2 3 3" xfId="2733" xr:uid="{00000000-0005-0000-0000-00002F2B0000}"/>
    <cellStyle name="Komma 3 3 2 3 3 2" xfId="7887" xr:uid="{00000000-0005-0000-0000-0000302B0000}"/>
    <cellStyle name="Komma 3 3 2 3 3 2 2" xfId="17669" xr:uid="{00000000-0005-0000-0000-0000312B0000}"/>
    <cellStyle name="Komma 3 3 2 3 3 3" xfId="12975" xr:uid="{00000000-0005-0000-0000-0000322B0000}"/>
    <cellStyle name="Komma 3 3 2 3 4" xfId="4455" xr:uid="{00000000-0005-0000-0000-0000332B0000}"/>
    <cellStyle name="Komma 3 3 2 3 4 2" xfId="9603" xr:uid="{00000000-0005-0000-0000-0000342B0000}"/>
    <cellStyle name="Komma 3 3 2 3 4 2 2" xfId="19233" xr:uid="{00000000-0005-0000-0000-0000352B0000}"/>
    <cellStyle name="Komma 3 3 2 3 4 3" xfId="14541" xr:uid="{00000000-0005-0000-0000-0000362B0000}"/>
    <cellStyle name="Komma 3 3 2 3 5" xfId="6171" xr:uid="{00000000-0005-0000-0000-0000372B0000}"/>
    <cellStyle name="Komma 3 3 2 3 5 2" xfId="16105" xr:uid="{00000000-0005-0000-0000-0000382B0000}"/>
    <cellStyle name="Komma 3 3 2 3 6" xfId="11325" xr:uid="{00000000-0005-0000-0000-0000392B0000}"/>
    <cellStyle name="Komma 3 3 2 4" xfId="500" xr:uid="{00000000-0005-0000-0000-00003A2B0000}"/>
    <cellStyle name="Komma 3 3 2 4 2" xfId="1845" xr:uid="{00000000-0005-0000-0000-00003B2B0000}"/>
    <cellStyle name="Komma 3 3 2 4 2 2" xfId="3596" xr:uid="{00000000-0005-0000-0000-00003C2B0000}"/>
    <cellStyle name="Komma 3 3 2 4 2 2 2" xfId="8746" xr:uid="{00000000-0005-0000-0000-00003D2B0000}"/>
    <cellStyle name="Komma 3 3 2 4 2 2 2 2" xfId="18452" xr:uid="{00000000-0005-0000-0000-00003E2B0000}"/>
    <cellStyle name="Komma 3 3 2 4 2 2 3" xfId="13758" xr:uid="{00000000-0005-0000-0000-00003F2B0000}"/>
    <cellStyle name="Komma 3 3 2 4 2 3" xfId="5314" xr:uid="{00000000-0005-0000-0000-0000402B0000}"/>
    <cellStyle name="Komma 3 3 2 4 2 3 2" xfId="10462" xr:uid="{00000000-0005-0000-0000-0000412B0000}"/>
    <cellStyle name="Komma 3 3 2 4 2 3 2 2" xfId="20016" xr:uid="{00000000-0005-0000-0000-0000422B0000}"/>
    <cellStyle name="Komma 3 3 2 4 2 3 3" xfId="15324" xr:uid="{00000000-0005-0000-0000-0000432B0000}"/>
    <cellStyle name="Komma 3 3 2 4 2 4" xfId="7030" xr:uid="{00000000-0005-0000-0000-0000442B0000}"/>
    <cellStyle name="Komma 3 3 2 4 2 4 2" xfId="16888" xr:uid="{00000000-0005-0000-0000-0000452B0000}"/>
    <cellStyle name="Komma 3 3 2 4 2 5" xfId="12190" xr:uid="{00000000-0005-0000-0000-0000462B0000}"/>
    <cellStyle name="Komma 3 3 2 4 3" xfId="2734" xr:uid="{00000000-0005-0000-0000-0000472B0000}"/>
    <cellStyle name="Komma 3 3 2 4 3 2" xfId="7888" xr:uid="{00000000-0005-0000-0000-0000482B0000}"/>
    <cellStyle name="Komma 3 3 2 4 3 2 2" xfId="17670" xr:uid="{00000000-0005-0000-0000-0000492B0000}"/>
    <cellStyle name="Komma 3 3 2 4 3 3" xfId="12976" xr:uid="{00000000-0005-0000-0000-00004A2B0000}"/>
    <cellStyle name="Komma 3 3 2 4 4" xfId="4456" xr:uid="{00000000-0005-0000-0000-00004B2B0000}"/>
    <cellStyle name="Komma 3 3 2 4 4 2" xfId="9604" xr:uid="{00000000-0005-0000-0000-00004C2B0000}"/>
    <cellStyle name="Komma 3 3 2 4 4 2 2" xfId="19234" xr:uid="{00000000-0005-0000-0000-00004D2B0000}"/>
    <cellStyle name="Komma 3 3 2 4 4 3" xfId="14542" xr:uid="{00000000-0005-0000-0000-00004E2B0000}"/>
    <cellStyle name="Komma 3 3 2 4 5" xfId="6172" xr:uid="{00000000-0005-0000-0000-00004F2B0000}"/>
    <cellStyle name="Komma 3 3 2 4 5 2" xfId="16106" xr:uid="{00000000-0005-0000-0000-0000502B0000}"/>
    <cellStyle name="Komma 3 3 2 4 6" xfId="11326" xr:uid="{00000000-0005-0000-0000-0000512B0000}"/>
    <cellStyle name="Komma 3 3 2 5" xfId="1841" xr:uid="{00000000-0005-0000-0000-0000522B0000}"/>
    <cellStyle name="Komma 3 3 2 5 2" xfId="3592" xr:uid="{00000000-0005-0000-0000-0000532B0000}"/>
    <cellStyle name="Komma 3 3 2 5 2 2" xfId="8742" xr:uid="{00000000-0005-0000-0000-0000542B0000}"/>
    <cellStyle name="Komma 3 3 2 5 2 2 2" xfId="18448" xr:uid="{00000000-0005-0000-0000-0000552B0000}"/>
    <cellStyle name="Komma 3 3 2 5 2 3" xfId="13754" xr:uid="{00000000-0005-0000-0000-0000562B0000}"/>
    <cellStyle name="Komma 3 3 2 5 3" xfId="5310" xr:uid="{00000000-0005-0000-0000-0000572B0000}"/>
    <cellStyle name="Komma 3 3 2 5 3 2" xfId="10458" xr:uid="{00000000-0005-0000-0000-0000582B0000}"/>
    <cellStyle name="Komma 3 3 2 5 3 2 2" xfId="20012" xr:uid="{00000000-0005-0000-0000-0000592B0000}"/>
    <cellStyle name="Komma 3 3 2 5 3 3" xfId="15320" xr:uid="{00000000-0005-0000-0000-00005A2B0000}"/>
    <cellStyle name="Komma 3 3 2 5 4" xfId="7026" xr:uid="{00000000-0005-0000-0000-00005B2B0000}"/>
    <cellStyle name="Komma 3 3 2 5 4 2" xfId="16884" xr:uid="{00000000-0005-0000-0000-00005C2B0000}"/>
    <cellStyle name="Komma 3 3 2 5 5" xfId="12186" xr:uid="{00000000-0005-0000-0000-00005D2B0000}"/>
    <cellStyle name="Komma 3 3 2 6" xfId="2730" xr:uid="{00000000-0005-0000-0000-00005E2B0000}"/>
    <cellStyle name="Komma 3 3 2 6 2" xfId="7884" xr:uid="{00000000-0005-0000-0000-00005F2B0000}"/>
    <cellStyle name="Komma 3 3 2 6 2 2" xfId="17666" xr:uid="{00000000-0005-0000-0000-0000602B0000}"/>
    <cellStyle name="Komma 3 3 2 6 3" xfId="12972" xr:uid="{00000000-0005-0000-0000-0000612B0000}"/>
    <cellStyle name="Komma 3 3 2 7" xfId="4452" xr:uid="{00000000-0005-0000-0000-0000622B0000}"/>
    <cellStyle name="Komma 3 3 2 7 2" xfId="9600" xr:uid="{00000000-0005-0000-0000-0000632B0000}"/>
    <cellStyle name="Komma 3 3 2 7 2 2" xfId="19230" xr:uid="{00000000-0005-0000-0000-0000642B0000}"/>
    <cellStyle name="Komma 3 3 2 7 3" xfId="14538" xr:uid="{00000000-0005-0000-0000-0000652B0000}"/>
    <cellStyle name="Komma 3 3 2 8" xfId="6168" xr:uid="{00000000-0005-0000-0000-0000662B0000}"/>
    <cellStyle name="Komma 3 3 2 8 2" xfId="16102" xr:uid="{00000000-0005-0000-0000-0000672B0000}"/>
    <cellStyle name="Komma 3 3 2 9" xfId="11322" xr:uid="{00000000-0005-0000-0000-0000682B0000}"/>
    <cellStyle name="Komma 3 3 3" xfId="501" xr:uid="{00000000-0005-0000-0000-0000692B0000}"/>
    <cellStyle name="Komma 3 3 3 2" xfId="502" xr:uid="{00000000-0005-0000-0000-00006A2B0000}"/>
    <cellStyle name="Komma 3 3 3 2 2" xfId="1847" xr:uid="{00000000-0005-0000-0000-00006B2B0000}"/>
    <cellStyle name="Komma 3 3 3 2 2 2" xfId="3598" xr:uid="{00000000-0005-0000-0000-00006C2B0000}"/>
    <cellStyle name="Komma 3 3 3 2 2 2 2" xfId="8748" xr:uid="{00000000-0005-0000-0000-00006D2B0000}"/>
    <cellStyle name="Komma 3 3 3 2 2 2 2 2" xfId="18454" xr:uid="{00000000-0005-0000-0000-00006E2B0000}"/>
    <cellStyle name="Komma 3 3 3 2 2 2 3" xfId="13760" xr:uid="{00000000-0005-0000-0000-00006F2B0000}"/>
    <cellStyle name="Komma 3 3 3 2 2 3" xfId="5316" xr:uid="{00000000-0005-0000-0000-0000702B0000}"/>
    <cellStyle name="Komma 3 3 3 2 2 3 2" xfId="10464" xr:uid="{00000000-0005-0000-0000-0000712B0000}"/>
    <cellStyle name="Komma 3 3 3 2 2 3 2 2" xfId="20018" xr:uid="{00000000-0005-0000-0000-0000722B0000}"/>
    <cellStyle name="Komma 3 3 3 2 2 3 3" xfId="15326" xr:uid="{00000000-0005-0000-0000-0000732B0000}"/>
    <cellStyle name="Komma 3 3 3 2 2 4" xfId="7032" xr:uid="{00000000-0005-0000-0000-0000742B0000}"/>
    <cellStyle name="Komma 3 3 3 2 2 4 2" xfId="16890" xr:uid="{00000000-0005-0000-0000-0000752B0000}"/>
    <cellStyle name="Komma 3 3 3 2 2 5" xfId="12192" xr:uid="{00000000-0005-0000-0000-0000762B0000}"/>
    <cellStyle name="Komma 3 3 3 2 3" xfId="2736" xr:uid="{00000000-0005-0000-0000-0000772B0000}"/>
    <cellStyle name="Komma 3 3 3 2 3 2" xfId="7890" xr:uid="{00000000-0005-0000-0000-0000782B0000}"/>
    <cellStyle name="Komma 3 3 3 2 3 2 2" xfId="17672" xr:uid="{00000000-0005-0000-0000-0000792B0000}"/>
    <cellStyle name="Komma 3 3 3 2 3 3" xfId="12978" xr:uid="{00000000-0005-0000-0000-00007A2B0000}"/>
    <cellStyle name="Komma 3 3 3 2 4" xfId="4458" xr:uid="{00000000-0005-0000-0000-00007B2B0000}"/>
    <cellStyle name="Komma 3 3 3 2 4 2" xfId="9606" xr:uid="{00000000-0005-0000-0000-00007C2B0000}"/>
    <cellStyle name="Komma 3 3 3 2 4 2 2" xfId="19236" xr:uid="{00000000-0005-0000-0000-00007D2B0000}"/>
    <cellStyle name="Komma 3 3 3 2 4 3" xfId="14544" xr:uid="{00000000-0005-0000-0000-00007E2B0000}"/>
    <cellStyle name="Komma 3 3 3 2 5" xfId="6174" xr:uid="{00000000-0005-0000-0000-00007F2B0000}"/>
    <cellStyle name="Komma 3 3 3 2 5 2" xfId="16108" xr:uid="{00000000-0005-0000-0000-0000802B0000}"/>
    <cellStyle name="Komma 3 3 3 2 6" xfId="11328" xr:uid="{00000000-0005-0000-0000-0000812B0000}"/>
    <cellStyle name="Komma 3 3 3 3" xfId="1846" xr:uid="{00000000-0005-0000-0000-0000822B0000}"/>
    <cellStyle name="Komma 3 3 3 3 2" xfId="3597" xr:uid="{00000000-0005-0000-0000-0000832B0000}"/>
    <cellStyle name="Komma 3 3 3 3 2 2" xfId="8747" xr:uid="{00000000-0005-0000-0000-0000842B0000}"/>
    <cellStyle name="Komma 3 3 3 3 2 2 2" xfId="18453" xr:uid="{00000000-0005-0000-0000-0000852B0000}"/>
    <cellStyle name="Komma 3 3 3 3 2 3" xfId="13759" xr:uid="{00000000-0005-0000-0000-0000862B0000}"/>
    <cellStyle name="Komma 3 3 3 3 3" xfId="5315" xr:uid="{00000000-0005-0000-0000-0000872B0000}"/>
    <cellStyle name="Komma 3 3 3 3 3 2" xfId="10463" xr:uid="{00000000-0005-0000-0000-0000882B0000}"/>
    <cellStyle name="Komma 3 3 3 3 3 2 2" xfId="20017" xr:uid="{00000000-0005-0000-0000-0000892B0000}"/>
    <cellStyle name="Komma 3 3 3 3 3 3" xfId="15325" xr:uid="{00000000-0005-0000-0000-00008A2B0000}"/>
    <cellStyle name="Komma 3 3 3 3 4" xfId="7031" xr:uid="{00000000-0005-0000-0000-00008B2B0000}"/>
    <cellStyle name="Komma 3 3 3 3 4 2" xfId="16889" xr:uid="{00000000-0005-0000-0000-00008C2B0000}"/>
    <cellStyle name="Komma 3 3 3 3 5" xfId="12191" xr:uid="{00000000-0005-0000-0000-00008D2B0000}"/>
    <cellStyle name="Komma 3 3 3 4" xfId="2735" xr:uid="{00000000-0005-0000-0000-00008E2B0000}"/>
    <cellStyle name="Komma 3 3 3 4 2" xfId="7889" xr:uid="{00000000-0005-0000-0000-00008F2B0000}"/>
    <cellStyle name="Komma 3 3 3 4 2 2" xfId="17671" xr:uid="{00000000-0005-0000-0000-0000902B0000}"/>
    <cellStyle name="Komma 3 3 3 4 3" xfId="12977" xr:uid="{00000000-0005-0000-0000-0000912B0000}"/>
    <cellStyle name="Komma 3 3 3 5" xfId="4457" xr:uid="{00000000-0005-0000-0000-0000922B0000}"/>
    <cellStyle name="Komma 3 3 3 5 2" xfId="9605" xr:uid="{00000000-0005-0000-0000-0000932B0000}"/>
    <cellStyle name="Komma 3 3 3 5 2 2" xfId="19235" xr:uid="{00000000-0005-0000-0000-0000942B0000}"/>
    <cellStyle name="Komma 3 3 3 5 3" xfId="14543" xr:uid="{00000000-0005-0000-0000-0000952B0000}"/>
    <cellStyle name="Komma 3 3 3 6" xfId="6173" xr:uid="{00000000-0005-0000-0000-0000962B0000}"/>
    <cellStyle name="Komma 3 3 3 6 2" xfId="16107" xr:uid="{00000000-0005-0000-0000-0000972B0000}"/>
    <cellStyle name="Komma 3 3 3 7" xfId="11327" xr:uid="{00000000-0005-0000-0000-0000982B0000}"/>
    <cellStyle name="Komma 3 3 4" xfId="503" xr:uid="{00000000-0005-0000-0000-0000992B0000}"/>
    <cellStyle name="Komma 3 3 4 2" xfId="1848" xr:uid="{00000000-0005-0000-0000-00009A2B0000}"/>
    <cellStyle name="Komma 3 3 4 2 2" xfId="3599" xr:uid="{00000000-0005-0000-0000-00009B2B0000}"/>
    <cellStyle name="Komma 3 3 4 2 2 2" xfId="8749" xr:uid="{00000000-0005-0000-0000-00009C2B0000}"/>
    <cellStyle name="Komma 3 3 4 2 2 2 2" xfId="18455" xr:uid="{00000000-0005-0000-0000-00009D2B0000}"/>
    <cellStyle name="Komma 3 3 4 2 2 3" xfId="13761" xr:uid="{00000000-0005-0000-0000-00009E2B0000}"/>
    <cellStyle name="Komma 3 3 4 2 3" xfId="5317" xr:uid="{00000000-0005-0000-0000-00009F2B0000}"/>
    <cellStyle name="Komma 3 3 4 2 3 2" xfId="10465" xr:uid="{00000000-0005-0000-0000-0000A02B0000}"/>
    <cellStyle name="Komma 3 3 4 2 3 2 2" xfId="20019" xr:uid="{00000000-0005-0000-0000-0000A12B0000}"/>
    <cellStyle name="Komma 3 3 4 2 3 3" xfId="15327" xr:uid="{00000000-0005-0000-0000-0000A22B0000}"/>
    <cellStyle name="Komma 3 3 4 2 4" xfId="7033" xr:uid="{00000000-0005-0000-0000-0000A32B0000}"/>
    <cellStyle name="Komma 3 3 4 2 4 2" xfId="16891" xr:uid="{00000000-0005-0000-0000-0000A42B0000}"/>
    <cellStyle name="Komma 3 3 4 2 5" xfId="12193" xr:uid="{00000000-0005-0000-0000-0000A52B0000}"/>
    <cellStyle name="Komma 3 3 4 3" xfId="2737" xr:uid="{00000000-0005-0000-0000-0000A62B0000}"/>
    <cellStyle name="Komma 3 3 4 3 2" xfId="7891" xr:uid="{00000000-0005-0000-0000-0000A72B0000}"/>
    <cellStyle name="Komma 3 3 4 3 2 2" xfId="17673" xr:uid="{00000000-0005-0000-0000-0000A82B0000}"/>
    <cellStyle name="Komma 3 3 4 3 3" xfId="12979" xr:uid="{00000000-0005-0000-0000-0000A92B0000}"/>
    <cellStyle name="Komma 3 3 4 4" xfId="4459" xr:uid="{00000000-0005-0000-0000-0000AA2B0000}"/>
    <cellStyle name="Komma 3 3 4 4 2" xfId="9607" xr:uid="{00000000-0005-0000-0000-0000AB2B0000}"/>
    <cellStyle name="Komma 3 3 4 4 2 2" xfId="19237" xr:uid="{00000000-0005-0000-0000-0000AC2B0000}"/>
    <cellStyle name="Komma 3 3 4 4 3" xfId="14545" xr:uid="{00000000-0005-0000-0000-0000AD2B0000}"/>
    <cellStyle name="Komma 3 3 4 5" xfId="6175" xr:uid="{00000000-0005-0000-0000-0000AE2B0000}"/>
    <cellStyle name="Komma 3 3 4 5 2" xfId="16109" xr:uid="{00000000-0005-0000-0000-0000AF2B0000}"/>
    <cellStyle name="Komma 3 3 4 6" xfId="11329" xr:uid="{00000000-0005-0000-0000-0000B02B0000}"/>
    <cellStyle name="Komma 3 3 5" xfId="504" xr:uid="{00000000-0005-0000-0000-0000B12B0000}"/>
    <cellStyle name="Komma 3 3 5 2" xfId="1849" xr:uid="{00000000-0005-0000-0000-0000B22B0000}"/>
    <cellStyle name="Komma 3 3 5 2 2" xfId="3600" xr:uid="{00000000-0005-0000-0000-0000B32B0000}"/>
    <cellStyle name="Komma 3 3 5 2 2 2" xfId="8750" xr:uid="{00000000-0005-0000-0000-0000B42B0000}"/>
    <cellStyle name="Komma 3 3 5 2 2 2 2" xfId="18456" xr:uid="{00000000-0005-0000-0000-0000B52B0000}"/>
    <cellStyle name="Komma 3 3 5 2 2 3" xfId="13762" xr:uid="{00000000-0005-0000-0000-0000B62B0000}"/>
    <cellStyle name="Komma 3 3 5 2 3" xfId="5318" xr:uid="{00000000-0005-0000-0000-0000B72B0000}"/>
    <cellStyle name="Komma 3 3 5 2 3 2" xfId="10466" xr:uid="{00000000-0005-0000-0000-0000B82B0000}"/>
    <cellStyle name="Komma 3 3 5 2 3 2 2" xfId="20020" xr:uid="{00000000-0005-0000-0000-0000B92B0000}"/>
    <cellStyle name="Komma 3 3 5 2 3 3" xfId="15328" xr:uid="{00000000-0005-0000-0000-0000BA2B0000}"/>
    <cellStyle name="Komma 3 3 5 2 4" xfId="7034" xr:uid="{00000000-0005-0000-0000-0000BB2B0000}"/>
    <cellStyle name="Komma 3 3 5 2 4 2" xfId="16892" xr:uid="{00000000-0005-0000-0000-0000BC2B0000}"/>
    <cellStyle name="Komma 3 3 5 2 5" xfId="12194" xr:uid="{00000000-0005-0000-0000-0000BD2B0000}"/>
    <cellStyle name="Komma 3 3 5 3" xfId="2738" xr:uid="{00000000-0005-0000-0000-0000BE2B0000}"/>
    <cellStyle name="Komma 3 3 5 3 2" xfId="7892" xr:uid="{00000000-0005-0000-0000-0000BF2B0000}"/>
    <cellStyle name="Komma 3 3 5 3 2 2" xfId="17674" xr:uid="{00000000-0005-0000-0000-0000C02B0000}"/>
    <cellStyle name="Komma 3 3 5 3 3" xfId="12980" xr:uid="{00000000-0005-0000-0000-0000C12B0000}"/>
    <cellStyle name="Komma 3 3 5 4" xfId="4460" xr:uid="{00000000-0005-0000-0000-0000C22B0000}"/>
    <cellStyle name="Komma 3 3 5 4 2" xfId="9608" xr:uid="{00000000-0005-0000-0000-0000C32B0000}"/>
    <cellStyle name="Komma 3 3 5 4 2 2" xfId="19238" xr:uid="{00000000-0005-0000-0000-0000C42B0000}"/>
    <cellStyle name="Komma 3 3 5 4 3" xfId="14546" xr:uid="{00000000-0005-0000-0000-0000C52B0000}"/>
    <cellStyle name="Komma 3 3 5 5" xfId="6176" xr:uid="{00000000-0005-0000-0000-0000C62B0000}"/>
    <cellStyle name="Komma 3 3 5 5 2" xfId="16110" xr:uid="{00000000-0005-0000-0000-0000C72B0000}"/>
    <cellStyle name="Komma 3 3 5 6" xfId="11330" xr:uid="{00000000-0005-0000-0000-0000C82B0000}"/>
    <cellStyle name="Komma 3 3 6" xfId="1840" xr:uid="{00000000-0005-0000-0000-0000C92B0000}"/>
    <cellStyle name="Komma 3 3 6 2" xfId="3591" xr:uid="{00000000-0005-0000-0000-0000CA2B0000}"/>
    <cellStyle name="Komma 3 3 6 2 2" xfId="8741" xr:uid="{00000000-0005-0000-0000-0000CB2B0000}"/>
    <cellStyle name="Komma 3 3 6 2 2 2" xfId="18447" xr:uid="{00000000-0005-0000-0000-0000CC2B0000}"/>
    <cellStyle name="Komma 3 3 6 2 3" xfId="13753" xr:uid="{00000000-0005-0000-0000-0000CD2B0000}"/>
    <cellStyle name="Komma 3 3 6 3" xfId="5309" xr:uid="{00000000-0005-0000-0000-0000CE2B0000}"/>
    <cellStyle name="Komma 3 3 6 3 2" xfId="10457" xr:uid="{00000000-0005-0000-0000-0000CF2B0000}"/>
    <cellStyle name="Komma 3 3 6 3 2 2" xfId="20011" xr:uid="{00000000-0005-0000-0000-0000D02B0000}"/>
    <cellStyle name="Komma 3 3 6 3 3" xfId="15319" xr:uid="{00000000-0005-0000-0000-0000D12B0000}"/>
    <cellStyle name="Komma 3 3 6 4" xfId="7025" xr:uid="{00000000-0005-0000-0000-0000D22B0000}"/>
    <cellStyle name="Komma 3 3 6 4 2" xfId="16883" xr:uid="{00000000-0005-0000-0000-0000D32B0000}"/>
    <cellStyle name="Komma 3 3 6 5" xfId="12185" xr:uid="{00000000-0005-0000-0000-0000D42B0000}"/>
    <cellStyle name="Komma 3 3 7" xfId="2729" xr:uid="{00000000-0005-0000-0000-0000D52B0000}"/>
    <cellStyle name="Komma 3 3 7 2" xfId="7883" xr:uid="{00000000-0005-0000-0000-0000D62B0000}"/>
    <cellStyle name="Komma 3 3 7 2 2" xfId="17665" xr:uid="{00000000-0005-0000-0000-0000D72B0000}"/>
    <cellStyle name="Komma 3 3 7 3" xfId="12971" xr:uid="{00000000-0005-0000-0000-0000D82B0000}"/>
    <cellStyle name="Komma 3 3 8" xfId="4451" xr:uid="{00000000-0005-0000-0000-0000D92B0000}"/>
    <cellStyle name="Komma 3 3 8 2" xfId="9599" xr:uid="{00000000-0005-0000-0000-0000DA2B0000}"/>
    <cellStyle name="Komma 3 3 8 2 2" xfId="19229" xr:uid="{00000000-0005-0000-0000-0000DB2B0000}"/>
    <cellStyle name="Komma 3 3 8 3" xfId="14537" xr:uid="{00000000-0005-0000-0000-0000DC2B0000}"/>
    <cellStyle name="Komma 3 3 9" xfId="6167" xr:uid="{00000000-0005-0000-0000-0000DD2B0000}"/>
    <cellStyle name="Komma 3 3 9 2" xfId="16101" xr:uid="{00000000-0005-0000-0000-0000DE2B0000}"/>
    <cellStyle name="Komma 3 4" xfId="505" xr:uid="{00000000-0005-0000-0000-0000DF2B0000}"/>
    <cellStyle name="Komma 3 4 10" xfId="11331" xr:uid="{00000000-0005-0000-0000-0000E02B0000}"/>
    <cellStyle name="Komma 3 4 2" xfId="506" xr:uid="{00000000-0005-0000-0000-0000E12B0000}"/>
    <cellStyle name="Komma 3 4 2 2" xfId="507" xr:uid="{00000000-0005-0000-0000-0000E22B0000}"/>
    <cellStyle name="Komma 3 4 2 2 2" xfId="508" xr:uid="{00000000-0005-0000-0000-0000E32B0000}"/>
    <cellStyle name="Komma 3 4 2 2 2 2" xfId="1853" xr:uid="{00000000-0005-0000-0000-0000E42B0000}"/>
    <cellStyle name="Komma 3 4 2 2 2 2 2" xfId="3604" xr:uid="{00000000-0005-0000-0000-0000E52B0000}"/>
    <cellStyle name="Komma 3 4 2 2 2 2 2 2" xfId="8754" xr:uid="{00000000-0005-0000-0000-0000E62B0000}"/>
    <cellStyle name="Komma 3 4 2 2 2 2 2 2 2" xfId="18460" xr:uid="{00000000-0005-0000-0000-0000E72B0000}"/>
    <cellStyle name="Komma 3 4 2 2 2 2 2 3" xfId="13766" xr:uid="{00000000-0005-0000-0000-0000E82B0000}"/>
    <cellStyle name="Komma 3 4 2 2 2 2 3" xfId="5322" xr:uid="{00000000-0005-0000-0000-0000E92B0000}"/>
    <cellStyle name="Komma 3 4 2 2 2 2 3 2" xfId="10470" xr:uid="{00000000-0005-0000-0000-0000EA2B0000}"/>
    <cellStyle name="Komma 3 4 2 2 2 2 3 2 2" xfId="20024" xr:uid="{00000000-0005-0000-0000-0000EB2B0000}"/>
    <cellStyle name="Komma 3 4 2 2 2 2 3 3" xfId="15332" xr:uid="{00000000-0005-0000-0000-0000EC2B0000}"/>
    <cellStyle name="Komma 3 4 2 2 2 2 4" xfId="7038" xr:uid="{00000000-0005-0000-0000-0000ED2B0000}"/>
    <cellStyle name="Komma 3 4 2 2 2 2 4 2" xfId="16896" xr:uid="{00000000-0005-0000-0000-0000EE2B0000}"/>
    <cellStyle name="Komma 3 4 2 2 2 2 5" xfId="12198" xr:uid="{00000000-0005-0000-0000-0000EF2B0000}"/>
    <cellStyle name="Komma 3 4 2 2 2 3" xfId="2742" xr:uid="{00000000-0005-0000-0000-0000F02B0000}"/>
    <cellStyle name="Komma 3 4 2 2 2 3 2" xfId="7896" xr:uid="{00000000-0005-0000-0000-0000F12B0000}"/>
    <cellStyle name="Komma 3 4 2 2 2 3 2 2" xfId="17678" xr:uid="{00000000-0005-0000-0000-0000F22B0000}"/>
    <cellStyle name="Komma 3 4 2 2 2 3 3" xfId="12984" xr:uid="{00000000-0005-0000-0000-0000F32B0000}"/>
    <cellStyle name="Komma 3 4 2 2 2 4" xfId="4464" xr:uid="{00000000-0005-0000-0000-0000F42B0000}"/>
    <cellStyle name="Komma 3 4 2 2 2 4 2" xfId="9612" xr:uid="{00000000-0005-0000-0000-0000F52B0000}"/>
    <cellStyle name="Komma 3 4 2 2 2 4 2 2" xfId="19242" xr:uid="{00000000-0005-0000-0000-0000F62B0000}"/>
    <cellStyle name="Komma 3 4 2 2 2 4 3" xfId="14550" xr:uid="{00000000-0005-0000-0000-0000F72B0000}"/>
    <cellStyle name="Komma 3 4 2 2 2 5" xfId="6180" xr:uid="{00000000-0005-0000-0000-0000F82B0000}"/>
    <cellStyle name="Komma 3 4 2 2 2 5 2" xfId="16114" xr:uid="{00000000-0005-0000-0000-0000F92B0000}"/>
    <cellStyle name="Komma 3 4 2 2 2 6" xfId="11334" xr:uid="{00000000-0005-0000-0000-0000FA2B0000}"/>
    <cellStyle name="Komma 3 4 2 2 3" xfId="1852" xr:uid="{00000000-0005-0000-0000-0000FB2B0000}"/>
    <cellStyle name="Komma 3 4 2 2 3 2" xfId="3603" xr:uid="{00000000-0005-0000-0000-0000FC2B0000}"/>
    <cellStyle name="Komma 3 4 2 2 3 2 2" xfId="8753" xr:uid="{00000000-0005-0000-0000-0000FD2B0000}"/>
    <cellStyle name="Komma 3 4 2 2 3 2 2 2" xfId="18459" xr:uid="{00000000-0005-0000-0000-0000FE2B0000}"/>
    <cellStyle name="Komma 3 4 2 2 3 2 3" xfId="13765" xr:uid="{00000000-0005-0000-0000-0000FF2B0000}"/>
    <cellStyle name="Komma 3 4 2 2 3 3" xfId="5321" xr:uid="{00000000-0005-0000-0000-0000002C0000}"/>
    <cellStyle name="Komma 3 4 2 2 3 3 2" xfId="10469" xr:uid="{00000000-0005-0000-0000-0000012C0000}"/>
    <cellStyle name="Komma 3 4 2 2 3 3 2 2" xfId="20023" xr:uid="{00000000-0005-0000-0000-0000022C0000}"/>
    <cellStyle name="Komma 3 4 2 2 3 3 3" xfId="15331" xr:uid="{00000000-0005-0000-0000-0000032C0000}"/>
    <cellStyle name="Komma 3 4 2 2 3 4" xfId="7037" xr:uid="{00000000-0005-0000-0000-0000042C0000}"/>
    <cellStyle name="Komma 3 4 2 2 3 4 2" xfId="16895" xr:uid="{00000000-0005-0000-0000-0000052C0000}"/>
    <cellStyle name="Komma 3 4 2 2 3 5" xfId="12197" xr:uid="{00000000-0005-0000-0000-0000062C0000}"/>
    <cellStyle name="Komma 3 4 2 2 4" xfId="2741" xr:uid="{00000000-0005-0000-0000-0000072C0000}"/>
    <cellStyle name="Komma 3 4 2 2 4 2" xfId="7895" xr:uid="{00000000-0005-0000-0000-0000082C0000}"/>
    <cellStyle name="Komma 3 4 2 2 4 2 2" xfId="17677" xr:uid="{00000000-0005-0000-0000-0000092C0000}"/>
    <cellStyle name="Komma 3 4 2 2 4 3" xfId="12983" xr:uid="{00000000-0005-0000-0000-00000A2C0000}"/>
    <cellStyle name="Komma 3 4 2 2 5" xfId="4463" xr:uid="{00000000-0005-0000-0000-00000B2C0000}"/>
    <cellStyle name="Komma 3 4 2 2 5 2" xfId="9611" xr:uid="{00000000-0005-0000-0000-00000C2C0000}"/>
    <cellStyle name="Komma 3 4 2 2 5 2 2" xfId="19241" xr:uid="{00000000-0005-0000-0000-00000D2C0000}"/>
    <cellStyle name="Komma 3 4 2 2 5 3" xfId="14549" xr:uid="{00000000-0005-0000-0000-00000E2C0000}"/>
    <cellStyle name="Komma 3 4 2 2 6" xfId="6179" xr:uid="{00000000-0005-0000-0000-00000F2C0000}"/>
    <cellStyle name="Komma 3 4 2 2 6 2" xfId="16113" xr:uid="{00000000-0005-0000-0000-0000102C0000}"/>
    <cellStyle name="Komma 3 4 2 2 7" xfId="11333" xr:uid="{00000000-0005-0000-0000-0000112C0000}"/>
    <cellStyle name="Komma 3 4 2 3" xfId="509" xr:uid="{00000000-0005-0000-0000-0000122C0000}"/>
    <cellStyle name="Komma 3 4 2 3 2" xfId="1854" xr:uid="{00000000-0005-0000-0000-0000132C0000}"/>
    <cellStyle name="Komma 3 4 2 3 2 2" xfId="3605" xr:uid="{00000000-0005-0000-0000-0000142C0000}"/>
    <cellStyle name="Komma 3 4 2 3 2 2 2" xfId="8755" xr:uid="{00000000-0005-0000-0000-0000152C0000}"/>
    <cellStyle name="Komma 3 4 2 3 2 2 2 2" xfId="18461" xr:uid="{00000000-0005-0000-0000-0000162C0000}"/>
    <cellStyle name="Komma 3 4 2 3 2 2 3" xfId="13767" xr:uid="{00000000-0005-0000-0000-0000172C0000}"/>
    <cellStyle name="Komma 3 4 2 3 2 3" xfId="5323" xr:uid="{00000000-0005-0000-0000-0000182C0000}"/>
    <cellStyle name="Komma 3 4 2 3 2 3 2" xfId="10471" xr:uid="{00000000-0005-0000-0000-0000192C0000}"/>
    <cellStyle name="Komma 3 4 2 3 2 3 2 2" xfId="20025" xr:uid="{00000000-0005-0000-0000-00001A2C0000}"/>
    <cellStyle name="Komma 3 4 2 3 2 3 3" xfId="15333" xr:uid="{00000000-0005-0000-0000-00001B2C0000}"/>
    <cellStyle name="Komma 3 4 2 3 2 4" xfId="7039" xr:uid="{00000000-0005-0000-0000-00001C2C0000}"/>
    <cellStyle name="Komma 3 4 2 3 2 4 2" xfId="16897" xr:uid="{00000000-0005-0000-0000-00001D2C0000}"/>
    <cellStyle name="Komma 3 4 2 3 2 5" xfId="12199" xr:uid="{00000000-0005-0000-0000-00001E2C0000}"/>
    <cellStyle name="Komma 3 4 2 3 3" xfId="2743" xr:uid="{00000000-0005-0000-0000-00001F2C0000}"/>
    <cellStyle name="Komma 3 4 2 3 3 2" xfId="7897" xr:uid="{00000000-0005-0000-0000-0000202C0000}"/>
    <cellStyle name="Komma 3 4 2 3 3 2 2" xfId="17679" xr:uid="{00000000-0005-0000-0000-0000212C0000}"/>
    <cellStyle name="Komma 3 4 2 3 3 3" xfId="12985" xr:uid="{00000000-0005-0000-0000-0000222C0000}"/>
    <cellStyle name="Komma 3 4 2 3 4" xfId="4465" xr:uid="{00000000-0005-0000-0000-0000232C0000}"/>
    <cellStyle name="Komma 3 4 2 3 4 2" xfId="9613" xr:uid="{00000000-0005-0000-0000-0000242C0000}"/>
    <cellStyle name="Komma 3 4 2 3 4 2 2" xfId="19243" xr:uid="{00000000-0005-0000-0000-0000252C0000}"/>
    <cellStyle name="Komma 3 4 2 3 4 3" xfId="14551" xr:uid="{00000000-0005-0000-0000-0000262C0000}"/>
    <cellStyle name="Komma 3 4 2 3 5" xfId="6181" xr:uid="{00000000-0005-0000-0000-0000272C0000}"/>
    <cellStyle name="Komma 3 4 2 3 5 2" xfId="16115" xr:uid="{00000000-0005-0000-0000-0000282C0000}"/>
    <cellStyle name="Komma 3 4 2 3 6" xfId="11335" xr:uid="{00000000-0005-0000-0000-0000292C0000}"/>
    <cellStyle name="Komma 3 4 2 4" xfId="510" xr:uid="{00000000-0005-0000-0000-00002A2C0000}"/>
    <cellStyle name="Komma 3 4 2 4 2" xfId="1855" xr:uid="{00000000-0005-0000-0000-00002B2C0000}"/>
    <cellStyle name="Komma 3 4 2 4 2 2" xfId="3606" xr:uid="{00000000-0005-0000-0000-00002C2C0000}"/>
    <cellStyle name="Komma 3 4 2 4 2 2 2" xfId="8756" xr:uid="{00000000-0005-0000-0000-00002D2C0000}"/>
    <cellStyle name="Komma 3 4 2 4 2 2 2 2" xfId="18462" xr:uid="{00000000-0005-0000-0000-00002E2C0000}"/>
    <cellStyle name="Komma 3 4 2 4 2 2 3" xfId="13768" xr:uid="{00000000-0005-0000-0000-00002F2C0000}"/>
    <cellStyle name="Komma 3 4 2 4 2 3" xfId="5324" xr:uid="{00000000-0005-0000-0000-0000302C0000}"/>
    <cellStyle name="Komma 3 4 2 4 2 3 2" xfId="10472" xr:uid="{00000000-0005-0000-0000-0000312C0000}"/>
    <cellStyle name="Komma 3 4 2 4 2 3 2 2" xfId="20026" xr:uid="{00000000-0005-0000-0000-0000322C0000}"/>
    <cellStyle name="Komma 3 4 2 4 2 3 3" xfId="15334" xr:uid="{00000000-0005-0000-0000-0000332C0000}"/>
    <cellStyle name="Komma 3 4 2 4 2 4" xfId="7040" xr:uid="{00000000-0005-0000-0000-0000342C0000}"/>
    <cellStyle name="Komma 3 4 2 4 2 4 2" xfId="16898" xr:uid="{00000000-0005-0000-0000-0000352C0000}"/>
    <cellStyle name="Komma 3 4 2 4 2 5" xfId="12200" xr:uid="{00000000-0005-0000-0000-0000362C0000}"/>
    <cellStyle name="Komma 3 4 2 4 3" xfId="2744" xr:uid="{00000000-0005-0000-0000-0000372C0000}"/>
    <cellStyle name="Komma 3 4 2 4 3 2" xfId="7898" xr:uid="{00000000-0005-0000-0000-0000382C0000}"/>
    <cellStyle name="Komma 3 4 2 4 3 2 2" xfId="17680" xr:uid="{00000000-0005-0000-0000-0000392C0000}"/>
    <cellStyle name="Komma 3 4 2 4 3 3" xfId="12986" xr:uid="{00000000-0005-0000-0000-00003A2C0000}"/>
    <cellStyle name="Komma 3 4 2 4 4" xfId="4466" xr:uid="{00000000-0005-0000-0000-00003B2C0000}"/>
    <cellStyle name="Komma 3 4 2 4 4 2" xfId="9614" xr:uid="{00000000-0005-0000-0000-00003C2C0000}"/>
    <cellStyle name="Komma 3 4 2 4 4 2 2" xfId="19244" xr:uid="{00000000-0005-0000-0000-00003D2C0000}"/>
    <cellStyle name="Komma 3 4 2 4 4 3" xfId="14552" xr:uid="{00000000-0005-0000-0000-00003E2C0000}"/>
    <cellStyle name="Komma 3 4 2 4 5" xfId="6182" xr:uid="{00000000-0005-0000-0000-00003F2C0000}"/>
    <cellStyle name="Komma 3 4 2 4 5 2" xfId="16116" xr:uid="{00000000-0005-0000-0000-0000402C0000}"/>
    <cellStyle name="Komma 3 4 2 4 6" xfId="11336" xr:uid="{00000000-0005-0000-0000-0000412C0000}"/>
    <cellStyle name="Komma 3 4 2 5" xfId="1851" xr:uid="{00000000-0005-0000-0000-0000422C0000}"/>
    <cellStyle name="Komma 3 4 2 5 2" xfId="3602" xr:uid="{00000000-0005-0000-0000-0000432C0000}"/>
    <cellStyle name="Komma 3 4 2 5 2 2" xfId="8752" xr:uid="{00000000-0005-0000-0000-0000442C0000}"/>
    <cellStyle name="Komma 3 4 2 5 2 2 2" xfId="18458" xr:uid="{00000000-0005-0000-0000-0000452C0000}"/>
    <cellStyle name="Komma 3 4 2 5 2 3" xfId="13764" xr:uid="{00000000-0005-0000-0000-0000462C0000}"/>
    <cellStyle name="Komma 3 4 2 5 3" xfId="5320" xr:uid="{00000000-0005-0000-0000-0000472C0000}"/>
    <cellStyle name="Komma 3 4 2 5 3 2" xfId="10468" xr:uid="{00000000-0005-0000-0000-0000482C0000}"/>
    <cellStyle name="Komma 3 4 2 5 3 2 2" xfId="20022" xr:uid="{00000000-0005-0000-0000-0000492C0000}"/>
    <cellStyle name="Komma 3 4 2 5 3 3" xfId="15330" xr:uid="{00000000-0005-0000-0000-00004A2C0000}"/>
    <cellStyle name="Komma 3 4 2 5 4" xfId="7036" xr:uid="{00000000-0005-0000-0000-00004B2C0000}"/>
    <cellStyle name="Komma 3 4 2 5 4 2" xfId="16894" xr:uid="{00000000-0005-0000-0000-00004C2C0000}"/>
    <cellStyle name="Komma 3 4 2 5 5" xfId="12196" xr:uid="{00000000-0005-0000-0000-00004D2C0000}"/>
    <cellStyle name="Komma 3 4 2 6" xfId="2740" xr:uid="{00000000-0005-0000-0000-00004E2C0000}"/>
    <cellStyle name="Komma 3 4 2 6 2" xfId="7894" xr:uid="{00000000-0005-0000-0000-00004F2C0000}"/>
    <cellStyle name="Komma 3 4 2 6 2 2" xfId="17676" xr:uid="{00000000-0005-0000-0000-0000502C0000}"/>
    <cellStyle name="Komma 3 4 2 6 3" xfId="12982" xr:uid="{00000000-0005-0000-0000-0000512C0000}"/>
    <cellStyle name="Komma 3 4 2 7" xfId="4462" xr:uid="{00000000-0005-0000-0000-0000522C0000}"/>
    <cellStyle name="Komma 3 4 2 7 2" xfId="9610" xr:uid="{00000000-0005-0000-0000-0000532C0000}"/>
    <cellStyle name="Komma 3 4 2 7 2 2" xfId="19240" xr:uid="{00000000-0005-0000-0000-0000542C0000}"/>
    <cellStyle name="Komma 3 4 2 7 3" xfId="14548" xr:uid="{00000000-0005-0000-0000-0000552C0000}"/>
    <cellStyle name="Komma 3 4 2 8" xfId="6178" xr:uid="{00000000-0005-0000-0000-0000562C0000}"/>
    <cellStyle name="Komma 3 4 2 8 2" xfId="16112" xr:uid="{00000000-0005-0000-0000-0000572C0000}"/>
    <cellStyle name="Komma 3 4 2 9" xfId="11332" xr:uid="{00000000-0005-0000-0000-0000582C0000}"/>
    <cellStyle name="Komma 3 4 3" xfId="511" xr:uid="{00000000-0005-0000-0000-0000592C0000}"/>
    <cellStyle name="Komma 3 4 3 2" xfId="512" xr:uid="{00000000-0005-0000-0000-00005A2C0000}"/>
    <cellStyle name="Komma 3 4 3 2 2" xfId="1857" xr:uid="{00000000-0005-0000-0000-00005B2C0000}"/>
    <cellStyle name="Komma 3 4 3 2 2 2" xfId="3608" xr:uid="{00000000-0005-0000-0000-00005C2C0000}"/>
    <cellStyle name="Komma 3 4 3 2 2 2 2" xfId="8758" xr:uid="{00000000-0005-0000-0000-00005D2C0000}"/>
    <cellStyle name="Komma 3 4 3 2 2 2 2 2" xfId="18464" xr:uid="{00000000-0005-0000-0000-00005E2C0000}"/>
    <cellStyle name="Komma 3 4 3 2 2 2 3" xfId="13770" xr:uid="{00000000-0005-0000-0000-00005F2C0000}"/>
    <cellStyle name="Komma 3 4 3 2 2 3" xfId="5326" xr:uid="{00000000-0005-0000-0000-0000602C0000}"/>
    <cellStyle name="Komma 3 4 3 2 2 3 2" xfId="10474" xr:uid="{00000000-0005-0000-0000-0000612C0000}"/>
    <cellStyle name="Komma 3 4 3 2 2 3 2 2" xfId="20028" xr:uid="{00000000-0005-0000-0000-0000622C0000}"/>
    <cellStyle name="Komma 3 4 3 2 2 3 3" xfId="15336" xr:uid="{00000000-0005-0000-0000-0000632C0000}"/>
    <cellStyle name="Komma 3 4 3 2 2 4" xfId="7042" xr:uid="{00000000-0005-0000-0000-0000642C0000}"/>
    <cellStyle name="Komma 3 4 3 2 2 4 2" xfId="16900" xr:uid="{00000000-0005-0000-0000-0000652C0000}"/>
    <cellStyle name="Komma 3 4 3 2 2 5" xfId="12202" xr:uid="{00000000-0005-0000-0000-0000662C0000}"/>
    <cellStyle name="Komma 3 4 3 2 3" xfId="2746" xr:uid="{00000000-0005-0000-0000-0000672C0000}"/>
    <cellStyle name="Komma 3 4 3 2 3 2" xfId="7900" xr:uid="{00000000-0005-0000-0000-0000682C0000}"/>
    <cellStyle name="Komma 3 4 3 2 3 2 2" xfId="17682" xr:uid="{00000000-0005-0000-0000-0000692C0000}"/>
    <cellStyle name="Komma 3 4 3 2 3 3" xfId="12988" xr:uid="{00000000-0005-0000-0000-00006A2C0000}"/>
    <cellStyle name="Komma 3 4 3 2 4" xfId="4468" xr:uid="{00000000-0005-0000-0000-00006B2C0000}"/>
    <cellStyle name="Komma 3 4 3 2 4 2" xfId="9616" xr:uid="{00000000-0005-0000-0000-00006C2C0000}"/>
    <cellStyle name="Komma 3 4 3 2 4 2 2" xfId="19246" xr:uid="{00000000-0005-0000-0000-00006D2C0000}"/>
    <cellStyle name="Komma 3 4 3 2 4 3" xfId="14554" xr:uid="{00000000-0005-0000-0000-00006E2C0000}"/>
    <cellStyle name="Komma 3 4 3 2 5" xfId="6184" xr:uid="{00000000-0005-0000-0000-00006F2C0000}"/>
    <cellStyle name="Komma 3 4 3 2 5 2" xfId="16118" xr:uid="{00000000-0005-0000-0000-0000702C0000}"/>
    <cellStyle name="Komma 3 4 3 2 6" xfId="11338" xr:uid="{00000000-0005-0000-0000-0000712C0000}"/>
    <cellStyle name="Komma 3 4 3 3" xfId="1856" xr:uid="{00000000-0005-0000-0000-0000722C0000}"/>
    <cellStyle name="Komma 3 4 3 3 2" xfId="3607" xr:uid="{00000000-0005-0000-0000-0000732C0000}"/>
    <cellStyle name="Komma 3 4 3 3 2 2" xfId="8757" xr:uid="{00000000-0005-0000-0000-0000742C0000}"/>
    <cellStyle name="Komma 3 4 3 3 2 2 2" xfId="18463" xr:uid="{00000000-0005-0000-0000-0000752C0000}"/>
    <cellStyle name="Komma 3 4 3 3 2 3" xfId="13769" xr:uid="{00000000-0005-0000-0000-0000762C0000}"/>
    <cellStyle name="Komma 3 4 3 3 3" xfId="5325" xr:uid="{00000000-0005-0000-0000-0000772C0000}"/>
    <cellStyle name="Komma 3 4 3 3 3 2" xfId="10473" xr:uid="{00000000-0005-0000-0000-0000782C0000}"/>
    <cellStyle name="Komma 3 4 3 3 3 2 2" xfId="20027" xr:uid="{00000000-0005-0000-0000-0000792C0000}"/>
    <cellStyle name="Komma 3 4 3 3 3 3" xfId="15335" xr:uid="{00000000-0005-0000-0000-00007A2C0000}"/>
    <cellStyle name="Komma 3 4 3 3 4" xfId="7041" xr:uid="{00000000-0005-0000-0000-00007B2C0000}"/>
    <cellStyle name="Komma 3 4 3 3 4 2" xfId="16899" xr:uid="{00000000-0005-0000-0000-00007C2C0000}"/>
    <cellStyle name="Komma 3 4 3 3 5" xfId="12201" xr:uid="{00000000-0005-0000-0000-00007D2C0000}"/>
    <cellStyle name="Komma 3 4 3 4" xfId="2745" xr:uid="{00000000-0005-0000-0000-00007E2C0000}"/>
    <cellStyle name="Komma 3 4 3 4 2" xfId="7899" xr:uid="{00000000-0005-0000-0000-00007F2C0000}"/>
    <cellStyle name="Komma 3 4 3 4 2 2" xfId="17681" xr:uid="{00000000-0005-0000-0000-0000802C0000}"/>
    <cellStyle name="Komma 3 4 3 4 3" xfId="12987" xr:uid="{00000000-0005-0000-0000-0000812C0000}"/>
    <cellStyle name="Komma 3 4 3 5" xfId="4467" xr:uid="{00000000-0005-0000-0000-0000822C0000}"/>
    <cellStyle name="Komma 3 4 3 5 2" xfId="9615" xr:uid="{00000000-0005-0000-0000-0000832C0000}"/>
    <cellStyle name="Komma 3 4 3 5 2 2" xfId="19245" xr:uid="{00000000-0005-0000-0000-0000842C0000}"/>
    <cellStyle name="Komma 3 4 3 5 3" xfId="14553" xr:uid="{00000000-0005-0000-0000-0000852C0000}"/>
    <cellStyle name="Komma 3 4 3 6" xfId="6183" xr:uid="{00000000-0005-0000-0000-0000862C0000}"/>
    <cellStyle name="Komma 3 4 3 6 2" xfId="16117" xr:uid="{00000000-0005-0000-0000-0000872C0000}"/>
    <cellStyle name="Komma 3 4 3 7" xfId="11337" xr:uid="{00000000-0005-0000-0000-0000882C0000}"/>
    <cellStyle name="Komma 3 4 4" xfId="513" xr:uid="{00000000-0005-0000-0000-0000892C0000}"/>
    <cellStyle name="Komma 3 4 4 2" xfId="1858" xr:uid="{00000000-0005-0000-0000-00008A2C0000}"/>
    <cellStyle name="Komma 3 4 4 2 2" xfId="3609" xr:uid="{00000000-0005-0000-0000-00008B2C0000}"/>
    <cellStyle name="Komma 3 4 4 2 2 2" xfId="8759" xr:uid="{00000000-0005-0000-0000-00008C2C0000}"/>
    <cellStyle name="Komma 3 4 4 2 2 2 2" xfId="18465" xr:uid="{00000000-0005-0000-0000-00008D2C0000}"/>
    <cellStyle name="Komma 3 4 4 2 2 3" xfId="13771" xr:uid="{00000000-0005-0000-0000-00008E2C0000}"/>
    <cellStyle name="Komma 3 4 4 2 3" xfId="5327" xr:uid="{00000000-0005-0000-0000-00008F2C0000}"/>
    <cellStyle name="Komma 3 4 4 2 3 2" xfId="10475" xr:uid="{00000000-0005-0000-0000-0000902C0000}"/>
    <cellStyle name="Komma 3 4 4 2 3 2 2" xfId="20029" xr:uid="{00000000-0005-0000-0000-0000912C0000}"/>
    <cellStyle name="Komma 3 4 4 2 3 3" xfId="15337" xr:uid="{00000000-0005-0000-0000-0000922C0000}"/>
    <cellStyle name="Komma 3 4 4 2 4" xfId="7043" xr:uid="{00000000-0005-0000-0000-0000932C0000}"/>
    <cellStyle name="Komma 3 4 4 2 4 2" xfId="16901" xr:uid="{00000000-0005-0000-0000-0000942C0000}"/>
    <cellStyle name="Komma 3 4 4 2 5" xfId="12203" xr:uid="{00000000-0005-0000-0000-0000952C0000}"/>
    <cellStyle name="Komma 3 4 4 3" xfId="2747" xr:uid="{00000000-0005-0000-0000-0000962C0000}"/>
    <cellStyle name="Komma 3 4 4 3 2" xfId="7901" xr:uid="{00000000-0005-0000-0000-0000972C0000}"/>
    <cellStyle name="Komma 3 4 4 3 2 2" xfId="17683" xr:uid="{00000000-0005-0000-0000-0000982C0000}"/>
    <cellStyle name="Komma 3 4 4 3 3" xfId="12989" xr:uid="{00000000-0005-0000-0000-0000992C0000}"/>
    <cellStyle name="Komma 3 4 4 4" xfId="4469" xr:uid="{00000000-0005-0000-0000-00009A2C0000}"/>
    <cellStyle name="Komma 3 4 4 4 2" xfId="9617" xr:uid="{00000000-0005-0000-0000-00009B2C0000}"/>
    <cellStyle name="Komma 3 4 4 4 2 2" xfId="19247" xr:uid="{00000000-0005-0000-0000-00009C2C0000}"/>
    <cellStyle name="Komma 3 4 4 4 3" xfId="14555" xr:uid="{00000000-0005-0000-0000-00009D2C0000}"/>
    <cellStyle name="Komma 3 4 4 5" xfId="6185" xr:uid="{00000000-0005-0000-0000-00009E2C0000}"/>
    <cellStyle name="Komma 3 4 4 5 2" xfId="16119" xr:uid="{00000000-0005-0000-0000-00009F2C0000}"/>
    <cellStyle name="Komma 3 4 4 6" xfId="11339" xr:uid="{00000000-0005-0000-0000-0000A02C0000}"/>
    <cellStyle name="Komma 3 4 5" xfId="514" xr:uid="{00000000-0005-0000-0000-0000A12C0000}"/>
    <cellStyle name="Komma 3 4 5 2" xfId="1859" xr:uid="{00000000-0005-0000-0000-0000A22C0000}"/>
    <cellStyle name="Komma 3 4 5 2 2" xfId="3610" xr:uid="{00000000-0005-0000-0000-0000A32C0000}"/>
    <cellStyle name="Komma 3 4 5 2 2 2" xfId="8760" xr:uid="{00000000-0005-0000-0000-0000A42C0000}"/>
    <cellStyle name="Komma 3 4 5 2 2 2 2" xfId="18466" xr:uid="{00000000-0005-0000-0000-0000A52C0000}"/>
    <cellStyle name="Komma 3 4 5 2 2 3" xfId="13772" xr:uid="{00000000-0005-0000-0000-0000A62C0000}"/>
    <cellStyle name="Komma 3 4 5 2 3" xfId="5328" xr:uid="{00000000-0005-0000-0000-0000A72C0000}"/>
    <cellStyle name="Komma 3 4 5 2 3 2" xfId="10476" xr:uid="{00000000-0005-0000-0000-0000A82C0000}"/>
    <cellStyle name="Komma 3 4 5 2 3 2 2" xfId="20030" xr:uid="{00000000-0005-0000-0000-0000A92C0000}"/>
    <cellStyle name="Komma 3 4 5 2 3 3" xfId="15338" xr:uid="{00000000-0005-0000-0000-0000AA2C0000}"/>
    <cellStyle name="Komma 3 4 5 2 4" xfId="7044" xr:uid="{00000000-0005-0000-0000-0000AB2C0000}"/>
    <cellStyle name="Komma 3 4 5 2 4 2" xfId="16902" xr:uid="{00000000-0005-0000-0000-0000AC2C0000}"/>
    <cellStyle name="Komma 3 4 5 2 5" xfId="12204" xr:uid="{00000000-0005-0000-0000-0000AD2C0000}"/>
    <cellStyle name="Komma 3 4 5 3" xfId="2748" xr:uid="{00000000-0005-0000-0000-0000AE2C0000}"/>
    <cellStyle name="Komma 3 4 5 3 2" xfId="7902" xr:uid="{00000000-0005-0000-0000-0000AF2C0000}"/>
    <cellStyle name="Komma 3 4 5 3 2 2" xfId="17684" xr:uid="{00000000-0005-0000-0000-0000B02C0000}"/>
    <cellStyle name="Komma 3 4 5 3 3" xfId="12990" xr:uid="{00000000-0005-0000-0000-0000B12C0000}"/>
    <cellStyle name="Komma 3 4 5 4" xfId="4470" xr:uid="{00000000-0005-0000-0000-0000B22C0000}"/>
    <cellStyle name="Komma 3 4 5 4 2" xfId="9618" xr:uid="{00000000-0005-0000-0000-0000B32C0000}"/>
    <cellStyle name="Komma 3 4 5 4 2 2" xfId="19248" xr:uid="{00000000-0005-0000-0000-0000B42C0000}"/>
    <cellStyle name="Komma 3 4 5 4 3" xfId="14556" xr:uid="{00000000-0005-0000-0000-0000B52C0000}"/>
    <cellStyle name="Komma 3 4 5 5" xfId="6186" xr:uid="{00000000-0005-0000-0000-0000B62C0000}"/>
    <cellStyle name="Komma 3 4 5 5 2" xfId="16120" xr:uid="{00000000-0005-0000-0000-0000B72C0000}"/>
    <cellStyle name="Komma 3 4 5 6" xfId="11340" xr:uid="{00000000-0005-0000-0000-0000B82C0000}"/>
    <cellStyle name="Komma 3 4 6" xfId="1850" xr:uid="{00000000-0005-0000-0000-0000B92C0000}"/>
    <cellStyle name="Komma 3 4 6 2" xfId="3601" xr:uid="{00000000-0005-0000-0000-0000BA2C0000}"/>
    <cellStyle name="Komma 3 4 6 2 2" xfId="8751" xr:uid="{00000000-0005-0000-0000-0000BB2C0000}"/>
    <cellStyle name="Komma 3 4 6 2 2 2" xfId="18457" xr:uid="{00000000-0005-0000-0000-0000BC2C0000}"/>
    <cellStyle name="Komma 3 4 6 2 3" xfId="13763" xr:uid="{00000000-0005-0000-0000-0000BD2C0000}"/>
    <cellStyle name="Komma 3 4 6 3" xfId="5319" xr:uid="{00000000-0005-0000-0000-0000BE2C0000}"/>
    <cellStyle name="Komma 3 4 6 3 2" xfId="10467" xr:uid="{00000000-0005-0000-0000-0000BF2C0000}"/>
    <cellStyle name="Komma 3 4 6 3 2 2" xfId="20021" xr:uid="{00000000-0005-0000-0000-0000C02C0000}"/>
    <cellStyle name="Komma 3 4 6 3 3" xfId="15329" xr:uid="{00000000-0005-0000-0000-0000C12C0000}"/>
    <cellStyle name="Komma 3 4 6 4" xfId="7035" xr:uid="{00000000-0005-0000-0000-0000C22C0000}"/>
    <cellStyle name="Komma 3 4 6 4 2" xfId="16893" xr:uid="{00000000-0005-0000-0000-0000C32C0000}"/>
    <cellStyle name="Komma 3 4 6 5" xfId="12195" xr:uid="{00000000-0005-0000-0000-0000C42C0000}"/>
    <cellStyle name="Komma 3 4 7" xfId="2739" xr:uid="{00000000-0005-0000-0000-0000C52C0000}"/>
    <cellStyle name="Komma 3 4 7 2" xfId="7893" xr:uid="{00000000-0005-0000-0000-0000C62C0000}"/>
    <cellStyle name="Komma 3 4 7 2 2" xfId="17675" xr:uid="{00000000-0005-0000-0000-0000C72C0000}"/>
    <cellStyle name="Komma 3 4 7 3" xfId="12981" xr:uid="{00000000-0005-0000-0000-0000C82C0000}"/>
    <cellStyle name="Komma 3 4 8" xfId="4461" xr:uid="{00000000-0005-0000-0000-0000C92C0000}"/>
    <cellStyle name="Komma 3 4 8 2" xfId="9609" xr:uid="{00000000-0005-0000-0000-0000CA2C0000}"/>
    <cellStyle name="Komma 3 4 8 2 2" xfId="19239" xr:uid="{00000000-0005-0000-0000-0000CB2C0000}"/>
    <cellStyle name="Komma 3 4 8 3" xfId="14547" xr:uid="{00000000-0005-0000-0000-0000CC2C0000}"/>
    <cellStyle name="Komma 3 4 9" xfId="6177" xr:uid="{00000000-0005-0000-0000-0000CD2C0000}"/>
    <cellStyle name="Komma 3 4 9 2" xfId="16111" xr:uid="{00000000-0005-0000-0000-0000CE2C0000}"/>
    <cellStyle name="Komma 3 5" xfId="515" xr:uid="{00000000-0005-0000-0000-0000CF2C0000}"/>
    <cellStyle name="Komma 3 5 10" xfId="11341" xr:uid="{00000000-0005-0000-0000-0000D02C0000}"/>
    <cellStyle name="Komma 3 5 2" xfId="516" xr:uid="{00000000-0005-0000-0000-0000D12C0000}"/>
    <cellStyle name="Komma 3 5 2 2" xfId="517" xr:uid="{00000000-0005-0000-0000-0000D22C0000}"/>
    <cellStyle name="Komma 3 5 2 2 2" xfId="518" xr:uid="{00000000-0005-0000-0000-0000D32C0000}"/>
    <cellStyle name="Komma 3 5 2 2 2 2" xfId="1863" xr:uid="{00000000-0005-0000-0000-0000D42C0000}"/>
    <cellStyle name="Komma 3 5 2 2 2 2 2" xfId="3614" xr:uid="{00000000-0005-0000-0000-0000D52C0000}"/>
    <cellStyle name="Komma 3 5 2 2 2 2 2 2" xfId="8764" xr:uid="{00000000-0005-0000-0000-0000D62C0000}"/>
    <cellStyle name="Komma 3 5 2 2 2 2 2 2 2" xfId="18470" xr:uid="{00000000-0005-0000-0000-0000D72C0000}"/>
    <cellStyle name="Komma 3 5 2 2 2 2 2 3" xfId="13776" xr:uid="{00000000-0005-0000-0000-0000D82C0000}"/>
    <cellStyle name="Komma 3 5 2 2 2 2 3" xfId="5332" xr:uid="{00000000-0005-0000-0000-0000D92C0000}"/>
    <cellStyle name="Komma 3 5 2 2 2 2 3 2" xfId="10480" xr:uid="{00000000-0005-0000-0000-0000DA2C0000}"/>
    <cellStyle name="Komma 3 5 2 2 2 2 3 2 2" xfId="20034" xr:uid="{00000000-0005-0000-0000-0000DB2C0000}"/>
    <cellStyle name="Komma 3 5 2 2 2 2 3 3" xfId="15342" xr:uid="{00000000-0005-0000-0000-0000DC2C0000}"/>
    <cellStyle name="Komma 3 5 2 2 2 2 4" xfId="7048" xr:uid="{00000000-0005-0000-0000-0000DD2C0000}"/>
    <cellStyle name="Komma 3 5 2 2 2 2 4 2" xfId="16906" xr:uid="{00000000-0005-0000-0000-0000DE2C0000}"/>
    <cellStyle name="Komma 3 5 2 2 2 2 5" xfId="12208" xr:uid="{00000000-0005-0000-0000-0000DF2C0000}"/>
    <cellStyle name="Komma 3 5 2 2 2 3" xfId="2752" xr:uid="{00000000-0005-0000-0000-0000E02C0000}"/>
    <cellStyle name="Komma 3 5 2 2 2 3 2" xfId="7906" xr:uid="{00000000-0005-0000-0000-0000E12C0000}"/>
    <cellStyle name="Komma 3 5 2 2 2 3 2 2" xfId="17688" xr:uid="{00000000-0005-0000-0000-0000E22C0000}"/>
    <cellStyle name="Komma 3 5 2 2 2 3 3" xfId="12994" xr:uid="{00000000-0005-0000-0000-0000E32C0000}"/>
    <cellStyle name="Komma 3 5 2 2 2 4" xfId="4474" xr:uid="{00000000-0005-0000-0000-0000E42C0000}"/>
    <cellStyle name="Komma 3 5 2 2 2 4 2" xfId="9622" xr:uid="{00000000-0005-0000-0000-0000E52C0000}"/>
    <cellStyle name="Komma 3 5 2 2 2 4 2 2" xfId="19252" xr:uid="{00000000-0005-0000-0000-0000E62C0000}"/>
    <cellStyle name="Komma 3 5 2 2 2 4 3" xfId="14560" xr:uid="{00000000-0005-0000-0000-0000E72C0000}"/>
    <cellStyle name="Komma 3 5 2 2 2 5" xfId="6190" xr:uid="{00000000-0005-0000-0000-0000E82C0000}"/>
    <cellStyle name="Komma 3 5 2 2 2 5 2" xfId="16124" xr:uid="{00000000-0005-0000-0000-0000E92C0000}"/>
    <cellStyle name="Komma 3 5 2 2 2 6" xfId="11344" xr:uid="{00000000-0005-0000-0000-0000EA2C0000}"/>
    <cellStyle name="Komma 3 5 2 2 3" xfId="1862" xr:uid="{00000000-0005-0000-0000-0000EB2C0000}"/>
    <cellStyle name="Komma 3 5 2 2 3 2" xfId="3613" xr:uid="{00000000-0005-0000-0000-0000EC2C0000}"/>
    <cellStyle name="Komma 3 5 2 2 3 2 2" xfId="8763" xr:uid="{00000000-0005-0000-0000-0000ED2C0000}"/>
    <cellStyle name="Komma 3 5 2 2 3 2 2 2" xfId="18469" xr:uid="{00000000-0005-0000-0000-0000EE2C0000}"/>
    <cellStyle name="Komma 3 5 2 2 3 2 3" xfId="13775" xr:uid="{00000000-0005-0000-0000-0000EF2C0000}"/>
    <cellStyle name="Komma 3 5 2 2 3 3" xfId="5331" xr:uid="{00000000-0005-0000-0000-0000F02C0000}"/>
    <cellStyle name="Komma 3 5 2 2 3 3 2" xfId="10479" xr:uid="{00000000-0005-0000-0000-0000F12C0000}"/>
    <cellStyle name="Komma 3 5 2 2 3 3 2 2" xfId="20033" xr:uid="{00000000-0005-0000-0000-0000F22C0000}"/>
    <cellStyle name="Komma 3 5 2 2 3 3 3" xfId="15341" xr:uid="{00000000-0005-0000-0000-0000F32C0000}"/>
    <cellStyle name="Komma 3 5 2 2 3 4" xfId="7047" xr:uid="{00000000-0005-0000-0000-0000F42C0000}"/>
    <cellStyle name="Komma 3 5 2 2 3 4 2" xfId="16905" xr:uid="{00000000-0005-0000-0000-0000F52C0000}"/>
    <cellStyle name="Komma 3 5 2 2 3 5" xfId="12207" xr:uid="{00000000-0005-0000-0000-0000F62C0000}"/>
    <cellStyle name="Komma 3 5 2 2 4" xfId="2751" xr:uid="{00000000-0005-0000-0000-0000F72C0000}"/>
    <cellStyle name="Komma 3 5 2 2 4 2" xfId="7905" xr:uid="{00000000-0005-0000-0000-0000F82C0000}"/>
    <cellStyle name="Komma 3 5 2 2 4 2 2" xfId="17687" xr:uid="{00000000-0005-0000-0000-0000F92C0000}"/>
    <cellStyle name="Komma 3 5 2 2 4 3" xfId="12993" xr:uid="{00000000-0005-0000-0000-0000FA2C0000}"/>
    <cellStyle name="Komma 3 5 2 2 5" xfId="4473" xr:uid="{00000000-0005-0000-0000-0000FB2C0000}"/>
    <cellStyle name="Komma 3 5 2 2 5 2" xfId="9621" xr:uid="{00000000-0005-0000-0000-0000FC2C0000}"/>
    <cellStyle name="Komma 3 5 2 2 5 2 2" xfId="19251" xr:uid="{00000000-0005-0000-0000-0000FD2C0000}"/>
    <cellStyle name="Komma 3 5 2 2 5 3" xfId="14559" xr:uid="{00000000-0005-0000-0000-0000FE2C0000}"/>
    <cellStyle name="Komma 3 5 2 2 6" xfId="6189" xr:uid="{00000000-0005-0000-0000-0000FF2C0000}"/>
    <cellStyle name="Komma 3 5 2 2 6 2" xfId="16123" xr:uid="{00000000-0005-0000-0000-0000002D0000}"/>
    <cellStyle name="Komma 3 5 2 2 7" xfId="11343" xr:uid="{00000000-0005-0000-0000-0000012D0000}"/>
    <cellStyle name="Komma 3 5 2 3" xfId="519" xr:uid="{00000000-0005-0000-0000-0000022D0000}"/>
    <cellStyle name="Komma 3 5 2 3 2" xfId="1864" xr:uid="{00000000-0005-0000-0000-0000032D0000}"/>
    <cellStyle name="Komma 3 5 2 3 2 2" xfId="3615" xr:uid="{00000000-0005-0000-0000-0000042D0000}"/>
    <cellStyle name="Komma 3 5 2 3 2 2 2" xfId="8765" xr:uid="{00000000-0005-0000-0000-0000052D0000}"/>
    <cellStyle name="Komma 3 5 2 3 2 2 2 2" xfId="18471" xr:uid="{00000000-0005-0000-0000-0000062D0000}"/>
    <cellStyle name="Komma 3 5 2 3 2 2 3" xfId="13777" xr:uid="{00000000-0005-0000-0000-0000072D0000}"/>
    <cellStyle name="Komma 3 5 2 3 2 3" xfId="5333" xr:uid="{00000000-0005-0000-0000-0000082D0000}"/>
    <cellStyle name="Komma 3 5 2 3 2 3 2" xfId="10481" xr:uid="{00000000-0005-0000-0000-0000092D0000}"/>
    <cellStyle name="Komma 3 5 2 3 2 3 2 2" xfId="20035" xr:uid="{00000000-0005-0000-0000-00000A2D0000}"/>
    <cellStyle name="Komma 3 5 2 3 2 3 3" xfId="15343" xr:uid="{00000000-0005-0000-0000-00000B2D0000}"/>
    <cellStyle name="Komma 3 5 2 3 2 4" xfId="7049" xr:uid="{00000000-0005-0000-0000-00000C2D0000}"/>
    <cellStyle name="Komma 3 5 2 3 2 4 2" xfId="16907" xr:uid="{00000000-0005-0000-0000-00000D2D0000}"/>
    <cellStyle name="Komma 3 5 2 3 2 5" xfId="12209" xr:uid="{00000000-0005-0000-0000-00000E2D0000}"/>
    <cellStyle name="Komma 3 5 2 3 3" xfId="2753" xr:uid="{00000000-0005-0000-0000-00000F2D0000}"/>
    <cellStyle name="Komma 3 5 2 3 3 2" xfId="7907" xr:uid="{00000000-0005-0000-0000-0000102D0000}"/>
    <cellStyle name="Komma 3 5 2 3 3 2 2" xfId="17689" xr:uid="{00000000-0005-0000-0000-0000112D0000}"/>
    <cellStyle name="Komma 3 5 2 3 3 3" xfId="12995" xr:uid="{00000000-0005-0000-0000-0000122D0000}"/>
    <cellStyle name="Komma 3 5 2 3 4" xfId="4475" xr:uid="{00000000-0005-0000-0000-0000132D0000}"/>
    <cellStyle name="Komma 3 5 2 3 4 2" xfId="9623" xr:uid="{00000000-0005-0000-0000-0000142D0000}"/>
    <cellStyle name="Komma 3 5 2 3 4 2 2" xfId="19253" xr:uid="{00000000-0005-0000-0000-0000152D0000}"/>
    <cellStyle name="Komma 3 5 2 3 4 3" xfId="14561" xr:uid="{00000000-0005-0000-0000-0000162D0000}"/>
    <cellStyle name="Komma 3 5 2 3 5" xfId="6191" xr:uid="{00000000-0005-0000-0000-0000172D0000}"/>
    <cellStyle name="Komma 3 5 2 3 5 2" xfId="16125" xr:uid="{00000000-0005-0000-0000-0000182D0000}"/>
    <cellStyle name="Komma 3 5 2 3 6" xfId="11345" xr:uid="{00000000-0005-0000-0000-0000192D0000}"/>
    <cellStyle name="Komma 3 5 2 4" xfId="520" xr:uid="{00000000-0005-0000-0000-00001A2D0000}"/>
    <cellStyle name="Komma 3 5 2 4 2" xfId="1865" xr:uid="{00000000-0005-0000-0000-00001B2D0000}"/>
    <cellStyle name="Komma 3 5 2 4 2 2" xfId="3616" xr:uid="{00000000-0005-0000-0000-00001C2D0000}"/>
    <cellStyle name="Komma 3 5 2 4 2 2 2" xfId="8766" xr:uid="{00000000-0005-0000-0000-00001D2D0000}"/>
    <cellStyle name="Komma 3 5 2 4 2 2 2 2" xfId="18472" xr:uid="{00000000-0005-0000-0000-00001E2D0000}"/>
    <cellStyle name="Komma 3 5 2 4 2 2 3" xfId="13778" xr:uid="{00000000-0005-0000-0000-00001F2D0000}"/>
    <cellStyle name="Komma 3 5 2 4 2 3" xfId="5334" xr:uid="{00000000-0005-0000-0000-0000202D0000}"/>
    <cellStyle name="Komma 3 5 2 4 2 3 2" xfId="10482" xr:uid="{00000000-0005-0000-0000-0000212D0000}"/>
    <cellStyle name="Komma 3 5 2 4 2 3 2 2" xfId="20036" xr:uid="{00000000-0005-0000-0000-0000222D0000}"/>
    <cellStyle name="Komma 3 5 2 4 2 3 3" xfId="15344" xr:uid="{00000000-0005-0000-0000-0000232D0000}"/>
    <cellStyle name="Komma 3 5 2 4 2 4" xfId="7050" xr:uid="{00000000-0005-0000-0000-0000242D0000}"/>
    <cellStyle name="Komma 3 5 2 4 2 4 2" xfId="16908" xr:uid="{00000000-0005-0000-0000-0000252D0000}"/>
    <cellStyle name="Komma 3 5 2 4 2 5" xfId="12210" xr:uid="{00000000-0005-0000-0000-0000262D0000}"/>
    <cellStyle name="Komma 3 5 2 4 3" xfId="2754" xr:uid="{00000000-0005-0000-0000-0000272D0000}"/>
    <cellStyle name="Komma 3 5 2 4 3 2" xfId="7908" xr:uid="{00000000-0005-0000-0000-0000282D0000}"/>
    <cellStyle name="Komma 3 5 2 4 3 2 2" xfId="17690" xr:uid="{00000000-0005-0000-0000-0000292D0000}"/>
    <cellStyle name="Komma 3 5 2 4 3 3" xfId="12996" xr:uid="{00000000-0005-0000-0000-00002A2D0000}"/>
    <cellStyle name="Komma 3 5 2 4 4" xfId="4476" xr:uid="{00000000-0005-0000-0000-00002B2D0000}"/>
    <cellStyle name="Komma 3 5 2 4 4 2" xfId="9624" xr:uid="{00000000-0005-0000-0000-00002C2D0000}"/>
    <cellStyle name="Komma 3 5 2 4 4 2 2" xfId="19254" xr:uid="{00000000-0005-0000-0000-00002D2D0000}"/>
    <cellStyle name="Komma 3 5 2 4 4 3" xfId="14562" xr:uid="{00000000-0005-0000-0000-00002E2D0000}"/>
    <cellStyle name="Komma 3 5 2 4 5" xfId="6192" xr:uid="{00000000-0005-0000-0000-00002F2D0000}"/>
    <cellStyle name="Komma 3 5 2 4 5 2" xfId="16126" xr:uid="{00000000-0005-0000-0000-0000302D0000}"/>
    <cellStyle name="Komma 3 5 2 4 6" xfId="11346" xr:uid="{00000000-0005-0000-0000-0000312D0000}"/>
    <cellStyle name="Komma 3 5 2 5" xfId="1861" xr:uid="{00000000-0005-0000-0000-0000322D0000}"/>
    <cellStyle name="Komma 3 5 2 5 2" xfId="3612" xr:uid="{00000000-0005-0000-0000-0000332D0000}"/>
    <cellStyle name="Komma 3 5 2 5 2 2" xfId="8762" xr:uid="{00000000-0005-0000-0000-0000342D0000}"/>
    <cellStyle name="Komma 3 5 2 5 2 2 2" xfId="18468" xr:uid="{00000000-0005-0000-0000-0000352D0000}"/>
    <cellStyle name="Komma 3 5 2 5 2 3" xfId="13774" xr:uid="{00000000-0005-0000-0000-0000362D0000}"/>
    <cellStyle name="Komma 3 5 2 5 3" xfId="5330" xr:uid="{00000000-0005-0000-0000-0000372D0000}"/>
    <cellStyle name="Komma 3 5 2 5 3 2" xfId="10478" xr:uid="{00000000-0005-0000-0000-0000382D0000}"/>
    <cellStyle name="Komma 3 5 2 5 3 2 2" xfId="20032" xr:uid="{00000000-0005-0000-0000-0000392D0000}"/>
    <cellStyle name="Komma 3 5 2 5 3 3" xfId="15340" xr:uid="{00000000-0005-0000-0000-00003A2D0000}"/>
    <cellStyle name="Komma 3 5 2 5 4" xfId="7046" xr:uid="{00000000-0005-0000-0000-00003B2D0000}"/>
    <cellStyle name="Komma 3 5 2 5 4 2" xfId="16904" xr:uid="{00000000-0005-0000-0000-00003C2D0000}"/>
    <cellStyle name="Komma 3 5 2 5 5" xfId="12206" xr:uid="{00000000-0005-0000-0000-00003D2D0000}"/>
    <cellStyle name="Komma 3 5 2 6" xfId="2750" xr:uid="{00000000-0005-0000-0000-00003E2D0000}"/>
    <cellStyle name="Komma 3 5 2 6 2" xfId="7904" xr:uid="{00000000-0005-0000-0000-00003F2D0000}"/>
    <cellStyle name="Komma 3 5 2 6 2 2" xfId="17686" xr:uid="{00000000-0005-0000-0000-0000402D0000}"/>
    <cellStyle name="Komma 3 5 2 6 3" xfId="12992" xr:uid="{00000000-0005-0000-0000-0000412D0000}"/>
    <cellStyle name="Komma 3 5 2 7" xfId="4472" xr:uid="{00000000-0005-0000-0000-0000422D0000}"/>
    <cellStyle name="Komma 3 5 2 7 2" xfId="9620" xr:uid="{00000000-0005-0000-0000-0000432D0000}"/>
    <cellStyle name="Komma 3 5 2 7 2 2" xfId="19250" xr:uid="{00000000-0005-0000-0000-0000442D0000}"/>
    <cellStyle name="Komma 3 5 2 7 3" xfId="14558" xr:uid="{00000000-0005-0000-0000-0000452D0000}"/>
    <cellStyle name="Komma 3 5 2 8" xfId="6188" xr:uid="{00000000-0005-0000-0000-0000462D0000}"/>
    <cellStyle name="Komma 3 5 2 8 2" xfId="16122" xr:uid="{00000000-0005-0000-0000-0000472D0000}"/>
    <cellStyle name="Komma 3 5 2 9" xfId="11342" xr:uid="{00000000-0005-0000-0000-0000482D0000}"/>
    <cellStyle name="Komma 3 5 3" xfId="521" xr:uid="{00000000-0005-0000-0000-0000492D0000}"/>
    <cellStyle name="Komma 3 5 3 2" xfId="522" xr:uid="{00000000-0005-0000-0000-00004A2D0000}"/>
    <cellStyle name="Komma 3 5 3 2 2" xfId="1867" xr:uid="{00000000-0005-0000-0000-00004B2D0000}"/>
    <cellStyle name="Komma 3 5 3 2 2 2" xfId="3618" xr:uid="{00000000-0005-0000-0000-00004C2D0000}"/>
    <cellStyle name="Komma 3 5 3 2 2 2 2" xfId="8768" xr:uid="{00000000-0005-0000-0000-00004D2D0000}"/>
    <cellStyle name="Komma 3 5 3 2 2 2 2 2" xfId="18474" xr:uid="{00000000-0005-0000-0000-00004E2D0000}"/>
    <cellStyle name="Komma 3 5 3 2 2 2 3" xfId="13780" xr:uid="{00000000-0005-0000-0000-00004F2D0000}"/>
    <cellStyle name="Komma 3 5 3 2 2 3" xfId="5336" xr:uid="{00000000-0005-0000-0000-0000502D0000}"/>
    <cellStyle name="Komma 3 5 3 2 2 3 2" xfId="10484" xr:uid="{00000000-0005-0000-0000-0000512D0000}"/>
    <cellStyle name="Komma 3 5 3 2 2 3 2 2" xfId="20038" xr:uid="{00000000-0005-0000-0000-0000522D0000}"/>
    <cellStyle name="Komma 3 5 3 2 2 3 3" xfId="15346" xr:uid="{00000000-0005-0000-0000-0000532D0000}"/>
    <cellStyle name="Komma 3 5 3 2 2 4" xfId="7052" xr:uid="{00000000-0005-0000-0000-0000542D0000}"/>
    <cellStyle name="Komma 3 5 3 2 2 4 2" xfId="16910" xr:uid="{00000000-0005-0000-0000-0000552D0000}"/>
    <cellStyle name="Komma 3 5 3 2 2 5" xfId="12212" xr:uid="{00000000-0005-0000-0000-0000562D0000}"/>
    <cellStyle name="Komma 3 5 3 2 3" xfId="2756" xr:uid="{00000000-0005-0000-0000-0000572D0000}"/>
    <cellStyle name="Komma 3 5 3 2 3 2" xfId="7910" xr:uid="{00000000-0005-0000-0000-0000582D0000}"/>
    <cellStyle name="Komma 3 5 3 2 3 2 2" xfId="17692" xr:uid="{00000000-0005-0000-0000-0000592D0000}"/>
    <cellStyle name="Komma 3 5 3 2 3 3" xfId="12998" xr:uid="{00000000-0005-0000-0000-00005A2D0000}"/>
    <cellStyle name="Komma 3 5 3 2 4" xfId="4478" xr:uid="{00000000-0005-0000-0000-00005B2D0000}"/>
    <cellStyle name="Komma 3 5 3 2 4 2" xfId="9626" xr:uid="{00000000-0005-0000-0000-00005C2D0000}"/>
    <cellStyle name="Komma 3 5 3 2 4 2 2" xfId="19256" xr:uid="{00000000-0005-0000-0000-00005D2D0000}"/>
    <cellStyle name="Komma 3 5 3 2 4 3" xfId="14564" xr:uid="{00000000-0005-0000-0000-00005E2D0000}"/>
    <cellStyle name="Komma 3 5 3 2 5" xfId="6194" xr:uid="{00000000-0005-0000-0000-00005F2D0000}"/>
    <cellStyle name="Komma 3 5 3 2 5 2" xfId="16128" xr:uid="{00000000-0005-0000-0000-0000602D0000}"/>
    <cellStyle name="Komma 3 5 3 2 6" xfId="11348" xr:uid="{00000000-0005-0000-0000-0000612D0000}"/>
    <cellStyle name="Komma 3 5 3 3" xfId="1866" xr:uid="{00000000-0005-0000-0000-0000622D0000}"/>
    <cellStyle name="Komma 3 5 3 3 2" xfId="3617" xr:uid="{00000000-0005-0000-0000-0000632D0000}"/>
    <cellStyle name="Komma 3 5 3 3 2 2" xfId="8767" xr:uid="{00000000-0005-0000-0000-0000642D0000}"/>
    <cellStyle name="Komma 3 5 3 3 2 2 2" xfId="18473" xr:uid="{00000000-0005-0000-0000-0000652D0000}"/>
    <cellStyle name="Komma 3 5 3 3 2 3" xfId="13779" xr:uid="{00000000-0005-0000-0000-0000662D0000}"/>
    <cellStyle name="Komma 3 5 3 3 3" xfId="5335" xr:uid="{00000000-0005-0000-0000-0000672D0000}"/>
    <cellStyle name="Komma 3 5 3 3 3 2" xfId="10483" xr:uid="{00000000-0005-0000-0000-0000682D0000}"/>
    <cellStyle name="Komma 3 5 3 3 3 2 2" xfId="20037" xr:uid="{00000000-0005-0000-0000-0000692D0000}"/>
    <cellStyle name="Komma 3 5 3 3 3 3" xfId="15345" xr:uid="{00000000-0005-0000-0000-00006A2D0000}"/>
    <cellStyle name="Komma 3 5 3 3 4" xfId="7051" xr:uid="{00000000-0005-0000-0000-00006B2D0000}"/>
    <cellStyle name="Komma 3 5 3 3 4 2" xfId="16909" xr:uid="{00000000-0005-0000-0000-00006C2D0000}"/>
    <cellStyle name="Komma 3 5 3 3 5" xfId="12211" xr:uid="{00000000-0005-0000-0000-00006D2D0000}"/>
    <cellStyle name="Komma 3 5 3 4" xfId="2755" xr:uid="{00000000-0005-0000-0000-00006E2D0000}"/>
    <cellStyle name="Komma 3 5 3 4 2" xfId="7909" xr:uid="{00000000-0005-0000-0000-00006F2D0000}"/>
    <cellStyle name="Komma 3 5 3 4 2 2" xfId="17691" xr:uid="{00000000-0005-0000-0000-0000702D0000}"/>
    <cellStyle name="Komma 3 5 3 4 3" xfId="12997" xr:uid="{00000000-0005-0000-0000-0000712D0000}"/>
    <cellStyle name="Komma 3 5 3 5" xfId="4477" xr:uid="{00000000-0005-0000-0000-0000722D0000}"/>
    <cellStyle name="Komma 3 5 3 5 2" xfId="9625" xr:uid="{00000000-0005-0000-0000-0000732D0000}"/>
    <cellStyle name="Komma 3 5 3 5 2 2" xfId="19255" xr:uid="{00000000-0005-0000-0000-0000742D0000}"/>
    <cellStyle name="Komma 3 5 3 5 3" xfId="14563" xr:uid="{00000000-0005-0000-0000-0000752D0000}"/>
    <cellStyle name="Komma 3 5 3 6" xfId="6193" xr:uid="{00000000-0005-0000-0000-0000762D0000}"/>
    <cellStyle name="Komma 3 5 3 6 2" xfId="16127" xr:uid="{00000000-0005-0000-0000-0000772D0000}"/>
    <cellStyle name="Komma 3 5 3 7" xfId="11347" xr:uid="{00000000-0005-0000-0000-0000782D0000}"/>
    <cellStyle name="Komma 3 5 4" xfId="523" xr:uid="{00000000-0005-0000-0000-0000792D0000}"/>
    <cellStyle name="Komma 3 5 4 2" xfId="1868" xr:uid="{00000000-0005-0000-0000-00007A2D0000}"/>
    <cellStyle name="Komma 3 5 4 2 2" xfId="3619" xr:uid="{00000000-0005-0000-0000-00007B2D0000}"/>
    <cellStyle name="Komma 3 5 4 2 2 2" xfId="8769" xr:uid="{00000000-0005-0000-0000-00007C2D0000}"/>
    <cellStyle name="Komma 3 5 4 2 2 2 2" xfId="18475" xr:uid="{00000000-0005-0000-0000-00007D2D0000}"/>
    <cellStyle name="Komma 3 5 4 2 2 3" xfId="13781" xr:uid="{00000000-0005-0000-0000-00007E2D0000}"/>
    <cellStyle name="Komma 3 5 4 2 3" xfId="5337" xr:uid="{00000000-0005-0000-0000-00007F2D0000}"/>
    <cellStyle name="Komma 3 5 4 2 3 2" xfId="10485" xr:uid="{00000000-0005-0000-0000-0000802D0000}"/>
    <cellStyle name="Komma 3 5 4 2 3 2 2" xfId="20039" xr:uid="{00000000-0005-0000-0000-0000812D0000}"/>
    <cellStyle name="Komma 3 5 4 2 3 3" xfId="15347" xr:uid="{00000000-0005-0000-0000-0000822D0000}"/>
    <cellStyle name="Komma 3 5 4 2 4" xfId="7053" xr:uid="{00000000-0005-0000-0000-0000832D0000}"/>
    <cellStyle name="Komma 3 5 4 2 4 2" xfId="16911" xr:uid="{00000000-0005-0000-0000-0000842D0000}"/>
    <cellStyle name="Komma 3 5 4 2 5" xfId="12213" xr:uid="{00000000-0005-0000-0000-0000852D0000}"/>
    <cellStyle name="Komma 3 5 4 3" xfId="2757" xr:uid="{00000000-0005-0000-0000-0000862D0000}"/>
    <cellStyle name="Komma 3 5 4 3 2" xfId="7911" xr:uid="{00000000-0005-0000-0000-0000872D0000}"/>
    <cellStyle name="Komma 3 5 4 3 2 2" xfId="17693" xr:uid="{00000000-0005-0000-0000-0000882D0000}"/>
    <cellStyle name="Komma 3 5 4 3 3" xfId="12999" xr:uid="{00000000-0005-0000-0000-0000892D0000}"/>
    <cellStyle name="Komma 3 5 4 4" xfId="4479" xr:uid="{00000000-0005-0000-0000-00008A2D0000}"/>
    <cellStyle name="Komma 3 5 4 4 2" xfId="9627" xr:uid="{00000000-0005-0000-0000-00008B2D0000}"/>
    <cellStyle name="Komma 3 5 4 4 2 2" xfId="19257" xr:uid="{00000000-0005-0000-0000-00008C2D0000}"/>
    <cellStyle name="Komma 3 5 4 4 3" xfId="14565" xr:uid="{00000000-0005-0000-0000-00008D2D0000}"/>
    <cellStyle name="Komma 3 5 4 5" xfId="6195" xr:uid="{00000000-0005-0000-0000-00008E2D0000}"/>
    <cellStyle name="Komma 3 5 4 5 2" xfId="16129" xr:uid="{00000000-0005-0000-0000-00008F2D0000}"/>
    <cellStyle name="Komma 3 5 4 6" xfId="11349" xr:uid="{00000000-0005-0000-0000-0000902D0000}"/>
    <cellStyle name="Komma 3 5 5" xfId="524" xr:uid="{00000000-0005-0000-0000-0000912D0000}"/>
    <cellStyle name="Komma 3 5 5 2" xfId="1869" xr:uid="{00000000-0005-0000-0000-0000922D0000}"/>
    <cellStyle name="Komma 3 5 5 2 2" xfId="3620" xr:uid="{00000000-0005-0000-0000-0000932D0000}"/>
    <cellStyle name="Komma 3 5 5 2 2 2" xfId="8770" xr:uid="{00000000-0005-0000-0000-0000942D0000}"/>
    <cellStyle name="Komma 3 5 5 2 2 2 2" xfId="18476" xr:uid="{00000000-0005-0000-0000-0000952D0000}"/>
    <cellStyle name="Komma 3 5 5 2 2 3" xfId="13782" xr:uid="{00000000-0005-0000-0000-0000962D0000}"/>
    <cellStyle name="Komma 3 5 5 2 3" xfId="5338" xr:uid="{00000000-0005-0000-0000-0000972D0000}"/>
    <cellStyle name="Komma 3 5 5 2 3 2" xfId="10486" xr:uid="{00000000-0005-0000-0000-0000982D0000}"/>
    <cellStyle name="Komma 3 5 5 2 3 2 2" xfId="20040" xr:uid="{00000000-0005-0000-0000-0000992D0000}"/>
    <cellStyle name="Komma 3 5 5 2 3 3" xfId="15348" xr:uid="{00000000-0005-0000-0000-00009A2D0000}"/>
    <cellStyle name="Komma 3 5 5 2 4" xfId="7054" xr:uid="{00000000-0005-0000-0000-00009B2D0000}"/>
    <cellStyle name="Komma 3 5 5 2 4 2" xfId="16912" xr:uid="{00000000-0005-0000-0000-00009C2D0000}"/>
    <cellStyle name="Komma 3 5 5 2 5" xfId="12214" xr:uid="{00000000-0005-0000-0000-00009D2D0000}"/>
    <cellStyle name="Komma 3 5 5 3" xfId="2758" xr:uid="{00000000-0005-0000-0000-00009E2D0000}"/>
    <cellStyle name="Komma 3 5 5 3 2" xfId="7912" xr:uid="{00000000-0005-0000-0000-00009F2D0000}"/>
    <cellStyle name="Komma 3 5 5 3 2 2" xfId="17694" xr:uid="{00000000-0005-0000-0000-0000A02D0000}"/>
    <cellStyle name="Komma 3 5 5 3 3" xfId="13000" xr:uid="{00000000-0005-0000-0000-0000A12D0000}"/>
    <cellStyle name="Komma 3 5 5 4" xfId="4480" xr:uid="{00000000-0005-0000-0000-0000A22D0000}"/>
    <cellStyle name="Komma 3 5 5 4 2" xfId="9628" xr:uid="{00000000-0005-0000-0000-0000A32D0000}"/>
    <cellStyle name="Komma 3 5 5 4 2 2" xfId="19258" xr:uid="{00000000-0005-0000-0000-0000A42D0000}"/>
    <cellStyle name="Komma 3 5 5 4 3" xfId="14566" xr:uid="{00000000-0005-0000-0000-0000A52D0000}"/>
    <cellStyle name="Komma 3 5 5 5" xfId="6196" xr:uid="{00000000-0005-0000-0000-0000A62D0000}"/>
    <cellStyle name="Komma 3 5 5 5 2" xfId="16130" xr:uid="{00000000-0005-0000-0000-0000A72D0000}"/>
    <cellStyle name="Komma 3 5 5 6" xfId="11350" xr:uid="{00000000-0005-0000-0000-0000A82D0000}"/>
    <cellStyle name="Komma 3 5 6" xfId="1860" xr:uid="{00000000-0005-0000-0000-0000A92D0000}"/>
    <cellStyle name="Komma 3 5 6 2" xfId="3611" xr:uid="{00000000-0005-0000-0000-0000AA2D0000}"/>
    <cellStyle name="Komma 3 5 6 2 2" xfId="8761" xr:uid="{00000000-0005-0000-0000-0000AB2D0000}"/>
    <cellStyle name="Komma 3 5 6 2 2 2" xfId="18467" xr:uid="{00000000-0005-0000-0000-0000AC2D0000}"/>
    <cellStyle name="Komma 3 5 6 2 3" xfId="13773" xr:uid="{00000000-0005-0000-0000-0000AD2D0000}"/>
    <cellStyle name="Komma 3 5 6 3" xfId="5329" xr:uid="{00000000-0005-0000-0000-0000AE2D0000}"/>
    <cellStyle name="Komma 3 5 6 3 2" xfId="10477" xr:uid="{00000000-0005-0000-0000-0000AF2D0000}"/>
    <cellStyle name="Komma 3 5 6 3 2 2" xfId="20031" xr:uid="{00000000-0005-0000-0000-0000B02D0000}"/>
    <cellStyle name="Komma 3 5 6 3 3" xfId="15339" xr:uid="{00000000-0005-0000-0000-0000B12D0000}"/>
    <cellStyle name="Komma 3 5 6 4" xfId="7045" xr:uid="{00000000-0005-0000-0000-0000B22D0000}"/>
    <cellStyle name="Komma 3 5 6 4 2" xfId="16903" xr:uid="{00000000-0005-0000-0000-0000B32D0000}"/>
    <cellStyle name="Komma 3 5 6 5" xfId="12205" xr:uid="{00000000-0005-0000-0000-0000B42D0000}"/>
    <cellStyle name="Komma 3 5 7" xfId="2749" xr:uid="{00000000-0005-0000-0000-0000B52D0000}"/>
    <cellStyle name="Komma 3 5 7 2" xfId="7903" xr:uid="{00000000-0005-0000-0000-0000B62D0000}"/>
    <cellStyle name="Komma 3 5 7 2 2" xfId="17685" xr:uid="{00000000-0005-0000-0000-0000B72D0000}"/>
    <cellStyle name="Komma 3 5 7 3" xfId="12991" xr:uid="{00000000-0005-0000-0000-0000B82D0000}"/>
    <cellStyle name="Komma 3 5 8" xfId="4471" xr:uid="{00000000-0005-0000-0000-0000B92D0000}"/>
    <cellStyle name="Komma 3 5 8 2" xfId="9619" xr:uid="{00000000-0005-0000-0000-0000BA2D0000}"/>
    <cellStyle name="Komma 3 5 8 2 2" xfId="19249" xr:uid="{00000000-0005-0000-0000-0000BB2D0000}"/>
    <cellStyle name="Komma 3 5 8 3" xfId="14557" xr:uid="{00000000-0005-0000-0000-0000BC2D0000}"/>
    <cellStyle name="Komma 3 5 9" xfId="6187" xr:uid="{00000000-0005-0000-0000-0000BD2D0000}"/>
    <cellStyle name="Komma 3 5 9 2" xfId="16121" xr:uid="{00000000-0005-0000-0000-0000BE2D0000}"/>
    <cellStyle name="Komma 3 6" xfId="525" xr:uid="{00000000-0005-0000-0000-0000BF2D0000}"/>
    <cellStyle name="Komma 3 6 10" xfId="11351" xr:uid="{00000000-0005-0000-0000-0000C02D0000}"/>
    <cellStyle name="Komma 3 6 2" xfId="526" xr:uid="{00000000-0005-0000-0000-0000C12D0000}"/>
    <cellStyle name="Komma 3 6 2 2" xfId="527" xr:uid="{00000000-0005-0000-0000-0000C22D0000}"/>
    <cellStyle name="Komma 3 6 2 2 2" xfId="528" xr:uid="{00000000-0005-0000-0000-0000C32D0000}"/>
    <cellStyle name="Komma 3 6 2 2 2 2" xfId="1873" xr:uid="{00000000-0005-0000-0000-0000C42D0000}"/>
    <cellStyle name="Komma 3 6 2 2 2 2 2" xfId="3624" xr:uid="{00000000-0005-0000-0000-0000C52D0000}"/>
    <cellStyle name="Komma 3 6 2 2 2 2 2 2" xfId="8774" xr:uid="{00000000-0005-0000-0000-0000C62D0000}"/>
    <cellStyle name="Komma 3 6 2 2 2 2 2 2 2" xfId="18480" xr:uid="{00000000-0005-0000-0000-0000C72D0000}"/>
    <cellStyle name="Komma 3 6 2 2 2 2 2 3" xfId="13786" xr:uid="{00000000-0005-0000-0000-0000C82D0000}"/>
    <cellStyle name="Komma 3 6 2 2 2 2 3" xfId="5342" xr:uid="{00000000-0005-0000-0000-0000C92D0000}"/>
    <cellStyle name="Komma 3 6 2 2 2 2 3 2" xfId="10490" xr:uid="{00000000-0005-0000-0000-0000CA2D0000}"/>
    <cellStyle name="Komma 3 6 2 2 2 2 3 2 2" xfId="20044" xr:uid="{00000000-0005-0000-0000-0000CB2D0000}"/>
    <cellStyle name="Komma 3 6 2 2 2 2 3 3" xfId="15352" xr:uid="{00000000-0005-0000-0000-0000CC2D0000}"/>
    <cellStyle name="Komma 3 6 2 2 2 2 4" xfId="7058" xr:uid="{00000000-0005-0000-0000-0000CD2D0000}"/>
    <cellStyle name="Komma 3 6 2 2 2 2 4 2" xfId="16916" xr:uid="{00000000-0005-0000-0000-0000CE2D0000}"/>
    <cellStyle name="Komma 3 6 2 2 2 2 5" xfId="12218" xr:uid="{00000000-0005-0000-0000-0000CF2D0000}"/>
    <cellStyle name="Komma 3 6 2 2 2 3" xfId="2762" xr:uid="{00000000-0005-0000-0000-0000D02D0000}"/>
    <cellStyle name="Komma 3 6 2 2 2 3 2" xfId="7916" xr:uid="{00000000-0005-0000-0000-0000D12D0000}"/>
    <cellStyle name="Komma 3 6 2 2 2 3 2 2" xfId="17698" xr:uid="{00000000-0005-0000-0000-0000D22D0000}"/>
    <cellStyle name="Komma 3 6 2 2 2 3 3" xfId="13004" xr:uid="{00000000-0005-0000-0000-0000D32D0000}"/>
    <cellStyle name="Komma 3 6 2 2 2 4" xfId="4484" xr:uid="{00000000-0005-0000-0000-0000D42D0000}"/>
    <cellStyle name="Komma 3 6 2 2 2 4 2" xfId="9632" xr:uid="{00000000-0005-0000-0000-0000D52D0000}"/>
    <cellStyle name="Komma 3 6 2 2 2 4 2 2" xfId="19262" xr:uid="{00000000-0005-0000-0000-0000D62D0000}"/>
    <cellStyle name="Komma 3 6 2 2 2 4 3" xfId="14570" xr:uid="{00000000-0005-0000-0000-0000D72D0000}"/>
    <cellStyle name="Komma 3 6 2 2 2 5" xfId="6200" xr:uid="{00000000-0005-0000-0000-0000D82D0000}"/>
    <cellStyle name="Komma 3 6 2 2 2 5 2" xfId="16134" xr:uid="{00000000-0005-0000-0000-0000D92D0000}"/>
    <cellStyle name="Komma 3 6 2 2 2 6" xfId="11354" xr:uid="{00000000-0005-0000-0000-0000DA2D0000}"/>
    <cellStyle name="Komma 3 6 2 2 3" xfId="1872" xr:uid="{00000000-0005-0000-0000-0000DB2D0000}"/>
    <cellStyle name="Komma 3 6 2 2 3 2" xfId="3623" xr:uid="{00000000-0005-0000-0000-0000DC2D0000}"/>
    <cellStyle name="Komma 3 6 2 2 3 2 2" xfId="8773" xr:uid="{00000000-0005-0000-0000-0000DD2D0000}"/>
    <cellStyle name="Komma 3 6 2 2 3 2 2 2" xfId="18479" xr:uid="{00000000-0005-0000-0000-0000DE2D0000}"/>
    <cellStyle name="Komma 3 6 2 2 3 2 3" xfId="13785" xr:uid="{00000000-0005-0000-0000-0000DF2D0000}"/>
    <cellStyle name="Komma 3 6 2 2 3 3" xfId="5341" xr:uid="{00000000-0005-0000-0000-0000E02D0000}"/>
    <cellStyle name="Komma 3 6 2 2 3 3 2" xfId="10489" xr:uid="{00000000-0005-0000-0000-0000E12D0000}"/>
    <cellStyle name="Komma 3 6 2 2 3 3 2 2" xfId="20043" xr:uid="{00000000-0005-0000-0000-0000E22D0000}"/>
    <cellStyle name="Komma 3 6 2 2 3 3 3" xfId="15351" xr:uid="{00000000-0005-0000-0000-0000E32D0000}"/>
    <cellStyle name="Komma 3 6 2 2 3 4" xfId="7057" xr:uid="{00000000-0005-0000-0000-0000E42D0000}"/>
    <cellStyle name="Komma 3 6 2 2 3 4 2" xfId="16915" xr:uid="{00000000-0005-0000-0000-0000E52D0000}"/>
    <cellStyle name="Komma 3 6 2 2 3 5" xfId="12217" xr:uid="{00000000-0005-0000-0000-0000E62D0000}"/>
    <cellStyle name="Komma 3 6 2 2 4" xfId="2761" xr:uid="{00000000-0005-0000-0000-0000E72D0000}"/>
    <cellStyle name="Komma 3 6 2 2 4 2" xfId="7915" xr:uid="{00000000-0005-0000-0000-0000E82D0000}"/>
    <cellStyle name="Komma 3 6 2 2 4 2 2" xfId="17697" xr:uid="{00000000-0005-0000-0000-0000E92D0000}"/>
    <cellStyle name="Komma 3 6 2 2 4 3" xfId="13003" xr:uid="{00000000-0005-0000-0000-0000EA2D0000}"/>
    <cellStyle name="Komma 3 6 2 2 5" xfId="4483" xr:uid="{00000000-0005-0000-0000-0000EB2D0000}"/>
    <cellStyle name="Komma 3 6 2 2 5 2" xfId="9631" xr:uid="{00000000-0005-0000-0000-0000EC2D0000}"/>
    <cellStyle name="Komma 3 6 2 2 5 2 2" xfId="19261" xr:uid="{00000000-0005-0000-0000-0000ED2D0000}"/>
    <cellStyle name="Komma 3 6 2 2 5 3" xfId="14569" xr:uid="{00000000-0005-0000-0000-0000EE2D0000}"/>
    <cellStyle name="Komma 3 6 2 2 6" xfId="6199" xr:uid="{00000000-0005-0000-0000-0000EF2D0000}"/>
    <cellStyle name="Komma 3 6 2 2 6 2" xfId="16133" xr:uid="{00000000-0005-0000-0000-0000F02D0000}"/>
    <cellStyle name="Komma 3 6 2 2 7" xfId="11353" xr:uid="{00000000-0005-0000-0000-0000F12D0000}"/>
    <cellStyle name="Komma 3 6 2 3" xfId="529" xr:uid="{00000000-0005-0000-0000-0000F22D0000}"/>
    <cellStyle name="Komma 3 6 2 3 2" xfId="1874" xr:uid="{00000000-0005-0000-0000-0000F32D0000}"/>
    <cellStyle name="Komma 3 6 2 3 2 2" xfId="3625" xr:uid="{00000000-0005-0000-0000-0000F42D0000}"/>
    <cellStyle name="Komma 3 6 2 3 2 2 2" xfId="8775" xr:uid="{00000000-0005-0000-0000-0000F52D0000}"/>
    <cellStyle name="Komma 3 6 2 3 2 2 2 2" xfId="18481" xr:uid="{00000000-0005-0000-0000-0000F62D0000}"/>
    <cellStyle name="Komma 3 6 2 3 2 2 3" xfId="13787" xr:uid="{00000000-0005-0000-0000-0000F72D0000}"/>
    <cellStyle name="Komma 3 6 2 3 2 3" xfId="5343" xr:uid="{00000000-0005-0000-0000-0000F82D0000}"/>
    <cellStyle name="Komma 3 6 2 3 2 3 2" xfId="10491" xr:uid="{00000000-0005-0000-0000-0000F92D0000}"/>
    <cellStyle name="Komma 3 6 2 3 2 3 2 2" xfId="20045" xr:uid="{00000000-0005-0000-0000-0000FA2D0000}"/>
    <cellStyle name="Komma 3 6 2 3 2 3 3" xfId="15353" xr:uid="{00000000-0005-0000-0000-0000FB2D0000}"/>
    <cellStyle name="Komma 3 6 2 3 2 4" xfId="7059" xr:uid="{00000000-0005-0000-0000-0000FC2D0000}"/>
    <cellStyle name="Komma 3 6 2 3 2 4 2" xfId="16917" xr:uid="{00000000-0005-0000-0000-0000FD2D0000}"/>
    <cellStyle name="Komma 3 6 2 3 2 5" xfId="12219" xr:uid="{00000000-0005-0000-0000-0000FE2D0000}"/>
    <cellStyle name="Komma 3 6 2 3 3" xfId="2763" xr:uid="{00000000-0005-0000-0000-0000FF2D0000}"/>
    <cellStyle name="Komma 3 6 2 3 3 2" xfId="7917" xr:uid="{00000000-0005-0000-0000-0000002E0000}"/>
    <cellStyle name="Komma 3 6 2 3 3 2 2" xfId="17699" xr:uid="{00000000-0005-0000-0000-0000012E0000}"/>
    <cellStyle name="Komma 3 6 2 3 3 3" xfId="13005" xr:uid="{00000000-0005-0000-0000-0000022E0000}"/>
    <cellStyle name="Komma 3 6 2 3 4" xfId="4485" xr:uid="{00000000-0005-0000-0000-0000032E0000}"/>
    <cellStyle name="Komma 3 6 2 3 4 2" xfId="9633" xr:uid="{00000000-0005-0000-0000-0000042E0000}"/>
    <cellStyle name="Komma 3 6 2 3 4 2 2" xfId="19263" xr:uid="{00000000-0005-0000-0000-0000052E0000}"/>
    <cellStyle name="Komma 3 6 2 3 4 3" xfId="14571" xr:uid="{00000000-0005-0000-0000-0000062E0000}"/>
    <cellStyle name="Komma 3 6 2 3 5" xfId="6201" xr:uid="{00000000-0005-0000-0000-0000072E0000}"/>
    <cellStyle name="Komma 3 6 2 3 5 2" xfId="16135" xr:uid="{00000000-0005-0000-0000-0000082E0000}"/>
    <cellStyle name="Komma 3 6 2 3 6" xfId="11355" xr:uid="{00000000-0005-0000-0000-0000092E0000}"/>
    <cellStyle name="Komma 3 6 2 4" xfId="530" xr:uid="{00000000-0005-0000-0000-00000A2E0000}"/>
    <cellStyle name="Komma 3 6 2 4 2" xfId="1875" xr:uid="{00000000-0005-0000-0000-00000B2E0000}"/>
    <cellStyle name="Komma 3 6 2 4 2 2" xfId="3626" xr:uid="{00000000-0005-0000-0000-00000C2E0000}"/>
    <cellStyle name="Komma 3 6 2 4 2 2 2" xfId="8776" xr:uid="{00000000-0005-0000-0000-00000D2E0000}"/>
    <cellStyle name="Komma 3 6 2 4 2 2 2 2" xfId="18482" xr:uid="{00000000-0005-0000-0000-00000E2E0000}"/>
    <cellStyle name="Komma 3 6 2 4 2 2 3" xfId="13788" xr:uid="{00000000-0005-0000-0000-00000F2E0000}"/>
    <cellStyle name="Komma 3 6 2 4 2 3" xfId="5344" xr:uid="{00000000-0005-0000-0000-0000102E0000}"/>
    <cellStyle name="Komma 3 6 2 4 2 3 2" xfId="10492" xr:uid="{00000000-0005-0000-0000-0000112E0000}"/>
    <cellStyle name="Komma 3 6 2 4 2 3 2 2" xfId="20046" xr:uid="{00000000-0005-0000-0000-0000122E0000}"/>
    <cellStyle name="Komma 3 6 2 4 2 3 3" xfId="15354" xr:uid="{00000000-0005-0000-0000-0000132E0000}"/>
    <cellStyle name="Komma 3 6 2 4 2 4" xfId="7060" xr:uid="{00000000-0005-0000-0000-0000142E0000}"/>
    <cellStyle name="Komma 3 6 2 4 2 4 2" xfId="16918" xr:uid="{00000000-0005-0000-0000-0000152E0000}"/>
    <cellStyle name="Komma 3 6 2 4 2 5" xfId="12220" xr:uid="{00000000-0005-0000-0000-0000162E0000}"/>
    <cellStyle name="Komma 3 6 2 4 3" xfId="2764" xr:uid="{00000000-0005-0000-0000-0000172E0000}"/>
    <cellStyle name="Komma 3 6 2 4 3 2" xfId="7918" xr:uid="{00000000-0005-0000-0000-0000182E0000}"/>
    <cellStyle name="Komma 3 6 2 4 3 2 2" xfId="17700" xr:uid="{00000000-0005-0000-0000-0000192E0000}"/>
    <cellStyle name="Komma 3 6 2 4 3 3" xfId="13006" xr:uid="{00000000-0005-0000-0000-00001A2E0000}"/>
    <cellStyle name="Komma 3 6 2 4 4" xfId="4486" xr:uid="{00000000-0005-0000-0000-00001B2E0000}"/>
    <cellStyle name="Komma 3 6 2 4 4 2" xfId="9634" xr:uid="{00000000-0005-0000-0000-00001C2E0000}"/>
    <cellStyle name="Komma 3 6 2 4 4 2 2" xfId="19264" xr:uid="{00000000-0005-0000-0000-00001D2E0000}"/>
    <cellStyle name="Komma 3 6 2 4 4 3" xfId="14572" xr:uid="{00000000-0005-0000-0000-00001E2E0000}"/>
    <cellStyle name="Komma 3 6 2 4 5" xfId="6202" xr:uid="{00000000-0005-0000-0000-00001F2E0000}"/>
    <cellStyle name="Komma 3 6 2 4 5 2" xfId="16136" xr:uid="{00000000-0005-0000-0000-0000202E0000}"/>
    <cellStyle name="Komma 3 6 2 4 6" xfId="11356" xr:uid="{00000000-0005-0000-0000-0000212E0000}"/>
    <cellStyle name="Komma 3 6 2 5" xfId="1871" xr:uid="{00000000-0005-0000-0000-0000222E0000}"/>
    <cellStyle name="Komma 3 6 2 5 2" xfId="3622" xr:uid="{00000000-0005-0000-0000-0000232E0000}"/>
    <cellStyle name="Komma 3 6 2 5 2 2" xfId="8772" xr:uid="{00000000-0005-0000-0000-0000242E0000}"/>
    <cellStyle name="Komma 3 6 2 5 2 2 2" xfId="18478" xr:uid="{00000000-0005-0000-0000-0000252E0000}"/>
    <cellStyle name="Komma 3 6 2 5 2 3" xfId="13784" xr:uid="{00000000-0005-0000-0000-0000262E0000}"/>
    <cellStyle name="Komma 3 6 2 5 3" xfId="5340" xr:uid="{00000000-0005-0000-0000-0000272E0000}"/>
    <cellStyle name="Komma 3 6 2 5 3 2" xfId="10488" xr:uid="{00000000-0005-0000-0000-0000282E0000}"/>
    <cellStyle name="Komma 3 6 2 5 3 2 2" xfId="20042" xr:uid="{00000000-0005-0000-0000-0000292E0000}"/>
    <cellStyle name="Komma 3 6 2 5 3 3" xfId="15350" xr:uid="{00000000-0005-0000-0000-00002A2E0000}"/>
    <cellStyle name="Komma 3 6 2 5 4" xfId="7056" xr:uid="{00000000-0005-0000-0000-00002B2E0000}"/>
    <cellStyle name="Komma 3 6 2 5 4 2" xfId="16914" xr:uid="{00000000-0005-0000-0000-00002C2E0000}"/>
    <cellStyle name="Komma 3 6 2 5 5" xfId="12216" xr:uid="{00000000-0005-0000-0000-00002D2E0000}"/>
    <cellStyle name="Komma 3 6 2 6" xfId="2760" xr:uid="{00000000-0005-0000-0000-00002E2E0000}"/>
    <cellStyle name="Komma 3 6 2 6 2" xfId="7914" xr:uid="{00000000-0005-0000-0000-00002F2E0000}"/>
    <cellStyle name="Komma 3 6 2 6 2 2" xfId="17696" xr:uid="{00000000-0005-0000-0000-0000302E0000}"/>
    <cellStyle name="Komma 3 6 2 6 3" xfId="13002" xr:uid="{00000000-0005-0000-0000-0000312E0000}"/>
    <cellStyle name="Komma 3 6 2 7" xfId="4482" xr:uid="{00000000-0005-0000-0000-0000322E0000}"/>
    <cellStyle name="Komma 3 6 2 7 2" xfId="9630" xr:uid="{00000000-0005-0000-0000-0000332E0000}"/>
    <cellStyle name="Komma 3 6 2 7 2 2" xfId="19260" xr:uid="{00000000-0005-0000-0000-0000342E0000}"/>
    <cellStyle name="Komma 3 6 2 7 3" xfId="14568" xr:uid="{00000000-0005-0000-0000-0000352E0000}"/>
    <cellStyle name="Komma 3 6 2 8" xfId="6198" xr:uid="{00000000-0005-0000-0000-0000362E0000}"/>
    <cellStyle name="Komma 3 6 2 8 2" xfId="16132" xr:uid="{00000000-0005-0000-0000-0000372E0000}"/>
    <cellStyle name="Komma 3 6 2 9" xfId="11352" xr:uid="{00000000-0005-0000-0000-0000382E0000}"/>
    <cellStyle name="Komma 3 6 3" xfId="531" xr:uid="{00000000-0005-0000-0000-0000392E0000}"/>
    <cellStyle name="Komma 3 6 3 2" xfId="532" xr:uid="{00000000-0005-0000-0000-00003A2E0000}"/>
    <cellStyle name="Komma 3 6 3 2 2" xfId="1877" xr:uid="{00000000-0005-0000-0000-00003B2E0000}"/>
    <cellStyle name="Komma 3 6 3 2 2 2" xfId="3628" xr:uid="{00000000-0005-0000-0000-00003C2E0000}"/>
    <cellStyle name="Komma 3 6 3 2 2 2 2" xfId="8778" xr:uid="{00000000-0005-0000-0000-00003D2E0000}"/>
    <cellStyle name="Komma 3 6 3 2 2 2 2 2" xfId="18484" xr:uid="{00000000-0005-0000-0000-00003E2E0000}"/>
    <cellStyle name="Komma 3 6 3 2 2 2 3" xfId="13790" xr:uid="{00000000-0005-0000-0000-00003F2E0000}"/>
    <cellStyle name="Komma 3 6 3 2 2 3" xfId="5346" xr:uid="{00000000-0005-0000-0000-0000402E0000}"/>
    <cellStyle name="Komma 3 6 3 2 2 3 2" xfId="10494" xr:uid="{00000000-0005-0000-0000-0000412E0000}"/>
    <cellStyle name="Komma 3 6 3 2 2 3 2 2" xfId="20048" xr:uid="{00000000-0005-0000-0000-0000422E0000}"/>
    <cellStyle name="Komma 3 6 3 2 2 3 3" xfId="15356" xr:uid="{00000000-0005-0000-0000-0000432E0000}"/>
    <cellStyle name="Komma 3 6 3 2 2 4" xfId="7062" xr:uid="{00000000-0005-0000-0000-0000442E0000}"/>
    <cellStyle name="Komma 3 6 3 2 2 4 2" xfId="16920" xr:uid="{00000000-0005-0000-0000-0000452E0000}"/>
    <cellStyle name="Komma 3 6 3 2 2 5" xfId="12222" xr:uid="{00000000-0005-0000-0000-0000462E0000}"/>
    <cellStyle name="Komma 3 6 3 2 3" xfId="2766" xr:uid="{00000000-0005-0000-0000-0000472E0000}"/>
    <cellStyle name="Komma 3 6 3 2 3 2" xfId="7920" xr:uid="{00000000-0005-0000-0000-0000482E0000}"/>
    <cellStyle name="Komma 3 6 3 2 3 2 2" xfId="17702" xr:uid="{00000000-0005-0000-0000-0000492E0000}"/>
    <cellStyle name="Komma 3 6 3 2 3 3" xfId="13008" xr:uid="{00000000-0005-0000-0000-00004A2E0000}"/>
    <cellStyle name="Komma 3 6 3 2 4" xfId="4488" xr:uid="{00000000-0005-0000-0000-00004B2E0000}"/>
    <cellStyle name="Komma 3 6 3 2 4 2" xfId="9636" xr:uid="{00000000-0005-0000-0000-00004C2E0000}"/>
    <cellStyle name="Komma 3 6 3 2 4 2 2" xfId="19266" xr:uid="{00000000-0005-0000-0000-00004D2E0000}"/>
    <cellStyle name="Komma 3 6 3 2 4 3" xfId="14574" xr:uid="{00000000-0005-0000-0000-00004E2E0000}"/>
    <cellStyle name="Komma 3 6 3 2 5" xfId="6204" xr:uid="{00000000-0005-0000-0000-00004F2E0000}"/>
    <cellStyle name="Komma 3 6 3 2 5 2" xfId="16138" xr:uid="{00000000-0005-0000-0000-0000502E0000}"/>
    <cellStyle name="Komma 3 6 3 2 6" xfId="11358" xr:uid="{00000000-0005-0000-0000-0000512E0000}"/>
    <cellStyle name="Komma 3 6 3 3" xfId="1876" xr:uid="{00000000-0005-0000-0000-0000522E0000}"/>
    <cellStyle name="Komma 3 6 3 3 2" xfId="3627" xr:uid="{00000000-0005-0000-0000-0000532E0000}"/>
    <cellStyle name="Komma 3 6 3 3 2 2" xfId="8777" xr:uid="{00000000-0005-0000-0000-0000542E0000}"/>
    <cellStyle name="Komma 3 6 3 3 2 2 2" xfId="18483" xr:uid="{00000000-0005-0000-0000-0000552E0000}"/>
    <cellStyle name="Komma 3 6 3 3 2 3" xfId="13789" xr:uid="{00000000-0005-0000-0000-0000562E0000}"/>
    <cellStyle name="Komma 3 6 3 3 3" xfId="5345" xr:uid="{00000000-0005-0000-0000-0000572E0000}"/>
    <cellStyle name="Komma 3 6 3 3 3 2" xfId="10493" xr:uid="{00000000-0005-0000-0000-0000582E0000}"/>
    <cellStyle name="Komma 3 6 3 3 3 2 2" xfId="20047" xr:uid="{00000000-0005-0000-0000-0000592E0000}"/>
    <cellStyle name="Komma 3 6 3 3 3 3" xfId="15355" xr:uid="{00000000-0005-0000-0000-00005A2E0000}"/>
    <cellStyle name="Komma 3 6 3 3 4" xfId="7061" xr:uid="{00000000-0005-0000-0000-00005B2E0000}"/>
    <cellStyle name="Komma 3 6 3 3 4 2" xfId="16919" xr:uid="{00000000-0005-0000-0000-00005C2E0000}"/>
    <cellStyle name="Komma 3 6 3 3 5" xfId="12221" xr:uid="{00000000-0005-0000-0000-00005D2E0000}"/>
    <cellStyle name="Komma 3 6 3 4" xfId="2765" xr:uid="{00000000-0005-0000-0000-00005E2E0000}"/>
    <cellStyle name="Komma 3 6 3 4 2" xfId="7919" xr:uid="{00000000-0005-0000-0000-00005F2E0000}"/>
    <cellStyle name="Komma 3 6 3 4 2 2" xfId="17701" xr:uid="{00000000-0005-0000-0000-0000602E0000}"/>
    <cellStyle name="Komma 3 6 3 4 3" xfId="13007" xr:uid="{00000000-0005-0000-0000-0000612E0000}"/>
    <cellStyle name="Komma 3 6 3 5" xfId="4487" xr:uid="{00000000-0005-0000-0000-0000622E0000}"/>
    <cellStyle name="Komma 3 6 3 5 2" xfId="9635" xr:uid="{00000000-0005-0000-0000-0000632E0000}"/>
    <cellStyle name="Komma 3 6 3 5 2 2" xfId="19265" xr:uid="{00000000-0005-0000-0000-0000642E0000}"/>
    <cellStyle name="Komma 3 6 3 5 3" xfId="14573" xr:uid="{00000000-0005-0000-0000-0000652E0000}"/>
    <cellStyle name="Komma 3 6 3 6" xfId="6203" xr:uid="{00000000-0005-0000-0000-0000662E0000}"/>
    <cellStyle name="Komma 3 6 3 6 2" xfId="16137" xr:uid="{00000000-0005-0000-0000-0000672E0000}"/>
    <cellStyle name="Komma 3 6 3 7" xfId="11357" xr:uid="{00000000-0005-0000-0000-0000682E0000}"/>
    <cellStyle name="Komma 3 6 4" xfId="533" xr:uid="{00000000-0005-0000-0000-0000692E0000}"/>
    <cellStyle name="Komma 3 6 4 2" xfId="1878" xr:uid="{00000000-0005-0000-0000-00006A2E0000}"/>
    <cellStyle name="Komma 3 6 4 2 2" xfId="3629" xr:uid="{00000000-0005-0000-0000-00006B2E0000}"/>
    <cellStyle name="Komma 3 6 4 2 2 2" xfId="8779" xr:uid="{00000000-0005-0000-0000-00006C2E0000}"/>
    <cellStyle name="Komma 3 6 4 2 2 2 2" xfId="18485" xr:uid="{00000000-0005-0000-0000-00006D2E0000}"/>
    <cellStyle name="Komma 3 6 4 2 2 3" xfId="13791" xr:uid="{00000000-0005-0000-0000-00006E2E0000}"/>
    <cellStyle name="Komma 3 6 4 2 3" xfId="5347" xr:uid="{00000000-0005-0000-0000-00006F2E0000}"/>
    <cellStyle name="Komma 3 6 4 2 3 2" xfId="10495" xr:uid="{00000000-0005-0000-0000-0000702E0000}"/>
    <cellStyle name="Komma 3 6 4 2 3 2 2" xfId="20049" xr:uid="{00000000-0005-0000-0000-0000712E0000}"/>
    <cellStyle name="Komma 3 6 4 2 3 3" xfId="15357" xr:uid="{00000000-0005-0000-0000-0000722E0000}"/>
    <cellStyle name="Komma 3 6 4 2 4" xfId="7063" xr:uid="{00000000-0005-0000-0000-0000732E0000}"/>
    <cellStyle name="Komma 3 6 4 2 4 2" xfId="16921" xr:uid="{00000000-0005-0000-0000-0000742E0000}"/>
    <cellStyle name="Komma 3 6 4 2 5" xfId="12223" xr:uid="{00000000-0005-0000-0000-0000752E0000}"/>
    <cellStyle name="Komma 3 6 4 3" xfId="2767" xr:uid="{00000000-0005-0000-0000-0000762E0000}"/>
    <cellStyle name="Komma 3 6 4 3 2" xfId="7921" xr:uid="{00000000-0005-0000-0000-0000772E0000}"/>
    <cellStyle name="Komma 3 6 4 3 2 2" xfId="17703" xr:uid="{00000000-0005-0000-0000-0000782E0000}"/>
    <cellStyle name="Komma 3 6 4 3 3" xfId="13009" xr:uid="{00000000-0005-0000-0000-0000792E0000}"/>
    <cellStyle name="Komma 3 6 4 4" xfId="4489" xr:uid="{00000000-0005-0000-0000-00007A2E0000}"/>
    <cellStyle name="Komma 3 6 4 4 2" xfId="9637" xr:uid="{00000000-0005-0000-0000-00007B2E0000}"/>
    <cellStyle name="Komma 3 6 4 4 2 2" xfId="19267" xr:uid="{00000000-0005-0000-0000-00007C2E0000}"/>
    <cellStyle name="Komma 3 6 4 4 3" xfId="14575" xr:uid="{00000000-0005-0000-0000-00007D2E0000}"/>
    <cellStyle name="Komma 3 6 4 5" xfId="6205" xr:uid="{00000000-0005-0000-0000-00007E2E0000}"/>
    <cellStyle name="Komma 3 6 4 5 2" xfId="16139" xr:uid="{00000000-0005-0000-0000-00007F2E0000}"/>
    <cellStyle name="Komma 3 6 4 6" xfId="11359" xr:uid="{00000000-0005-0000-0000-0000802E0000}"/>
    <cellStyle name="Komma 3 6 5" xfId="534" xr:uid="{00000000-0005-0000-0000-0000812E0000}"/>
    <cellStyle name="Komma 3 6 5 2" xfId="1879" xr:uid="{00000000-0005-0000-0000-0000822E0000}"/>
    <cellStyle name="Komma 3 6 5 2 2" xfId="3630" xr:uid="{00000000-0005-0000-0000-0000832E0000}"/>
    <cellStyle name="Komma 3 6 5 2 2 2" xfId="8780" xr:uid="{00000000-0005-0000-0000-0000842E0000}"/>
    <cellStyle name="Komma 3 6 5 2 2 2 2" xfId="18486" xr:uid="{00000000-0005-0000-0000-0000852E0000}"/>
    <cellStyle name="Komma 3 6 5 2 2 3" xfId="13792" xr:uid="{00000000-0005-0000-0000-0000862E0000}"/>
    <cellStyle name="Komma 3 6 5 2 3" xfId="5348" xr:uid="{00000000-0005-0000-0000-0000872E0000}"/>
    <cellStyle name="Komma 3 6 5 2 3 2" xfId="10496" xr:uid="{00000000-0005-0000-0000-0000882E0000}"/>
    <cellStyle name="Komma 3 6 5 2 3 2 2" xfId="20050" xr:uid="{00000000-0005-0000-0000-0000892E0000}"/>
    <cellStyle name="Komma 3 6 5 2 3 3" xfId="15358" xr:uid="{00000000-0005-0000-0000-00008A2E0000}"/>
    <cellStyle name="Komma 3 6 5 2 4" xfId="7064" xr:uid="{00000000-0005-0000-0000-00008B2E0000}"/>
    <cellStyle name="Komma 3 6 5 2 4 2" xfId="16922" xr:uid="{00000000-0005-0000-0000-00008C2E0000}"/>
    <cellStyle name="Komma 3 6 5 2 5" xfId="12224" xr:uid="{00000000-0005-0000-0000-00008D2E0000}"/>
    <cellStyle name="Komma 3 6 5 3" xfId="2768" xr:uid="{00000000-0005-0000-0000-00008E2E0000}"/>
    <cellStyle name="Komma 3 6 5 3 2" xfId="7922" xr:uid="{00000000-0005-0000-0000-00008F2E0000}"/>
    <cellStyle name="Komma 3 6 5 3 2 2" xfId="17704" xr:uid="{00000000-0005-0000-0000-0000902E0000}"/>
    <cellStyle name="Komma 3 6 5 3 3" xfId="13010" xr:uid="{00000000-0005-0000-0000-0000912E0000}"/>
    <cellStyle name="Komma 3 6 5 4" xfId="4490" xr:uid="{00000000-0005-0000-0000-0000922E0000}"/>
    <cellStyle name="Komma 3 6 5 4 2" xfId="9638" xr:uid="{00000000-0005-0000-0000-0000932E0000}"/>
    <cellStyle name="Komma 3 6 5 4 2 2" xfId="19268" xr:uid="{00000000-0005-0000-0000-0000942E0000}"/>
    <cellStyle name="Komma 3 6 5 4 3" xfId="14576" xr:uid="{00000000-0005-0000-0000-0000952E0000}"/>
    <cellStyle name="Komma 3 6 5 5" xfId="6206" xr:uid="{00000000-0005-0000-0000-0000962E0000}"/>
    <cellStyle name="Komma 3 6 5 5 2" xfId="16140" xr:uid="{00000000-0005-0000-0000-0000972E0000}"/>
    <cellStyle name="Komma 3 6 5 6" xfId="11360" xr:uid="{00000000-0005-0000-0000-0000982E0000}"/>
    <cellStyle name="Komma 3 6 6" xfId="1870" xr:uid="{00000000-0005-0000-0000-0000992E0000}"/>
    <cellStyle name="Komma 3 6 6 2" xfId="3621" xr:uid="{00000000-0005-0000-0000-00009A2E0000}"/>
    <cellStyle name="Komma 3 6 6 2 2" xfId="8771" xr:uid="{00000000-0005-0000-0000-00009B2E0000}"/>
    <cellStyle name="Komma 3 6 6 2 2 2" xfId="18477" xr:uid="{00000000-0005-0000-0000-00009C2E0000}"/>
    <cellStyle name="Komma 3 6 6 2 3" xfId="13783" xr:uid="{00000000-0005-0000-0000-00009D2E0000}"/>
    <cellStyle name="Komma 3 6 6 3" xfId="5339" xr:uid="{00000000-0005-0000-0000-00009E2E0000}"/>
    <cellStyle name="Komma 3 6 6 3 2" xfId="10487" xr:uid="{00000000-0005-0000-0000-00009F2E0000}"/>
    <cellStyle name="Komma 3 6 6 3 2 2" xfId="20041" xr:uid="{00000000-0005-0000-0000-0000A02E0000}"/>
    <cellStyle name="Komma 3 6 6 3 3" xfId="15349" xr:uid="{00000000-0005-0000-0000-0000A12E0000}"/>
    <cellStyle name="Komma 3 6 6 4" xfId="7055" xr:uid="{00000000-0005-0000-0000-0000A22E0000}"/>
    <cellStyle name="Komma 3 6 6 4 2" xfId="16913" xr:uid="{00000000-0005-0000-0000-0000A32E0000}"/>
    <cellStyle name="Komma 3 6 6 5" xfId="12215" xr:uid="{00000000-0005-0000-0000-0000A42E0000}"/>
    <cellStyle name="Komma 3 6 7" xfId="2759" xr:uid="{00000000-0005-0000-0000-0000A52E0000}"/>
    <cellStyle name="Komma 3 6 7 2" xfId="7913" xr:uid="{00000000-0005-0000-0000-0000A62E0000}"/>
    <cellStyle name="Komma 3 6 7 2 2" xfId="17695" xr:uid="{00000000-0005-0000-0000-0000A72E0000}"/>
    <cellStyle name="Komma 3 6 7 3" xfId="13001" xr:uid="{00000000-0005-0000-0000-0000A82E0000}"/>
    <cellStyle name="Komma 3 6 8" xfId="4481" xr:uid="{00000000-0005-0000-0000-0000A92E0000}"/>
    <cellStyle name="Komma 3 6 8 2" xfId="9629" xr:uid="{00000000-0005-0000-0000-0000AA2E0000}"/>
    <cellStyle name="Komma 3 6 8 2 2" xfId="19259" xr:uid="{00000000-0005-0000-0000-0000AB2E0000}"/>
    <cellStyle name="Komma 3 6 8 3" xfId="14567" xr:uid="{00000000-0005-0000-0000-0000AC2E0000}"/>
    <cellStyle name="Komma 3 6 9" xfId="6197" xr:uid="{00000000-0005-0000-0000-0000AD2E0000}"/>
    <cellStyle name="Komma 3 6 9 2" xfId="16131" xr:uid="{00000000-0005-0000-0000-0000AE2E0000}"/>
    <cellStyle name="Komma 3 7" xfId="535" xr:uid="{00000000-0005-0000-0000-0000AF2E0000}"/>
    <cellStyle name="Komma 3 7 10" xfId="11361" xr:uid="{00000000-0005-0000-0000-0000B02E0000}"/>
    <cellStyle name="Komma 3 7 2" xfId="536" xr:uid="{00000000-0005-0000-0000-0000B12E0000}"/>
    <cellStyle name="Komma 3 7 2 2" xfId="537" xr:uid="{00000000-0005-0000-0000-0000B22E0000}"/>
    <cellStyle name="Komma 3 7 2 2 2" xfId="538" xr:uid="{00000000-0005-0000-0000-0000B32E0000}"/>
    <cellStyle name="Komma 3 7 2 2 2 2" xfId="1883" xr:uid="{00000000-0005-0000-0000-0000B42E0000}"/>
    <cellStyle name="Komma 3 7 2 2 2 2 2" xfId="3634" xr:uid="{00000000-0005-0000-0000-0000B52E0000}"/>
    <cellStyle name="Komma 3 7 2 2 2 2 2 2" xfId="8784" xr:uid="{00000000-0005-0000-0000-0000B62E0000}"/>
    <cellStyle name="Komma 3 7 2 2 2 2 2 2 2" xfId="18490" xr:uid="{00000000-0005-0000-0000-0000B72E0000}"/>
    <cellStyle name="Komma 3 7 2 2 2 2 2 3" xfId="13796" xr:uid="{00000000-0005-0000-0000-0000B82E0000}"/>
    <cellStyle name="Komma 3 7 2 2 2 2 3" xfId="5352" xr:uid="{00000000-0005-0000-0000-0000B92E0000}"/>
    <cellStyle name="Komma 3 7 2 2 2 2 3 2" xfId="10500" xr:uid="{00000000-0005-0000-0000-0000BA2E0000}"/>
    <cellStyle name="Komma 3 7 2 2 2 2 3 2 2" xfId="20054" xr:uid="{00000000-0005-0000-0000-0000BB2E0000}"/>
    <cellStyle name="Komma 3 7 2 2 2 2 3 3" xfId="15362" xr:uid="{00000000-0005-0000-0000-0000BC2E0000}"/>
    <cellStyle name="Komma 3 7 2 2 2 2 4" xfId="7068" xr:uid="{00000000-0005-0000-0000-0000BD2E0000}"/>
    <cellStyle name="Komma 3 7 2 2 2 2 4 2" xfId="16926" xr:uid="{00000000-0005-0000-0000-0000BE2E0000}"/>
    <cellStyle name="Komma 3 7 2 2 2 2 5" xfId="12228" xr:uid="{00000000-0005-0000-0000-0000BF2E0000}"/>
    <cellStyle name="Komma 3 7 2 2 2 3" xfId="2772" xr:uid="{00000000-0005-0000-0000-0000C02E0000}"/>
    <cellStyle name="Komma 3 7 2 2 2 3 2" xfId="7926" xr:uid="{00000000-0005-0000-0000-0000C12E0000}"/>
    <cellStyle name="Komma 3 7 2 2 2 3 2 2" xfId="17708" xr:uid="{00000000-0005-0000-0000-0000C22E0000}"/>
    <cellStyle name="Komma 3 7 2 2 2 3 3" xfId="13014" xr:uid="{00000000-0005-0000-0000-0000C32E0000}"/>
    <cellStyle name="Komma 3 7 2 2 2 4" xfId="4494" xr:uid="{00000000-0005-0000-0000-0000C42E0000}"/>
    <cellStyle name="Komma 3 7 2 2 2 4 2" xfId="9642" xr:uid="{00000000-0005-0000-0000-0000C52E0000}"/>
    <cellStyle name="Komma 3 7 2 2 2 4 2 2" xfId="19272" xr:uid="{00000000-0005-0000-0000-0000C62E0000}"/>
    <cellStyle name="Komma 3 7 2 2 2 4 3" xfId="14580" xr:uid="{00000000-0005-0000-0000-0000C72E0000}"/>
    <cellStyle name="Komma 3 7 2 2 2 5" xfId="6210" xr:uid="{00000000-0005-0000-0000-0000C82E0000}"/>
    <cellStyle name="Komma 3 7 2 2 2 5 2" xfId="16144" xr:uid="{00000000-0005-0000-0000-0000C92E0000}"/>
    <cellStyle name="Komma 3 7 2 2 2 6" xfId="11364" xr:uid="{00000000-0005-0000-0000-0000CA2E0000}"/>
    <cellStyle name="Komma 3 7 2 2 3" xfId="1882" xr:uid="{00000000-0005-0000-0000-0000CB2E0000}"/>
    <cellStyle name="Komma 3 7 2 2 3 2" xfId="3633" xr:uid="{00000000-0005-0000-0000-0000CC2E0000}"/>
    <cellStyle name="Komma 3 7 2 2 3 2 2" xfId="8783" xr:uid="{00000000-0005-0000-0000-0000CD2E0000}"/>
    <cellStyle name="Komma 3 7 2 2 3 2 2 2" xfId="18489" xr:uid="{00000000-0005-0000-0000-0000CE2E0000}"/>
    <cellStyle name="Komma 3 7 2 2 3 2 3" xfId="13795" xr:uid="{00000000-0005-0000-0000-0000CF2E0000}"/>
    <cellStyle name="Komma 3 7 2 2 3 3" xfId="5351" xr:uid="{00000000-0005-0000-0000-0000D02E0000}"/>
    <cellStyle name="Komma 3 7 2 2 3 3 2" xfId="10499" xr:uid="{00000000-0005-0000-0000-0000D12E0000}"/>
    <cellStyle name="Komma 3 7 2 2 3 3 2 2" xfId="20053" xr:uid="{00000000-0005-0000-0000-0000D22E0000}"/>
    <cellStyle name="Komma 3 7 2 2 3 3 3" xfId="15361" xr:uid="{00000000-0005-0000-0000-0000D32E0000}"/>
    <cellStyle name="Komma 3 7 2 2 3 4" xfId="7067" xr:uid="{00000000-0005-0000-0000-0000D42E0000}"/>
    <cellStyle name="Komma 3 7 2 2 3 4 2" xfId="16925" xr:uid="{00000000-0005-0000-0000-0000D52E0000}"/>
    <cellStyle name="Komma 3 7 2 2 3 5" xfId="12227" xr:uid="{00000000-0005-0000-0000-0000D62E0000}"/>
    <cellStyle name="Komma 3 7 2 2 4" xfId="2771" xr:uid="{00000000-0005-0000-0000-0000D72E0000}"/>
    <cellStyle name="Komma 3 7 2 2 4 2" xfId="7925" xr:uid="{00000000-0005-0000-0000-0000D82E0000}"/>
    <cellStyle name="Komma 3 7 2 2 4 2 2" xfId="17707" xr:uid="{00000000-0005-0000-0000-0000D92E0000}"/>
    <cellStyle name="Komma 3 7 2 2 4 3" xfId="13013" xr:uid="{00000000-0005-0000-0000-0000DA2E0000}"/>
    <cellStyle name="Komma 3 7 2 2 5" xfId="4493" xr:uid="{00000000-0005-0000-0000-0000DB2E0000}"/>
    <cellStyle name="Komma 3 7 2 2 5 2" xfId="9641" xr:uid="{00000000-0005-0000-0000-0000DC2E0000}"/>
    <cellStyle name="Komma 3 7 2 2 5 2 2" xfId="19271" xr:uid="{00000000-0005-0000-0000-0000DD2E0000}"/>
    <cellStyle name="Komma 3 7 2 2 5 3" xfId="14579" xr:uid="{00000000-0005-0000-0000-0000DE2E0000}"/>
    <cellStyle name="Komma 3 7 2 2 6" xfId="6209" xr:uid="{00000000-0005-0000-0000-0000DF2E0000}"/>
    <cellStyle name="Komma 3 7 2 2 6 2" xfId="16143" xr:uid="{00000000-0005-0000-0000-0000E02E0000}"/>
    <cellStyle name="Komma 3 7 2 2 7" xfId="11363" xr:uid="{00000000-0005-0000-0000-0000E12E0000}"/>
    <cellStyle name="Komma 3 7 2 3" xfId="539" xr:uid="{00000000-0005-0000-0000-0000E22E0000}"/>
    <cellStyle name="Komma 3 7 2 3 2" xfId="1884" xr:uid="{00000000-0005-0000-0000-0000E32E0000}"/>
    <cellStyle name="Komma 3 7 2 3 2 2" xfId="3635" xr:uid="{00000000-0005-0000-0000-0000E42E0000}"/>
    <cellStyle name="Komma 3 7 2 3 2 2 2" xfId="8785" xr:uid="{00000000-0005-0000-0000-0000E52E0000}"/>
    <cellStyle name="Komma 3 7 2 3 2 2 2 2" xfId="18491" xr:uid="{00000000-0005-0000-0000-0000E62E0000}"/>
    <cellStyle name="Komma 3 7 2 3 2 2 3" xfId="13797" xr:uid="{00000000-0005-0000-0000-0000E72E0000}"/>
    <cellStyle name="Komma 3 7 2 3 2 3" xfId="5353" xr:uid="{00000000-0005-0000-0000-0000E82E0000}"/>
    <cellStyle name="Komma 3 7 2 3 2 3 2" xfId="10501" xr:uid="{00000000-0005-0000-0000-0000E92E0000}"/>
    <cellStyle name="Komma 3 7 2 3 2 3 2 2" xfId="20055" xr:uid="{00000000-0005-0000-0000-0000EA2E0000}"/>
    <cellStyle name="Komma 3 7 2 3 2 3 3" xfId="15363" xr:uid="{00000000-0005-0000-0000-0000EB2E0000}"/>
    <cellStyle name="Komma 3 7 2 3 2 4" xfId="7069" xr:uid="{00000000-0005-0000-0000-0000EC2E0000}"/>
    <cellStyle name="Komma 3 7 2 3 2 4 2" xfId="16927" xr:uid="{00000000-0005-0000-0000-0000ED2E0000}"/>
    <cellStyle name="Komma 3 7 2 3 2 5" xfId="12229" xr:uid="{00000000-0005-0000-0000-0000EE2E0000}"/>
    <cellStyle name="Komma 3 7 2 3 3" xfId="2773" xr:uid="{00000000-0005-0000-0000-0000EF2E0000}"/>
    <cellStyle name="Komma 3 7 2 3 3 2" xfId="7927" xr:uid="{00000000-0005-0000-0000-0000F02E0000}"/>
    <cellStyle name="Komma 3 7 2 3 3 2 2" xfId="17709" xr:uid="{00000000-0005-0000-0000-0000F12E0000}"/>
    <cellStyle name="Komma 3 7 2 3 3 3" xfId="13015" xr:uid="{00000000-0005-0000-0000-0000F22E0000}"/>
    <cellStyle name="Komma 3 7 2 3 4" xfId="4495" xr:uid="{00000000-0005-0000-0000-0000F32E0000}"/>
    <cellStyle name="Komma 3 7 2 3 4 2" xfId="9643" xr:uid="{00000000-0005-0000-0000-0000F42E0000}"/>
    <cellStyle name="Komma 3 7 2 3 4 2 2" xfId="19273" xr:uid="{00000000-0005-0000-0000-0000F52E0000}"/>
    <cellStyle name="Komma 3 7 2 3 4 3" xfId="14581" xr:uid="{00000000-0005-0000-0000-0000F62E0000}"/>
    <cellStyle name="Komma 3 7 2 3 5" xfId="6211" xr:uid="{00000000-0005-0000-0000-0000F72E0000}"/>
    <cellStyle name="Komma 3 7 2 3 5 2" xfId="16145" xr:uid="{00000000-0005-0000-0000-0000F82E0000}"/>
    <cellStyle name="Komma 3 7 2 3 6" xfId="11365" xr:uid="{00000000-0005-0000-0000-0000F92E0000}"/>
    <cellStyle name="Komma 3 7 2 4" xfId="540" xr:uid="{00000000-0005-0000-0000-0000FA2E0000}"/>
    <cellStyle name="Komma 3 7 2 4 2" xfId="1885" xr:uid="{00000000-0005-0000-0000-0000FB2E0000}"/>
    <cellStyle name="Komma 3 7 2 4 2 2" xfId="3636" xr:uid="{00000000-0005-0000-0000-0000FC2E0000}"/>
    <cellStyle name="Komma 3 7 2 4 2 2 2" xfId="8786" xr:uid="{00000000-0005-0000-0000-0000FD2E0000}"/>
    <cellStyle name="Komma 3 7 2 4 2 2 2 2" xfId="18492" xr:uid="{00000000-0005-0000-0000-0000FE2E0000}"/>
    <cellStyle name="Komma 3 7 2 4 2 2 3" xfId="13798" xr:uid="{00000000-0005-0000-0000-0000FF2E0000}"/>
    <cellStyle name="Komma 3 7 2 4 2 3" xfId="5354" xr:uid="{00000000-0005-0000-0000-0000002F0000}"/>
    <cellStyle name="Komma 3 7 2 4 2 3 2" xfId="10502" xr:uid="{00000000-0005-0000-0000-0000012F0000}"/>
    <cellStyle name="Komma 3 7 2 4 2 3 2 2" xfId="20056" xr:uid="{00000000-0005-0000-0000-0000022F0000}"/>
    <cellStyle name="Komma 3 7 2 4 2 3 3" xfId="15364" xr:uid="{00000000-0005-0000-0000-0000032F0000}"/>
    <cellStyle name="Komma 3 7 2 4 2 4" xfId="7070" xr:uid="{00000000-0005-0000-0000-0000042F0000}"/>
    <cellStyle name="Komma 3 7 2 4 2 4 2" xfId="16928" xr:uid="{00000000-0005-0000-0000-0000052F0000}"/>
    <cellStyle name="Komma 3 7 2 4 2 5" xfId="12230" xr:uid="{00000000-0005-0000-0000-0000062F0000}"/>
    <cellStyle name="Komma 3 7 2 4 3" xfId="2774" xr:uid="{00000000-0005-0000-0000-0000072F0000}"/>
    <cellStyle name="Komma 3 7 2 4 3 2" xfId="7928" xr:uid="{00000000-0005-0000-0000-0000082F0000}"/>
    <cellStyle name="Komma 3 7 2 4 3 2 2" xfId="17710" xr:uid="{00000000-0005-0000-0000-0000092F0000}"/>
    <cellStyle name="Komma 3 7 2 4 3 3" xfId="13016" xr:uid="{00000000-0005-0000-0000-00000A2F0000}"/>
    <cellStyle name="Komma 3 7 2 4 4" xfId="4496" xr:uid="{00000000-0005-0000-0000-00000B2F0000}"/>
    <cellStyle name="Komma 3 7 2 4 4 2" xfId="9644" xr:uid="{00000000-0005-0000-0000-00000C2F0000}"/>
    <cellStyle name="Komma 3 7 2 4 4 2 2" xfId="19274" xr:uid="{00000000-0005-0000-0000-00000D2F0000}"/>
    <cellStyle name="Komma 3 7 2 4 4 3" xfId="14582" xr:uid="{00000000-0005-0000-0000-00000E2F0000}"/>
    <cellStyle name="Komma 3 7 2 4 5" xfId="6212" xr:uid="{00000000-0005-0000-0000-00000F2F0000}"/>
    <cellStyle name="Komma 3 7 2 4 5 2" xfId="16146" xr:uid="{00000000-0005-0000-0000-0000102F0000}"/>
    <cellStyle name="Komma 3 7 2 4 6" xfId="11366" xr:uid="{00000000-0005-0000-0000-0000112F0000}"/>
    <cellStyle name="Komma 3 7 2 5" xfId="1881" xr:uid="{00000000-0005-0000-0000-0000122F0000}"/>
    <cellStyle name="Komma 3 7 2 5 2" xfId="3632" xr:uid="{00000000-0005-0000-0000-0000132F0000}"/>
    <cellStyle name="Komma 3 7 2 5 2 2" xfId="8782" xr:uid="{00000000-0005-0000-0000-0000142F0000}"/>
    <cellStyle name="Komma 3 7 2 5 2 2 2" xfId="18488" xr:uid="{00000000-0005-0000-0000-0000152F0000}"/>
    <cellStyle name="Komma 3 7 2 5 2 3" xfId="13794" xr:uid="{00000000-0005-0000-0000-0000162F0000}"/>
    <cellStyle name="Komma 3 7 2 5 3" xfId="5350" xr:uid="{00000000-0005-0000-0000-0000172F0000}"/>
    <cellStyle name="Komma 3 7 2 5 3 2" xfId="10498" xr:uid="{00000000-0005-0000-0000-0000182F0000}"/>
    <cellStyle name="Komma 3 7 2 5 3 2 2" xfId="20052" xr:uid="{00000000-0005-0000-0000-0000192F0000}"/>
    <cellStyle name="Komma 3 7 2 5 3 3" xfId="15360" xr:uid="{00000000-0005-0000-0000-00001A2F0000}"/>
    <cellStyle name="Komma 3 7 2 5 4" xfId="7066" xr:uid="{00000000-0005-0000-0000-00001B2F0000}"/>
    <cellStyle name="Komma 3 7 2 5 4 2" xfId="16924" xr:uid="{00000000-0005-0000-0000-00001C2F0000}"/>
    <cellStyle name="Komma 3 7 2 5 5" xfId="12226" xr:uid="{00000000-0005-0000-0000-00001D2F0000}"/>
    <cellStyle name="Komma 3 7 2 6" xfId="2770" xr:uid="{00000000-0005-0000-0000-00001E2F0000}"/>
    <cellStyle name="Komma 3 7 2 6 2" xfId="7924" xr:uid="{00000000-0005-0000-0000-00001F2F0000}"/>
    <cellStyle name="Komma 3 7 2 6 2 2" xfId="17706" xr:uid="{00000000-0005-0000-0000-0000202F0000}"/>
    <cellStyle name="Komma 3 7 2 6 3" xfId="13012" xr:uid="{00000000-0005-0000-0000-0000212F0000}"/>
    <cellStyle name="Komma 3 7 2 7" xfId="4492" xr:uid="{00000000-0005-0000-0000-0000222F0000}"/>
    <cellStyle name="Komma 3 7 2 7 2" xfId="9640" xr:uid="{00000000-0005-0000-0000-0000232F0000}"/>
    <cellStyle name="Komma 3 7 2 7 2 2" xfId="19270" xr:uid="{00000000-0005-0000-0000-0000242F0000}"/>
    <cellStyle name="Komma 3 7 2 7 3" xfId="14578" xr:uid="{00000000-0005-0000-0000-0000252F0000}"/>
    <cellStyle name="Komma 3 7 2 8" xfId="6208" xr:uid="{00000000-0005-0000-0000-0000262F0000}"/>
    <cellStyle name="Komma 3 7 2 8 2" xfId="16142" xr:uid="{00000000-0005-0000-0000-0000272F0000}"/>
    <cellStyle name="Komma 3 7 2 9" xfId="11362" xr:uid="{00000000-0005-0000-0000-0000282F0000}"/>
    <cellStyle name="Komma 3 7 3" xfId="541" xr:uid="{00000000-0005-0000-0000-0000292F0000}"/>
    <cellStyle name="Komma 3 7 3 2" xfId="542" xr:uid="{00000000-0005-0000-0000-00002A2F0000}"/>
    <cellStyle name="Komma 3 7 3 2 2" xfId="1887" xr:uid="{00000000-0005-0000-0000-00002B2F0000}"/>
    <cellStyle name="Komma 3 7 3 2 2 2" xfId="3638" xr:uid="{00000000-0005-0000-0000-00002C2F0000}"/>
    <cellStyle name="Komma 3 7 3 2 2 2 2" xfId="8788" xr:uid="{00000000-0005-0000-0000-00002D2F0000}"/>
    <cellStyle name="Komma 3 7 3 2 2 2 2 2" xfId="18494" xr:uid="{00000000-0005-0000-0000-00002E2F0000}"/>
    <cellStyle name="Komma 3 7 3 2 2 2 3" xfId="13800" xr:uid="{00000000-0005-0000-0000-00002F2F0000}"/>
    <cellStyle name="Komma 3 7 3 2 2 3" xfId="5356" xr:uid="{00000000-0005-0000-0000-0000302F0000}"/>
    <cellStyle name="Komma 3 7 3 2 2 3 2" xfId="10504" xr:uid="{00000000-0005-0000-0000-0000312F0000}"/>
    <cellStyle name="Komma 3 7 3 2 2 3 2 2" xfId="20058" xr:uid="{00000000-0005-0000-0000-0000322F0000}"/>
    <cellStyle name="Komma 3 7 3 2 2 3 3" xfId="15366" xr:uid="{00000000-0005-0000-0000-0000332F0000}"/>
    <cellStyle name="Komma 3 7 3 2 2 4" xfId="7072" xr:uid="{00000000-0005-0000-0000-0000342F0000}"/>
    <cellStyle name="Komma 3 7 3 2 2 4 2" xfId="16930" xr:uid="{00000000-0005-0000-0000-0000352F0000}"/>
    <cellStyle name="Komma 3 7 3 2 2 5" xfId="12232" xr:uid="{00000000-0005-0000-0000-0000362F0000}"/>
    <cellStyle name="Komma 3 7 3 2 3" xfId="2776" xr:uid="{00000000-0005-0000-0000-0000372F0000}"/>
    <cellStyle name="Komma 3 7 3 2 3 2" xfId="7930" xr:uid="{00000000-0005-0000-0000-0000382F0000}"/>
    <cellStyle name="Komma 3 7 3 2 3 2 2" xfId="17712" xr:uid="{00000000-0005-0000-0000-0000392F0000}"/>
    <cellStyle name="Komma 3 7 3 2 3 3" xfId="13018" xr:uid="{00000000-0005-0000-0000-00003A2F0000}"/>
    <cellStyle name="Komma 3 7 3 2 4" xfId="4498" xr:uid="{00000000-0005-0000-0000-00003B2F0000}"/>
    <cellStyle name="Komma 3 7 3 2 4 2" xfId="9646" xr:uid="{00000000-0005-0000-0000-00003C2F0000}"/>
    <cellStyle name="Komma 3 7 3 2 4 2 2" xfId="19276" xr:uid="{00000000-0005-0000-0000-00003D2F0000}"/>
    <cellStyle name="Komma 3 7 3 2 4 3" xfId="14584" xr:uid="{00000000-0005-0000-0000-00003E2F0000}"/>
    <cellStyle name="Komma 3 7 3 2 5" xfId="6214" xr:uid="{00000000-0005-0000-0000-00003F2F0000}"/>
    <cellStyle name="Komma 3 7 3 2 5 2" xfId="16148" xr:uid="{00000000-0005-0000-0000-0000402F0000}"/>
    <cellStyle name="Komma 3 7 3 2 6" xfId="11368" xr:uid="{00000000-0005-0000-0000-0000412F0000}"/>
    <cellStyle name="Komma 3 7 3 3" xfId="1886" xr:uid="{00000000-0005-0000-0000-0000422F0000}"/>
    <cellStyle name="Komma 3 7 3 3 2" xfId="3637" xr:uid="{00000000-0005-0000-0000-0000432F0000}"/>
    <cellStyle name="Komma 3 7 3 3 2 2" xfId="8787" xr:uid="{00000000-0005-0000-0000-0000442F0000}"/>
    <cellStyle name="Komma 3 7 3 3 2 2 2" xfId="18493" xr:uid="{00000000-0005-0000-0000-0000452F0000}"/>
    <cellStyle name="Komma 3 7 3 3 2 3" xfId="13799" xr:uid="{00000000-0005-0000-0000-0000462F0000}"/>
    <cellStyle name="Komma 3 7 3 3 3" xfId="5355" xr:uid="{00000000-0005-0000-0000-0000472F0000}"/>
    <cellStyle name="Komma 3 7 3 3 3 2" xfId="10503" xr:uid="{00000000-0005-0000-0000-0000482F0000}"/>
    <cellStyle name="Komma 3 7 3 3 3 2 2" xfId="20057" xr:uid="{00000000-0005-0000-0000-0000492F0000}"/>
    <cellStyle name="Komma 3 7 3 3 3 3" xfId="15365" xr:uid="{00000000-0005-0000-0000-00004A2F0000}"/>
    <cellStyle name="Komma 3 7 3 3 4" xfId="7071" xr:uid="{00000000-0005-0000-0000-00004B2F0000}"/>
    <cellStyle name="Komma 3 7 3 3 4 2" xfId="16929" xr:uid="{00000000-0005-0000-0000-00004C2F0000}"/>
    <cellStyle name="Komma 3 7 3 3 5" xfId="12231" xr:uid="{00000000-0005-0000-0000-00004D2F0000}"/>
    <cellStyle name="Komma 3 7 3 4" xfId="2775" xr:uid="{00000000-0005-0000-0000-00004E2F0000}"/>
    <cellStyle name="Komma 3 7 3 4 2" xfId="7929" xr:uid="{00000000-0005-0000-0000-00004F2F0000}"/>
    <cellStyle name="Komma 3 7 3 4 2 2" xfId="17711" xr:uid="{00000000-0005-0000-0000-0000502F0000}"/>
    <cellStyle name="Komma 3 7 3 4 3" xfId="13017" xr:uid="{00000000-0005-0000-0000-0000512F0000}"/>
    <cellStyle name="Komma 3 7 3 5" xfId="4497" xr:uid="{00000000-0005-0000-0000-0000522F0000}"/>
    <cellStyle name="Komma 3 7 3 5 2" xfId="9645" xr:uid="{00000000-0005-0000-0000-0000532F0000}"/>
    <cellStyle name="Komma 3 7 3 5 2 2" xfId="19275" xr:uid="{00000000-0005-0000-0000-0000542F0000}"/>
    <cellStyle name="Komma 3 7 3 5 3" xfId="14583" xr:uid="{00000000-0005-0000-0000-0000552F0000}"/>
    <cellStyle name="Komma 3 7 3 6" xfId="6213" xr:uid="{00000000-0005-0000-0000-0000562F0000}"/>
    <cellStyle name="Komma 3 7 3 6 2" xfId="16147" xr:uid="{00000000-0005-0000-0000-0000572F0000}"/>
    <cellStyle name="Komma 3 7 3 7" xfId="11367" xr:uid="{00000000-0005-0000-0000-0000582F0000}"/>
    <cellStyle name="Komma 3 7 4" xfId="543" xr:uid="{00000000-0005-0000-0000-0000592F0000}"/>
    <cellStyle name="Komma 3 7 4 2" xfId="1888" xr:uid="{00000000-0005-0000-0000-00005A2F0000}"/>
    <cellStyle name="Komma 3 7 4 2 2" xfId="3639" xr:uid="{00000000-0005-0000-0000-00005B2F0000}"/>
    <cellStyle name="Komma 3 7 4 2 2 2" xfId="8789" xr:uid="{00000000-0005-0000-0000-00005C2F0000}"/>
    <cellStyle name="Komma 3 7 4 2 2 2 2" xfId="18495" xr:uid="{00000000-0005-0000-0000-00005D2F0000}"/>
    <cellStyle name="Komma 3 7 4 2 2 3" xfId="13801" xr:uid="{00000000-0005-0000-0000-00005E2F0000}"/>
    <cellStyle name="Komma 3 7 4 2 3" xfId="5357" xr:uid="{00000000-0005-0000-0000-00005F2F0000}"/>
    <cellStyle name="Komma 3 7 4 2 3 2" xfId="10505" xr:uid="{00000000-0005-0000-0000-0000602F0000}"/>
    <cellStyle name="Komma 3 7 4 2 3 2 2" xfId="20059" xr:uid="{00000000-0005-0000-0000-0000612F0000}"/>
    <cellStyle name="Komma 3 7 4 2 3 3" xfId="15367" xr:uid="{00000000-0005-0000-0000-0000622F0000}"/>
    <cellStyle name="Komma 3 7 4 2 4" xfId="7073" xr:uid="{00000000-0005-0000-0000-0000632F0000}"/>
    <cellStyle name="Komma 3 7 4 2 4 2" xfId="16931" xr:uid="{00000000-0005-0000-0000-0000642F0000}"/>
    <cellStyle name="Komma 3 7 4 2 5" xfId="12233" xr:uid="{00000000-0005-0000-0000-0000652F0000}"/>
    <cellStyle name="Komma 3 7 4 3" xfId="2777" xr:uid="{00000000-0005-0000-0000-0000662F0000}"/>
    <cellStyle name="Komma 3 7 4 3 2" xfId="7931" xr:uid="{00000000-0005-0000-0000-0000672F0000}"/>
    <cellStyle name="Komma 3 7 4 3 2 2" xfId="17713" xr:uid="{00000000-0005-0000-0000-0000682F0000}"/>
    <cellStyle name="Komma 3 7 4 3 3" xfId="13019" xr:uid="{00000000-0005-0000-0000-0000692F0000}"/>
    <cellStyle name="Komma 3 7 4 4" xfId="4499" xr:uid="{00000000-0005-0000-0000-00006A2F0000}"/>
    <cellStyle name="Komma 3 7 4 4 2" xfId="9647" xr:uid="{00000000-0005-0000-0000-00006B2F0000}"/>
    <cellStyle name="Komma 3 7 4 4 2 2" xfId="19277" xr:uid="{00000000-0005-0000-0000-00006C2F0000}"/>
    <cellStyle name="Komma 3 7 4 4 3" xfId="14585" xr:uid="{00000000-0005-0000-0000-00006D2F0000}"/>
    <cellStyle name="Komma 3 7 4 5" xfId="6215" xr:uid="{00000000-0005-0000-0000-00006E2F0000}"/>
    <cellStyle name="Komma 3 7 4 5 2" xfId="16149" xr:uid="{00000000-0005-0000-0000-00006F2F0000}"/>
    <cellStyle name="Komma 3 7 4 6" xfId="11369" xr:uid="{00000000-0005-0000-0000-0000702F0000}"/>
    <cellStyle name="Komma 3 7 5" xfId="544" xr:uid="{00000000-0005-0000-0000-0000712F0000}"/>
    <cellStyle name="Komma 3 7 5 2" xfId="1889" xr:uid="{00000000-0005-0000-0000-0000722F0000}"/>
    <cellStyle name="Komma 3 7 5 2 2" xfId="3640" xr:uid="{00000000-0005-0000-0000-0000732F0000}"/>
    <cellStyle name="Komma 3 7 5 2 2 2" xfId="8790" xr:uid="{00000000-0005-0000-0000-0000742F0000}"/>
    <cellStyle name="Komma 3 7 5 2 2 2 2" xfId="18496" xr:uid="{00000000-0005-0000-0000-0000752F0000}"/>
    <cellStyle name="Komma 3 7 5 2 2 3" xfId="13802" xr:uid="{00000000-0005-0000-0000-0000762F0000}"/>
    <cellStyle name="Komma 3 7 5 2 3" xfId="5358" xr:uid="{00000000-0005-0000-0000-0000772F0000}"/>
    <cellStyle name="Komma 3 7 5 2 3 2" xfId="10506" xr:uid="{00000000-0005-0000-0000-0000782F0000}"/>
    <cellStyle name="Komma 3 7 5 2 3 2 2" xfId="20060" xr:uid="{00000000-0005-0000-0000-0000792F0000}"/>
    <cellStyle name="Komma 3 7 5 2 3 3" xfId="15368" xr:uid="{00000000-0005-0000-0000-00007A2F0000}"/>
    <cellStyle name="Komma 3 7 5 2 4" xfId="7074" xr:uid="{00000000-0005-0000-0000-00007B2F0000}"/>
    <cellStyle name="Komma 3 7 5 2 4 2" xfId="16932" xr:uid="{00000000-0005-0000-0000-00007C2F0000}"/>
    <cellStyle name="Komma 3 7 5 2 5" xfId="12234" xr:uid="{00000000-0005-0000-0000-00007D2F0000}"/>
    <cellStyle name="Komma 3 7 5 3" xfId="2778" xr:uid="{00000000-0005-0000-0000-00007E2F0000}"/>
    <cellStyle name="Komma 3 7 5 3 2" xfId="7932" xr:uid="{00000000-0005-0000-0000-00007F2F0000}"/>
    <cellStyle name="Komma 3 7 5 3 2 2" xfId="17714" xr:uid="{00000000-0005-0000-0000-0000802F0000}"/>
    <cellStyle name="Komma 3 7 5 3 3" xfId="13020" xr:uid="{00000000-0005-0000-0000-0000812F0000}"/>
    <cellStyle name="Komma 3 7 5 4" xfId="4500" xr:uid="{00000000-0005-0000-0000-0000822F0000}"/>
    <cellStyle name="Komma 3 7 5 4 2" xfId="9648" xr:uid="{00000000-0005-0000-0000-0000832F0000}"/>
    <cellStyle name="Komma 3 7 5 4 2 2" xfId="19278" xr:uid="{00000000-0005-0000-0000-0000842F0000}"/>
    <cellStyle name="Komma 3 7 5 4 3" xfId="14586" xr:uid="{00000000-0005-0000-0000-0000852F0000}"/>
    <cellStyle name="Komma 3 7 5 5" xfId="6216" xr:uid="{00000000-0005-0000-0000-0000862F0000}"/>
    <cellStyle name="Komma 3 7 5 5 2" xfId="16150" xr:uid="{00000000-0005-0000-0000-0000872F0000}"/>
    <cellStyle name="Komma 3 7 5 6" xfId="11370" xr:uid="{00000000-0005-0000-0000-0000882F0000}"/>
    <cellStyle name="Komma 3 7 6" xfId="1880" xr:uid="{00000000-0005-0000-0000-0000892F0000}"/>
    <cellStyle name="Komma 3 7 6 2" xfId="3631" xr:uid="{00000000-0005-0000-0000-00008A2F0000}"/>
    <cellStyle name="Komma 3 7 6 2 2" xfId="8781" xr:uid="{00000000-0005-0000-0000-00008B2F0000}"/>
    <cellStyle name="Komma 3 7 6 2 2 2" xfId="18487" xr:uid="{00000000-0005-0000-0000-00008C2F0000}"/>
    <cellStyle name="Komma 3 7 6 2 3" xfId="13793" xr:uid="{00000000-0005-0000-0000-00008D2F0000}"/>
    <cellStyle name="Komma 3 7 6 3" xfId="5349" xr:uid="{00000000-0005-0000-0000-00008E2F0000}"/>
    <cellStyle name="Komma 3 7 6 3 2" xfId="10497" xr:uid="{00000000-0005-0000-0000-00008F2F0000}"/>
    <cellStyle name="Komma 3 7 6 3 2 2" xfId="20051" xr:uid="{00000000-0005-0000-0000-0000902F0000}"/>
    <cellStyle name="Komma 3 7 6 3 3" xfId="15359" xr:uid="{00000000-0005-0000-0000-0000912F0000}"/>
    <cellStyle name="Komma 3 7 6 4" xfId="7065" xr:uid="{00000000-0005-0000-0000-0000922F0000}"/>
    <cellStyle name="Komma 3 7 6 4 2" xfId="16923" xr:uid="{00000000-0005-0000-0000-0000932F0000}"/>
    <cellStyle name="Komma 3 7 6 5" xfId="12225" xr:uid="{00000000-0005-0000-0000-0000942F0000}"/>
    <cellStyle name="Komma 3 7 7" xfId="2769" xr:uid="{00000000-0005-0000-0000-0000952F0000}"/>
    <cellStyle name="Komma 3 7 7 2" xfId="7923" xr:uid="{00000000-0005-0000-0000-0000962F0000}"/>
    <cellStyle name="Komma 3 7 7 2 2" xfId="17705" xr:uid="{00000000-0005-0000-0000-0000972F0000}"/>
    <cellStyle name="Komma 3 7 7 3" xfId="13011" xr:uid="{00000000-0005-0000-0000-0000982F0000}"/>
    <cellStyle name="Komma 3 7 8" xfId="4491" xr:uid="{00000000-0005-0000-0000-0000992F0000}"/>
    <cellStyle name="Komma 3 7 8 2" xfId="9639" xr:uid="{00000000-0005-0000-0000-00009A2F0000}"/>
    <cellStyle name="Komma 3 7 8 2 2" xfId="19269" xr:uid="{00000000-0005-0000-0000-00009B2F0000}"/>
    <cellStyle name="Komma 3 7 8 3" xfId="14577" xr:uid="{00000000-0005-0000-0000-00009C2F0000}"/>
    <cellStyle name="Komma 3 7 9" xfId="6207" xr:uid="{00000000-0005-0000-0000-00009D2F0000}"/>
    <cellStyle name="Komma 3 7 9 2" xfId="16141" xr:uid="{00000000-0005-0000-0000-00009E2F0000}"/>
    <cellStyle name="Komma 3 8" xfId="545" xr:uid="{00000000-0005-0000-0000-00009F2F0000}"/>
    <cellStyle name="Komma 3 8 10" xfId="11371" xr:uid="{00000000-0005-0000-0000-0000A02F0000}"/>
    <cellStyle name="Komma 3 8 2" xfId="546" xr:uid="{00000000-0005-0000-0000-0000A12F0000}"/>
    <cellStyle name="Komma 3 8 2 2" xfId="547" xr:uid="{00000000-0005-0000-0000-0000A22F0000}"/>
    <cellStyle name="Komma 3 8 2 2 2" xfId="548" xr:uid="{00000000-0005-0000-0000-0000A32F0000}"/>
    <cellStyle name="Komma 3 8 2 2 2 2" xfId="1893" xr:uid="{00000000-0005-0000-0000-0000A42F0000}"/>
    <cellStyle name="Komma 3 8 2 2 2 2 2" xfId="3644" xr:uid="{00000000-0005-0000-0000-0000A52F0000}"/>
    <cellStyle name="Komma 3 8 2 2 2 2 2 2" xfId="8794" xr:uid="{00000000-0005-0000-0000-0000A62F0000}"/>
    <cellStyle name="Komma 3 8 2 2 2 2 2 2 2" xfId="18500" xr:uid="{00000000-0005-0000-0000-0000A72F0000}"/>
    <cellStyle name="Komma 3 8 2 2 2 2 2 3" xfId="13806" xr:uid="{00000000-0005-0000-0000-0000A82F0000}"/>
    <cellStyle name="Komma 3 8 2 2 2 2 3" xfId="5362" xr:uid="{00000000-0005-0000-0000-0000A92F0000}"/>
    <cellStyle name="Komma 3 8 2 2 2 2 3 2" xfId="10510" xr:uid="{00000000-0005-0000-0000-0000AA2F0000}"/>
    <cellStyle name="Komma 3 8 2 2 2 2 3 2 2" xfId="20064" xr:uid="{00000000-0005-0000-0000-0000AB2F0000}"/>
    <cellStyle name="Komma 3 8 2 2 2 2 3 3" xfId="15372" xr:uid="{00000000-0005-0000-0000-0000AC2F0000}"/>
    <cellStyle name="Komma 3 8 2 2 2 2 4" xfId="7078" xr:uid="{00000000-0005-0000-0000-0000AD2F0000}"/>
    <cellStyle name="Komma 3 8 2 2 2 2 4 2" xfId="16936" xr:uid="{00000000-0005-0000-0000-0000AE2F0000}"/>
    <cellStyle name="Komma 3 8 2 2 2 2 5" xfId="12238" xr:uid="{00000000-0005-0000-0000-0000AF2F0000}"/>
    <cellStyle name="Komma 3 8 2 2 2 3" xfId="2782" xr:uid="{00000000-0005-0000-0000-0000B02F0000}"/>
    <cellStyle name="Komma 3 8 2 2 2 3 2" xfId="7936" xr:uid="{00000000-0005-0000-0000-0000B12F0000}"/>
    <cellStyle name="Komma 3 8 2 2 2 3 2 2" xfId="17718" xr:uid="{00000000-0005-0000-0000-0000B22F0000}"/>
    <cellStyle name="Komma 3 8 2 2 2 3 3" xfId="13024" xr:uid="{00000000-0005-0000-0000-0000B32F0000}"/>
    <cellStyle name="Komma 3 8 2 2 2 4" xfId="4504" xr:uid="{00000000-0005-0000-0000-0000B42F0000}"/>
    <cellStyle name="Komma 3 8 2 2 2 4 2" xfId="9652" xr:uid="{00000000-0005-0000-0000-0000B52F0000}"/>
    <cellStyle name="Komma 3 8 2 2 2 4 2 2" xfId="19282" xr:uid="{00000000-0005-0000-0000-0000B62F0000}"/>
    <cellStyle name="Komma 3 8 2 2 2 4 3" xfId="14590" xr:uid="{00000000-0005-0000-0000-0000B72F0000}"/>
    <cellStyle name="Komma 3 8 2 2 2 5" xfId="6220" xr:uid="{00000000-0005-0000-0000-0000B82F0000}"/>
    <cellStyle name="Komma 3 8 2 2 2 5 2" xfId="16154" xr:uid="{00000000-0005-0000-0000-0000B92F0000}"/>
    <cellStyle name="Komma 3 8 2 2 2 6" xfId="11374" xr:uid="{00000000-0005-0000-0000-0000BA2F0000}"/>
    <cellStyle name="Komma 3 8 2 2 3" xfId="1892" xr:uid="{00000000-0005-0000-0000-0000BB2F0000}"/>
    <cellStyle name="Komma 3 8 2 2 3 2" xfId="3643" xr:uid="{00000000-0005-0000-0000-0000BC2F0000}"/>
    <cellStyle name="Komma 3 8 2 2 3 2 2" xfId="8793" xr:uid="{00000000-0005-0000-0000-0000BD2F0000}"/>
    <cellStyle name="Komma 3 8 2 2 3 2 2 2" xfId="18499" xr:uid="{00000000-0005-0000-0000-0000BE2F0000}"/>
    <cellStyle name="Komma 3 8 2 2 3 2 3" xfId="13805" xr:uid="{00000000-0005-0000-0000-0000BF2F0000}"/>
    <cellStyle name="Komma 3 8 2 2 3 3" xfId="5361" xr:uid="{00000000-0005-0000-0000-0000C02F0000}"/>
    <cellStyle name="Komma 3 8 2 2 3 3 2" xfId="10509" xr:uid="{00000000-0005-0000-0000-0000C12F0000}"/>
    <cellStyle name="Komma 3 8 2 2 3 3 2 2" xfId="20063" xr:uid="{00000000-0005-0000-0000-0000C22F0000}"/>
    <cellStyle name="Komma 3 8 2 2 3 3 3" xfId="15371" xr:uid="{00000000-0005-0000-0000-0000C32F0000}"/>
    <cellStyle name="Komma 3 8 2 2 3 4" xfId="7077" xr:uid="{00000000-0005-0000-0000-0000C42F0000}"/>
    <cellStyle name="Komma 3 8 2 2 3 4 2" xfId="16935" xr:uid="{00000000-0005-0000-0000-0000C52F0000}"/>
    <cellStyle name="Komma 3 8 2 2 3 5" xfId="12237" xr:uid="{00000000-0005-0000-0000-0000C62F0000}"/>
    <cellStyle name="Komma 3 8 2 2 4" xfId="2781" xr:uid="{00000000-0005-0000-0000-0000C72F0000}"/>
    <cellStyle name="Komma 3 8 2 2 4 2" xfId="7935" xr:uid="{00000000-0005-0000-0000-0000C82F0000}"/>
    <cellStyle name="Komma 3 8 2 2 4 2 2" xfId="17717" xr:uid="{00000000-0005-0000-0000-0000C92F0000}"/>
    <cellStyle name="Komma 3 8 2 2 4 3" xfId="13023" xr:uid="{00000000-0005-0000-0000-0000CA2F0000}"/>
    <cellStyle name="Komma 3 8 2 2 5" xfId="4503" xr:uid="{00000000-0005-0000-0000-0000CB2F0000}"/>
    <cellStyle name="Komma 3 8 2 2 5 2" xfId="9651" xr:uid="{00000000-0005-0000-0000-0000CC2F0000}"/>
    <cellStyle name="Komma 3 8 2 2 5 2 2" xfId="19281" xr:uid="{00000000-0005-0000-0000-0000CD2F0000}"/>
    <cellStyle name="Komma 3 8 2 2 5 3" xfId="14589" xr:uid="{00000000-0005-0000-0000-0000CE2F0000}"/>
    <cellStyle name="Komma 3 8 2 2 6" xfId="6219" xr:uid="{00000000-0005-0000-0000-0000CF2F0000}"/>
    <cellStyle name="Komma 3 8 2 2 6 2" xfId="16153" xr:uid="{00000000-0005-0000-0000-0000D02F0000}"/>
    <cellStyle name="Komma 3 8 2 2 7" xfId="11373" xr:uid="{00000000-0005-0000-0000-0000D12F0000}"/>
    <cellStyle name="Komma 3 8 2 3" xfId="549" xr:uid="{00000000-0005-0000-0000-0000D22F0000}"/>
    <cellStyle name="Komma 3 8 2 3 2" xfId="1894" xr:uid="{00000000-0005-0000-0000-0000D32F0000}"/>
    <cellStyle name="Komma 3 8 2 3 2 2" xfId="3645" xr:uid="{00000000-0005-0000-0000-0000D42F0000}"/>
    <cellStyle name="Komma 3 8 2 3 2 2 2" xfId="8795" xr:uid="{00000000-0005-0000-0000-0000D52F0000}"/>
    <cellStyle name="Komma 3 8 2 3 2 2 2 2" xfId="18501" xr:uid="{00000000-0005-0000-0000-0000D62F0000}"/>
    <cellStyle name="Komma 3 8 2 3 2 2 3" xfId="13807" xr:uid="{00000000-0005-0000-0000-0000D72F0000}"/>
    <cellStyle name="Komma 3 8 2 3 2 3" xfId="5363" xr:uid="{00000000-0005-0000-0000-0000D82F0000}"/>
    <cellStyle name="Komma 3 8 2 3 2 3 2" xfId="10511" xr:uid="{00000000-0005-0000-0000-0000D92F0000}"/>
    <cellStyle name="Komma 3 8 2 3 2 3 2 2" xfId="20065" xr:uid="{00000000-0005-0000-0000-0000DA2F0000}"/>
    <cellStyle name="Komma 3 8 2 3 2 3 3" xfId="15373" xr:uid="{00000000-0005-0000-0000-0000DB2F0000}"/>
    <cellStyle name="Komma 3 8 2 3 2 4" xfId="7079" xr:uid="{00000000-0005-0000-0000-0000DC2F0000}"/>
    <cellStyle name="Komma 3 8 2 3 2 4 2" xfId="16937" xr:uid="{00000000-0005-0000-0000-0000DD2F0000}"/>
    <cellStyle name="Komma 3 8 2 3 2 5" xfId="12239" xr:uid="{00000000-0005-0000-0000-0000DE2F0000}"/>
    <cellStyle name="Komma 3 8 2 3 3" xfId="2783" xr:uid="{00000000-0005-0000-0000-0000DF2F0000}"/>
    <cellStyle name="Komma 3 8 2 3 3 2" xfId="7937" xr:uid="{00000000-0005-0000-0000-0000E02F0000}"/>
    <cellStyle name="Komma 3 8 2 3 3 2 2" xfId="17719" xr:uid="{00000000-0005-0000-0000-0000E12F0000}"/>
    <cellStyle name="Komma 3 8 2 3 3 3" xfId="13025" xr:uid="{00000000-0005-0000-0000-0000E22F0000}"/>
    <cellStyle name="Komma 3 8 2 3 4" xfId="4505" xr:uid="{00000000-0005-0000-0000-0000E32F0000}"/>
    <cellStyle name="Komma 3 8 2 3 4 2" xfId="9653" xr:uid="{00000000-0005-0000-0000-0000E42F0000}"/>
    <cellStyle name="Komma 3 8 2 3 4 2 2" xfId="19283" xr:uid="{00000000-0005-0000-0000-0000E52F0000}"/>
    <cellStyle name="Komma 3 8 2 3 4 3" xfId="14591" xr:uid="{00000000-0005-0000-0000-0000E62F0000}"/>
    <cellStyle name="Komma 3 8 2 3 5" xfId="6221" xr:uid="{00000000-0005-0000-0000-0000E72F0000}"/>
    <cellStyle name="Komma 3 8 2 3 5 2" xfId="16155" xr:uid="{00000000-0005-0000-0000-0000E82F0000}"/>
    <cellStyle name="Komma 3 8 2 3 6" xfId="11375" xr:uid="{00000000-0005-0000-0000-0000E92F0000}"/>
    <cellStyle name="Komma 3 8 2 4" xfId="550" xr:uid="{00000000-0005-0000-0000-0000EA2F0000}"/>
    <cellStyle name="Komma 3 8 2 4 2" xfId="1895" xr:uid="{00000000-0005-0000-0000-0000EB2F0000}"/>
    <cellStyle name="Komma 3 8 2 4 2 2" xfId="3646" xr:uid="{00000000-0005-0000-0000-0000EC2F0000}"/>
    <cellStyle name="Komma 3 8 2 4 2 2 2" xfId="8796" xr:uid="{00000000-0005-0000-0000-0000ED2F0000}"/>
    <cellStyle name="Komma 3 8 2 4 2 2 2 2" xfId="18502" xr:uid="{00000000-0005-0000-0000-0000EE2F0000}"/>
    <cellStyle name="Komma 3 8 2 4 2 2 3" xfId="13808" xr:uid="{00000000-0005-0000-0000-0000EF2F0000}"/>
    <cellStyle name="Komma 3 8 2 4 2 3" xfId="5364" xr:uid="{00000000-0005-0000-0000-0000F02F0000}"/>
    <cellStyle name="Komma 3 8 2 4 2 3 2" xfId="10512" xr:uid="{00000000-0005-0000-0000-0000F12F0000}"/>
    <cellStyle name="Komma 3 8 2 4 2 3 2 2" xfId="20066" xr:uid="{00000000-0005-0000-0000-0000F22F0000}"/>
    <cellStyle name="Komma 3 8 2 4 2 3 3" xfId="15374" xr:uid="{00000000-0005-0000-0000-0000F32F0000}"/>
    <cellStyle name="Komma 3 8 2 4 2 4" xfId="7080" xr:uid="{00000000-0005-0000-0000-0000F42F0000}"/>
    <cellStyle name="Komma 3 8 2 4 2 4 2" xfId="16938" xr:uid="{00000000-0005-0000-0000-0000F52F0000}"/>
    <cellStyle name="Komma 3 8 2 4 2 5" xfId="12240" xr:uid="{00000000-0005-0000-0000-0000F62F0000}"/>
    <cellStyle name="Komma 3 8 2 4 3" xfId="2784" xr:uid="{00000000-0005-0000-0000-0000F72F0000}"/>
    <cellStyle name="Komma 3 8 2 4 3 2" xfId="7938" xr:uid="{00000000-0005-0000-0000-0000F82F0000}"/>
    <cellStyle name="Komma 3 8 2 4 3 2 2" xfId="17720" xr:uid="{00000000-0005-0000-0000-0000F92F0000}"/>
    <cellStyle name="Komma 3 8 2 4 3 3" xfId="13026" xr:uid="{00000000-0005-0000-0000-0000FA2F0000}"/>
    <cellStyle name="Komma 3 8 2 4 4" xfId="4506" xr:uid="{00000000-0005-0000-0000-0000FB2F0000}"/>
    <cellStyle name="Komma 3 8 2 4 4 2" xfId="9654" xr:uid="{00000000-0005-0000-0000-0000FC2F0000}"/>
    <cellStyle name="Komma 3 8 2 4 4 2 2" xfId="19284" xr:uid="{00000000-0005-0000-0000-0000FD2F0000}"/>
    <cellStyle name="Komma 3 8 2 4 4 3" xfId="14592" xr:uid="{00000000-0005-0000-0000-0000FE2F0000}"/>
    <cellStyle name="Komma 3 8 2 4 5" xfId="6222" xr:uid="{00000000-0005-0000-0000-0000FF2F0000}"/>
    <cellStyle name="Komma 3 8 2 4 5 2" xfId="16156" xr:uid="{00000000-0005-0000-0000-000000300000}"/>
    <cellStyle name="Komma 3 8 2 4 6" xfId="11376" xr:uid="{00000000-0005-0000-0000-000001300000}"/>
    <cellStyle name="Komma 3 8 2 5" xfId="1891" xr:uid="{00000000-0005-0000-0000-000002300000}"/>
    <cellStyle name="Komma 3 8 2 5 2" xfId="3642" xr:uid="{00000000-0005-0000-0000-000003300000}"/>
    <cellStyle name="Komma 3 8 2 5 2 2" xfId="8792" xr:uid="{00000000-0005-0000-0000-000004300000}"/>
    <cellStyle name="Komma 3 8 2 5 2 2 2" xfId="18498" xr:uid="{00000000-0005-0000-0000-000005300000}"/>
    <cellStyle name="Komma 3 8 2 5 2 3" xfId="13804" xr:uid="{00000000-0005-0000-0000-000006300000}"/>
    <cellStyle name="Komma 3 8 2 5 3" xfId="5360" xr:uid="{00000000-0005-0000-0000-000007300000}"/>
    <cellStyle name="Komma 3 8 2 5 3 2" xfId="10508" xr:uid="{00000000-0005-0000-0000-000008300000}"/>
    <cellStyle name="Komma 3 8 2 5 3 2 2" xfId="20062" xr:uid="{00000000-0005-0000-0000-000009300000}"/>
    <cellStyle name="Komma 3 8 2 5 3 3" xfId="15370" xr:uid="{00000000-0005-0000-0000-00000A300000}"/>
    <cellStyle name="Komma 3 8 2 5 4" xfId="7076" xr:uid="{00000000-0005-0000-0000-00000B300000}"/>
    <cellStyle name="Komma 3 8 2 5 4 2" xfId="16934" xr:uid="{00000000-0005-0000-0000-00000C300000}"/>
    <cellStyle name="Komma 3 8 2 5 5" xfId="12236" xr:uid="{00000000-0005-0000-0000-00000D300000}"/>
    <cellStyle name="Komma 3 8 2 6" xfId="2780" xr:uid="{00000000-0005-0000-0000-00000E300000}"/>
    <cellStyle name="Komma 3 8 2 6 2" xfId="7934" xr:uid="{00000000-0005-0000-0000-00000F300000}"/>
    <cellStyle name="Komma 3 8 2 6 2 2" xfId="17716" xr:uid="{00000000-0005-0000-0000-000010300000}"/>
    <cellStyle name="Komma 3 8 2 6 3" xfId="13022" xr:uid="{00000000-0005-0000-0000-000011300000}"/>
    <cellStyle name="Komma 3 8 2 7" xfId="4502" xr:uid="{00000000-0005-0000-0000-000012300000}"/>
    <cellStyle name="Komma 3 8 2 7 2" xfId="9650" xr:uid="{00000000-0005-0000-0000-000013300000}"/>
    <cellStyle name="Komma 3 8 2 7 2 2" xfId="19280" xr:uid="{00000000-0005-0000-0000-000014300000}"/>
    <cellStyle name="Komma 3 8 2 7 3" xfId="14588" xr:uid="{00000000-0005-0000-0000-000015300000}"/>
    <cellStyle name="Komma 3 8 2 8" xfId="6218" xr:uid="{00000000-0005-0000-0000-000016300000}"/>
    <cellStyle name="Komma 3 8 2 8 2" xfId="16152" xr:uid="{00000000-0005-0000-0000-000017300000}"/>
    <cellStyle name="Komma 3 8 2 9" xfId="11372" xr:uid="{00000000-0005-0000-0000-000018300000}"/>
    <cellStyle name="Komma 3 8 3" xfId="551" xr:uid="{00000000-0005-0000-0000-000019300000}"/>
    <cellStyle name="Komma 3 8 3 2" xfId="552" xr:uid="{00000000-0005-0000-0000-00001A300000}"/>
    <cellStyle name="Komma 3 8 3 2 2" xfId="1897" xr:uid="{00000000-0005-0000-0000-00001B300000}"/>
    <cellStyle name="Komma 3 8 3 2 2 2" xfId="3648" xr:uid="{00000000-0005-0000-0000-00001C300000}"/>
    <cellStyle name="Komma 3 8 3 2 2 2 2" xfId="8798" xr:uid="{00000000-0005-0000-0000-00001D300000}"/>
    <cellStyle name="Komma 3 8 3 2 2 2 2 2" xfId="18504" xr:uid="{00000000-0005-0000-0000-00001E300000}"/>
    <cellStyle name="Komma 3 8 3 2 2 2 3" xfId="13810" xr:uid="{00000000-0005-0000-0000-00001F300000}"/>
    <cellStyle name="Komma 3 8 3 2 2 3" xfId="5366" xr:uid="{00000000-0005-0000-0000-000020300000}"/>
    <cellStyle name="Komma 3 8 3 2 2 3 2" xfId="10514" xr:uid="{00000000-0005-0000-0000-000021300000}"/>
    <cellStyle name="Komma 3 8 3 2 2 3 2 2" xfId="20068" xr:uid="{00000000-0005-0000-0000-000022300000}"/>
    <cellStyle name="Komma 3 8 3 2 2 3 3" xfId="15376" xr:uid="{00000000-0005-0000-0000-000023300000}"/>
    <cellStyle name="Komma 3 8 3 2 2 4" xfId="7082" xr:uid="{00000000-0005-0000-0000-000024300000}"/>
    <cellStyle name="Komma 3 8 3 2 2 4 2" xfId="16940" xr:uid="{00000000-0005-0000-0000-000025300000}"/>
    <cellStyle name="Komma 3 8 3 2 2 5" xfId="12242" xr:uid="{00000000-0005-0000-0000-000026300000}"/>
    <cellStyle name="Komma 3 8 3 2 3" xfId="2786" xr:uid="{00000000-0005-0000-0000-000027300000}"/>
    <cellStyle name="Komma 3 8 3 2 3 2" xfId="7940" xr:uid="{00000000-0005-0000-0000-000028300000}"/>
    <cellStyle name="Komma 3 8 3 2 3 2 2" xfId="17722" xr:uid="{00000000-0005-0000-0000-000029300000}"/>
    <cellStyle name="Komma 3 8 3 2 3 3" xfId="13028" xr:uid="{00000000-0005-0000-0000-00002A300000}"/>
    <cellStyle name="Komma 3 8 3 2 4" xfId="4508" xr:uid="{00000000-0005-0000-0000-00002B300000}"/>
    <cellStyle name="Komma 3 8 3 2 4 2" xfId="9656" xr:uid="{00000000-0005-0000-0000-00002C300000}"/>
    <cellStyle name="Komma 3 8 3 2 4 2 2" xfId="19286" xr:uid="{00000000-0005-0000-0000-00002D300000}"/>
    <cellStyle name="Komma 3 8 3 2 4 3" xfId="14594" xr:uid="{00000000-0005-0000-0000-00002E300000}"/>
    <cellStyle name="Komma 3 8 3 2 5" xfId="6224" xr:uid="{00000000-0005-0000-0000-00002F300000}"/>
    <cellStyle name="Komma 3 8 3 2 5 2" xfId="16158" xr:uid="{00000000-0005-0000-0000-000030300000}"/>
    <cellStyle name="Komma 3 8 3 2 6" xfId="11378" xr:uid="{00000000-0005-0000-0000-000031300000}"/>
    <cellStyle name="Komma 3 8 3 3" xfId="1896" xr:uid="{00000000-0005-0000-0000-000032300000}"/>
    <cellStyle name="Komma 3 8 3 3 2" xfId="3647" xr:uid="{00000000-0005-0000-0000-000033300000}"/>
    <cellStyle name="Komma 3 8 3 3 2 2" xfId="8797" xr:uid="{00000000-0005-0000-0000-000034300000}"/>
    <cellStyle name="Komma 3 8 3 3 2 2 2" xfId="18503" xr:uid="{00000000-0005-0000-0000-000035300000}"/>
    <cellStyle name="Komma 3 8 3 3 2 3" xfId="13809" xr:uid="{00000000-0005-0000-0000-000036300000}"/>
    <cellStyle name="Komma 3 8 3 3 3" xfId="5365" xr:uid="{00000000-0005-0000-0000-000037300000}"/>
    <cellStyle name="Komma 3 8 3 3 3 2" xfId="10513" xr:uid="{00000000-0005-0000-0000-000038300000}"/>
    <cellStyle name="Komma 3 8 3 3 3 2 2" xfId="20067" xr:uid="{00000000-0005-0000-0000-000039300000}"/>
    <cellStyle name="Komma 3 8 3 3 3 3" xfId="15375" xr:uid="{00000000-0005-0000-0000-00003A300000}"/>
    <cellStyle name="Komma 3 8 3 3 4" xfId="7081" xr:uid="{00000000-0005-0000-0000-00003B300000}"/>
    <cellStyle name="Komma 3 8 3 3 4 2" xfId="16939" xr:uid="{00000000-0005-0000-0000-00003C300000}"/>
    <cellStyle name="Komma 3 8 3 3 5" xfId="12241" xr:uid="{00000000-0005-0000-0000-00003D300000}"/>
    <cellStyle name="Komma 3 8 3 4" xfId="2785" xr:uid="{00000000-0005-0000-0000-00003E300000}"/>
    <cellStyle name="Komma 3 8 3 4 2" xfId="7939" xr:uid="{00000000-0005-0000-0000-00003F300000}"/>
    <cellStyle name="Komma 3 8 3 4 2 2" xfId="17721" xr:uid="{00000000-0005-0000-0000-000040300000}"/>
    <cellStyle name="Komma 3 8 3 4 3" xfId="13027" xr:uid="{00000000-0005-0000-0000-000041300000}"/>
    <cellStyle name="Komma 3 8 3 5" xfId="4507" xr:uid="{00000000-0005-0000-0000-000042300000}"/>
    <cellStyle name="Komma 3 8 3 5 2" xfId="9655" xr:uid="{00000000-0005-0000-0000-000043300000}"/>
    <cellStyle name="Komma 3 8 3 5 2 2" xfId="19285" xr:uid="{00000000-0005-0000-0000-000044300000}"/>
    <cellStyle name="Komma 3 8 3 5 3" xfId="14593" xr:uid="{00000000-0005-0000-0000-000045300000}"/>
    <cellStyle name="Komma 3 8 3 6" xfId="6223" xr:uid="{00000000-0005-0000-0000-000046300000}"/>
    <cellStyle name="Komma 3 8 3 6 2" xfId="16157" xr:uid="{00000000-0005-0000-0000-000047300000}"/>
    <cellStyle name="Komma 3 8 3 7" xfId="11377" xr:uid="{00000000-0005-0000-0000-000048300000}"/>
    <cellStyle name="Komma 3 8 4" xfId="553" xr:uid="{00000000-0005-0000-0000-000049300000}"/>
    <cellStyle name="Komma 3 8 4 2" xfId="1898" xr:uid="{00000000-0005-0000-0000-00004A300000}"/>
    <cellStyle name="Komma 3 8 4 2 2" xfId="3649" xr:uid="{00000000-0005-0000-0000-00004B300000}"/>
    <cellStyle name="Komma 3 8 4 2 2 2" xfId="8799" xr:uid="{00000000-0005-0000-0000-00004C300000}"/>
    <cellStyle name="Komma 3 8 4 2 2 2 2" xfId="18505" xr:uid="{00000000-0005-0000-0000-00004D300000}"/>
    <cellStyle name="Komma 3 8 4 2 2 3" xfId="13811" xr:uid="{00000000-0005-0000-0000-00004E300000}"/>
    <cellStyle name="Komma 3 8 4 2 3" xfId="5367" xr:uid="{00000000-0005-0000-0000-00004F300000}"/>
    <cellStyle name="Komma 3 8 4 2 3 2" xfId="10515" xr:uid="{00000000-0005-0000-0000-000050300000}"/>
    <cellStyle name="Komma 3 8 4 2 3 2 2" xfId="20069" xr:uid="{00000000-0005-0000-0000-000051300000}"/>
    <cellStyle name="Komma 3 8 4 2 3 3" xfId="15377" xr:uid="{00000000-0005-0000-0000-000052300000}"/>
    <cellStyle name="Komma 3 8 4 2 4" xfId="7083" xr:uid="{00000000-0005-0000-0000-000053300000}"/>
    <cellStyle name="Komma 3 8 4 2 4 2" xfId="16941" xr:uid="{00000000-0005-0000-0000-000054300000}"/>
    <cellStyle name="Komma 3 8 4 2 5" xfId="12243" xr:uid="{00000000-0005-0000-0000-000055300000}"/>
    <cellStyle name="Komma 3 8 4 3" xfId="2787" xr:uid="{00000000-0005-0000-0000-000056300000}"/>
    <cellStyle name="Komma 3 8 4 3 2" xfId="7941" xr:uid="{00000000-0005-0000-0000-000057300000}"/>
    <cellStyle name="Komma 3 8 4 3 2 2" xfId="17723" xr:uid="{00000000-0005-0000-0000-000058300000}"/>
    <cellStyle name="Komma 3 8 4 3 3" xfId="13029" xr:uid="{00000000-0005-0000-0000-000059300000}"/>
    <cellStyle name="Komma 3 8 4 4" xfId="4509" xr:uid="{00000000-0005-0000-0000-00005A300000}"/>
    <cellStyle name="Komma 3 8 4 4 2" xfId="9657" xr:uid="{00000000-0005-0000-0000-00005B300000}"/>
    <cellStyle name="Komma 3 8 4 4 2 2" xfId="19287" xr:uid="{00000000-0005-0000-0000-00005C300000}"/>
    <cellStyle name="Komma 3 8 4 4 3" xfId="14595" xr:uid="{00000000-0005-0000-0000-00005D300000}"/>
    <cellStyle name="Komma 3 8 4 5" xfId="6225" xr:uid="{00000000-0005-0000-0000-00005E300000}"/>
    <cellStyle name="Komma 3 8 4 5 2" xfId="16159" xr:uid="{00000000-0005-0000-0000-00005F300000}"/>
    <cellStyle name="Komma 3 8 4 6" xfId="11379" xr:uid="{00000000-0005-0000-0000-000060300000}"/>
    <cellStyle name="Komma 3 8 5" xfId="554" xr:uid="{00000000-0005-0000-0000-000061300000}"/>
    <cellStyle name="Komma 3 8 5 2" xfId="1899" xr:uid="{00000000-0005-0000-0000-000062300000}"/>
    <cellStyle name="Komma 3 8 5 2 2" xfId="3650" xr:uid="{00000000-0005-0000-0000-000063300000}"/>
    <cellStyle name="Komma 3 8 5 2 2 2" xfId="8800" xr:uid="{00000000-0005-0000-0000-000064300000}"/>
    <cellStyle name="Komma 3 8 5 2 2 2 2" xfId="18506" xr:uid="{00000000-0005-0000-0000-000065300000}"/>
    <cellStyle name="Komma 3 8 5 2 2 3" xfId="13812" xr:uid="{00000000-0005-0000-0000-000066300000}"/>
    <cellStyle name="Komma 3 8 5 2 3" xfId="5368" xr:uid="{00000000-0005-0000-0000-000067300000}"/>
    <cellStyle name="Komma 3 8 5 2 3 2" xfId="10516" xr:uid="{00000000-0005-0000-0000-000068300000}"/>
    <cellStyle name="Komma 3 8 5 2 3 2 2" xfId="20070" xr:uid="{00000000-0005-0000-0000-000069300000}"/>
    <cellStyle name="Komma 3 8 5 2 3 3" xfId="15378" xr:uid="{00000000-0005-0000-0000-00006A300000}"/>
    <cellStyle name="Komma 3 8 5 2 4" xfId="7084" xr:uid="{00000000-0005-0000-0000-00006B300000}"/>
    <cellStyle name="Komma 3 8 5 2 4 2" xfId="16942" xr:uid="{00000000-0005-0000-0000-00006C300000}"/>
    <cellStyle name="Komma 3 8 5 2 5" xfId="12244" xr:uid="{00000000-0005-0000-0000-00006D300000}"/>
    <cellStyle name="Komma 3 8 5 3" xfId="2788" xr:uid="{00000000-0005-0000-0000-00006E300000}"/>
    <cellStyle name="Komma 3 8 5 3 2" xfId="7942" xr:uid="{00000000-0005-0000-0000-00006F300000}"/>
    <cellStyle name="Komma 3 8 5 3 2 2" xfId="17724" xr:uid="{00000000-0005-0000-0000-000070300000}"/>
    <cellStyle name="Komma 3 8 5 3 3" xfId="13030" xr:uid="{00000000-0005-0000-0000-000071300000}"/>
    <cellStyle name="Komma 3 8 5 4" xfId="4510" xr:uid="{00000000-0005-0000-0000-000072300000}"/>
    <cellStyle name="Komma 3 8 5 4 2" xfId="9658" xr:uid="{00000000-0005-0000-0000-000073300000}"/>
    <cellStyle name="Komma 3 8 5 4 2 2" xfId="19288" xr:uid="{00000000-0005-0000-0000-000074300000}"/>
    <cellStyle name="Komma 3 8 5 4 3" xfId="14596" xr:uid="{00000000-0005-0000-0000-000075300000}"/>
    <cellStyle name="Komma 3 8 5 5" xfId="6226" xr:uid="{00000000-0005-0000-0000-000076300000}"/>
    <cellStyle name="Komma 3 8 5 5 2" xfId="16160" xr:uid="{00000000-0005-0000-0000-000077300000}"/>
    <cellStyle name="Komma 3 8 5 6" xfId="11380" xr:uid="{00000000-0005-0000-0000-000078300000}"/>
    <cellStyle name="Komma 3 8 6" xfId="1890" xr:uid="{00000000-0005-0000-0000-000079300000}"/>
    <cellStyle name="Komma 3 8 6 2" xfId="3641" xr:uid="{00000000-0005-0000-0000-00007A300000}"/>
    <cellStyle name="Komma 3 8 6 2 2" xfId="8791" xr:uid="{00000000-0005-0000-0000-00007B300000}"/>
    <cellStyle name="Komma 3 8 6 2 2 2" xfId="18497" xr:uid="{00000000-0005-0000-0000-00007C300000}"/>
    <cellStyle name="Komma 3 8 6 2 3" xfId="13803" xr:uid="{00000000-0005-0000-0000-00007D300000}"/>
    <cellStyle name="Komma 3 8 6 3" xfId="5359" xr:uid="{00000000-0005-0000-0000-00007E300000}"/>
    <cellStyle name="Komma 3 8 6 3 2" xfId="10507" xr:uid="{00000000-0005-0000-0000-00007F300000}"/>
    <cellStyle name="Komma 3 8 6 3 2 2" xfId="20061" xr:uid="{00000000-0005-0000-0000-000080300000}"/>
    <cellStyle name="Komma 3 8 6 3 3" xfId="15369" xr:uid="{00000000-0005-0000-0000-000081300000}"/>
    <cellStyle name="Komma 3 8 6 4" xfId="7075" xr:uid="{00000000-0005-0000-0000-000082300000}"/>
    <cellStyle name="Komma 3 8 6 4 2" xfId="16933" xr:uid="{00000000-0005-0000-0000-000083300000}"/>
    <cellStyle name="Komma 3 8 6 5" xfId="12235" xr:uid="{00000000-0005-0000-0000-000084300000}"/>
    <cellStyle name="Komma 3 8 7" xfId="2779" xr:uid="{00000000-0005-0000-0000-000085300000}"/>
    <cellStyle name="Komma 3 8 7 2" xfId="7933" xr:uid="{00000000-0005-0000-0000-000086300000}"/>
    <cellStyle name="Komma 3 8 7 2 2" xfId="17715" xr:uid="{00000000-0005-0000-0000-000087300000}"/>
    <cellStyle name="Komma 3 8 7 3" xfId="13021" xr:uid="{00000000-0005-0000-0000-000088300000}"/>
    <cellStyle name="Komma 3 8 8" xfId="4501" xr:uid="{00000000-0005-0000-0000-000089300000}"/>
    <cellStyle name="Komma 3 8 8 2" xfId="9649" xr:uid="{00000000-0005-0000-0000-00008A300000}"/>
    <cellStyle name="Komma 3 8 8 2 2" xfId="19279" xr:uid="{00000000-0005-0000-0000-00008B300000}"/>
    <cellStyle name="Komma 3 8 8 3" xfId="14587" xr:uid="{00000000-0005-0000-0000-00008C300000}"/>
    <cellStyle name="Komma 3 8 9" xfId="6217" xr:uid="{00000000-0005-0000-0000-00008D300000}"/>
    <cellStyle name="Komma 3 8 9 2" xfId="16151" xr:uid="{00000000-0005-0000-0000-00008E300000}"/>
    <cellStyle name="Komma 3 9" xfId="555" xr:uid="{00000000-0005-0000-0000-00008F300000}"/>
    <cellStyle name="Komma 3 9 2" xfId="556" xr:uid="{00000000-0005-0000-0000-000090300000}"/>
    <cellStyle name="Komma 3 9 2 2" xfId="557" xr:uid="{00000000-0005-0000-0000-000091300000}"/>
    <cellStyle name="Komma 3 9 2 2 2" xfId="1902" xr:uid="{00000000-0005-0000-0000-000092300000}"/>
    <cellStyle name="Komma 3 9 2 2 2 2" xfId="3653" xr:uid="{00000000-0005-0000-0000-000093300000}"/>
    <cellStyle name="Komma 3 9 2 2 2 2 2" xfId="8803" xr:uid="{00000000-0005-0000-0000-000094300000}"/>
    <cellStyle name="Komma 3 9 2 2 2 2 2 2" xfId="18509" xr:uid="{00000000-0005-0000-0000-000095300000}"/>
    <cellStyle name="Komma 3 9 2 2 2 2 3" xfId="13815" xr:uid="{00000000-0005-0000-0000-000096300000}"/>
    <cellStyle name="Komma 3 9 2 2 2 3" xfId="5371" xr:uid="{00000000-0005-0000-0000-000097300000}"/>
    <cellStyle name="Komma 3 9 2 2 2 3 2" xfId="10519" xr:uid="{00000000-0005-0000-0000-000098300000}"/>
    <cellStyle name="Komma 3 9 2 2 2 3 2 2" xfId="20073" xr:uid="{00000000-0005-0000-0000-000099300000}"/>
    <cellStyle name="Komma 3 9 2 2 2 3 3" xfId="15381" xr:uid="{00000000-0005-0000-0000-00009A300000}"/>
    <cellStyle name="Komma 3 9 2 2 2 4" xfId="7087" xr:uid="{00000000-0005-0000-0000-00009B300000}"/>
    <cellStyle name="Komma 3 9 2 2 2 4 2" xfId="16945" xr:uid="{00000000-0005-0000-0000-00009C300000}"/>
    <cellStyle name="Komma 3 9 2 2 2 5" xfId="12247" xr:uid="{00000000-0005-0000-0000-00009D300000}"/>
    <cellStyle name="Komma 3 9 2 2 3" xfId="2791" xr:uid="{00000000-0005-0000-0000-00009E300000}"/>
    <cellStyle name="Komma 3 9 2 2 3 2" xfId="7945" xr:uid="{00000000-0005-0000-0000-00009F300000}"/>
    <cellStyle name="Komma 3 9 2 2 3 2 2" xfId="17727" xr:uid="{00000000-0005-0000-0000-0000A0300000}"/>
    <cellStyle name="Komma 3 9 2 2 3 3" xfId="13033" xr:uid="{00000000-0005-0000-0000-0000A1300000}"/>
    <cellStyle name="Komma 3 9 2 2 4" xfId="4513" xr:uid="{00000000-0005-0000-0000-0000A2300000}"/>
    <cellStyle name="Komma 3 9 2 2 4 2" xfId="9661" xr:uid="{00000000-0005-0000-0000-0000A3300000}"/>
    <cellStyle name="Komma 3 9 2 2 4 2 2" xfId="19291" xr:uid="{00000000-0005-0000-0000-0000A4300000}"/>
    <cellStyle name="Komma 3 9 2 2 4 3" xfId="14599" xr:uid="{00000000-0005-0000-0000-0000A5300000}"/>
    <cellStyle name="Komma 3 9 2 2 5" xfId="6229" xr:uid="{00000000-0005-0000-0000-0000A6300000}"/>
    <cellStyle name="Komma 3 9 2 2 5 2" xfId="16163" xr:uid="{00000000-0005-0000-0000-0000A7300000}"/>
    <cellStyle name="Komma 3 9 2 2 6" xfId="11383" xr:uid="{00000000-0005-0000-0000-0000A8300000}"/>
    <cellStyle name="Komma 3 9 2 3" xfId="1901" xr:uid="{00000000-0005-0000-0000-0000A9300000}"/>
    <cellStyle name="Komma 3 9 2 3 2" xfId="3652" xr:uid="{00000000-0005-0000-0000-0000AA300000}"/>
    <cellStyle name="Komma 3 9 2 3 2 2" xfId="8802" xr:uid="{00000000-0005-0000-0000-0000AB300000}"/>
    <cellStyle name="Komma 3 9 2 3 2 2 2" xfId="18508" xr:uid="{00000000-0005-0000-0000-0000AC300000}"/>
    <cellStyle name="Komma 3 9 2 3 2 3" xfId="13814" xr:uid="{00000000-0005-0000-0000-0000AD300000}"/>
    <cellStyle name="Komma 3 9 2 3 3" xfId="5370" xr:uid="{00000000-0005-0000-0000-0000AE300000}"/>
    <cellStyle name="Komma 3 9 2 3 3 2" xfId="10518" xr:uid="{00000000-0005-0000-0000-0000AF300000}"/>
    <cellStyle name="Komma 3 9 2 3 3 2 2" xfId="20072" xr:uid="{00000000-0005-0000-0000-0000B0300000}"/>
    <cellStyle name="Komma 3 9 2 3 3 3" xfId="15380" xr:uid="{00000000-0005-0000-0000-0000B1300000}"/>
    <cellStyle name="Komma 3 9 2 3 4" xfId="7086" xr:uid="{00000000-0005-0000-0000-0000B2300000}"/>
    <cellStyle name="Komma 3 9 2 3 4 2" xfId="16944" xr:uid="{00000000-0005-0000-0000-0000B3300000}"/>
    <cellStyle name="Komma 3 9 2 3 5" xfId="12246" xr:uid="{00000000-0005-0000-0000-0000B4300000}"/>
    <cellStyle name="Komma 3 9 2 4" xfId="2790" xr:uid="{00000000-0005-0000-0000-0000B5300000}"/>
    <cellStyle name="Komma 3 9 2 4 2" xfId="7944" xr:uid="{00000000-0005-0000-0000-0000B6300000}"/>
    <cellStyle name="Komma 3 9 2 4 2 2" xfId="17726" xr:uid="{00000000-0005-0000-0000-0000B7300000}"/>
    <cellStyle name="Komma 3 9 2 4 3" xfId="13032" xr:uid="{00000000-0005-0000-0000-0000B8300000}"/>
    <cellStyle name="Komma 3 9 2 5" xfId="4512" xr:uid="{00000000-0005-0000-0000-0000B9300000}"/>
    <cellStyle name="Komma 3 9 2 5 2" xfId="9660" xr:uid="{00000000-0005-0000-0000-0000BA300000}"/>
    <cellStyle name="Komma 3 9 2 5 2 2" xfId="19290" xr:uid="{00000000-0005-0000-0000-0000BB300000}"/>
    <cellStyle name="Komma 3 9 2 5 3" xfId="14598" xr:uid="{00000000-0005-0000-0000-0000BC300000}"/>
    <cellStyle name="Komma 3 9 2 6" xfId="6228" xr:uid="{00000000-0005-0000-0000-0000BD300000}"/>
    <cellStyle name="Komma 3 9 2 6 2" xfId="16162" xr:uid="{00000000-0005-0000-0000-0000BE300000}"/>
    <cellStyle name="Komma 3 9 2 7" xfId="11382" xr:uid="{00000000-0005-0000-0000-0000BF300000}"/>
    <cellStyle name="Komma 3 9 3" xfId="558" xr:uid="{00000000-0005-0000-0000-0000C0300000}"/>
    <cellStyle name="Komma 3 9 3 2" xfId="1903" xr:uid="{00000000-0005-0000-0000-0000C1300000}"/>
    <cellStyle name="Komma 3 9 3 2 2" xfId="3654" xr:uid="{00000000-0005-0000-0000-0000C2300000}"/>
    <cellStyle name="Komma 3 9 3 2 2 2" xfId="8804" xr:uid="{00000000-0005-0000-0000-0000C3300000}"/>
    <cellStyle name="Komma 3 9 3 2 2 2 2" xfId="18510" xr:uid="{00000000-0005-0000-0000-0000C4300000}"/>
    <cellStyle name="Komma 3 9 3 2 2 3" xfId="13816" xr:uid="{00000000-0005-0000-0000-0000C5300000}"/>
    <cellStyle name="Komma 3 9 3 2 3" xfId="5372" xr:uid="{00000000-0005-0000-0000-0000C6300000}"/>
    <cellStyle name="Komma 3 9 3 2 3 2" xfId="10520" xr:uid="{00000000-0005-0000-0000-0000C7300000}"/>
    <cellStyle name="Komma 3 9 3 2 3 2 2" xfId="20074" xr:uid="{00000000-0005-0000-0000-0000C8300000}"/>
    <cellStyle name="Komma 3 9 3 2 3 3" xfId="15382" xr:uid="{00000000-0005-0000-0000-0000C9300000}"/>
    <cellStyle name="Komma 3 9 3 2 4" xfId="7088" xr:uid="{00000000-0005-0000-0000-0000CA300000}"/>
    <cellStyle name="Komma 3 9 3 2 4 2" xfId="16946" xr:uid="{00000000-0005-0000-0000-0000CB300000}"/>
    <cellStyle name="Komma 3 9 3 2 5" xfId="12248" xr:uid="{00000000-0005-0000-0000-0000CC300000}"/>
    <cellStyle name="Komma 3 9 3 3" xfId="2792" xr:uid="{00000000-0005-0000-0000-0000CD300000}"/>
    <cellStyle name="Komma 3 9 3 3 2" xfId="7946" xr:uid="{00000000-0005-0000-0000-0000CE300000}"/>
    <cellStyle name="Komma 3 9 3 3 2 2" xfId="17728" xr:uid="{00000000-0005-0000-0000-0000CF300000}"/>
    <cellStyle name="Komma 3 9 3 3 3" xfId="13034" xr:uid="{00000000-0005-0000-0000-0000D0300000}"/>
    <cellStyle name="Komma 3 9 3 4" xfId="4514" xr:uid="{00000000-0005-0000-0000-0000D1300000}"/>
    <cellStyle name="Komma 3 9 3 4 2" xfId="9662" xr:uid="{00000000-0005-0000-0000-0000D2300000}"/>
    <cellStyle name="Komma 3 9 3 4 2 2" xfId="19292" xr:uid="{00000000-0005-0000-0000-0000D3300000}"/>
    <cellStyle name="Komma 3 9 3 4 3" xfId="14600" xr:uid="{00000000-0005-0000-0000-0000D4300000}"/>
    <cellStyle name="Komma 3 9 3 5" xfId="6230" xr:uid="{00000000-0005-0000-0000-0000D5300000}"/>
    <cellStyle name="Komma 3 9 3 5 2" xfId="16164" xr:uid="{00000000-0005-0000-0000-0000D6300000}"/>
    <cellStyle name="Komma 3 9 3 6" xfId="11384" xr:uid="{00000000-0005-0000-0000-0000D7300000}"/>
    <cellStyle name="Komma 3 9 4" xfId="559" xr:uid="{00000000-0005-0000-0000-0000D8300000}"/>
    <cellStyle name="Komma 3 9 4 2" xfId="1904" xr:uid="{00000000-0005-0000-0000-0000D9300000}"/>
    <cellStyle name="Komma 3 9 4 2 2" xfId="3655" xr:uid="{00000000-0005-0000-0000-0000DA300000}"/>
    <cellStyle name="Komma 3 9 4 2 2 2" xfId="8805" xr:uid="{00000000-0005-0000-0000-0000DB300000}"/>
    <cellStyle name="Komma 3 9 4 2 2 2 2" xfId="18511" xr:uid="{00000000-0005-0000-0000-0000DC300000}"/>
    <cellStyle name="Komma 3 9 4 2 2 3" xfId="13817" xr:uid="{00000000-0005-0000-0000-0000DD300000}"/>
    <cellStyle name="Komma 3 9 4 2 3" xfId="5373" xr:uid="{00000000-0005-0000-0000-0000DE300000}"/>
    <cellStyle name="Komma 3 9 4 2 3 2" xfId="10521" xr:uid="{00000000-0005-0000-0000-0000DF300000}"/>
    <cellStyle name="Komma 3 9 4 2 3 2 2" xfId="20075" xr:uid="{00000000-0005-0000-0000-0000E0300000}"/>
    <cellStyle name="Komma 3 9 4 2 3 3" xfId="15383" xr:uid="{00000000-0005-0000-0000-0000E1300000}"/>
    <cellStyle name="Komma 3 9 4 2 4" xfId="7089" xr:uid="{00000000-0005-0000-0000-0000E2300000}"/>
    <cellStyle name="Komma 3 9 4 2 4 2" xfId="16947" xr:uid="{00000000-0005-0000-0000-0000E3300000}"/>
    <cellStyle name="Komma 3 9 4 2 5" xfId="12249" xr:uid="{00000000-0005-0000-0000-0000E4300000}"/>
    <cellStyle name="Komma 3 9 4 3" xfId="2793" xr:uid="{00000000-0005-0000-0000-0000E5300000}"/>
    <cellStyle name="Komma 3 9 4 3 2" xfId="7947" xr:uid="{00000000-0005-0000-0000-0000E6300000}"/>
    <cellStyle name="Komma 3 9 4 3 2 2" xfId="17729" xr:uid="{00000000-0005-0000-0000-0000E7300000}"/>
    <cellStyle name="Komma 3 9 4 3 3" xfId="13035" xr:uid="{00000000-0005-0000-0000-0000E8300000}"/>
    <cellStyle name="Komma 3 9 4 4" xfId="4515" xr:uid="{00000000-0005-0000-0000-0000E9300000}"/>
    <cellStyle name="Komma 3 9 4 4 2" xfId="9663" xr:uid="{00000000-0005-0000-0000-0000EA300000}"/>
    <cellStyle name="Komma 3 9 4 4 2 2" xfId="19293" xr:uid="{00000000-0005-0000-0000-0000EB300000}"/>
    <cellStyle name="Komma 3 9 4 4 3" xfId="14601" xr:uid="{00000000-0005-0000-0000-0000EC300000}"/>
    <cellStyle name="Komma 3 9 4 5" xfId="6231" xr:uid="{00000000-0005-0000-0000-0000ED300000}"/>
    <cellStyle name="Komma 3 9 4 5 2" xfId="16165" xr:uid="{00000000-0005-0000-0000-0000EE300000}"/>
    <cellStyle name="Komma 3 9 4 6" xfId="11385" xr:uid="{00000000-0005-0000-0000-0000EF300000}"/>
    <cellStyle name="Komma 3 9 5" xfId="1900" xr:uid="{00000000-0005-0000-0000-0000F0300000}"/>
    <cellStyle name="Komma 3 9 5 2" xfId="3651" xr:uid="{00000000-0005-0000-0000-0000F1300000}"/>
    <cellStyle name="Komma 3 9 5 2 2" xfId="8801" xr:uid="{00000000-0005-0000-0000-0000F2300000}"/>
    <cellStyle name="Komma 3 9 5 2 2 2" xfId="18507" xr:uid="{00000000-0005-0000-0000-0000F3300000}"/>
    <cellStyle name="Komma 3 9 5 2 3" xfId="13813" xr:uid="{00000000-0005-0000-0000-0000F4300000}"/>
    <cellStyle name="Komma 3 9 5 3" xfId="5369" xr:uid="{00000000-0005-0000-0000-0000F5300000}"/>
    <cellStyle name="Komma 3 9 5 3 2" xfId="10517" xr:uid="{00000000-0005-0000-0000-0000F6300000}"/>
    <cellStyle name="Komma 3 9 5 3 2 2" xfId="20071" xr:uid="{00000000-0005-0000-0000-0000F7300000}"/>
    <cellStyle name="Komma 3 9 5 3 3" xfId="15379" xr:uid="{00000000-0005-0000-0000-0000F8300000}"/>
    <cellStyle name="Komma 3 9 5 4" xfId="7085" xr:uid="{00000000-0005-0000-0000-0000F9300000}"/>
    <cellStyle name="Komma 3 9 5 4 2" xfId="16943" xr:uid="{00000000-0005-0000-0000-0000FA300000}"/>
    <cellStyle name="Komma 3 9 5 5" xfId="12245" xr:uid="{00000000-0005-0000-0000-0000FB300000}"/>
    <cellStyle name="Komma 3 9 6" xfId="2789" xr:uid="{00000000-0005-0000-0000-0000FC300000}"/>
    <cellStyle name="Komma 3 9 6 2" xfId="7943" xr:uid="{00000000-0005-0000-0000-0000FD300000}"/>
    <cellStyle name="Komma 3 9 6 2 2" xfId="17725" xr:uid="{00000000-0005-0000-0000-0000FE300000}"/>
    <cellStyle name="Komma 3 9 6 3" xfId="13031" xr:uid="{00000000-0005-0000-0000-0000FF300000}"/>
    <cellStyle name="Komma 3 9 7" xfId="4511" xr:uid="{00000000-0005-0000-0000-000000310000}"/>
    <cellStyle name="Komma 3 9 7 2" xfId="9659" xr:uid="{00000000-0005-0000-0000-000001310000}"/>
    <cellStyle name="Komma 3 9 7 2 2" xfId="19289" xr:uid="{00000000-0005-0000-0000-000002310000}"/>
    <cellStyle name="Komma 3 9 7 3" xfId="14597" xr:uid="{00000000-0005-0000-0000-000003310000}"/>
    <cellStyle name="Komma 3 9 8" xfId="6227" xr:uid="{00000000-0005-0000-0000-000004310000}"/>
    <cellStyle name="Komma 3 9 8 2" xfId="16161" xr:uid="{00000000-0005-0000-0000-000005310000}"/>
    <cellStyle name="Komma 3 9 9" xfId="11381" xr:uid="{00000000-0005-0000-0000-000006310000}"/>
    <cellStyle name="Komma 4" xfId="560" xr:uid="{00000000-0005-0000-0000-000007310000}"/>
    <cellStyle name="Komma 4 10" xfId="561" xr:uid="{00000000-0005-0000-0000-000008310000}"/>
    <cellStyle name="Komma 4 10 2" xfId="1906" xr:uid="{00000000-0005-0000-0000-000009310000}"/>
    <cellStyle name="Komma 4 10 2 2" xfId="3657" xr:uid="{00000000-0005-0000-0000-00000A310000}"/>
    <cellStyle name="Komma 4 10 2 2 2" xfId="8807" xr:uid="{00000000-0005-0000-0000-00000B310000}"/>
    <cellStyle name="Komma 4 10 2 2 2 2" xfId="18513" xr:uid="{00000000-0005-0000-0000-00000C310000}"/>
    <cellStyle name="Komma 4 10 2 2 3" xfId="13819" xr:uid="{00000000-0005-0000-0000-00000D310000}"/>
    <cellStyle name="Komma 4 10 2 3" xfId="5375" xr:uid="{00000000-0005-0000-0000-00000E310000}"/>
    <cellStyle name="Komma 4 10 2 3 2" xfId="10523" xr:uid="{00000000-0005-0000-0000-00000F310000}"/>
    <cellStyle name="Komma 4 10 2 3 2 2" xfId="20077" xr:uid="{00000000-0005-0000-0000-000010310000}"/>
    <cellStyle name="Komma 4 10 2 3 3" xfId="15385" xr:uid="{00000000-0005-0000-0000-000011310000}"/>
    <cellStyle name="Komma 4 10 2 4" xfId="7091" xr:uid="{00000000-0005-0000-0000-000012310000}"/>
    <cellStyle name="Komma 4 10 2 4 2" xfId="16949" xr:uid="{00000000-0005-0000-0000-000013310000}"/>
    <cellStyle name="Komma 4 10 2 5" xfId="12251" xr:uid="{00000000-0005-0000-0000-000014310000}"/>
    <cellStyle name="Komma 4 10 3" xfId="2795" xr:uid="{00000000-0005-0000-0000-000015310000}"/>
    <cellStyle name="Komma 4 10 3 2" xfId="7949" xr:uid="{00000000-0005-0000-0000-000016310000}"/>
    <cellStyle name="Komma 4 10 3 2 2" xfId="17731" xr:uid="{00000000-0005-0000-0000-000017310000}"/>
    <cellStyle name="Komma 4 10 3 3" xfId="13037" xr:uid="{00000000-0005-0000-0000-000018310000}"/>
    <cellStyle name="Komma 4 10 4" xfId="4517" xr:uid="{00000000-0005-0000-0000-000019310000}"/>
    <cellStyle name="Komma 4 10 4 2" xfId="9665" xr:uid="{00000000-0005-0000-0000-00001A310000}"/>
    <cellStyle name="Komma 4 10 4 2 2" xfId="19295" xr:uid="{00000000-0005-0000-0000-00001B310000}"/>
    <cellStyle name="Komma 4 10 4 3" xfId="14603" xr:uid="{00000000-0005-0000-0000-00001C310000}"/>
    <cellStyle name="Komma 4 10 5" xfId="6233" xr:uid="{00000000-0005-0000-0000-00001D310000}"/>
    <cellStyle name="Komma 4 10 5 2" xfId="16167" xr:uid="{00000000-0005-0000-0000-00001E310000}"/>
    <cellStyle name="Komma 4 10 6" xfId="11387" xr:uid="{00000000-0005-0000-0000-00001F310000}"/>
    <cellStyle name="Komma 4 11" xfId="562" xr:uid="{00000000-0005-0000-0000-000020310000}"/>
    <cellStyle name="Komma 4 11 2" xfId="1907" xr:uid="{00000000-0005-0000-0000-000021310000}"/>
    <cellStyle name="Komma 4 11 2 2" xfId="3658" xr:uid="{00000000-0005-0000-0000-000022310000}"/>
    <cellStyle name="Komma 4 11 2 2 2" xfId="8808" xr:uid="{00000000-0005-0000-0000-000023310000}"/>
    <cellStyle name="Komma 4 11 2 2 2 2" xfId="18514" xr:uid="{00000000-0005-0000-0000-000024310000}"/>
    <cellStyle name="Komma 4 11 2 2 3" xfId="13820" xr:uid="{00000000-0005-0000-0000-000025310000}"/>
    <cellStyle name="Komma 4 11 2 3" xfId="5376" xr:uid="{00000000-0005-0000-0000-000026310000}"/>
    <cellStyle name="Komma 4 11 2 3 2" xfId="10524" xr:uid="{00000000-0005-0000-0000-000027310000}"/>
    <cellStyle name="Komma 4 11 2 3 2 2" xfId="20078" xr:uid="{00000000-0005-0000-0000-000028310000}"/>
    <cellStyle name="Komma 4 11 2 3 3" xfId="15386" xr:uid="{00000000-0005-0000-0000-000029310000}"/>
    <cellStyle name="Komma 4 11 2 4" xfId="7092" xr:uid="{00000000-0005-0000-0000-00002A310000}"/>
    <cellStyle name="Komma 4 11 2 4 2" xfId="16950" xr:uid="{00000000-0005-0000-0000-00002B310000}"/>
    <cellStyle name="Komma 4 11 2 5" xfId="12252" xr:uid="{00000000-0005-0000-0000-00002C310000}"/>
    <cellStyle name="Komma 4 11 3" xfId="2796" xr:uid="{00000000-0005-0000-0000-00002D310000}"/>
    <cellStyle name="Komma 4 11 3 2" xfId="7950" xr:uid="{00000000-0005-0000-0000-00002E310000}"/>
    <cellStyle name="Komma 4 11 3 2 2" xfId="17732" xr:uid="{00000000-0005-0000-0000-00002F310000}"/>
    <cellStyle name="Komma 4 11 3 3" xfId="13038" xr:uid="{00000000-0005-0000-0000-000030310000}"/>
    <cellStyle name="Komma 4 11 4" xfId="4518" xr:uid="{00000000-0005-0000-0000-000031310000}"/>
    <cellStyle name="Komma 4 11 4 2" xfId="9666" xr:uid="{00000000-0005-0000-0000-000032310000}"/>
    <cellStyle name="Komma 4 11 4 2 2" xfId="19296" xr:uid="{00000000-0005-0000-0000-000033310000}"/>
    <cellStyle name="Komma 4 11 4 3" xfId="14604" xr:uid="{00000000-0005-0000-0000-000034310000}"/>
    <cellStyle name="Komma 4 11 5" xfId="6234" xr:uid="{00000000-0005-0000-0000-000035310000}"/>
    <cellStyle name="Komma 4 11 5 2" xfId="16168" xr:uid="{00000000-0005-0000-0000-000036310000}"/>
    <cellStyle name="Komma 4 11 6" xfId="11388" xr:uid="{00000000-0005-0000-0000-000037310000}"/>
    <cellStyle name="Komma 4 12" xfId="1905" xr:uid="{00000000-0005-0000-0000-000038310000}"/>
    <cellStyle name="Komma 4 12 2" xfId="3656" xr:uid="{00000000-0005-0000-0000-000039310000}"/>
    <cellStyle name="Komma 4 12 2 2" xfId="8806" xr:uid="{00000000-0005-0000-0000-00003A310000}"/>
    <cellStyle name="Komma 4 12 2 2 2" xfId="18512" xr:uid="{00000000-0005-0000-0000-00003B310000}"/>
    <cellStyle name="Komma 4 12 2 3" xfId="13818" xr:uid="{00000000-0005-0000-0000-00003C310000}"/>
    <cellStyle name="Komma 4 12 3" xfId="5374" xr:uid="{00000000-0005-0000-0000-00003D310000}"/>
    <cellStyle name="Komma 4 12 3 2" xfId="10522" xr:uid="{00000000-0005-0000-0000-00003E310000}"/>
    <cellStyle name="Komma 4 12 3 2 2" xfId="20076" xr:uid="{00000000-0005-0000-0000-00003F310000}"/>
    <cellStyle name="Komma 4 12 3 3" xfId="15384" xr:uid="{00000000-0005-0000-0000-000040310000}"/>
    <cellStyle name="Komma 4 12 4" xfId="7090" xr:uid="{00000000-0005-0000-0000-000041310000}"/>
    <cellStyle name="Komma 4 12 4 2" xfId="16948" xr:uid="{00000000-0005-0000-0000-000042310000}"/>
    <cellStyle name="Komma 4 12 5" xfId="12250" xr:uid="{00000000-0005-0000-0000-000043310000}"/>
    <cellStyle name="Komma 4 13" xfId="2794" xr:uid="{00000000-0005-0000-0000-000044310000}"/>
    <cellStyle name="Komma 4 13 2" xfId="7948" xr:uid="{00000000-0005-0000-0000-000045310000}"/>
    <cellStyle name="Komma 4 13 2 2" xfId="17730" xr:uid="{00000000-0005-0000-0000-000046310000}"/>
    <cellStyle name="Komma 4 13 3" xfId="13036" xr:uid="{00000000-0005-0000-0000-000047310000}"/>
    <cellStyle name="Komma 4 14" xfId="4516" xr:uid="{00000000-0005-0000-0000-000048310000}"/>
    <cellStyle name="Komma 4 14 2" xfId="9664" xr:uid="{00000000-0005-0000-0000-000049310000}"/>
    <cellStyle name="Komma 4 14 2 2" xfId="19294" xr:uid="{00000000-0005-0000-0000-00004A310000}"/>
    <cellStyle name="Komma 4 14 3" xfId="14602" xr:uid="{00000000-0005-0000-0000-00004B310000}"/>
    <cellStyle name="Komma 4 15" xfId="6232" xr:uid="{00000000-0005-0000-0000-00004C310000}"/>
    <cellStyle name="Komma 4 15 2" xfId="16166" xr:uid="{00000000-0005-0000-0000-00004D310000}"/>
    <cellStyle name="Komma 4 16" xfId="11386" xr:uid="{00000000-0005-0000-0000-00004E310000}"/>
    <cellStyle name="Komma 4 2" xfId="563" xr:uid="{00000000-0005-0000-0000-00004F310000}"/>
    <cellStyle name="Komma 4 2 10" xfId="11389" xr:uid="{00000000-0005-0000-0000-000050310000}"/>
    <cellStyle name="Komma 4 2 2" xfId="564" xr:uid="{00000000-0005-0000-0000-000051310000}"/>
    <cellStyle name="Komma 4 2 2 2" xfId="565" xr:uid="{00000000-0005-0000-0000-000052310000}"/>
    <cellStyle name="Komma 4 2 2 2 2" xfId="566" xr:uid="{00000000-0005-0000-0000-000053310000}"/>
    <cellStyle name="Komma 4 2 2 2 2 2" xfId="1911" xr:uid="{00000000-0005-0000-0000-000054310000}"/>
    <cellStyle name="Komma 4 2 2 2 2 2 2" xfId="3662" xr:uid="{00000000-0005-0000-0000-000055310000}"/>
    <cellStyle name="Komma 4 2 2 2 2 2 2 2" xfId="8812" xr:uid="{00000000-0005-0000-0000-000056310000}"/>
    <cellStyle name="Komma 4 2 2 2 2 2 2 2 2" xfId="18518" xr:uid="{00000000-0005-0000-0000-000057310000}"/>
    <cellStyle name="Komma 4 2 2 2 2 2 2 3" xfId="13824" xr:uid="{00000000-0005-0000-0000-000058310000}"/>
    <cellStyle name="Komma 4 2 2 2 2 2 3" xfId="5380" xr:uid="{00000000-0005-0000-0000-000059310000}"/>
    <cellStyle name="Komma 4 2 2 2 2 2 3 2" xfId="10528" xr:uid="{00000000-0005-0000-0000-00005A310000}"/>
    <cellStyle name="Komma 4 2 2 2 2 2 3 2 2" xfId="20082" xr:uid="{00000000-0005-0000-0000-00005B310000}"/>
    <cellStyle name="Komma 4 2 2 2 2 2 3 3" xfId="15390" xr:uid="{00000000-0005-0000-0000-00005C310000}"/>
    <cellStyle name="Komma 4 2 2 2 2 2 4" xfId="7096" xr:uid="{00000000-0005-0000-0000-00005D310000}"/>
    <cellStyle name="Komma 4 2 2 2 2 2 4 2" xfId="16954" xr:uid="{00000000-0005-0000-0000-00005E310000}"/>
    <cellStyle name="Komma 4 2 2 2 2 2 5" xfId="12256" xr:uid="{00000000-0005-0000-0000-00005F310000}"/>
    <cellStyle name="Komma 4 2 2 2 2 3" xfId="2800" xr:uid="{00000000-0005-0000-0000-000060310000}"/>
    <cellStyle name="Komma 4 2 2 2 2 3 2" xfId="7954" xr:uid="{00000000-0005-0000-0000-000061310000}"/>
    <cellStyle name="Komma 4 2 2 2 2 3 2 2" xfId="17736" xr:uid="{00000000-0005-0000-0000-000062310000}"/>
    <cellStyle name="Komma 4 2 2 2 2 3 3" xfId="13042" xr:uid="{00000000-0005-0000-0000-000063310000}"/>
    <cellStyle name="Komma 4 2 2 2 2 4" xfId="4522" xr:uid="{00000000-0005-0000-0000-000064310000}"/>
    <cellStyle name="Komma 4 2 2 2 2 4 2" xfId="9670" xr:uid="{00000000-0005-0000-0000-000065310000}"/>
    <cellStyle name="Komma 4 2 2 2 2 4 2 2" xfId="19300" xr:uid="{00000000-0005-0000-0000-000066310000}"/>
    <cellStyle name="Komma 4 2 2 2 2 4 3" xfId="14608" xr:uid="{00000000-0005-0000-0000-000067310000}"/>
    <cellStyle name="Komma 4 2 2 2 2 5" xfId="6238" xr:uid="{00000000-0005-0000-0000-000068310000}"/>
    <cellStyle name="Komma 4 2 2 2 2 5 2" xfId="16172" xr:uid="{00000000-0005-0000-0000-000069310000}"/>
    <cellStyle name="Komma 4 2 2 2 2 6" xfId="11392" xr:uid="{00000000-0005-0000-0000-00006A310000}"/>
    <cellStyle name="Komma 4 2 2 2 3" xfId="1910" xr:uid="{00000000-0005-0000-0000-00006B310000}"/>
    <cellStyle name="Komma 4 2 2 2 3 2" xfId="3661" xr:uid="{00000000-0005-0000-0000-00006C310000}"/>
    <cellStyle name="Komma 4 2 2 2 3 2 2" xfId="8811" xr:uid="{00000000-0005-0000-0000-00006D310000}"/>
    <cellStyle name="Komma 4 2 2 2 3 2 2 2" xfId="18517" xr:uid="{00000000-0005-0000-0000-00006E310000}"/>
    <cellStyle name="Komma 4 2 2 2 3 2 3" xfId="13823" xr:uid="{00000000-0005-0000-0000-00006F310000}"/>
    <cellStyle name="Komma 4 2 2 2 3 3" xfId="5379" xr:uid="{00000000-0005-0000-0000-000070310000}"/>
    <cellStyle name="Komma 4 2 2 2 3 3 2" xfId="10527" xr:uid="{00000000-0005-0000-0000-000071310000}"/>
    <cellStyle name="Komma 4 2 2 2 3 3 2 2" xfId="20081" xr:uid="{00000000-0005-0000-0000-000072310000}"/>
    <cellStyle name="Komma 4 2 2 2 3 3 3" xfId="15389" xr:uid="{00000000-0005-0000-0000-000073310000}"/>
    <cellStyle name="Komma 4 2 2 2 3 4" xfId="7095" xr:uid="{00000000-0005-0000-0000-000074310000}"/>
    <cellStyle name="Komma 4 2 2 2 3 4 2" xfId="16953" xr:uid="{00000000-0005-0000-0000-000075310000}"/>
    <cellStyle name="Komma 4 2 2 2 3 5" xfId="12255" xr:uid="{00000000-0005-0000-0000-000076310000}"/>
    <cellStyle name="Komma 4 2 2 2 4" xfId="2799" xr:uid="{00000000-0005-0000-0000-000077310000}"/>
    <cellStyle name="Komma 4 2 2 2 4 2" xfId="7953" xr:uid="{00000000-0005-0000-0000-000078310000}"/>
    <cellStyle name="Komma 4 2 2 2 4 2 2" xfId="17735" xr:uid="{00000000-0005-0000-0000-000079310000}"/>
    <cellStyle name="Komma 4 2 2 2 4 3" xfId="13041" xr:uid="{00000000-0005-0000-0000-00007A310000}"/>
    <cellStyle name="Komma 4 2 2 2 5" xfId="4521" xr:uid="{00000000-0005-0000-0000-00007B310000}"/>
    <cellStyle name="Komma 4 2 2 2 5 2" xfId="9669" xr:uid="{00000000-0005-0000-0000-00007C310000}"/>
    <cellStyle name="Komma 4 2 2 2 5 2 2" xfId="19299" xr:uid="{00000000-0005-0000-0000-00007D310000}"/>
    <cellStyle name="Komma 4 2 2 2 5 3" xfId="14607" xr:uid="{00000000-0005-0000-0000-00007E310000}"/>
    <cellStyle name="Komma 4 2 2 2 6" xfId="6237" xr:uid="{00000000-0005-0000-0000-00007F310000}"/>
    <cellStyle name="Komma 4 2 2 2 6 2" xfId="16171" xr:uid="{00000000-0005-0000-0000-000080310000}"/>
    <cellStyle name="Komma 4 2 2 2 7" xfId="11391" xr:uid="{00000000-0005-0000-0000-000081310000}"/>
    <cellStyle name="Komma 4 2 2 3" xfId="567" xr:uid="{00000000-0005-0000-0000-000082310000}"/>
    <cellStyle name="Komma 4 2 2 3 2" xfId="1912" xr:uid="{00000000-0005-0000-0000-000083310000}"/>
    <cellStyle name="Komma 4 2 2 3 2 2" xfId="3663" xr:uid="{00000000-0005-0000-0000-000084310000}"/>
    <cellStyle name="Komma 4 2 2 3 2 2 2" xfId="8813" xr:uid="{00000000-0005-0000-0000-000085310000}"/>
    <cellStyle name="Komma 4 2 2 3 2 2 2 2" xfId="18519" xr:uid="{00000000-0005-0000-0000-000086310000}"/>
    <cellStyle name="Komma 4 2 2 3 2 2 3" xfId="13825" xr:uid="{00000000-0005-0000-0000-000087310000}"/>
    <cellStyle name="Komma 4 2 2 3 2 3" xfId="5381" xr:uid="{00000000-0005-0000-0000-000088310000}"/>
    <cellStyle name="Komma 4 2 2 3 2 3 2" xfId="10529" xr:uid="{00000000-0005-0000-0000-000089310000}"/>
    <cellStyle name="Komma 4 2 2 3 2 3 2 2" xfId="20083" xr:uid="{00000000-0005-0000-0000-00008A310000}"/>
    <cellStyle name="Komma 4 2 2 3 2 3 3" xfId="15391" xr:uid="{00000000-0005-0000-0000-00008B310000}"/>
    <cellStyle name="Komma 4 2 2 3 2 4" xfId="7097" xr:uid="{00000000-0005-0000-0000-00008C310000}"/>
    <cellStyle name="Komma 4 2 2 3 2 4 2" xfId="16955" xr:uid="{00000000-0005-0000-0000-00008D310000}"/>
    <cellStyle name="Komma 4 2 2 3 2 5" xfId="12257" xr:uid="{00000000-0005-0000-0000-00008E310000}"/>
    <cellStyle name="Komma 4 2 2 3 3" xfId="2801" xr:uid="{00000000-0005-0000-0000-00008F310000}"/>
    <cellStyle name="Komma 4 2 2 3 3 2" xfId="7955" xr:uid="{00000000-0005-0000-0000-000090310000}"/>
    <cellStyle name="Komma 4 2 2 3 3 2 2" xfId="17737" xr:uid="{00000000-0005-0000-0000-000091310000}"/>
    <cellStyle name="Komma 4 2 2 3 3 3" xfId="13043" xr:uid="{00000000-0005-0000-0000-000092310000}"/>
    <cellStyle name="Komma 4 2 2 3 4" xfId="4523" xr:uid="{00000000-0005-0000-0000-000093310000}"/>
    <cellStyle name="Komma 4 2 2 3 4 2" xfId="9671" xr:uid="{00000000-0005-0000-0000-000094310000}"/>
    <cellStyle name="Komma 4 2 2 3 4 2 2" xfId="19301" xr:uid="{00000000-0005-0000-0000-000095310000}"/>
    <cellStyle name="Komma 4 2 2 3 4 3" xfId="14609" xr:uid="{00000000-0005-0000-0000-000096310000}"/>
    <cellStyle name="Komma 4 2 2 3 5" xfId="6239" xr:uid="{00000000-0005-0000-0000-000097310000}"/>
    <cellStyle name="Komma 4 2 2 3 5 2" xfId="16173" xr:uid="{00000000-0005-0000-0000-000098310000}"/>
    <cellStyle name="Komma 4 2 2 3 6" xfId="11393" xr:uid="{00000000-0005-0000-0000-000099310000}"/>
    <cellStyle name="Komma 4 2 2 4" xfId="568" xr:uid="{00000000-0005-0000-0000-00009A310000}"/>
    <cellStyle name="Komma 4 2 2 4 2" xfId="1913" xr:uid="{00000000-0005-0000-0000-00009B310000}"/>
    <cellStyle name="Komma 4 2 2 4 2 2" xfId="3664" xr:uid="{00000000-0005-0000-0000-00009C310000}"/>
    <cellStyle name="Komma 4 2 2 4 2 2 2" xfId="8814" xr:uid="{00000000-0005-0000-0000-00009D310000}"/>
    <cellStyle name="Komma 4 2 2 4 2 2 2 2" xfId="18520" xr:uid="{00000000-0005-0000-0000-00009E310000}"/>
    <cellStyle name="Komma 4 2 2 4 2 2 3" xfId="13826" xr:uid="{00000000-0005-0000-0000-00009F310000}"/>
    <cellStyle name="Komma 4 2 2 4 2 3" xfId="5382" xr:uid="{00000000-0005-0000-0000-0000A0310000}"/>
    <cellStyle name="Komma 4 2 2 4 2 3 2" xfId="10530" xr:uid="{00000000-0005-0000-0000-0000A1310000}"/>
    <cellStyle name="Komma 4 2 2 4 2 3 2 2" xfId="20084" xr:uid="{00000000-0005-0000-0000-0000A2310000}"/>
    <cellStyle name="Komma 4 2 2 4 2 3 3" xfId="15392" xr:uid="{00000000-0005-0000-0000-0000A3310000}"/>
    <cellStyle name="Komma 4 2 2 4 2 4" xfId="7098" xr:uid="{00000000-0005-0000-0000-0000A4310000}"/>
    <cellStyle name="Komma 4 2 2 4 2 4 2" xfId="16956" xr:uid="{00000000-0005-0000-0000-0000A5310000}"/>
    <cellStyle name="Komma 4 2 2 4 2 5" xfId="12258" xr:uid="{00000000-0005-0000-0000-0000A6310000}"/>
    <cellStyle name="Komma 4 2 2 4 3" xfId="2802" xr:uid="{00000000-0005-0000-0000-0000A7310000}"/>
    <cellStyle name="Komma 4 2 2 4 3 2" xfId="7956" xr:uid="{00000000-0005-0000-0000-0000A8310000}"/>
    <cellStyle name="Komma 4 2 2 4 3 2 2" xfId="17738" xr:uid="{00000000-0005-0000-0000-0000A9310000}"/>
    <cellStyle name="Komma 4 2 2 4 3 3" xfId="13044" xr:uid="{00000000-0005-0000-0000-0000AA310000}"/>
    <cellStyle name="Komma 4 2 2 4 4" xfId="4524" xr:uid="{00000000-0005-0000-0000-0000AB310000}"/>
    <cellStyle name="Komma 4 2 2 4 4 2" xfId="9672" xr:uid="{00000000-0005-0000-0000-0000AC310000}"/>
    <cellStyle name="Komma 4 2 2 4 4 2 2" xfId="19302" xr:uid="{00000000-0005-0000-0000-0000AD310000}"/>
    <cellStyle name="Komma 4 2 2 4 4 3" xfId="14610" xr:uid="{00000000-0005-0000-0000-0000AE310000}"/>
    <cellStyle name="Komma 4 2 2 4 5" xfId="6240" xr:uid="{00000000-0005-0000-0000-0000AF310000}"/>
    <cellStyle name="Komma 4 2 2 4 5 2" xfId="16174" xr:uid="{00000000-0005-0000-0000-0000B0310000}"/>
    <cellStyle name="Komma 4 2 2 4 6" xfId="11394" xr:uid="{00000000-0005-0000-0000-0000B1310000}"/>
    <cellStyle name="Komma 4 2 2 5" xfId="1909" xr:uid="{00000000-0005-0000-0000-0000B2310000}"/>
    <cellStyle name="Komma 4 2 2 5 2" xfId="3660" xr:uid="{00000000-0005-0000-0000-0000B3310000}"/>
    <cellStyle name="Komma 4 2 2 5 2 2" xfId="8810" xr:uid="{00000000-0005-0000-0000-0000B4310000}"/>
    <cellStyle name="Komma 4 2 2 5 2 2 2" xfId="18516" xr:uid="{00000000-0005-0000-0000-0000B5310000}"/>
    <cellStyle name="Komma 4 2 2 5 2 3" xfId="13822" xr:uid="{00000000-0005-0000-0000-0000B6310000}"/>
    <cellStyle name="Komma 4 2 2 5 3" xfId="5378" xr:uid="{00000000-0005-0000-0000-0000B7310000}"/>
    <cellStyle name="Komma 4 2 2 5 3 2" xfId="10526" xr:uid="{00000000-0005-0000-0000-0000B8310000}"/>
    <cellStyle name="Komma 4 2 2 5 3 2 2" xfId="20080" xr:uid="{00000000-0005-0000-0000-0000B9310000}"/>
    <cellStyle name="Komma 4 2 2 5 3 3" xfId="15388" xr:uid="{00000000-0005-0000-0000-0000BA310000}"/>
    <cellStyle name="Komma 4 2 2 5 4" xfId="7094" xr:uid="{00000000-0005-0000-0000-0000BB310000}"/>
    <cellStyle name="Komma 4 2 2 5 4 2" xfId="16952" xr:uid="{00000000-0005-0000-0000-0000BC310000}"/>
    <cellStyle name="Komma 4 2 2 5 5" xfId="12254" xr:uid="{00000000-0005-0000-0000-0000BD310000}"/>
    <cellStyle name="Komma 4 2 2 6" xfId="2798" xr:uid="{00000000-0005-0000-0000-0000BE310000}"/>
    <cellStyle name="Komma 4 2 2 6 2" xfId="7952" xr:uid="{00000000-0005-0000-0000-0000BF310000}"/>
    <cellStyle name="Komma 4 2 2 6 2 2" xfId="17734" xr:uid="{00000000-0005-0000-0000-0000C0310000}"/>
    <cellStyle name="Komma 4 2 2 6 3" xfId="13040" xr:uid="{00000000-0005-0000-0000-0000C1310000}"/>
    <cellStyle name="Komma 4 2 2 7" xfId="4520" xr:uid="{00000000-0005-0000-0000-0000C2310000}"/>
    <cellStyle name="Komma 4 2 2 7 2" xfId="9668" xr:uid="{00000000-0005-0000-0000-0000C3310000}"/>
    <cellStyle name="Komma 4 2 2 7 2 2" xfId="19298" xr:uid="{00000000-0005-0000-0000-0000C4310000}"/>
    <cellStyle name="Komma 4 2 2 7 3" xfId="14606" xr:uid="{00000000-0005-0000-0000-0000C5310000}"/>
    <cellStyle name="Komma 4 2 2 8" xfId="6236" xr:uid="{00000000-0005-0000-0000-0000C6310000}"/>
    <cellStyle name="Komma 4 2 2 8 2" xfId="16170" xr:uid="{00000000-0005-0000-0000-0000C7310000}"/>
    <cellStyle name="Komma 4 2 2 9" xfId="11390" xr:uid="{00000000-0005-0000-0000-0000C8310000}"/>
    <cellStyle name="Komma 4 2 3" xfId="569" xr:uid="{00000000-0005-0000-0000-0000C9310000}"/>
    <cellStyle name="Komma 4 2 3 2" xfId="570" xr:uid="{00000000-0005-0000-0000-0000CA310000}"/>
    <cellStyle name="Komma 4 2 3 2 2" xfId="1915" xr:uid="{00000000-0005-0000-0000-0000CB310000}"/>
    <cellStyle name="Komma 4 2 3 2 2 2" xfId="3666" xr:uid="{00000000-0005-0000-0000-0000CC310000}"/>
    <cellStyle name="Komma 4 2 3 2 2 2 2" xfId="8816" xr:uid="{00000000-0005-0000-0000-0000CD310000}"/>
    <cellStyle name="Komma 4 2 3 2 2 2 2 2" xfId="18522" xr:uid="{00000000-0005-0000-0000-0000CE310000}"/>
    <cellStyle name="Komma 4 2 3 2 2 2 3" xfId="13828" xr:uid="{00000000-0005-0000-0000-0000CF310000}"/>
    <cellStyle name="Komma 4 2 3 2 2 3" xfId="5384" xr:uid="{00000000-0005-0000-0000-0000D0310000}"/>
    <cellStyle name="Komma 4 2 3 2 2 3 2" xfId="10532" xr:uid="{00000000-0005-0000-0000-0000D1310000}"/>
    <cellStyle name="Komma 4 2 3 2 2 3 2 2" xfId="20086" xr:uid="{00000000-0005-0000-0000-0000D2310000}"/>
    <cellStyle name="Komma 4 2 3 2 2 3 3" xfId="15394" xr:uid="{00000000-0005-0000-0000-0000D3310000}"/>
    <cellStyle name="Komma 4 2 3 2 2 4" xfId="7100" xr:uid="{00000000-0005-0000-0000-0000D4310000}"/>
    <cellStyle name="Komma 4 2 3 2 2 4 2" xfId="16958" xr:uid="{00000000-0005-0000-0000-0000D5310000}"/>
    <cellStyle name="Komma 4 2 3 2 2 5" xfId="12260" xr:uid="{00000000-0005-0000-0000-0000D6310000}"/>
    <cellStyle name="Komma 4 2 3 2 3" xfId="2804" xr:uid="{00000000-0005-0000-0000-0000D7310000}"/>
    <cellStyle name="Komma 4 2 3 2 3 2" xfId="7958" xr:uid="{00000000-0005-0000-0000-0000D8310000}"/>
    <cellStyle name="Komma 4 2 3 2 3 2 2" xfId="17740" xr:uid="{00000000-0005-0000-0000-0000D9310000}"/>
    <cellStyle name="Komma 4 2 3 2 3 3" xfId="13046" xr:uid="{00000000-0005-0000-0000-0000DA310000}"/>
    <cellStyle name="Komma 4 2 3 2 4" xfId="4526" xr:uid="{00000000-0005-0000-0000-0000DB310000}"/>
    <cellStyle name="Komma 4 2 3 2 4 2" xfId="9674" xr:uid="{00000000-0005-0000-0000-0000DC310000}"/>
    <cellStyle name="Komma 4 2 3 2 4 2 2" xfId="19304" xr:uid="{00000000-0005-0000-0000-0000DD310000}"/>
    <cellStyle name="Komma 4 2 3 2 4 3" xfId="14612" xr:uid="{00000000-0005-0000-0000-0000DE310000}"/>
    <cellStyle name="Komma 4 2 3 2 5" xfId="6242" xr:uid="{00000000-0005-0000-0000-0000DF310000}"/>
    <cellStyle name="Komma 4 2 3 2 5 2" xfId="16176" xr:uid="{00000000-0005-0000-0000-0000E0310000}"/>
    <cellStyle name="Komma 4 2 3 2 6" xfId="11396" xr:uid="{00000000-0005-0000-0000-0000E1310000}"/>
    <cellStyle name="Komma 4 2 3 3" xfId="1914" xr:uid="{00000000-0005-0000-0000-0000E2310000}"/>
    <cellStyle name="Komma 4 2 3 3 2" xfId="3665" xr:uid="{00000000-0005-0000-0000-0000E3310000}"/>
    <cellStyle name="Komma 4 2 3 3 2 2" xfId="8815" xr:uid="{00000000-0005-0000-0000-0000E4310000}"/>
    <cellStyle name="Komma 4 2 3 3 2 2 2" xfId="18521" xr:uid="{00000000-0005-0000-0000-0000E5310000}"/>
    <cellStyle name="Komma 4 2 3 3 2 3" xfId="13827" xr:uid="{00000000-0005-0000-0000-0000E6310000}"/>
    <cellStyle name="Komma 4 2 3 3 3" xfId="5383" xr:uid="{00000000-0005-0000-0000-0000E7310000}"/>
    <cellStyle name="Komma 4 2 3 3 3 2" xfId="10531" xr:uid="{00000000-0005-0000-0000-0000E8310000}"/>
    <cellStyle name="Komma 4 2 3 3 3 2 2" xfId="20085" xr:uid="{00000000-0005-0000-0000-0000E9310000}"/>
    <cellStyle name="Komma 4 2 3 3 3 3" xfId="15393" xr:uid="{00000000-0005-0000-0000-0000EA310000}"/>
    <cellStyle name="Komma 4 2 3 3 4" xfId="7099" xr:uid="{00000000-0005-0000-0000-0000EB310000}"/>
    <cellStyle name="Komma 4 2 3 3 4 2" xfId="16957" xr:uid="{00000000-0005-0000-0000-0000EC310000}"/>
    <cellStyle name="Komma 4 2 3 3 5" xfId="12259" xr:uid="{00000000-0005-0000-0000-0000ED310000}"/>
    <cellStyle name="Komma 4 2 3 4" xfId="2803" xr:uid="{00000000-0005-0000-0000-0000EE310000}"/>
    <cellStyle name="Komma 4 2 3 4 2" xfId="7957" xr:uid="{00000000-0005-0000-0000-0000EF310000}"/>
    <cellStyle name="Komma 4 2 3 4 2 2" xfId="17739" xr:uid="{00000000-0005-0000-0000-0000F0310000}"/>
    <cellStyle name="Komma 4 2 3 4 3" xfId="13045" xr:uid="{00000000-0005-0000-0000-0000F1310000}"/>
    <cellStyle name="Komma 4 2 3 5" xfId="4525" xr:uid="{00000000-0005-0000-0000-0000F2310000}"/>
    <cellStyle name="Komma 4 2 3 5 2" xfId="9673" xr:uid="{00000000-0005-0000-0000-0000F3310000}"/>
    <cellStyle name="Komma 4 2 3 5 2 2" xfId="19303" xr:uid="{00000000-0005-0000-0000-0000F4310000}"/>
    <cellStyle name="Komma 4 2 3 5 3" xfId="14611" xr:uid="{00000000-0005-0000-0000-0000F5310000}"/>
    <cellStyle name="Komma 4 2 3 6" xfId="6241" xr:uid="{00000000-0005-0000-0000-0000F6310000}"/>
    <cellStyle name="Komma 4 2 3 6 2" xfId="16175" xr:uid="{00000000-0005-0000-0000-0000F7310000}"/>
    <cellStyle name="Komma 4 2 3 7" xfId="11395" xr:uid="{00000000-0005-0000-0000-0000F8310000}"/>
    <cellStyle name="Komma 4 2 4" xfId="571" xr:uid="{00000000-0005-0000-0000-0000F9310000}"/>
    <cellStyle name="Komma 4 2 4 2" xfId="1916" xr:uid="{00000000-0005-0000-0000-0000FA310000}"/>
    <cellStyle name="Komma 4 2 4 2 2" xfId="3667" xr:uid="{00000000-0005-0000-0000-0000FB310000}"/>
    <cellStyle name="Komma 4 2 4 2 2 2" xfId="8817" xr:uid="{00000000-0005-0000-0000-0000FC310000}"/>
    <cellStyle name="Komma 4 2 4 2 2 2 2" xfId="18523" xr:uid="{00000000-0005-0000-0000-0000FD310000}"/>
    <cellStyle name="Komma 4 2 4 2 2 3" xfId="13829" xr:uid="{00000000-0005-0000-0000-0000FE310000}"/>
    <cellStyle name="Komma 4 2 4 2 3" xfId="5385" xr:uid="{00000000-0005-0000-0000-0000FF310000}"/>
    <cellStyle name="Komma 4 2 4 2 3 2" xfId="10533" xr:uid="{00000000-0005-0000-0000-000000320000}"/>
    <cellStyle name="Komma 4 2 4 2 3 2 2" xfId="20087" xr:uid="{00000000-0005-0000-0000-000001320000}"/>
    <cellStyle name="Komma 4 2 4 2 3 3" xfId="15395" xr:uid="{00000000-0005-0000-0000-000002320000}"/>
    <cellStyle name="Komma 4 2 4 2 4" xfId="7101" xr:uid="{00000000-0005-0000-0000-000003320000}"/>
    <cellStyle name="Komma 4 2 4 2 4 2" xfId="16959" xr:uid="{00000000-0005-0000-0000-000004320000}"/>
    <cellStyle name="Komma 4 2 4 2 5" xfId="12261" xr:uid="{00000000-0005-0000-0000-000005320000}"/>
    <cellStyle name="Komma 4 2 4 3" xfId="2805" xr:uid="{00000000-0005-0000-0000-000006320000}"/>
    <cellStyle name="Komma 4 2 4 3 2" xfId="7959" xr:uid="{00000000-0005-0000-0000-000007320000}"/>
    <cellStyle name="Komma 4 2 4 3 2 2" xfId="17741" xr:uid="{00000000-0005-0000-0000-000008320000}"/>
    <cellStyle name="Komma 4 2 4 3 3" xfId="13047" xr:uid="{00000000-0005-0000-0000-000009320000}"/>
    <cellStyle name="Komma 4 2 4 4" xfId="4527" xr:uid="{00000000-0005-0000-0000-00000A320000}"/>
    <cellStyle name="Komma 4 2 4 4 2" xfId="9675" xr:uid="{00000000-0005-0000-0000-00000B320000}"/>
    <cellStyle name="Komma 4 2 4 4 2 2" xfId="19305" xr:uid="{00000000-0005-0000-0000-00000C320000}"/>
    <cellStyle name="Komma 4 2 4 4 3" xfId="14613" xr:uid="{00000000-0005-0000-0000-00000D320000}"/>
    <cellStyle name="Komma 4 2 4 5" xfId="6243" xr:uid="{00000000-0005-0000-0000-00000E320000}"/>
    <cellStyle name="Komma 4 2 4 5 2" xfId="16177" xr:uid="{00000000-0005-0000-0000-00000F320000}"/>
    <cellStyle name="Komma 4 2 4 6" xfId="11397" xr:uid="{00000000-0005-0000-0000-000010320000}"/>
    <cellStyle name="Komma 4 2 5" xfId="572" xr:uid="{00000000-0005-0000-0000-000011320000}"/>
    <cellStyle name="Komma 4 2 5 2" xfId="1917" xr:uid="{00000000-0005-0000-0000-000012320000}"/>
    <cellStyle name="Komma 4 2 5 2 2" xfId="3668" xr:uid="{00000000-0005-0000-0000-000013320000}"/>
    <cellStyle name="Komma 4 2 5 2 2 2" xfId="8818" xr:uid="{00000000-0005-0000-0000-000014320000}"/>
    <cellStyle name="Komma 4 2 5 2 2 2 2" xfId="18524" xr:uid="{00000000-0005-0000-0000-000015320000}"/>
    <cellStyle name="Komma 4 2 5 2 2 3" xfId="13830" xr:uid="{00000000-0005-0000-0000-000016320000}"/>
    <cellStyle name="Komma 4 2 5 2 3" xfId="5386" xr:uid="{00000000-0005-0000-0000-000017320000}"/>
    <cellStyle name="Komma 4 2 5 2 3 2" xfId="10534" xr:uid="{00000000-0005-0000-0000-000018320000}"/>
    <cellStyle name="Komma 4 2 5 2 3 2 2" xfId="20088" xr:uid="{00000000-0005-0000-0000-000019320000}"/>
    <cellStyle name="Komma 4 2 5 2 3 3" xfId="15396" xr:uid="{00000000-0005-0000-0000-00001A320000}"/>
    <cellStyle name="Komma 4 2 5 2 4" xfId="7102" xr:uid="{00000000-0005-0000-0000-00001B320000}"/>
    <cellStyle name="Komma 4 2 5 2 4 2" xfId="16960" xr:uid="{00000000-0005-0000-0000-00001C320000}"/>
    <cellStyle name="Komma 4 2 5 2 5" xfId="12262" xr:uid="{00000000-0005-0000-0000-00001D320000}"/>
    <cellStyle name="Komma 4 2 5 3" xfId="2806" xr:uid="{00000000-0005-0000-0000-00001E320000}"/>
    <cellStyle name="Komma 4 2 5 3 2" xfId="7960" xr:uid="{00000000-0005-0000-0000-00001F320000}"/>
    <cellStyle name="Komma 4 2 5 3 2 2" xfId="17742" xr:uid="{00000000-0005-0000-0000-000020320000}"/>
    <cellStyle name="Komma 4 2 5 3 3" xfId="13048" xr:uid="{00000000-0005-0000-0000-000021320000}"/>
    <cellStyle name="Komma 4 2 5 4" xfId="4528" xr:uid="{00000000-0005-0000-0000-000022320000}"/>
    <cellStyle name="Komma 4 2 5 4 2" xfId="9676" xr:uid="{00000000-0005-0000-0000-000023320000}"/>
    <cellStyle name="Komma 4 2 5 4 2 2" xfId="19306" xr:uid="{00000000-0005-0000-0000-000024320000}"/>
    <cellStyle name="Komma 4 2 5 4 3" xfId="14614" xr:uid="{00000000-0005-0000-0000-000025320000}"/>
    <cellStyle name="Komma 4 2 5 5" xfId="6244" xr:uid="{00000000-0005-0000-0000-000026320000}"/>
    <cellStyle name="Komma 4 2 5 5 2" xfId="16178" xr:uid="{00000000-0005-0000-0000-000027320000}"/>
    <cellStyle name="Komma 4 2 5 6" xfId="11398" xr:uid="{00000000-0005-0000-0000-000028320000}"/>
    <cellStyle name="Komma 4 2 6" xfId="1908" xr:uid="{00000000-0005-0000-0000-000029320000}"/>
    <cellStyle name="Komma 4 2 6 2" xfId="3659" xr:uid="{00000000-0005-0000-0000-00002A320000}"/>
    <cellStyle name="Komma 4 2 6 2 2" xfId="8809" xr:uid="{00000000-0005-0000-0000-00002B320000}"/>
    <cellStyle name="Komma 4 2 6 2 2 2" xfId="18515" xr:uid="{00000000-0005-0000-0000-00002C320000}"/>
    <cellStyle name="Komma 4 2 6 2 3" xfId="13821" xr:uid="{00000000-0005-0000-0000-00002D320000}"/>
    <cellStyle name="Komma 4 2 6 3" xfId="5377" xr:uid="{00000000-0005-0000-0000-00002E320000}"/>
    <cellStyle name="Komma 4 2 6 3 2" xfId="10525" xr:uid="{00000000-0005-0000-0000-00002F320000}"/>
    <cellStyle name="Komma 4 2 6 3 2 2" xfId="20079" xr:uid="{00000000-0005-0000-0000-000030320000}"/>
    <cellStyle name="Komma 4 2 6 3 3" xfId="15387" xr:uid="{00000000-0005-0000-0000-000031320000}"/>
    <cellStyle name="Komma 4 2 6 4" xfId="7093" xr:uid="{00000000-0005-0000-0000-000032320000}"/>
    <cellStyle name="Komma 4 2 6 4 2" xfId="16951" xr:uid="{00000000-0005-0000-0000-000033320000}"/>
    <cellStyle name="Komma 4 2 6 5" xfId="12253" xr:uid="{00000000-0005-0000-0000-000034320000}"/>
    <cellStyle name="Komma 4 2 7" xfId="2797" xr:uid="{00000000-0005-0000-0000-000035320000}"/>
    <cellStyle name="Komma 4 2 7 2" xfId="7951" xr:uid="{00000000-0005-0000-0000-000036320000}"/>
    <cellStyle name="Komma 4 2 7 2 2" xfId="17733" xr:uid="{00000000-0005-0000-0000-000037320000}"/>
    <cellStyle name="Komma 4 2 7 3" xfId="13039" xr:uid="{00000000-0005-0000-0000-000038320000}"/>
    <cellStyle name="Komma 4 2 8" xfId="4519" xr:uid="{00000000-0005-0000-0000-000039320000}"/>
    <cellStyle name="Komma 4 2 8 2" xfId="9667" xr:uid="{00000000-0005-0000-0000-00003A320000}"/>
    <cellStyle name="Komma 4 2 8 2 2" xfId="19297" xr:uid="{00000000-0005-0000-0000-00003B320000}"/>
    <cellStyle name="Komma 4 2 8 3" xfId="14605" xr:uid="{00000000-0005-0000-0000-00003C320000}"/>
    <cellStyle name="Komma 4 2 9" xfId="6235" xr:uid="{00000000-0005-0000-0000-00003D320000}"/>
    <cellStyle name="Komma 4 2 9 2" xfId="16169" xr:uid="{00000000-0005-0000-0000-00003E320000}"/>
    <cellStyle name="Komma 4 3" xfId="573" xr:uid="{00000000-0005-0000-0000-00003F320000}"/>
    <cellStyle name="Komma 4 3 10" xfId="11399" xr:uid="{00000000-0005-0000-0000-000040320000}"/>
    <cellStyle name="Komma 4 3 2" xfId="574" xr:uid="{00000000-0005-0000-0000-000041320000}"/>
    <cellStyle name="Komma 4 3 2 2" xfId="575" xr:uid="{00000000-0005-0000-0000-000042320000}"/>
    <cellStyle name="Komma 4 3 2 2 2" xfId="576" xr:uid="{00000000-0005-0000-0000-000043320000}"/>
    <cellStyle name="Komma 4 3 2 2 2 2" xfId="1921" xr:uid="{00000000-0005-0000-0000-000044320000}"/>
    <cellStyle name="Komma 4 3 2 2 2 2 2" xfId="3672" xr:uid="{00000000-0005-0000-0000-000045320000}"/>
    <cellStyle name="Komma 4 3 2 2 2 2 2 2" xfId="8822" xr:uid="{00000000-0005-0000-0000-000046320000}"/>
    <cellStyle name="Komma 4 3 2 2 2 2 2 2 2" xfId="18528" xr:uid="{00000000-0005-0000-0000-000047320000}"/>
    <cellStyle name="Komma 4 3 2 2 2 2 2 3" xfId="13834" xr:uid="{00000000-0005-0000-0000-000048320000}"/>
    <cellStyle name="Komma 4 3 2 2 2 2 3" xfId="5390" xr:uid="{00000000-0005-0000-0000-000049320000}"/>
    <cellStyle name="Komma 4 3 2 2 2 2 3 2" xfId="10538" xr:uid="{00000000-0005-0000-0000-00004A320000}"/>
    <cellStyle name="Komma 4 3 2 2 2 2 3 2 2" xfId="20092" xr:uid="{00000000-0005-0000-0000-00004B320000}"/>
    <cellStyle name="Komma 4 3 2 2 2 2 3 3" xfId="15400" xr:uid="{00000000-0005-0000-0000-00004C320000}"/>
    <cellStyle name="Komma 4 3 2 2 2 2 4" xfId="7106" xr:uid="{00000000-0005-0000-0000-00004D320000}"/>
    <cellStyle name="Komma 4 3 2 2 2 2 4 2" xfId="16964" xr:uid="{00000000-0005-0000-0000-00004E320000}"/>
    <cellStyle name="Komma 4 3 2 2 2 2 5" xfId="12266" xr:uid="{00000000-0005-0000-0000-00004F320000}"/>
    <cellStyle name="Komma 4 3 2 2 2 3" xfId="2810" xr:uid="{00000000-0005-0000-0000-000050320000}"/>
    <cellStyle name="Komma 4 3 2 2 2 3 2" xfId="7964" xr:uid="{00000000-0005-0000-0000-000051320000}"/>
    <cellStyle name="Komma 4 3 2 2 2 3 2 2" xfId="17746" xr:uid="{00000000-0005-0000-0000-000052320000}"/>
    <cellStyle name="Komma 4 3 2 2 2 3 3" xfId="13052" xr:uid="{00000000-0005-0000-0000-000053320000}"/>
    <cellStyle name="Komma 4 3 2 2 2 4" xfId="4532" xr:uid="{00000000-0005-0000-0000-000054320000}"/>
    <cellStyle name="Komma 4 3 2 2 2 4 2" xfId="9680" xr:uid="{00000000-0005-0000-0000-000055320000}"/>
    <cellStyle name="Komma 4 3 2 2 2 4 2 2" xfId="19310" xr:uid="{00000000-0005-0000-0000-000056320000}"/>
    <cellStyle name="Komma 4 3 2 2 2 4 3" xfId="14618" xr:uid="{00000000-0005-0000-0000-000057320000}"/>
    <cellStyle name="Komma 4 3 2 2 2 5" xfId="6248" xr:uid="{00000000-0005-0000-0000-000058320000}"/>
    <cellStyle name="Komma 4 3 2 2 2 5 2" xfId="16182" xr:uid="{00000000-0005-0000-0000-000059320000}"/>
    <cellStyle name="Komma 4 3 2 2 2 6" xfId="11402" xr:uid="{00000000-0005-0000-0000-00005A320000}"/>
    <cellStyle name="Komma 4 3 2 2 3" xfId="1920" xr:uid="{00000000-0005-0000-0000-00005B320000}"/>
    <cellStyle name="Komma 4 3 2 2 3 2" xfId="3671" xr:uid="{00000000-0005-0000-0000-00005C320000}"/>
    <cellStyle name="Komma 4 3 2 2 3 2 2" xfId="8821" xr:uid="{00000000-0005-0000-0000-00005D320000}"/>
    <cellStyle name="Komma 4 3 2 2 3 2 2 2" xfId="18527" xr:uid="{00000000-0005-0000-0000-00005E320000}"/>
    <cellStyle name="Komma 4 3 2 2 3 2 3" xfId="13833" xr:uid="{00000000-0005-0000-0000-00005F320000}"/>
    <cellStyle name="Komma 4 3 2 2 3 3" xfId="5389" xr:uid="{00000000-0005-0000-0000-000060320000}"/>
    <cellStyle name="Komma 4 3 2 2 3 3 2" xfId="10537" xr:uid="{00000000-0005-0000-0000-000061320000}"/>
    <cellStyle name="Komma 4 3 2 2 3 3 2 2" xfId="20091" xr:uid="{00000000-0005-0000-0000-000062320000}"/>
    <cellStyle name="Komma 4 3 2 2 3 3 3" xfId="15399" xr:uid="{00000000-0005-0000-0000-000063320000}"/>
    <cellStyle name="Komma 4 3 2 2 3 4" xfId="7105" xr:uid="{00000000-0005-0000-0000-000064320000}"/>
    <cellStyle name="Komma 4 3 2 2 3 4 2" xfId="16963" xr:uid="{00000000-0005-0000-0000-000065320000}"/>
    <cellStyle name="Komma 4 3 2 2 3 5" xfId="12265" xr:uid="{00000000-0005-0000-0000-000066320000}"/>
    <cellStyle name="Komma 4 3 2 2 4" xfId="2809" xr:uid="{00000000-0005-0000-0000-000067320000}"/>
    <cellStyle name="Komma 4 3 2 2 4 2" xfId="7963" xr:uid="{00000000-0005-0000-0000-000068320000}"/>
    <cellStyle name="Komma 4 3 2 2 4 2 2" xfId="17745" xr:uid="{00000000-0005-0000-0000-000069320000}"/>
    <cellStyle name="Komma 4 3 2 2 4 3" xfId="13051" xr:uid="{00000000-0005-0000-0000-00006A320000}"/>
    <cellStyle name="Komma 4 3 2 2 5" xfId="4531" xr:uid="{00000000-0005-0000-0000-00006B320000}"/>
    <cellStyle name="Komma 4 3 2 2 5 2" xfId="9679" xr:uid="{00000000-0005-0000-0000-00006C320000}"/>
    <cellStyle name="Komma 4 3 2 2 5 2 2" xfId="19309" xr:uid="{00000000-0005-0000-0000-00006D320000}"/>
    <cellStyle name="Komma 4 3 2 2 5 3" xfId="14617" xr:uid="{00000000-0005-0000-0000-00006E320000}"/>
    <cellStyle name="Komma 4 3 2 2 6" xfId="6247" xr:uid="{00000000-0005-0000-0000-00006F320000}"/>
    <cellStyle name="Komma 4 3 2 2 6 2" xfId="16181" xr:uid="{00000000-0005-0000-0000-000070320000}"/>
    <cellStyle name="Komma 4 3 2 2 7" xfId="11401" xr:uid="{00000000-0005-0000-0000-000071320000}"/>
    <cellStyle name="Komma 4 3 2 3" xfId="577" xr:uid="{00000000-0005-0000-0000-000072320000}"/>
    <cellStyle name="Komma 4 3 2 3 2" xfId="1922" xr:uid="{00000000-0005-0000-0000-000073320000}"/>
    <cellStyle name="Komma 4 3 2 3 2 2" xfId="3673" xr:uid="{00000000-0005-0000-0000-000074320000}"/>
    <cellStyle name="Komma 4 3 2 3 2 2 2" xfId="8823" xr:uid="{00000000-0005-0000-0000-000075320000}"/>
    <cellStyle name="Komma 4 3 2 3 2 2 2 2" xfId="18529" xr:uid="{00000000-0005-0000-0000-000076320000}"/>
    <cellStyle name="Komma 4 3 2 3 2 2 3" xfId="13835" xr:uid="{00000000-0005-0000-0000-000077320000}"/>
    <cellStyle name="Komma 4 3 2 3 2 3" xfId="5391" xr:uid="{00000000-0005-0000-0000-000078320000}"/>
    <cellStyle name="Komma 4 3 2 3 2 3 2" xfId="10539" xr:uid="{00000000-0005-0000-0000-000079320000}"/>
    <cellStyle name="Komma 4 3 2 3 2 3 2 2" xfId="20093" xr:uid="{00000000-0005-0000-0000-00007A320000}"/>
    <cellStyle name="Komma 4 3 2 3 2 3 3" xfId="15401" xr:uid="{00000000-0005-0000-0000-00007B320000}"/>
    <cellStyle name="Komma 4 3 2 3 2 4" xfId="7107" xr:uid="{00000000-0005-0000-0000-00007C320000}"/>
    <cellStyle name="Komma 4 3 2 3 2 4 2" xfId="16965" xr:uid="{00000000-0005-0000-0000-00007D320000}"/>
    <cellStyle name="Komma 4 3 2 3 2 5" xfId="12267" xr:uid="{00000000-0005-0000-0000-00007E320000}"/>
    <cellStyle name="Komma 4 3 2 3 3" xfId="2811" xr:uid="{00000000-0005-0000-0000-00007F320000}"/>
    <cellStyle name="Komma 4 3 2 3 3 2" xfId="7965" xr:uid="{00000000-0005-0000-0000-000080320000}"/>
    <cellStyle name="Komma 4 3 2 3 3 2 2" xfId="17747" xr:uid="{00000000-0005-0000-0000-000081320000}"/>
    <cellStyle name="Komma 4 3 2 3 3 3" xfId="13053" xr:uid="{00000000-0005-0000-0000-000082320000}"/>
    <cellStyle name="Komma 4 3 2 3 4" xfId="4533" xr:uid="{00000000-0005-0000-0000-000083320000}"/>
    <cellStyle name="Komma 4 3 2 3 4 2" xfId="9681" xr:uid="{00000000-0005-0000-0000-000084320000}"/>
    <cellStyle name="Komma 4 3 2 3 4 2 2" xfId="19311" xr:uid="{00000000-0005-0000-0000-000085320000}"/>
    <cellStyle name="Komma 4 3 2 3 4 3" xfId="14619" xr:uid="{00000000-0005-0000-0000-000086320000}"/>
    <cellStyle name="Komma 4 3 2 3 5" xfId="6249" xr:uid="{00000000-0005-0000-0000-000087320000}"/>
    <cellStyle name="Komma 4 3 2 3 5 2" xfId="16183" xr:uid="{00000000-0005-0000-0000-000088320000}"/>
    <cellStyle name="Komma 4 3 2 3 6" xfId="11403" xr:uid="{00000000-0005-0000-0000-000089320000}"/>
    <cellStyle name="Komma 4 3 2 4" xfId="578" xr:uid="{00000000-0005-0000-0000-00008A320000}"/>
    <cellStyle name="Komma 4 3 2 4 2" xfId="1923" xr:uid="{00000000-0005-0000-0000-00008B320000}"/>
    <cellStyle name="Komma 4 3 2 4 2 2" xfId="3674" xr:uid="{00000000-0005-0000-0000-00008C320000}"/>
    <cellStyle name="Komma 4 3 2 4 2 2 2" xfId="8824" xr:uid="{00000000-0005-0000-0000-00008D320000}"/>
    <cellStyle name="Komma 4 3 2 4 2 2 2 2" xfId="18530" xr:uid="{00000000-0005-0000-0000-00008E320000}"/>
    <cellStyle name="Komma 4 3 2 4 2 2 3" xfId="13836" xr:uid="{00000000-0005-0000-0000-00008F320000}"/>
    <cellStyle name="Komma 4 3 2 4 2 3" xfId="5392" xr:uid="{00000000-0005-0000-0000-000090320000}"/>
    <cellStyle name="Komma 4 3 2 4 2 3 2" xfId="10540" xr:uid="{00000000-0005-0000-0000-000091320000}"/>
    <cellStyle name="Komma 4 3 2 4 2 3 2 2" xfId="20094" xr:uid="{00000000-0005-0000-0000-000092320000}"/>
    <cellStyle name="Komma 4 3 2 4 2 3 3" xfId="15402" xr:uid="{00000000-0005-0000-0000-000093320000}"/>
    <cellStyle name="Komma 4 3 2 4 2 4" xfId="7108" xr:uid="{00000000-0005-0000-0000-000094320000}"/>
    <cellStyle name="Komma 4 3 2 4 2 4 2" xfId="16966" xr:uid="{00000000-0005-0000-0000-000095320000}"/>
    <cellStyle name="Komma 4 3 2 4 2 5" xfId="12268" xr:uid="{00000000-0005-0000-0000-000096320000}"/>
    <cellStyle name="Komma 4 3 2 4 3" xfId="2812" xr:uid="{00000000-0005-0000-0000-000097320000}"/>
    <cellStyle name="Komma 4 3 2 4 3 2" xfId="7966" xr:uid="{00000000-0005-0000-0000-000098320000}"/>
    <cellStyle name="Komma 4 3 2 4 3 2 2" xfId="17748" xr:uid="{00000000-0005-0000-0000-000099320000}"/>
    <cellStyle name="Komma 4 3 2 4 3 3" xfId="13054" xr:uid="{00000000-0005-0000-0000-00009A320000}"/>
    <cellStyle name="Komma 4 3 2 4 4" xfId="4534" xr:uid="{00000000-0005-0000-0000-00009B320000}"/>
    <cellStyle name="Komma 4 3 2 4 4 2" xfId="9682" xr:uid="{00000000-0005-0000-0000-00009C320000}"/>
    <cellStyle name="Komma 4 3 2 4 4 2 2" xfId="19312" xr:uid="{00000000-0005-0000-0000-00009D320000}"/>
    <cellStyle name="Komma 4 3 2 4 4 3" xfId="14620" xr:uid="{00000000-0005-0000-0000-00009E320000}"/>
    <cellStyle name="Komma 4 3 2 4 5" xfId="6250" xr:uid="{00000000-0005-0000-0000-00009F320000}"/>
    <cellStyle name="Komma 4 3 2 4 5 2" xfId="16184" xr:uid="{00000000-0005-0000-0000-0000A0320000}"/>
    <cellStyle name="Komma 4 3 2 4 6" xfId="11404" xr:uid="{00000000-0005-0000-0000-0000A1320000}"/>
    <cellStyle name="Komma 4 3 2 5" xfId="1919" xr:uid="{00000000-0005-0000-0000-0000A2320000}"/>
    <cellStyle name="Komma 4 3 2 5 2" xfId="3670" xr:uid="{00000000-0005-0000-0000-0000A3320000}"/>
    <cellStyle name="Komma 4 3 2 5 2 2" xfId="8820" xr:uid="{00000000-0005-0000-0000-0000A4320000}"/>
    <cellStyle name="Komma 4 3 2 5 2 2 2" xfId="18526" xr:uid="{00000000-0005-0000-0000-0000A5320000}"/>
    <cellStyle name="Komma 4 3 2 5 2 3" xfId="13832" xr:uid="{00000000-0005-0000-0000-0000A6320000}"/>
    <cellStyle name="Komma 4 3 2 5 3" xfId="5388" xr:uid="{00000000-0005-0000-0000-0000A7320000}"/>
    <cellStyle name="Komma 4 3 2 5 3 2" xfId="10536" xr:uid="{00000000-0005-0000-0000-0000A8320000}"/>
    <cellStyle name="Komma 4 3 2 5 3 2 2" xfId="20090" xr:uid="{00000000-0005-0000-0000-0000A9320000}"/>
    <cellStyle name="Komma 4 3 2 5 3 3" xfId="15398" xr:uid="{00000000-0005-0000-0000-0000AA320000}"/>
    <cellStyle name="Komma 4 3 2 5 4" xfId="7104" xr:uid="{00000000-0005-0000-0000-0000AB320000}"/>
    <cellStyle name="Komma 4 3 2 5 4 2" xfId="16962" xr:uid="{00000000-0005-0000-0000-0000AC320000}"/>
    <cellStyle name="Komma 4 3 2 5 5" xfId="12264" xr:uid="{00000000-0005-0000-0000-0000AD320000}"/>
    <cellStyle name="Komma 4 3 2 6" xfId="2808" xr:uid="{00000000-0005-0000-0000-0000AE320000}"/>
    <cellStyle name="Komma 4 3 2 6 2" xfId="7962" xr:uid="{00000000-0005-0000-0000-0000AF320000}"/>
    <cellStyle name="Komma 4 3 2 6 2 2" xfId="17744" xr:uid="{00000000-0005-0000-0000-0000B0320000}"/>
    <cellStyle name="Komma 4 3 2 6 3" xfId="13050" xr:uid="{00000000-0005-0000-0000-0000B1320000}"/>
    <cellStyle name="Komma 4 3 2 7" xfId="4530" xr:uid="{00000000-0005-0000-0000-0000B2320000}"/>
    <cellStyle name="Komma 4 3 2 7 2" xfId="9678" xr:uid="{00000000-0005-0000-0000-0000B3320000}"/>
    <cellStyle name="Komma 4 3 2 7 2 2" xfId="19308" xr:uid="{00000000-0005-0000-0000-0000B4320000}"/>
    <cellStyle name="Komma 4 3 2 7 3" xfId="14616" xr:uid="{00000000-0005-0000-0000-0000B5320000}"/>
    <cellStyle name="Komma 4 3 2 8" xfId="6246" xr:uid="{00000000-0005-0000-0000-0000B6320000}"/>
    <cellStyle name="Komma 4 3 2 8 2" xfId="16180" xr:uid="{00000000-0005-0000-0000-0000B7320000}"/>
    <cellStyle name="Komma 4 3 2 9" xfId="11400" xr:uid="{00000000-0005-0000-0000-0000B8320000}"/>
    <cellStyle name="Komma 4 3 3" xfId="579" xr:uid="{00000000-0005-0000-0000-0000B9320000}"/>
    <cellStyle name="Komma 4 3 3 2" xfId="580" xr:uid="{00000000-0005-0000-0000-0000BA320000}"/>
    <cellStyle name="Komma 4 3 3 2 2" xfId="1925" xr:uid="{00000000-0005-0000-0000-0000BB320000}"/>
    <cellStyle name="Komma 4 3 3 2 2 2" xfId="3676" xr:uid="{00000000-0005-0000-0000-0000BC320000}"/>
    <cellStyle name="Komma 4 3 3 2 2 2 2" xfId="8826" xr:uid="{00000000-0005-0000-0000-0000BD320000}"/>
    <cellStyle name="Komma 4 3 3 2 2 2 2 2" xfId="18532" xr:uid="{00000000-0005-0000-0000-0000BE320000}"/>
    <cellStyle name="Komma 4 3 3 2 2 2 3" xfId="13838" xr:uid="{00000000-0005-0000-0000-0000BF320000}"/>
    <cellStyle name="Komma 4 3 3 2 2 3" xfId="5394" xr:uid="{00000000-0005-0000-0000-0000C0320000}"/>
    <cellStyle name="Komma 4 3 3 2 2 3 2" xfId="10542" xr:uid="{00000000-0005-0000-0000-0000C1320000}"/>
    <cellStyle name="Komma 4 3 3 2 2 3 2 2" xfId="20096" xr:uid="{00000000-0005-0000-0000-0000C2320000}"/>
    <cellStyle name="Komma 4 3 3 2 2 3 3" xfId="15404" xr:uid="{00000000-0005-0000-0000-0000C3320000}"/>
    <cellStyle name="Komma 4 3 3 2 2 4" xfId="7110" xr:uid="{00000000-0005-0000-0000-0000C4320000}"/>
    <cellStyle name="Komma 4 3 3 2 2 4 2" xfId="16968" xr:uid="{00000000-0005-0000-0000-0000C5320000}"/>
    <cellStyle name="Komma 4 3 3 2 2 5" xfId="12270" xr:uid="{00000000-0005-0000-0000-0000C6320000}"/>
    <cellStyle name="Komma 4 3 3 2 3" xfId="2814" xr:uid="{00000000-0005-0000-0000-0000C7320000}"/>
    <cellStyle name="Komma 4 3 3 2 3 2" xfId="7968" xr:uid="{00000000-0005-0000-0000-0000C8320000}"/>
    <cellStyle name="Komma 4 3 3 2 3 2 2" xfId="17750" xr:uid="{00000000-0005-0000-0000-0000C9320000}"/>
    <cellStyle name="Komma 4 3 3 2 3 3" xfId="13056" xr:uid="{00000000-0005-0000-0000-0000CA320000}"/>
    <cellStyle name="Komma 4 3 3 2 4" xfId="4536" xr:uid="{00000000-0005-0000-0000-0000CB320000}"/>
    <cellStyle name="Komma 4 3 3 2 4 2" xfId="9684" xr:uid="{00000000-0005-0000-0000-0000CC320000}"/>
    <cellStyle name="Komma 4 3 3 2 4 2 2" xfId="19314" xr:uid="{00000000-0005-0000-0000-0000CD320000}"/>
    <cellStyle name="Komma 4 3 3 2 4 3" xfId="14622" xr:uid="{00000000-0005-0000-0000-0000CE320000}"/>
    <cellStyle name="Komma 4 3 3 2 5" xfId="6252" xr:uid="{00000000-0005-0000-0000-0000CF320000}"/>
    <cellStyle name="Komma 4 3 3 2 5 2" xfId="16186" xr:uid="{00000000-0005-0000-0000-0000D0320000}"/>
    <cellStyle name="Komma 4 3 3 2 6" xfId="11406" xr:uid="{00000000-0005-0000-0000-0000D1320000}"/>
    <cellStyle name="Komma 4 3 3 3" xfId="1924" xr:uid="{00000000-0005-0000-0000-0000D2320000}"/>
    <cellStyle name="Komma 4 3 3 3 2" xfId="3675" xr:uid="{00000000-0005-0000-0000-0000D3320000}"/>
    <cellStyle name="Komma 4 3 3 3 2 2" xfId="8825" xr:uid="{00000000-0005-0000-0000-0000D4320000}"/>
    <cellStyle name="Komma 4 3 3 3 2 2 2" xfId="18531" xr:uid="{00000000-0005-0000-0000-0000D5320000}"/>
    <cellStyle name="Komma 4 3 3 3 2 3" xfId="13837" xr:uid="{00000000-0005-0000-0000-0000D6320000}"/>
    <cellStyle name="Komma 4 3 3 3 3" xfId="5393" xr:uid="{00000000-0005-0000-0000-0000D7320000}"/>
    <cellStyle name="Komma 4 3 3 3 3 2" xfId="10541" xr:uid="{00000000-0005-0000-0000-0000D8320000}"/>
    <cellStyle name="Komma 4 3 3 3 3 2 2" xfId="20095" xr:uid="{00000000-0005-0000-0000-0000D9320000}"/>
    <cellStyle name="Komma 4 3 3 3 3 3" xfId="15403" xr:uid="{00000000-0005-0000-0000-0000DA320000}"/>
    <cellStyle name="Komma 4 3 3 3 4" xfId="7109" xr:uid="{00000000-0005-0000-0000-0000DB320000}"/>
    <cellStyle name="Komma 4 3 3 3 4 2" xfId="16967" xr:uid="{00000000-0005-0000-0000-0000DC320000}"/>
    <cellStyle name="Komma 4 3 3 3 5" xfId="12269" xr:uid="{00000000-0005-0000-0000-0000DD320000}"/>
    <cellStyle name="Komma 4 3 3 4" xfId="2813" xr:uid="{00000000-0005-0000-0000-0000DE320000}"/>
    <cellStyle name="Komma 4 3 3 4 2" xfId="7967" xr:uid="{00000000-0005-0000-0000-0000DF320000}"/>
    <cellStyle name="Komma 4 3 3 4 2 2" xfId="17749" xr:uid="{00000000-0005-0000-0000-0000E0320000}"/>
    <cellStyle name="Komma 4 3 3 4 3" xfId="13055" xr:uid="{00000000-0005-0000-0000-0000E1320000}"/>
    <cellStyle name="Komma 4 3 3 5" xfId="4535" xr:uid="{00000000-0005-0000-0000-0000E2320000}"/>
    <cellStyle name="Komma 4 3 3 5 2" xfId="9683" xr:uid="{00000000-0005-0000-0000-0000E3320000}"/>
    <cellStyle name="Komma 4 3 3 5 2 2" xfId="19313" xr:uid="{00000000-0005-0000-0000-0000E4320000}"/>
    <cellStyle name="Komma 4 3 3 5 3" xfId="14621" xr:uid="{00000000-0005-0000-0000-0000E5320000}"/>
    <cellStyle name="Komma 4 3 3 6" xfId="6251" xr:uid="{00000000-0005-0000-0000-0000E6320000}"/>
    <cellStyle name="Komma 4 3 3 6 2" xfId="16185" xr:uid="{00000000-0005-0000-0000-0000E7320000}"/>
    <cellStyle name="Komma 4 3 3 7" xfId="11405" xr:uid="{00000000-0005-0000-0000-0000E8320000}"/>
    <cellStyle name="Komma 4 3 4" xfId="581" xr:uid="{00000000-0005-0000-0000-0000E9320000}"/>
    <cellStyle name="Komma 4 3 4 2" xfId="1926" xr:uid="{00000000-0005-0000-0000-0000EA320000}"/>
    <cellStyle name="Komma 4 3 4 2 2" xfId="3677" xr:uid="{00000000-0005-0000-0000-0000EB320000}"/>
    <cellStyle name="Komma 4 3 4 2 2 2" xfId="8827" xr:uid="{00000000-0005-0000-0000-0000EC320000}"/>
    <cellStyle name="Komma 4 3 4 2 2 2 2" xfId="18533" xr:uid="{00000000-0005-0000-0000-0000ED320000}"/>
    <cellStyle name="Komma 4 3 4 2 2 3" xfId="13839" xr:uid="{00000000-0005-0000-0000-0000EE320000}"/>
    <cellStyle name="Komma 4 3 4 2 3" xfId="5395" xr:uid="{00000000-0005-0000-0000-0000EF320000}"/>
    <cellStyle name="Komma 4 3 4 2 3 2" xfId="10543" xr:uid="{00000000-0005-0000-0000-0000F0320000}"/>
    <cellStyle name="Komma 4 3 4 2 3 2 2" xfId="20097" xr:uid="{00000000-0005-0000-0000-0000F1320000}"/>
    <cellStyle name="Komma 4 3 4 2 3 3" xfId="15405" xr:uid="{00000000-0005-0000-0000-0000F2320000}"/>
    <cellStyle name="Komma 4 3 4 2 4" xfId="7111" xr:uid="{00000000-0005-0000-0000-0000F3320000}"/>
    <cellStyle name="Komma 4 3 4 2 4 2" xfId="16969" xr:uid="{00000000-0005-0000-0000-0000F4320000}"/>
    <cellStyle name="Komma 4 3 4 2 5" xfId="12271" xr:uid="{00000000-0005-0000-0000-0000F5320000}"/>
    <cellStyle name="Komma 4 3 4 3" xfId="2815" xr:uid="{00000000-0005-0000-0000-0000F6320000}"/>
    <cellStyle name="Komma 4 3 4 3 2" xfId="7969" xr:uid="{00000000-0005-0000-0000-0000F7320000}"/>
    <cellStyle name="Komma 4 3 4 3 2 2" xfId="17751" xr:uid="{00000000-0005-0000-0000-0000F8320000}"/>
    <cellStyle name="Komma 4 3 4 3 3" xfId="13057" xr:uid="{00000000-0005-0000-0000-0000F9320000}"/>
    <cellStyle name="Komma 4 3 4 4" xfId="4537" xr:uid="{00000000-0005-0000-0000-0000FA320000}"/>
    <cellStyle name="Komma 4 3 4 4 2" xfId="9685" xr:uid="{00000000-0005-0000-0000-0000FB320000}"/>
    <cellStyle name="Komma 4 3 4 4 2 2" xfId="19315" xr:uid="{00000000-0005-0000-0000-0000FC320000}"/>
    <cellStyle name="Komma 4 3 4 4 3" xfId="14623" xr:uid="{00000000-0005-0000-0000-0000FD320000}"/>
    <cellStyle name="Komma 4 3 4 5" xfId="6253" xr:uid="{00000000-0005-0000-0000-0000FE320000}"/>
    <cellStyle name="Komma 4 3 4 5 2" xfId="16187" xr:uid="{00000000-0005-0000-0000-0000FF320000}"/>
    <cellStyle name="Komma 4 3 4 6" xfId="11407" xr:uid="{00000000-0005-0000-0000-000000330000}"/>
    <cellStyle name="Komma 4 3 5" xfId="582" xr:uid="{00000000-0005-0000-0000-000001330000}"/>
    <cellStyle name="Komma 4 3 5 2" xfId="1927" xr:uid="{00000000-0005-0000-0000-000002330000}"/>
    <cellStyle name="Komma 4 3 5 2 2" xfId="3678" xr:uid="{00000000-0005-0000-0000-000003330000}"/>
    <cellStyle name="Komma 4 3 5 2 2 2" xfId="8828" xr:uid="{00000000-0005-0000-0000-000004330000}"/>
    <cellStyle name="Komma 4 3 5 2 2 2 2" xfId="18534" xr:uid="{00000000-0005-0000-0000-000005330000}"/>
    <cellStyle name="Komma 4 3 5 2 2 3" xfId="13840" xr:uid="{00000000-0005-0000-0000-000006330000}"/>
    <cellStyle name="Komma 4 3 5 2 3" xfId="5396" xr:uid="{00000000-0005-0000-0000-000007330000}"/>
    <cellStyle name="Komma 4 3 5 2 3 2" xfId="10544" xr:uid="{00000000-0005-0000-0000-000008330000}"/>
    <cellStyle name="Komma 4 3 5 2 3 2 2" xfId="20098" xr:uid="{00000000-0005-0000-0000-000009330000}"/>
    <cellStyle name="Komma 4 3 5 2 3 3" xfId="15406" xr:uid="{00000000-0005-0000-0000-00000A330000}"/>
    <cellStyle name="Komma 4 3 5 2 4" xfId="7112" xr:uid="{00000000-0005-0000-0000-00000B330000}"/>
    <cellStyle name="Komma 4 3 5 2 4 2" xfId="16970" xr:uid="{00000000-0005-0000-0000-00000C330000}"/>
    <cellStyle name="Komma 4 3 5 2 5" xfId="12272" xr:uid="{00000000-0005-0000-0000-00000D330000}"/>
    <cellStyle name="Komma 4 3 5 3" xfId="2816" xr:uid="{00000000-0005-0000-0000-00000E330000}"/>
    <cellStyle name="Komma 4 3 5 3 2" xfId="7970" xr:uid="{00000000-0005-0000-0000-00000F330000}"/>
    <cellStyle name="Komma 4 3 5 3 2 2" xfId="17752" xr:uid="{00000000-0005-0000-0000-000010330000}"/>
    <cellStyle name="Komma 4 3 5 3 3" xfId="13058" xr:uid="{00000000-0005-0000-0000-000011330000}"/>
    <cellStyle name="Komma 4 3 5 4" xfId="4538" xr:uid="{00000000-0005-0000-0000-000012330000}"/>
    <cellStyle name="Komma 4 3 5 4 2" xfId="9686" xr:uid="{00000000-0005-0000-0000-000013330000}"/>
    <cellStyle name="Komma 4 3 5 4 2 2" xfId="19316" xr:uid="{00000000-0005-0000-0000-000014330000}"/>
    <cellStyle name="Komma 4 3 5 4 3" xfId="14624" xr:uid="{00000000-0005-0000-0000-000015330000}"/>
    <cellStyle name="Komma 4 3 5 5" xfId="6254" xr:uid="{00000000-0005-0000-0000-000016330000}"/>
    <cellStyle name="Komma 4 3 5 5 2" xfId="16188" xr:uid="{00000000-0005-0000-0000-000017330000}"/>
    <cellStyle name="Komma 4 3 5 6" xfId="11408" xr:uid="{00000000-0005-0000-0000-000018330000}"/>
    <cellStyle name="Komma 4 3 6" xfId="1918" xr:uid="{00000000-0005-0000-0000-000019330000}"/>
    <cellStyle name="Komma 4 3 6 2" xfId="3669" xr:uid="{00000000-0005-0000-0000-00001A330000}"/>
    <cellStyle name="Komma 4 3 6 2 2" xfId="8819" xr:uid="{00000000-0005-0000-0000-00001B330000}"/>
    <cellStyle name="Komma 4 3 6 2 2 2" xfId="18525" xr:uid="{00000000-0005-0000-0000-00001C330000}"/>
    <cellStyle name="Komma 4 3 6 2 3" xfId="13831" xr:uid="{00000000-0005-0000-0000-00001D330000}"/>
    <cellStyle name="Komma 4 3 6 3" xfId="5387" xr:uid="{00000000-0005-0000-0000-00001E330000}"/>
    <cellStyle name="Komma 4 3 6 3 2" xfId="10535" xr:uid="{00000000-0005-0000-0000-00001F330000}"/>
    <cellStyle name="Komma 4 3 6 3 2 2" xfId="20089" xr:uid="{00000000-0005-0000-0000-000020330000}"/>
    <cellStyle name="Komma 4 3 6 3 3" xfId="15397" xr:uid="{00000000-0005-0000-0000-000021330000}"/>
    <cellStyle name="Komma 4 3 6 4" xfId="7103" xr:uid="{00000000-0005-0000-0000-000022330000}"/>
    <cellStyle name="Komma 4 3 6 4 2" xfId="16961" xr:uid="{00000000-0005-0000-0000-000023330000}"/>
    <cellStyle name="Komma 4 3 6 5" xfId="12263" xr:uid="{00000000-0005-0000-0000-000024330000}"/>
    <cellStyle name="Komma 4 3 7" xfId="2807" xr:uid="{00000000-0005-0000-0000-000025330000}"/>
    <cellStyle name="Komma 4 3 7 2" xfId="7961" xr:uid="{00000000-0005-0000-0000-000026330000}"/>
    <cellStyle name="Komma 4 3 7 2 2" xfId="17743" xr:uid="{00000000-0005-0000-0000-000027330000}"/>
    <cellStyle name="Komma 4 3 7 3" xfId="13049" xr:uid="{00000000-0005-0000-0000-000028330000}"/>
    <cellStyle name="Komma 4 3 8" xfId="4529" xr:uid="{00000000-0005-0000-0000-000029330000}"/>
    <cellStyle name="Komma 4 3 8 2" xfId="9677" xr:uid="{00000000-0005-0000-0000-00002A330000}"/>
    <cellStyle name="Komma 4 3 8 2 2" xfId="19307" xr:uid="{00000000-0005-0000-0000-00002B330000}"/>
    <cellStyle name="Komma 4 3 8 3" xfId="14615" xr:uid="{00000000-0005-0000-0000-00002C330000}"/>
    <cellStyle name="Komma 4 3 9" xfId="6245" xr:uid="{00000000-0005-0000-0000-00002D330000}"/>
    <cellStyle name="Komma 4 3 9 2" xfId="16179" xr:uid="{00000000-0005-0000-0000-00002E330000}"/>
    <cellStyle name="Komma 4 4" xfId="583" xr:uid="{00000000-0005-0000-0000-00002F330000}"/>
    <cellStyle name="Komma 4 4 10" xfId="11409" xr:uid="{00000000-0005-0000-0000-000030330000}"/>
    <cellStyle name="Komma 4 4 2" xfId="584" xr:uid="{00000000-0005-0000-0000-000031330000}"/>
    <cellStyle name="Komma 4 4 2 2" xfId="585" xr:uid="{00000000-0005-0000-0000-000032330000}"/>
    <cellStyle name="Komma 4 4 2 2 2" xfId="586" xr:uid="{00000000-0005-0000-0000-000033330000}"/>
    <cellStyle name="Komma 4 4 2 2 2 2" xfId="1931" xr:uid="{00000000-0005-0000-0000-000034330000}"/>
    <cellStyle name="Komma 4 4 2 2 2 2 2" xfId="3682" xr:uid="{00000000-0005-0000-0000-000035330000}"/>
    <cellStyle name="Komma 4 4 2 2 2 2 2 2" xfId="8832" xr:uid="{00000000-0005-0000-0000-000036330000}"/>
    <cellStyle name="Komma 4 4 2 2 2 2 2 2 2" xfId="18538" xr:uid="{00000000-0005-0000-0000-000037330000}"/>
    <cellStyle name="Komma 4 4 2 2 2 2 2 3" xfId="13844" xr:uid="{00000000-0005-0000-0000-000038330000}"/>
    <cellStyle name="Komma 4 4 2 2 2 2 3" xfId="5400" xr:uid="{00000000-0005-0000-0000-000039330000}"/>
    <cellStyle name="Komma 4 4 2 2 2 2 3 2" xfId="10548" xr:uid="{00000000-0005-0000-0000-00003A330000}"/>
    <cellStyle name="Komma 4 4 2 2 2 2 3 2 2" xfId="20102" xr:uid="{00000000-0005-0000-0000-00003B330000}"/>
    <cellStyle name="Komma 4 4 2 2 2 2 3 3" xfId="15410" xr:uid="{00000000-0005-0000-0000-00003C330000}"/>
    <cellStyle name="Komma 4 4 2 2 2 2 4" xfId="7116" xr:uid="{00000000-0005-0000-0000-00003D330000}"/>
    <cellStyle name="Komma 4 4 2 2 2 2 4 2" xfId="16974" xr:uid="{00000000-0005-0000-0000-00003E330000}"/>
    <cellStyle name="Komma 4 4 2 2 2 2 5" xfId="12276" xr:uid="{00000000-0005-0000-0000-00003F330000}"/>
    <cellStyle name="Komma 4 4 2 2 2 3" xfId="2820" xr:uid="{00000000-0005-0000-0000-000040330000}"/>
    <cellStyle name="Komma 4 4 2 2 2 3 2" xfId="7974" xr:uid="{00000000-0005-0000-0000-000041330000}"/>
    <cellStyle name="Komma 4 4 2 2 2 3 2 2" xfId="17756" xr:uid="{00000000-0005-0000-0000-000042330000}"/>
    <cellStyle name="Komma 4 4 2 2 2 3 3" xfId="13062" xr:uid="{00000000-0005-0000-0000-000043330000}"/>
    <cellStyle name="Komma 4 4 2 2 2 4" xfId="4542" xr:uid="{00000000-0005-0000-0000-000044330000}"/>
    <cellStyle name="Komma 4 4 2 2 2 4 2" xfId="9690" xr:uid="{00000000-0005-0000-0000-000045330000}"/>
    <cellStyle name="Komma 4 4 2 2 2 4 2 2" xfId="19320" xr:uid="{00000000-0005-0000-0000-000046330000}"/>
    <cellStyle name="Komma 4 4 2 2 2 4 3" xfId="14628" xr:uid="{00000000-0005-0000-0000-000047330000}"/>
    <cellStyle name="Komma 4 4 2 2 2 5" xfId="6258" xr:uid="{00000000-0005-0000-0000-000048330000}"/>
    <cellStyle name="Komma 4 4 2 2 2 5 2" xfId="16192" xr:uid="{00000000-0005-0000-0000-000049330000}"/>
    <cellStyle name="Komma 4 4 2 2 2 6" xfId="11412" xr:uid="{00000000-0005-0000-0000-00004A330000}"/>
    <cellStyle name="Komma 4 4 2 2 3" xfId="1930" xr:uid="{00000000-0005-0000-0000-00004B330000}"/>
    <cellStyle name="Komma 4 4 2 2 3 2" xfId="3681" xr:uid="{00000000-0005-0000-0000-00004C330000}"/>
    <cellStyle name="Komma 4 4 2 2 3 2 2" xfId="8831" xr:uid="{00000000-0005-0000-0000-00004D330000}"/>
    <cellStyle name="Komma 4 4 2 2 3 2 2 2" xfId="18537" xr:uid="{00000000-0005-0000-0000-00004E330000}"/>
    <cellStyle name="Komma 4 4 2 2 3 2 3" xfId="13843" xr:uid="{00000000-0005-0000-0000-00004F330000}"/>
    <cellStyle name="Komma 4 4 2 2 3 3" xfId="5399" xr:uid="{00000000-0005-0000-0000-000050330000}"/>
    <cellStyle name="Komma 4 4 2 2 3 3 2" xfId="10547" xr:uid="{00000000-0005-0000-0000-000051330000}"/>
    <cellStyle name="Komma 4 4 2 2 3 3 2 2" xfId="20101" xr:uid="{00000000-0005-0000-0000-000052330000}"/>
    <cellStyle name="Komma 4 4 2 2 3 3 3" xfId="15409" xr:uid="{00000000-0005-0000-0000-000053330000}"/>
    <cellStyle name="Komma 4 4 2 2 3 4" xfId="7115" xr:uid="{00000000-0005-0000-0000-000054330000}"/>
    <cellStyle name="Komma 4 4 2 2 3 4 2" xfId="16973" xr:uid="{00000000-0005-0000-0000-000055330000}"/>
    <cellStyle name="Komma 4 4 2 2 3 5" xfId="12275" xr:uid="{00000000-0005-0000-0000-000056330000}"/>
    <cellStyle name="Komma 4 4 2 2 4" xfId="2819" xr:uid="{00000000-0005-0000-0000-000057330000}"/>
    <cellStyle name="Komma 4 4 2 2 4 2" xfId="7973" xr:uid="{00000000-0005-0000-0000-000058330000}"/>
    <cellStyle name="Komma 4 4 2 2 4 2 2" xfId="17755" xr:uid="{00000000-0005-0000-0000-000059330000}"/>
    <cellStyle name="Komma 4 4 2 2 4 3" xfId="13061" xr:uid="{00000000-0005-0000-0000-00005A330000}"/>
    <cellStyle name="Komma 4 4 2 2 5" xfId="4541" xr:uid="{00000000-0005-0000-0000-00005B330000}"/>
    <cellStyle name="Komma 4 4 2 2 5 2" xfId="9689" xr:uid="{00000000-0005-0000-0000-00005C330000}"/>
    <cellStyle name="Komma 4 4 2 2 5 2 2" xfId="19319" xr:uid="{00000000-0005-0000-0000-00005D330000}"/>
    <cellStyle name="Komma 4 4 2 2 5 3" xfId="14627" xr:uid="{00000000-0005-0000-0000-00005E330000}"/>
    <cellStyle name="Komma 4 4 2 2 6" xfId="6257" xr:uid="{00000000-0005-0000-0000-00005F330000}"/>
    <cellStyle name="Komma 4 4 2 2 6 2" xfId="16191" xr:uid="{00000000-0005-0000-0000-000060330000}"/>
    <cellStyle name="Komma 4 4 2 2 7" xfId="11411" xr:uid="{00000000-0005-0000-0000-000061330000}"/>
    <cellStyle name="Komma 4 4 2 3" xfId="587" xr:uid="{00000000-0005-0000-0000-000062330000}"/>
    <cellStyle name="Komma 4 4 2 3 2" xfId="1932" xr:uid="{00000000-0005-0000-0000-000063330000}"/>
    <cellStyle name="Komma 4 4 2 3 2 2" xfId="3683" xr:uid="{00000000-0005-0000-0000-000064330000}"/>
    <cellStyle name="Komma 4 4 2 3 2 2 2" xfId="8833" xr:uid="{00000000-0005-0000-0000-000065330000}"/>
    <cellStyle name="Komma 4 4 2 3 2 2 2 2" xfId="18539" xr:uid="{00000000-0005-0000-0000-000066330000}"/>
    <cellStyle name="Komma 4 4 2 3 2 2 3" xfId="13845" xr:uid="{00000000-0005-0000-0000-000067330000}"/>
    <cellStyle name="Komma 4 4 2 3 2 3" xfId="5401" xr:uid="{00000000-0005-0000-0000-000068330000}"/>
    <cellStyle name="Komma 4 4 2 3 2 3 2" xfId="10549" xr:uid="{00000000-0005-0000-0000-000069330000}"/>
    <cellStyle name="Komma 4 4 2 3 2 3 2 2" xfId="20103" xr:uid="{00000000-0005-0000-0000-00006A330000}"/>
    <cellStyle name="Komma 4 4 2 3 2 3 3" xfId="15411" xr:uid="{00000000-0005-0000-0000-00006B330000}"/>
    <cellStyle name="Komma 4 4 2 3 2 4" xfId="7117" xr:uid="{00000000-0005-0000-0000-00006C330000}"/>
    <cellStyle name="Komma 4 4 2 3 2 4 2" xfId="16975" xr:uid="{00000000-0005-0000-0000-00006D330000}"/>
    <cellStyle name="Komma 4 4 2 3 2 5" xfId="12277" xr:uid="{00000000-0005-0000-0000-00006E330000}"/>
    <cellStyle name="Komma 4 4 2 3 3" xfId="2821" xr:uid="{00000000-0005-0000-0000-00006F330000}"/>
    <cellStyle name="Komma 4 4 2 3 3 2" xfId="7975" xr:uid="{00000000-0005-0000-0000-000070330000}"/>
    <cellStyle name="Komma 4 4 2 3 3 2 2" xfId="17757" xr:uid="{00000000-0005-0000-0000-000071330000}"/>
    <cellStyle name="Komma 4 4 2 3 3 3" xfId="13063" xr:uid="{00000000-0005-0000-0000-000072330000}"/>
    <cellStyle name="Komma 4 4 2 3 4" xfId="4543" xr:uid="{00000000-0005-0000-0000-000073330000}"/>
    <cellStyle name="Komma 4 4 2 3 4 2" xfId="9691" xr:uid="{00000000-0005-0000-0000-000074330000}"/>
    <cellStyle name="Komma 4 4 2 3 4 2 2" xfId="19321" xr:uid="{00000000-0005-0000-0000-000075330000}"/>
    <cellStyle name="Komma 4 4 2 3 4 3" xfId="14629" xr:uid="{00000000-0005-0000-0000-000076330000}"/>
    <cellStyle name="Komma 4 4 2 3 5" xfId="6259" xr:uid="{00000000-0005-0000-0000-000077330000}"/>
    <cellStyle name="Komma 4 4 2 3 5 2" xfId="16193" xr:uid="{00000000-0005-0000-0000-000078330000}"/>
    <cellStyle name="Komma 4 4 2 3 6" xfId="11413" xr:uid="{00000000-0005-0000-0000-000079330000}"/>
    <cellStyle name="Komma 4 4 2 4" xfId="588" xr:uid="{00000000-0005-0000-0000-00007A330000}"/>
    <cellStyle name="Komma 4 4 2 4 2" xfId="1933" xr:uid="{00000000-0005-0000-0000-00007B330000}"/>
    <cellStyle name="Komma 4 4 2 4 2 2" xfId="3684" xr:uid="{00000000-0005-0000-0000-00007C330000}"/>
    <cellStyle name="Komma 4 4 2 4 2 2 2" xfId="8834" xr:uid="{00000000-0005-0000-0000-00007D330000}"/>
    <cellStyle name="Komma 4 4 2 4 2 2 2 2" xfId="18540" xr:uid="{00000000-0005-0000-0000-00007E330000}"/>
    <cellStyle name="Komma 4 4 2 4 2 2 3" xfId="13846" xr:uid="{00000000-0005-0000-0000-00007F330000}"/>
    <cellStyle name="Komma 4 4 2 4 2 3" xfId="5402" xr:uid="{00000000-0005-0000-0000-000080330000}"/>
    <cellStyle name="Komma 4 4 2 4 2 3 2" xfId="10550" xr:uid="{00000000-0005-0000-0000-000081330000}"/>
    <cellStyle name="Komma 4 4 2 4 2 3 2 2" xfId="20104" xr:uid="{00000000-0005-0000-0000-000082330000}"/>
    <cellStyle name="Komma 4 4 2 4 2 3 3" xfId="15412" xr:uid="{00000000-0005-0000-0000-000083330000}"/>
    <cellStyle name="Komma 4 4 2 4 2 4" xfId="7118" xr:uid="{00000000-0005-0000-0000-000084330000}"/>
    <cellStyle name="Komma 4 4 2 4 2 4 2" xfId="16976" xr:uid="{00000000-0005-0000-0000-000085330000}"/>
    <cellStyle name="Komma 4 4 2 4 2 5" xfId="12278" xr:uid="{00000000-0005-0000-0000-000086330000}"/>
    <cellStyle name="Komma 4 4 2 4 3" xfId="2822" xr:uid="{00000000-0005-0000-0000-000087330000}"/>
    <cellStyle name="Komma 4 4 2 4 3 2" xfId="7976" xr:uid="{00000000-0005-0000-0000-000088330000}"/>
    <cellStyle name="Komma 4 4 2 4 3 2 2" xfId="17758" xr:uid="{00000000-0005-0000-0000-000089330000}"/>
    <cellStyle name="Komma 4 4 2 4 3 3" xfId="13064" xr:uid="{00000000-0005-0000-0000-00008A330000}"/>
    <cellStyle name="Komma 4 4 2 4 4" xfId="4544" xr:uid="{00000000-0005-0000-0000-00008B330000}"/>
    <cellStyle name="Komma 4 4 2 4 4 2" xfId="9692" xr:uid="{00000000-0005-0000-0000-00008C330000}"/>
    <cellStyle name="Komma 4 4 2 4 4 2 2" xfId="19322" xr:uid="{00000000-0005-0000-0000-00008D330000}"/>
    <cellStyle name="Komma 4 4 2 4 4 3" xfId="14630" xr:uid="{00000000-0005-0000-0000-00008E330000}"/>
    <cellStyle name="Komma 4 4 2 4 5" xfId="6260" xr:uid="{00000000-0005-0000-0000-00008F330000}"/>
    <cellStyle name="Komma 4 4 2 4 5 2" xfId="16194" xr:uid="{00000000-0005-0000-0000-000090330000}"/>
    <cellStyle name="Komma 4 4 2 4 6" xfId="11414" xr:uid="{00000000-0005-0000-0000-000091330000}"/>
    <cellStyle name="Komma 4 4 2 5" xfId="1929" xr:uid="{00000000-0005-0000-0000-000092330000}"/>
    <cellStyle name="Komma 4 4 2 5 2" xfId="3680" xr:uid="{00000000-0005-0000-0000-000093330000}"/>
    <cellStyle name="Komma 4 4 2 5 2 2" xfId="8830" xr:uid="{00000000-0005-0000-0000-000094330000}"/>
    <cellStyle name="Komma 4 4 2 5 2 2 2" xfId="18536" xr:uid="{00000000-0005-0000-0000-000095330000}"/>
    <cellStyle name="Komma 4 4 2 5 2 3" xfId="13842" xr:uid="{00000000-0005-0000-0000-000096330000}"/>
    <cellStyle name="Komma 4 4 2 5 3" xfId="5398" xr:uid="{00000000-0005-0000-0000-000097330000}"/>
    <cellStyle name="Komma 4 4 2 5 3 2" xfId="10546" xr:uid="{00000000-0005-0000-0000-000098330000}"/>
    <cellStyle name="Komma 4 4 2 5 3 2 2" xfId="20100" xr:uid="{00000000-0005-0000-0000-000099330000}"/>
    <cellStyle name="Komma 4 4 2 5 3 3" xfId="15408" xr:uid="{00000000-0005-0000-0000-00009A330000}"/>
    <cellStyle name="Komma 4 4 2 5 4" xfId="7114" xr:uid="{00000000-0005-0000-0000-00009B330000}"/>
    <cellStyle name="Komma 4 4 2 5 4 2" xfId="16972" xr:uid="{00000000-0005-0000-0000-00009C330000}"/>
    <cellStyle name="Komma 4 4 2 5 5" xfId="12274" xr:uid="{00000000-0005-0000-0000-00009D330000}"/>
    <cellStyle name="Komma 4 4 2 6" xfId="2818" xr:uid="{00000000-0005-0000-0000-00009E330000}"/>
    <cellStyle name="Komma 4 4 2 6 2" xfId="7972" xr:uid="{00000000-0005-0000-0000-00009F330000}"/>
    <cellStyle name="Komma 4 4 2 6 2 2" xfId="17754" xr:uid="{00000000-0005-0000-0000-0000A0330000}"/>
    <cellStyle name="Komma 4 4 2 6 3" xfId="13060" xr:uid="{00000000-0005-0000-0000-0000A1330000}"/>
    <cellStyle name="Komma 4 4 2 7" xfId="4540" xr:uid="{00000000-0005-0000-0000-0000A2330000}"/>
    <cellStyle name="Komma 4 4 2 7 2" xfId="9688" xr:uid="{00000000-0005-0000-0000-0000A3330000}"/>
    <cellStyle name="Komma 4 4 2 7 2 2" xfId="19318" xr:uid="{00000000-0005-0000-0000-0000A4330000}"/>
    <cellStyle name="Komma 4 4 2 7 3" xfId="14626" xr:uid="{00000000-0005-0000-0000-0000A5330000}"/>
    <cellStyle name="Komma 4 4 2 8" xfId="6256" xr:uid="{00000000-0005-0000-0000-0000A6330000}"/>
    <cellStyle name="Komma 4 4 2 8 2" xfId="16190" xr:uid="{00000000-0005-0000-0000-0000A7330000}"/>
    <cellStyle name="Komma 4 4 2 9" xfId="11410" xr:uid="{00000000-0005-0000-0000-0000A8330000}"/>
    <cellStyle name="Komma 4 4 3" xfId="589" xr:uid="{00000000-0005-0000-0000-0000A9330000}"/>
    <cellStyle name="Komma 4 4 3 2" xfId="590" xr:uid="{00000000-0005-0000-0000-0000AA330000}"/>
    <cellStyle name="Komma 4 4 3 2 2" xfId="1935" xr:uid="{00000000-0005-0000-0000-0000AB330000}"/>
    <cellStyle name="Komma 4 4 3 2 2 2" xfId="3686" xr:uid="{00000000-0005-0000-0000-0000AC330000}"/>
    <cellStyle name="Komma 4 4 3 2 2 2 2" xfId="8836" xr:uid="{00000000-0005-0000-0000-0000AD330000}"/>
    <cellStyle name="Komma 4 4 3 2 2 2 2 2" xfId="18542" xr:uid="{00000000-0005-0000-0000-0000AE330000}"/>
    <cellStyle name="Komma 4 4 3 2 2 2 3" xfId="13848" xr:uid="{00000000-0005-0000-0000-0000AF330000}"/>
    <cellStyle name="Komma 4 4 3 2 2 3" xfId="5404" xr:uid="{00000000-0005-0000-0000-0000B0330000}"/>
    <cellStyle name="Komma 4 4 3 2 2 3 2" xfId="10552" xr:uid="{00000000-0005-0000-0000-0000B1330000}"/>
    <cellStyle name="Komma 4 4 3 2 2 3 2 2" xfId="20106" xr:uid="{00000000-0005-0000-0000-0000B2330000}"/>
    <cellStyle name="Komma 4 4 3 2 2 3 3" xfId="15414" xr:uid="{00000000-0005-0000-0000-0000B3330000}"/>
    <cellStyle name="Komma 4 4 3 2 2 4" xfId="7120" xr:uid="{00000000-0005-0000-0000-0000B4330000}"/>
    <cellStyle name="Komma 4 4 3 2 2 4 2" xfId="16978" xr:uid="{00000000-0005-0000-0000-0000B5330000}"/>
    <cellStyle name="Komma 4 4 3 2 2 5" xfId="12280" xr:uid="{00000000-0005-0000-0000-0000B6330000}"/>
    <cellStyle name="Komma 4 4 3 2 3" xfId="2824" xr:uid="{00000000-0005-0000-0000-0000B7330000}"/>
    <cellStyle name="Komma 4 4 3 2 3 2" xfId="7978" xr:uid="{00000000-0005-0000-0000-0000B8330000}"/>
    <cellStyle name="Komma 4 4 3 2 3 2 2" xfId="17760" xr:uid="{00000000-0005-0000-0000-0000B9330000}"/>
    <cellStyle name="Komma 4 4 3 2 3 3" xfId="13066" xr:uid="{00000000-0005-0000-0000-0000BA330000}"/>
    <cellStyle name="Komma 4 4 3 2 4" xfId="4546" xr:uid="{00000000-0005-0000-0000-0000BB330000}"/>
    <cellStyle name="Komma 4 4 3 2 4 2" xfId="9694" xr:uid="{00000000-0005-0000-0000-0000BC330000}"/>
    <cellStyle name="Komma 4 4 3 2 4 2 2" xfId="19324" xr:uid="{00000000-0005-0000-0000-0000BD330000}"/>
    <cellStyle name="Komma 4 4 3 2 4 3" xfId="14632" xr:uid="{00000000-0005-0000-0000-0000BE330000}"/>
    <cellStyle name="Komma 4 4 3 2 5" xfId="6262" xr:uid="{00000000-0005-0000-0000-0000BF330000}"/>
    <cellStyle name="Komma 4 4 3 2 5 2" xfId="16196" xr:uid="{00000000-0005-0000-0000-0000C0330000}"/>
    <cellStyle name="Komma 4 4 3 2 6" xfId="11416" xr:uid="{00000000-0005-0000-0000-0000C1330000}"/>
    <cellStyle name="Komma 4 4 3 3" xfId="1934" xr:uid="{00000000-0005-0000-0000-0000C2330000}"/>
    <cellStyle name="Komma 4 4 3 3 2" xfId="3685" xr:uid="{00000000-0005-0000-0000-0000C3330000}"/>
    <cellStyle name="Komma 4 4 3 3 2 2" xfId="8835" xr:uid="{00000000-0005-0000-0000-0000C4330000}"/>
    <cellStyle name="Komma 4 4 3 3 2 2 2" xfId="18541" xr:uid="{00000000-0005-0000-0000-0000C5330000}"/>
    <cellStyle name="Komma 4 4 3 3 2 3" xfId="13847" xr:uid="{00000000-0005-0000-0000-0000C6330000}"/>
    <cellStyle name="Komma 4 4 3 3 3" xfId="5403" xr:uid="{00000000-0005-0000-0000-0000C7330000}"/>
    <cellStyle name="Komma 4 4 3 3 3 2" xfId="10551" xr:uid="{00000000-0005-0000-0000-0000C8330000}"/>
    <cellStyle name="Komma 4 4 3 3 3 2 2" xfId="20105" xr:uid="{00000000-0005-0000-0000-0000C9330000}"/>
    <cellStyle name="Komma 4 4 3 3 3 3" xfId="15413" xr:uid="{00000000-0005-0000-0000-0000CA330000}"/>
    <cellStyle name="Komma 4 4 3 3 4" xfId="7119" xr:uid="{00000000-0005-0000-0000-0000CB330000}"/>
    <cellStyle name="Komma 4 4 3 3 4 2" xfId="16977" xr:uid="{00000000-0005-0000-0000-0000CC330000}"/>
    <cellStyle name="Komma 4 4 3 3 5" xfId="12279" xr:uid="{00000000-0005-0000-0000-0000CD330000}"/>
    <cellStyle name="Komma 4 4 3 4" xfId="2823" xr:uid="{00000000-0005-0000-0000-0000CE330000}"/>
    <cellStyle name="Komma 4 4 3 4 2" xfId="7977" xr:uid="{00000000-0005-0000-0000-0000CF330000}"/>
    <cellStyle name="Komma 4 4 3 4 2 2" xfId="17759" xr:uid="{00000000-0005-0000-0000-0000D0330000}"/>
    <cellStyle name="Komma 4 4 3 4 3" xfId="13065" xr:uid="{00000000-0005-0000-0000-0000D1330000}"/>
    <cellStyle name="Komma 4 4 3 5" xfId="4545" xr:uid="{00000000-0005-0000-0000-0000D2330000}"/>
    <cellStyle name="Komma 4 4 3 5 2" xfId="9693" xr:uid="{00000000-0005-0000-0000-0000D3330000}"/>
    <cellStyle name="Komma 4 4 3 5 2 2" xfId="19323" xr:uid="{00000000-0005-0000-0000-0000D4330000}"/>
    <cellStyle name="Komma 4 4 3 5 3" xfId="14631" xr:uid="{00000000-0005-0000-0000-0000D5330000}"/>
    <cellStyle name="Komma 4 4 3 6" xfId="6261" xr:uid="{00000000-0005-0000-0000-0000D6330000}"/>
    <cellStyle name="Komma 4 4 3 6 2" xfId="16195" xr:uid="{00000000-0005-0000-0000-0000D7330000}"/>
    <cellStyle name="Komma 4 4 3 7" xfId="11415" xr:uid="{00000000-0005-0000-0000-0000D8330000}"/>
    <cellStyle name="Komma 4 4 4" xfId="591" xr:uid="{00000000-0005-0000-0000-0000D9330000}"/>
    <cellStyle name="Komma 4 4 4 2" xfId="1936" xr:uid="{00000000-0005-0000-0000-0000DA330000}"/>
    <cellStyle name="Komma 4 4 4 2 2" xfId="3687" xr:uid="{00000000-0005-0000-0000-0000DB330000}"/>
    <cellStyle name="Komma 4 4 4 2 2 2" xfId="8837" xr:uid="{00000000-0005-0000-0000-0000DC330000}"/>
    <cellStyle name="Komma 4 4 4 2 2 2 2" xfId="18543" xr:uid="{00000000-0005-0000-0000-0000DD330000}"/>
    <cellStyle name="Komma 4 4 4 2 2 3" xfId="13849" xr:uid="{00000000-0005-0000-0000-0000DE330000}"/>
    <cellStyle name="Komma 4 4 4 2 3" xfId="5405" xr:uid="{00000000-0005-0000-0000-0000DF330000}"/>
    <cellStyle name="Komma 4 4 4 2 3 2" xfId="10553" xr:uid="{00000000-0005-0000-0000-0000E0330000}"/>
    <cellStyle name="Komma 4 4 4 2 3 2 2" xfId="20107" xr:uid="{00000000-0005-0000-0000-0000E1330000}"/>
    <cellStyle name="Komma 4 4 4 2 3 3" xfId="15415" xr:uid="{00000000-0005-0000-0000-0000E2330000}"/>
    <cellStyle name="Komma 4 4 4 2 4" xfId="7121" xr:uid="{00000000-0005-0000-0000-0000E3330000}"/>
    <cellStyle name="Komma 4 4 4 2 4 2" xfId="16979" xr:uid="{00000000-0005-0000-0000-0000E4330000}"/>
    <cellStyle name="Komma 4 4 4 2 5" xfId="12281" xr:uid="{00000000-0005-0000-0000-0000E5330000}"/>
    <cellStyle name="Komma 4 4 4 3" xfId="2825" xr:uid="{00000000-0005-0000-0000-0000E6330000}"/>
    <cellStyle name="Komma 4 4 4 3 2" xfId="7979" xr:uid="{00000000-0005-0000-0000-0000E7330000}"/>
    <cellStyle name="Komma 4 4 4 3 2 2" xfId="17761" xr:uid="{00000000-0005-0000-0000-0000E8330000}"/>
    <cellStyle name="Komma 4 4 4 3 3" xfId="13067" xr:uid="{00000000-0005-0000-0000-0000E9330000}"/>
    <cellStyle name="Komma 4 4 4 4" xfId="4547" xr:uid="{00000000-0005-0000-0000-0000EA330000}"/>
    <cellStyle name="Komma 4 4 4 4 2" xfId="9695" xr:uid="{00000000-0005-0000-0000-0000EB330000}"/>
    <cellStyle name="Komma 4 4 4 4 2 2" xfId="19325" xr:uid="{00000000-0005-0000-0000-0000EC330000}"/>
    <cellStyle name="Komma 4 4 4 4 3" xfId="14633" xr:uid="{00000000-0005-0000-0000-0000ED330000}"/>
    <cellStyle name="Komma 4 4 4 5" xfId="6263" xr:uid="{00000000-0005-0000-0000-0000EE330000}"/>
    <cellStyle name="Komma 4 4 4 5 2" xfId="16197" xr:uid="{00000000-0005-0000-0000-0000EF330000}"/>
    <cellStyle name="Komma 4 4 4 6" xfId="11417" xr:uid="{00000000-0005-0000-0000-0000F0330000}"/>
    <cellStyle name="Komma 4 4 5" xfId="592" xr:uid="{00000000-0005-0000-0000-0000F1330000}"/>
    <cellStyle name="Komma 4 4 5 2" xfId="1937" xr:uid="{00000000-0005-0000-0000-0000F2330000}"/>
    <cellStyle name="Komma 4 4 5 2 2" xfId="3688" xr:uid="{00000000-0005-0000-0000-0000F3330000}"/>
    <cellStyle name="Komma 4 4 5 2 2 2" xfId="8838" xr:uid="{00000000-0005-0000-0000-0000F4330000}"/>
    <cellStyle name="Komma 4 4 5 2 2 2 2" xfId="18544" xr:uid="{00000000-0005-0000-0000-0000F5330000}"/>
    <cellStyle name="Komma 4 4 5 2 2 3" xfId="13850" xr:uid="{00000000-0005-0000-0000-0000F6330000}"/>
    <cellStyle name="Komma 4 4 5 2 3" xfId="5406" xr:uid="{00000000-0005-0000-0000-0000F7330000}"/>
    <cellStyle name="Komma 4 4 5 2 3 2" xfId="10554" xr:uid="{00000000-0005-0000-0000-0000F8330000}"/>
    <cellStyle name="Komma 4 4 5 2 3 2 2" xfId="20108" xr:uid="{00000000-0005-0000-0000-0000F9330000}"/>
    <cellStyle name="Komma 4 4 5 2 3 3" xfId="15416" xr:uid="{00000000-0005-0000-0000-0000FA330000}"/>
    <cellStyle name="Komma 4 4 5 2 4" xfId="7122" xr:uid="{00000000-0005-0000-0000-0000FB330000}"/>
    <cellStyle name="Komma 4 4 5 2 4 2" xfId="16980" xr:uid="{00000000-0005-0000-0000-0000FC330000}"/>
    <cellStyle name="Komma 4 4 5 2 5" xfId="12282" xr:uid="{00000000-0005-0000-0000-0000FD330000}"/>
    <cellStyle name="Komma 4 4 5 3" xfId="2826" xr:uid="{00000000-0005-0000-0000-0000FE330000}"/>
    <cellStyle name="Komma 4 4 5 3 2" xfId="7980" xr:uid="{00000000-0005-0000-0000-0000FF330000}"/>
    <cellStyle name="Komma 4 4 5 3 2 2" xfId="17762" xr:uid="{00000000-0005-0000-0000-000000340000}"/>
    <cellStyle name="Komma 4 4 5 3 3" xfId="13068" xr:uid="{00000000-0005-0000-0000-000001340000}"/>
    <cellStyle name="Komma 4 4 5 4" xfId="4548" xr:uid="{00000000-0005-0000-0000-000002340000}"/>
    <cellStyle name="Komma 4 4 5 4 2" xfId="9696" xr:uid="{00000000-0005-0000-0000-000003340000}"/>
    <cellStyle name="Komma 4 4 5 4 2 2" xfId="19326" xr:uid="{00000000-0005-0000-0000-000004340000}"/>
    <cellStyle name="Komma 4 4 5 4 3" xfId="14634" xr:uid="{00000000-0005-0000-0000-000005340000}"/>
    <cellStyle name="Komma 4 4 5 5" xfId="6264" xr:uid="{00000000-0005-0000-0000-000006340000}"/>
    <cellStyle name="Komma 4 4 5 5 2" xfId="16198" xr:uid="{00000000-0005-0000-0000-000007340000}"/>
    <cellStyle name="Komma 4 4 5 6" xfId="11418" xr:uid="{00000000-0005-0000-0000-000008340000}"/>
    <cellStyle name="Komma 4 4 6" xfId="1928" xr:uid="{00000000-0005-0000-0000-000009340000}"/>
    <cellStyle name="Komma 4 4 6 2" xfId="3679" xr:uid="{00000000-0005-0000-0000-00000A340000}"/>
    <cellStyle name="Komma 4 4 6 2 2" xfId="8829" xr:uid="{00000000-0005-0000-0000-00000B340000}"/>
    <cellStyle name="Komma 4 4 6 2 2 2" xfId="18535" xr:uid="{00000000-0005-0000-0000-00000C340000}"/>
    <cellStyle name="Komma 4 4 6 2 3" xfId="13841" xr:uid="{00000000-0005-0000-0000-00000D340000}"/>
    <cellStyle name="Komma 4 4 6 3" xfId="5397" xr:uid="{00000000-0005-0000-0000-00000E340000}"/>
    <cellStyle name="Komma 4 4 6 3 2" xfId="10545" xr:uid="{00000000-0005-0000-0000-00000F340000}"/>
    <cellStyle name="Komma 4 4 6 3 2 2" xfId="20099" xr:uid="{00000000-0005-0000-0000-000010340000}"/>
    <cellStyle name="Komma 4 4 6 3 3" xfId="15407" xr:uid="{00000000-0005-0000-0000-000011340000}"/>
    <cellStyle name="Komma 4 4 6 4" xfId="7113" xr:uid="{00000000-0005-0000-0000-000012340000}"/>
    <cellStyle name="Komma 4 4 6 4 2" xfId="16971" xr:uid="{00000000-0005-0000-0000-000013340000}"/>
    <cellStyle name="Komma 4 4 6 5" xfId="12273" xr:uid="{00000000-0005-0000-0000-000014340000}"/>
    <cellStyle name="Komma 4 4 7" xfId="2817" xr:uid="{00000000-0005-0000-0000-000015340000}"/>
    <cellStyle name="Komma 4 4 7 2" xfId="7971" xr:uid="{00000000-0005-0000-0000-000016340000}"/>
    <cellStyle name="Komma 4 4 7 2 2" xfId="17753" xr:uid="{00000000-0005-0000-0000-000017340000}"/>
    <cellStyle name="Komma 4 4 7 3" xfId="13059" xr:uid="{00000000-0005-0000-0000-000018340000}"/>
    <cellStyle name="Komma 4 4 8" xfId="4539" xr:uid="{00000000-0005-0000-0000-000019340000}"/>
    <cellStyle name="Komma 4 4 8 2" xfId="9687" xr:uid="{00000000-0005-0000-0000-00001A340000}"/>
    <cellStyle name="Komma 4 4 8 2 2" xfId="19317" xr:uid="{00000000-0005-0000-0000-00001B340000}"/>
    <cellStyle name="Komma 4 4 8 3" xfId="14625" xr:uid="{00000000-0005-0000-0000-00001C340000}"/>
    <cellStyle name="Komma 4 4 9" xfId="6255" xr:uid="{00000000-0005-0000-0000-00001D340000}"/>
    <cellStyle name="Komma 4 4 9 2" xfId="16189" xr:uid="{00000000-0005-0000-0000-00001E340000}"/>
    <cellStyle name="Komma 4 5" xfId="593" xr:uid="{00000000-0005-0000-0000-00001F340000}"/>
    <cellStyle name="Komma 4 5 10" xfId="11419" xr:uid="{00000000-0005-0000-0000-000020340000}"/>
    <cellStyle name="Komma 4 5 2" xfId="594" xr:uid="{00000000-0005-0000-0000-000021340000}"/>
    <cellStyle name="Komma 4 5 2 2" xfId="595" xr:uid="{00000000-0005-0000-0000-000022340000}"/>
    <cellStyle name="Komma 4 5 2 2 2" xfId="596" xr:uid="{00000000-0005-0000-0000-000023340000}"/>
    <cellStyle name="Komma 4 5 2 2 2 2" xfId="1941" xr:uid="{00000000-0005-0000-0000-000024340000}"/>
    <cellStyle name="Komma 4 5 2 2 2 2 2" xfId="3692" xr:uid="{00000000-0005-0000-0000-000025340000}"/>
    <cellStyle name="Komma 4 5 2 2 2 2 2 2" xfId="8842" xr:uid="{00000000-0005-0000-0000-000026340000}"/>
    <cellStyle name="Komma 4 5 2 2 2 2 2 2 2" xfId="18548" xr:uid="{00000000-0005-0000-0000-000027340000}"/>
    <cellStyle name="Komma 4 5 2 2 2 2 2 3" xfId="13854" xr:uid="{00000000-0005-0000-0000-000028340000}"/>
    <cellStyle name="Komma 4 5 2 2 2 2 3" xfId="5410" xr:uid="{00000000-0005-0000-0000-000029340000}"/>
    <cellStyle name="Komma 4 5 2 2 2 2 3 2" xfId="10558" xr:uid="{00000000-0005-0000-0000-00002A340000}"/>
    <cellStyle name="Komma 4 5 2 2 2 2 3 2 2" xfId="20112" xr:uid="{00000000-0005-0000-0000-00002B340000}"/>
    <cellStyle name="Komma 4 5 2 2 2 2 3 3" xfId="15420" xr:uid="{00000000-0005-0000-0000-00002C340000}"/>
    <cellStyle name="Komma 4 5 2 2 2 2 4" xfId="7126" xr:uid="{00000000-0005-0000-0000-00002D340000}"/>
    <cellStyle name="Komma 4 5 2 2 2 2 4 2" xfId="16984" xr:uid="{00000000-0005-0000-0000-00002E340000}"/>
    <cellStyle name="Komma 4 5 2 2 2 2 5" xfId="12286" xr:uid="{00000000-0005-0000-0000-00002F340000}"/>
    <cellStyle name="Komma 4 5 2 2 2 3" xfId="2830" xr:uid="{00000000-0005-0000-0000-000030340000}"/>
    <cellStyle name="Komma 4 5 2 2 2 3 2" xfId="7984" xr:uid="{00000000-0005-0000-0000-000031340000}"/>
    <cellStyle name="Komma 4 5 2 2 2 3 2 2" xfId="17766" xr:uid="{00000000-0005-0000-0000-000032340000}"/>
    <cellStyle name="Komma 4 5 2 2 2 3 3" xfId="13072" xr:uid="{00000000-0005-0000-0000-000033340000}"/>
    <cellStyle name="Komma 4 5 2 2 2 4" xfId="4552" xr:uid="{00000000-0005-0000-0000-000034340000}"/>
    <cellStyle name="Komma 4 5 2 2 2 4 2" xfId="9700" xr:uid="{00000000-0005-0000-0000-000035340000}"/>
    <cellStyle name="Komma 4 5 2 2 2 4 2 2" xfId="19330" xr:uid="{00000000-0005-0000-0000-000036340000}"/>
    <cellStyle name="Komma 4 5 2 2 2 4 3" xfId="14638" xr:uid="{00000000-0005-0000-0000-000037340000}"/>
    <cellStyle name="Komma 4 5 2 2 2 5" xfId="6268" xr:uid="{00000000-0005-0000-0000-000038340000}"/>
    <cellStyle name="Komma 4 5 2 2 2 5 2" xfId="16202" xr:uid="{00000000-0005-0000-0000-000039340000}"/>
    <cellStyle name="Komma 4 5 2 2 2 6" xfId="11422" xr:uid="{00000000-0005-0000-0000-00003A340000}"/>
    <cellStyle name="Komma 4 5 2 2 3" xfId="1940" xr:uid="{00000000-0005-0000-0000-00003B340000}"/>
    <cellStyle name="Komma 4 5 2 2 3 2" xfId="3691" xr:uid="{00000000-0005-0000-0000-00003C340000}"/>
    <cellStyle name="Komma 4 5 2 2 3 2 2" xfId="8841" xr:uid="{00000000-0005-0000-0000-00003D340000}"/>
    <cellStyle name="Komma 4 5 2 2 3 2 2 2" xfId="18547" xr:uid="{00000000-0005-0000-0000-00003E340000}"/>
    <cellStyle name="Komma 4 5 2 2 3 2 3" xfId="13853" xr:uid="{00000000-0005-0000-0000-00003F340000}"/>
    <cellStyle name="Komma 4 5 2 2 3 3" xfId="5409" xr:uid="{00000000-0005-0000-0000-000040340000}"/>
    <cellStyle name="Komma 4 5 2 2 3 3 2" xfId="10557" xr:uid="{00000000-0005-0000-0000-000041340000}"/>
    <cellStyle name="Komma 4 5 2 2 3 3 2 2" xfId="20111" xr:uid="{00000000-0005-0000-0000-000042340000}"/>
    <cellStyle name="Komma 4 5 2 2 3 3 3" xfId="15419" xr:uid="{00000000-0005-0000-0000-000043340000}"/>
    <cellStyle name="Komma 4 5 2 2 3 4" xfId="7125" xr:uid="{00000000-0005-0000-0000-000044340000}"/>
    <cellStyle name="Komma 4 5 2 2 3 4 2" xfId="16983" xr:uid="{00000000-0005-0000-0000-000045340000}"/>
    <cellStyle name="Komma 4 5 2 2 3 5" xfId="12285" xr:uid="{00000000-0005-0000-0000-000046340000}"/>
    <cellStyle name="Komma 4 5 2 2 4" xfId="2829" xr:uid="{00000000-0005-0000-0000-000047340000}"/>
    <cellStyle name="Komma 4 5 2 2 4 2" xfId="7983" xr:uid="{00000000-0005-0000-0000-000048340000}"/>
    <cellStyle name="Komma 4 5 2 2 4 2 2" xfId="17765" xr:uid="{00000000-0005-0000-0000-000049340000}"/>
    <cellStyle name="Komma 4 5 2 2 4 3" xfId="13071" xr:uid="{00000000-0005-0000-0000-00004A340000}"/>
    <cellStyle name="Komma 4 5 2 2 5" xfId="4551" xr:uid="{00000000-0005-0000-0000-00004B340000}"/>
    <cellStyle name="Komma 4 5 2 2 5 2" xfId="9699" xr:uid="{00000000-0005-0000-0000-00004C340000}"/>
    <cellStyle name="Komma 4 5 2 2 5 2 2" xfId="19329" xr:uid="{00000000-0005-0000-0000-00004D340000}"/>
    <cellStyle name="Komma 4 5 2 2 5 3" xfId="14637" xr:uid="{00000000-0005-0000-0000-00004E340000}"/>
    <cellStyle name="Komma 4 5 2 2 6" xfId="6267" xr:uid="{00000000-0005-0000-0000-00004F340000}"/>
    <cellStyle name="Komma 4 5 2 2 6 2" xfId="16201" xr:uid="{00000000-0005-0000-0000-000050340000}"/>
    <cellStyle name="Komma 4 5 2 2 7" xfId="11421" xr:uid="{00000000-0005-0000-0000-000051340000}"/>
    <cellStyle name="Komma 4 5 2 3" xfId="597" xr:uid="{00000000-0005-0000-0000-000052340000}"/>
    <cellStyle name="Komma 4 5 2 3 2" xfId="1942" xr:uid="{00000000-0005-0000-0000-000053340000}"/>
    <cellStyle name="Komma 4 5 2 3 2 2" xfId="3693" xr:uid="{00000000-0005-0000-0000-000054340000}"/>
    <cellStyle name="Komma 4 5 2 3 2 2 2" xfId="8843" xr:uid="{00000000-0005-0000-0000-000055340000}"/>
    <cellStyle name="Komma 4 5 2 3 2 2 2 2" xfId="18549" xr:uid="{00000000-0005-0000-0000-000056340000}"/>
    <cellStyle name="Komma 4 5 2 3 2 2 3" xfId="13855" xr:uid="{00000000-0005-0000-0000-000057340000}"/>
    <cellStyle name="Komma 4 5 2 3 2 3" xfId="5411" xr:uid="{00000000-0005-0000-0000-000058340000}"/>
    <cellStyle name="Komma 4 5 2 3 2 3 2" xfId="10559" xr:uid="{00000000-0005-0000-0000-000059340000}"/>
    <cellStyle name="Komma 4 5 2 3 2 3 2 2" xfId="20113" xr:uid="{00000000-0005-0000-0000-00005A340000}"/>
    <cellStyle name="Komma 4 5 2 3 2 3 3" xfId="15421" xr:uid="{00000000-0005-0000-0000-00005B340000}"/>
    <cellStyle name="Komma 4 5 2 3 2 4" xfId="7127" xr:uid="{00000000-0005-0000-0000-00005C340000}"/>
    <cellStyle name="Komma 4 5 2 3 2 4 2" xfId="16985" xr:uid="{00000000-0005-0000-0000-00005D340000}"/>
    <cellStyle name="Komma 4 5 2 3 2 5" xfId="12287" xr:uid="{00000000-0005-0000-0000-00005E340000}"/>
    <cellStyle name="Komma 4 5 2 3 3" xfId="2831" xr:uid="{00000000-0005-0000-0000-00005F340000}"/>
    <cellStyle name="Komma 4 5 2 3 3 2" xfId="7985" xr:uid="{00000000-0005-0000-0000-000060340000}"/>
    <cellStyle name="Komma 4 5 2 3 3 2 2" xfId="17767" xr:uid="{00000000-0005-0000-0000-000061340000}"/>
    <cellStyle name="Komma 4 5 2 3 3 3" xfId="13073" xr:uid="{00000000-0005-0000-0000-000062340000}"/>
    <cellStyle name="Komma 4 5 2 3 4" xfId="4553" xr:uid="{00000000-0005-0000-0000-000063340000}"/>
    <cellStyle name="Komma 4 5 2 3 4 2" xfId="9701" xr:uid="{00000000-0005-0000-0000-000064340000}"/>
    <cellStyle name="Komma 4 5 2 3 4 2 2" xfId="19331" xr:uid="{00000000-0005-0000-0000-000065340000}"/>
    <cellStyle name="Komma 4 5 2 3 4 3" xfId="14639" xr:uid="{00000000-0005-0000-0000-000066340000}"/>
    <cellStyle name="Komma 4 5 2 3 5" xfId="6269" xr:uid="{00000000-0005-0000-0000-000067340000}"/>
    <cellStyle name="Komma 4 5 2 3 5 2" xfId="16203" xr:uid="{00000000-0005-0000-0000-000068340000}"/>
    <cellStyle name="Komma 4 5 2 3 6" xfId="11423" xr:uid="{00000000-0005-0000-0000-000069340000}"/>
    <cellStyle name="Komma 4 5 2 4" xfId="598" xr:uid="{00000000-0005-0000-0000-00006A340000}"/>
    <cellStyle name="Komma 4 5 2 4 2" xfId="1943" xr:uid="{00000000-0005-0000-0000-00006B340000}"/>
    <cellStyle name="Komma 4 5 2 4 2 2" xfId="3694" xr:uid="{00000000-0005-0000-0000-00006C340000}"/>
    <cellStyle name="Komma 4 5 2 4 2 2 2" xfId="8844" xr:uid="{00000000-0005-0000-0000-00006D340000}"/>
    <cellStyle name="Komma 4 5 2 4 2 2 2 2" xfId="18550" xr:uid="{00000000-0005-0000-0000-00006E340000}"/>
    <cellStyle name="Komma 4 5 2 4 2 2 3" xfId="13856" xr:uid="{00000000-0005-0000-0000-00006F340000}"/>
    <cellStyle name="Komma 4 5 2 4 2 3" xfId="5412" xr:uid="{00000000-0005-0000-0000-000070340000}"/>
    <cellStyle name="Komma 4 5 2 4 2 3 2" xfId="10560" xr:uid="{00000000-0005-0000-0000-000071340000}"/>
    <cellStyle name="Komma 4 5 2 4 2 3 2 2" xfId="20114" xr:uid="{00000000-0005-0000-0000-000072340000}"/>
    <cellStyle name="Komma 4 5 2 4 2 3 3" xfId="15422" xr:uid="{00000000-0005-0000-0000-000073340000}"/>
    <cellStyle name="Komma 4 5 2 4 2 4" xfId="7128" xr:uid="{00000000-0005-0000-0000-000074340000}"/>
    <cellStyle name="Komma 4 5 2 4 2 4 2" xfId="16986" xr:uid="{00000000-0005-0000-0000-000075340000}"/>
    <cellStyle name="Komma 4 5 2 4 2 5" xfId="12288" xr:uid="{00000000-0005-0000-0000-000076340000}"/>
    <cellStyle name="Komma 4 5 2 4 3" xfId="2832" xr:uid="{00000000-0005-0000-0000-000077340000}"/>
    <cellStyle name="Komma 4 5 2 4 3 2" xfId="7986" xr:uid="{00000000-0005-0000-0000-000078340000}"/>
    <cellStyle name="Komma 4 5 2 4 3 2 2" xfId="17768" xr:uid="{00000000-0005-0000-0000-000079340000}"/>
    <cellStyle name="Komma 4 5 2 4 3 3" xfId="13074" xr:uid="{00000000-0005-0000-0000-00007A340000}"/>
    <cellStyle name="Komma 4 5 2 4 4" xfId="4554" xr:uid="{00000000-0005-0000-0000-00007B340000}"/>
    <cellStyle name="Komma 4 5 2 4 4 2" xfId="9702" xr:uid="{00000000-0005-0000-0000-00007C340000}"/>
    <cellStyle name="Komma 4 5 2 4 4 2 2" xfId="19332" xr:uid="{00000000-0005-0000-0000-00007D340000}"/>
    <cellStyle name="Komma 4 5 2 4 4 3" xfId="14640" xr:uid="{00000000-0005-0000-0000-00007E340000}"/>
    <cellStyle name="Komma 4 5 2 4 5" xfId="6270" xr:uid="{00000000-0005-0000-0000-00007F340000}"/>
    <cellStyle name="Komma 4 5 2 4 5 2" xfId="16204" xr:uid="{00000000-0005-0000-0000-000080340000}"/>
    <cellStyle name="Komma 4 5 2 4 6" xfId="11424" xr:uid="{00000000-0005-0000-0000-000081340000}"/>
    <cellStyle name="Komma 4 5 2 5" xfId="1939" xr:uid="{00000000-0005-0000-0000-000082340000}"/>
    <cellStyle name="Komma 4 5 2 5 2" xfId="3690" xr:uid="{00000000-0005-0000-0000-000083340000}"/>
    <cellStyle name="Komma 4 5 2 5 2 2" xfId="8840" xr:uid="{00000000-0005-0000-0000-000084340000}"/>
    <cellStyle name="Komma 4 5 2 5 2 2 2" xfId="18546" xr:uid="{00000000-0005-0000-0000-000085340000}"/>
    <cellStyle name="Komma 4 5 2 5 2 3" xfId="13852" xr:uid="{00000000-0005-0000-0000-000086340000}"/>
    <cellStyle name="Komma 4 5 2 5 3" xfId="5408" xr:uid="{00000000-0005-0000-0000-000087340000}"/>
    <cellStyle name="Komma 4 5 2 5 3 2" xfId="10556" xr:uid="{00000000-0005-0000-0000-000088340000}"/>
    <cellStyle name="Komma 4 5 2 5 3 2 2" xfId="20110" xr:uid="{00000000-0005-0000-0000-000089340000}"/>
    <cellStyle name="Komma 4 5 2 5 3 3" xfId="15418" xr:uid="{00000000-0005-0000-0000-00008A340000}"/>
    <cellStyle name="Komma 4 5 2 5 4" xfId="7124" xr:uid="{00000000-0005-0000-0000-00008B340000}"/>
    <cellStyle name="Komma 4 5 2 5 4 2" xfId="16982" xr:uid="{00000000-0005-0000-0000-00008C340000}"/>
    <cellStyle name="Komma 4 5 2 5 5" xfId="12284" xr:uid="{00000000-0005-0000-0000-00008D340000}"/>
    <cellStyle name="Komma 4 5 2 6" xfId="2828" xr:uid="{00000000-0005-0000-0000-00008E340000}"/>
    <cellStyle name="Komma 4 5 2 6 2" xfId="7982" xr:uid="{00000000-0005-0000-0000-00008F340000}"/>
    <cellStyle name="Komma 4 5 2 6 2 2" xfId="17764" xr:uid="{00000000-0005-0000-0000-000090340000}"/>
    <cellStyle name="Komma 4 5 2 6 3" xfId="13070" xr:uid="{00000000-0005-0000-0000-000091340000}"/>
    <cellStyle name="Komma 4 5 2 7" xfId="4550" xr:uid="{00000000-0005-0000-0000-000092340000}"/>
    <cellStyle name="Komma 4 5 2 7 2" xfId="9698" xr:uid="{00000000-0005-0000-0000-000093340000}"/>
    <cellStyle name="Komma 4 5 2 7 2 2" xfId="19328" xr:uid="{00000000-0005-0000-0000-000094340000}"/>
    <cellStyle name="Komma 4 5 2 7 3" xfId="14636" xr:uid="{00000000-0005-0000-0000-000095340000}"/>
    <cellStyle name="Komma 4 5 2 8" xfId="6266" xr:uid="{00000000-0005-0000-0000-000096340000}"/>
    <cellStyle name="Komma 4 5 2 8 2" xfId="16200" xr:uid="{00000000-0005-0000-0000-000097340000}"/>
    <cellStyle name="Komma 4 5 2 9" xfId="11420" xr:uid="{00000000-0005-0000-0000-000098340000}"/>
    <cellStyle name="Komma 4 5 3" xfId="599" xr:uid="{00000000-0005-0000-0000-000099340000}"/>
    <cellStyle name="Komma 4 5 3 2" xfId="600" xr:uid="{00000000-0005-0000-0000-00009A340000}"/>
    <cellStyle name="Komma 4 5 3 2 2" xfId="1945" xr:uid="{00000000-0005-0000-0000-00009B340000}"/>
    <cellStyle name="Komma 4 5 3 2 2 2" xfId="3696" xr:uid="{00000000-0005-0000-0000-00009C340000}"/>
    <cellStyle name="Komma 4 5 3 2 2 2 2" xfId="8846" xr:uid="{00000000-0005-0000-0000-00009D340000}"/>
    <cellStyle name="Komma 4 5 3 2 2 2 2 2" xfId="18552" xr:uid="{00000000-0005-0000-0000-00009E340000}"/>
    <cellStyle name="Komma 4 5 3 2 2 2 3" xfId="13858" xr:uid="{00000000-0005-0000-0000-00009F340000}"/>
    <cellStyle name="Komma 4 5 3 2 2 3" xfId="5414" xr:uid="{00000000-0005-0000-0000-0000A0340000}"/>
    <cellStyle name="Komma 4 5 3 2 2 3 2" xfId="10562" xr:uid="{00000000-0005-0000-0000-0000A1340000}"/>
    <cellStyle name="Komma 4 5 3 2 2 3 2 2" xfId="20116" xr:uid="{00000000-0005-0000-0000-0000A2340000}"/>
    <cellStyle name="Komma 4 5 3 2 2 3 3" xfId="15424" xr:uid="{00000000-0005-0000-0000-0000A3340000}"/>
    <cellStyle name="Komma 4 5 3 2 2 4" xfId="7130" xr:uid="{00000000-0005-0000-0000-0000A4340000}"/>
    <cellStyle name="Komma 4 5 3 2 2 4 2" xfId="16988" xr:uid="{00000000-0005-0000-0000-0000A5340000}"/>
    <cellStyle name="Komma 4 5 3 2 2 5" xfId="12290" xr:uid="{00000000-0005-0000-0000-0000A6340000}"/>
    <cellStyle name="Komma 4 5 3 2 3" xfId="2834" xr:uid="{00000000-0005-0000-0000-0000A7340000}"/>
    <cellStyle name="Komma 4 5 3 2 3 2" xfId="7988" xr:uid="{00000000-0005-0000-0000-0000A8340000}"/>
    <cellStyle name="Komma 4 5 3 2 3 2 2" xfId="17770" xr:uid="{00000000-0005-0000-0000-0000A9340000}"/>
    <cellStyle name="Komma 4 5 3 2 3 3" xfId="13076" xr:uid="{00000000-0005-0000-0000-0000AA340000}"/>
    <cellStyle name="Komma 4 5 3 2 4" xfId="4556" xr:uid="{00000000-0005-0000-0000-0000AB340000}"/>
    <cellStyle name="Komma 4 5 3 2 4 2" xfId="9704" xr:uid="{00000000-0005-0000-0000-0000AC340000}"/>
    <cellStyle name="Komma 4 5 3 2 4 2 2" xfId="19334" xr:uid="{00000000-0005-0000-0000-0000AD340000}"/>
    <cellStyle name="Komma 4 5 3 2 4 3" xfId="14642" xr:uid="{00000000-0005-0000-0000-0000AE340000}"/>
    <cellStyle name="Komma 4 5 3 2 5" xfId="6272" xr:uid="{00000000-0005-0000-0000-0000AF340000}"/>
    <cellStyle name="Komma 4 5 3 2 5 2" xfId="16206" xr:uid="{00000000-0005-0000-0000-0000B0340000}"/>
    <cellStyle name="Komma 4 5 3 2 6" xfId="11426" xr:uid="{00000000-0005-0000-0000-0000B1340000}"/>
    <cellStyle name="Komma 4 5 3 3" xfId="1944" xr:uid="{00000000-0005-0000-0000-0000B2340000}"/>
    <cellStyle name="Komma 4 5 3 3 2" xfId="3695" xr:uid="{00000000-0005-0000-0000-0000B3340000}"/>
    <cellStyle name="Komma 4 5 3 3 2 2" xfId="8845" xr:uid="{00000000-0005-0000-0000-0000B4340000}"/>
    <cellStyle name="Komma 4 5 3 3 2 2 2" xfId="18551" xr:uid="{00000000-0005-0000-0000-0000B5340000}"/>
    <cellStyle name="Komma 4 5 3 3 2 3" xfId="13857" xr:uid="{00000000-0005-0000-0000-0000B6340000}"/>
    <cellStyle name="Komma 4 5 3 3 3" xfId="5413" xr:uid="{00000000-0005-0000-0000-0000B7340000}"/>
    <cellStyle name="Komma 4 5 3 3 3 2" xfId="10561" xr:uid="{00000000-0005-0000-0000-0000B8340000}"/>
    <cellStyle name="Komma 4 5 3 3 3 2 2" xfId="20115" xr:uid="{00000000-0005-0000-0000-0000B9340000}"/>
    <cellStyle name="Komma 4 5 3 3 3 3" xfId="15423" xr:uid="{00000000-0005-0000-0000-0000BA340000}"/>
    <cellStyle name="Komma 4 5 3 3 4" xfId="7129" xr:uid="{00000000-0005-0000-0000-0000BB340000}"/>
    <cellStyle name="Komma 4 5 3 3 4 2" xfId="16987" xr:uid="{00000000-0005-0000-0000-0000BC340000}"/>
    <cellStyle name="Komma 4 5 3 3 5" xfId="12289" xr:uid="{00000000-0005-0000-0000-0000BD340000}"/>
    <cellStyle name="Komma 4 5 3 4" xfId="2833" xr:uid="{00000000-0005-0000-0000-0000BE340000}"/>
    <cellStyle name="Komma 4 5 3 4 2" xfId="7987" xr:uid="{00000000-0005-0000-0000-0000BF340000}"/>
    <cellStyle name="Komma 4 5 3 4 2 2" xfId="17769" xr:uid="{00000000-0005-0000-0000-0000C0340000}"/>
    <cellStyle name="Komma 4 5 3 4 3" xfId="13075" xr:uid="{00000000-0005-0000-0000-0000C1340000}"/>
    <cellStyle name="Komma 4 5 3 5" xfId="4555" xr:uid="{00000000-0005-0000-0000-0000C2340000}"/>
    <cellStyle name="Komma 4 5 3 5 2" xfId="9703" xr:uid="{00000000-0005-0000-0000-0000C3340000}"/>
    <cellStyle name="Komma 4 5 3 5 2 2" xfId="19333" xr:uid="{00000000-0005-0000-0000-0000C4340000}"/>
    <cellStyle name="Komma 4 5 3 5 3" xfId="14641" xr:uid="{00000000-0005-0000-0000-0000C5340000}"/>
    <cellStyle name="Komma 4 5 3 6" xfId="6271" xr:uid="{00000000-0005-0000-0000-0000C6340000}"/>
    <cellStyle name="Komma 4 5 3 6 2" xfId="16205" xr:uid="{00000000-0005-0000-0000-0000C7340000}"/>
    <cellStyle name="Komma 4 5 3 7" xfId="11425" xr:uid="{00000000-0005-0000-0000-0000C8340000}"/>
    <cellStyle name="Komma 4 5 4" xfId="601" xr:uid="{00000000-0005-0000-0000-0000C9340000}"/>
    <cellStyle name="Komma 4 5 4 2" xfId="1946" xr:uid="{00000000-0005-0000-0000-0000CA340000}"/>
    <cellStyle name="Komma 4 5 4 2 2" xfId="3697" xr:uid="{00000000-0005-0000-0000-0000CB340000}"/>
    <cellStyle name="Komma 4 5 4 2 2 2" xfId="8847" xr:uid="{00000000-0005-0000-0000-0000CC340000}"/>
    <cellStyle name="Komma 4 5 4 2 2 2 2" xfId="18553" xr:uid="{00000000-0005-0000-0000-0000CD340000}"/>
    <cellStyle name="Komma 4 5 4 2 2 3" xfId="13859" xr:uid="{00000000-0005-0000-0000-0000CE340000}"/>
    <cellStyle name="Komma 4 5 4 2 3" xfId="5415" xr:uid="{00000000-0005-0000-0000-0000CF340000}"/>
    <cellStyle name="Komma 4 5 4 2 3 2" xfId="10563" xr:uid="{00000000-0005-0000-0000-0000D0340000}"/>
    <cellStyle name="Komma 4 5 4 2 3 2 2" xfId="20117" xr:uid="{00000000-0005-0000-0000-0000D1340000}"/>
    <cellStyle name="Komma 4 5 4 2 3 3" xfId="15425" xr:uid="{00000000-0005-0000-0000-0000D2340000}"/>
    <cellStyle name="Komma 4 5 4 2 4" xfId="7131" xr:uid="{00000000-0005-0000-0000-0000D3340000}"/>
    <cellStyle name="Komma 4 5 4 2 4 2" xfId="16989" xr:uid="{00000000-0005-0000-0000-0000D4340000}"/>
    <cellStyle name="Komma 4 5 4 2 5" xfId="12291" xr:uid="{00000000-0005-0000-0000-0000D5340000}"/>
    <cellStyle name="Komma 4 5 4 3" xfId="2835" xr:uid="{00000000-0005-0000-0000-0000D6340000}"/>
    <cellStyle name="Komma 4 5 4 3 2" xfId="7989" xr:uid="{00000000-0005-0000-0000-0000D7340000}"/>
    <cellStyle name="Komma 4 5 4 3 2 2" xfId="17771" xr:uid="{00000000-0005-0000-0000-0000D8340000}"/>
    <cellStyle name="Komma 4 5 4 3 3" xfId="13077" xr:uid="{00000000-0005-0000-0000-0000D9340000}"/>
    <cellStyle name="Komma 4 5 4 4" xfId="4557" xr:uid="{00000000-0005-0000-0000-0000DA340000}"/>
    <cellStyle name="Komma 4 5 4 4 2" xfId="9705" xr:uid="{00000000-0005-0000-0000-0000DB340000}"/>
    <cellStyle name="Komma 4 5 4 4 2 2" xfId="19335" xr:uid="{00000000-0005-0000-0000-0000DC340000}"/>
    <cellStyle name="Komma 4 5 4 4 3" xfId="14643" xr:uid="{00000000-0005-0000-0000-0000DD340000}"/>
    <cellStyle name="Komma 4 5 4 5" xfId="6273" xr:uid="{00000000-0005-0000-0000-0000DE340000}"/>
    <cellStyle name="Komma 4 5 4 5 2" xfId="16207" xr:uid="{00000000-0005-0000-0000-0000DF340000}"/>
    <cellStyle name="Komma 4 5 4 6" xfId="11427" xr:uid="{00000000-0005-0000-0000-0000E0340000}"/>
    <cellStyle name="Komma 4 5 5" xfId="602" xr:uid="{00000000-0005-0000-0000-0000E1340000}"/>
    <cellStyle name="Komma 4 5 5 2" xfId="1947" xr:uid="{00000000-0005-0000-0000-0000E2340000}"/>
    <cellStyle name="Komma 4 5 5 2 2" xfId="3698" xr:uid="{00000000-0005-0000-0000-0000E3340000}"/>
    <cellStyle name="Komma 4 5 5 2 2 2" xfId="8848" xr:uid="{00000000-0005-0000-0000-0000E4340000}"/>
    <cellStyle name="Komma 4 5 5 2 2 2 2" xfId="18554" xr:uid="{00000000-0005-0000-0000-0000E5340000}"/>
    <cellStyle name="Komma 4 5 5 2 2 3" xfId="13860" xr:uid="{00000000-0005-0000-0000-0000E6340000}"/>
    <cellStyle name="Komma 4 5 5 2 3" xfId="5416" xr:uid="{00000000-0005-0000-0000-0000E7340000}"/>
    <cellStyle name="Komma 4 5 5 2 3 2" xfId="10564" xr:uid="{00000000-0005-0000-0000-0000E8340000}"/>
    <cellStyle name="Komma 4 5 5 2 3 2 2" xfId="20118" xr:uid="{00000000-0005-0000-0000-0000E9340000}"/>
    <cellStyle name="Komma 4 5 5 2 3 3" xfId="15426" xr:uid="{00000000-0005-0000-0000-0000EA340000}"/>
    <cellStyle name="Komma 4 5 5 2 4" xfId="7132" xr:uid="{00000000-0005-0000-0000-0000EB340000}"/>
    <cellStyle name="Komma 4 5 5 2 4 2" xfId="16990" xr:uid="{00000000-0005-0000-0000-0000EC340000}"/>
    <cellStyle name="Komma 4 5 5 2 5" xfId="12292" xr:uid="{00000000-0005-0000-0000-0000ED340000}"/>
    <cellStyle name="Komma 4 5 5 3" xfId="2836" xr:uid="{00000000-0005-0000-0000-0000EE340000}"/>
    <cellStyle name="Komma 4 5 5 3 2" xfId="7990" xr:uid="{00000000-0005-0000-0000-0000EF340000}"/>
    <cellStyle name="Komma 4 5 5 3 2 2" xfId="17772" xr:uid="{00000000-0005-0000-0000-0000F0340000}"/>
    <cellStyle name="Komma 4 5 5 3 3" xfId="13078" xr:uid="{00000000-0005-0000-0000-0000F1340000}"/>
    <cellStyle name="Komma 4 5 5 4" xfId="4558" xr:uid="{00000000-0005-0000-0000-0000F2340000}"/>
    <cellStyle name="Komma 4 5 5 4 2" xfId="9706" xr:uid="{00000000-0005-0000-0000-0000F3340000}"/>
    <cellStyle name="Komma 4 5 5 4 2 2" xfId="19336" xr:uid="{00000000-0005-0000-0000-0000F4340000}"/>
    <cellStyle name="Komma 4 5 5 4 3" xfId="14644" xr:uid="{00000000-0005-0000-0000-0000F5340000}"/>
    <cellStyle name="Komma 4 5 5 5" xfId="6274" xr:uid="{00000000-0005-0000-0000-0000F6340000}"/>
    <cellStyle name="Komma 4 5 5 5 2" xfId="16208" xr:uid="{00000000-0005-0000-0000-0000F7340000}"/>
    <cellStyle name="Komma 4 5 5 6" xfId="11428" xr:uid="{00000000-0005-0000-0000-0000F8340000}"/>
    <cellStyle name="Komma 4 5 6" xfId="1938" xr:uid="{00000000-0005-0000-0000-0000F9340000}"/>
    <cellStyle name="Komma 4 5 6 2" xfId="3689" xr:uid="{00000000-0005-0000-0000-0000FA340000}"/>
    <cellStyle name="Komma 4 5 6 2 2" xfId="8839" xr:uid="{00000000-0005-0000-0000-0000FB340000}"/>
    <cellStyle name="Komma 4 5 6 2 2 2" xfId="18545" xr:uid="{00000000-0005-0000-0000-0000FC340000}"/>
    <cellStyle name="Komma 4 5 6 2 3" xfId="13851" xr:uid="{00000000-0005-0000-0000-0000FD340000}"/>
    <cellStyle name="Komma 4 5 6 3" xfId="5407" xr:uid="{00000000-0005-0000-0000-0000FE340000}"/>
    <cellStyle name="Komma 4 5 6 3 2" xfId="10555" xr:uid="{00000000-0005-0000-0000-0000FF340000}"/>
    <cellStyle name="Komma 4 5 6 3 2 2" xfId="20109" xr:uid="{00000000-0005-0000-0000-000000350000}"/>
    <cellStyle name="Komma 4 5 6 3 3" xfId="15417" xr:uid="{00000000-0005-0000-0000-000001350000}"/>
    <cellStyle name="Komma 4 5 6 4" xfId="7123" xr:uid="{00000000-0005-0000-0000-000002350000}"/>
    <cellStyle name="Komma 4 5 6 4 2" xfId="16981" xr:uid="{00000000-0005-0000-0000-000003350000}"/>
    <cellStyle name="Komma 4 5 6 5" xfId="12283" xr:uid="{00000000-0005-0000-0000-000004350000}"/>
    <cellStyle name="Komma 4 5 7" xfId="2827" xr:uid="{00000000-0005-0000-0000-000005350000}"/>
    <cellStyle name="Komma 4 5 7 2" xfId="7981" xr:uid="{00000000-0005-0000-0000-000006350000}"/>
    <cellStyle name="Komma 4 5 7 2 2" xfId="17763" xr:uid="{00000000-0005-0000-0000-000007350000}"/>
    <cellStyle name="Komma 4 5 7 3" xfId="13069" xr:uid="{00000000-0005-0000-0000-000008350000}"/>
    <cellStyle name="Komma 4 5 8" xfId="4549" xr:uid="{00000000-0005-0000-0000-000009350000}"/>
    <cellStyle name="Komma 4 5 8 2" xfId="9697" xr:uid="{00000000-0005-0000-0000-00000A350000}"/>
    <cellStyle name="Komma 4 5 8 2 2" xfId="19327" xr:uid="{00000000-0005-0000-0000-00000B350000}"/>
    <cellStyle name="Komma 4 5 8 3" xfId="14635" xr:uid="{00000000-0005-0000-0000-00000C350000}"/>
    <cellStyle name="Komma 4 5 9" xfId="6265" xr:uid="{00000000-0005-0000-0000-00000D350000}"/>
    <cellStyle name="Komma 4 5 9 2" xfId="16199" xr:uid="{00000000-0005-0000-0000-00000E350000}"/>
    <cellStyle name="Komma 4 6" xfId="603" xr:uid="{00000000-0005-0000-0000-00000F350000}"/>
    <cellStyle name="Komma 4 6 10" xfId="11429" xr:uid="{00000000-0005-0000-0000-000010350000}"/>
    <cellStyle name="Komma 4 6 2" xfId="604" xr:uid="{00000000-0005-0000-0000-000011350000}"/>
    <cellStyle name="Komma 4 6 2 2" xfId="605" xr:uid="{00000000-0005-0000-0000-000012350000}"/>
    <cellStyle name="Komma 4 6 2 2 2" xfId="606" xr:uid="{00000000-0005-0000-0000-000013350000}"/>
    <cellStyle name="Komma 4 6 2 2 2 2" xfId="1951" xr:uid="{00000000-0005-0000-0000-000014350000}"/>
    <cellStyle name="Komma 4 6 2 2 2 2 2" xfId="3702" xr:uid="{00000000-0005-0000-0000-000015350000}"/>
    <cellStyle name="Komma 4 6 2 2 2 2 2 2" xfId="8852" xr:uid="{00000000-0005-0000-0000-000016350000}"/>
    <cellStyle name="Komma 4 6 2 2 2 2 2 2 2" xfId="18558" xr:uid="{00000000-0005-0000-0000-000017350000}"/>
    <cellStyle name="Komma 4 6 2 2 2 2 2 3" xfId="13864" xr:uid="{00000000-0005-0000-0000-000018350000}"/>
    <cellStyle name="Komma 4 6 2 2 2 2 3" xfId="5420" xr:uid="{00000000-0005-0000-0000-000019350000}"/>
    <cellStyle name="Komma 4 6 2 2 2 2 3 2" xfId="10568" xr:uid="{00000000-0005-0000-0000-00001A350000}"/>
    <cellStyle name="Komma 4 6 2 2 2 2 3 2 2" xfId="20122" xr:uid="{00000000-0005-0000-0000-00001B350000}"/>
    <cellStyle name="Komma 4 6 2 2 2 2 3 3" xfId="15430" xr:uid="{00000000-0005-0000-0000-00001C350000}"/>
    <cellStyle name="Komma 4 6 2 2 2 2 4" xfId="7136" xr:uid="{00000000-0005-0000-0000-00001D350000}"/>
    <cellStyle name="Komma 4 6 2 2 2 2 4 2" xfId="16994" xr:uid="{00000000-0005-0000-0000-00001E350000}"/>
    <cellStyle name="Komma 4 6 2 2 2 2 5" xfId="12296" xr:uid="{00000000-0005-0000-0000-00001F350000}"/>
    <cellStyle name="Komma 4 6 2 2 2 3" xfId="2840" xr:uid="{00000000-0005-0000-0000-000020350000}"/>
    <cellStyle name="Komma 4 6 2 2 2 3 2" xfId="7994" xr:uid="{00000000-0005-0000-0000-000021350000}"/>
    <cellStyle name="Komma 4 6 2 2 2 3 2 2" xfId="17776" xr:uid="{00000000-0005-0000-0000-000022350000}"/>
    <cellStyle name="Komma 4 6 2 2 2 3 3" xfId="13082" xr:uid="{00000000-0005-0000-0000-000023350000}"/>
    <cellStyle name="Komma 4 6 2 2 2 4" xfId="4562" xr:uid="{00000000-0005-0000-0000-000024350000}"/>
    <cellStyle name="Komma 4 6 2 2 2 4 2" xfId="9710" xr:uid="{00000000-0005-0000-0000-000025350000}"/>
    <cellStyle name="Komma 4 6 2 2 2 4 2 2" xfId="19340" xr:uid="{00000000-0005-0000-0000-000026350000}"/>
    <cellStyle name="Komma 4 6 2 2 2 4 3" xfId="14648" xr:uid="{00000000-0005-0000-0000-000027350000}"/>
    <cellStyle name="Komma 4 6 2 2 2 5" xfId="6278" xr:uid="{00000000-0005-0000-0000-000028350000}"/>
    <cellStyle name="Komma 4 6 2 2 2 5 2" xfId="16212" xr:uid="{00000000-0005-0000-0000-000029350000}"/>
    <cellStyle name="Komma 4 6 2 2 2 6" xfId="11432" xr:uid="{00000000-0005-0000-0000-00002A350000}"/>
    <cellStyle name="Komma 4 6 2 2 3" xfId="1950" xr:uid="{00000000-0005-0000-0000-00002B350000}"/>
    <cellStyle name="Komma 4 6 2 2 3 2" xfId="3701" xr:uid="{00000000-0005-0000-0000-00002C350000}"/>
    <cellStyle name="Komma 4 6 2 2 3 2 2" xfId="8851" xr:uid="{00000000-0005-0000-0000-00002D350000}"/>
    <cellStyle name="Komma 4 6 2 2 3 2 2 2" xfId="18557" xr:uid="{00000000-0005-0000-0000-00002E350000}"/>
    <cellStyle name="Komma 4 6 2 2 3 2 3" xfId="13863" xr:uid="{00000000-0005-0000-0000-00002F350000}"/>
    <cellStyle name="Komma 4 6 2 2 3 3" xfId="5419" xr:uid="{00000000-0005-0000-0000-000030350000}"/>
    <cellStyle name="Komma 4 6 2 2 3 3 2" xfId="10567" xr:uid="{00000000-0005-0000-0000-000031350000}"/>
    <cellStyle name="Komma 4 6 2 2 3 3 2 2" xfId="20121" xr:uid="{00000000-0005-0000-0000-000032350000}"/>
    <cellStyle name="Komma 4 6 2 2 3 3 3" xfId="15429" xr:uid="{00000000-0005-0000-0000-000033350000}"/>
    <cellStyle name="Komma 4 6 2 2 3 4" xfId="7135" xr:uid="{00000000-0005-0000-0000-000034350000}"/>
    <cellStyle name="Komma 4 6 2 2 3 4 2" xfId="16993" xr:uid="{00000000-0005-0000-0000-000035350000}"/>
    <cellStyle name="Komma 4 6 2 2 3 5" xfId="12295" xr:uid="{00000000-0005-0000-0000-000036350000}"/>
    <cellStyle name="Komma 4 6 2 2 4" xfId="2839" xr:uid="{00000000-0005-0000-0000-000037350000}"/>
    <cellStyle name="Komma 4 6 2 2 4 2" xfId="7993" xr:uid="{00000000-0005-0000-0000-000038350000}"/>
    <cellStyle name="Komma 4 6 2 2 4 2 2" xfId="17775" xr:uid="{00000000-0005-0000-0000-000039350000}"/>
    <cellStyle name="Komma 4 6 2 2 4 3" xfId="13081" xr:uid="{00000000-0005-0000-0000-00003A350000}"/>
    <cellStyle name="Komma 4 6 2 2 5" xfId="4561" xr:uid="{00000000-0005-0000-0000-00003B350000}"/>
    <cellStyle name="Komma 4 6 2 2 5 2" xfId="9709" xr:uid="{00000000-0005-0000-0000-00003C350000}"/>
    <cellStyle name="Komma 4 6 2 2 5 2 2" xfId="19339" xr:uid="{00000000-0005-0000-0000-00003D350000}"/>
    <cellStyle name="Komma 4 6 2 2 5 3" xfId="14647" xr:uid="{00000000-0005-0000-0000-00003E350000}"/>
    <cellStyle name="Komma 4 6 2 2 6" xfId="6277" xr:uid="{00000000-0005-0000-0000-00003F350000}"/>
    <cellStyle name="Komma 4 6 2 2 6 2" xfId="16211" xr:uid="{00000000-0005-0000-0000-000040350000}"/>
    <cellStyle name="Komma 4 6 2 2 7" xfId="11431" xr:uid="{00000000-0005-0000-0000-000041350000}"/>
    <cellStyle name="Komma 4 6 2 3" xfId="607" xr:uid="{00000000-0005-0000-0000-000042350000}"/>
    <cellStyle name="Komma 4 6 2 3 2" xfId="1952" xr:uid="{00000000-0005-0000-0000-000043350000}"/>
    <cellStyle name="Komma 4 6 2 3 2 2" xfId="3703" xr:uid="{00000000-0005-0000-0000-000044350000}"/>
    <cellStyle name="Komma 4 6 2 3 2 2 2" xfId="8853" xr:uid="{00000000-0005-0000-0000-000045350000}"/>
    <cellStyle name="Komma 4 6 2 3 2 2 2 2" xfId="18559" xr:uid="{00000000-0005-0000-0000-000046350000}"/>
    <cellStyle name="Komma 4 6 2 3 2 2 3" xfId="13865" xr:uid="{00000000-0005-0000-0000-000047350000}"/>
    <cellStyle name="Komma 4 6 2 3 2 3" xfId="5421" xr:uid="{00000000-0005-0000-0000-000048350000}"/>
    <cellStyle name="Komma 4 6 2 3 2 3 2" xfId="10569" xr:uid="{00000000-0005-0000-0000-000049350000}"/>
    <cellStyle name="Komma 4 6 2 3 2 3 2 2" xfId="20123" xr:uid="{00000000-0005-0000-0000-00004A350000}"/>
    <cellStyle name="Komma 4 6 2 3 2 3 3" xfId="15431" xr:uid="{00000000-0005-0000-0000-00004B350000}"/>
    <cellStyle name="Komma 4 6 2 3 2 4" xfId="7137" xr:uid="{00000000-0005-0000-0000-00004C350000}"/>
    <cellStyle name="Komma 4 6 2 3 2 4 2" xfId="16995" xr:uid="{00000000-0005-0000-0000-00004D350000}"/>
    <cellStyle name="Komma 4 6 2 3 2 5" xfId="12297" xr:uid="{00000000-0005-0000-0000-00004E350000}"/>
    <cellStyle name="Komma 4 6 2 3 3" xfId="2841" xr:uid="{00000000-0005-0000-0000-00004F350000}"/>
    <cellStyle name="Komma 4 6 2 3 3 2" xfId="7995" xr:uid="{00000000-0005-0000-0000-000050350000}"/>
    <cellStyle name="Komma 4 6 2 3 3 2 2" xfId="17777" xr:uid="{00000000-0005-0000-0000-000051350000}"/>
    <cellStyle name="Komma 4 6 2 3 3 3" xfId="13083" xr:uid="{00000000-0005-0000-0000-000052350000}"/>
    <cellStyle name="Komma 4 6 2 3 4" xfId="4563" xr:uid="{00000000-0005-0000-0000-000053350000}"/>
    <cellStyle name="Komma 4 6 2 3 4 2" xfId="9711" xr:uid="{00000000-0005-0000-0000-000054350000}"/>
    <cellStyle name="Komma 4 6 2 3 4 2 2" xfId="19341" xr:uid="{00000000-0005-0000-0000-000055350000}"/>
    <cellStyle name="Komma 4 6 2 3 4 3" xfId="14649" xr:uid="{00000000-0005-0000-0000-000056350000}"/>
    <cellStyle name="Komma 4 6 2 3 5" xfId="6279" xr:uid="{00000000-0005-0000-0000-000057350000}"/>
    <cellStyle name="Komma 4 6 2 3 5 2" xfId="16213" xr:uid="{00000000-0005-0000-0000-000058350000}"/>
    <cellStyle name="Komma 4 6 2 3 6" xfId="11433" xr:uid="{00000000-0005-0000-0000-000059350000}"/>
    <cellStyle name="Komma 4 6 2 4" xfId="608" xr:uid="{00000000-0005-0000-0000-00005A350000}"/>
    <cellStyle name="Komma 4 6 2 4 2" xfId="1953" xr:uid="{00000000-0005-0000-0000-00005B350000}"/>
    <cellStyle name="Komma 4 6 2 4 2 2" xfId="3704" xr:uid="{00000000-0005-0000-0000-00005C350000}"/>
    <cellStyle name="Komma 4 6 2 4 2 2 2" xfId="8854" xr:uid="{00000000-0005-0000-0000-00005D350000}"/>
    <cellStyle name="Komma 4 6 2 4 2 2 2 2" xfId="18560" xr:uid="{00000000-0005-0000-0000-00005E350000}"/>
    <cellStyle name="Komma 4 6 2 4 2 2 3" xfId="13866" xr:uid="{00000000-0005-0000-0000-00005F350000}"/>
    <cellStyle name="Komma 4 6 2 4 2 3" xfId="5422" xr:uid="{00000000-0005-0000-0000-000060350000}"/>
    <cellStyle name="Komma 4 6 2 4 2 3 2" xfId="10570" xr:uid="{00000000-0005-0000-0000-000061350000}"/>
    <cellStyle name="Komma 4 6 2 4 2 3 2 2" xfId="20124" xr:uid="{00000000-0005-0000-0000-000062350000}"/>
    <cellStyle name="Komma 4 6 2 4 2 3 3" xfId="15432" xr:uid="{00000000-0005-0000-0000-000063350000}"/>
    <cellStyle name="Komma 4 6 2 4 2 4" xfId="7138" xr:uid="{00000000-0005-0000-0000-000064350000}"/>
    <cellStyle name="Komma 4 6 2 4 2 4 2" xfId="16996" xr:uid="{00000000-0005-0000-0000-000065350000}"/>
    <cellStyle name="Komma 4 6 2 4 2 5" xfId="12298" xr:uid="{00000000-0005-0000-0000-000066350000}"/>
    <cellStyle name="Komma 4 6 2 4 3" xfId="2842" xr:uid="{00000000-0005-0000-0000-000067350000}"/>
    <cellStyle name="Komma 4 6 2 4 3 2" xfId="7996" xr:uid="{00000000-0005-0000-0000-000068350000}"/>
    <cellStyle name="Komma 4 6 2 4 3 2 2" xfId="17778" xr:uid="{00000000-0005-0000-0000-000069350000}"/>
    <cellStyle name="Komma 4 6 2 4 3 3" xfId="13084" xr:uid="{00000000-0005-0000-0000-00006A350000}"/>
    <cellStyle name="Komma 4 6 2 4 4" xfId="4564" xr:uid="{00000000-0005-0000-0000-00006B350000}"/>
    <cellStyle name="Komma 4 6 2 4 4 2" xfId="9712" xr:uid="{00000000-0005-0000-0000-00006C350000}"/>
    <cellStyle name="Komma 4 6 2 4 4 2 2" xfId="19342" xr:uid="{00000000-0005-0000-0000-00006D350000}"/>
    <cellStyle name="Komma 4 6 2 4 4 3" xfId="14650" xr:uid="{00000000-0005-0000-0000-00006E350000}"/>
    <cellStyle name="Komma 4 6 2 4 5" xfId="6280" xr:uid="{00000000-0005-0000-0000-00006F350000}"/>
    <cellStyle name="Komma 4 6 2 4 5 2" xfId="16214" xr:uid="{00000000-0005-0000-0000-000070350000}"/>
    <cellStyle name="Komma 4 6 2 4 6" xfId="11434" xr:uid="{00000000-0005-0000-0000-000071350000}"/>
    <cellStyle name="Komma 4 6 2 5" xfId="1949" xr:uid="{00000000-0005-0000-0000-000072350000}"/>
    <cellStyle name="Komma 4 6 2 5 2" xfId="3700" xr:uid="{00000000-0005-0000-0000-000073350000}"/>
    <cellStyle name="Komma 4 6 2 5 2 2" xfId="8850" xr:uid="{00000000-0005-0000-0000-000074350000}"/>
    <cellStyle name="Komma 4 6 2 5 2 2 2" xfId="18556" xr:uid="{00000000-0005-0000-0000-000075350000}"/>
    <cellStyle name="Komma 4 6 2 5 2 3" xfId="13862" xr:uid="{00000000-0005-0000-0000-000076350000}"/>
    <cellStyle name="Komma 4 6 2 5 3" xfId="5418" xr:uid="{00000000-0005-0000-0000-000077350000}"/>
    <cellStyle name="Komma 4 6 2 5 3 2" xfId="10566" xr:uid="{00000000-0005-0000-0000-000078350000}"/>
    <cellStyle name="Komma 4 6 2 5 3 2 2" xfId="20120" xr:uid="{00000000-0005-0000-0000-000079350000}"/>
    <cellStyle name="Komma 4 6 2 5 3 3" xfId="15428" xr:uid="{00000000-0005-0000-0000-00007A350000}"/>
    <cellStyle name="Komma 4 6 2 5 4" xfId="7134" xr:uid="{00000000-0005-0000-0000-00007B350000}"/>
    <cellStyle name="Komma 4 6 2 5 4 2" xfId="16992" xr:uid="{00000000-0005-0000-0000-00007C350000}"/>
    <cellStyle name="Komma 4 6 2 5 5" xfId="12294" xr:uid="{00000000-0005-0000-0000-00007D350000}"/>
    <cellStyle name="Komma 4 6 2 6" xfId="2838" xr:uid="{00000000-0005-0000-0000-00007E350000}"/>
    <cellStyle name="Komma 4 6 2 6 2" xfId="7992" xr:uid="{00000000-0005-0000-0000-00007F350000}"/>
    <cellStyle name="Komma 4 6 2 6 2 2" xfId="17774" xr:uid="{00000000-0005-0000-0000-000080350000}"/>
    <cellStyle name="Komma 4 6 2 6 3" xfId="13080" xr:uid="{00000000-0005-0000-0000-000081350000}"/>
    <cellStyle name="Komma 4 6 2 7" xfId="4560" xr:uid="{00000000-0005-0000-0000-000082350000}"/>
    <cellStyle name="Komma 4 6 2 7 2" xfId="9708" xr:uid="{00000000-0005-0000-0000-000083350000}"/>
    <cellStyle name="Komma 4 6 2 7 2 2" xfId="19338" xr:uid="{00000000-0005-0000-0000-000084350000}"/>
    <cellStyle name="Komma 4 6 2 7 3" xfId="14646" xr:uid="{00000000-0005-0000-0000-000085350000}"/>
    <cellStyle name="Komma 4 6 2 8" xfId="6276" xr:uid="{00000000-0005-0000-0000-000086350000}"/>
    <cellStyle name="Komma 4 6 2 8 2" xfId="16210" xr:uid="{00000000-0005-0000-0000-000087350000}"/>
    <cellStyle name="Komma 4 6 2 9" xfId="11430" xr:uid="{00000000-0005-0000-0000-000088350000}"/>
    <cellStyle name="Komma 4 6 3" xfId="609" xr:uid="{00000000-0005-0000-0000-000089350000}"/>
    <cellStyle name="Komma 4 6 3 2" xfId="610" xr:uid="{00000000-0005-0000-0000-00008A350000}"/>
    <cellStyle name="Komma 4 6 3 2 2" xfId="1955" xr:uid="{00000000-0005-0000-0000-00008B350000}"/>
    <cellStyle name="Komma 4 6 3 2 2 2" xfId="3706" xr:uid="{00000000-0005-0000-0000-00008C350000}"/>
    <cellStyle name="Komma 4 6 3 2 2 2 2" xfId="8856" xr:uid="{00000000-0005-0000-0000-00008D350000}"/>
    <cellStyle name="Komma 4 6 3 2 2 2 2 2" xfId="18562" xr:uid="{00000000-0005-0000-0000-00008E350000}"/>
    <cellStyle name="Komma 4 6 3 2 2 2 3" xfId="13868" xr:uid="{00000000-0005-0000-0000-00008F350000}"/>
    <cellStyle name="Komma 4 6 3 2 2 3" xfId="5424" xr:uid="{00000000-0005-0000-0000-000090350000}"/>
    <cellStyle name="Komma 4 6 3 2 2 3 2" xfId="10572" xr:uid="{00000000-0005-0000-0000-000091350000}"/>
    <cellStyle name="Komma 4 6 3 2 2 3 2 2" xfId="20126" xr:uid="{00000000-0005-0000-0000-000092350000}"/>
    <cellStyle name="Komma 4 6 3 2 2 3 3" xfId="15434" xr:uid="{00000000-0005-0000-0000-000093350000}"/>
    <cellStyle name="Komma 4 6 3 2 2 4" xfId="7140" xr:uid="{00000000-0005-0000-0000-000094350000}"/>
    <cellStyle name="Komma 4 6 3 2 2 4 2" xfId="16998" xr:uid="{00000000-0005-0000-0000-000095350000}"/>
    <cellStyle name="Komma 4 6 3 2 2 5" xfId="12300" xr:uid="{00000000-0005-0000-0000-000096350000}"/>
    <cellStyle name="Komma 4 6 3 2 3" xfId="2844" xr:uid="{00000000-0005-0000-0000-000097350000}"/>
    <cellStyle name="Komma 4 6 3 2 3 2" xfId="7998" xr:uid="{00000000-0005-0000-0000-000098350000}"/>
    <cellStyle name="Komma 4 6 3 2 3 2 2" xfId="17780" xr:uid="{00000000-0005-0000-0000-000099350000}"/>
    <cellStyle name="Komma 4 6 3 2 3 3" xfId="13086" xr:uid="{00000000-0005-0000-0000-00009A350000}"/>
    <cellStyle name="Komma 4 6 3 2 4" xfId="4566" xr:uid="{00000000-0005-0000-0000-00009B350000}"/>
    <cellStyle name="Komma 4 6 3 2 4 2" xfId="9714" xr:uid="{00000000-0005-0000-0000-00009C350000}"/>
    <cellStyle name="Komma 4 6 3 2 4 2 2" xfId="19344" xr:uid="{00000000-0005-0000-0000-00009D350000}"/>
    <cellStyle name="Komma 4 6 3 2 4 3" xfId="14652" xr:uid="{00000000-0005-0000-0000-00009E350000}"/>
    <cellStyle name="Komma 4 6 3 2 5" xfId="6282" xr:uid="{00000000-0005-0000-0000-00009F350000}"/>
    <cellStyle name="Komma 4 6 3 2 5 2" xfId="16216" xr:uid="{00000000-0005-0000-0000-0000A0350000}"/>
    <cellStyle name="Komma 4 6 3 2 6" xfId="11436" xr:uid="{00000000-0005-0000-0000-0000A1350000}"/>
    <cellStyle name="Komma 4 6 3 3" xfId="1954" xr:uid="{00000000-0005-0000-0000-0000A2350000}"/>
    <cellStyle name="Komma 4 6 3 3 2" xfId="3705" xr:uid="{00000000-0005-0000-0000-0000A3350000}"/>
    <cellStyle name="Komma 4 6 3 3 2 2" xfId="8855" xr:uid="{00000000-0005-0000-0000-0000A4350000}"/>
    <cellStyle name="Komma 4 6 3 3 2 2 2" xfId="18561" xr:uid="{00000000-0005-0000-0000-0000A5350000}"/>
    <cellStyle name="Komma 4 6 3 3 2 3" xfId="13867" xr:uid="{00000000-0005-0000-0000-0000A6350000}"/>
    <cellStyle name="Komma 4 6 3 3 3" xfId="5423" xr:uid="{00000000-0005-0000-0000-0000A7350000}"/>
    <cellStyle name="Komma 4 6 3 3 3 2" xfId="10571" xr:uid="{00000000-0005-0000-0000-0000A8350000}"/>
    <cellStyle name="Komma 4 6 3 3 3 2 2" xfId="20125" xr:uid="{00000000-0005-0000-0000-0000A9350000}"/>
    <cellStyle name="Komma 4 6 3 3 3 3" xfId="15433" xr:uid="{00000000-0005-0000-0000-0000AA350000}"/>
    <cellStyle name="Komma 4 6 3 3 4" xfId="7139" xr:uid="{00000000-0005-0000-0000-0000AB350000}"/>
    <cellStyle name="Komma 4 6 3 3 4 2" xfId="16997" xr:uid="{00000000-0005-0000-0000-0000AC350000}"/>
    <cellStyle name="Komma 4 6 3 3 5" xfId="12299" xr:uid="{00000000-0005-0000-0000-0000AD350000}"/>
    <cellStyle name="Komma 4 6 3 4" xfId="2843" xr:uid="{00000000-0005-0000-0000-0000AE350000}"/>
    <cellStyle name="Komma 4 6 3 4 2" xfId="7997" xr:uid="{00000000-0005-0000-0000-0000AF350000}"/>
    <cellStyle name="Komma 4 6 3 4 2 2" xfId="17779" xr:uid="{00000000-0005-0000-0000-0000B0350000}"/>
    <cellStyle name="Komma 4 6 3 4 3" xfId="13085" xr:uid="{00000000-0005-0000-0000-0000B1350000}"/>
    <cellStyle name="Komma 4 6 3 5" xfId="4565" xr:uid="{00000000-0005-0000-0000-0000B2350000}"/>
    <cellStyle name="Komma 4 6 3 5 2" xfId="9713" xr:uid="{00000000-0005-0000-0000-0000B3350000}"/>
    <cellStyle name="Komma 4 6 3 5 2 2" xfId="19343" xr:uid="{00000000-0005-0000-0000-0000B4350000}"/>
    <cellStyle name="Komma 4 6 3 5 3" xfId="14651" xr:uid="{00000000-0005-0000-0000-0000B5350000}"/>
    <cellStyle name="Komma 4 6 3 6" xfId="6281" xr:uid="{00000000-0005-0000-0000-0000B6350000}"/>
    <cellStyle name="Komma 4 6 3 6 2" xfId="16215" xr:uid="{00000000-0005-0000-0000-0000B7350000}"/>
    <cellStyle name="Komma 4 6 3 7" xfId="11435" xr:uid="{00000000-0005-0000-0000-0000B8350000}"/>
    <cellStyle name="Komma 4 6 4" xfId="611" xr:uid="{00000000-0005-0000-0000-0000B9350000}"/>
    <cellStyle name="Komma 4 6 4 2" xfId="1956" xr:uid="{00000000-0005-0000-0000-0000BA350000}"/>
    <cellStyle name="Komma 4 6 4 2 2" xfId="3707" xr:uid="{00000000-0005-0000-0000-0000BB350000}"/>
    <cellStyle name="Komma 4 6 4 2 2 2" xfId="8857" xr:uid="{00000000-0005-0000-0000-0000BC350000}"/>
    <cellStyle name="Komma 4 6 4 2 2 2 2" xfId="18563" xr:uid="{00000000-0005-0000-0000-0000BD350000}"/>
    <cellStyle name="Komma 4 6 4 2 2 3" xfId="13869" xr:uid="{00000000-0005-0000-0000-0000BE350000}"/>
    <cellStyle name="Komma 4 6 4 2 3" xfId="5425" xr:uid="{00000000-0005-0000-0000-0000BF350000}"/>
    <cellStyle name="Komma 4 6 4 2 3 2" xfId="10573" xr:uid="{00000000-0005-0000-0000-0000C0350000}"/>
    <cellStyle name="Komma 4 6 4 2 3 2 2" xfId="20127" xr:uid="{00000000-0005-0000-0000-0000C1350000}"/>
    <cellStyle name="Komma 4 6 4 2 3 3" xfId="15435" xr:uid="{00000000-0005-0000-0000-0000C2350000}"/>
    <cellStyle name="Komma 4 6 4 2 4" xfId="7141" xr:uid="{00000000-0005-0000-0000-0000C3350000}"/>
    <cellStyle name="Komma 4 6 4 2 4 2" xfId="16999" xr:uid="{00000000-0005-0000-0000-0000C4350000}"/>
    <cellStyle name="Komma 4 6 4 2 5" xfId="12301" xr:uid="{00000000-0005-0000-0000-0000C5350000}"/>
    <cellStyle name="Komma 4 6 4 3" xfId="2845" xr:uid="{00000000-0005-0000-0000-0000C6350000}"/>
    <cellStyle name="Komma 4 6 4 3 2" xfId="7999" xr:uid="{00000000-0005-0000-0000-0000C7350000}"/>
    <cellStyle name="Komma 4 6 4 3 2 2" xfId="17781" xr:uid="{00000000-0005-0000-0000-0000C8350000}"/>
    <cellStyle name="Komma 4 6 4 3 3" xfId="13087" xr:uid="{00000000-0005-0000-0000-0000C9350000}"/>
    <cellStyle name="Komma 4 6 4 4" xfId="4567" xr:uid="{00000000-0005-0000-0000-0000CA350000}"/>
    <cellStyle name="Komma 4 6 4 4 2" xfId="9715" xr:uid="{00000000-0005-0000-0000-0000CB350000}"/>
    <cellStyle name="Komma 4 6 4 4 2 2" xfId="19345" xr:uid="{00000000-0005-0000-0000-0000CC350000}"/>
    <cellStyle name="Komma 4 6 4 4 3" xfId="14653" xr:uid="{00000000-0005-0000-0000-0000CD350000}"/>
    <cellStyle name="Komma 4 6 4 5" xfId="6283" xr:uid="{00000000-0005-0000-0000-0000CE350000}"/>
    <cellStyle name="Komma 4 6 4 5 2" xfId="16217" xr:uid="{00000000-0005-0000-0000-0000CF350000}"/>
    <cellStyle name="Komma 4 6 4 6" xfId="11437" xr:uid="{00000000-0005-0000-0000-0000D0350000}"/>
    <cellStyle name="Komma 4 6 5" xfId="612" xr:uid="{00000000-0005-0000-0000-0000D1350000}"/>
    <cellStyle name="Komma 4 6 5 2" xfId="1957" xr:uid="{00000000-0005-0000-0000-0000D2350000}"/>
    <cellStyle name="Komma 4 6 5 2 2" xfId="3708" xr:uid="{00000000-0005-0000-0000-0000D3350000}"/>
    <cellStyle name="Komma 4 6 5 2 2 2" xfId="8858" xr:uid="{00000000-0005-0000-0000-0000D4350000}"/>
    <cellStyle name="Komma 4 6 5 2 2 2 2" xfId="18564" xr:uid="{00000000-0005-0000-0000-0000D5350000}"/>
    <cellStyle name="Komma 4 6 5 2 2 3" xfId="13870" xr:uid="{00000000-0005-0000-0000-0000D6350000}"/>
    <cellStyle name="Komma 4 6 5 2 3" xfId="5426" xr:uid="{00000000-0005-0000-0000-0000D7350000}"/>
    <cellStyle name="Komma 4 6 5 2 3 2" xfId="10574" xr:uid="{00000000-0005-0000-0000-0000D8350000}"/>
    <cellStyle name="Komma 4 6 5 2 3 2 2" xfId="20128" xr:uid="{00000000-0005-0000-0000-0000D9350000}"/>
    <cellStyle name="Komma 4 6 5 2 3 3" xfId="15436" xr:uid="{00000000-0005-0000-0000-0000DA350000}"/>
    <cellStyle name="Komma 4 6 5 2 4" xfId="7142" xr:uid="{00000000-0005-0000-0000-0000DB350000}"/>
    <cellStyle name="Komma 4 6 5 2 4 2" xfId="17000" xr:uid="{00000000-0005-0000-0000-0000DC350000}"/>
    <cellStyle name="Komma 4 6 5 2 5" xfId="12302" xr:uid="{00000000-0005-0000-0000-0000DD350000}"/>
    <cellStyle name="Komma 4 6 5 3" xfId="2846" xr:uid="{00000000-0005-0000-0000-0000DE350000}"/>
    <cellStyle name="Komma 4 6 5 3 2" xfId="8000" xr:uid="{00000000-0005-0000-0000-0000DF350000}"/>
    <cellStyle name="Komma 4 6 5 3 2 2" xfId="17782" xr:uid="{00000000-0005-0000-0000-0000E0350000}"/>
    <cellStyle name="Komma 4 6 5 3 3" xfId="13088" xr:uid="{00000000-0005-0000-0000-0000E1350000}"/>
    <cellStyle name="Komma 4 6 5 4" xfId="4568" xr:uid="{00000000-0005-0000-0000-0000E2350000}"/>
    <cellStyle name="Komma 4 6 5 4 2" xfId="9716" xr:uid="{00000000-0005-0000-0000-0000E3350000}"/>
    <cellStyle name="Komma 4 6 5 4 2 2" xfId="19346" xr:uid="{00000000-0005-0000-0000-0000E4350000}"/>
    <cellStyle name="Komma 4 6 5 4 3" xfId="14654" xr:uid="{00000000-0005-0000-0000-0000E5350000}"/>
    <cellStyle name="Komma 4 6 5 5" xfId="6284" xr:uid="{00000000-0005-0000-0000-0000E6350000}"/>
    <cellStyle name="Komma 4 6 5 5 2" xfId="16218" xr:uid="{00000000-0005-0000-0000-0000E7350000}"/>
    <cellStyle name="Komma 4 6 5 6" xfId="11438" xr:uid="{00000000-0005-0000-0000-0000E8350000}"/>
    <cellStyle name="Komma 4 6 6" xfId="1948" xr:uid="{00000000-0005-0000-0000-0000E9350000}"/>
    <cellStyle name="Komma 4 6 6 2" xfId="3699" xr:uid="{00000000-0005-0000-0000-0000EA350000}"/>
    <cellStyle name="Komma 4 6 6 2 2" xfId="8849" xr:uid="{00000000-0005-0000-0000-0000EB350000}"/>
    <cellStyle name="Komma 4 6 6 2 2 2" xfId="18555" xr:uid="{00000000-0005-0000-0000-0000EC350000}"/>
    <cellStyle name="Komma 4 6 6 2 3" xfId="13861" xr:uid="{00000000-0005-0000-0000-0000ED350000}"/>
    <cellStyle name="Komma 4 6 6 3" xfId="5417" xr:uid="{00000000-0005-0000-0000-0000EE350000}"/>
    <cellStyle name="Komma 4 6 6 3 2" xfId="10565" xr:uid="{00000000-0005-0000-0000-0000EF350000}"/>
    <cellStyle name="Komma 4 6 6 3 2 2" xfId="20119" xr:uid="{00000000-0005-0000-0000-0000F0350000}"/>
    <cellStyle name="Komma 4 6 6 3 3" xfId="15427" xr:uid="{00000000-0005-0000-0000-0000F1350000}"/>
    <cellStyle name="Komma 4 6 6 4" xfId="7133" xr:uid="{00000000-0005-0000-0000-0000F2350000}"/>
    <cellStyle name="Komma 4 6 6 4 2" xfId="16991" xr:uid="{00000000-0005-0000-0000-0000F3350000}"/>
    <cellStyle name="Komma 4 6 6 5" xfId="12293" xr:uid="{00000000-0005-0000-0000-0000F4350000}"/>
    <cellStyle name="Komma 4 6 7" xfId="2837" xr:uid="{00000000-0005-0000-0000-0000F5350000}"/>
    <cellStyle name="Komma 4 6 7 2" xfId="7991" xr:uid="{00000000-0005-0000-0000-0000F6350000}"/>
    <cellStyle name="Komma 4 6 7 2 2" xfId="17773" xr:uid="{00000000-0005-0000-0000-0000F7350000}"/>
    <cellStyle name="Komma 4 6 7 3" xfId="13079" xr:uid="{00000000-0005-0000-0000-0000F8350000}"/>
    <cellStyle name="Komma 4 6 8" xfId="4559" xr:uid="{00000000-0005-0000-0000-0000F9350000}"/>
    <cellStyle name="Komma 4 6 8 2" xfId="9707" xr:uid="{00000000-0005-0000-0000-0000FA350000}"/>
    <cellStyle name="Komma 4 6 8 2 2" xfId="19337" xr:uid="{00000000-0005-0000-0000-0000FB350000}"/>
    <cellStyle name="Komma 4 6 8 3" xfId="14645" xr:uid="{00000000-0005-0000-0000-0000FC350000}"/>
    <cellStyle name="Komma 4 6 9" xfId="6275" xr:uid="{00000000-0005-0000-0000-0000FD350000}"/>
    <cellStyle name="Komma 4 6 9 2" xfId="16209" xr:uid="{00000000-0005-0000-0000-0000FE350000}"/>
    <cellStyle name="Komma 4 7" xfId="613" xr:uid="{00000000-0005-0000-0000-0000FF350000}"/>
    <cellStyle name="Komma 4 7 10" xfId="11439" xr:uid="{00000000-0005-0000-0000-000000360000}"/>
    <cellStyle name="Komma 4 7 2" xfId="614" xr:uid="{00000000-0005-0000-0000-000001360000}"/>
    <cellStyle name="Komma 4 7 2 2" xfId="615" xr:uid="{00000000-0005-0000-0000-000002360000}"/>
    <cellStyle name="Komma 4 7 2 2 2" xfId="616" xr:uid="{00000000-0005-0000-0000-000003360000}"/>
    <cellStyle name="Komma 4 7 2 2 2 2" xfId="1961" xr:uid="{00000000-0005-0000-0000-000004360000}"/>
    <cellStyle name="Komma 4 7 2 2 2 2 2" xfId="3712" xr:uid="{00000000-0005-0000-0000-000005360000}"/>
    <cellStyle name="Komma 4 7 2 2 2 2 2 2" xfId="8862" xr:uid="{00000000-0005-0000-0000-000006360000}"/>
    <cellStyle name="Komma 4 7 2 2 2 2 2 2 2" xfId="18568" xr:uid="{00000000-0005-0000-0000-000007360000}"/>
    <cellStyle name="Komma 4 7 2 2 2 2 2 3" xfId="13874" xr:uid="{00000000-0005-0000-0000-000008360000}"/>
    <cellStyle name="Komma 4 7 2 2 2 2 3" xfId="5430" xr:uid="{00000000-0005-0000-0000-000009360000}"/>
    <cellStyle name="Komma 4 7 2 2 2 2 3 2" xfId="10578" xr:uid="{00000000-0005-0000-0000-00000A360000}"/>
    <cellStyle name="Komma 4 7 2 2 2 2 3 2 2" xfId="20132" xr:uid="{00000000-0005-0000-0000-00000B360000}"/>
    <cellStyle name="Komma 4 7 2 2 2 2 3 3" xfId="15440" xr:uid="{00000000-0005-0000-0000-00000C360000}"/>
    <cellStyle name="Komma 4 7 2 2 2 2 4" xfId="7146" xr:uid="{00000000-0005-0000-0000-00000D360000}"/>
    <cellStyle name="Komma 4 7 2 2 2 2 4 2" xfId="17004" xr:uid="{00000000-0005-0000-0000-00000E360000}"/>
    <cellStyle name="Komma 4 7 2 2 2 2 5" xfId="12306" xr:uid="{00000000-0005-0000-0000-00000F360000}"/>
    <cellStyle name="Komma 4 7 2 2 2 3" xfId="2850" xr:uid="{00000000-0005-0000-0000-000010360000}"/>
    <cellStyle name="Komma 4 7 2 2 2 3 2" xfId="8004" xr:uid="{00000000-0005-0000-0000-000011360000}"/>
    <cellStyle name="Komma 4 7 2 2 2 3 2 2" xfId="17786" xr:uid="{00000000-0005-0000-0000-000012360000}"/>
    <cellStyle name="Komma 4 7 2 2 2 3 3" xfId="13092" xr:uid="{00000000-0005-0000-0000-000013360000}"/>
    <cellStyle name="Komma 4 7 2 2 2 4" xfId="4572" xr:uid="{00000000-0005-0000-0000-000014360000}"/>
    <cellStyle name="Komma 4 7 2 2 2 4 2" xfId="9720" xr:uid="{00000000-0005-0000-0000-000015360000}"/>
    <cellStyle name="Komma 4 7 2 2 2 4 2 2" xfId="19350" xr:uid="{00000000-0005-0000-0000-000016360000}"/>
    <cellStyle name="Komma 4 7 2 2 2 4 3" xfId="14658" xr:uid="{00000000-0005-0000-0000-000017360000}"/>
    <cellStyle name="Komma 4 7 2 2 2 5" xfId="6288" xr:uid="{00000000-0005-0000-0000-000018360000}"/>
    <cellStyle name="Komma 4 7 2 2 2 5 2" xfId="16222" xr:uid="{00000000-0005-0000-0000-000019360000}"/>
    <cellStyle name="Komma 4 7 2 2 2 6" xfId="11442" xr:uid="{00000000-0005-0000-0000-00001A360000}"/>
    <cellStyle name="Komma 4 7 2 2 3" xfId="1960" xr:uid="{00000000-0005-0000-0000-00001B360000}"/>
    <cellStyle name="Komma 4 7 2 2 3 2" xfId="3711" xr:uid="{00000000-0005-0000-0000-00001C360000}"/>
    <cellStyle name="Komma 4 7 2 2 3 2 2" xfId="8861" xr:uid="{00000000-0005-0000-0000-00001D360000}"/>
    <cellStyle name="Komma 4 7 2 2 3 2 2 2" xfId="18567" xr:uid="{00000000-0005-0000-0000-00001E360000}"/>
    <cellStyle name="Komma 4 7 2 2 3 2 3" xfId="13873" xr:uid="{00000000-0005-0000-0000-00001F360000}"/>
    <cellStyle name="Komma 4 7 2 2 3 3" xfId="5429" xr:uid="{00000000-0005-0000-0000-000020360000}"/>
    <cellStyle name="Komma 4 7 2 2 3 3 2" xfId="10577" xr:uid="{00000000-0005-0000-0000-000021360000}"/>
    <cellStyle name="Komma 4 7 2 2 3 3 2 2" xfId="20131" xr:uid="{00000000-0005-0000-0000-000022360000}"/>
    <cellStyle name="Komma 4 7 2 2 3 3 3" xfId="15439" xr:uid="{00000000-0005-0000-0000-000023360000}"/>
    <cellStyle name="Komma 4 7 2 2 3 4" xfId="7145" xr:uid="{00000000-0005-0000-0000-000024360000}"/>
    <cellStyle name="Komma 4 7 2 2 3 4 2" xfId="17003" xr:uid="{00000000-0005-0000-0000-000025360000}"/>
    <cellStyle name="Komma 4 7 2 2 3 5" xfId="12305" xr:uid="{00000000-0005-0000-0000-000026360000}"/>
    <cellStyle name="Komma 4 7 2 2 4" xfId="2849" xr:uid="{00000000-0005-0000-0000-000027360000}"/>
    <cellStyle name="Komma 4 7 2 2 4 2" xfId="8003" xr:uid="{00000000-0005-0000-0000-000028360000}"/>
    <cellStyle name="Komma 4 7 2 2 4 2 2" xfId="17785" xr:uid="{00000000-0005-0000-0000-000029360000}"/>
    <cellStyle name="Komma 4 7 2 2 4 3" xfId="13091" xr:uid="{00000000-0005-0000-0000-00002A360000}"/>
    <cellStyle name="Komma 4 7 2 2 5" xfId="4571" xr:uid="{00000000-0005-0000-0000-00002B360000}"/>
    <cellStyle name="Komma 4 7 2 2 5 2" xfId="9719" xr:uid="{00000000-0005-0000-0000-00002C360000}"/>
    <cellStyle name="Komma 4 7 2 2 5 2 2" xfId="19349" xr:uid="{00000000-0005-0000-0000-00002D360000}"/>
    <cellStyle name="Komma 4 7 2 2 5 3" xfId="14657" xr:uid="{00000000-0005-0000-0000-00002E360000}"/>
    <cellStyle name="Komma 4 7 2 2 6" xfId="6287" xr:uid="{00000000-0005-0000-0000-00002F360000}"/>
    <cellStyle name="Komma 4 7 2 2 6 2" xfId="16221" xr:uid="{00000000-0005-0000-0000-000030360000}"/>
    <cellStyle name="Komma 4 7 2 2 7" xfId="11441" xr:uid="{00000000-0005-0000-0000-000031360000}"/>
    <cellStyle name="Komma 4 7 2 3" xfId="617" xr:uid="{00000000-0005-0000-0000-000032360000}"/>
    <cellStyle name="Komma 4 7 2 3 2" xfId="1962" xr:uid="{00000000-0005-0000-0000-000033360000}"/>
    <cellStyle name="Komma 4 7 2 3 2 2" xfId="3713" xr:uid="{00000000-0005-0000-0000-000034360000}"/>
    <cellStyle name="Komma 4 7 2 3 2 2 2" xfId="8863" xr:uid="{00000000-0005-0000-0000-000035360000}"/>
    <cellStyle name="Komma 4 7 2 3 2 2 2 2" xfId="18569" xr:uid="{00000000-0005-0000-0000-000036360000}"/>
    <cellStyle name="Komma 4 7 2 3 2 2 3" xfId="13875" xr:uid="{00000000-0005-0000-0000-000037360000}"/>
    <cellStyle name="Komma 4 7 2 3 2 3" xfId="5431" xr:uid="{00000000-0005-0000-0000-000038360000}"/>
    <cellStyle name="Komma 4 7 2 3 2 3 2" xfId="10579" xr:uid="{00000000-0005-0000-0000-000039360000}"/>
    <cellStyle name="Komma 4 7 2 3 2 3 2 2" xfId="20133" xr:uid="{00000000-0005-0000-0000-00003A360000}"/>
    <cellStyle name="Komma 4 7 2 3 2 3 3" xfId="15441" xr:uid="{00000000-0005-0000-0000-00003B360000}"/>
    <cellStyle name="Komma 4 7 2 3 2 4" xfId="7147" xr:uid="{00000000-0005-0000-0000-00003C360000}"/>
    <cellStyle name="Komma 4 7 2 3 2 4 2" xfId="17005" xr:uid="{00000000-0005-0000-0000-00003D360000}"/>
    <cellStyle name="Komma 4 7 2 3 2 5" xfId="12307" xr:uid="{00000000-0005-0000-0000-00003E360000}"/>
    <cellStyle name="Komma 4 7 2 3 3" xfId="2851" xr:uid="{00000000-0005-0000-0000-00003F360000}"/>
    <cellStyle name="Komma 4 7 2 3 3 2" xfId="8005" xr:uid="{00000000-0005-0000-0000-000040360000}"/>
    <cellStyle name="Komma 4 7 2 3 3 2 2" xfId="17787" xr:uid="{00000000-0005-0000-0000-000041360000}"/>
    <cellStyle name="Komma 4 7 2 3 3 3" xfId="13093" xr:uid="{00000000-0005-0000-0000-000042360000}"/>
    <cellStyle name="Komma 4 7 2 3 4" xfId="4573" xr:uid="{00000000-0005-0000-0000-000043360000}"/>
    <cellStyle name="Komma 4 7 2 3 4 2" xfId="9721" xr:uid="{00000000-0005-0000-0000-000044360000}"/>
    <cellStyle name="Komma 4 7 2 3 4 2 2" xfId="19351" xr:uid="{00000000-0005-0000-0000-000045360000}"/>
    <cellStyle name="Komma 4 7 2 3 4 3" xfId="14659" xr:uid="{00000000-0005-0000-0000-000046360000}"/>
    <cellStyle name="Komma 4 7 2 3 5" xfId="6289" xr:uid="{00000000-0005-0000-0000-000047360000}"/>
    <cellStyle name="Komma 4 7 2 3 5 2" xfId="16223" xr:uid="{00000000-0005-0000-0000-000048360000}"/>
    <cellStyle name="Komma 4 7 2 3 6" xfId="11443" xr:uid="{00000000-0005-0000-0000-000049360000}"/>
    <cellStyle name="Komma 4 7 2 4" xfId="618" xr:uid="{00000000-0005-0000-0000-00004A360000}"/>
    <cellStyle name="Komma 4 7 2 4 2" xfId="1963" xr:uid="{00000000-0005-0000-0000-00004B360000}"/>
    <cellStyle name="Komma 4 7 2 4 2 2" xfId="3714" xr:uid="{00000000-0005-0000-0000-00004C360000}"/>
    <cellStyle name="Komma 4 7 2 4 2 2 2" xfId="8864" xr:uid="{00000000-0005-0000-0000-00004D360000}"/>
    <cellStyle name="Komma 4 7 2 4 2 2 2 2" xfId="18570" xr:uid="{00000000-0005-0000-0000-00004E360000}"/>
    <cellStyle name="Komma 4 7 2 4 2 2 3" xfId="13876" xr:uid="{00000000-0005-0000-0000-00004F360000}"/>
    <cellStyle name="Komma 4 7 2 4 2 3" xfId="5432" xr:uid="{00000000-0005-0000-0000-000050360000}"/>
    <cellStyle name="Komma 4 7 2 4 2 3 2" xfId="10580" xr:uid="{00000000-0005-0000-0000-000051360000}"/>
    <cellStyle name="Komma 4 7 2 4 2 3 2 2" xfId="20134" xr:uid="{00000000-0005-0000-0000-000052360000}"/>
    <cellStyle name="Komma 4 7 2 4 2 3 3" xfId="15442" xr:uid="{00000000-0005-0000-0000-000053360000}"/>
    <cellStyle name="Komma 4 7 2 4 2 4" xfId="7148" xr:uid="{00000000-0005-0000-0000-000054360000}"/>
    <cellStyle name="Komma 4 7 2 4 2 4 2" xfId="17006" xr:uid="{00000000-0005-0000-0000-000055360000}"/>
    <cellStyle name="Komma 4 7 2 4 2 5" xfId="12308" xr:uid="{00000000-0005-0000-0000-000056360000}"/>
    <cellStyle name="Komma 4 7 2 4 3" xfId="2852" xr:uid="{00000000-0005-0000-0000-000057360000}"/>
    <cellStyle name="Komma 4 7 2 4 3 2" xfId="8006" xr:uid="{00000000-0005-0000-0000-000058360000}"/>
    <cellStyle name="Komma 4 7 2 4 3 2 2" xfId="17788" xr:uid="{00000000-0005-0000-0000-000059360000}"/>
    <cellStyle name="Komma 4 7 2 4 3 3" xfId="13094" xr:uid="{00000000-0005-0000-0000-00005A360000}"/>
    <cellStyle name="Komma 4 7 2 4 4" xfId="4574" xr:uid="{00000000-0005-0000-0000-00005B360000}"/>
    <cellStyle name="Komma 4 7 2 4 4 2" xfId="9722" xr:uid="{00000000-0005-0000-0000-00005C360000}"/>
    <cellStyle name="Komma 4 7 2 4 4 2 2" xfId="19352" xr:uid="{00000000-0005-0000-0000-00005D360000}"/>
    <cellStyle name="Komma 4 7 2 4 4 3" xfId="14660" xr:uid="{00000000-0005-0000-0000-00005E360000}"/>
    <cellStyle name="Komma 4 7 2 4 5" xfId="6290" xr:uid="{00000000-0005-0000-0000-00005F360000}"/>
    <cellStyle name="Komma 4 7 2 4 5 2" xfId="16224" xr:uid="{00000000-0005-0000-0000-000060360000}"/>
    <cellStyle name="Komma 4 7 2 4 6" xfId="11444" xr:uid="{00000000-0005-0000-0000-000061360000}"/>
    <cellStyle name="Komma 4 7 2 5" xfId="1959" xr:uid="{00000000-0005-0000-0000-000062360000}"/>
    <cellStyle name="Komma 4 7 2 5 2" xfId="3710" xr:uid="{00000000-0005-0000-0000-000063360000}"/>
    <cellStyle name="Komma 4 7 2 5 2 2" xfId="8860" xr:uid="{00000000-0005-0000-0000-000064360000}"/>
    <cellStyle name="Komma 4 7 2 5 2 2 2" xfId="18566" xr:uid="{00000000-0005-0000-0000-000065360000}"/>
    <cellStyle name="Komma 4 7 2 5 2 3" xfId="13872" xr:uid="{00000000-0005-0000-0000-000066360000}"/>
    <cellStyle name="Komma 4 7 2 5 3" xfId="5428" xr:uid="{00000000-0005-0000-0000-000067360000}"/>
    <cellStyle name="Komma 4 7 2 5 3 2" xfId="10576" xr:uid="{00000000-0005-0000-0000-000068360000}"/>
    <cellStyle name="Komma 4 7 2 5 3 2 2" xfId="20130" xr:uid="{00000000-0005-0000-0000-000069360000}"/>
    <cellStyle name="Komma 4 7 2 5 3 3" xfId="15438" xr:uid="{00000000-0005-0000-0000-00006A360000}"/>
    <cellStyle name="Komma 4 7 2 5 4" xfId="7144" xr:uid="{00000000-0005-0000-0000-00006B360000}"/>
    <cellStyle name="Komma 4 7 2 5 4 2" xfId="17002" xr:uid="{00000000-0005-0000-0000-00006C360000}"/>
    <cellStyle name="Komma 4 7 2 5 5" xfId="12304" xr:uid="{00000000-0005-0000-0000-00006D360000}"/>
    <cellStyle name="Komma 4 7 2 6" xfId="2848" xr:uid="{00000000-0005-0000-0000-00006E360000}"/>
    <cellStyle name="Komma 4 7 2 6 2" xfId="8002" xr:uid="{00000000-0005-0000-0000-00006F360000}"/>
    <cellStyle name="Komma 4 7 2 6 2 2" xfId="17784" xr:uid="{00000000-0005-0000-0000-000070360000}"/>
    <cellStyle name="Komma 4 7 2 6 3" xfId="13090" xr:uid="{00000000-0005-0000-0000-000071360000}"/>
    <cellStyle name="Komma 4 7 2 7" xfId="4570" xr:uid="{00000000-0005-0000-0000-000072360000}"/>
    <cellStyle name="Komma 4 7 2 7 2" xfId="9718" xr:uid="{00000000-0005-0000-0000-000073360000}"/>
    <cellStyle name="Komma 4 7 2 7 2 2" xfId="19348" xr:uid="{00000000-0005-0000-0000-000074360000}"/>
    <cellStyle name="Komma 4 7 2 7 3" xfId="14656" xr:uid="{00000000-0005-0000-0000-000075360000}"/>
    <cellStyle name="Komma 4 7 2 8" xfId="6286" xr:uid="{00000000-0005-0000-0000-000076360000}"/>
    <cellStyle name="Komma 4 7 2 8 2" xfId="16220" xr:uid="{00000000-0005-0000-0000-000077360000}"/>
    <cellStyle name="Komma 4 7 2 9" xfId="11440" xr:uid="{00000000-0005-0000-0000-000078360000}"/>
    <cellStyle name="Komma 4 7 3" xfId="619" xr:uid="{00000000-0005-0000-0000-000079360000}"/>
    <cellStyle name="Komma 4 7 3 2" xfId="620" xr:uid="{00000000-0005-0000-0000-00007A360000}"/>
    <cellStyle name="Komma 4 7 3 2 2" xfId="1965" xr:uid="{00000000-0005-0000-0000-00007B360000}"/>
    <cellStyle name="Komma 4 7 3 2 2 2" xfId="3716" xr:uid="{00000000-0005-0000-0000-00007C360000}"/>
    <cellStyle name="Komma 4 7 3 2 2 2 2" xfId="8866" xr:uid="{00000000-0005-0000-0000-00007D360000}"/>
    <cellStyle name="Komma 4 7 3 2 2 2 2 2" xfId="18572" xr:uid="{00000000-0005-0000-0000-00007E360000}"/>
    <cellStyle name="Komma 4 7 3 2 2 2 3" xfId="13878" xr:uid="{00000000-0005-0000-0000-00007F360000}"/>
    <cellStyle name="Komma 4 7 3 2 2 3" xfId="5434" xr:uid="{00000000-0005-0000-0000-000080360000}"/>
    <cellStyle name="Komma 4 7 3 2 2 3 2" xfId="10582" xr:uid="{00000000-0005-0000-0000-000081360000}"/>
    <cellStyle name="Komma 4 7 3 2 2 3 2 2" xfId="20136" xr:uid="{00000000-0005-0000-0000-000082360000}"/>
    <cellStyle name="Komma 4 7 3 2 2 3 3" xfId="15444" xr:uid="{00000000-0005-0000-0000-000083360000}"/>
    <cellStyle name="Komma 4 7 3 2 2 4" xfId="7150" xr:uid="{00000000-0005-0000-0000-000084360000}"/>
    <cellStyle name="Komma 4 7 3 2 2 4 2" xfId="17008" xr:uid="{00000000-0005-0000-0000-000085360000}"/>
    <cellStyle name="Komma 4 7 3 2 2 5" xfId="12310" xr:uid="{00000000-0005-0000-0000-000086360000}"/>
    <cellStyle name="Komma 4 7 3 2 3" xfId="2854" xr:uid="{00000000-0005-0000-0000-000087360000}"/>
    <cellStyle name="Komma 4 7 3 2 3 2" xfId="8008" xr:uid="{00000000-0005-0000-0000-000088360000}"/>
    <cellStyle name="Komma 4 7 3 2 3 2 2" xfId="17790" xr:uid="{00000000-0005-0000-0000-000089360000}"/>
    <cellStyle name="Komma 4 7 3 2 3 3" xfId="13096" xr:uid="{00000000-0005-0000-0000-00008A360000}"/>
    <cellStyle name="Komma 4 7 3 2 4" xfId="4576" xr:uid="{00000000-0005-0000-0000-00008B360000}"/>
    <cellStyle name="Komma 4 7 3 2 4 2" xfId="9724" xr:uid="{00000000-0005-0000-0000-00008C360000}"/>
    <cellStyle name="Komma 4 7 3 2 4 2 2" xfId="19354" xr:uid="{00000000-0005-0000-0000-00008D360000}"/>
    <cellStyle name="Komma 4 7 3 2 4 3" xfId="14662" xr:uid="{00000000-0005-0000-0000-00008E360000}"/>
    <cellStyle name="Komma 4 7 3 2 5" xfId="6292" xr:uid="{00000000-0005-0000-0000-00008F360000}"/>
    <cellStyle name="Komma 4 7 3 2 5 2" xfId="16226" xr:uid="{00000000-0005-0000-0000-000090360000}"/>
    <cellStyle name="Komma 4 7 3 2 6" xfId="11446" xr:uid="{00000000-0005-0000-0000-000091360000}"/>
    <cellStyle name="Komma 4 7 3 3" xfId="1964" xr:uid="{00000000-0005-0000-0000-000092360000}"/>
    <cellStyle name="Komma 4 7 3 3 2" xfId="3715" xr:uid="{00000000-0005-0000-0000-000093360000}"/>
    <cellStyle name="Komma 4 7 3 3 2 2" xfId="8865" xr:uid="{00000000-0005-0000-0000-000094360000}"/>
    <cellStyle name="Komma 4 7 3 3 2 2 2" xfId="18571" xr:uid="{00000000-0005-0000-0000-000095360000}"/>
    <cellStyle name="Komma 4 7 3 3 2 3" xfId="13877" xr:uid="{00000000-0005-0000-0000-000096360000}"/>
    <cellStyle name="Komma 4 7 3 3 3" xfId="5433" xr:uid="{00000000-0005-0000-0000-000097360000}"/>
    <cellStyle name="Komma 4 7 3 3 3 2" xfId="10581" xr:uid="{00000000-0005-0000-0000-000098360000}"/>
    <cellStyle name="Komma 4 7 3 3 3 2 2" xfId="20135" xr:uid="{00000000-0005-0000-0000-000099360000}"/>
    <cellStyle name="Komma 4 7 3 3 3 3" xfId="15443" xr:uid="{00000000-0005-0000-0000-00009A360000}"/>
    <cellStyle name="Komma 4 7 3 3 4" xfId="7149" xr:uid="{00000000-0005-0000-0000-00009B360000}"/>
    <cellStyle name="Komma 4 7 3 3 4 2" xfId="17007" xr:uid="{00000000-0005-0000-0000-00009C360000}"/>
    <cellStyle name="Komma 4 7 3 3 5" xfId="12309" xr:uid="{00000000-0005-0000-0000-00009D360000}"/>
    <cellStyle name="Komma 4 7 3 4" xfId="2853" xr:uid="{00000000-0005-0000-0000-00009E360000}"/>
    <cellStyle name="Komma 4 7 3 4 2" xfId="8007" xr:uid="{00000000-0005-0000-0000-00009F360000}"/>
    <cellStyle name="Komma 4 7 3 4 2 2" xfId="17789" xr:uid="{00000000-0005-0000-0000-0000A0360000}"/>
    <cellStyle name="Komma 4 7 3 4 3" xfId="13095" xr:uid="{00000000-0005-0000-0000-0000A1360000}"/>
    <cellStyle name="Komma 4 7 3 5" xfId="4575" xr:uid="{00000000-0005-0000-0000-0000A2360000}"/>
    <cellStyle name="Komma 4 7 3 5 2" xfId="9723" xr:uid="{00000000-0005-0000-0000-0000A3360000}"/>
    <cellStyle name="Komma 4 7 3 5 2 2" xfId="19353" xr:uid="{00000000-0005-0000-0000-0000A4360000}"/>
    <cellStyle name="Komma 4 7 3 5 3" xfId="14661" xr:uid="{00000000-0005-0000-0000-0000A5360000}"/>
    <cellStyle name="Komma 4 7 3 6" xfId="6291" xr:uid="{00000000-0005-0000-0000-0000A6360000}"/>
    <cellStyle name="Komma 4 7 3 6 2" xfId="16225" xr:uid="{00000000-0005-0000-0000-0000A7360000}"/>
    <cellStyle name="Komma 4 7 3 7" xfId="11445" xr:uid="{00000000-0005-0000-0000-0000A8360000}"/>
    <cellStyle name="Komma 4 7 4" xfId="621" xr:uid="{00000000-0005-0000-0000-0000A9360000}"/>
    <cellStyle name="Komma 4 7 4 2" xfId="1966" xr:uid="{00000000-0005-0000-0000-0000AA360000}"/>
    <cellStyle name="Komma 4 7 4 2 2" xfId="3717" xr:uid="{00000000-0005-0000-0000-0000AB360000}"/>
    <cellStyle name="Komma 4 7 4 2 2 2" xfId="8867" xr:uid="{00000000-0005-0000-0000-0000AC360000}"/>
    <cellStyle name="Komma 4 7 4 2 2 2 2" xfId="18573" xr:uid="{00000000-0005-0000-0000-0000AD360000}"/>
    <cellStyle name="Komma 4 7 4 2 2 3" xfId="13879" xr:uid="{00000000-0005-0000-0000-0000AE360000}"/>
    <cellStyle name="Komma 4 7 4 2 3" xfId="5435" xr:uid="{00000000-0005-0000-0000-0000AF360000}"/>
    <cellStyle name="Komma 4 7 4 2 3 2" xfId="10583" xr:uid="{00000000-0005-0000-0000-0000B0360000}"/>
    <cellStyle name="Komma 4 7 4 2 3 2 2" xfId="20137" xr:uid="{00000000-0005-0000-0000-0000B1360000}"/>
    <cellStyle name="Komma 4 7 4 2 3 3" xfId="15445" xr:uid="{00000000-0005-0000-0000-0000B2360000}"/>
    <cellStyle name="Komma 4 7 4 2 4" xfId="7151" xr:uid="{00000000-0005-0000-0000-0000B3360000}"/>
    <cellStyle name="Komma 4 7 4 2 4 2" xfId="17009" xr:uid="{00000000-0005-0000-0000-0000B4360000}"/>
    <cellStyle name="Komma 4 7 4 2 5" xfId="12311" xr:uid="{00000000-0005-0000-0000-0000B5360000}"/>
    <cellStyle name="Komma 4 7 4 3" xfId="2855" xr:uid="{00000000-0005-0000-0000-0000B6360000}"/>
    <cellStyle name="Komma 4 7 4 3 2" xfId="8009" xr:uid="{00000000-0005-0000-0000-0000B7360000}"/>
    <cellStyle name="Komma 4 7 4 3 2 2" xfId="17791" xr:uid="{00000000-0005-0000-0000-0000B8360000}"/>
    <cellStyle name="Komma 4 7 4 3 3" xfId="13097" xr:uid="{00000000-0005-0000-0000-0000B9360000}"/>
    <cellStyle name="Komma 4 7 4 4" xfId="4577" xr:uid="{00000000-0005-0000-0000-0000BA360000}"/>
    <cellStyle name="Komma 4 7 4 4 2" xfId="9725" xr:uid="{00000000-0005-0000-0000-0000BB360000}"/>
    <cellStyle name="Komma 4 7 4 4 2 2" xfId="19355" xr:uid="{00000000-0005-0000-0000-0000BC360000}"/>
    <cellStyle name="Komma 4 7 4 4 3" xfId="14663" xr:uid="{00000000-0005-0000-0000-0000BD360000}"/>
    <cellStyle name="Komma 4 7 4 5" xfId="6293" xr:uid="{00000000-0005-0000-0000-0000BE360000}"/>
    <cellStyle name="Komma 4 7 4 5 2" xfId="16227" xr:uid="{00000000-0005-0000-0000-0000BF360000}"/>
    <cellStyle name="Komma 4 7 4 6" xfId="11447" xr:uid="{00000000-0005-0000-0000-0000C0360000}"/>
    <cellStyle name="Komma 4 7 5" xfId="622" xr:uid="{00000000-0005-0000-0000-0000C1360000}"/>
    <cellStyle name="Komma 4 7 5 2" xfId="1967" xr:uid="{00000000-0005-0000-0000-0000C2360000}"/>
    <cellStyle name="Komma 4 7 5 2 2" xfId="3718" xr:uid="{00000000-0005-0000-0000-0000C3360000}"/>
    <cellStyle name="Komma 4 7 5 2 2 2" xfId="8868" xr:uid="{00000000-0005-0000-0000-0000C4360000}"/>
    <cellStyle name="Komma 4 7 5 2 2 2 2" xfId="18574" xr:uid="{00000000-0005-0000-0000-0000C5360000}"/>
    <cellStyle name="Komma 4 7 5 2 2 3" xfId="13880" xr:uid="{00000000-0005-0000-0000-0000C6360000}"/>
    <cellStyle name="Komma 4 7 5 2 3" xfId="5436" xr:uid="{00000000-0005-0000-0000-0000C7360000}"/>
    <cellStyle name="Komma 4 7 5 2 3 2" xfId="10584" xr:uid="{00000000-0005-0000-0000-0000C8360000}"/>
    <cellStyle name="Komma 4 7 5 2 3 2 2" xfId="20138" xr:uid="{00000000-0005-0000-0000-0000C9360000}"/>
    <cellStyle name="Komma 4 7 5 2 3 3" xfId="15446" xr:uid="{00000000-0005-0000-0000-0000CA360000}"/>
    <cellStyle name="Komma 4 7 5 2 4" xfId="7152" xr:uid="{00000000-0005-0000-0000-0000CB360000}"/>
    <cellStyle name="Komma 4 7 5 2 4 2" xfId="17010" xr:uid="{00000000-0005-0000-0000-0000CC360000}"/>
    <cellStyle name="Komma 4 7 5 2 5" xfId="12312" xr:uid="{00000000-0005-0000-0000-0000CD360000}"/>
    <cellStyle name="Komma 4 7 5 3" xfId="2856" xr:uid="{00000000-0005-0000-0000-0000CE360000}"/>
    <cellStyle name="Komma 4 7 5 3 2" xfId="8010" xr:uid="{00000000-0005-0000-0000-0000CF360000}"/>
    <cellStyle name="Komma 4 7 5 3 2 2" xfId="17792" xr:uid="{00000000-0005-0000-0000-0000D0360000}"/>
    <cellStyle name="Komma 4 7 5 3 3" xfId="13098" xr:uid="{00000000-0005-0000-0000-0000D1360000}"/>
    <cellStyle name="Komma 4 7 5 4" xfId="4578" xr:uid="{00000000-0005-0000-0000-0000D2360000}"/>
    <cellStyle name="Komma 4 7 5 4 2" xfId="9726" xr:uid="{00000000-0005-0000-0000-0000D3360000}"/>
    <cellStyle name="Komma 4 7 5 4 2 2" xfId="19356" xr:uid="{00000000-0005-0000-0000-0000D4360000}"/>
    <cellStyle name="Komma 4 7 5 4 3" xfId="14664" xr:uid="{00000000-0005-0000-0000-0000D5360000}"/>
    <cellStyle name="Komma 4 7 5 5" xfId="6294" xr:uid="{00000000-0005-0000-0000-0000D6360000}"/>
    <cellStyle name="Komma 4 7 5 5 2" xfId="16228" xr:uid="{00000000-0005-0000-0000-0000D7360000}"/>
    <cellStyle name="Komma 4 7 5 6" xfId="11448" xr:uid="{00000000-0005-0000-0000-0000D8360000}"/>
    <cellStyle name="Komma 4 7 6" xfId="1958" xr:uid="{00000000-0005-0000-0000-0000D9360000}"/>
    <cellStyle name="Komma 4 7 6 2" xfId="3709" xr:uid="{00000000-0005-0000-0000-0000DA360000}"/>
    <cellStyle name="Komma 4 7 6 2 2" xfId="8859" xr:uid="{00000000-0005-0000-0000-0000DB360000}"/>
    <cellStyle name="Komma 4 7 6 2 2 2" xfId="18565" xr:uid="{00000000-0005-0000-0000-0000DC360000}"/>
    <cellStyle name="Komma 4 7 6 2 3" xfId="13871" xr:uid="{00000000-0005-0000-0000-0000DD360000}"/>
    <cellStyle name="Komma 4 7 6 3" xfId="5427" xr:uid="{00000000-0005-0000-0000-0000DE360000}"/>
    <cellStyle name="Komma 4 7 6 3 2" xfId="10575" xr:uid="{00000000-0005-0000-0000-0000DF360000}"/>
    <cellStyle name="Komma 4 7 6 3 2 2" xfId="20129" xr:uid="{00000000-0005-0000-0000-0000E0360000}"/>
    <cellStyle name="Komma 4 7 6 3 3" xfId="15437" xr:uid="{00000000-0005-0000-0000-0000E1360000}"/>
    <cellStyle name="Komma 4 7 6 4" xfId="7143" xr:uid="{00000000-0005-0000-0000-0000E2360000}"/>
    <cellStyle name="Komma 4 7 6 4 2" xfId="17001" xr:uid="{00000000-0005-0000-0000-0000E3360000}"/>
    <cellStyle name="Komma 4 7 6 5" xfId="12303" xr:uid="{00000000-0005-0000-0000-0000E4360000}"/>
    <cellStyle name="Komma 4 7 7" xfId="2847" xr:uid="{00000000-0005-0000-0000-0000E5360000}"/>
    <cellStyle name="Komma 4 7 7 2" xfId="8001" xr:uid="{00000000-0005-0000-0000-0000E6360000}"/>
    <cellStyle name="Komma 4 7 7 2 2" xfId="17783" xr:uid="{00000000-0005-0000-0000-0000E7360000}"/>
    <cellStyle name="Komma 4 7 7 3" xfId="13089" xr:uid="{00000000-0005-0000-0000-0000E8360000}"/>
    <cellStyle name="Komma 4 7 8" xfId="4569" xr:uid="{00000000-0005-0000-0000-0000E9360000}"/>
    <cellStyle name="Komma 4 7 8 2" xfId="9717" xr:uid="{00000000-0005-0000-0000-0000EA360000}"/>
    <cellStyle name="Komma 4 7 8 2 2" xfId="19347" xr:uid="{00000000-0005-0000-0000-0000EB360000}"/>
    <cellStyle name="Komma 4 7 8 3" xfId="14655" xr:uid="{00000000-0005-0000-0000-0000EC360000}"/>
    <cellStyle name="Komma 4 7 9" xfId="6285" xr:uid="{00000000-0005-0000-0000-0000ED360000}"/>
    <cellStyle name="Komma 4 7 9 2" xfId="16219" xr:uid="{00000000-0005-0000-0000-0000EE360000}"/>
    <cellStyle name="Komma 4 8" xfId="623" xr:uid="{00000000-0005-0000-0000-0000EF360000}"/>
    <cellStyle name="Komma 4 8 2" xfId="624" xr:uid="{00000000-0005-0000-0000-0000F0360000}"/>
    <cellStyle name="Komma 4 8 2 2" xfId="625" xr:uid="{00000000-0005-0000-0000-0000F1360000}"/>
    <cellStyle name="Komma 4 8 2 2 2" xfId="1970" xr:uid="{00000000-0005-0000-0000-0000F2360000}"/>
    <cellStyle name="Komma 4 8 2 2 2 2" xfId="3721" xr:uid="{00000000-0005-0000-0000-0000F3360000}"/>
    <cellStyle name="Komma 4 8 2 2 2 2 2" xfId="8871" xr:uid="{00000000-0005-0000-0000-0000F4360000}"/>
    <cellStyle name="Komma 4 8 2 2 2 2 2 2" xfId="18577" xr:uid="{00000000-0005-0000-0000-0000F5360000}"/>
    <cellStyle name="Komma 4 8 2 2 2 2 3" xfId="13883" xr:uid="{00000000-0005-0000-0000-0000F6360000}"/>
    <cellStyle name="Komma 4 8 2 2 2 3" xfId="5439" xr:uid="{00000000-0005-0000-0000-0000F7360000}"/>
    <cellStyle name="Komma 4 8 2 2 2 3 2" xfId="10587" xr:uid="{00000000-0005-0000-0000-0000F8360000}"/>
    <cellStyle name="Komma 4 8 2 2 2 3 2 2" xfId="20141" xr:uid="{00000000-0005-0000-0000-0000F9360000}"/>
    <cellStyle name="Komma 4 8 2 2 2 3 3" xfId="15449" xr:uid="{00000000-0005-0000-0000-0000FA360000}"/>
    <cellStyle name="Komma 4 8 2 2 2 4" xfId="7155" xr:uid="{00000000-0005-0000-0000-0000FB360000}"/>
    <cellStyle name="Komma 4 8 2 2 2 4 2" xfId="17013" xr:uid="{00000000-0005-0000-0000-0000FC360000}"/>
    <cellStyle name="Komma 4 8 2 2 2 5" xfId="12315" xr:uid="{00000000-0005-0000-0000-0000FD360000}"/>
    <cellStyle name="Komma 4 8 2 2 3" xfId="2859" xr:uid="{00000000-0005-0000-0000-0000FE360000}"/>
    <cellStyle name="Komma 4 8 2 2 3 2" xfId="8013" xr:uid="{00000000-0005-0000-0000-0000FF360000}"/>
    <cellStyle name="Komma 4 8 2 2 3 2 2" xfId="17795" xr:uid="{00000000-0005-0000-0000-000000370000}"/>
    <cellStyle name="Komma 4 8 2 2 3 3" xfId="13101" xr:uid="{00000000-0005-0000-0000-000001370000}"/>
    <cellStyle name="Komma 4 8 2 2 4" xfId="4581" xr:uid="{00000000-0005-0000-0000-000002370000}"/>
    <cellStyle name="Komma 4 8 2 2 4 2" xfId="9729" xr:uid="{00000000-0005-0000-0000-000003370000}"/>
    <cellStyle name="Komma 4 8 2 2 4 2 2" xfId="19359" xr:uid="{00000000-0005-0000-0000-000004370000}"/>
    <cellStyle name="Komma 4 8 2 2 4 3" xfId="14667" xr:uid="{00000000-0005-0000-0000-000005370000}"/>
    <cellStyle name="Komma 4 8 2 2 5" xfId="6297" xr:uid="{00000000-0005-0000-0000-000006370000}"/>
    <cellStyle name="Komma 4 8 2 2 5 2" xfId="16231" xr:uid="{00000000-0005-0000-0000-000007370000}"/>
    <cellStyle name="Komma 4 8 2 2 6" xfId="11451" xr:uid="{00000000-0005-0000-0000-000008370000}"/>
    <cellStyle name="Komma 4 8 2 3" xfId="1969" xr:uid="{00000000-0005-0000-0000-000009370000}"/>
    <cellStyle name="Komma 4 8 2 3 2" xfId="3720" xr:uid="{00000000-0005-0000-0000-00000A370000}"/>
    <cellStyle name="Komma 4 8 2 3 2 2" xfId="8870" xr:uid="{00000000-0005-0000-0000-00000B370000}"/>
    <cellStyle name="Komma 4 8 2 3 2 2 2" xfId="18576" xr:uid="{00000000-0005-0000-0000-00000C370000}"/>
    <cellStyle name="Komma 4 8 2 3 2 3" xfId="13882" xr:uid="{00000000-0005-0000-0000-00000D370000}"/>
    <cellStyle name="Komma 4 8 2 3 3" xfId="5438" xr:uid="{00000000-0005-0000-0000-00000E370000}"/>
    <cellStyle name="Komma 4 8 2 3 3 2" xfId="10586" xr:uid="{00000000-0005-0000-0000-00000F370000}"/>
    <cellStyle name="Komma 4 8 2 3 3 2 2" xfId="20140" xr:uid="{00000000-0005-0000-0000-000010370000}"/>
    <cellStyle name="Komma 4 8 2 3 3 3" xfId="15448" xr:uid="{00000000-0005-0000-0000-000011370000}"/>
    <cellStyle name="Komma 4 8 2 3 4" xfId="7154" xr:uid="{00000000-0005-0000-0000-000012370000}"/>
    <cellStyle name="Komma 4 8 2 3 4 2" xfId="17012" xr:uid="{00000000-0005-0000-0000-000013370000}"/>
    <cellStyle name="Komma 4 8 2 3 5" xfId="12314" xr:uid="{00000000-0005-0000-0000-000014370000}"/>
    <cellStyle name="Komma 4 8 2 4" xfId="2858" xr:uid="{00000000-0005-0000-0000-000015370000}"/>
    <cellStyle name="Komma 4 8 2 4 2" xfId="8012" xr:uid="{00000000-0005-0000-0000-000016370000}"/>
    <cellStyle name="Komma 4 8 2 4 2 2" xfId="17794" xr:uid="{00000000-0005-0000-0000-000017370000}"/>
    <cellStyle name="Komma 4 8 2 4 3" xfId="13100" xr:uid="{00000000-0005-0000-0000-000018370000}"/>
    <cellStyle name="Komma 4 8 2 5" xfId="4580" xr:uid="{00000000-0005-0000-0000-000019370000}"/>
    <cellStyle name="Komma 4 8 2 5 2" xfId="9728" xr:uid="{00000000-0005-0000-0000-00001A370000}"/>
    <cellStyle name="Komma 4 8 2 5 2 2" xfId="19358" xr:uid="{00000000-0005-0000-0000-00001B370000}"/>
    <cellStyle name="Komma 4 8 2 5 3" xfId="14666" xr:uid="{00000000-0005-0000-0000-00001C370000}"/>
    <cellStyle name="Komma 4 8 2 6" xfId="6296" xr:uid="{00000000-0005-0000-0000-00001D370000}"/>
    <cellStyle name="Komma 4 8 2 6 2" xfId="16230" xr:uid="{00000000-0005-0000-0000-00001E370000}"/>
    <cellStyle name="Komma 4 8 2 7" xfId="11450" xr:uid="{00000000-0005-0000-0000-00001F370000}"/>
    <cellStyle name="Komma 4 8 3" xfId="626" xr:uid="{00000000-0005-0000-0000-000020370000}"/>
    <cellStyle name="Komma 4 8 3 2" xfId="1971" xr:uid="{00000000-0005-0000-0000-000021370000}"/>
    <cellStyle name="Komma 4 8 3 2 2" xfId="3722" xr:uid="{00000000-0005-0000-0000-000022370000}"/>
    <cellStyle name="Komma 4 8 3 2 2 2" xfId="8872" xr:uid="{00000000-0005-0000-0000-000023370000}"/>
    <cellStyle name="Komma 4 8 3 2 2 2 2" xfId="18578" xr:uid="{00000000-0005-0000-0000-000024370000}"/>
    <cellStyle name="Komma 4 8 3 2 2 3" xfId="13884" xr:uid="{00000000-0005-0000-0000-000025370000}"/>
    <cellStyle name="Komma 4 8 3 2 3" xfId="5440" xr:uid="{00000000-0005-0000-0000-000026370000}"/>
    <cellStyle name="Komma 4 8 3 2 3 2" xfId="10588" xr:uid="{00000000-0005-0000-0000-000027370000}"/>
    <cellStyle name="Komma 4 8 3 2 3 2 2" xfId="20142" xr:uid="{00000000-0005-0000-0000-000028370000}"/>
    <cellStyle name="Komma 4 8 3 2 3 3" xfId="15450" xr:uid="{00000000-0005-0000-0000-000029370000}"/>
    <cellStyle name="Komma 4 8 3 2 4" xfId="7156" xr:uid="{00000000-0005-0000-0000-00002A370000}"/>
    <cellStyle name="Komma 4 8 3 2 4 2" xfId="17014" xr:uid="{00000000-0005-0000-0000-00002B370000}"/>
    <cellStyle name="Komma 4 8 3 2 5" xfId="12316" xr:uid="{00000000-0005-0000-0000-00002C370000}"/>
    <cellStyle name="Komma 4 8 3 3" xfId="2860" xr:uid="{00000000-0005-0000-0000-00002D370000}"/>
    <cellStyle name="Komma 4 8 3 3 2" xfId="8014" xr:uid="{00000000-0005-0000-0000-00002E370000}"/>
    <cellStyle name="Komma 4 8 3 3 2 2" xfId="17796" xr:uid="{00000000-0005-0000-0000-00002F370000}"/>
    <cellStyle name="Komma 4 8 3 3 3" xfId="13102" xr:uid="{00000000-0005-0000-0000-000030370000}"/>
    <cellStyle name="Komma 4 8 3 4" xfId="4582" xr:uid="{00000000-0005-0000-0000-000031370000}"/>
    <cellStyle name="Komma 4 8 3 4 2" xfId="9730" xr:uid="{00000000-0005-0000-0000-000032370000}"/>
    <cellStyle name="Komma 4 8 3 4 2 2" xfId="19360" xr:uid="{00000000-0005-0000-0000-000033370000}"/>
    <cellStyle name="Komma 4 8 3 4 3" xfId="14668" xr:uid="{00000000-0005-0000-0000-000034370000}"/>
    <cellStyle name="Komma 4 8 3 5" xfId="6298" xr:uid="{00000000-0005-0000-0000-000035370000}"/>
    <cellStyle name="Komma 4 8 3 5 2" xfId="16232" xr:uid="{00000000-0005-0000-0000-000036370000}"/>
    <cellStyle name="Komma 4 8 3 6" xfId="11452" xr:uid="{00000000-0005-0000-0000-000037370000}"/>
    <cellStyle name="Komma 4 8 4" xfId="627" xr:uid="{00000000-0005-0000-0000-000038370000}"/>
    <cellStyle name="Komma 4 8 4 2" xfId="1972" xr:uid="{00000000-0005-0000-0000-000039370000}"/>
    <cellStyle name="Komma 4 8 4 2 2" xfId="3723" xr:uid="{00000000-0005-0000-0000-00003A370000}"/>
    <cellStyle name="Komma 4 8 4 2 2 2" xfId="8873" xr:uid="{00000000-0005-0000-0000-00003B370000}"/>
    <cellStyle name="Komma 4 8 4 2 2 2 2" xfId="18579" xr:uid="{00000000-0005-0000-0000-00003C370000}"/>
    <cellStyle name="Komma 4 8 4 2 2 3" xfId="13885" xr:uid="{00000000-0005-0000-0000-00003D370000}"/>
    <cellStyle name="Komma 4 8 4 2 3" xfId="5441" xr:uid="{00000000-0005-0000-0000-00003E370000}"/>
    <cellStyle name="Komma 4 8 4 2 3 2" xfId="10589" xr:uid="{00000000-0005-0000-0000-00003F370000}"/>
    <cellStyle name="Komma 4 8 4 2 3 2 2" xfId="20143" xr:uid="{00000000-0005-0000-0000-000040370000}"/>
    <cellStyle name="Komma 4 8 4 2 3 3" xfId="15451" xr:uid="{00000000-0005-0000-0000-000041370000}"/>
    <cellStyle name="Komma 4 8 4 2 4" xfId="7157" xr:uid="{00000000-0005-0000-0000-000042370000}"/>
    <cellStyle name="Komma 4 8 4 2 4 2" xfId="17015" xr:uid="{00000000-0005-0000-0000-000043370000}"/>
    <cellStyle name="Komma 4 8 4 2 5" xfId="12317" xr:uid="{00000000-0005-0000-0000-000044370000}"/>
    <cellStyle name="Komma 4 8 4 3" xfId="2861" xr:uid="{00000000-0005-0000-0000-000045370000}"/>
    <cellStyle name="Komma 4 8 4 3 2" xfId="8015" xr:uid="{00000000-0005-0000-0000-000046370000}"/>
    <cellStyle name="Komma 4 8 4 3 2 2" xfId="17797" xr:uid="{00000000-0005-0000-0000-000047370000}"/>
    <cellStyle name="Komma 4 8 4 3 3" xfId="13103" xr:uid="{00000000-0005-0000-0000-000048370000}"/>
    <cellStyle name="Komma 4 8 4 4" xfId="4583" xr:uid="{00000000-0005-0000-0000-000049370000}"/>
    <cellStyle name="Komma 4 8 4 4 2" xfId="9731" xr:uid="{00000000-0005-0000-0000-00004A370000}"/>
    <cellStyle name="Komma 4 8 4 4 2 2" xfId="19361" xr:uid="{00000000-0005-0000-0000-00004B370000}"/>
    <cellStyle name="Komma 4 8 4 4 3" xfId="14669" xr:uid="{00000000-0005-0000-0000-00004C370000}"/>
    <cellStyle name="Komma 4 8 4 5" xfId="6299" xr:uid="{00000000-0005-0000-0000-00004D370000}"/>
    <cellStyle name="Komma 4 8 4 5 2" xfId="16233" xr:uid="{00000000-0005-0000-0000-00004E370000}"/>
    <cellStyle name="Komma 4 8 4 6" xfId="11453" xr:uid="{00000000-0005-0000-0000-00004F370000}"/>
    <cellStyle name="Komma 4 8 5" xfId="1968" xr:uid="{00000000-0005-0000-0000-000050370000}"/>
    <cellStyle name="Komma 4 8 5 2" xfId="3719" xr:uid="{00000000-0005-0000-0000-000051370000}"/>
    <cellStyle name="Komma 4 8 5 2 2" xfId="8869" xr:uid="{00000000-0005-0000-0000-000052370000}"/>
    <cellStyle name="Komma 4 8 5 2 2 2" xfId="18575" xr:uid="{00000000-0005-0000-0000-000053370000}"/>
    <cellStyle name="Komma 4 8 5 2 3" xfId="13881" xr:uid="{00000000-0005-0000-0000-000054370000}"/>
    <cellStyle name="Komma 4 8 5 3" xfId="5437" xr:uid="{00000000-0005-0000-0000-000055370000}"/>
    <cellStyle name="Komma 4 8 5 3 2" xfId="10585" xr:uid="{00000000-0005-0000-0000-000056370000}"/>
    <cellStyle name="Komma 4 8 5 3 2 2" xfId="20139" xr:uid="{00000000-0005-0000-0000-000057370000}"/>
    <cellStyle name="Komma 4 8 5 3 3" xfId="15447" xr:uid="{00000000-0005-0000-0000-000058370000}"/>
    <cellStyle name="Komma 4 8 5 4" xfId="7153" xr:uid="{00000000-0005-0000-0000-000059370000}"/>
    <cellStyle name="Komma 4 8 5 4 2" xfId="17011" xr:uid="{00000000-0005-0000-0000-00005A370000}"/>
    <cellStyle name="Komma 4 8 5 5" xfId="12313" xr:uid="{00000000-0005-0000-0000-00005B370000}"/>
    <cellStyle name="Komma 4 8 6" xfId="2857" xr:uid="{00000000-0005-0000-0000-00005C370000}"/>
    <cellStyle name="Komma 4 8 6 2" xfId="8011" xr:uid="{00000000-0005-0000-0000-00005D370000}"/>
    <cellStyle name="Komma 4 8 6 2 2" xfId="17793" xr:uid="{00000000-0005-0000-0000-00005E370000}"/>
    <cellStyle name="Komma 4 8 6 3" xfId="13099" xr:uid="{00000000-0005-0000-0000-00005F370000}"/>
    <cellStyle name="Komma 4 8 7" xfId="4579" xr:uid="{00000000-0005-0000-0000-000060370000}"/>
    <cellStyle name="Komma 4 8 7 2" xfId="9727" xr:uid="{00000000-0005-0000-0000-000061370000}"/>
    <cellStyle name="Komma 4 8 7 2 2" xfId="19357" xr:uid="{00000000-0005-0000-0000-000062370000}"/>
    <cellStyle name="Komma 4 8 7 3" xfId="14665" xr:uid="{00000000-0005-0000-0000-000063370000}"/>
    <cellStyle name="Komma 4 8 8" xfId="6295" xr:uid="{00000000-0005-0000-0000-000064370000}"/>
    <cellStyle name="Komma 4 8 8 2" xfId="16229" xr:uid="{00000000-0005-0000-0000-000065370000}"/>
    <cellStyle name="Komma 4 8 9" xfId="11449" xr:uid="{00000000-0005-0000-0000-000066370000}"/>
    <cellStyle name="Komma 4 9" xfId="628" xr:uid="{00000000-0005-0000-0000-000067370000}"/>
    <cellStyle name="Komma 4 9 2" xfId="629" xr:uid="{00000000-0005-0000-0000-000068370000}"/>
    <cellStyle name="Komma 4 9 2 2" xfId="1974" xr:uid="{00000000-0005-0000-0000-000069370000}"/>
    <cellStyle name="Komma 4 9 2 2 2" xfId="3725" xr:uid="{00000000-0005-0000-0000-00006A370000}"/>
    <cellStyle name="Komma 4 9 2 2 2 2" xfId="8875" xr:uid="{00000000-0005-0000-0000-00006B370000}"/>
    <cellStyle name="Komma 4 9 2 2 2 2 2" xfId="18581" xr:uid="{00000000-0005-0000-0000-00006C370000}"/>
    <cellStyle name="Komma 4 9 2 2 2 3" xfId="13887" xr:uid="{00000000-0005-0000-0000-00006D370000}"/>
    <cellStyle name="Komma 4 9 2 2 3" xfId="5443" xr:uid="{00000000-0005-0000-0000-00006E370000}"/>
    <cellStyle name="Komma 4 9 2 2 3 2" xfId="10591" xr:uid="{00000000-0005-0000-0000-00006F370000}"/>
    <cellStyle name="Komma 4 9 2 2 3 2 2" xfId="20145" xr:uid="{00000000-0005-0000-0000-000070370000}"/>
    <cellStyle name="Komma 4 9 2 2 3 3" xfId="15453" xr:uid="{00000000-0005-0000-0000-000071370000}"/>
    <cellStyle name="Komma 4 9 2 2 4" xfId="7159" xr:uid="{00000000-0005-0000-0000-000072370000}"/>
    <cellStyle name="Komma 4 9 2 2 4 2" xfId="17017" xr:uid="{00000000-0005-0000-0000-000073370000}"/>
    <cellStyle name="Komma 4 9 2 2 5" xfId="12319" xr:uid="{00000000-0005-0000-0000-000074370000}"/>
    <cellStyle name="Komma 4 9 2 3" xfId="2863" xr:uid="{00000000-0005-0000-0000-000075370000}"/>
    <cellStyle name="Komma 4 9 2 3 2" xfId="8017" xr:uid="{00000000-0005-0000-0000-000076370000}"/>
    <cellStyle name="Komma 4 9 2 3 2 2" xfId="17799" xr:uid="{00000000-0005-0000-0000-000077370000}"/>
    <cellStyle name="Komma 4 9 2 3 3" xfId="13105" xr:uid="{00000000-0005-0000-0000-000078370000}"/>
    <cellStyle name="Komma 4 9 2 4" xfId="4585" xr:uid="{00000000-0005-0000-0000-000079370000}"/>
    <cellStyle name="Komma 4 9 2 4 2" xfId="9733" xr:uid="{00000000-0005-0000-0000-00007A370000}"/>
    <cellStyle name="Komma 4 9 2 4 2 2" xfId="19363" xr:uid="{00000000-0005-0000-0000-00007B370000}"/>
    <cellStyle name="Komma 4 9 2 4 3" xfId="14671" xr:uid="{00000000-0005-0000-0000-00007C370000}"/>
    <cellStyle name="Komma 4 9 2 5" xfId="6301" xr:uid="{00000000-0005-0000-0000-00007D370000}"/>
    <cellStyle name="Komma 4 9 2 5 2" xfId="16235" xr:uid="{00000000-0005-0000-0000-00007E370000}"/>
    <cellStyle name="Komma 4 9 2 6" xfId="11455" xr:uid="{00000000-0005-0000-0000-00007F370000}"/>
    <cellStyle name="Komma 4 9 3" xfId="1973" xr:uid="{00000000-0005-0000-0000-000080370000}"/>
    <cellStyle name="Komma 4 9 3 2" xfId="3724" xr:uid="{00000000-0005-0000-0000-000081370000}"/>
    <cellStyle name="Komma 4 9 3 2 2" xfId="8874" xr:uid="{00000000-0005-0000-0000-000082370000}"/>
    <cellStyle name="Komma 4 9 3 2 2 2" xfId="18580" xr:uid="{00000000-0005-0000-0000-000083370000}"/>
    <cellStyle name="Komma 4 9 3 2 3" xfId="13886" xr:uid="{00000000-0005-0000-0000-000084370000}"/>
    <cellStyle name="Komma 4 9 3 3" xfId="5442" xr:uid="{00000000-0005-0000-0000-000085370000}"/>
    <cellStyle name="Komma 4 9 3 3 2" xfId="10590" xr:uid="{00000000-0005-0000-0000-000086370000}"/>
    <cellStyle name="Komma 4 9 3 3 2 2" xfId="20144" xr:uid="{00000000-0005-0000-0000-000087370000}"/>
    <cellStyle name="Komma 4 9 3 3 3" xfId="15452" xr:uid="{00000000-0005-0000-0000-000088370000}"/>
    <cellStyle name="Komma 4 9 3 4" xfId="7158" xr:uid="{00000000-0005-0000-0000-000089370000}"/>
    <cellStyle name="Komma 4 9 3 4 2" xfId="17016" xr:uid="{00000000-0005-0000-0000-00008A370000}"/>
    <cellStyle name="Komma 4 9 3 5" xfId="12318" xr:uid="{00000000-0005-0000-0000-00008B370000}"/>
    <cellStyle name="Komma 4 9 4" xfId="2862" xr:uid="{00000000-0005-0000-0000-00008C370000}"/>
    <cellStyle name="Komma 4 9 4 2" xfId="8016" xr:uid="{00000000-0005-0000-0000-00008D370000}"/>
    <cellStyle name="Komma 4 9 4 2 2" xfId="17798" xr:uid="{00000000-0005-0000-0000-00008E370000}"/>
    <cellStyle name="Komma 4 9 4 3" xfId="13104" xr:uid="{00000000-0005-0000-0000-00008F370000}"/>
    <cellStyle name="Komma 4 9 5" xfId="4584" xr:uid="{00000000-0005-0000-0000-000090370000}"/>
    <cellStyle name="Komma 4 9 5 2" xfId="9732" xr:uid="{00000000-0005-0000-0000-000091370000}"/>
    <cellStyle name="Komma 4 9 5 2 2" xfId="19362" xr:uid="{00000000-0005-0000-0000-000092370000}"/>
    <cellStyle name="Komma 4 9 5 3" xfId="14670" xr:uid="{00000000-0005-0000-0000-000093370000}"/>
    <cellStyle name="Komma 4 9 6" xfId="6300" xr:uid="{00000000-0005-0000-0000-000094370000}"/>
    <cellStyle name="Komma 4 9 6 2" xfId="16234" xr:uid="{00000000-0005-0000-0000-000095370000}"/>
    <cellStyle name="Komma 4 9 7" xfId="11454" xr:uid="{00000000-0005-0000-0000-000096370000}"/>
    <cellStyle name="Komma 5" xfId="630" xr:uid="{00000000-0005-0000-0000-000097370000}"/>
    <cellStyle name="Komma 5 10" xfId="631" xr:uid="{00000000-0005-0000-0000-000098370000}"/>
    <cellStyle name="Komma 5 10 2" xfId="1976" xr:uid="{00000000-0005-0000-0000-000099370000}"/>
    <cellStyle name="Komma 5 10 2 2" xfId="3727" xr:uid="{00000000-0005-0000-0000-00009A370000}"/>
    <cellStyle name="Komma 5 10 2 2 2" xfId="8877" xr:uid="{00000000-0005-0000-0000-00009B370000}"/>
    <cellStyle name="Komma 5 10 2 2 2 2" xfId="18583" xr:uid="{00000000-0005-0000-0000-00009C370000}"/>
    <cellStyle name="Komma 5 10 2 2 3" xfId="13889" xr:uid="{00000000-0005-0000-0000-00009D370000}"/>
    <cellStyle name="Komma 5 10 2 3" xfId="5445" xr:uid="{00000000-0005-0000-0000-00009E370000}"/>
    <cellStyle name="Komma 5 10 2 3 2" xfId="10593" xr:uid="{00000000-0005-0000-0000-00009F370000}"/>
    <cellStyle name="Komma 5 10 2 3 2 2" xfId="20147" xr:uid="{00000000-0005-0000-0000-0000A0370000}"/>
    <cellStyle name="Komma 5 10 2 3 3" xfId="15455" xr:uid="{00000000-0005-0000-0000-0000A1370000}"/>
    <cellStyle name="Komma 5 10 2 4" xfId="7161" xr:uid="{00000000-0005-0000-0000-0000A2370000}"/>
    <cellStyle name="Komma 5 10 2 4 2" xfId="17019" xr:uid="{00000000-0005-0000-0000-0000A3370000}"/>
    <cellStyle name="Komma 5 10 2 5" xfId="12321" xr:uid="{00000000-0005-0000-0000-0000A4370000}"/>
    <cellStyle name="Komma 5 10 3" xfId="2865" xr:uid="{00000000-0005-0000-0000-0000A5370000}"/>
    <cellStyle name="Komma 5 10 3 2" xfId="8019" xr:uid="{00000000-0005-0000-0000-0000A6370000}"/>
    <cellStyle name="Komma 5 10 3 2 2" xfId="17801" xr:uid="{00000000-0005-0000-0000-0000A7370000}"/>
    <cellStyle name="Komma 5 10 3 3" xfId="13107" xr:uid="{00000000-0005-0000-0000-0000A8370000}"/>
    <cellStyle name="Komma 5 10 4" xfId="4587" xr:uid="{00000000-0005-0000-0000-0000A9370000}"/>
    <cellStyle name="Komma 5 10 4 2" xfId="9735" xr:uid="{00000000-0005-0000-0000-0000AA370000}"/>
    <cellStyle name="Komma 5 10 4 2 2" xfId="19365" xr:uid="{00000000-0005-0000-0000-0000AB370000}"/>
    <cellStyle name="Komma 5 10 4 3" xfId="14673" xr:uid="{00000000-0005-0000-0000-0000AC370000}"/>
    <cellStyle name="Komma 5 10 5" xfId="6303" xr:uid="{00000000-0005-0000-0000-0000AD370000}"/>
    <cellStyle name="Komma 5 10 5 2" xfId="16237" xr:uid="{00000000-0005-0000-0000-0000AE370000}"/>
    <cellStyle name="Komma 5 10 6" xfId="11457" xr:uid="{00000000-0005-0000-0000-0000AF370000}"/>
    <cellStyle name="Komma 5 11" xfId="632" xr:uid="{00000000-0005-0000-0000-0000B0370000}"/>
    <cellStyle name="Komma 5 11 2" xfId="1977" xr:uid="{00000000-0005-0000-0000-0000B1370000}"/>
    <cellStyle name="Komma 5 11 2 2" xfId="3728" xr:uid="{00000000-0005-0000-0000-0000B2370000}"/>
    <cellStyle name="Komma 5 11 2 2 2" xfId="8878" xr:uid="{00000000-0005-0000-0000-0000B3370000}"/>
    <cellStyle name="Komma 5 11 2 2 2 2" xfId="18584" xr:uid="{00000000-0005-0000-0000-0000B4370000}"/>
    <cellStyle name="Komma 5 11 2 2 3" xfId="13890" xr:uid="{00000000-0005-0000-0000-0000B5370000}"/>
    <cellStyle name="Komma 5 11 2 3" xfId="5446" xr:uid="{00000000-0005-0000-0000-0000B6370000}"/>
    <cellStyle name="Komma 5 11 2 3 2" xfId="10594" xr:uid="{00000000-0005-0000-0000-0000B7370000}"/>
    <cellStyle name="Komma 5 11 2 3 2 2" xfId="20148" xr:uid="{00000000-0005-0000-0000-0000B8370000}"/>
    <cellStyle name="Komma 5 11 2 3 3" xfId="15456" xr:uid="{00000000-0005-0000-0000-0000B9370000}"/>
    <cellStyle name="Komma 5 11 2 4" xfId="7162" xr:uid="{00000000-0005-0000-0000-0000BA370000}"/>
    <cellStyle name="Komma 5 11 2 4 2" xfId="17020" xr:uid="{00000000-0005-0000-0000-0000BB370000}"/>
    <cellStyle name="Komma 5 11 2 5" xfId="12322" xr:uid="{00000000-0005-0000-0000-0000BC370000}"/>
    <cellStyle name="Komma 5 11 3" xfId="2866" xr:uid="{00000000-0005-0000-0000-0000BD370000}"/>
    <cellStyle name="Komma 5 11 3 2" xfId="8020" xr:uid="{00000000-0005-0000-0000-0000BE370000}"/>
    <cellStyle name="Komma 5 11 3 2 2" xfId="17802" xr:uid="{00000000-0005-0000-0000-0000BF370000}"/>
    <cellStyle name="Komma 5 11 3 3" xfId="13108" xr:uid="{00000000-0005-0000-0000-0000C0370000}"/>
    <cellStyle name="Komma 5 11 4" xfId="4588" xr:uid="{00000000-0005-0000-0000-0000C1370000}"/>
    <cellStyle name="Komma 5 11 4 2" xfId="9736" xr:uid="{00000000-0005-0000-0000-0000C2370000}"/>
    <cellStyle name="Komma 5 11 4 2 2" xfId="19366" xr:uid="{00000000-0005-0000-0000-0000C3370000}"/>
    <cellStyle name="Komma 5 11 4 3" xfId="14674" xr:uid="{00000000-0005-0000-0000-0000C4370000}"/>
    <cellStyle name="Komma 5 11 5" xfId="6304" xr:uid="{00000000-0005-0000-0000-0000C5370000}"/>
    <cellStyle name="Komma 5 11 5 2" xfId="16238" xr:uid="{00000000-0005-0000-0000-0000C6370000}"/>
    <cellStyle name="Komma 5 11 6" xfId="11458" xr:uid="{00000000-0005-0000-0000-0000C7370000}"/>
    <cellStyle name="Komma 5 12" xfId="1975" xr:uid="{00000000-0005-0000-0000-0000C8370000}"/>
    <cellStyle name="Komma 5 12 2" xfId="3726" xr:uid="{00000000-0005-0000-0000-0000C9370000}"/>
    <cellStyle name="Komma 5 12 2 2" xfId="8876" xr:uid="{00000000-0005-0000-0000-0000CA370000}"/>
    <cellStyle name="Komma 5 12 2 2 2" xfId="18582" xr:uid="{00000000-0005-0000-0000-0000CB370000}"/>
    <cellStyle name="Komma 5 12 2 3" xfId="13888" xr:uid="{00000000-0005-0000-0000-0000CC370000}"/>
    <cellStyle name="Komma 5 12 3" xfId="5444" xr:uid="{00000000-0005-0000-0000-0000CD370000}"/>
    <cellStyle name="Komma 5 12 3 2" xfId="10592" xr:uid="{00000000-0005-0000-0000-0000CE370000}"/>
    <cellStyle name="Komma 5 12 3 2 2" xfId="20146" xr:uid="{00000000-0005-0000-0000-0000CF370000}"/>
    <cellStyle name="Komma 5 12 3 3" xfId="15454" xr:uid="{00000000-0005-0000-0000-0000D0370000}"/>
    <cellStyle name="Komma 5 12 4" xfId="7160" xr:uid="{00000000-0005-0000-0000-0000D1370000}"/>
    <cellStyle name="Komma 5 12 4 2" xfId="17018" xr:uid="{00000000-0005-0000-0000-0000D2370000}"/>
    <cellStyle name="Komma 5 12 5" xfId="12320" xr:uid="{00000000-0005-0000-0000-0000D3370000}"/>
    <cellStyle name="Komma 5 13" xfId="2864" xr:uid="{00000000-0005-0000-0000-0000D4370000}"/>
    <cellStyle name="Komma 5 13 2" xfId="8018" xr:uid="{00000000-0005-0000-0000-0000D5370000}"/>
    <cellStyle name="Komma 5 13 2 2" xfId="17800" xr:uid="{00000000-0005-0000-0000-0000D6370000}"/>
    <cellStyle name="Komma 5 13 3" xfId="13106" xr:uid="{00000000-0005-0000-0000-0000D7370000}"/>
    <cellStyle name="Komma 5 14" xfId="4586" xr:uid="{00000000-0005-0000-0000-0000D8370000}"/>
    <cellStyle name="Komma 5 14 2" xfId="9734" xr:uid="{00000000-0005-0000-0000-0000D9370000}"/>
    <cellStyle name="Komma 5 14 2 2" xfId="19364" xr:uid="{00000000-0005-0000-0000-0000DA370000}"/>
    <cellStyle name="Komma 5 14 3" xfId="14672" xr:uid="{00000000-0005-0000-0000-0000DB370000}"/>
    <cellStyle name="Komma 5 15" xfId="6302" xr:uid="{00000000-0005-0000-0000-0000DC370000}"/>
    <cellStyle name="Komma 5 15 2" xfId="16236" xr:uid="{00000000-0005-0000-0000-0000DD370000}"/>
    <cellStyle name="Komma 5 16" xfId="11456" xr:uid="{00000000-0005-0000-0000-0000DE370000}"/>
    <cellStyle name="Komma 5 2" xfId="633" xr:uid="{00000000-0005-0000-0000-0000DF370000}"/>
    <cellStyle name="Komma 5 2 10" xfId="11459" xr:uid="{00000000-0005-0000-0000-0000E0370000}"/>
    <cellStyle name="Komma 5 2 2" xfId="634" xr:uid="{00000000-0005-0000-0000-0000E1370000}"/>
    <cellStyle name="Komma 5 2 2 2" xfId="635" xr:uid="{00000000-0005-0000-0000-0000E2370000}"/>
    <cellStyle name="Komma 5 2 2 2 2" xfId="636" xr:uid="{00000000-0005-0000-0000-0000E3370000}"/>
    <cellStyle name="Komma 5 2 2 2 2 2" xfId="1981" xr:uid="{00000000-0005-0000-0000-0000E4370000}"/>
    <cellStyle name="Komma 5 2 2 2 2 2 2" xfId="3732" xr:uid="{00000000-0005-0000-0000-0000E5370000}"/>
    <cellStyle name="Komma 5 2 2 2 2 2 2 2" xfId="8882" xr:uid="{00000000-0005-0000-0000-0000E6370000}"/>
    <cellStyle name="Komma 5 2 2 2 2 2 2 2 2" xfId="18588" xr:uid="{00000000-0005-0000-0000-0000E7370000}"/>
    <cellStyle name="Komma 5 2 2 2 2 2 2 3" xfId="13894" xr:uid="{00000000-0005-0000-0000-0000E8370000}"/>
    <cellStyle name="Komma 5 2 2 2 2 2 3" xfId="5450" xr:uid="{00000000-0005-0000-0000-0000E9370000}"/>
    <cellStyle name="Komma 5 2 2 2 2 2 3 2" xfId="10598" xr:uid="{00000000-0005-0000-0000-0000EA370000}"/>
    <cellStyle name="Komma 5 2 2 2 2 2 3 2 2" xfId="20152" xr:uid="{00000000-0005-0000-0000-0000EB370000}"/>
    <cellStyle name="Komma 5 2 2 2 2 2 3 3" xfId="15460" xr:uid="{00000000-0005-0000-0000-0000EC370000}"/>
    <cellStyle name="Komma 5 2 2 2 2 2 4" xfId="7166" xr:uid="{00000000-0005-0000-0000-0000ED370000}"/>
    <cellStyle name="Komma 5 2 2 2 2 2 4 2" xfId="17024" xr:uid="{00000000-0005-0000-0000-0000EE370000}"/>
    <cellStyle name="Komma 5 2 2 2 2 2 5" xfId="12326" xr:uid="{00000000-0005-0000-0000-0000EF370000}"/>
    <cellStyle name="Komma 5 2 2 2 2 3" xfId="2870" xr:uid="{00000000-0005-0000-0000-0000F0370000}"/>
    <cellStyle name="Komma 5 2 2 2 2 3 2" xfId="8024" xr:uid="{00000000-0005-0000-0000-0000F1370000}"/>
    <cellStyle name="Komma 5 2 2 2 2 3 2 2" xfId="17806" xr:uid="{00000000-0005-0000-0000-0000F2370000}"/>
    <cellStyle name="Komma 5 2 2 2 2 3 3" xfId="13112" xr:uid="{00000000-0005-0000-0000-0000F3370000}"/>
    <cellStyle name="Komma 5 2 2 2 2 4" xfId="4592" xr:uid="{00000000-0005-0000-0000-0000F4370000}"/>
    <cellStyle name="Komma 5 2 2 2 2 4 2" xfId="9740" xr:uid="{00000000-0005-0000-0000-0000F5370000}"/>
    <cellStyle name="Komma 5 2 2 2 2 4 2 2" xfId="19370" xr:uid="{00000000-0005-0000-0000-0000F6370000}"/>
    <cellStyle name="Komma 5 2 2 2 2 4 3" xfId="14678" xr:uid="{00000000-0005-0000-0000-0000F7370000}"/>
    <cellStyle name="Komma 5 2 2 2 2 5" xfId="6308" xr:uid="{00000000-0005-0000-0000-0000F8370000}"/>
    <cellStyle name="Komma 5 2 2 2 2 5 2" xfId="16242" xr:uid="{00000000-0005-0000-0000-0000F9370000}"/>
    <cellStyle name="Komma 5 2 2 2 2 6" xfId="11462" xr:uid="{00000000-0005-0000-0000-0000FA370000}"/>
    <cellStyle name="Komma 5 2 2 2 3" xfId="1980" xr:uid="{00000000-0005-0000-0000-0000FB370000}"/>
    <cellStyle name="Komma 5 2 2 2 3 2" xfId="3731" xr:uid="{00000000-0005-0000-0000-0000FC370000}"/>
    <cellStyle name="Komma 5 2 2 2 3 2 2" xfId="8881" xr:uid="{00000000-0005-0000-0000-0000FD370000}"/>
    <cellStyle name="Komma 5 2 2 2 3 2 2 2" xfId="18587" xr:uid="{00000000-0005-0000-0000-0000FE370000}"/>
    <cellStyle name="Komma 5 2 2 2 3 2 3" xfId="13893" xr:uid="{00000000-0005-0000-0000-0000FF370000}"/>
    <cellStyle name="Komma 5 2 2 2 3 3" xfId="5449" xr:uid="{00000000-0005-0000-0000-000000380000}"/>
    <cellStyle name="Komma 5 2 2 2 3 3 2" xfId="10597" xr:uid="{00000000-0005-0000-0000-000001380000}"/>
    <cellStyle name="Komma 5 2 2 2 3 3 2 2" xfId="20151" xr:uid="{00000000-0005-0000-0000-000002380000}"/>
    <cellStyle name="Komma 5 2 2 2 3 3 3" xfId="15459" xr:uid="{00000000-0005-0000-0000-000003380000}"/>
    <cellStyle name="Komma 5 2 2 2 3 4" xfId="7165" xr:uid="{00000000-0005-0000-0000-000004380000}"/>
    <cellStyle name="Komma 5 2 2 2 3 4 2" xfId="17023" xr:uid="{00000000-0005-0000-0000-000005380000}"/>
    <cellStyle name="Komma 5 2 2 2 3 5" xfId="12325" xr:uid="{00000000-0005-0000-0000-000006380000}"/>
    <cellStyle name="Komma 5 2 2 2 4" xfId="2869" xr:uid="{00000000-0005-0000-0000-000007380000}"/>
    <cellStyle name="Komma 5 2 2 2 4 2" xfId="8023" xr:uid="{00000000-0005-0000-0000-000008380000}"/>
    <cellStyle name="Komma 5 2 2 2 4 2 2" xfId="17805" xr:uid="{00000000-0005-0000-0000-000009380000}"/>
    <cellStyle name="Komma 5 2 2 2 4 3" xfId="13111" xr:uid="{00000000-0005-0000-0000-00000A380000}"/>
    <cellStyle name="Komma 5 2 2 2 5" xfId="4591" xr:uid="{00000000-0005-0000-0000-00000B380000}"/>
    <cellStyle name="Komma 5 2 2 2 5 2" xfId="9739" xr:uid="{00000000-0005-0000-0000-00000C380000}"/>
    <cellStyle name="Komma 5 2 2 2 5 2 2" xfId="19369" xr:uid="{00000000-0005-0000-0000-00000D380000}"/>
    <cellStyle name="Komma 5 2 2 2 5 3" xfId="14677" xr:uid="{00000000-0005-0000-0000-00000E380000}"/>
    <cellStyle name="Komma 5 2 2 2 6" xfId="6307" xr:uid="{00000000-0005-0000-0000-00000F380000}"/>
    <cellStyle name="Komma 5 2 2 2 6 2" xfId="16241" xr:uid="{00000000-0005-0000-0000-000010380000}"/>
    <cellStyle name="Komma 5 2 2 2 7" xfId="11461" xr:uid="{00000000-0005-0000-0000-000011380000}"/>
    <cellStyle name="Komma 5 2 2 3" xfId="637" xr:uid="{00000000-0005-0000-0000-000012380000}"/>
    <cellStyle name="Komma 5 2 2 3 2" xfId="1982" xr:uid="{00000000-0005-0000-0000-000013380000}"/>
    <cellStyle name="Komma 5 2 2 3 2 2" xfId="3733" xr:uid="{00000000-0005-0000-0000-000014380000}"/>
    <cellStyle name="Komma 5 2 2 3 2 2 2" xfId="8883" xr:uid="{00000000-0005-0000-0000-000015380000}"/>
    <cellStyle name="Komma 5 2 2 3 2 2 2 2" xfId="18589" xr:uid="{00000000-0005-0000-0000-000016380000}"/>
    <cellStyle name="Komma 5 2 2 3 2 2 3" xfId="13895" xr:uid="{00000000-0005-0000-0000-000017380000}"/>
    <cellStyle name="Komma 5 2 2 3 2 3" xfId="5451" xr:uid="{00000000-0005-0000-0000-000018380000}"/>
    <cellStyle name="Komma 5 2 2 3 2 3 2" xfId="10599" xr:uid="{00000000-0005-0000-0000-000019380000}"/>
    <cellStyle name="Komma 5 2 2 3 2 3 2 2" xfId="20153" xr:uid="{00000000-0005-0000-0000-00001A380000}"/>
    <cellStyle name="Komma 5 2 2 3 2 3 3" xfId="15461" xr:uid="{00000000-0005-0000-0000-00001B380000}"/>
    <cellStyle name="Komma 5 2 2 3 2 4" xfId="7167" xr:uid="{00000000-0005-0000-0000-00001C380000}"/>
    <cellStyle name="Komma 5 2 2 3 2 4 2" xfId="17025" xr:uid="{00000000-0005-0000-0000-00001D380000}"/>
    <cellStyle name="Komma 5 2 2 3 2 5" xfId="12327" xr:uid="{00000000-0005-0000-0000-00001E380000}"/>
    <cellStyle name="Komma 5 2 2 3 3" xfId="2871" xr:uid="{00000000-0005-0000-0000-00001F380000}"/>
    <cellStyle name="Komma 5 2 2 3 3 2" xfId="8025" xr:uid="{00000000-0005-0000-0000-000020380000}"/>
    <cellStyle name="Komma 5 2 2 3 3 2 2" xfId="17807" xr:uid="{00000000-0005-0000-0000-000021380000}"/>
    <cellStyle name="Komma 5 2 2 3 3 3" xfId="13113" xr:uid="{00000000-0005-0000-0000-000022380000}"/>
    <cellStyle name="Komma 5 2 2 3 4" xfId="4593" xr:uid="{00000000-0005-0000-0000-000023380000}"/>
    <cellStyle name="Komma 5 2 2 3 4 2" xfId="9741" xr:uid="{00000000-0005-0000-0000-000024380000}"/>
    <cellStyle name="Komma 5 2 2 3 4 2 2" xfId="19371" xr:uid="{00000000-0005-0000-0000-000025380000}"/>
    <cellStyle name="Komma 5 2 2 3 4 3" xfId="14679" xr:uid="{00000000-0005-0000-0000-000026380000}"/>
    <cellStyle name="Komma 5 2 2 3 5" xfId="6309" xr:uid="{00000000-0005-0000-0000-000027380000}"/>
    <cellStyle name="Komma 5 2 2 3 5 2" xfId="16243" xr:uid="{00000000-0005-0000-0000-000028380000}"/>
    <cellStyle name="Komma 5 2 2 3 6" xfId="11463" xr:uid="{00000000-0005-0000-0000-000029380000}"/>
    <cellStyle name="Komma 5 2 2 4" xfId="638" xr:uid="{00000000-0005-0000-0000-00002A380000}"/>
    <cellStyle name="Komma 5 2 2 4 2" xfId="1983" xr:uid="{00000000-0005-0000-0000-00002B380000}"/>
    <cellStyle name="Komma 5 2 2 4 2 2" xfId="3734" xr:uid="{00000000-0005-0000-0000-00002C380000}"/>
    <cellStyle name="Komma 5 2 2 4 2 2 2" xfId="8884" xr:uid="{00000000-0005-0000-0000-00002D380000}"/>
    <cellStyle name="Komma 5 2 2 4 2 2 2 2" xfId="18590" xr:uid="{00000000-0005-0000-0000-00002E380000}"/>
    <cellStyle name="Komma 5 2 2 4 2 2 3" xfId="13896" xr:uid="{00000000-0005-0000-0000-00002F380000}"/>
    <cellStyle name="Komma 5 2 2 4 2 3" xfId="5452" xr:uid="{00000000-0005-0000-0000-000030380000}"/>
    <cellStyle name="Komma 5 2 2 4 2 3 2" xfId="10600" xr:uid="{00000000-0005-0000-0000-000031380000}"/>
    <cellStyle name="Komma 5 2 2 4 2 3 2 2" xfId="20154" xr:uid="{00000000-0005-0000-0000-000032380000}"/>
    <cellStyle name="Komma 5 2 2 4 2 3 3" xfId="15462" xr:uid="{00000000-0005-0000-0000-000033380000}"/>
    <cellStyle name="Komma 5 2 2 4 2 4" xfId="7168" xr:uid="{00000000-0005-0000-0000-000034380000}"/>
    <cellStyle name="Komma 5 2 2 4 2 4 2" xfId="17026" xr:uid="{00000000-0005-0000-0000-000035380000}"/>
    <cellStyle name="Komma 5 2 2 4 2 5" xfId="12328" xr:uid="{00000000-0005-0000-0000-000036380000}"/>
    <cellStyle name="Komma 5 2 2 4 3" xfId="2872" xr:uid="{00000000-0005-0000-0000-000037380000}"/>
    <cellStyle name="Komma 5 2 2 4 3 2" xfId="8026" xr:uid="{00000000-0005-0000-0000-000038380000}"/>
    <cellStyle name="Komma 5 2 2 4 3 2 2" xfId="17808" xr:uid="{00000000-0005-0000-0000-000039380000}"/>
    <cellStyle name="Komma 5 2 2 4 3 3" xfId="13114" xr:uid="{00000000-0005-0000-0000-00003A380000}"/>
    <cellStyle name="Komma 5 2 2 4 4" xfId="4594" xr:uid="{00000000-0005-0000-0000-00003B380000}"/>
    <cellStyle name="Komma 5 2 2 4 4 2" xfId="9742" xr:uid="{00000000-0005-0000-0000-00003C380000}"/>
    <cellStyle name="Komma 5 2 2 4 4 2 2" xfId="19372" xr:uid="{00000000-0005-0000-0000-00003D380000}"/>
    <cellStyle name="Komma 5 2 2 4 4 3" xfId="14680" xr:uid="{00000000-0005-0000-0000-00003E380000}"/>
    <cellStyle name="Komma 5 2 2 4 5" xfId="6310" xr:uid="{00000000-0005-0000-0000-00003F380000}"/>
    <cellStyle name="Komma 5 2 2 4 5 2" xfId="16244" xr:uid="{00000000-0005-0000-0000-000040380000}"/>
    <cellStyle name="Komma 5 2 2 4 6" xfId="11464" xr:uid="{00000000-0005-0000-0000-000041380000}"/>
    <cellStyle name="Komma 5 2 2 5" xfId="1979" xr:uid="{00000000-0005-0000-0000-000042380000}"/>
    <cellStyle name="Komma 5 2 2 5 2" xfId="3730" xr:uid="{00000000-0005-0000-0000-000043380000}"/>
    <cellStyle name="Komma 5 2 2 5 2 2" xfId="8880" xr:uid="{00000000-0005-0000-0000-000044380000}"/>
    <cellStyle name="Komma 5 2 2 5 2 2 2" xfId="18586" xr:uid="{00000000-0005-0000-0000-000045380000}"/>
    <cellStyle name="Komma 5 2 2 5 2 3" xfId="13892" xr:uid="{00000000-0005-0000-0000-000046380000}"/>
    <cellStyle name="Komma 5 2 2 5 3" xfId="5448" xr:uid="{00000000-0005-0000-0000-000047380000}"/>
    <cellStyle name="Komma 5 2 2 5 3 2" xfId="10596" xr:uid="{00000000-0005-0000-0000-000048380000}"/>
    <cellStyle name="Komma 5 2 2 5 3 2 2" xfId="20150" xr:uid="{00000000-0005-0000-0000-000049380000}"/>
    <cellStyle name="Komma 5 2 2 5 3 3" xfId="15458" xr:uid="{00000000-0005-0000-0000-00004A380000}"/>
    <cellStyle name="Komma 5 2 2 5 4" xfId="7164" xr:uid="{00000000-0005-0000-0000-00004B380000}"/>
    <cellStyle name="Komma 5 2 2 5 4 2" xfId="17022" xr:uid="{00000000-0005-0000-0000-00004C380000}"/>
    <cellStyle name="Komma 5 2 2 5 5" xfId="12324" xr:uid="{00000000-0005-0000-0000-00004D380000}"/>
    <cellStyle name="Komma 5 2 2 6" xfId="2868" xr:uid="{00000000-0005-0000-0000-00004E380000}"/>
    <cellStyle name="Komma 5 2 2 6 2" xfId="8022" xr:uid="{00000000-0005-0000-0000-00004F380000}"/>
    <cellStyle name="Komma 5 2 2 6 2 2" xfId="17804" xr:uid="{00000000-0005-0000-0000-000050380000}"/>
    <cellStyle name="Komma 5 2 2 6 3" xfId="13110" xr:uid="{00000000-0005-0000-0000-000051380000}"/>
    <cellStyle name="Komma 5 2 2 7" xfId="4590" xr:uid="{00000000-0005-0000-0000-000052380000}"/>
    <cellStyle name="Komma 5 2 2 7 2" xfId="9738" xr:uid="{00000000-0005-0000-0000-000053380000}"/>
    <cellStyle name="Komma 5 2 2 7 2 2" xfId="19368" xr:uid="{00000000-0005-0000-0000-000054380000}"/>
    <cellStyle name="Komma 5 2 2 7 3" xfId="14676" xr:uid="{00000000-0005-0000-0000-000055380000}"/>
    <cellStyle name="Komma 5 2 2 8" xfId="6306" xr:uid="{00000000-0005-0000-0000-000056380000}"/>
    <cellStyle name="Komma 5 2 2 8 2" xfId="16240" xr:uid="{00000000-0005-0000-0000-000057380000}"/>
    <cellStyle name="Komma 5 2 2 9" xfId="11460" xr:uid="{00000000-0005-0000-0000-000058380000}"/>
    <cellStyle name="Komma 5 2 3" xfId="639" xr:uid="{00000000-0005-0000-0000-000059380000}"/>
    <cellStyle name="Komma 5 2 3 2" xfId="640" xr:uid="{00000000-0005-0000-0000-00005A380000}"/>
    <cellStyle name="Komma 5 2 3 2 2" xfId="1985" xr:uid="{00000000-0005-0000-0000-00005B380000}"/>
    <cellStyle name="Komma 5 2 3 2 2 2" xfId="3736" xr:uid="{00000000-0005-0000-0000-00005C380000}"/>
    <cellStyle name="Komma 5 2 3 2 2 2 2" xfId="8886" xr:uid="{00000000-0005-0000-0000-00005D380000}"/>
    <cellStyle name="Komma 5 2 3 2 2 2 2 2" xfId="18592" xr:uid="{00000000-0005-0000-0000-00005E380000}"/>
    <cellStyle name="Komma 5 2 3 2 2 2 3" xfId="13898" xr:uid="{00000000-0005-0000-0000-00005F380000}"/>
    <cellStyle name="Komma 5 2 3 2 2 3" xfId="5454" xr:uid="{00000000-0005-0000-0000-000060380000}"/>
    <cellStyle name="Komma 5 2 3 2 2 3 2" xfId="10602" xr:uid="{00000000-0005-0000-0000-000061380000}"/>
    <cellStyle name="Komma 5 2 3 2 2 3 2 2" xfId="20156" xr:uid="{00000000-0005-0000-0000-000062380000}"/>
    <cellStyle name="Komma 5 2 3 2 2 3 3" xfId="15464" xr:uid="{00000000-0005-0000-0000-000063380000}"/>
    <cellStyle name="Komma 5 2 3 2 2 4" xfId="7170" xr:uid="{00000000-0005-0000-0000-000064380000}"/>
    <cellStyle name="Komma 5 2 3 2 2 4 2" xfId="17028" xr:uid="{00000000-0005-0000-0000-000065380000}"/>
    <cellStyle name="Komma 5 2 3 2 2 5" xfId="12330" xr:uid="{00000000-0005-0000-0000-000066380000}"/>
    <cellStyle name="Komma 5 2 3 2 3" xfId="2874" xr:uid="{00000000-0005-0000-0000-000067380000}"/>
    <cellStyle name="Komma 5 2 3 2 3 2" xfId="8028" xr:uid="{00000000-0005-0000-0000-000068380000}"/>
    <cellStyle name="Komma 5 2 3 2 3 2 2" xfId="17810" xr:uid="{00000000-0005-0000-0000-000069380000}"/>
    <cellStyle name="Komma 5 2 3 2 3 3" xfId="13116" xr:uid="{00000000-0005-0000-0000-00006A380000}"/>
    <cellStyle name="Komma 5 2 3 2 4" xfId="4596" xr:uid="{00000000-0005-0000-0000-00006B380000}"/>
    <cellStyle name="Komma 5 2 3 2 4 2" xfId="9744" xr:uid="{00000000-0005-0000-0000-00006C380000}"/>
    <cellStyle name="Komma 5 2 3 2 4 2 2" xfId="19374" xr:uid="{00000000-0005-0000-0000-00006D380000}"/>
    <cellStyle name="Komma 5 2 3 2 4 3" xfId="14682" xr:uid="{00000000-0005-0000-0000-00006E380000}"/>
    <cellStyle name="Komma 5 2 3 2 5" xfId="6312" xr:uid="{00000000-0005-0000-0000-00006F380000}"/>
    <cellStyle name="Komma 5 2 3 2 5 2" xfId="16246" xr:uid="{00000000-0005-0000-0000-000070380000}"/>
    <cellStyle name="Komma 5 2 3 2 6" xfId="11466" xr:uid="{00000000-0005-0000-0000-000071380000}"/>
    <cellStyle name="Komma 5 2 3 3" xfId="1984" xr:uid="{00000000-0005-0000-0000-000072380000}"/>
    <cellStyle name="Komma 5 2 3 3 2" xfId="3735" xr:uid="{00000000-0005-0000-0000-000073380000}"/>
    <cellStyle name="Komma 5 2 3 3 2 2" xfId="8885" xr:uid="{00000000-0005-0000-0000-000074380000}"/>
    <cellStyle name="Komma 5 2 3 3 2 2 2" xfId="18591" xr:uid="{00000000-0005-0000-0000-000075380000}"/>
    <cellStyle name="Komma 5 2 3 3 2 3" xfId="13897" xr:uid="{00000000-0005-0000-0000-000076380000}"/>
    <cellStyle name="Komma 5 2 3 3 3" xfId="5453" xr:uid="{00000000-0005-0000-0000-000077380000}"/>
    <cellStyle name="Komma 5 2 3 3 3 2" xfId="10601" xr:uid="{00000000-0005-0000-0000-000078380000}"/>
    <cellStyle name="Komma 5 2 3 3 3 2 2" xfId="20155" xr:uid="{00000000-0005-0000-0000-000079380000}"/>
    <cellStyle name="Komma 5 2 3 3 3 3" xfId="15463" xr:uid="{00000000-0005-0000-0000-00007A380000}"/>
    <cellStyle name="Komma 5 2 3 3 4" xfId="7169" xr:uid="{00000000-0005-0000-0000-00007B380000}"/>
    <cellStyle name="Komma 5 2 3 3 4 2" xfId="17027" xr:uid="{00000000-0005-0000-0000-00007C380000}"/>
    <cellStyle name="Komma 5 2 3 3 5" xfId="12329" xr:uid="{00000000-0005-0000-0000-00007D380000}"/>
    <cellStyle name="Komma 5 2 3 4" xfId="2873" xr:uid="{00000000-0005-0000-0000-00007E380000}"/>
    <cellStyle name="Komma 5 2 3 4 2" xfId="8027" xr:uid="{00000000-0005-0000-0000-00007F380000}"/>
    <cellStyle name="Komma 5 2 3 4 2 2" xfId="17809" xr:uid="{00000000-0005-0000-0000-000080380000}"/>
    <cellStyle name="Komma 5 2 3 4 3" xfId="13115" xr:uid="{00000000-0005-0000-0000-000081380000}"/>
    <cellStyle name="Komma 5 2 3 5" xfId="4595" xr:uid="{00000000-0005-0000-0000-000082380000}"/>
    <cellStyle name="Komma 5 2 3 5 2" xfId="9743" xr:uid="{00000000-0005-0000-0000-000083380000}"/>
    <cellStyle name="Komma 5 2 3 5 2 2" xfId="19373" xr:uid="{00000000-0005-0000-0000-000084380000}"/>
    <cellStyle name="Komma 5 2 3 5 3" xfId="14681" xr:uid="{00000000-0005-0000-0000-000085380000}"/>
    <cellStyle name="Komma 5 2 3 6" xfId="6311" xr:uid="{00000000-0005-0000-0000-000086380000}"/>
    <cellStyle name="Komma 5 2 3 6 2" xfId="16245" xr:uid="{00000000-0005-0000-0000-000087380000}"/>
    <cellStyle name="Komma 5 2 3 7" xfId="11465" xr:uid="{00000000-0005-0000-0000-000088380000}"/>
    <cellStyle name="Komma 5 2 4" xfId="641" xr:uid="{00000000-0005-0000-0000-000089380000}"/>
    <cellStyle name="Komma 5 2 4 2" xfId="1986" xr:uid="{00000000-0005-0000-0000-00008A380000}"/>
    <cellStyle name="Komma 5 2 4 2 2" xfId="3737" xr:uid="{00000000-0005-0000-0000-00008B380000}"/>
    <cellStyle name="Komma 5 2 4 2 2 2" xfId="8887" xr:uid="{00000000-0005-0000-0000-00008C380000}"/>
    <cellStyle name="Komma 5 2 4 2 2 2 2" xfId="18593" xr:uid="{00000000-0005-0000-0000-00008D380000}"/>
    <cellStyle name="Komma 5 2 4 2 2 3" xfId="13899" xr:uid="{00000000-0005-0000-0000-00008E380000}"/>
    <cellStyle name="Komma 5 2 4 2 3" xfId="5455" xr:uid="{00000000-0005-0000-0000-00008F380000}"/>
    <cellStyle name="Komma 5 2 4 2 3 2" xfId="10603" xr:uid="{00000000-0005-0000-0000-000090380000}"/>
    <cellStyle name="Komma 5 2 4 2 3 2 2" xfId="20157" xr:uid="{00000000-0005-0000-0000-000091380000}"/>
    <cellStyle name="Komma 5 2 4 2 3 3" xfId="15465" xr:uid="{00000000-0005-0000-0000-000092380000}"/>
    <cellStyle name="Komma 5 2 4 2 4" xfId="7171" xr:uid="{00000000-0005-0000-0000-000093380000}"/>
    <cellStyle name="Komma 5 2 4 2 4 2" xfId="17029" xr:uid="{00000000-0005-0000-0000-000094380000}"/>
    <cellStyle name="Komma 5 2 4 2 5" xfId="12331" xr:uid="{00000000-0005-0000-0000-000095380000}"/>
    <cellStyle name="Komma 5 2 4 3" xfId="2875" xr:uid="{00000000-0005-0000-0000-000096380000}"/>
    <cellStyle name="Komma 5 2 4 3 2" xfId="8029" xr:uid="{00000000-0005-0000-0000-000097380000}"/>
    <cellStyle name="Komma 5 2 4 3 2 2" xfId="17811" xr:uid="{00000000-0005-0000-0000-000098380000}"/>
    <cellStyle name="Komma 5 2 4 3 3" xfId="13117" xr:uid="{00000000-0005-0000-0000-000099380000}"/>
    <cellStyle name="Komma 5 2 4 4" xfId="4597" xr:uid="{00000000-0005-0000-0000-00009A380000}"/>
    <cellStyle name="Komma 5 2 4 4 2" xfId="9745" xr:uid="{00000000-0005-0000-0000-00009B380000}"/>
    <cellStyle name="Komma 5 2 4 4 2 2" xfId="19375" xr:uid="{00000000-0005-0000-0000-00009C380000}"/>
    <cellStyle name="Komma 5 2 4 4 3" xfId="14683" xr:uid="{00000000-0005-0000-0000-00009D380000}"/>
    <cellStyle name="Komma 5 2 4 5" xfId="6313" xr:uid="{00000000-0005-0000-0000-00009E380000}"/>
    <cellStyle name="Komma 5 2 4 5 2" xfId="16247" xr:uid="{00000000-0005-0000-0000-00009F380000}"/>
    <cellStyle name="Komma 5 2 4 6" xfId="11467" xr:uid="{00000000-0005-0000-0000-0000A0380000}"/>
    <cellStyle name="Komma 5 2 5" xfId="642" xr:uid="{00000000-0005-0000-0000-0000A1380000}"/>
    <cellStyle name="Komma 5 2 5 2" xfId="1987" xr:uid="{00000000-0005-0000-0000-0000A2380000}"/>
    <cellStyle name="Komma 5 2 5 2 2" xfId="3738" xr:uid="{00000000-0005-0000-0000-0000A3380000}"/>
    <cellStyle name="Komma 5 2 5 2 2 2" xfId="8888" xr:uid="{00000000-0005-0000-0000-0000A4380000}"/>
    <cellStyle name="Komma 5 2 5 2 2 2 2" xfId="18594" xr:uid="{00000000-0005-0000-0000-0000A5380000}"/>
    <cellStyle name="Komma 5 2 5 2 2 3" xfId="13900" xr:uid="{00000000-0005-0000-0000-0000A6380000}"/>
    <cellStyle name="Komma 5 2 5 2 3" xfId="5456" xr:uid="{00000000-0005-0000-0000-0000A7380000}"/>
    <cellStyle name="Komma 5 2 5 2 3 2" xfId="10604" xr:uid="{00000000-0005-0000-0000-0000A8380000}"/>
    <cellStyle name="Komma 5 2 5 2 3 2 2" xfId="20158" xr:uid="{00000000-0005-0000-0000-0000A9380000}"/>
    <cellStyle name="Komma 5 2 5 2 3 3" xfId="15466" xr:uid="{00000000-0005-0000-0000-0000AA380000}"/>
    <cellStyle name="Komma 5 2 5 2 4" xfId="7172" xr:uid="{00000000-0005-0000-0000-0000AB380000}"/>
    <cellStyle name="Komma 5 2 5 2 4 2" xfId="17030" xr:uid="{00000000-0005-0000-0000-0000AC380000}"/>
    <cellStyle name="Komma 5 2 5 2 5" xfId="12332" xr:uid="{00000000-0005-0000-0000-0000AD380000}"/>
    <cellStyle name="Komma 5 2 5 3" xfId="2876" xr:uid="{00000000-0005-0000-0000-0000AE380000}"/>
    <cellStyle name="Komma 5 2 5 3 2" xfId="8030" xr:uid="{00000000-0005-0000-0000-0000AF380000}"/>
    <cellStyle name="Komma 5 2 5 3 2 2" xfId="17812" xr:uid="{00000000-0005-0000-0000-0000B0380000}"/>
    <cellStyle name="Komma 5 2 5 3 3" xfId="13118" xr:uid="{00000000-0005-0000-0000-0000B1380000}"/>
    <cellStyle name="Komma 5 2 5 4" xfId="4598" xr:uid="{00000000-0005-0000-0000-0000B2380000}"/>
    <cellStyle name="Komma 5 2 5 4 2" xfId="9746" xr:uid="{00000000-0005-0000-0000-0000B3380000}"/>
    <cellStyle name="Komma 5 2 5 4 2 2" xfId="19376" xr:uid="{00000000-0005-0000-0000-0000B4380000}"/>
    <cellStyle name="Komma 5 2 5 4 3" xfId="14684" xr:uid="{00000000-0005-0000-0000-0000B5380000}"/>
    <cellStyle name="Komma 5 2 5 5" xfId="6314" xr:uid="{00000000-0005-0000-0000-0000B6380000}"/>
    <cellStyle name="Komma 5 2 5 5 2" xfId="16248" xr:uid="{00000000-0005-0000-0000-0000B7380000}"/>
    <cellStyle name="Komma 5 2 5 6" xfId="11468" xr:uid="{00000000-0005-0000-0000-0000B8380000}"/>
    <cellStyle name="Komma 5 2 6" xfId="1978" xr:uid="{00000000-0005-0000-0000-0000B9380000}"/>
    <cellStyle name="Komma 5 2 6 2" xfId="3729" xr:uid="{00000000-0005-0000-0000-0000BA380000}"/>
    <cellStyle name="Komma 5 2 6 2 2" xfId="8879" xr:uid="{00000000-0005-0000-0000-0000BB380000}"/>
    <cellStyle name="Komma 5 2 6 2 2 2" xfId="18585" xr:uid="{00000000-0005-0000-0000-0000BC380000}"/>
    <cellStyle name="Komma 5 2 6 2 3" xfId="13891" xr:uid="{00000000-0005-0000-0000-0000BD380000}"/>
    <cellStyle name="Komma 5 2 6 3" xfId="5447" xr:uid="{00000000-0005-0000-0000-0000BE380000}"/>
    <cellStyle name="Komma 5 2 6 3 2" xfId="10595" xr:uid="{00000000-0005-0000-0000-0000BF380000}"/>
    <cellStyle name="Komma 5 2 6 3 2 2" xfId="20149" xr:uid="{00000000-0005-0000-0000-0000C0380000}"/>
    <cellStyle name="Komma 5 2 6 3 3" xfId="15457" xr:uid="{00000000-0005-0000-0000-0000C1380000}"/>
    <cellStyle name="Komma 5 2 6 4" xfId="7163" xr:uid="{00000000-0005-0000-0000-0000C2380000}"/>
    <cellStyle name="Komma 5 2 6 4 2" xfId="17021" xr:uid="{00000000-0005-0000-0000-0000C3380000}"/>
    <cellStyle name="Komma 5 2 6 5" xfId="12323" xr:uid="{00000000-0005-0000-0000-0000C4380000}"/>
    <cellStyle name="Komma 5 2 7" xfId="2867" xr:uid="{00000000-0005-0000-0000-0000C5380000}"/>
    <cellStyle name="Komma 5 2 7 2" xfId="8021" xr:uid="{00000000-0005-0000-0000-0000C6380000}"/>
    <cellStyle name="Komma 5 2 7 2 2" xfId="17803" xr:uid="{00000000-0005-0000-0000-0000C7380000}"/>
    <cellStyle name="Komma 5 2 7 3" xfId="13109" xr:uid="{00000000-0005-0000-0000-0000C8380000}"/>
    <cellStyle name="Komma 5 2 8" xfId="4589" xr:uid="{00000000-0005-0000-0000-0000C9380000}"/>
    <cellStyle name="Komma 5 2 8 2" xfId="9737" xr:uid="{00000000-0005-0000-0000-0000CA380000}"/>
    <cellStyle name="Komma 5 2 8 2 2" xfId="19367" xr:uid="{00000000-0005-0000-0000-0000CB380000}"/>
    <cellStyle name="Komma 5 2 8 3" xfId="14675" xr:uid="{00000000-0005-0000-0000-0000CC380000}"/>
    <cellStyle name="Komma 5 2 9" xfId="6305" xr:uid="{00000000-0005-0000-0000-0000CD380000}"/>
    <cellStyle name="Komma 5 2 9 2" xfId="16239" xr:uid="{00000000-0005-0000-0000-0000CE380000}"/>
    <cellStyle name="Komma 5 3" xfId="643" xr:uid="{00000000-0005-0000-0000-0000CF380000}"/>
    <cellStyle name="Komma 5 3 10" xfId="11469" xr:uid="{00000000-0005-0000-0000-0000D0380000}"/>
    <cellStyle name="Komma 5 3 2" xfId="644" xr:uid="{00000000-0005-0000-0000-0000D1380000}"/>
    <cellStyle name="Komma 5 3 2 2" xfId="645" xr:uid="{00000000-0005-0000-0000-0000D2380000}"/>
    <cellStyle name="Komma 5 3 2 2 2" xfId="646" xr:uid="{00000000-0005-0000-0000-0000D3380000}"/>
    <cellStyle name="Komma 5 3 2 2 2 2" xfId="1991" xr:uid="{00000000-0005-0000-0000-0000D4380000}"/>
    <cellStyle name="Komma 5 3 2 2 2 2 2" xfId="3742" xr:uid="{00000000-0005-0000-0000-0000D5380000}"/>
    <cellStyle name="Komma 5 3 2 2 2 2 2 2" xfId="8892" xr:uid="{00000000-0005-0000-0000-0000D6380000}"/>
    <cellStyle name="Komma 5 3 2 2 2 2 2 2 2" xfId="18598" xr:uid="{00000000-0005-0000-0000-0000D7380000}"/>
    <cellStyle name="Komma 5 3 2 2 2 2 2 3" xfId="13904" xr:uid="{00000000-0005-0000-0000-0000D8380000}"/>
    <cellStyle name="Komma 5 3 2 2 2 2 3" xfId="5460" xr:uid="{00000000-0005-0000-0000-0000D9380000}"/>
    <cellStyle name="Komma 5 3 2 2 2 2 3 2" xfId="10608" xr:uid="{00000000-0005-0000-0000-0000DA380000}"/>
    <cellStyle name="Komma 5 3 2 2 2 2 3 2 2" xfId="20162" xr:uid="{00000000-0005-0000-0000-0000DB380000}"/>
    <cellStyle name="Komma 5 3 2 2 2 2 3 3" xfId="15470" xr:uid="{00000000-0005-0000-0000-0000DC380000}"/>
    <cellStyle name="Komma 5 3 2 2 2 2 4" xfId="7176" xr:uid="{00000000-0005-0000-0000-0000DD380000}"/>
    <cellStyle name="Komma 5 3 2 2 2 2 4 2" xfId="17034" xr:uid="{00000000-0005-0000-0000-0000DE380000}"/>
    <cellStyle name="Komma 5 3 2 2 2 2 5" xfId="12336" xr:uid="{00000000-0005-0000-0000-0000DF380000}"/>
    <cellStyle name="Komma 5 3 2 2 2 3" xfId="2880" xr:uid="{00000000-0005-0000-0000-0000E0380000}"/>
    <cellStyle name="Komma 5 3 2 2 2 3 2" xfId="8034" xr:uid="{00000000-0005-0000-0000-0000E1380000}"/>
    <cellStyle name="Komma 5 3 2 2 2 3 2 2" xfId="17816" xr:uid="{00000000-0005-0000-0000-0000E2380000}"/>
    <cellStyle name="Komma 5 3 2 2 2 3 3" xfId="13122" xr:uid="{00000000-0005-0000-0000-0000E3380000}"/>
    <cellStyle name="Komma 5 3 2 2 2 4" xfId="4602" xr:uid="{00000000-0005-0000-0000-0000E4380000}"/>
    <cellStyle name="Komma 5 3 2 2 2 4 2" xfId="9750" xr:uid="{00000000-0005-0000-0000-0000E5380000}"/>
    <cellStyle name="Komma 5 3 2 2 2 4 2 2" xfId="19380" xr:uid="{00000000-0005-0000-0000-0000E6380000}"/>
    <cellStyle name="Komma 5 3 2 2 2 4 3" xfId="14688" xr:uid="{00000000-0005-0000-0000-0000E7380000}"/>
    <cellStyle name="Komma 5 3 2 2 2 5" xfId="6318" xr:uid="{00000000-0005-0000-0000-0000E8380000}"/>
    <cellStyle name="Komma 5 3 2 2 2 5 2" xfId="16252" xr:uid="{00000000-0005-0000-0000-0000E9380000}"/>
    <cellStyle name="Komma 5 3 2 2 2 6" xfId="11472" xr:uid="{00000000-0005-0000-0000-0000EA380000}"/>
    <cellStyle name="Komma 5 3 2 2 3" xfId="1990" xr:uid="{00000000-0005-0000-0000-0000EB380000}"/>
    <cellStyle name="Komma 5 3 2 2 3 2" xfId="3741" xr:uid="{00000000-0005-0000-0000-0000EC380000}"/>
    <cellStyle name="Komma 5 3 2 2 3 2 2" xfId="8891" xr:uid="{00000000-0005-0000-0000-0000ED380000}"/>
    <cellStyle name="Komma 5 3 2 2 3 2 2 2" xfId="18597" xr:uid="{00000000-0005-0000-0000-0000EE380000}"/>
    <cellStyle name="Komma 5 3 2 2 3 2 3" xfId="13903" xr:uid="{00000000-0005-0000-0000-0000EF380000}"/>
    <cellStyle name="Komma 5 3 2 2 3 3" xfId="5459" xr:uid="{00000000-0005-0000-0000-0000F0380000}"/>
    <cellStyle name="Komma 5 3 2 2 3 3 2" xfId="10607" xr:uid="{00000000-0005-0000-0000-0000F1380000}"/>
    <cellStyle name="Komma 5 3 2 2 3 3 2 2" xfId="20161" xr:uid="{00000000-0005-0000-0000-0000F2380000}"/>
    <cellStyle name="Komma 5 3 2 2 3 3 3" xfId="15469" xr:uid="{00000000-0005-0000-0000-0000F3380000}"/>
    <cellStyle name="Komma 5 3 2 2 3 4" xfId="7175" xr:uid="{00000000-0005-0000-0000-0000F4380000}"/>
    <cellStyle name="Komma 5 3 2 2 3 4 2" xfId="17033" xr:uid="{00000000-0005-0000-0000-0000F5380000}"/>
    <cellStyle name="Komma 5 3 2 2 3 5" xfId="12335" xr:uid="{00000000-0005-0000-0000-0000F6380000}"/>
    <cellStyle name="Komma 5 3 2 2 4" xfId="2879" xr:uid="{00000000-0005-0000-0000-0000F7380000}"/>
    <cellStyle name="Komma 5 3 2 2 4 2" xfId="8033" xr:uid="{00000000-0005-0000-0000-0000F8380000}"/>
    <cellStyle name="Komma 5 3 2 2 4 2 2" xfId="17815" xr:uid="{00000000-0005-0000-0000-0000F9380000}"/>
    <cellStyle name="Komma 5 3 2 2 4 3" xfId="13121" xr:uid="{00000000-0005-0000-0000-0000FA380000}"/>
    <cellStyle name="Komma 5 3 2 2 5" xfId="4601" xr:uid="{00000000-0005-0000-0000-0000FB380000}"/>
    <cellStyle name="Komma 5 3 2 2 5 2" xfId="9749" xr:uid="{00000000-0005-0000-0000-0000FC380000}"/>
    <cellStyle name="Komma 5 3 2 2 5 2 2" xfId="19379" xr:uid="{00000000-0005-0000-0000-0000FD380000}"/>
    <cellStyle name="Komma 5 3 2 2 5 3" xfId="14687" xr:uid="{00000000-0005-0000-0000-0000FE380000}"/>
    <cellStyle name="Komma 5 3 2 2 6" xfId="6317" xr:uid="{00000000-0005-0000-0000-0000FF380000}"/>
    <cellStyle name="Komma 5 3 2 2 6 2" xfId="16251" xr:uid="{00000000-0005-0000-0000-000000390000}"/>
    <cellStyle name="Komma 5 3 2 2 7" xfId="11471" xr:uid="{00000000-0005-0000-0000-000001390000}"/>
    <cellStyle name="Komma 5 3 2 3" xfId="647" xr:uid="{00000000-0005-0000-0000-000002390000}"/>
    <cellStyle name="Komma 5 3 2 3 2" xfId="1992" xr:uid="{00000000-0005-0000-0000-000003390000}"/>
    <cellStyle name="Komma 5 3 2 3 2 2" xfId="3743" xr:uid="{00000000-0005-0000-0000-000004390000}"/>
    <cellStyle name="Komma 5 3 2 3 2 2 2" xfId="8893" xr:uid="{00000000-0005-0000-0000-000005390000}"/>
    <cellStyle name="Komma 5 3 2 3 2 2 2 2" xfId="18599" xr:uid="{00000000-0005-0000-0000-000006390000}"/>
    <cellStyle name="Komma 5 3 2 3 2 2 3" xfId="13905" xr:uid="{00000000-0005-0000-0000-000007390000}"/>
    <cellStyle name="Komma 5 3 2 3 2 3" xfId="5461" xr:uid="{00000000-0005-0000-0000-000008390000}"/>
    <cellStyle name="Komma 5 3 2 3 2 3 2" xfId="10609" xr:uid="{00000000-0005-0000-0000-000009390000}"/>
    <cellStyle name="Komma 5 3 2 3 2 3 2 2" xfId="20163" xr:uid="{00000000-0005-0000-0000-00000A390000}"/>
    <cellStyle name="Komma 5 3 2 3 2 3 3" xfId="15471" xr:uid="{00000000-0005-0000-0000-00000B390000}"/>
    <cellStyle name="Komma 5 3 2 3 2 4" xfId="7177" xr:uid="{00000000-0005-0000-0000-00000C390000}"/>
    <cellStyle name="Komma 5 3 2 3 2 4 2" xfId="17035" xr:uid="{00000000-0005-0000-0000-00000D390000}"/>
    <cellStyle name="Komma 5 3 2 3 2 5" xfId="12337" xr:uid="{00000000-0005-0000-0000-00000E390000}"/>
    <cellStyle name="Komma 5 3 2 3 3" xfId="2881" xr:uid="{00000000-0005-0000-0000-00000F390000}"/>
    <cellStyle name="Komma 5 3 2 3 3 2" xfId="8035" xr:uid="{00000000-0005-0000-0000-000010390000}"/>
    <cellStyle name="Komma 5 3 2 3 3 2 2" xfId="17817" xr:uid="{00000000-0005-0000-0000-000011390000}"/>
    <cellStyle name="Komma 5 3 2 3 3 3" xfId="13123" xr:uid="{00000000-0005-0000-0000-000012390000}"/>
    <cellStyle name="Komma 5 3 2 3 4" xfId="4603" xr:uid="{00000000-0005-0000-0000-000013390000}"/>
    <cellStyle name="Komma 5 3 2 3 4 2" xfId="9751" xr:uid="{00000000-0005-0000-0000-000014390000}"/>
    <cellStyle name="Komma 5 3 2 3 4 2 2" xfId="19381" xr:uid="{00000000-0005-0000-0000-000015390000}"/>
    <cellStyle name="Komma 5 3 2 3 4 3" xfId="14689" xr:uid="{00000000-0005-0000-0000-000016390000}"/>
    <cellStyle name="Komma 5 3 2 3 5" xfId="6319" xr:uid="{00000000-0005-0000-0000-000017390000}"/>
    <cellStyle name="Komma 5 3 2 3 5 2" xfId="16253" xr:uid="{00000000-0005-0000-0000-000018390000}"/>
    <cellStyle name="Komma 5 3 2 3 6" xfId="11473" xr:uid="{00000000-0005-0000-0000-000019390000}"/>
    <cellStyle name="Komma 5 3 2 4" xfId="648" xr:uid="{00000000-0005-0000-0000-00001A390000}"/>
    <cellStyle name="Komma 5 3 2 4 2" xfId="1993" xr:uid="{00000000-0005-0000-0000-00001B390000}"/>
    <cellStyle name="Komma 5 3 2 4 2 2" xfId="3744" xr:uid="{00000000-0005-0000-0000-00001C390000}"/>
    <cellStyle name="Komma 5 3 2 4 2 2 2" xfId="8894" xr:uid="{00000000-0005-0000-0000-00001D390000}"/>
    <cellStyle name="Komma 5 3 2 4 2 2 2 2" xfId="18600" xr:uid="{00000000-0005-0000-0000-00001E390000}"/>
    <cellStyle name="Komma 5 3 2 4 2 2 3" xfId="13906" xr:uid="{00000000-0005-0000-0000-00001F390000}"/>
    <cellStyle name="Komma 5 3 2 4 2 3" xfId="5462" xr:uid="{00000000-0005-0000-0000-000020390000}"/>
    <cellStyle name="Komma 5 3 2 4 2 3 2" xfId="10610" xr:uid="{00000000-0005-0000-0000-000021390000}"/>
    <cellStyle name="Komma 5 3 2 4 2 3 2 2" xfId="20164" xr:uid="{00000000-0005-0000-0000-000022390000}"/>
    <cellStyle name="Komma 5 3 2 4 2 3 3" xfId="15472" xr:uid="{00000000-0005-0000-0000-000023390000}"/>
    <cellStyle name="Komma 5 3 2 4 2 4" xfId="7178" xr:uid="{00000000-0005-0000-0000-000024390000}"/>
    <cellStyle name="Komma 5 3 2 4 2 4 2" xfId="17036" xr:uid="{00000000-0005-0000-0000-000025390000}"/>
    <cellStyle name="Komma 5 3 2 4 2 5" xfId="12338" xr:uid="{00000000-0005-0000-0000-000026390000}"/>
    <cellStyle name="Komma 5 3 2 4 3" xfId="2882" xr:uid="{00000000-0005-0000-0000-000027390000}"/>
    <cellStyle name="Komma 5 3 2 4 3 2" xfId="8036" xr:uid="{00000000-0005-0000-0000-000028390000}"/>
    <cellStyle name="Komma 5 3 2 4 3 2 2" xfId="17818" xr:uid="{00000000-0005-0000-0000-000029390000}"/>
    <cellStyle name="Komma 5 3 2 4 3 3" xfId="13124" xr:uid="{00000000-0005-0000-0000-00002A390000}"/>
    <cellStyle name="Komma 5 3 2 4 4" xfId="4604" xr:uid="{00000000-0005-0000-0000-00002B390000}"/>
    <cellStyle name="Komma 5 3 2 4 4 2" xfId="9752" xr:uid="{00000000-0005-0000-0000-00002C390000}"/>
    <cellStyle name="Komma 5 3 2 4 4 2 2" xfId="19382" xr:uid="{00000000-0005-0000-0000-00002D390000}"/>
    <cellStyle name="Komma 5 3 2 4 4 3" xfId="14690" xr:uid="{00000000-0005-0000-0000-00002E390000}"/>
    <cellStyle name="Komma 5 3 2 4 5" xfId="6320" xr:uid="{00000000-0005-0000-0000-00002F390000}"/>
    <cellStyle name="Komma 5 3 2 4 5 2" xfId="16254" xr:uid="{00000000-0005-0000-0000-000030390000}"/>
    <cellStyle name="Komma 5 3 2 4 6" xfId="11474" xr:uid="{00000000-0005-0000-0000-000031390000}"/>
    <cellStyle name="Komma 5 3 2 5" xfId="1989" xr:uid="{00000000-0005-0000-0000-000032390000}"/>
    <cellStyle name="Komma 5 3 2 5 2" xfId="3740" xr:uid="{00000000-0005-0000-0000-000033390000}"/>
    <cellStyle name="Komma 5 3 2 5 2 2" xfId="8890" xr:uid="{00000000-0005-0000-0000-000034390000}"/>
    <cellStyle name="Komma 5 3 2 5 2 2 2" xfId="18596" xr:uid="{00000000-0005-0000-0000-000035390000}"/>
    <cellStyle name="Komma 5 3 2 5 2 3" xfId="13902" xr:uid="{00000000-0005-0000-0000-000036390000}"/>
    <cellStyle name="Komma 5 3 2 5 3" xfId="5458" xr:uid="{00000000-0005-0000-0000-000037390000}"/>
    <cellStyle name="Komma 5 3 2 5 3 2" xfId="10606" xr:uid="{00000000-0005-0000-0000-000038390000}"/>
    <cellStyle name="Komma 5 3 2 5 3 2 2" xfId="20160" xr:uid="{00000000-0005-0000-0000-000039390000}"/>
    <cellStyle name="Komma 5 3 2 5 3 3" xfId="15468" xr:uid="{00000000-0005-0000-0000-00003A390000}"/>
    <cellStyle name="Komma 5 3 2 5 4" xfId="7174" xr:uid="{00000000-0005-0000-0000-00003B390000}"/>
    <cellStyle name="Komma 5 3 2 5 4 2" xfId="17032" xr:uid="{00000000-0005-0000-0000-00003C390000}"/>
    <cellStyle name="Komma 5 3 2 5 5" xfId="12334" xr:uid="{00000000-0005-0000-0000-00003D390000}"/>
    <cellStyle name="Komma 5 3 2 6" xfId="2878" xr:uid="{00000000-0005-0000-0000-00003E390000}"/>
    <cellStyle name="Komma 5 3 2 6 2" xfId="8032" xr:uid="{00000000-0005-0000-0000-00003F390000}"/>
    <cellStyle name="Komma 5 3 2 6 2 2" xfId="17814" xr:uid="{00000000-0005-0000-0000-000040390000}"/>
    <cellStyle name="Komma 5 3 2 6 3" xfId="13120" xr:uid="{00000000-0005-0000-0000-000041390000}"/>
    <cellStyle name="Komma 5 3 2 7" xfId="4600" xr:uid="{00000000-0005-0000-0000-000042390000}"/>
    <cellStyle name="Komma 5 3 2 7 2" xfId="9748" xr:uid="{00000000-0005-0000-0000-000043390000}"/>
    <cellStyle name="Komma 5 3 2 7 2 2" xfId="19378" xr:uid="{00000000-0005-0000-0000-000044390000}"/>
    <cellStyle name="Komma 5 3 2 7 3" xfId="14686" xr:uid="{00000000-0005-0000-0000-000045390000}"/>
    <cellStyle name="Komma 5 3 2 8" xfId="6316" xr:uid="{00000000-0005-0000-0000-000046390000}"/>
    <cellStyle name="Komma 5 3 2 8 2" xfId="16250" xr:uid="{00000000-0005-0000-0000-000047390000}"/>
    <cellStyle name="Komma 5 3 2 9" xfId="11470" xr:uid="{00000000-0005-0000-0000-000048390000}"/>
    <cellStyle name="Komma 5 3 3" xfId="649" xr:uid="{00000000-0005-0000-0000-000049390000}"/>
    <cellStyle name="Komma 5 3 3 2" xfId="650" xr:uid="{00000000-0005-0000-0000-00004A390000}"/>
    <cellStyle name="Komma 5 3 3 2 2" xfId="1995" xr:uid="{00000000-0005-0000-0000-00004B390000}"/>
    <cellStyle name="Komma 5 3 3 2 2 2" xfId="3746" xr:uid="{00000000-0005-0000-0000-00004C390000}"/>
    <cellStyle name="Komma 5 3 3 2 2 2 2" xfId="8896" xr:uid="{00000000-0005-0000-0000-00004D390000}"/>
    <cellStyle name="Komma 5 3 3 2 2 2 2 2" xfId="18602" xr:uid="{00000000-0005-0000-0000-00004E390000}"/>
    <cellStyle name="Komma 5 3 3 2 2 2 3" xfId="13908" xr:uid="{00000000-0005-0000-0000-00004F390000}"/>
    <cellStyle name="Komma 5 3 3 2 2 3" xfId="5464" xr:uid="{00000000-0005-0000-0000-000050390000}"/>
    <cellStyle name="Komma 5 3 3 2 2 3 2" xfId="10612" xr:uid="{00000000-0005-0000-0000-000051390000}"/>
    <cellStyle name="Komma 5 3 3 2 2 3 2 2" xfId="20166" xr:uid="{00000000-0005-0000-0000-000052390000}"/>
    <cellStyle name="Komma 5 3 3 2 2 3 3" xfId="15474" xr:uid="{00000000-0005-0000-0000-000053390000}"/>
    <cellStyle name="Komma 5 3 3 2 2 4" xfId="7180" xr:uid="{00000000-0005-0000-0000-000054390000}"/>
    <cellStyle name="Komma 5 3 3 2 2 4 2" xfId="17038" xr:uid="{00000000-0005-0000-0000-000055390000}"/>
    <cellStyle name="Komma 5 3 3 2 2 5" xfId="12340" xr:uid="{00000000-0005-0000-0000-000056390000}"/>
    <cellStyle name="Komma 5 3 3 2 3" xfId="2884" xr:uid="{00000000-0005-0000-0000-000057390000}"/>
    <cellStyle name="Komma 5 3 3 2 3 2" xfId="8038" xr:uid="{00000000-0005-0000-0000-000058390000}"/>
    <cellStyle name="Komma 5 3 3 2 3 2 2" xfId="17820" xr:uid="{00000000-0005-0000-0000-000059390000}"/>
    <cellStyle name="Komma 5 3 3 2 3 3" xfId="13126" xr:uid="{00000000-0005-0000-0000-00005A390000}"/>
    <cellStyle name="Komma 5 3 3 2 4" xfId="4606" xr:uid="{00000000-0005-0000-0000-00005B390000}"/>
    <cellStyle name="Komma 5 3 3 2 4 2" xfId="9754" xr:uid="{00000000-0005-0000-0000-00005C390000}"/>
    <cellStyle name="Komma 5 3 3 2 4 2 2" xfId="19384" xr:uid="{00000000-0005-0000-0000-00005D390000}"/>
    <cellStyle name="Komma 5 3 3 2 4 3" xfId="14692" xr:uid="{00000000-0005-0000-0000-00005E390000}"/>
    <cellStyle name="Komma 5 3 3 2 5" xfId="6322" xr:uid="{00000000-0005-0000-0000-00005F390000}"/>
    <cellStyle name="Komma 5 3 3 2 5 2" xfId="16256" xr:uid="{00000000-0005-0000-0000-000060390000}"/>
    <cellStyle name="Komma 5 3 3 2 6" xfId="11476" xr:uid="{00000000-0005-0000-0000-000061390000}"/>
    <cellStyle name="Komma 5 3 3 3" xfId="1994" xr:uid="{00000000-0005-0000-0000-000062390000}"/>
    <cellStyle name="Komma 5 3 3 3 2" xfId="3745" xr:uid="{00000000-0005-0000-0000-000063390000}"/>
    <cellStyle name="Komma 5 3 3 3 2 2" xfId="8895" xr:uid="{00000000-0005-0000-0000-000064390000}"/>
    <cellStyle name="Komma 5 3 3 3 2 2 2" xfId="18601" xr:uid="{00000000-0005-0000-0000-000065390000}"/>
    <cellStyle name="Komma 5 3 3 3 2 3" xfId="13907" xr:uid="{00000000-0005-0000-0000-000066390000}"/>
    <cellStyle name="Komma 5 3 3 3 3" xfId="5463" xr:uid="{00000000-0005-0000-0000-000067390000}"/>
    <cellStyle name="Komma 5 3 3 3 3 2" xfId="10611" xr:uid="{00000000-0005-0000-0000-000068390000}"/>
    <cellStyle name="Komma 5 3 3 3 3 2 2" xfId="20165" xr:uid="{00000000-0005-0000-0000-000069390000}"/>
    <cellStyle name="Komma 5 3 3 3 3 3" xfId="15473" xr:uid="{00000000-0005-0000-0000-00006A390000}"/>
    <cellStyle name="Komma 5 3 3 3 4" xfId="7179" xr:uid="{00000000-0005-0000-0000-00006B390000}"/>
    <cellStyle name="Komma 5 3 3 3 4 2" xfId="17037" xr:uid="{00000000-0005-0000-0000-00006C390000}"/>
    <cellStyle name="Komma 5 3 3 3 5" xfId="12339" xr:uid="{00000000-0005-0000-0000-00006D390000}"/>
    <cellStyle name="Komma 5 3 3 4" xfId="2883" xr:uid="{00000000-0005-0000-0000-00006E390000}"/>
    <cellStyle name="Komma 5 3 3 4 2" xfId="8037" xr:uid="{00000000-0005-0000-0000-00006F390000}"/>
    <cellStyle name="Komma 5 3 3 4 2 2" xfId="17819" xr:uid="{00000000-0005-0000-0000-000070390000}"/>
    <cellStyle name="Komma 5 3 3 4 3" xfId="13125" xr:uid="{00000000-0005-0000-0000-000071390000}"/>
    <cellStyle name="Komma 5 3 3 5" xfId="4605" xr:uid="{00000000-0005-0000-0000-000072390000}"/>
    <cellStyle name="Komma 5 3 3 5 2" xfId="9753" xr:uid="{00000000-0005-0000-0000-000073390000}"/>
    <cellStyle name="Komma 5 3 3 5 2 2" xfId="19383" xr:uid="{00000000-0005-0000-0000-000074390000}"/>
    <cellStyle name="Komma 5 3 3 5 3" xfId="14691" xr:uid="{00000000-0005-0000-0000-000075390000}"/>
    <cellStyle name="Komma 5 3 3 6" xfId="6321" xr:uid="{00000000-0005-0000-0000-000076390000}"/>
    <cellStyle name="Komma 5 3 3 6 2" xfId="16255" xr:uid="{00000000-0005-0000-0000-000077390000}"/>
    <cellStyle name="Komma 5 3 3 7" xfId="11475" xr:uid="{00000000-0005-0000-0000-000078390000}"/>
    <cellStyle name="Komma 5 3 4" xfId="651" xr:uid="{00000000-0005-0000-0000-000079390000}"/>
    <cellStyle name="Komma 5 3 4 2" xfId="1996" xr:uid="{00000000-0005-0000-0000-00007A390000}"/>
    <cellStyle name="Komma 5 3 4 2 2" xfId="3747" xr:uid="{00000000-0005-0000-0000-00007B390000}"/>
    <cellStyle name="Komma 5 3 4 2 2 2" xfId="8897" xr:uid="{00000000-0005-0000-0000-00007C390000}"/>
    <cellStyle name="Komma 5 3 4 2 2 2 2" xfId="18603" xr:uid="{00000000-0005-0000-0000-00007D390000}"/>
    <cellStyle name="Komma 5 3 4 2 2 3" xfId="13909" xr:uid="{00000000-0005-0000-0000-00007E390000}"/>
    <cellStyle name="Komma 5 3 4 2 3" xfId="5465" xr:uid="{00000000-0005-0000-0000-00007F390000}"/>
    <cellStyle name="Komma 5 3 4 2 3 2" xfId="10613" xr:uid="{00000000-0005-0000-0000-000080390000}"/>
    <cellStyle name="Komma 5 3 4 2 3 2 2" xfId="20167" xr:uid="{00000000-0005-0000-0000-000081390000}"/>
    <cellStyle name="Komma 5 3 4 2 3 3" xfId="15475" xr:uid="{00000000-0005-0000-0000-000082390000}"/>
    <cellStyle name="Komma 5 3 4 2 4" xfId="7181" xr:uid="{00000000-0005-0000-0000-000083390000}"/>
    <cellStyle name="Komma 5 3 4 2 4 2" xfId="17039" xr:uid="{00000000-0005-0000-0000-000084390000}"/>
    <cellStyle name="Komma 5 3 4 2 5" xfId="12341" xr:uid="{00000000-0005-0000-0000-000085390000}"/>
    <cellStyle name="Komma 5 3 4 3" xfId="2885" xr:uid="{00000000-0005-0000-0000-000086390000}"/>
    <cellStyle name="Komma 5 3 4 3 2" xfId="8039" xr:uid="{00000000-0005-0000-0000-000087390000}"/>
    <cellStyle name="Komma 5 3 4 3 2 2" xfId="17821" xr:uid="{00000000-0005-0000-0000-000088390000}"/>
    <cellStyle name="Komma 5 3 4 3 3" xfId="13127" xr:uid="{00000000-0005-0000-0000-000089390000}"/>
    <cellStyle name="Komma 5 3 4 4" xfId="4607" xr:uid="{00000000-0005-0000-0000-00008A390000}"/>
    <cellStyle name="Komma 5 3 4 4 2" xfId="9755" xr:uid="{00000000-0005-0000-0000-00008B390000}"/>
    <cellStyle name="Komma 5 3 4 4 2 2" xfId="19385" xr:uid="{00000000-0005-0000-0000-00008C390000}"/>
    <cellStyle name="Komma 5 3 4 4 3" xfId="14693" xr:uid="{00000000-0005-0000-0000-00008D390000}"/>
    <cellStyle name="Komma 5 3 4 5" xfId="6323" xr:uid="{00000000-0005-0000-0000-00008E390000}"/>
    <cellStyle name="Komma 5 3 4 5 2" xfId="16257" xr:uid="{00000000-0005-0000-0000-00008F390000}"/>
    <cellStyle name="Komma 5 3 4 6" xfId="11477" xr:uid="{00000000-0005-0000-0000-000090390000}"/>
    <cellStyle name="Komma 5 3 5" xfId="652" xr:uid="{00000000-0005-0000-0000-000091390000}"/>
    <cellStyle name="Komma 5 3 5 2" xfId="1997" xr:uid="{00000000-0005-0000-0000-000092390000}"/>
    <cellStyle name="Komma 5 3 5 2 2" xfId="3748" xr:uid="{00000000-0005-0000-0000-000093390000}"/>
    <cellStyle name="Komma 5 3 5 2 2 2" xfId="8898" xr:uid="{00000000-0005-0000-0000-000094390000}"/>
    <cellStyle name="Komma 5 3 5 2 2 2 2" xfId="18604" xr:uid="{00000000-0005-0000-0000-000095390000}"/>
    <cellStyle name="Komma 5 3 5 2 2 3" xfId="13910" xr:uid="{00000000-0005-0000-0000-000096390000}"/>
    <cellStyle name="Komma 5 3 5 2 3" xfId="5466" xr:uid="{00000000-0005-0000-0000-000097390000}"/>
    <cellStyle name="Komma 5 3 5 2 3 2" xfId="10614" xr:uid="{00000000-0005-0000-0000-000098390000}"/>
    <cellStyle name="Komma 5 3 5 2 3 2 2" xfId="20168" xr:uid="{00000000-0005-0000-0000-000099390000}"/>
    <cellStyle name="Komma 5 3 5 2 3 3" xfId="15476" xr:uid="{00000000-0005-0000-0000-00009A390000}"/>
    <cellStyle name="Komma 5 3 5 2 4" xfId="7182" xr:uid="{00000000-0005-0000-0000-00009B390000}"/>
    <cellStyle name="Komma 5 3 5 2 4 2" xfId="17040" xr:uid="{00000000-0005-0000-0000-00009C390000}"/>
    <cellStyle name="Komma 5 3 5 2 5" xfId="12342" xr:uid="{00000000-0005-0000-0000-00009D390000}"/>
    <cellStyle name="Komma 5 3 5 3" xfId="2886" xr:uid="{00000000-0005-0000-0000-00009E390000}"/>
    <cellStyle name="Komma 5 3 5 3 2" xfId="8040" xr:uid="{00000000-0005-0000-0000-00009F390000}"/>
    <cellStyle name="Komma 5 3 5 3 2 2" xfId="17822" xr:uid="{00000000-0005-0000-0000-0000A0390000}"/>
    <cellStyle name="Komma 5 3 5 3 3" xfId="13128" xr:uid="{00000000-0005-0000-0000-0000A1390000}"/>
    <cellStyle name="Komma 5 3 5 4" xfId="4608" xr:uid="{00000000-0005-0000-0000-0000A2390000}"/>
    <cellStyle name="Komma 5 3 5 4 2" xfId="9756" xr:uid="{00000000-0005-0000-0000-0000A3390000}"/>
    <cellStyle name="Komma 5 3 5 4 2 2" xfId="19386" xr:uid="{00000000-0005-0000-0000-0000A4390000}"/>
    <cellStyle name="Komma 5 3 5 4 3" xfId="14694" xr:uid="{00000000-0005-0000-0000-0000A5390000}"/>
    <cellStyle name="Komma 5 3 5 5" xfId="6324" xr:uid="{00000000-0005-0000-0000-0000A6390000}"/>
    <cellStyle name="Komma 5 3 5 5 2" xfId="16258" xr:uid="{00000000-0005-0000-0000-0000A7390000}"/>
    <cellStyle name="Komma 5 3 5 6" xfId="11478" xr:uid="{00000000-0005-0000-0000-0000A8390000}"/>
    <cellStyle name="Komma 5 3 6" xfId="1988" xr:uid="{00000000-0005-0000-0000-0000A9390000}"/>
    <cellStyle name="Komma 5 3 6 2" xfId="3739" xr:uid="{00000000-0005-0000-0000-0000AA390000}"/>
    <cellStyle name="Komma 5 3 6 2 2" xfId="8889" xr:uid="{00000000-0005-0000-0000-0000AB390000}"/>
    <cellStyle name="Komma 5 3 6 2 2 2" xfId="18595" xr:uid="{00000000-0005-0000-0000-0000AC390000}"/>
    <cellStyle name="Komma 5 3 6 2 3" xfId="13901" xr:uid="{00000000-0005-0000-0000-0000AD390000}"/>
    <cellStyle name="Komma 5 3 6 3" xfId="5457" xr:uid="{00000000-0005-0000-0000-0000AE390000}"/>
    <cellStyle name="Komma 5 3 6 3 2" xfId="10605" xr:uid="{00000000-0005-0000-0000-0000AF390000}"/>
    <cellStyle name="Komma 5 3 6 3 2 2" xfId="20159" xr:uid="{00000000-0005-0000-0000-0000B0390000}"/>
    <cellStyle name="Komma 5 3 6 3 3" xfId="15467" xr:uid="{00000000-0005-0000-0000-0000B1390000}"/>
    <cellStyle name="Komma 5 3 6 4" xfId="7173" xr:uid="{00000000-0005-0000-0000-0000B2390000}"/>
    <cellStyle name="Komma 5 3 6 4 2" xfId="17031" xr:uid="{00000000-0005-0000-0000-0000B3390000}"/>
    <cellStyle name="Komma 5 3 6 5" xfId="12333" xr:uid="{00000000-0005-0000-0000-0000B4390000}"/>
    <cellStyle name="Komma 5 3 7" xfId="2877" xr:uid="{00000000-0005-0000-0000-0000B5390000}"/>
    <cellStyle name="Komma 5 3 7 2" xfId="8031" xr:uid="{00000000-0005-0000-0000-0000B6390000}"/>
    <cellStyle name="Komma 5 3 7 2 2" xfId="17813" xr:uid="{00000000-0005-0000-0000-0000B7390000}"/>
    <cellStyle name="Komma 5 3 7 3" xfId="13119" xr:uid="{00000000-0005-0000-0000-0000B8390000}"/>
    <cellStyle name="Komma 5 3 8" xfId="4599" xr:uid="{00000000-0005-0000-0000-0000B9390000}"/>
    <cellStyle name="Komma 5 3 8 2" xfId="9747" xr:uid="{00000000-0005-0000-0000-0000BA390000}"/>
    <cellStyle name="Komma 5 3 8 2 2" xfId="19377" xr:uid="{00000000-0005-0000-0000-0000BB390000}"/>
    <cellStyle name="Komma 5 3 8 3" xfId="14685" xr:uid="{00000000-0005-0000-0000-0000BC390000}"/>
    <cellStyle name="Komma 5 3 9" xfId="6315" xr:uid="{00000000-0005-0000-0000-0000BD390000}"/>
    <cellStyle name="Komma 5 3 9 2" xfId="16249" xr:uid="{00000000-0005-0000-0000-0000BE390000}"/>
    <cellStyle name="Komma 5 4" xfId="653" xr:uid="{00000000-0005-0000-0000-0000BF390000}"/>
    <cellStyle name="Komma 5 4 10" xfId="11479" xr:uid="{00000000-0005-0000-0000-0000C0390000}"/>
    <cellStyle name="Komma 5 4 2" xfId="654" xr:uid="{00000000-0005-0000-0000-0000C1390000}"/>
    <cellStyle name="Komma 5 4 2 2" xfId="655" xr:uid="{00000000-0005-0000-0000-0000C2390000}"/>
    <cellStyle name="Komma 5 4 2 2 2" xfId="656" xr:uid="{00000000-0005-0000-0000-0000C3390000}"/>
    <cellStyle name="Komma 5 4 2 2 2 2" xfId="2001" xr:uid="{00000000-0005-0000-0000-0000C4390000}"/>
    <cellStyle name="Komma 5 4 2 2 2 2 2" xfId="3752" xr:uid="{00000000-0005-0000-0000-0000C5390000}"/>
    <cellStyle name="Komma 5 4 2 2 2 2 2 2" xfId="8902" xr:uid="{00000000-0005-0000-0000-0000C6390000}"/>
    <cellStyle name="Komma 5 4 2 2 2 2 2 2 2" xfId="18608" xr:uid="{00000000-0005-0000-0000-0000C7390000}"/>
    <cellStyle name="Komma 5 4 2 2 2 2 2 3" xfId="13914" xr:uid="{00000000-0005-0000-0000-0000C8390000}"/>
    <cellStyle name="Komma 5 4 2 2 2 2 3" xfId="5470" xr:uid="{00000000-0005-0000-0000-0000C9390000}"/>
    <cellStyle name="Komma 5 4 2 2 2 2 3 2" xfId="10618" xr:uid="{00000000-0005-0000-0000-0000CA390000}"/>
    <cellStyle name="Komma 5 4 2 2 2 2 3 2 2" xfId="20172" xr:uid="{00000000-0005-0000-0000-0000CB390000}"/>
    <cellStyle name="Komma 5 4 2 2 2 2 3 3" xfId="15480" xr:uid="{00000000-0005-0000-0000-0000CC390000}"/>
    <cellStyle name="Komma 5 4 2 2 2 2 4" xfId="7186" xr:uid="{00000000-0005-0000-0000-0000CD390000}"/>
    <cellStyle name="Komma 5 4 2 2 2 2 4 2" xfId="17044" xr:uid="{00000000-0005-0000-0000-0000CE390000}"/>
    <cellStyle name="Komma 5 4 2 2 2 2 5" xfId="12346" xr:uid="{00000000-0005-0000-0000-0000CF390000}"/>
    <cellStyle name="Komma 5 4 2 2 2 3" xfId="2890" xr:uid="{00000000-0005-0000-0000-0000D0390000}"/>
    <cellStyle name="Komma 5 4 2 2 2 3 2" xfId="8044" xr:uid="{00000000-0005-0000-0000-0000D1390000}"/>
    <cellStyle name="Komma 5 4 2 2 2 3 2 2" xfId="17826" xr:uid="{00000000-0005-0000-0000-0000D2390000}"/>
    <cellStyle name="Komma 5 4 2 2 2 3 3" xfId="13132" xr:uid="{00000000-0005-0000-0000-0000D3390000}"/>
    <cellStyle name="Komma 5 4 2 2 2 4" xfId="4612" xr:uid="{00000000-0005-0000-0000-0000D4390000}"/>
    <cellStyle name="Komma 5 4 2 2 2 4 2" xfId="9760" xr:uid="{00000000-0005-0000-0000-0000D5390000}"/>
    <cellStyle name="Komma 5 4 2 2 2 4 2 2" xfId="19390" xr:uid="{00000000-0005-0000-0000-0000D6390000}"/>
    <cellStyle name="Komma 5 4 2 2 2 4 3" xfId="14698" xr:uid="{00000000-0005-0000-0000-0000D7390000}"/>
    <cellStyle name="Komma 5 4 2 2 2 5" xfId="6328" xr:uid="{00000000-0005-0000-0000-0000D8390000}"/>
    <cellStyle name="Komma 5 4 2 2 2 5 2" xfId="16262" xr:uid="{00000000-0005-0000-0000-0000D9390000}"/>
    <cellStyle name="Komma 5 4 2 2 2 6" xfId="11482" xr:uid="{00000000-0005-0000-0000-0000DA390000}"/>
    <cellStyle name="Komma 5 4 2 2 3" xfId="2000" xr:uid="{00000000-0005-0000-0000-0000DB390000}"/>
    <cellStyle name="Komma 5 4 2 2 3 2" xfId="3751" xr:uid="{00000000-0005-0000-0000-0000DC390000}"/>
    <cellStyle name="Komma 5 4 2 2 3 2 2" xfId="8901" xr:uid="{00000000-0005-0000-0000-0000DD390000}"/>
    <cellStyle name="Komma 5 4 2 2 3 2 2 2" xfId="18607" xr:uid="{00000000-0005-0000-0000-0000DE390000}"/>
    <cellStyle name="Komma 5 4 2 2 3 2 3" xfId="13913" xr:uid="{00000000-0005-0000-0000-0000DF390000}"/>
    <cellStyle name="Komma 5 4 2 2 3 3" xfId="5469" xr:uid="{00000000-0005-0000-0000-0000E0390000}"/>
    <cellStyle name="Komma 5 4 2 2 3 3 2" xfId="10617" xr:uid="{00000000-0005-0000-0000-0000E1390000}"/>
    <cellStyle name="Komma 5 4 2 2 3 3 2 2" xfId="20171" xr:uid="{00000000-0005-0000-0000-0000E2390000}"/>
    <cellStyle name="Komma 5 4 2 2 3 3 3" xfId="15479" xr:uid="{00000000-0005-0000-0000-0000E3390000}"/>
    <cellStyle name="Komma 5 4 2 2 3 4" xfId="7185" xr:uid="{00000000-0005-0000-0000-0000E4390000}"/>
    <cellStyle name="Komma 5 4 2 2 3 4 2" xfId="17043" xr:uid="{00000000-0005-0000-0000-0000E5390000}"/>
    <cellStyle name="Komma 5 4 2 2 3 5" xfId="12345" xr:uid="{00000000-0005-0000-0000-0000E6390000}"/>
    <cellStyle name="Komma 5 4 2 2 4" xfId="2889" xr:uid="{00000000-0005-0000-0000-0000E7390000}"/>
    <cellStyle name="Komma 5 4 2 2 4 2" xfId="8043" xr:uid="{00000000-0005-0000-0000-0000E8390000}"/>
    <cellStyle name="Komma 5 4 2 2 4 2 2" xfId="17825" xr:uid="{00000000-0005-0000-0000-0000E9390000}"/>
    <cellStyle name="Komma 5 4 2 2 4 3" xfId="13131" xr:uid="{00000000-0005-0000-0000-0000EA390000}"/>
    <cellStyle name="Komma 5 4 2 2 5" xfId="4611" xr:uid="{00000000-0005-0000-0000-0000EB390000}"/>
    <cellStyle name="Komma 5 4 2 2 5 2" xfId="9759" xr:uid="{00000000-0005-0000-0000-0000EC390000}"/>
    <cellStyle name="Komma 5 4 2 2 5 2 2" xfId="19389" xr:uid="{00000000-0005-0000-0000-0000ED390000}"/>
    <cellStyle name="Komma 5 4 2 2 5 3" xfId="14697" xr:uid="{00000000-0005-0000-0000-0000EE390000}"/>
    <cellStyle name="Komma 5 4 2 2 6" xfId="6327" xr:uid="{00000000-0005-0000-0000-0000EF390000}"/>
    <cellStyle name="Komma 5 4 2 2 6 2" xfId="16261" xr:uid="{00000000-0005-0000-0000-0000F0390000}"/>
    <cellStyle name="Komma 5 4 2 2 7" xfId="11481" xr:uid="{00000000-0005-0000-0000-0000F1390000}"/>
    <cellStyle name="Komma 5 4 2 3" xfId="657" xr:uid="{00000000-0005-0000-0000-0000F2390000}"/>
    <cellStyle name="Komma 5 4 2 3 2" xfId="2002" xr:uid="{00000000-0005-0000-0000-0000F3390000}"/>
    <cellStyle name="Komma 5 4 2 3 2 2" xfId="3753" xr:uid="{00000000-0005-0000-0000-0000F4390000}"/>
    <cellStyle name="Komma 5 4 2 3 2 2 2" xfId="8903" xr:uid="{00000000-0005-0000-0000-0000F5390000}"/>
    <cellStyle name="Komma 5 4 2 3 2 2 2 2" xfId="18609" xr:uid="{00000000-0005-0000-0000-0000F6390000}"/>
    <cellStyle name="Komma 5 4 2 3 2 2 3" xfId="13915" xr:uid="{00000000-0005-0000-0000-0000F7390000}"/>
    <cellStyle name="Komma 5 4 2 3 2 3" xfId="5471" xr:uid="{00000000-0005-0000-0000-0000F8390000}"/>
    <cellStyle name="Komma 5 4 2 3 2 3 2" xfId="10619" xr:uid="{00000000-0005-0000-0000-0000F9390000}"/>
    <cellStyle name="Komma 5 4 2 3 2 3 2 2" xfId="20173" xr:uid="{00000000-0005-0000-0000-0000FA390000}"/>
    <cellStyle name="Komma 5 4 2 3 2 3 3" xfId="15481" xr:uid="{00000000-0005-0000-0000-0000FB390000}"/>
    <cellStyle name="Komma 5 4 2 3 2 4" xfId="7187" xr:uid="{00000000-0005-0000-0000-0000FC390000}"/>
    <cellStyle name="Komma 5 4 2 3 2 4 2" xfId="17045" xr:uid="{00000000-0005-0000-0000-0000FD390000}"/>
    <cellStyle name="Komma 5 4 2 3 2 5" xfId="12347" xr:uid="{00000000-0005-0000-0000-0000FE390000}"/>
    <cellStyle name="Komma 5 4 2 3 3" xfId="2891" xr:uid="{00000000-0005-0000-0000-0000FF390000}"/>
    <cellStyle name="Komma 5 4 2 3 3 2" xfId="8045" xr:uid="{00000000-0005-0000-0000-0000003A0000}"/>
    <cellStyle name="Komma 5 4 2 3 3 2 2" xfId="17827" xr:uid="{00000000-0005-0000-0000-0000013A0000}"/>
    <cellStyle name="Komma 5 4 2 3 3 3" xfId="13133" xr:uid="{00000000-0005-0000-0000-0000023A0000}"/>
    <cellStyle name="Komma 5 4 2 3 4" xfId="4613" xr:uid="{00000000-0005-0000-0000-0000033A0000}"/>
    <cellStyle name="Komma 5 4 2 3 4 2" xfId="9761" xr:uid="{00000000-0005-0000-0000-0000043A0000}"/>
    <cellStyle name="Komma 5 4 2 3 4 2 2" xfId="19391" xr:uid="{00000000-0005-0000-0000-0000053A0000}"/>
    <cellStyle name="Komma 5 4 2 3 4 3" xfId="14699" xr:uid="{00000000-0005-0000-0000-0000063A0000}"/>
    <cellStyle name="Komma 5 4 2 3 5" xfId="6329" xr:uid="{00000000-0005-0000-0000-0000073A0000}"/>
    <cellStyle name="Komma 5 4 2 3 5 2" xfId="16263" xr:uid="{00000000-0005-0000-0000-0000083A0000}"/>
    <cellStyle name="Komma 5 4 2 3 6" xfId="11483" xr:uid="{00000000-0005-0000-0000-0000093A0000}"/>
    <cellStyle name="Komma 5 4 2 4" xfId="658" xr:uid="{00000000-0005-0000-0000-00000A3A0000}"/>
    <cellStyle name="Komma 5 4 2 4 2" xfId="2003" xr:uid="{00000000-0005-0000-0000-00000B3A0000}"/>
    <cellStyle name="Komma 5 4 2 4 2 2" xfId="3754" xr:uid="{00000000-0005-0000-0000-00000C3A0000}"/>
    <cellStyle name="Komma 5 4 2 4 2 2 2" xfId="8904" xr:uid="{00000000-0005-0000-0000-00000D3A0000}"/>
    <cellStyle name="Komma 5 4 2 4 2 2 2 2" xfId="18610" xr:uid="{00000000-0005-0000-0000-00000E3A0000}"/>
    <cellStyle name="Komma 5 4 2 4 2 2 3" xfId="13916" xr:uid="{00000000-0005-0000-0000-00000F3A0000}"/>
    <cellStyle name="Komma 5 4 2 4 2 3" xfId="5472" xr:uid="{00000000-0005-0000-0000-0000103A0000}"/>
    <cellStyle name="Komma 5 4 2 4 2 3 2" xfId="10620" xr:uid="{00000000-0005-0000-0000-0000113A0000}"/>
    <cellStyle name="Komma 5 4 2 4 2 3 2 2" xfId="20174" xr:uid="{00000000-0005-0000-0000-0000123A0000}"/>
    <cellStyle name="Komma 5 4 2 4 2 3 3" xfId="15482" xr:uid="{00000000-0005-0000-0000-0000133A0000}"/>
    <cellStyle name="Komma 5 4 2 4 2 4" xfId="7188" xr:uid="{00000000-0005-0000-0000-0000143A0000}"/>
    <cellStyle name="Komma 5 4 2 4 2 4 2" xfId="17046" xr:uid="{00000000-0005-0000-0000-0000153A0000}"/>
    <cellStyle name="Komma 5 4 2 4 2 5" xfId="12348" xr:uid="{00000000-0005-0000-0000-0000163A0000}"/>
    <cellStyle name="Komma 5 4 2 4 3" xfId="2892" xr:uid="{00000000-0005-0000-0000-0000173A0000}"/>
    <cellStyle name="Komma 5 4 2 4 3 2" xfId="8046" xr:uid="{00000000-0005-0000-0000-0000183A0000}"/>
    <cellStyle name="Komma 5 4 2 4 3 2 2" xfId="17828" xr:uid="{00000000-0005-0000-0000-0000193A0000}"/>
    <cellStyle name="Komma 5 4 2 4 3 3" xfId="13134" xr:uid="{00000000-0005-0000-0000-00001A3A0000}"/>
    <cellStyle name="Komma 5 4 2 4 4" xfId="4614" xr:uid="{00000000-0005-0000-0000-00001B3A0000}"/>
    <cellStyle name="Komma 5 4 2 4 4 2" xfId="9762" xr:uid="{00000000-0005-0000-0000-00001C3A0000}"/>
    <cellStyle name="Komma 5 4 2 4 4 2 2" xfId="19392" xr:uid="{00000000-0005-0000-0000-00001D3A0000}"/>
    <cellStyle name="Komma 5 4 2 4 4 3" xfId="14700" xr:uid="{00000000-0005-0000-0000-00001E3A0000}"/>
    <cellStyle name="Komma 5 4 2 4 5" xfId="6330" xr:uid="{00000000-0005-0000-0000-00001F3A0000}"/>
    <cellStyle name="Komma 5 4 2 4 5 2" xfId="16264" xr:uid="{00000000-0005-0000-0000-0000203A0000}"/>
    <cellStyle name="Komma 5 4 2 4 6" xfId="11484" xr:uid="{00000000-0005-0000-0000-0000213A0000}"/>
    <cellStyle name="Komma 5 4 2 5" xfId="1999" xr:uid="{00000000-0005-0000-0000-0000223A0000}"/>
    <cellStyle name="Komma 5 4 2 5 2" xfId="3750" xr:uid="{00000000-0005-0000-0000-0000233A0000}"/>
    <cellStyle name="Komma 5 4 2 5 2 2" xfId="8900" xr:uid="{00000000-0005-0000-0000-0000243A0000}"/>
    <cellStyle name="Komma 5 4 2 5 2 2 2" xfId="18606" xr:uid="{00000000-0005-0000-0000-0000253A0000}"/>
    <cellStyle name="Komma 5 4 2 5 2 3" xfId="13912" xr:uid="{00000000-0005-0000-0000-0000263A0000}"/>
    <cellStyle name="Komma 5 4 2 5 3" xfId="5468" xr:uid="{00000000-0005-0000-0000-0000273A0000}"/>
    <cellStyle name="Komma 5 4 2 5 3 2" xfId="10616" xr:uid="{00000000-0005-0000-0000-0000283A0000}"/>
    <cellStyle name="Komma 5 4 2 5 3 2 2" xfId="20170" xr:uid="{00000000-0005-0000-0000-0000293A0000}"/>
    <cellStyle name="Komma 5 4 2 5 3 3" xfId="15478" xr:uid="{00000000-0005-0000-0000-00002A3A0000}"/>
    <cellStyle name="Komma 5 4 2 5 4" xfId="7184" xr:uid="{00000000-0005-0000-0000-00002B3A0000}"/>
    <cellStyle name="Komma 5 4 2 5 4 2" xfId="17042" xr:uid="{00000000-0005-0000-0000-00002C3A0000}"/>
    <cellStyle name="Komma 5 4 2 5 5" xfId="12344" xr:uid="{00000000-0005-0000-0000-00002D3A0000}"/>
    <cellStyle name="Komma 5 4 2 6" xfId="2888" xr:uid="{00000000-0005-0000-0000-00002E3A0000}"/>
    <cellStyle name="Komma 5 4 2 6 2" xfId="8042" xr:uid="{00000000-0005-0000-0000-00002F3A0000}"/>
    <cellStyle name="Komma 5 4 2 6 2 2" xfId="17824" xr:uid="{00000000-0005-0000-0000-0000303A0000}"/>
    <cellStyle name="Komma 5 4 2 6 3" xfId="13130" xr:uid="{00000000-0005-0000-0000-0000313A0000}"/>
    <cellStyle name="Komma 5 4 2 7" xfId="4610" xr:uid="{00000000-0005-0000-0000-0000323A0000}"/>
    <cellStyle name="Komma 5 4 2 7 2" xfId="9758" xr:uid="{00000000-0005-0000-0000-0000333A0000}"/>
    <cellStyle name="Komma 5 4 2 7 2 2" xfId="19388" xr:uid="{00000000-0005-0000-0000-0000343A0000}"/>
    <cellStyle name="Komma 5 4 2 7 3" xfId="14696" xr:uid="{00000000-0005-0000-0000-0000353A0000}"/>
    <cellStyle name="Komma 5 4 2 8" xfId="6326" xr:uid="{00000000-0005-0000-0000-0000363A0000}"/>
    <cellStyle name="Komma 5 4 2 8 2" xfId="16260" xr:uid="{00000000-0005-0000-0000-0000373A0000}"/>
    <cellStyle name="Komma 5 4 2 9" xfId="11480" xr:uid="{00000000-0005-0000-0000-0000383A0000}"/>
    <cellStyle name="Komma 5 4 3" xfId="659" xr:uid="{00000000-0005-0000-0000-0000393A0000}"/>
    <cellStyle name="Komma 5 4 3 2" xfId="660" xr:uid="{00000000-0005-0000-0000-00003A3A0000}"/>
    <cellStyle name="Komma 5 4 3 2 2" xfId="2005" xr:uid="{00000000-0005-0000-0000-00003B3A0000}"/>
    <cellStyle name="Komma 5 4 3 2 2 2" xfId="3756" xr:uid="{00000000-0005-0000-0000-00003C3A0000}"/>
    <cellStyle name="Komma 5 4 3 2 2 2 2" xfId="8906" xr:uid="{00000000-0005-0000-0000-00003D3A0000}"/>
    <cellStyle name="Komma 5 4 3 2 2 2 2 2" xfId="18612" xr:uid="{00000000-0005-0000-0000-00003E3A0000}"/>
    <cellStyle name="Komma 5 4 3 2 2 2 3" xfId="13918" xr:uid="{00000000-0005-0000-0000-00003F3A0000}"/>
    <cellStyle name="Komma 5 4 3 2 2 3" xfId="5474" xr:uid="{00000000-0005-0000-0000-0000403A0000}"/>
    <cellStyle name="Komma 5 4 3 2 2 3 2" xfId="10622" xr:uid="{00000000-0005-0000-0000-0000413A0000}"/>
    <cellStyle name="Komma 5 4 3 2 2 3 2 2" xfId="20176" xr:uid="{00000000-0005-0000-0000-0000423A0000}"/>
    <cellStyle name="Komma 5 4 3 2 2 3 3" xfId="15484" xr:uid="{00000000-0005-0000-0000-0000433A0000}"/>
    <cellStyle name="Komma 5 4 3 2 2 4" xfId="7190" xr:uid="{00000000-0005-0000-0000-0000443A0000}"/>
    <cellStyle name="Komma 5 4 3 2 2 4 2" xfId="17048" xr:uid="{00000000-0005-0000-0000-0000453A0000}"/>
    <cellStyle name="Komma 5 4 3 2 2 5" xfId="12350" xr:uid="{00000000-0005-0000-0000-0000463A0000}"/>
    <cellStyle name="Komma 5 4 3 2 3" xfId="2894" xr:uid="{00000000-0005-0000-0000-0000473A0000}"/>
    <cellStyle name="Komma 5 4 3 2 3 2" xfId="8048" xr:uid="{00000000-0005-0000-0000-0000483A0000}"/>
    <cellStyle name="Komma 5 4 3 2 3 2 2" xfId="17830" xr:uid="{00000000-0005-0000-0000-0000493A0000}"/>
    <cellStyle name="Komma 5 4 3 2 3 3" xfId="13136" xr:uid="{00000000-0005-0000-0000-00004A3A0000}"/>
    <cellStyle name="Komma 5 4 3 2 4" xfId="4616" xr:uid="{00000000-0005-0000-0000-00004B3A0000}"/>
    <cellStyle name="Komma 5 4 3 2 4 2" xfId="9764" xr:uid="{00000000-0005-0000-0000-00004C3A0000}"/>
    <cellStyle name="Komma 5 4 3 2 4 2 2" xfId="19394" xr:uid="{00000000-0005-0000-0000-00004D3A0000}"/>
    <cellStyle name="Komma 5 4 3 2 4 3" xfId="14702" xr:uid="{00000000-0005-0000-0000-00004E3A0000}"/>
    <cellStyle name="Komma 5 4 3 2 5" xfId="6332" xr:uid="{00000000-0005-0000-0000-00004F3A0000}"/>
    <cellStyle name="Komma 5 4 3 2 5 2" xfId="16266" xr:uid="{00000000-0005-0000-0000-0000503A0000}"/>
    <cellStyle name="Komma 5 4 3 2 6" xfId="11486" xr:uid="{00000000-0005-0000-0000-0000513A0000}"/>
    <cellStyle name="Komma 5 4 3 3" xfId="2004" xr:uid="{00000000-0005-0000-0000-0000523A0000}"/>
    <cellStyle name="Komma 5 4 3 3 2" xfId="3755" xr:uid="{00000000-0005-0000-0000-0000533A0000}"/>
    <cellStyle name="Komma 5 4 3 3 2 2" xfId="8905" xr:uid="{00000000-0005-0000-0000-0000543A0000}"/>
    <cellStyle name="Komma 5 4 3 3 2 2 2" xfId="18611" xr:uid="{00000000-0005-0000-0000-0000553A0000}"/>
    <cellStyle name="Komma 5 4 3 3 2 3" xfId="13917" xr:uid="{00000000-0005-0000-0000-0000563A0000}"/>
    <cellStyle name="Komma 5 4 3 3 3" xfId="5473" xr:uid="{00000000-0005-0000-0000-0000573A0000}"/>
    <cellStyle name="Komma 5 4 3 3 3 2" xfId="10621" xr:uid="{00000000-0005-0000-0000-0000583A0000}"/>
    <cellStyle name="Komma 5 4 3 3 3 2 2" xfId="20175" xr:uid="{00000000-0005-0000-0000-0000593A0000}"/>
    <cellStyle name="Komma 5 4 3 3 3 3" xfId="15483" xr:uid="{00000000-0005-0000-0000-00005A3A0000}"/>
    <cellStyle name="Komma 5 4 3 3 4" xfId="7189" xr:uid="{00000000-0005-0000-0000-00005B3A0000}"/>
    <cellStyle name="Komma 5 4 3 3 4 2" xfId="17047" xr:uid="{00000000-0005-0000-0000-00005C3A0000}"/>
    <cellStyle name="Komma 5 4 3 3 5" xfId="12349" xr:uid="{00000000-0005-0000-0000-00005D3A0000}"/>
    <cellStyle name="Komma 5 4 3 4" xfId="2893" xr:uid="{00000000-0005-0000-0000-00005E3A0000}"/>
    <cellStyle name="Komma 5 4 3 4 2" xfId="8047" xr:uid="{00000000-0005-0000-0000-00005F3A0000}"/>
    <cellStyle name="Komma 5 4 3 4 2 2" xfId="17829" xr:uid="{00000000-0005-0000-0000-0000603A0000}"/>
    <cellStyle name="Komma 5 4 3 4 3" xfId="13135" xr:uid="{00000000-0005-0000-0000-0000613A0000}"/>
    <cellStyle name="Komma 5 4 3 5" xfId="4615" xr:uid="{00000000-0005-0000-0000-0000623A0000}"/>
    <cellStyle name="Komma 5 4 3 5 2" xfId="9763" xr:uid="{00000000-0005-0000-0000-0000633A0000}"/>
    <cellStyle name="Komma 5 4 3 5 2 2" xfId="19393" xr:uid="{00000000-0005-0000-0000-0000643A0000}"/>
    <cellStyle name="Komma 5 4 3 5 3" xfId="14701" xr:uid="{00000000-0005-0000-0000-0000653A0000}"/>
    <cellStyle name="Komma 5 4 3 6" xfId="6331" xr:uid="{00000000-0005-0000-0000-0000663A0000}"/>
    <cellStyle name="Komma 5 4 3 6 2" xfId="16265" xr:uid="{00000000-0005-0000-0000-0000673A0000}"/>
    <cellStyle name="Komma 5 4 3 7" xfId="11485" xr:uid="{00000000-0005-0000-0000-0000683A0000}"/>
    <cellStyle name="Komma 5 4 4" xfId="661" xr:uid="{00000000-0005-0000-0000-0000693A0000}"/>
    <cellStyle name="Komma 5 4 4 2" xfId="2006" xr:uid="{00000000-0005-0000-0000-00006A3A0000}"/>
    <cellStyle name="Komma 5 4 4 2 2" xfId="3757" xr:uid="{00000000-0005-0000-0000-00006B3A0000}"/>
    <cellStyle name="Komma 5 4 4 2 2 2" xfId="8907" xr:uid="{00000000-0005-0000-0000-00006C3A0000}"/>
    <cellStyle name="Komma 5 4 4 2 2 2 2" xfId="18613" xr:uid="{00000000-0005-0000-0000-00006D3A0000}"/>
    <cellStyle name="Komma 5 4 4 2 2 3" xfId="13919" xr:uid="{00000000-0005-0000-0000-00006E3A0000}"/>
    <cellStyle name="Komma 5 4 4 2 3" xfId="5475" xr:uid="{00000000-0005-0000-0000-00006F3A0000}"/>
    <cellStyle name="Komma 5 4 4 2 3 2" xfId="10623" xr:uid="{00000000-0005-0000-0000-0000703A0000}"/>
    <cellStyle name="Komma 5 4 4 2 3 2 2" xfId="20177" xr:uid="{00000000-0005-0000-0000-0000713A0000}"/>
    <cellStyle name="Komma 5 4 4 2 3 3" xfId="15485" xr:uid="{00000000-0005-0000-0000-0000723A0000}"/>
    <cellStyle name="Komma 5 4 4 2 4" xfId="7191" xr:uid="{00000000-0005-0000-0000-0000733A0000}"/>
    <cellStyle name="Komma 5 4 4 2 4 2" xfId="17049" xr:uid="{00000000-0005-0000-0000-0000743A0000}"/>
    <cellStyle name="Komma 5 4 4 2 5" xfId="12351" xr:uid="{00000000-0005-0000-0000-0000753A0000}"/>
    <cellStyle name="Komma 5 4 4 3" xfId="2895" xr:uid="{00000000-0005-0000-0000-0000763A0000}"/>
    <cellStyle name="Komma 5 4 4 3 2" xfId="8049" xr:uid="{00000000-0005-0000-0000-0000773A0000}"/>
    <cellStyle name="Komma 5 4 4 3 2 2" xfId="17831" xr:uid="{00000000-0005-0000-0000-0000783A0000}"/>
    <cellStyle name="Komma 5 4 4 3 3" xfId="13137" xr:uid="{00000000-0005-0000-0000-0000793A0000}"/>
    <cellStyle name="Komma 5 4 4 4" xfId="4617" xr:uid="{00000000-0005-0000-0000-00007A3A0000}"/>
    <cellStyle name="Komma 5 4 4 4 2" xfId="9765" xr:uid="{00000000-0005-0000-0000-00007B3A0000}"/>
    <cellStyle name="Komma 5 4 4 4 2 2" xfId="19395" xr:uid="{00000000-0005-0000-0000-00007C3A0000}"/>
    <cellStyle name="Komma 5 4 4 4 3" xfId="14703" xr:uid="{00000000-0005-0000-0000-00007D3A0000}"/>
    <cellStyle name="Komma 5 4 4 5" xfId="6333" xr:uid="{00000000-0005-0000-0000-00007E3A0000}"/>
    <cellStyle name="Komma 5 4 4 5 2" xfId="16267" xr:uid="{00000000-0005-0000-0000-00007F3A0000}"/>
    <cellStyle name="Komma 5 4 4 6" xfId="11487" xr:uid="{00000000-0005-0000-0000-0000803A0000}"/>
    <cellStyle name="Komma 5 4 5" xfId="662" xr:uid="{00000000-0005-0000-0000-0000813A0000}"/>
    <cellStyle name="Komma 5 4 5 2" xfId="2007" xr:uid="{00000000-0005-0000-0000-0000823A0000}"/>
    <cellStyle name="Komma 5 4 5 2 2" xfId="3758" xr:uid="{00000000-0005-0000-0000-0000833A0000}"/>
    <cellStyle name="Komma 5 4 5 2 2 2" xfId="8908" xr:uid="{00000000-0005-0000-0000-0000843A0000}"/>
    <cellStyle name="Komma 5 4 5 2 2 2 2" xfId="18614" xr:uid="{00000000-0005-0000-0000-0000853A0000}"/>
    <cellStyle name="Komma 5 4 5 2 2 3" xfId="13920" xr:uid="{00000000-0005-0000-0000-0000863A0000}"/>
    <cellStyle name="Komma 5 4 5 2 3" xfId="5476" xr:uid="{00000000-0005-0000-0000-0000873A0000}"/>
    <cellStyle name="Komma 5 4 5 2 3 2" xfId="10624" xr:uid="{00000000-0005-0000-0000-0000883A0000}"/>
    <cellStyle name="Komma 5 4 5 2 3 2 2" xfId="20178" xr:uid="{00000000-0005-0000-0000-0000893A0000}"/>
    <cellStyle name="Komma 5 4 5 2 3 3" xfId="15486" xr:uid="{00000000-0005-0000-0000-00008A3A0000}"/>
    <cellStyle name="Komma 5 4 5 2 4" xfId="7192" xr:uid="{00000000-0005-0000-0000-00008B3A0000}"/>
    <cellStyle name="Komma 5 4 5 2 4 2" xfId="17050" xr:uid="{00000000-0005-0000-0000-00008C3A0000}"/>
    <cellStyle name="Komma 5 4 5 2 5" xfId="12352" xr:uid="{00000000-0005-0000-0000-00008D3A0000}"/>
    <cellStyle name="Komma 5 4 5 3" xfId="2896" xr:uid="{00000000-0005-0000-0000-00008E3A0000}"/>
    <cellStyle name="Komma 5 4 5 3 2" xfId="8050" xr:uid="{00000000-0005-0000-0000-00008F3A0000}"/>
    <cellStyle name="Komma 5 4 5 3 2 2" xfId="17832" xr:uid="{00000000-0005-0000-0000-0000903A0000}"/>
    <cellStyle name="Komma 5 4 5 3 3" xfId="13138" xr:uid="{00000000-0005-0000-0000-0000913A0000}"/>
    <cellStyle name="Komma 5 4 5 4" xfId="4618" xr:uid="{00000000-0005-0000-0000-0000923A0000}"/>
    <cellStyle name="Komma 5 4 5 4 2" xfId="9766" xr:uid="{00000000-0005-0000-0000-0000933A0000}"/>
    <cellStyle name="Komma 5 4 5 4 2 2" xfId="19396" xr:uid="{00000000-0005-0000-0000-0000943A0000}"/>
    <cellStyle name="Komma 5 4 5 4 3" xfId="14704" xr:uid="{00000000-0005-0000-0000-0000953A0000}"/>
    <cellStyle name="Komma 5 4 5 5" xfId="6334" xr:uid="{00000000-0005-0000-0000-0000963A0000}"/>
    <cellStyle name="Komma 5 4 5 5 2" xfId="16268" xr:uid="{00000000-0005-0000-0000-0000973A0000}"/>
    <cellStyle name="Komma 5 4 5 6" xfId="11488" xr:uid="{00000000-0005-0000-0000-0000983A0000}"/>
    <cellStyle name="Komma 5 4 6" xfId="1998" xr:uid="{00000000-0005-0000-0000-0000993A0000}"/>
    <cellStyle name="Komma 5 4 6 2" xfId="3749" xr:uid="{00000000-0005-0000-0000-00009A3A0000}"/>
    <cellStyle name="Komma 5 4 6 2 2" xfId="8899" xr:uid="{00000000-0005-0000-0000-00009B3A0000}"/>
    <cellStyle name="Komma 5 4 6 2 2 2" xfId="18605" xr:uid="{00000000-0005-0000-0000-00009C3A0000}"/>
    <cellStyle name="Komma 5 4 6 2 3" xfId="13911" xr:uid="{00000000-0005-0000-0000-00009D3A0000}"/>
    <cellStyle name="Komma 5 4 6 3" xfId="5467" xr:uid="{00000000-0005-0000-0000-00009E3A0000}"/>
    <cellStyle name="Komma 5 4 6 3 2" xfId="10615" xr:uid="{00000000-0005-0000-0000-00009F3A0000}"/>
    <cellStyle name="Komma 5 4 6 3 2 2" xfId="20169" xr:uid="{00000000-0005-0000-0000-0000A03A0000}"/>
    <cellStyle name="Komma 5 4 6 3 3" xfId="15477" xr:uid="{00000000-0005-0000-0000-0000A13A0000}"/>
    <cellStyle name="Komma 5 4 6 4" xfId="7183" xr:uid="{00000000-0005-0000-0000-0000A23A0000}"/>
    <cellStyle name="Komma 5 4 6 4 2" xfId="17041" xr:uid="{00000000-0005-0000-0000-0000A33A0000}"/>
    <cellStyle name="Komma 5 4 6 5" xfId="12343" xr:uid="{00000000-0005-0000-0000-0000A43A0000}"/>
    <cellStyle name="Komma 5 4 7" xfId="2887" xr:uid="{00000000-0005-0000-0000-0000A53A0000}"/>
    <cellStyle name="Komma 5 4 7 2" xfId="8041" xr:uid="{00000000-0005-0000-0000-0000A63A0000}"/>
    <cellStyle name="Komma 5 4 7 2 2" xfId="17823" xr:uid="{00000000-0005-0000-0000-0000A73A0000}"/>
    <cellStyle name="Komma 5 4 7 3" xfId="13129" xr:uid="{00000000-0005-0000-0000-0000A83A0000}"/>
    <cellStyle name="Komma 5 4 8" xfId="4609" xr:uid="{00000000-0005-0000-0000-0000A93A0000}"/>
    <cellStyle name="Komma 5 4 8 2" xfId="9757" xr:uid="{00000000-0005-0000-0000-0000AA3A0000}"/>
    <cellStyle name="Komma 5 4 8 2 2" xfId="19387" xr:uid="{00000000-0005-0000-0000-0000AB3A0000}"/>
    <cellStyle name="Komma 5 4 8 3" xfId="14695" xr:uid="{00000000-0005-0000-0000-0000AC3A0000}"/>
    <cellStyle name="Komma 5 4 9" xfId="6325" xr:uid="{00000000-0005-0000-0000-0000AD3A0000}"/>
    <cellStyle name="Komma 5 4 9 2" xfId="16259" xr:uid="{00000000-0005-0000-0000-0000AE3A0000}"/>
    <cellStyle name="Komma 5 5" xfId="663" xr:uid="{00000000-0005-0000-0000-0000AF3A0000}"/>
    <cellStyle name="Komma 5 5 10" xfId="11489" xr:uid="{00000000-0005-0000-0000-0000B03A0000}"/>
    <cellStyle name="Komma 5 5 2" xfId="664" xr:uid="{00000000-0005-0000-0000-0000B13A0000}"/>
    <cellStyle name="Komma 5 5 2 2" xfId="665" xr:uid="{00000000-0005-0000-0000-0000B23A0000}"/>
    <cellStyle name="Komma 5 5 2 2 2" xfId="666" xr:uid="{00000000-0005-0000-0000-0000B33A0000}"/>
    <cellStyle name="Komma 5 5 2 2 2 2" xfId="2011" xr:uid="{00000000-0005-0000-0000-0000B43A0000}"/>
    <cellStyle name="Komma 5 5 2 2 2 2 2" xfId="3762" xr:uid="{00000000-0005-0000-0000-0000B53A0000}"/>
    <cellStyle name="Komma 5 5 2 2 2 2 2 2" xfId="8912" xr:uid="{00000000-0005-0000-0000-0000B63A0000}"/>
    <cellStyle name="Komma 5 5 2 2 2 2 2 2 2" xfId="18618" xr:uid="{00000000-0005-0000-0000-0000B73A0000}"/>
    <cellStyle name="Komma 5 5 2 2 2 2 2 3" xfId="13924" xr:uid="{00000000-0005-0000-0000-0000B83A0000}"/>
    <cellStyle name="Komma 5 5 2 2 2 2 3" xfId="5480" xr:uid="{00000000-0005-0000-0000-0000B93A0000}"/>
    <cellStyle name="Komma 5 5 2 2 2 2 3 2" xfId="10628" xr:uid="{00000000-0005-0000-0000-0000BA3A0000}"/>
    <cellStyle name="Komma 5 5 2 2 2 2 3 2 2" xfId="20182" xr:uid="{00000000-0005-0000-0000-0000BB3A0000}"/>
    <cellStyle name="Komma 5 5 2 2 2 2 3 3" xfId="15490" xr:uid="{00000000-0005-0000-0000-0000BC3A0000}"/>
    <cellStyle name="Komma 5 5 2 2 2 2 4" xfId="7196" xr:uid="{00000000-0005-0000-0000-0000BD3A0000}"/>
    <cellStyle name="Komma 5 5 2 2 2 2 4 2" xfId="17054" xr:uid="{00000000-0005-0000-0000-0000BE3A0000}"/>
    <cellStyle name="Komma 5 5 2 2 2 2 5" xfId="12356" xr:uid="{00000000-0005-0000-0000-0000BF3A0000}"/>
    <cellStyle name="Komma 5 5 2 2 2 3" xfId="2900" xr:uid="{00000000-0005-0000-0000-0000C03A0000}"/>
    <cellStyle name="Komma 5 5 2 2 2 3 2" xfId="8054" xr:uid="{00000000-0005-0000-0000-0000C13A0000}"/>
    <cellStyle name="Komma 5 5 2 2 2 3 2 2" xfId="17836" xr:uid="{00000000-0005-0000-0000-0000C23A0000}"/>
    <cellStyle name="Komma 5 5 2 2 2 3 3" xfId="13142" xr:uid="{00000000-0005-0000-0000-0000C33A0000}"/>
    <cellStyle name="Komma 5 5 2 2 2 4" xfId="4622" xr:uid="{00000000-0005-0000-0000-0000C43A0000}"/>
    <cellStyle name="Komma 5 5 2 2 2 4 2" xfId="9770" xr:uid="{00000000-0005-0000-0000-0000C53A0000}"/>
    <cellStyle name="Komma 5 5 2 2 2 4 2 2" xfId="19400" xr:uid="{00000000-0005-0000-0000-0000C63A0000}"/>
    <cellStyle name="Komma 5 5 2 2 2 4 3" xfId="14708" xr:uid="{00000000-0005-0000-0000-0000C73A0000}"/>
    <cellStyle name="Komma 5 5 2 2 2 5" xfId="6338" xr:uid="{00000000-0005-0000-0000-0000C83A0000}"/>
    <cellStyle name="Komma 5 5 2 2 2 5 2" xfId="16272" xr:uid="{00000000-0005-0000-0000-0000C93A0000}"/>
    <cellStyle name="Komma 5 5 2 2 2 6" xfId="11492" xr:uid="{00000000-0005-0000-0000-0000CA3A0000}"/>
    <cellStyle name="Komma 5 5 2 2 3" xfId="2010" xr:uid="{00000000-0005-0000-0000-0000CB3A0000}"/>
    <cellStyle name="Komma 5 5 2 2 3 2" xfId="3761" xr:uid="{00000000-0005-0000-0000-0000CC3A0000}"/>
    <cellStyle name="Komma 5 5 2 2 3 2 2" xfId="8911" xr:uid="{00000000-0005-0000-0000-0000CD3A0000}"/>
    <cellStyle name="Komma 5 5 2 2 3 2 2 2" xfId="18617" xr:uid="{00000000-0005-0000-0000-0000CE3A0000}"/>
    <cellStyle name="Komma 5 5 2 2 3 2 3" xfId="13923" xr:uid="{00000000-0005-0000-0000-0000CF3A0000}"/>
    <cellStyle name="Komma 5 5 2 2 3 3" xfId="5479" xr:uid="{00000000-0005-0000-0000-0000D03A0000}"/>
    <cellStyle name="Komma 5 5 2 2 3 3 2" xfId="10627" xr:uid="{00000000-0005-0000-0000-0000D13A0000}"/>
    <cellStyle name="Komma 5 5 2 2 3 3 2 2" xfId="20181" xr:uid="{00000000-0005-0000-0000-0000D23A0000}"/>
    <cellStyle name="Komma 5 5 2 2 3 3 3" xfId="15489" xr:uid="{00000000-0005-0000-0000-0000D33A0000}"/>
    <cellStyle name="Komma 5 5 2 2 3 4" xfId="7195" xr:uid="{00000000-0005-0000-0000-0000D43A0000}"/>
    <cellStyle name="Komma 5 5 2 2 3 4 2" xfId="17053" xr:uid="{00000000-0005-0000-0000-0000D53A0000}"/>
    <cellStyle name="Komma 5 5 2 2 3 5" xfId="12355" xr:uid="{00000000-0005-0000-0000-0000D63A0000}"/>
    <cellStyle name="Komma 5 5 2 2 4" xfId="2899" xr:uid="{00000000-0005-0000-0000-0000D73A0000}"/>
    <cellStyle name="Komma 5 5 2 2 4 2" xfId="8053" xr:uid="{00000000-0005-0000-0000-0000D83A0000}"/>
    <cellStyle name="Komma 5 5 2 2 4 2 2" xfId="17835" xr:uid="{00000000-0005-0000-0000-0000D93A0000}"/>
    <cellStyle name="Komma 5 5 2 2 4 3" xfId="13141" xr:uid="{00000000-0005-0000-0000-0000DA3A0000}"/>
    <cellStyle name="Komma 5 5 2 2 5" xfId="4621" xr:uid="{00000000-0005-0000-0000-0000DB3A0000}"/>
    <cellStyle name="Komma 5 5 2 2 5 2" xfId="9769" xr:uid="{00000000-0005-0000-0000-0000DC3A0000}"/>
    <cellStyle name="Komma 5 5 2 2 5 2 2" xfId="19399" xr:uid="{00000000-0005-0000-0000-0000DD3A0000}"/>
    <cellStyle name="Komma 5 5 2 2 5 3" xfId="14707" xr:uid="{00000000-0005-0000-0000-0000DE3A0000}"/>
    <cellStyle name="Komma 5 5 2 2 6" xfId="6337" xr:uid="{00000000-0005-0000-0000-0000DF3A0000}"/>
    <cellStyle name="Komma 5 5 2 2 6 2" xfId="16271" xr:uid="{00000000-0005-0000-0000-0000E03A0000}"/>
    <cellStyle name="Komma 5 5 2 2 7" xfId="11491" xr:uid="{00000000-0005-0000-0000-0000E13A0000}"/>
    <cellStyle name="Komma 5 5 2 3" xfId="667" xr:uid="{00000000-0005-0000-0000-0000E23A0000}"/>
    <cellStyle name="Komma 5 5 2 3 2" xfId="2012" xr:uid="{00000000-0005-0000-0000-0000E33A0000}"/>
    <cellStyle name="Komma 5 5 2 3 2 2" xfId="3763" xr:uid="{00000000-0005-0000-0000-0000E43A0000}"/>
    <cellStyle name="Komma 5 5 2 3 2 2 2" xfId="8913" xr:uid="{00000000-0005-0000-0000-0000E53A0000}"/>
    <cellStyle name="Komma 5 5 2 3 2 2 2 2" xfId="18619" xr:uid="{00000000-0005-0000-0000-0000E63A0000}"/>
    <cellStyle name="Komma 5 5 2 3 2 2 3" xfId="13925" xr:uid="{00000000-0005-0000-0000-0000E73A0000}"/>
    <cellStyle name="Komma 5 5 2 3 2 3" xfId="5481" xr:uid="{00000000-0005-0000-0000-0000E83A0000}"/>
    <cellStyle name="Komma 5 5 2 3 2 3 2" xfId="10629" xr:uid="{00000000-0005-0000-0000-0000E93A0000}"/>
    <cellStyle name="Komma 5 5 2 3 2 3 2 2" xfId="20183" xr:uid="{00000000-0005-0000-0000-0000EA3A0000}"/>
    <cellStyle name="Komma 5 5 2 3 2 3 3" xfId="15491" xr:uid="{00000000-0005-0000-0000-0000EB3A0000}"/>
    <cellStyle name="Komma 5 5 2 3 2 4" xfId="7197" xr:uid="{00000000-0005-0000-0000-0000EC3A0000}"/>
    <cellStyle name="Komma 5 5 2 3 2 4 2" xfId="17055" xr:uid="{00000000-0005-0000-0000-0000ED3A0000}"/>
    <cellStyle name="Komma 5 5 2 3 2 5" xfId="12357" xr:uid="{00000000-0005-0000-0000-0000EE3A0000}"/>
    <cellStyle name="Komma 5 5 2 3 3" xfId="2901" xr:uid="{00000000-0005-0000-0000-0000EF3A0000}"/>
    <cellStyle name="Komma 5 5 2 3 3 2" xfId="8055" xr:uid="{00000000-0005-0000-0000-0000F03A0000}"/>
    <cellStyle name="Komma 5 5 2 3 3 2 2" xfId="17837" xr:uid="{00000000-0005-0000-0000-0000F13A0000}"/>
    <cellStyle name="Komma 5 5 2 3 3 3" xfId="13143" xr:uid="{00000000-0005-0000-0000-0000F23A0000}"/>
    <cellStyle name="Komma 5 5 2 3 4" xfId="4623" xr:uid="{00000000-0005-0000-0000-0000F33A0000}"/>
    <cellStyle name="Komma 5 5 2 3 4 2" xfId="9771" xr:uid="{00000000-0005-0000-0000-0000F43A0000}"/>
    <cellStyle name="Komma 5 5 2 3 4 2 2" xfId="19401" xr:uid="{00000000-0005-0000-0000-0000F53A0000}"/>
    <cellStyle name="Komma 5 5 2 3 4 3" xfId="14709" xr:uid="{00000000-0005-0000-0000-0000F63A0000}"/>
    <cellStyle name="Komma 5 5 2 3 5" xfId="6339" xr:uid="{00000000-0005-0000-0000-0000F73A0000}"/>
    <cellStyle name="Komma 5 5 2 3 5 2" xfId="16273" xr:uid="{00000000-0005-0000-0000-0000F83A0000}"/>
    <cellStyle name="Komma 5 5 2 3 6" xfId="11493" xr:uid="{00000000-0005-0000-0000-0000F93A0000}"/>
    <cellStyle name="Komma 5 5 2 4" xfId="668" xr:uid="{00000000-0005-0000-0000-0000FA3A0000}"/>
    <cellStyle name="Komma 5 5 2 4 2" xfId="2013" xr:uid="{00000000-0005-0000-0000-0000FB3A0000}"/>
    <cellStyle name="Komma 5 5 2 4 2 2" xfId="3764" xr:uid="{00000000-0005-0000-0000-0000FC3A0000}"/>
    <cellStyle name="Komma 5 5 2 4 2 2 2" xfId="8914" xr:uid="{00000000-0005-0000-0000-0000FD3A0000}"/>
    <cellStyle name="Komma 5 5 2 4 2 2 2 2" xfId="18620" xr:uid="{00000000-0005-0000-0000-0000FE3A0000}"/>
    <cellStyle name="Komma 5 5 2 4 2 2 3" xfId="13926" xr:uid="{00000000-0005-0000-0000-0000FF3A0000}"/>
    <cellStyle name="Komma 5 5 2 4 2 3" xfId="5482" xr:uid="{00000000-0005-0000-0000-0000003B0000}"/>
    <cellStyle name="Komma 5 5 2 4 2 3 2" xfId="10630" xr:uid="{00000000-0005-0000-0000-0000013B0000}"/>
    <cellStyle name="Komma 5 5 2 4 2 3 2 2" xfId="20184" xr:uid="{00000000-0005-0000-0000-0000023B0000}"/>
    <cellStyle name="Komma 5 5 2 4 2 3 3" xfId="15492" xr:uid="{00000000-0005-0000-0000-0000033B0000}"/>
    <cellStyle name="Komma 5 5 2 4 2 4" xfId="7198" xr:uid="{00000000-0005-0000-0000-0000043B0000}"/>
    <cellStyle name="Komma 5 5 2 4 2 4 2" xfId="17056" xr:uid="{00000000-0005-0000-0000-0000053B0000}"/>
    <cellStyle name="Komma 5 5 2 4 2 5" xfId="12358" xr:uid="{00000000-0005-0000-0000-0000063B0000}"/>
    <cellStyle name="Komma 5 5 2 4 3" xfId="2902" xr:uid="{00000000-0005-0000-0000-0000073B0000}"/>
    <cellStyle name="Komma 5 5 2 4 3 2" xfId="8056" xr:uid="{00000000-0005-0000-0000-0000083B0000}"/>
    <cellStyle name="Komma 5 5 2 4 3 2 2" xfId="17838" xr:uid="{00000000-0005-0000-0000-0000093B0000}"/>
    <cellStyle name="Komma 5 5 2 4 3 3" xfId="13144" xr:uid="{00000000-0005-0000-0000-00000A3B0000}"/>
    <cellStyle name="Komma 5 5 2 4 4" xfId="4624" xr:uid="{00000000-0005-0000-0000-00000B3B0000}"/>
    <cellStyle name="Komma 5 5 2 4 4 2" xfId="9772" xr:uid="{00000000-0005-0000-0000-00000C3B0000}"/>
    <cellStyle name="Komma 5 5 2 4 4 2 2" xfId="19402" xr:uid="{00000000-0005-0000-0000-00000D3B0000}"/>
    <cellStyle name="Komma 5 5 2 4 4 3" xfId="14710" xr:uid="{00000000-0005-0000-0000-00000E3B0000}"/>
    <cellStyle name="Komma 5 5 2 4 5" xfId="6340" xr:uid="{00000000-0005-0000-0000-00000F3B0000}"/>
    <cellStyle name="Komma 5 5 2 4 5 2" xfId="16274" xr:uid="{00000000-0005-0000-0000-0000103B0000}"/>
    <cellStyle name="Komma 5 5 2 4 6" xfId="11494" xr:uid="{00000000-0005-0000-0000-0000113B0000}"/>
    <cellStyle name="Komma 5 5 2 5" xfId="2009" xr:uid="{00000000-0005-0000-0000-0000123B0000}"/>
    <cellStyle name="Komma 5 5 2 5 2" xfId="3760" xr:uid="{00000000-0005-0000-0000-0000133B0000}"/>
    <cellStyle name="Komma 5 5 2 5 2 2" xfId="8910" xr:uid="{00000000-0005-0000-0000-0000143B0000}"/>
    <cellStyle name="Komma 5 5 2 5 2 2 2" xfId="18616" xr:uid="{00000000-0005-0000-0000-0000153B0000}"/>
    <cellStyle name="Komma 5 5 2 5 2 3" xfId="13922" xr:uid="{00000000-0005-0000-0000-0000163B0000}"/>
    <cellStyle name="Komma 5 5 2 5 3" xfId="5478" xr:uid="{00000000-0005-0000-0000-0000173B0000}"/>
    <cellStyle name="Komma 5 5 2 5 3 2" xfId="10626" xr:uid="{00000000-0005-0000-0000-0000183B0000}"/>
    <cellStyle name="Komma 5 5 2 5 3 2 2" xfId="20180" xr:uid="{00000000-0005-0000-0000-0000193B0000}"/>
    <cellStyle name="Komma 5 5 2 5 3 3" xfId="15488" xr:uid="{00000000-0005-0000-0000-00001A3B0000}"/>
    <cellStyle name="Komma 5 5 2 5 4" xfId="7194" xr:uid="{00000000-0005-0000-0000-00001B3B0000}"/>
    <cellStyle name="Komma 5 5 2 5 4 2" xfId="17052" xr:uid="{00000000-0005-0000-0000-00001C3B0000}"/>
    <cellStyle name="Komma 5 5 2 5 5" xfId="12354" xr:uid="{00000000-0005-0000-0000-00001D3B0000}"/>
    <cellStyle name="Komma 5 5 2 6" xfId="2898" xr:uid="{00000000-0005-0000-0000-00001E3B0000}"/>
    <cellStyle name="Komma 5 5 2 6 2" xfId="8052" xr:uid="{00000000-0005-0000-0000-00001F3B0000}"/>
    <cellStyle name="Komma 5 5 2 6 2 2" xfId="17834" xr:uid="{00000000-0005-0000-0000-0000203B0000}"/>
    <cellStyle name="Komma 5 5 2 6 3" xfId="13140" xr:uid="{00000000-0005-0000-0000-0000213B0000}"/>
    <cellStyle name="Komma 5 5 2 7" xfId="4620" xr:uid="{00000000-0005-0000-0000-0000223B0000}"/>
    <cellStyle name="Komma 5 5 2 7 2" xfId="9768" xr:uid="{00000000-0005-0000-0000-0000233B0000}"/>
    <cellStyle name="Komma 5 5 2 7 2 2" xfId="19398" xr:uid="{00000000-0005-0000-0000-0000243B0000}"/>
    <cellStyle name="Komma 5 5 2 7 3" xfId="14706" xr:uid="{00000000-0005-0000-0000-0000253B0000}"/>
    <cellStyle name="Komma 5 5 2 8" xfId="6336" xr:uid="{00000000-0005-0000-0000-0000263B0000}"/>
    <cellStyle name="Komma 5 5 2 8 2" xfId="16270" xr:uid="{00000000-0005-0000-0000-0000273B0000}"/>
    <cellStyle name="Komma 5 5 2 9" xfId="11490" xr:uid="{00000000-0005-0000-0000-0000283B0000}"/>
    <cellStyle name="Komma 5 5 3" xfId="669" xr:uid="{00000000-0005-0000-0000-0000293B0000}"/>
    <cellStyle name="Komma 5 5 3 2" xfId="670" xr:uid="{00000000-0005-0000-0000-00002A3B0000}"/>
    <cellStyle name="Komma 5 5 3 2 2" xfId="2015" xr:uid="{00000000-0005-0000-0000-00002B3B0000}"/>
    <cellStyle name="Komma 5 5 3 2 2 2" xfId="3766" xr:uid="{00000000-0005-0000-0000-00002C3B0000}"/>
    <cellStyle name="Komma 5 5 3 2 2 2 2" xfId="8916" xr:uid="{00000000-0005-0000-0000-00002D3B0000}"/>
    <cellStyle name="Komma 5 5 3 2 2 2 2 2" xfId="18622" xr:uid="{00000000-0005-0000-0000-00002E3B0000}"/>
    <cellStyle name="Komma 5 5 3 2 2 2 3" xfId="13928" xr:uid="{00000000-0005-0000-0000-00002F3B0000}"/>
    <cellStyle name="Komma 5 5 3 2 2 3" xfId="5484" xr:uid="{00000000-0005-0000-0000-0000303B0000}"/>
    <cellStyle name="Komma 5 5 3 2 2 3 2" xfId="10632" xr:uid="{00000000-0005-0000-0000-0000313B0000}"/>
    <cellStyle name="Komma 5 5 3 2 2 3 2 2" xfId="20186" xr:uid="{00000000-0005-0000-0000-0000323B0000}"/>
    <cellStyle name="Komma 5 5 3 2 2 3 3" xfId="15494" xr:uid="{00000000-0005-0000-0000-0000333B0000}"/>
    <cellStyle name="Komma 5 5 3 2 2 4" xfId="7200" xr:uid="{00000000-0005-0000-0000-0000343B0000}"/>
    <cellStyle name="Komma 5 5 3 2 2 4 2" xfId="17058" xr:uid="{00000000-0005-0000-0000-0000353B0000}"/>
    <cellStyle name="Komma 5 5 3 2 2 5" xfId="12360" xr:uid="{00000000-0005-0000-0000-0000363B0000}"/>
    <cellStyle name="Komma 5 5 3 2 3" xfId="2904" xr:uid="{00000000-0005-0000-0000-0000373B0000}"/>
    <cellStyle name="Komma 5 5 3 2 3 2" xfId="8058" xr:uid="{00000000-0005-0000-0000-0000383B0000}"/>
    <cellStyle name="Komma 5 5 3 2 3 2 2" xfId="17840" xr:uid="{00000000-0005-0000-0000-0000393B0000}"/>
    <cellStyle name="Komma 5 5 3 2 3 3" xfId="13146" xr:uid="{00000000-0005-0000-0000-00003A3B0000}"/>
    <cellStyle name="Komma 5 5 3 2 4" xfId="4626" xr:uid="{00000000-0005-0000-0000-00003B3B0000}"/>
    <cellStyle name="Komma 5 5 3 2 4 2" xfId="9774" xr:uid="{00000000-0005-0000-0000-00003C3B0000}"/>
    <cellStyle name="Komma 5 5 3 2 4 2 2" xfId="19404" xr:uid="{00000000-0005-0000-0000-00003D3B0000}"/>
    <cellStyle name="Komma 5 5 3 2 4 3" xfId="14712" xr:uid="{00000000-0005-0000-0000-00003E3B0000}"/>
    <cellStyle name="Komma 5 5 3 2 5" xfId="6342" xr:uid="{00000000-0005-0000-0000-00003F3B0000}"/>
    <cellStyle name="Komma 5 5 3 2 5 2" xfId="16276" xr:uid="{00000000-0005-0000-0000-0000403B0000}"/>
    <cellStyle name="Komma 5 5 3 2 6" xfId="11496" xr:uid="{00000000-0005-0000-0000-0000413B0000}"/>
    <cellStyle name="Komma 5 5 3 3" xfId="2014" xr:uid="{00000000-0005-0000-0000-0000423B0000}"/>
    <cellStyle name="Komma 5 5 3 3 2" xfId="3765" xr:uid="{00000000-0005-0000-0000-0000433B0000}"/>
    <cellStyle name="Komma 5 5 3 3 2 2" xfId="8915" xr:uid="{00000000-0005-0000-0000-0000443B0000}"/>
    <cellStyle name="Komma 5 5 3 3 2 2 2" xfId="18621" xr:uid="{00000000-0005-0000-0000-0000453B0000}"/>
    <cellStyle name="Komma 5 5 3 3 2 3" xfId="13927" xr:uid="{00000000-0005-0000-0000-0000463B0000}"/>
    <cellStyle name="Komma 5 5 3 3 3" xfId="5483" xr:uid="{00000000-0005-0000-0000-0000473B0000}"/>
    <cellStyle name="Komma 5 5 3 3 3 2" xfId="10631" xr:uid="{00000000-0005-0000-0000-0000483B0000}"/>
    <cellStyle name="Komma 5 5 3 3 3 2 2" xfId="20185" xr:uid="{00000000-0005-0000-0000-0000493B0000}"/>
    <cellStyle name="Komma 5 5 3 3 3 3" xfId="15493" xr:uid="{00000000-0005-0000-0000-00004A3B0000}"/>
    <cellStyle name="Komma 5 5 3 3 4" xfId="7199" xr:uid="{00000000-0005-0000-0000-00004B3B0000}"/>
    <cellStyle name="Komma 5 5 3 3 4 2" xfId="17057" xr:uid="{00000000-0005-0000-0000-00004C3B0000}"/>
    <cellStyle name="Komma 5 5 3 3 5" xfId="12359" xr:uid="{00000000-0005-0000-0000-00004D3B0000}"/>
    <cellStyle name="Komma 5 5 3 4" xfId="2903" xr:uid="{00000000-0005-0000-0000-00004E3B0000}"/>
    <cellStyle name="Komma 5 5 3 4 2" xfId="8057" xr:uid="{00000000-0005-0000-0000-00004F3B0000}"/>
    <cellStyle name="Komma 5 5 3 4 2 2" xfId="17839" xr:uid="{00000000-0005-0000-0000-0000503B0000}"/>
    <cellStyle name="Komma 5 5 3 4 3" xfId="13145" xr:uid="{00000000-0005-0000-0000-0000513B0000}"/>
    <cellStyle name="Komma 5 5 3 5" xfId="4625" xr:uid="{00000000-0005-0000-0000-0000523B0000}"/>
    <cellStyle name="Komma 5 5 3 5 2" xfId="9773" xr:uid="{00000000-0005-0000-0000-0000533B0000}"/>
    <cellStyle name="Komma 5 5 3 5 2 2" xfId="19403" xr:uid="{00000000-0005-0000-0000-0000543B0000}"/>
    <cellStyle name="Komma 5 5 3 5 3" xfId="14711" xr:uid="{00000000-0005-0000-0000-0000553B0000}"/>
    <cellStyle name="Komma 5 5 3 6" xfId="6341" xr:uid="{00000000-0005-0000-0000-0000563B0000}"/>
    <cellStyle name="Komma 5 5 3 6 2" xfId="16275" xr:uid="{00000000-0005-0000-0000-0000573B0000}"/>
    <cellStyle name="Komma 5 5 3 7" xfId="11495" xr:uid="{00000000-0005-0000-0000-0000583B0000}"/>
    <cellStyle name="Komma 5 5 4" xfId="671" xr:uid="{00000000-0005-0000-0000-0000593B0000}"/>
    <cellStyle name="Komma 5 5 4 2" xfId="2016" xr:uid="{00000000-0005-0000-0000-00005A3B0000}"/>
    <cellStyle name="Komma 5 5 4 2 2" xfId="3767" xr:uid="{00000000-0005-0000-0000-00005B3B0000}"/>
    <cellStyle name="Komma 5 5 4 2 2 2" xfId="8917" xr:uid="{00000000-0005-0000-0000-00005C3B0000}"/>
    <cellStyle name="Komma 5 5 4 2 2 2 2" xfId="18623" xr:uid="{00000000-0005-0000-0000-00005D3B0000}"/>
    <cellStyle name="Komma 5 5 4 2 2 3" xfId="13929" xr:uid="{00000000-0005-0000-0000-00005E3B0000}"/>
    <cellStyle name="Komma 5 5 4 2 3" xfId="5485" xr:uid="{00000000-0005-0000-0000-00005F3B0000}"/>
    <cellStyle name="Komma 5 5 4 2 3 2" xfId="10633" xr:uid="{00000000-0005-0000-0000-0000603B0000}"/>
    <cellStyle name="Komma 5 5 4 2 3 2 2" xfId="20187" xr:uid="{00000000-0005-0000-0000-0000613B0000}"/>
    <cellStyle name="Komma 5 5 4 2 3 3" xfId="15495" xr:uid="{00000000-0005-0000-0000-0000623B0000}"/>
    <cellStyle name="Komma 5 5 4 2 4" xfId="7201" xr:uid="{00000000-0005-0000-0000-0000633B0000}"/>
    <cellStyle name="Komma 5 5 4 2 4 2" xfId="17059" xr:uid="{00000000-0005-0000-0000-0000643B0000}"/>
    <cellStyle name="Komma 5 5 4 2 5" xfId="12361" xr:uid="{00000000-0005-0000-0000-0000653B0000}"/>
    <cellStyle name="Komma 5 5 4 3" xfId="2905" xr:uid="{00000000-0005-0000-0000-0000663B0000}"/>
    <cellStyle name="Komma 5 5 4 3 2" xfId="8059" xr:uid="{00000000-0005-0000-0000-0000673B0000}"/>
    <cellStyle name="Komma 5 5 4 3 2 2" xfId="17841" xr:uid="{00000000-0005-0000-0000-0000683B0000}"/>
    <cellStyle name="Komma 5 5 4 3 3" xfId="13147" xr:uid="{00000000-0005-0000-0000-0000693B0000}"/>
    <cellStyle name="Komma 5 5 4 4" xfId="4627" xr:uid="{00000000-0005-0000-0000-00006A3B0000}"/>
    <cellStyle name="Komma 5 5 4 4 2" xfId="9775" xr:uid="{00000000-0005-0000-0000-00006B3B0000}"/>
    <cellStyle name="Komma 5 5 4 4 2 2" xfId="19405" xr:uid="{00000000-0005-0000-0000-00006C3B0000}"/>
    <cellStyle name="Komma 5 5 4 4 3" xfId="14713" xr:uid="{00000000-0005-0000-0000-00006D3B0000}"/>
    <cellStyle name="Komma 5 5 4 5" xfId="6343" xr:uid="{00000000-0005-0000-0000-00006E3B0000}"/>
    <cellStyle name="Komma 5 5 4 5 2" xfId="16277" xr:uid="{00000000-0005-0000-0000-00006F3B0000}"/>
    <cellStyle name="Komma 5 5 4 6" xfId="11497" xr:uid="{00000000-0005-0000-0000-0000703B0000}"/>
    <cellStyle name="Komma 5 5 5" xfId="672" xr:uid="{00000000-0005-0000-0000-0000713B0000}"/>
    <cellStyle name="Komma 5 5 5 2" xfId="2017" xr:uid="{00000000-0005-0000-0000-0000723B0000}"/>
    <cellStyle name="Komma 5 5 5 2 2" xfId="3768" xr:uid="{00000000-0005-0000-0000-0000733B0000}"/>
    <cellStyle name="Komma 5 5 5 2 2 2" xfId="8918" xr:uid="{00000000-0005-0000-0000-0000743B0000}"/>
    <cellStyle name="Komma 5 5 5 2 2 2 2" xfId="18624" xr:uid="{00000000-0005-0000-0000-0000753B0000}"/>
    <cellStyle name="Komma 5 5 5 2 2 3" xfId="13930" xr:uid="{00000000-0005-0000-0000-0000763B0000}"/>
    <cellStyle name="Komma 5 5 5 2 3" xfId="5486" xr:uid="{00000000-0005-0000-0000-0000773B0000}"/>
    <cellStyle name="Komma 5 5 5 2 3 2" xfId="10634" xr:uid="{00000000-0005-0000-0000-0000783B0000}"/>
    <cellStyle name="Komma 5 5 5 2 3 2 2" xfId="20188" xr:uid="{00000000-0005-0000-0000-0000793B0000}"/>
    <cellStyle name="Komma 5 5 5 2 3 3" xfId="15496" xr:uid="{00000000-0005-0000-0000-00007A3B0000}"/>
    <cellStyle name="Komma 5 5 5 2 4" xfId="7202" xr:uid="{00000000-0005-0000-0000-00007B3B0000}"/>
    <cellStyle name="Komma 5 5 5 2 4 2" xfId="17060" xr:uid="{00000000-0005-0000-0000-00007C3B0000}"/>
    <cellStyle name="Komma 5 5 5 2 5" xfId="12362" xr:uid="{00000000-0005-0000-0000-00007D3B0000}"/>
    <cellStyle name="Komma 5 5 5 3" xfId="2906" xr:uid="{00000000-0005-0000-0000-00007E3B0000}"/>
    <cellStyle name="Komma 5 5 5 3 2" xfId="8060" xr:uid="{00000000-0005-0000-0000-00007F3B0000}"/>
    <cellStyle name="Komma 5 5 5 3 2 2" xfId="17842" xr:uid="{00000000-0005-0000-0000-0000803B0000}"/>
    <cellStyle name="Komma 5 5 5 3 3" xfId="13148" xr:uid="{00000000-0005-0000-0000-0000813B0000}"/>
    <cellStyle name="Komma 5 5 5 4" xfId="4628" xr:uid="{00000000-0005-0000-0000-0000823B0000}"/>
    <cellStyle name="Komma 5 5 5 4 2" xfId="9776" xr:uid="{00000000-0005-0000-0000-0000833B0000}"/>
    <cellStyle name="Komma 5 5 5 4 2 2" xfId="19406" xr:uid="{00000000-0005-0000-0000-0000843B0000}"/>
    <cellStyle name="Komma 5 5 5 4 3" xfId="14714" xr:uid="{00000000-0005-0000-0000-0000853B0000}"/>
    <cellStyle name="Komma 5 5 5 5" xfId="6344" xr:uid="{00000000-0005-0000-0000-0000863B0000}"/>
    <cellStyle name="Komma 5 5 5 5 2" xfId="16278" xr:uid="{00000000-0005-0000-0000-0000873B0000}"/>
    <cellStyle name="Komma 5 5 5 6" xfId="11498" xr:uid="{00000000-0005-0000-0000-0000883B0000}"/>
    <cellStyle name="Komma 5 5 6" xfId="2008" xr:uid="{00000000-0005-0000-0000-0000893B0000}"/>
    <cellStyle name="Komma 5 5 6 2" xfId="3759" xr:uid="{00000000-0005-0000-0000-00008A3B0000}"/>
    <cellStyle name="Komma 5 5 6 2 2" xfId="8909" xr:uid="{00000000-0005-0000-0000-00008B3B0000}"/>
    <cellStyle name="Komma 5 5 6 2 2 2" xfId="18615" xr:uid="{00000000-0005-0000-0000-00008C3B0000}"/>
    <cellStyle name="Komma 5 5 6 2 3" xfId="13921" xr:uid="{00000000-0005-0000-0000-00008D3B0000}"/>
    <cellStyle name="Komma 5 5 6 3" xfId="5477" xr:uid="{00000000-0005-0000-0000-00008E3B0000}"/>
    <cellStyle name="Komma 5 5 6 3 2" xfId="10625" xr:uid="{00000000-0005-0000-0000-00008F3B0000}"/>
    <cellStyle name="Komma 5 5 6 3 2 2" xfId="20179" xr:uid="{00000000-0005-0000-0000-0000903B0000}"/>
    <cellStyle name="Komma 5 5 6 3 3" xfId="15487" xr:uid="{00000000-0005-0000-0000-0000913B0000}"/>
    <cellStyle name="Komma 5 5 6 4" xfId="7193" xr:uid="{00000000-0005-0000-0000-0000923B0000}"/>
    <cellStyle name="Komma 5 5 6 4 2" xfId="17051" xr:uid="{00000000-0005-0000-0000-0000933B0000}"/>
    <cellStyle name="Komma 5 5 6 5" xfId="12353" xr:uid="{00000000-0005-0000-0000-0000943B0000}"/>
    <cellStyle name="Komma 5 5 7" xfId="2897" xr:uid="{00000000-0005-0000-0000-0000953B0000}"/>
    <cellStyle name="Komma 5 5 7 2" xfId="8051" xr:uid="{00000000-0005-0000-0000-0000963B0000}"/>
    <cellStyle name="Komma 5 5 7 2 2" xfId="17833" xr:uid="{00000000-0005-0000-0000-0000973B0000}"/>
    <cellStyle name="Komma 5 5 7 3" xfId="13139" xr:uid="{00000000-0005-0000-0000-0000983B0000}"/>
    <cellStyle name="Komma 5 5 8" xfId="4619" xr:uid="{00000000-0005-0000-0000-0000993B0000}"/>
    <cellStyle name="Komma 5 5 8 2" xfId="9767" xr:uid="{00000000-0005-0000-0000-00009A3B0000}"/>
    <cellStyle name="Komma 5 5 8 2 2" xfId="19397" xr:uid="{00000000-0005-0000-0000-00009B3B0000}"/>
    <cellStyle name="Komma 5 5 8 3" xfId="14705" xr:uid="{00000000-0005-0000-0000-00009C3B0000}"/>
    <cellStyle name="Komma 5 5 9" xfId="6335" xr:uid="{00000000-0005-0000-0000-00009D3B0000}"/>
    <cellStyle name="Komma 5 5 9 2" xfId="16269" xr:uid="{00000000-0005-0000-0000-00009E3B0000}"/>
    <cellStyle name="Komma 5 6" xfId="673" xr:uid="{00000000-0005-0000-0000-00009F3B0000}"/>
    <cellStyle name="Komma 5 6 10" xfId="11499" xr:uid="{00000000-0005-0000-0000-0000A03B0000}"/>
    <cellStyle name="Komma 5 6 2" xfId="674" xr:uid="{00000000-0005-0000-0000-0000A13B0000}"/>
    <cellStyle name="Komma 5 6 2 2" xfId="675" xr:uid="{00000000-0005-0000-0000-0000A23B0000}"/>
    <cellStyle name="Komma 5 6 2 2 2" xfId="676" xr:uid="{00000000-0005-0000-0000-0000A33B0000}"/>
    <cellStyle name="Komma 5 6 2 2 2 2" xfId="2021" xr:uid="{00000000-0005-0000-0000-0000A43B0000}"/>
    <cellStyle name="Komma 5 6 2 2 2 2 2" xfId="3772" xr:uid="{00000000-0005-0000-0000-0000A53B0000}"/>
    <cellStyle name="Komma 5 6 2 2 2 2 2 2" xfId="8922" xr:uid="{00000000-0005-0000-0000-0000A63B0000}"/>
    <cellStyle name="Komma 5 6 2 2 2 2 2 2 2" xfId="18628" xr:uid="{00000000-0005-0000-0000-0000A73B0000}"/>
    <cellStyle name="Komma 5 6 2 2 2 2 2 3" xfId="13934" xr:uid="{00000000-0005-0000-0000-0000A83B0000}"/>
    <cellStyle name="Komma 5 6 2 2 2 2 3" xfId="5490" xr:uid="{00000000-0005-0000-0000-0000A93B0000}"/>
    <cellStyle name="Komma 5 6 2 2 2 2 3 2" xfId="10638" xr:uid="{00000000-0005-0000-0000-0000AA3B0000}"/>
    <cellStyle name="Komma 5 6 2 2 2 2 3 2 2" xfId="20192" xr:uid="{00000000-0005-0000-0000-0000AB3B0000}"/>
    <cellStyle name="Komma 5 6 2 2 2 2 3 3" xfId="15500" xr:uid="{00000000-0005-0000-0000-0000AC3B0000}"/>
    <cellStyle name="Komma 5 6 2 2 2 2 4" xfId="7206" xr:uid="{00000000-0005-0000-0000-0000AD3B0000}"/>
    <cellStyle name="Komma 5 6 2 2 2 2 4 2" xfId="17064" xr:uid="{00000000-0005-0000-0000-0000AE3B0000}"/>
    <cellStyle name="Komma 5 6 2 2 2 2 5" xfId="12366" xr:uid="{00000000-0005-0000-0000-0000AF3B0000}"/>
    <cellStyle name="Komma 5 6 2 2 2 3" xfId="2910" xr:uid="{00000000-0005-0000-0000-0000B03B0000}"/>
    <cellStyle name="Komma 5 6 2 2 2 3 2" xfId="8064" xr:uid="{00000000-0005-0000-0000-0000B13B0000}"/>
    <cellStyle name="Komma 5 6 2 2 2 3 2 2" xfId="17846" xr:uid="{00000000-0005-0000-0000-0000B23B0000}"/>
    <cellStyle name="Komma 5 6 2 2 2 3 3" xfId="13152" xr:uid="{00000000-0005-0000-0000-0000B33B0000}"/>
    <cellStyle name="Komma 5 6 2 2 2 4" xfId="4632" xr:uid="{00000000-0005-0000-0000-0000B43B0000}"/>
    <cellStyle name="Komma 5 6 2 2 2 4 2" xfId="9780" xr:uid="{00000000-0005-0000-0000-0000B53B0000}"/>
    <cellStyle name="Komma 5 6 2 2 2 4 2 2" xfId="19410" xr:uid="{00000000-0005-0000-0000-0000B63B0000}"/>
    <cellStyle name="Komma 5 6 2 2 2 4 3" xfId="14718" xr:uid="{00000000-0005-0000-0000-0000B73B0000}"/>
    <cellStyle name="Komma 5 6 2 2 2 5" xfId="6348" xr:uid="{00000000-0005-0000-0000-0000B83B0000}"/>
    <cellStyle name="Komma 5 6 2 2 2 5 2" xfId="16282" xr:uid="{00000000-0005-0000-0000-0000B93B0000}"/>
    <cellStyle name="Komma 5 6 2 2 2 6" xfId="11502" xr:uid="{00000000-0005-0000-0000-0000BA3B0000}"/>
    <cellStyle name="Komma 5 6 2 2 3" xfId="2020" xr:uid="{00000000-0005-0000-0000-0000BB3B0000}"/>
    <cellStyle name="Komma 5 6 2 2 3 2" xfId="3771" xr:uid="{00000000-0005-0000-0000-0000BC3B0000}"/>
    <cellStyle name="Komma 5 6 2 2 3 2 2" xfId="8921" xr:uid="{00000000-0005-0000-0000-0000BD3B0000}"/>
    <cellStyle name="Komma 5 6 2 2 3 2 2 2" xfId="18627" xr:uid="{00000000-0005-0000-0000-0000BE3B0000}"/>
    <cellStyle name="Komma 5 6 2 2 3 2 3" xfId="13933" xr:uid="{00000000-0005-0000-0000-0000BF3B0000}"/>
    <cellStyle name="Komma 5 6 2 2 3 3" xfId="5489" xr:uid="{00000000-0005-0000-0000-0000C03B0000}"/>
    <cellStyle name="Komma 5 6 2 2 3 3 2" xfId="10637" xr:uid="{00000000-0005-0000-0000-0000C13B0000}"/>
    <cellStyle name="Komma 5 6 2 2 3 3 2 2" xfId="20191" xr:uid="{00000000-0005-0000-0000-0000C23B0000}"/>
    <cellStyle name="Komma 5 6 2 2 3 3 3" xfId="15499" xr:uid="{00000000-0005-0000-0000-0000C33B0000}"/>
    <cellStyle name="Komma 5 6 2 2 3 4" xfId="7205" xr:uid="{00000000-0005-0000-0000-0000C43B0000}"/>
    <cellStyle name="Komma 5 6 2 2 3 4 2" xfId="17063" xr:uid="{00000000-0005-0000-0000-0000C53B0000}"/>
    <cellStyle name="Komma 5 6 2 2 3 5" xfId="12365" xr:uid="{00000000-0005-0000-0000-0000C63B0000}"/>
    <cellStyle name="Komma 5 6 2 2 4" xfId="2909" xr:uid="{00000000-0005-0000-0000-0000C73B0000}"/>
    <cellStyle name="Komma 5 6 2 2 4 2" xfId="8063" xr:uid="{00000000-0005-0000-0000-0000C83B0000}"/>
    <cellStyle name="Komma 5 6 2 2 4 2 2" xfId="17845" xr:uid="{00000000-0005-0000-0000-0000C93B0000}"/>
    <cellStyle name="Komma 5 6 2 2 4 3" xfId="13151" xr:uid="{00000000-0005-0000-0000-0000CA3B0000}"/>
    <cellStyle name="Komma 5 6 2 2 5" xfId="4631" xr:uid="{00000000-0005-0000-0000-0000CB3B0000}"/>
    <cellStyle name="Komma 5 6 2 2 5 2" xfId="9779" xr:uid="{00000000-0005-0000-0000-0000CC3B0000}"/>
    <cellStyle name="Komma 5 6 2 2 5 2 2" xfId="19409" xr:uid="{00000000-0005-0000-0000-0000CD3B0000}"/>
    <cellStyle name="Komma 5 6 2 2 5 3" xfId="14717" xr:uid="{00000000-0005-0000-0000-0000CE3B0000}"/>
    <cellStyle name="Komma 5 6 2 2 6" xfId="6347" xr:uid="{00000000-0005-0000-0000-0000CF3B0000}"/>
    <cellStyle name="Komma 5 6 2 2 6 2" xfId="16281" xr:uid="{00000000-0005-0000-0000-0000D03B0000}"/>
    <cellStyle name="Komma 5 6 2 2 7" xfId="11501" xr:uid="{00000000-0005-0000-0000-0000D13B0000}"/>
    <cellStyle name="Komma 5 6 2 3" xfId="677" xr:uid="{00000000-0005-0000-0000-0000D23B0000}"/>
    <cellStyle name="Komma 5 6 2 3 2" xfId="2022" xr:uid="{00000000-0005-0000-0000-0000D33B0000}"/>
    <cellStyle name="Komma 5 6 2 3 2 2" xfId="3773" xr:uid="{00000000-0005-0000-0000-0000D43B0000}"/>
    <cellStyle name="Komma 5 6 2 3 2 2 2" xfId="8923" xr:uid="{00000000-0005-0000-0000-0000D53B0000}"/>
    <cellStyle name="Komma 5 6 2 3 2 2 2 2" xfId="18629" xr:uid="{00000000-0005-0000-0000-0000D63B0000}"/>
    <cellStyle name="Komma 5 6 2 3 2 2 3" xfId="13935" xr:uid="{00000000-0005-0000-0000-0000D73B0000}"/>
    <cellStyle name="Komma 5 6 2 3 2 3" xfId="5491" xr:uid="{00000000-0005-0000-0000-0000D83B0000}"/>
    <cellStyle name="Komma 5 6 2 3 2 3 2" xfId="10639" xr:uid="{00000000-0005-0000-0000-0000D93B0000}"/>
    <cellStyle name="Komma 5 6 2 3 2 3 2 2" xfId="20193" xr:uid="{00000000-0005-0000-0000-0000DA3B0000}"/>
    <cellStyle name="Komma 5 6 2 3 2 3 3" xfId="15501" xr:uid="{00000000-0005-0000-0000-0000DB3B0000}"/>
    <cellStyle name="Komma 5 6 2 3 2 4" xfId="7207" xr:uid="{00000000-0005-0000-0000-0000DC3B0000}"/>
    <cellStyle name="Komma 5 6 2 3 2 4 2" xfId="17065" xr:uid="{00000000-0005-0000-0000-0000DD3B0000}"/>
    <cellStyle name="Komma 5 6 2 3 2 5" xfId="12367" xr:uid="{00000000-0005-0000-0000-0000DE3B0000}"/>
    <cellStyle name="Komma 5 6 2 3 3" xfId="2911" xr:uid="{00000000-0005-0000-0000-0000DF3B0000}"/>
    <cellStyle name="Komma 5 6 2 3 3 2" xfId="8065" xr:uid="{00000000-0005-0000-0000-0000E03B0000}"/>
    <cellStyle name="Komma 5 6 2 3 3 2 2" xfId="17847" xr:uid="{00000000-0005-0000-0000-0000E13B0000}"/>
    <cellStyle name="Komma 5 6 2 3 3 3" xfId="13153" xr:uid="{00000000-0005-0000-0000-0000E23B0000}"/>
    <cellStyle name="Komma 5 6 2 3 4" xfId="4633" xr:uid="{00000000-0005-0000-0000-0000E33B0000}"/>
    <cellStyle name="Komma 5 6 2 3 4 2" xfId="9781" xr:uid="{00000000-0005-0000-0000-0000E43B0000}"/>
    <cellStyle name="Komma 5 6 2 3 4 2 2" xfId="19411" xr:uid="{00000000-0005-0000-0000-0000E53B0000}"/>
    <cellStyle name="Komma 5 6 2 3 4 3" xfId="14719" xr:uid="{00000000-0005-0000-0000-0000E63B0000}"/>
    <cellStyle name="Komma 5 6 2 3 5" xfId="6349" xr:uid="{00000000-0005-0000-0000-0000E73B0000}"/>
    <cellStyle name="Komma 5 6 2 3 5 2" xfId="16283" xr:uid="{00000000-0005-0000-0000-0000E83B0000}"/>
    <cellStyle name="Komma 5 6 2 3 6" xfId="11503" xr:uid="{00000000-0005-0000-0000-0000E93B0000}"/>
    <cellStyle name="Komma 5 6 2 4" xfId="678" xr:uid="{00000000-0005-0000-0000-0000EA3B0000}"/>
    <cellStyle name="Komma 5 6 2 4 2" xfId="2023" xr:uid="{00000000-0005-0000-0000-0000EB3B0000}"/>
    <cellStyle name="Komma 5 6 2 4 2 2" xfId="3774" xr:uid="{00000000-0005-0000-0000-0000EC3B0000}"/>
    <cellStyle name="Komma 5 6 2 4 2 2 2" xfId="8924" xr:uid="{00000000-0005-0000-0000-0000ED3B0000}"/>
    <cellStyle name="Komma 5 6 2 4 2 2 2 2" xfId="18630" xr:uid="{00000000-0005-0000-0000-0000EE3B0000}"/>
    <cellStyle name="Komma 5 6 2 4 2 2 3" xfId="13936" xr:uid="{00000000-0005-0000-0000-0000EF3B0000}"/>
    <cellStyle name="Komma 5 6 2 4 2 3" xfId="5492" xr:uid="{00000000-0005-0000-0000-0000F03B0000}"/>
    <cellStyle name="Komma 5 6 2 4 2 3 2" xfId="10640" xr:uid="{00000000-0005-0000-0000-0000F13B0000}"/>
    <cellStyle name="Komma 5 6 2 4 2 3 2 2" xfId="20194" xr:uid="{00000000-0005-0000-0000-0000F23B0000}"/>
    <cellStyle name="Komma 5 6 2 4 2 3 3" xfId="15502" xr:uid="{00000000-0005-0000-0000-0000F33B0000}"/>
    <cellStyle name="Komma 5 6 2 4 2 4" xfId="7208" xr:uid="{00000000-0005-0000-0000-0000F43B0000}"/>
    <cellStyle name="Komma 5 6 2 4 2 4 2" xfId="17066" xr:uid="{00000000-0005-0000-0000-0000F53B0000}"/>
    <cellStyle name="Komma 5 6 2 4 2 5" xfId="12368" xr:uid="{00000000-0005-0000-0000-0000F63B0000}"/>
    <cellStyle name="Komma 5 6 2 4 3" xfId="2912" xr:uid="{00000000-0005-0000-0000-0000F73B0000}"/>
    <cellStyle name="Komma 5 6 2 4 3 2" xfId="8066" xr:uid="{00000000-0005-0000-0000-0000F83B0000}"/>
    <cellStyle name="Komma 5 6 2 4 3 2 2" xfId="17848" xr:uid="{00000000-0005-0000-0000-0000F93B0000}"/>
    <cellStyle name="Komma 5 6 2 4 3 3" xfId="13154" xr:uid="{00000000-0005-0000-0000-0000FA3B0000}"/>
    <cellStyle name="Komma 5 6 2 4 4" xfId="4634" xr:uid="{00000000-0005-0000-0000-0000FB3B0000}"/>
    <cellStyle name="Komma 5 6 2 4 4 2" xfId="9782" xr:uid="{00000000-0005-0000-0000-0000FC3B0000}"/>
    <cellStyle name="Komma 5 6 2 4 4 2 2" xfId="19412" xr:uid="{00000000-0005-0000-0000-0000FD3B0000}"/>
    <cellStyle name="Komma 5 6 2 4 4 3" xfId="14720" xr:uid="{00000000-0005-0000-0000-0000FE3B0000}"/>
    <cellStyle name="Komma 5 6 2 4 5" xfId="6350" xr:uid="{00000000-0005-0000-0000-0000FF3B0000}"/>
    <cellStyle name="Komma 5 6 2 4 5 2" xfId="16284" xr:uid="{00000000-0005-0000-0000-0000003C0000}"/>
    <cellStyle name="Komma 5 6 2 4 6" xfId="11504" xr:uid="{00000000-0005-0000-0000-0000013C0000}"/>
    <cellStyle name="Komma 5 6 2 5" xfId="2019" xr:uid="{00000000-0005-0000-0000-0000023C0000}"/>
    <cellStyle name="Komma 5 6 2 5 2" xfId="3770" xr:uid="{00000000-0005-0000-0000-0000033C0000}"/>
    <cellStyle name="Komma 5 6 2 5 2 2" xfId="8920" xr:uid="{00000000-0005-0000-0000-0000043C0000}"/>
    <cellStyle name="Komma 5 6 2 5 2 2 2" xfId="18626" xr:uid="{00000000-0005-0000-0000-0000053C0000}"/>
    <cellStyle name="Komma 5 6 2 5 2 3" xfId="13932" xr:uid="{00000000-0005-0000-0000-0000063C0000}"/>
    <cellStyle name="Komma 5 6 2 5 3" xfId="5488" xr:uid="{00000000-0005-0000-0000-0000073C0000}"/>
    <cellStyle name="Komma 5 6 2 5 3 2" xfId="10636" xr:uid="{00000000-0005-0000-0000-0000083C0000}"/>
    <cellStyle name="Komma 5 6 2 5 3 2 2" xfId="20190" xr:uid="{00000000-0005-0000-0000-0000093C0000}"/>
    <cellStyle name="Komma 5 6 2 5 3 3" xfId="15498" xr:uid="{00000000-0005-0000-0000-00000A3C0000}"/>
    <cellStyle name="Komma 5 6 2 5 4" xfId="7204" xr:uid="{00000000-0005-0000-0000-00000B3C0000}"/>
    <cellStyle name="Komma 5 6 2 5 4 2" xfId="17062" xr:uid="{00000000-0005-0000-0000-00000C3C0000}"/>
    <cellStyle name="Komma 5 6 2 5 5" xfId="12364" xr:uid="{00000000-0005-0000-0000-00000D3C0000}"/>
    <cellStyle name="Komma 5 6 2 6" xfId="2908" xr:uid="{00000000-0005-0000-0000-00000E3C0000}"/>
    <cellStyle name="Komma 5 6 2 6 2" xfId="8062" xr:uid="{00000000-0005-0000-0000-00000F3C0000}"/>
    <cellStyle name="Komma 5 6 2 6 2 2" xfId="17844" xr:uid="{00000000-0005-0000-0000-0000103C0000}"/>
    <cellStyle name="Komma 5 6 2 6 3" xfId="13150" xr:uid="{00000000-0005-0000-0000-0000113C0000}"/>
    <cellStyle name="Komma 5 6 2 7" xfId="4630" xr:uid="{00000000-0005-0000-0000-0000123C0000}"/>
    <cellStyle name="Komma 5 6 2 7 2" xfId="9778" xr:uid="{00000000-0005-0000-0000-0000133C0000}"/>
    <cellStyle name="Komma 5 6 2 7 2 2" xfId="19408" xr:uid="{00000000-0005-0000-0000-0000143C0000}"/>
    <cellStyle name="Komma 5 6 2 7 3" xfId="14716" xr:uid="{00000000-0005-0000-0000-0000153C0000}"/>
    <cellStyle name="Komma 5 6 2 8" xfId="6346" xr:uid="{00000000-0005-0000-0000-0000163C0000}"/>
    <cellStyle name="Komma 5 6 2 8 2" xfId="16280" xr:uid="{00000000-0005-0000-0000-0000173C0000}"/>
    <cellStyle name="Komma 5 6 2 9" xfId="11500" xr:uid="{00000000-0005-0000-0000-0000183C0000}"/>
    <cellStyle name="Komma 5 6 3" xfId="679" xr:uid="{00000000-0005-0000-0000-0000193C0000}"/>
    <cellStyle name="Komma 5 6 3 2" xfId="680" xr:uid="{00000000-0005-0000-0000-00001A3C0000}"/>
    <cellStyle name="Komma 5 6 3 2 2" xfId="2025" xr:uid="{00000000-0005-0000-0000-00001B3C0000}"/>
    <cellStyle name="Komma 5 6 3 2 2 2" xfId="3776" xr:uid="{00000000-0005-0000-0000-00001C3C0000}"/>
    <cellStyle name="Komma 5 6 3 2 2 2 2" xfId="8926" xr:uid="{00000000-0005-0000-0000-00001D3C0000}"/>
    <cellStyle name="Komma 5 6 3 2 2 2 2 2" xfId="18632" xr:uid="{00000000-0005-0000-0000-00001E3C0000}"/>
    <cellStyle name="Komma 5 6 3 2 2 2 3" xfId="13938" xr:uid="{00000000-0005-0000-0000-00001F3C0000}"/>
    <cellStyle name="Komma 5 6 3 2 2 3" xfId="5494" xr:uid="{00000000-0005-0000-0000-0000203C0000}"/>
    <cellStyle name="Komma 5 6 3 2 2 3 2" xfId="10642" xr:uid="{00000000-0005-0000-0000-0000213C0000}"/>
    <cellStyle name="Komma 5 6 3 2 2 3 2 2" xfId="20196" xr:uid="{00000000-0005-0000-0000-0000223C0000}"/>
    <cellStyle name="Komma 5 6 3 2 2 3 3" xfId="15504" xr:uid="{00000000-0005-0000-0000-0000233C0000}"/>
    <cellStyle name="Komma 5 6 3 2 2 4" xfId="7210" xr:uid="{00000000-0005-0000-0000-0000243C0000}"/>
    <cellStyle name="Komma 5 6 3 2 2 4 2" xfId="17068" xr:uid="{00000000-0005-0000-0000-0000253C0000}"/>
    <cellStyle name="Komma 5 6 3 2 2 5" xfId="12370" xr:uid="{00000000-0005-0000-0000-0000263C0000}"/>
    <cellStyle name="Komma 5 6 3 2 3" xfId="2914" xr:uid="{00000000-0005-0000-0000-0000273C0000}"/>
    <cellStyle name="Komma 5 6 3 2 3 2" xfId="8068" xr:uid="{00000000-0005-0000-0000-0000283C0000}"/>
    <cellStyle name="Komma 5 6 3 2 3 2 2" xfId="17850" xr:uid="{00000000-0005-0000-0000-0000293C0000}"/>
    <cellStyle name="Komma 5 6 3 2 3 3" xfId="13156" xr:uid="{00000000-0005-0000-0000-00002A3C0000}"/>
    <cellStyle name="Komma 5 6 3 2 4" xfId="4636" xr:uid="{00000000-0005-0000-0000-00002B3C0000}"/>
    <cellStyle name="Komma 5 6 3 2 4 2" xfId="9784" xr:uid="{00000000-0005-0000-0000-00002C3C0000}"/>
    <cellStyle name="Komma 5 6 3 2 4 2 2" xfId="19414" xr:uid="{00000000-0005-0000-0000-00002D3C0000}"/>
    <cellStyle name="Komma 5 6 3 2 4 3" xfId="14722" xr:uid="{00000000-0005-0000-0000-00002E3C0000}"/>
    <cellStyle name="Komma 5 6 3 2 5" xfId="6352" xr:uid="{00000000-0005-0000-0000-00002F3C0000}"/>
    <cellStyle name="Komma 5 6 3 2 5 2" xfId="16286" xr:uid="{00000000-0005-0000-0000-0000303C0000}"/>
    <cellStyle name="Komma 5 6 3 2 6" xfId="11506" xr:uid="{00000000-0005-0000-0000-0000313C0000}"/>
    <cellStyle name="Komma 5 6 3 3" xfId="2024" xr:uid="{00000000-0005-0000-0000-0000323C0000}"/>
    <cellStyle name="Komma 5 6 3 3 2" xfId="3775" xr:uid="{00000000-0005-0000-0000-0000333C0000}"/>
    <cellStyle name="Komma 5 6 3 3 2 2" xfId="8925" xr:uid="{00000000-0005-0000-0000-0000343C0000}"/>
    <cellStyle name="Komma 5 6 3 3 2 2 2" xfId="18631" xr:uid="{00000000-0005-0000-0000-0000353C0000}"/>
    <cellStyle name="Komma 5 6 3 3 2 3" xfId="13937" xr:uid="{00000000-0005-0000-0000-0000363C0000}"/>
    <cellStyle name="Komma 5 6 3 3 3" xfId="5493" xr:uid="{00000000-0005-0000-0000-0000373C0000}"/>
    <cellStyle name="Komma 5 6 3 3 3 2" xfId="10641" xr:uid="{00000000-0005-0000-0000-0000383C0000}"/>
    <cellStyle name="Komma 5 6 3 3 3 2 2" xfId="20195" xr:uid="{00000000-0005-0000-0000-0000393C0000}"/>
    <cellStyle name="Komma 5 6 3 3 3 3" xfId="15503" xr:uid="{00000000-0005-0000-0000-00003A3C0000}"/>
    <cellStyle name="Komma 5 6 3 3 4" xfId="7209" xr:uid="{00000000-0005-0000-0000-00003B3C0000}"/>
    <cellStyle name="Komma 5 6 3 3 4 2" xfId="17067" xr:uid="{00000000-0005-0000-0000-00003C3C0000}"/>
    <cellStyle name="Komma 5 6 3 3 5" xfId="12369" xr:uid="{00000000-0005-0000-0000-00003D3C0000}"/>
    <cellStyle name="Komma 5 6 3 4" xfId="2913" xr:uid="{00000000-0005-0000-0000-00003E3C0000}"/>
    <cellStyle name="Komma 5 6 3 4 2" xfId="8067" xr:uid="{00000000-0005-0000-0000-00003F3C0000}"/>
    <cellStyle name="Komma 5 6 3 4 2 2" xfId="17849" xr:uid="{00000000-0005-0000-0000-0000403C0000}"/>
    <cellStyle name="Komma 5 6 3 4 3" xfId="13155" xr:uid="{00000000-0005-0000-0000-0000413C0000}"/>
    <cellStyle name="Komma 5 6 3 5" xfId="4635" xr:uid="{00000000-0005-0000-0000-0000423C0000}"/>
    <cellStyle name="Komma 5 6 3 5 2" xfId="9783" xr:uid="{00000000-0005-0000-0000-0000433C0000}"/>
    <cellStyle name="Komma 5 6 3 5 2 2" xfId="19413" xr:uid="{00000000-0005-0000-0000-0000443C0000}"/>
    <cellStyle name="Komma 5 6 3 5 3" xfId="14721" xr:uid="{00000000-0005-0000-0000-0000453C0000}"/>
    <cellStyle name="Komma 5 6 3 6" xfId="6351" xr:uid="{00000000-0005-0000-0000-0000463C0000}"/>
    <cellStyle name="Komma 5 6 3 6 2" xfId="16285" xr:uid="{00000000-0005-0000-0000-0000473C0000}"/>
    <cellStyle name="Komma 5 6 3 7" xfId="11505" xr:uid="{00000000-0005-0000-0000-0000483C0000}"/>
    <cellStyle name="Komma 5 6 4" xfId="681" xr:uid="{00000000-0005-0000-0000-0000493C0000}"/>
    <cellStyle name="Komma 5 6 4 2" xfId="2026" xr:uid="{00000000-0005-0000-0000-00004A3C0000}"/>
    <cellStyle name="Komma 5 6 4 2 2" xfId="3777" xr:uid="{00000000-0005-0000-0000-00004B3C0000}"/>
    <cellStyle name="Komma 5 6 4 2 2 2" xfId="8927" xr:uid="{00000000-0005-0000-0000-00004C3C0000}"/>
    <cellStyle name="Komma 5 6 4 2 2 2 2" xfId="18633" xr:uid="{00000000-0005-0000-0000-00004D3C0000}"/>
    <cellStyle name="Komma 5 6 4 2 2 3" xfId="13939" xr:uid="{00000000-0005-0000-0000-00004E3C0000}"/>
    <cellStyle name="Komma 5 6 4 2 3" xfId="5495" xr:uid="{00000000-0005-0000-0000-00004F3C0000}"/>
    <cellStyle name="Komma 5 6 4 2 3 2" xfId="10643" xr:uid="{00000000-0005-0000-0000-0000503C0000}"/>
    <cellStyle name="Komma 5 6 4 2 3 2 2" xfId="20197" xr:uid="{00000000-0005-0000-0000-0000513C0000}"/>
    <cellStyle name="Komma 5 6 4 2 3 3" xfId="15505" xr:uid="{00000000-0005-0000-0000-0000523C0000}"/>
    <cellStyle name="Komma 5 6 4 2 4" xfId="7211" xr:uid="{00000000-0005-0000-0000-0000533C0000}"/>
    <cellStyle name="Komma 5 6 4 2 4 2" xfId="17069" xr:uid="{00000000-0005-0000-0000-0000543C0000}"/>
    <cellStyle name="Komma 5 6 4 2 5" xfId="12371" xr:uid="{00000000-0005-0000-0000-0000553C0000}"/>
    <cellStyle name="Komma 5 6 4 3" xfId="2915" xr:uid="{00000000-0005-0000-0000-0000563C0000}"/>
    <cellStyle name="Komma 5 6 4 3 2" xfId="8069" xr:uid="{00000000-0005-0000-0000-0000573C0000}"/>
    <cellStyle name="Komma 5 6 4 3 2 2" xfId="17851" xr:uid="{00000000-0005-0000-0000-0000583C0000}"/>
    <cellStyle name="Komma 5 6 4 3 3" xfId="13157" xr:uid="{00000000-0005-0000-0000-0000593C0000}"/>
    <cellStyle name="Komma 5 6 4 4" xfId="4637" xr:uid="{00000000-0005-0000-0000-00005A3C0000}"/>
    <cellStyle name="Komma 5 6 4 4 2" xfId="9785" xr:uid="{00000000-0005-0000-0000-00005B3C0000}"/>
    <cellStyle name="Komma 5 6 4 4 2 2" xfId="19415" xr:uid="{00000000-0005-0000-0000-00005C3C0000}"/>
    <cellStyle name="Komma 5 6 4 4 3" xfId="14723" xr:uid="{00000000-0005-0000-0000-00005D3C0000}"/>
    <cellStyle name="Komma 5 6 4 5" xfId="6353" xr:uid="{00000000-0005-0000-0000-00005E3C0000}"/>
    <cellStyle name="Komma 5 6 4 5 2" xfId="16287" xr:uid="{00000000-0005-0000-0000-00005F3C0000}"/>
    <cellStyle name="Komma 5 6 4 6" xfId="11507" xr:uid="{00000000-0005-0000-0000-0000603C0000}"/>
    <cellStyle name="Komma 5 6 5" xfId="682" xr:uid="{00000000-0005-0000-0000-0000613C0000}"/>
    <cellStyle name="Komma 5 6 5 2" xfId="2027" xr:uid="{00000000-0005-0000-0000-0000623C0000}"/>
    <cellStyle name="Komma 5 6 5 2 2" xfId="3778" xr:uid="{00000000-0005-0000-0000-0000633C0000}"/>
    <cellStyle name="Komma 5 6 5 2 2 2" xfId="8928" xr:uid="{00000000-0005-0000-0000-0000643C0000}"/>
    <cellStyle name="Komma 5 6 5 2 2 2 2" xfId="18634" xr:uid="{00000000-0005-0000-0000-0000653C0000}"/>
    <cellStyle name="Komma 5 6 5 2 2 3" xfId="13940" xr:uid="{00000000-0005-0000-0000-0000663C0000}"/>
    <cellStyle name="Komma 5 6 5 2 3" xfId="5496" xr:uid="{00000000-0005-0000-0000-0000673C0000}"/>
    <cellStyle name="Komma 5 6 5 2 3 2" xfId="10644" xr:uid="{00000000-0005-0000-0000-0000683C0000}"/>
    <cellStyle name="Komma 5 6 5 2 3 2 2" xfId="20198" xr:uid="{00000000-0005-0000-0000-0000693C0000}"/>
    <cellStyle name="Komma 5 6 5 2 3 3" xfId="15506" xr:uid="{00000000-0005-0000-0000-00006A3C0000}"/>
    <cellStyle name="Komma 5 6 5 2 4" xfId="7212" xr:uid="{00000000-0005-0000-0000-00006B3C0000}"/>
    <cellStyle name="Komma 5 6 5 2 4 2" xfId="17070" xr:uid="{00000000-0005-0000-0000-00006C3C0000}"/>
    <cellStyle name="Komma 5 6 5 2 5" xfId="12372" xr:uid="{00000000-0005-0000-0000-00006D3C0000}"/>
    <cellStyle name="Komma 5 6 5 3" xfId="2916" xr:uid="{00000000-0005-0000-0000-00006E3C0000}"/>
    <cellStyle name="Komma 5 6 5 3 2" xfId="8070" xr:uid="{00000000-0005-0000-0000-00006F3C0000}"/>
    <cellStyle name="Komma 5 6 5 3 2 2" xfId="17852" xr:uid="{00000000-0005-0000-0000-0000703C0000}"/>
    <cellStyle name="Komma 5 6 5 3 3" xfId="13158" xr:uid="{00000000-0005-0000-0000-0000713C0000}"/>
    <cellStyle name="Komma 5 6 5 4" xfId="4638" xr:uid="{00000000-0005-0000-0000-0000723C0000}"/>
    <cellStyle name="Komma 5 6 5 4 2" xfId="9786" xr:uid="{00000000-0005-0000-0000-0000733C0000}"/>
    <cellStyle name="Komma 5 6 5 4 2 2" xfId="19416" xr:uid="{00000000-0005-0000-0000-0000743C0000}"/>
    <cellStyle name="Komma 5 6 5 4 3" xfId="14724" xr:uid="{00000000-0005-0000-0000-0000753C0000}"/>
    <cellStyle name="Komma 5 6 5 5" xfId="6354" xr:uid="{00000000-0005-0000-0000-0000763C0000}"/>
    <cellStyle name="Komma 5 6 5 5 2" xfId="16288" xr:uid="{00000000-0005-0000-0000-0000773C0000}"/>
    <cellStyle name="Komma 5 6 5 6" xfId="11508" xr:uid="{00000000-0005-0000-0000-0000783C0000}"/>
    <cellStyle name="Komma 5 6 6" xfId="2018" xr:uid="{00000000-0005-0000-0000-0000793C0000}"/>
    <cellStyle name="Komma 5 6 6 2" xfId="3769" xr:uid="{00000000-0005-0000-0000-00007A3C0000}"/>
    <cellStyle name="Komma 5 6 6 2 2" xfId="8919" xr:uid="{00000000-0005-0000-0000-00007B3C0000}"/>
    <cellStyle name="Komma 5 6 6 2 2 2" xfId="18625" xr:uid="{00000000-0005-0000-0000-00007C3C0000}"/>
    <cellStyle name="Komma 5 6 6 2 3" xfId="13931" xr:uid="{00000000-0005-0000-0000-00007D3C0000}"/>
    <cellStyle name="Komma 5 6 6 3" xfId="5487" xr:uid="{00000000-0005-0000-0000-00007E3C0000}"/>
    <cellStyle name="Komma 5 6 6 3 2" xfId="10635" xr:uid="{00000000-0005-0000-0000-00007F3C0000}"/>
    <cellStyle name="Komma 5 6 6 3 2 2" xfId="20189" xr:uid="{00000000-0005-0000-0000-0000803C0000}"/>
    <cellStyle name="Komma 5 6 6 3 3" xfId="15497" xr:uid="{00000000-0005-0000-0000-0000813C0000}"/>
    <cellStyle name="Komma 5 6 6 4" xfId="7203" xr:uid="{00000000-0005-0000-0000-0000823C0000}"/>
    <cellStyle name="Komma 5 6 6 4 2" xfId="17061" xr:uid="{00000000-0005-0000-0000-0000833C0000}"/>
    <cellStyle name="Komma 5 6 6 5" xfId="12363" xr:uid="{00000000-0005-0000-0000-0000843C0000}"/>
    <cellStyle name="Komma 5 6 7" xfId="2907" xr:uid="{00000000-0005-0000-0000-0000853C0000}"/>
    <cellStyle name="Komma 5 6 7 2" xfId="8061" xr:uid="{00000000-0005-0000-0000-0000863C0000}"/>
    <cellStyle name="Komma 5 6 7 2 2" xfId="17843" xr:uid="{00000000-0005-0000-0000-0000873C0000}"/>
    <cellStyle name="Komma 5 6 7 3" xfId="13149" xr:uid="{00000000-0005-0000-0000-0000883C0000}"/>
    <cellStyle name="Komma 5 6 8" xfId="4629" xr:uid="{00000000-0005-0000-0000-0000893C0000}"/>
    <cellStyle name="Komma 5 6 8 2" xfId="9777" xr:uid="{00000000-0005-0000-0000-00008A3C0000}"/>
    <cellStyle name="Komma 5 6 8 2 2" xfId="19407" xr:uid="{00000000-0005-0000-0000-00008B3C0000}"/>
    <cellStyle name="Komma 5 6 8 3" xfId="14715" xr:uid="{00000000-0005-0000-0000-00008C3C0000}"/>
    <cellStyle name="Komma 5 6 9" xfId="6345" xr:uid="{00000000-0005-0000-0000-00008D3C0000}"/>
    <cellStyle name="Komma 5 6 9 2" xfId="16279" xr:uid="{00000000-0005-0000-0000-00008E3C0000}"/>
    <cellStyle name="Komma 5 7" xfId="683" xr:uid="{00000000-0005-0000-0000-00008F3C0000}"/>
    <cellStyle name="Komma 5 7 10" xfId="11509" xr:uid="{00000000-0005-0000-0000-0000903C0000}"/>
    <cellStyle name="Komma 5 7 2" xfId="684" xr:uid="{00000000-0005-0000-0000-0000913C0000}"/>
    <cellStyle name="Komma 5 7 2 2" xfId="685" xr:uid="{00000000-0005-0000-0000-0000923C0000}"/>
    <cellStyle name="Komma 5 7 2 2 2" xfId="686" xr:uid="{00000000-0005-0000-0000-0000933C0000}"/>
    <cellStyle name="Komma 5 7 2 2 2 2" xfId="2031" xr:uid="{00000000-0005-0000-0000-0000943C0000}"/>
    <cellStyle name="Komma 5 7 2 2 2 2 2" xfId="3782" xr:uid="{00000000-0005-0000-0000-0000953C0000}"/>
    <cellStyle name="Komma 5 7 2 2 2 2 2 2" xfId="8932" xr:uid="{00000000-0005-0000-0000-0000963C0000}"/>
    <cellStyle name="Komma 5 7 2 2 2 2 2 2 2" xfId="18638" xr:uid="{00000000-0005-0000-0000-0000973C0000}"/>
    <cellStyle name="Komma 5 7 2 2 2 2 2 3" xfId="13944" xr:uid="{00000000-0005-0000-0000-0000983C0000}"/>
    <cellStyle name="Komma 5 7 2 2 2 2 3" xfId="5500" xr:uid="{00000000-0005-0000-0000-0000993C0000}"/>
    <cellStyle name="Komma 5 7 2 2 2 2 3 2" xfId="10648" xr:uid="{00000000-0005-0000-0000-00009A3C0000}"/>
    <cellStyle name="Komma 5 7 2 2 2 2 3 2 2" xfId="20202" xr:uid="{00000000-0005-0000-0000-00009B3C0000}"/>
    <cellStyle name="Komma 5 7 2 2 2 2 3 3" xfId="15510" xr:uid="{00000000-0005-0000-0000-00009C3C0000}"/>
    <cellStyle name="Komma 5 7 2 2 2 2 4" xfId="7216" xr:uid="{00000000-0005-0000-0000-00009D3C0000}"/>
    <cellStyle name="Komma 5 7 2 2 2 2 4 2" xfId="17074" xr:uid="{00000000-0005-0000-0000-00009E3C0000}"/>
    <cellStyle name="Komma 5 7 2 2 2 2 5" xfId="12376" xr:uid="{00000000-0005-0000-0000-00009F3C0000}"/>
    <cellStyle name="Komma 5 7 2 2 2 3" xfId="2920" xr:uid="{00000000-0005-0000-0000-0000A03C0000}"/>
    <cellStyle name="Komma 5 7 2 2 2 3 2" xfId="8074" xr:uid="{00000000-0005-0000-0000-0000A13C0000}"/>
    <cellStyle name="Komma 5 7 2 2 2 3 2 2" xfId="17856" xr:uid="{00000000-0005-0000-0000-0000A23C0000}"/>
    <cellStyle name="Komma 5 7 2 2 2 3 3" xfId="13162" xr:uid="{00000000-0005-0000-0000-0000A33C0000}"/>
    <cellStyle name="Komma 5 7 2 2 2 4" xfId="4642" xr:uid="{00000000-0005-0000-0000-0000A43C0000}"/>
    <cellStyle name="Komma 5 7 2 2 2 4 2" xfId="9790" xr:uid="{00000000-0005-0000-0000-0000A53C0000}"/>
    <cellStyle name="Komma 5 7 2 2 2 4 2 2" xfId="19420" xr:uid="{00000000-0005-0000-0000-0000A63C0000}"/>
    <cellStyle name="Komma 5 7 2 2 2 4 3" xfId="14728" xr:uid="{00000000-0005-0000-0000-0000A73C0000}"/>
    <cellStyle name="Komma 5 7 2 2 2 5" xfId="6358" xr:uid="{00000000-0005-0000-0000-0000A83C0000}"/>
    <cellStyle name="Komma 5 7 2 2 2 5 2" xfId="16292" xr:uid="{00000000-0005-0000-0000-0000A93C0000}"/>
    <cellStyle name="Komma 5 7 2 2 2 6" xfId="11512" xr:uid="{00000000-0005-0000-0000-0000AA3C0000}"/>
    <cellStyle name="Komma 5 7 2 2 3" xfId="2030" xr:uid="{00000000-0005-0000-0000-0000AB3C0000}"/>
    <cellStyle name="Komma 5 7 2 2 3 2" xfId="3781" xr:uid="{00000000-0005-0000-0000-0000AC3C0000}"/>
    <cellStyle name="Komma 5 7 2 2 3 2 2" xfId="8931" xr:uid="{00000000-0005-0000-0000-0000AD3C0000}"/>
    <cellStyle name="Komma 5 7 2 2 3 2 2 2" xfId="18637" xr:uid="{00000000-0005-0000-0000-0000AE3C0000}"/>
    <cellStyle name="Komma 5 7 2 2 3 2 3" xfId="13943" xr:uid="{00000000-0005-0000-0000-0000AF3C0000}"/>
    <cellStyle name="Komma 5 7 2 2 3 3" xfId="5499" xr:uid="{00000000-0005-0000-0000-0000B03C0000}"/>
    <cellStyle name="Komma 5 7 2 2 3 3 2" xfId="10647" xr:uid="{00000000-0005-0000-0000-0000B13C0000}"/>
    <cellStyle name="Komma 5 7 2 2 3 3 2 2" xfId="20201" xr:uid="{00000000-0005-0000-0000-0000B23C0000}"/>
    <cellStyle name="Komma 5 7 2 2 3 3 3" xfId="15509" xr:uid="{00000000-0005-0000-0000-0000B33C0000}"/>
    <cellStyle name="Komma 5 7 2 2 3 4" xfId="7215" xr:uid="{00000000-0005-0000-0000-0000B43C0000}"/>
    <cellStyle name="Komma 5 7 2 2 3 4 2" xfId="17073" xr:uid="{00000000-0005-0000-0000-0000B53C0000}"/>
    <cellStyle name="Komma 5 7 2 2 3 5" xfId="12375" xr:uid="{00000000-0005-0000-0000-0000B63C0000}"/>
    <cellStyle name="Komma 5 7 2 2 4" xfId="2919" xr:uid="{00000000-0005-0000-0000-0000B73C0000}"/>
    <cellStyle name="Komma 5 7 2 2 4 2" xfId="8073" xr:uid="{00000000-0005-0000-0000-0000B83C0000}"/>
    <cellStyle name="Komma 5 7 2 2 4 2 2" xfId="17855" xr:uid="{00000000-0005-0000-0000-0000B93C0000}"/>
    <cellStyle name="Komma 5 7 2 2 4 3" xfId="13161" xr:uid="{00000000-0005-0000-0000-0000BA3C0000}"/>
    <cellStyle name="Komma 5 7 2 2 5" xfId="4641" xr:uid="{00000000-0005-0000-0000-0000BB3C0000}"/>
    <cellStyle name="Komma 5 7 2 2 5 2" xfId="9789" xr:uid="{00000000-0005-0000-0000-0000BC3C0000}"/>
    <cellStyle name="Komma 5 7 2 2 5 2 2" xfId="19419" xr:uid="{00000000-0005-0000-0000-0000BD3C0000}"/>
    <cellStyle name="Komma 5 7 2 2 5 3" xfId="14727" xr:uid="{00000000-0005-0000-0000-0000BE3C0000}"/>
    <cellStyle name="Komma 5 7 2 2 6" xfId="6357" xr:uid="{00000000-0005-0000-0000-0000BF3C0000}"/>
    <cellStyle name="Komma 5 7 2 2 6 2" xfId="16291" xr:uid="{00000000-0005-0000-0000-0000C03C0000}"/>
    <cellStyle name="Komma 5 7 2 2 7" xfId="11511" xr:uid="{00000000-0005-0000-0000-0000C13C0000}"/>
    <cellStyle name="Komma 5 7 2 3" xfId="687" xr:uid="{00000000-0005-0000-0000-0000C23C0000}"/>
    <cellStyle name="Komma 5 7 2 3 2" xfId="2032" xr:uid="{00000000-0005-0000-0000-0000C33C0000}"/>
    <cellStyle name="Komma 5 7 2 3 2 2" xfId="3783" xr:uid="{00000000-0005-0000-0000-0000C43C0000}"/>
    <cellStyle name="Komma 5 7 2 3 2 2 2" xfId="8933" xr:uid="{00000000-0005-0000-0000-0000C53C0000}"/>
    <cellStyle name="Komma 5 7 2 3 2 2 2 2" xfId="18639" xr:uid="{00000000-0005-0000-0000-0000C63C0000}"/>
    <cellStyle name="Komma 5 7 2 3 2 2 3" xfId="13945" xr:uid="{00000000-0005-0000-0000-0000C73C0000}"/>
    <cellStyle name="Komma 5 7 2 3 2 3" xfId="5501" xr:uid="{00000000-0005-0000-0000-0000C83C0000}"/>
    <cellStyle name="Komma 5 7 2 3 2 3 2" xfId="10649" xr:uid="{00000000-0005-0000-0000-0000C93C0000}"/>
    <cellStyle name="Komma 5 7 2 3 2 3 2 2" xfId="20203" xr:uid="{00000000-0005-0000-0000-0000CA3C0000}"/>
    <cellStyle name="Komma 5 7 2 3 2 3 3" xfId="15511" xr:uid="{00000000-0005-0000-0000-0000CB3C0000}"/>
    <cellStyle name="Komma 5 7 2 3 2 4" xfId="7217" xr:uid="{00000000-0005-0000-0000-0000CC3C0000}"/>
    <cellStyle name="Komma 5 7 2 3 2 4 2" xfId="17075" xr:uid="{00000000-0005-0000-0000-0000CD3C0000}"/>
    <cellStyle name="Komma 5 7 2 3 2 5" xfId="12377" xr:uid="{00000000-0005-0000-0000-0000CE3C0000}"/>
    <cellStyle name="Komma 5 7 2 3 3" xfId="2921" xr:uid="{00000000-0005-0000-0000-0000CF3C0000}"/>
    <cellStyle name="Komma 5 7 2 3 3 2" xfId="8075" xr:uid="{00000000-0005-0000-0000-0000D03C0000}"/>
    <cellStyle name="Komma 5 7 2 3 3 2 2" xfId="17857" xr:uid="{00000000-0005-0000-0000-0000D13C0000}"/>
    <cellStyle name="Komma 5 7 2 3 3 3" xfId="13163" xr:uid="{00000000-0005-0000-0000-0000D23C0000}"/>
    <cellStyle name="Komma 5 7 2 3 4" xfId="4643" xr:uid="{00000000-0005-0000-0000-0000D33C0000}"/>
    <cellStyle name="Komma 5 7 2 3 4 2" xfId="9791" xr:uid="{00000000-0005-0000-0000-0000D43C0000}"/>
    <cellStyle name="Komma 5 7 2 3 4 2 2" xfId="19421" xr:uid="{00000000-0005-0000-0000-0000D53C0000}"/>
    <cellStyle name="Komma 5 7 2 3 4 3" xfId="14729" xr:uid="{00000000-0005-0000-0000-0000D63C0000}"/>
    <cellStyle name="Komma 5 7 2 3 5" xfId="6359" xr:uid="{00000000-0005-0000-0000-0000D73C0000}"/>
    <cellStyle name="Komma 5 7 2 3 5 2" xfId="16293" xr:uid="{00000000-0005-0000-0000-0000D83C0000}"/>
    <cellStyle name="Komma 5 7 2 3 6" xfId="11513" xr:uid="{00000000-0005-0000-0000-0000D93C0000}"/>
    <cellStyle name="Komma 5 7 2 4" xfId="688" xr:uid="{00000000-0005-0000-0000-0000DA3C0000}"/>
    <cellStyle name="Komma 5 7 2 4 2" xfId="2033" xr:uid="{00000000-0005-0000-0000-0000DB3C0000}"/>
    <cellStyle name="Komma 5 7 2 4 2 2" xfId="3784" xr:uid="{00000000-0005-0000-0000-0000DC3C0000}"/>
    <cellStyle name="Komma 5 7 2 4 2 2 2" xfId="8934" xr:uid="{00000000-0005-0000-0000-0000DD3C0000}"/>
    <cellStyle name="Komma 5 7 2 4 2 2 2 2" xfId="18640" xr:uid="{00000000-0005-0000-0000-0000DE3C0000}"/>
    <cellStyle name="Komma 5 7 2 4 2 2 3" xfId="13946" xr:uid="{00000000-0005-0000-0000-0000DF3C0000}"/>
    <cellStyle name="Komma 5 7 2 4 2 3" xfId="5502" xr:uid="{00000000-0005-0000-0000-0000E03C0000}"/>
    <cellStyle name="Komma 5 7 2 4 2 3 2" xfId="10650" xr:uid="{00000000-0005-0000-0000-0000E13C0000}"/>
    <cellStyle name="Komma 5 7 2 4 2 3 2 2" xfId="20204" xr:uid="{00000000-0005-0000-0000-0000E23C0000}"/>
    <cellStyle name="Komma 5 7 2 4 2 3 3" xfId="15512" xr:uid="{00000000-0005-0000-0000-0000E33C0000}"/>
    <cellStyle name="Komma 5 7 2 4 2 4" xfId="7218" xr:uid="{00000000-0005-0000-0000-0000E43C0000}"/>
    <cellStyle name="Komma 5 7 2 4 2 4 2" xfId="17076" xr:uid="{00000000-0005-0000-0000-0000E53C0000}"/>
    <cellStyle name="Komma 5 7 2 4 2 5" xfId="12378" xr:uid="{00000000-0005-0000-0000-0000E63C0000}"/>
    <cellStyle name="Komma 5 7 2 4 3" xfId="2922" xr:uid="{00000000-0005-0000-0000-0000E73C0000}"/>
    <cellStyle name="Komma 5 7 2 4 3 2" xfId="8076" xr:uid="{00000000-0005-0000-0000-0000E83C0000}"/>
    <cellStyle name="Komma 5 7 2 4 3 2 2" xfId="17858" xr:uid="{00000000-0005-0000-0000-0000E93C0000}"/>
    <cellStyle name="Komma 5 7 2 4 3 3" xfId="13164" xr:uid="{00000000-0005-0000-0000-0000EA3C0000}"/>
    <cellStyle name="Komma 5 7 2 4 4" xfId="4644" xr:uid="{00000000-0005-0000-0000-0000EB3C0000}"/>
    <cellStyle name="Komma 5 7 2 4 4 2" xfId="9792" xr:uid="{00000000-0005-0000-0000-0000EC3C0000}"/>
    <cellStyle name="Komma 5 7 2 4 4 2 2" xfId="19422" xr:uid="{00000000-0005-0000-0000-0000ED3C0000}"/>
    <cellStyle name="Komma 5 7 2 4 4 3" xfId="14730" xr:uid="{00000000-0005-0000-0000-0000EE3C0000}"/>
    <cellStyle name="Komma 5 7 2 4 5" xfId="6360" xr:uid="{00000000-0005-0000-0000-0000EF3C0000}"/>
    <cellStyle name="Komma 5 7 2 4 5 2" xfId="16294" xr:uid="{00000000-0005-0000-0000-0000F03C0000}"/>
    <cellStyle name="Komma 5 7 2 4 6" xfId="11514" xr:uid="{00000000-0005-0000-0000-0000F13C0000}"/>
    <cellStyle name="Komma 5 7 2 5" xfId="2029" xr:uid="{00000000-0005-0000-0000-0000F23C0000}"/>
    <cellStyle name="Komma 5 7 2 5 2" xfId="3780" xr:uid="{00000000-0005-0000-0000-0000F33C0000}"/>
    <cellStyle name="Komma 5 7 2 5 2 2" xfId="8930" xr:uid="{00000000-0005-0000-0000-0000F43C0000}"/>
    <cellStyle name="Komma 5 7 2 5 2 2 2" xfId="18636" xr:uid="{00000000-0005-0000-0000-0000F53C0000}"/>
    <cellStyle name="Komma 5 7 2 5 2 3" xfId="13942" xr:uid="{00000000-0005-0000-0000-0000F63C0000}"/>
    <cellStyle name="Komma 5 7 2 5 3" xfId="5498" xr:uid="{00000000-0005-0000-0000-0000F73C0000}"/>
    <cellStyle name="Komma 5 7 2 5 3 2" xfId="10646" xr:uid="{00000000-0005-0000-0000-0000F83C0000}"/>
    <cellStyle name="Komma 5 7 2 5 3 2 2" xfId="20200" xr:uid="{00000000-0005-0000-0000-0000F93C0000}"/>
    <cellStyle name="Komma 5 7 2 5 3 3" xfId="15508" xr:uid="{00000000-0005-0000-0000-0000FA3C0000}"/>
    <cellStyle name="Komma 5 7 2 5 4" xfId="7214" xr:uid="{00000000-0005-0000-0000-0000FB3C0000}"/>
    <cellStyle name="Komma 5 7 2 5 4 2" xfId="17072" xr:uid="{00000000-0005-0000-0000-0000FC3C0000}"/>
    <cellStyle name="Komma 5 7 2 5 5" xfId="12374" xr:uid="{00000000-0005-0000-0000-0000FD3C0000}"/>
    <cellStyle name="Komma 5 7 2 6" xfId="2918" xr:uid="{00000000-0005-0000-0000-0000FE3C0000}"/>
    <cellStyle name="Komma 5 7 2 6 2" xfId="8072" xr:uid="{00000000-0005-0000-0000-0000FF3C0000}"/>
    <cellStyle name="Komma 5 7 2 6 2 2" xfId="17854" xr:uid="{00000000-0005-0000-0000-0000003D0000}"/>
    <cellStyle name="Komma 5 7 2 6 3" xfId="13160" xr:uid="{00000000-0005-0000-0000-0000013D0000}"/>
    <cellStyle name="Komma 5 7 2 7" xfId="4640" xr:uid="{00000000-0005-0000-0000-0000023D0000}"/>
    <cellStyle name="Komma 5 7 2 7 2" xfId="9788" xr:uid="{00000000-0005-0000-0000-0000033D0000}"/>
    <cellStyle name="Komma 5 7 2 7 2 2" xfId="19418" xr:uid="{00000000-0005-0000-0000-0000043D0000}"/>
    <cellStyle name="Komma 5 7 2 7 3" xfId="14726" xr:uid="{00000000-0005-0000-0000-0000053D0000}"/>
    <cellStyle name="Komma 5 7 2 8" xfId="6356" xr:uid="{00000000-0005-0000-0000-0000063D0000}"/>
    <cellStyle name="Komma 5 7 2 8 2" xfId="16290" xr:uid="{00000000-0005-0000-0000-0000073D0000}"/>
    <cellStyle name="Komma 5 7 2 9" xfId="11510" xr:uid="{00000000-0005-0000-0000-0000083D0000}"/>
    <cellStyle name="Komma 5 7 3" xfId="689" xr:uid="{00000000-0005-0000-0000-0000093D0000}"/>
    <cellStyle name="Komma 5 7 3 2" xfId="690" xr:uid="{00000000-0005-0000-0000-00000A3D0000}"/>
    <cellStyle name="Komma 5 7 3 2 2" xfId="2035" xr:uid="{00000000-0005-0000-0000-00000B3D0000}"/>
    <cellStyle name="Komma 5 7 3 2 2 2" xfId="3786" xr:uid="{00000000-0005-0000-0000-00000C3D0000}"/>
    <cellStyle name="Komma 5 7 3 2 2 2 2" xfId="8936" xr:uid="{00000000-0005-0000-0000-00000D3D0000}"/>
    <cellStyle name="Komma 5 7 3 2 2 2 2 2" xfId="18642" xr:uid="{00000000-0005-0000-0000-00000E3D0000}"/>
    <cellStyle name="Komma 5 7 3 2 2 2 3" xfId="13948" xr:uid="{00000000-0005-0000-0000-00000F3D0000}"/>
    <cellStyle name="Komma 5 7 3 2 2 3" xfId="5504" xr:uid="{00000000-0005-0000-0000-0000103D0000}"/>
    <cellStyle name="Komma 5 7 3 2 2 3 2" xfId="10652" xr:uid="{00000000-0005-0000-0000-0000113D0000}"/>
    <cellStyle name="Komma 5 7 3 2 2 3 2 2" xfId="20206" xr:uid="{00000000-0005-0000-0000-0000123D0000}"/>
    <cellStyle name="Komma 5 7 3 2 2 3 3" xfId="15514" xr:uid="{00000000-0005-0000-0000-0000133D0000}"/>
    <cellStyle name="Komma 5 7 3 2 2 4" xfId="7220" xr:uid="{00000000-0005-0000-0000-0000143D0000}"/>
    <cellStyle name="Komma 5 7 3 2 2 4 2" xfId="17078" xr:uid="{00000000-0005-0000-0000-0000153D0000}"/>
    <cellStyle name="Komma 5 7 3 2 2 5" xfId="12380" xr:uid="{00000000-0005-0000-0000-0000163D0000}"/>
    <cellStyle name="Komma 5 7 3 2 3" xfId="2924" xr:uid="{00000000-0005-0000-0000-0000173D0000}"/>
    <cellStyle name="Komma 5 7 3 2 3 2" xfId="8078" xr:uid="{00000000-0005-0000-0000-0000183D0000}"/>
    <cellStyle name="Komma 5 7 3 2 3 2 2" xfId="17860" xr:uid="{00000000-0005-0000-0000-0000193D0000}"/>
    <cellStyle name="Komma 5 7 3 2 3 3" xfId="13166" xr:uid="{00000000-0005-0000-0000-00001A3D0000}"/>
    <cellStyle name="Komma 5 7 3 2 4" xfId="4646" xr:uid="{00000000-0005-0000-0000-00001B3D0000}"/>
    <cellStyle name="Komma 5 7 3 2 4 2" xfId="9794" xr:uid="{00000000-0005-0000-0000-00001C3D0000}"/>
    <cellStyle name="Komma 5 7 3 2 4 2 2" xfId="19424" xr:uid="{00000000-0005-0000-0000-00001D3D0000}"/>
    <cellStyle name="Komma 5 7 3 2 4 3" xfId="14732" xr:uid="{00000000-0005-0000-0000-00001E3D0000}"/>
    <cellStyle name="Komma 5 7 3 2 5" xfId="6362" xr:uid="{00000000-0005-0000-0000-00001F3D0000}"/>
    <cellStyle name="Komma 5 7 3 2 5 2" xfId="16296" xr:uid="{00000000-0005-0000-0000-0000203D0000}"/>
    <cellStyle name="Komma 5 7 3 2 6" xfId="11516" xr:uid="{00000000-0005-0000-0000-0000213D0000}"/>
    <cellStyle name="Komma 5 7 3 3" xfId="2034" xr:uid="{00000000-0005-0000-0000-0000223D0000}"/>
    <cellStyle name="Komma 5 7 3 3 2" xfId="3785" xr:uid="{00000000-0005-0000-0000-0000233D0000}"/>
    <cellStyle name="Komma 5 7 3 3 2 2" xfId="8935" xr:uid="{00000000-0005-0000-0000-0000243D0000}"/>
    <cellStyle name="Komma 5 7 3 3 2 2 2" xfId="18641" xr:uid="{00000000-0005-0000-0000-0000253D0000}"/>
    <cellStyle name="Komma 5 7 3 3 2 3" xfId="13947" xr:uid="{00000000-0005-0000-0000-0000263D0000}"/>
    <cellStyle name="Komma 5 7 3 3 3" xfId="5503" xr:uid="{00000000-0005-0000-0000-0000273D0000}"/>
    <cellStyle name="Komma 5 7 3 3 3 2" xfId="10651" xr:uid="{00000000-0005-0000-0000-0000283D0000}"/>
    <cellStyle name="Komma 5 7 3 3 3 2 2" xfId="20205" xr:uid="{00000000-0005-0000-0000-0000293D0000}"/>
    <cellStyle name="Komma 5 7 3 3 3 3" xfId="15513" xr:uid="{00000000-0005-0000-0000-00002A3D0000}"/>
    <cellStyle name="Komma 5 7 3 3 4" xfId="7219" xr:uid="{00000000-0005-0000-0000-00002B3D0000}"/>
    <cellStyle name="Komma 5 7 3 3 4 2" xfId="17077" xr:uid="{00000000-0005-0000-0000-00002C3D0000}"/>
    <cellStyle name="Komma 5 7 3 3 5" xfId="12379" xr:uid="{00000000-0005-0000-0000-00002D3D0000}"/>
    <cellStyle name="Komma 5 7 3 4" xfId="2923" xr:uid="{00000000-0005-0000-0000-00002E3D0000}"/>
    <cellStyle name="Komma 5 7 3 4 2" xfId="8077" xr:uid="{00000000-0005-0000-0000-00002F3D0000}"/>
    <cellStyle name="Komma 5 7 3 4 2 2" xfId="17859" xr:uid="{00000000-0005-0000-0000-0000303D0000}"/>
    <cellStyle name="Komma 5 7 3 4 3" xfId="13165" xr:uid="{00000000-0005-0000-0000-0000313D0000}"/>
    <cellStyle name="Komma 5 7 3 5" xfId="4645" xr:uid="{00000000-0005-0000-0000-0000323D0000}"/>
    <cellStyle name="Komma 5 7 3 5 2" xfId="9793" xr:uid="{00000000-0005-0000-0000-0000333D0000}"/>
    <cellStyle name="Komma 5 7 3 5 2 2" xfId="19423" xr:uid="{00000000-0005-0000-0000-0000343D0000}"/>
    <cellStyle name="Komma 5 7 3 5 3" xfId="14731" xr:uid="{00000000-0005-0000-0000-0000353D0000}"/>
    <cellStyle name="Komma 5 7 3 6" xfId="6361" xr:uid="{00000000-0005-0000-0000-0000363D0000}"/>
    <cellStyle name="Komma 5 7 3 6 2" xfId="16295" xr:uid="{00000000-0005-0000-0000-0000373D0000}"/>
    <cellStyle name="Komma 5 7 3 7" xfId="11515" xr:uid="{00000000-0005-0000-0000-0000383D0000}"/>
    <cellStyle name="Komma 5 7 4" xfId="691" xr:uid="{00000000-0005-0000-0000-0000393D0000}"/>
    <cellStyle name="Komma 5 7 4 2" xfId="2036" xr:uid="{00000000-0005-0000-0000-00003A3D0000}"/>
    <cellStyle name="Komma 5 7 4 2 2" xfId="3787" xr:uid="{00000000-0005-0000-0000-00003B3D0000}"/>
    <cellStyle name="Komma 5 7 4 2 2 2" xfId="8937" xr:uid="{00000000-0005-0000-0000-00003C3D0000}"/>
    <cellStyle name="Komma 5 7 4 2 2 2 2" xfId="18643" xr:uid="{00000000-0005-0000-0000-00003D3D0000}"/>
    <cellStyle name="Komma 5 7 4 2 2 3" xfId="13949" xr:uid="{00000000-0005-0000-0000-00003E3D0000}"/>
    <cellStyle name="Komma 5 7 4 2 3" xfId="5505" xr:uid="{00000000-0005-0000-0000-00003F3D0000}"/>
    <cellStyle name="Komma 5 7 4 2 3 2" xfId="10653" xr:uid="{00000000-0005-0000-0000-0000403D0000}"/>
    <cellStyle name="Komma 5 7 4 2 3 2 2" xfId="20207" xr:uid="{00000000-0005-0000-0000-0000413D0000}"/>
    <cellStyle name="Komma 5 7 4 2 3 3" xfId="15515" xr:uid="{00000000-0005-0000-0000-0000423D0000}"/>
    <cellStyle name="Komma 5 7 4 2 4" xfId="7221" xr:uid="{00000000-0005-0000-0000-0000433D0000}"/>
    <cellStyle name="Komma 5 7 4 2 4 2" xfId="17079" xr:uid="{00000000-0005-0000-0000-0000443D0000}"/>
    <cellStyle name="Komma 5 7 4 2 5" xfId="12381" xr:uid="{00000000-0005-0000-0000-0000453D0000}"/>
    <cellStyle name="Komma 5 7 4 3" xfId="2925" xr:uid="{00000000-0005-0000-0000-0000463D0000}"/>
    <cellStyle name="Komma 5 7 4 3 2" xfId="8079" xr:uid="{00000000-0005-0000-0000-0000473D0000}"/>
    <cellStyle name="Komma 5 7 4 3 2 2" xfId="17861" xr:uid="{00000000-0005-0000-0000-0000483D0000}"/>
    <cellStyle name="Komma 5 7 4 3 3" xfId="13167" xr:uid="{00000000-0005-0000-0000-0000493D0000}"/>
    <cellStyle name="Komma 5 7 4 4" xfId="4647" xr:uid="{00000000-0005-0000-0000-00004A3D0000}"/>
    <cellStyle name="Komma 5 7 4 4 2" xfId="9795" xr:uid="{00000000-0005-0000-0000-00004B3D0000}"/>
    <cellStyle name="Komma 5 7 4 4 2 2" xfId="19425" xr:uid="{00000000-0005-0000-0000-00004C3D0000}"/>
    <cellStyle name="Komma 5 7 4 4 3" xfId="14733" xr:uid="{00000000-0005-0000-0000-00004D3D0000}"/>
    <cellStyle name="Komma 5 7 4 5" xfId="6363" xr:uid="{00000000-0005-0000-0000-00004E3D0000}"/>
    <cellStyle name="Komma 5 7 4 5 2" xfId="16297" xr:uid="{00000000-0005-0000-0000-00004F3D0000}"/>
    <cellStyle name="Komma 5 7 4 6" xfId="11517" xr:uid="{00000000-0005-0000-0000-0000503D0000}"/>
    <cellStyle name="Komma 5 7 5" xfId="692" xr:uid="{00000000-0005-0000-0000-0000513D0000}"/>
    <cellStyle name="Komma 5 7 5 2" xfId="2037" xr:uid="{00000000-0005-0000-0000-0000523D0000}"/>
    <cellStyle name="Komma 5 7 5 2 2" xfId="3788" xr:uid="{00000000-0005-0000-0000-0000533D0000}"/>
    <cellStyle name="Komma 5 7 5 2 2 2" xfId="8938" xr:uid="{00000000-0005-0000-0000-0000543D0000}"/>
    <cellStyle name="Komma 5 7 5 2 2 2 2" xfId="18644" xr:uid="{00000000-0005-0000-0000-0000553D0000}"/>
    <cellStyle name="Komma 5 7 5 2 2 3" xfId="13950" xr:uid="{00000000-0005-0000-0000-0000563D0000}"/>
    <cellStyle name="Komma 5 7 5 2 3" xfId="5506" xr:uid="{00000000-0005-0000-0000-0000573D0000}"/>
    <cellStyle name="Komma 5 7 5 2 3 2" xfId="10654" xr:uid="{00000000-0005-0000-0000-0000583D0000}"/>
    <cellStyle name="Komma 5 7 5 2 3 2 2" xfId="20208" xr:uid="{00000000-0005-0000-0000-0000593D0000}"/>
    <cellStyle name="Komma 5 7 5 2 3 3" xfId="15516" xr:uid="{00000000-0005-0000-0000-00005A3D0000}"/>
    <cellStyle name="Komma 5 7 5 2 4" xfId="7222" xr:uid="{00000000-0005-0000-0000-00005B3D0000}"/>
    <cellStyle name="Komma 5 7 5 2 4 2" xfId="17080" xr:uid="{00000000-0005-0000-0000-00005C3D0000}"/>
    <cellStyle name="Komma 5 7 5 2 5" xfId="12382" xr:uid="{00000000-0005-0000-0000-00005D3D0000}"/>
    <cellStyle name="Komma 5 7 5 3" xfId="2926" xr:uid="{00000000-0005-0000-0000-00005E3D0000}"/>
    <cellStyle name="Komma 5 7 5 3 2" xfId="8080" xr:uid="{00000000-0005-0000-0000-00005F3D0000}"/>
    <cellStyle name="Komma 5 7 5 3 2 2" xfId="17862" xr:uid="{00000000-0005-0000-0000-0000603D0000}"/>
    <cellStyle name="Komma 5 7 5 3 3" xfId="13168" xr:uid="{00000000-0005-0000-0000-0000613D0000}"/>
    <cellStyle name="Komma 5 7 5 4" xfId="4648" xr:uid="{00000000-0005-0000-0000-0000623D0000}"/>
    <cellStyle name="Komma 5 7 5 4 2" xfId="9796" xr:uid="{00000000-0005-0000-0000-0000633D0000}"/>
    <cellStyle name="Komma 5 7 5 4 2 2" xfId="19426" xr:uid="{00000000-0005-0000-0000-0000643D0000}"/>
    <cellStyle name="Komma 5 7 5 4 3" xfId="14734" xr:uid="{00000000-0005-0000-0000-0000653D0000}"/>
    <cellStyle name="Komma 5 7 5 5" xfId="6364" xr:uid="{00000000-0005-0000-0000-0000663D0000}"/>
    <cellStyle name="Komma 5 7 5 5 2" xfId="16298" xr:uid="{00000000-0005-0000-0000-0000673D0000}"/>
    <cellStyle name="Komma 5 7 5 6" xfId="11518" xr:uid="{00000000-0005-0000-0000-0000683D0000}"/>
    <cellStyle name="Komma 5 7 6" xfId="2028" xr:uid="{00000000-0005-0000-0000-0000693D0000}"/>
    <cellStyle name="Komma 5 7 6 2" xfId="3779" xr:uid="{00000000-0005-0000-0000-00006A3D0000}"/>
    <cellStyle name="Komma 5 7 6 2 2" xfId="8929" xr:uid="{00000000-0005-0000-0000-00006B3D0000}"/>
    <cellStyle name="Komma 5 7 6 2 2 2" xfId="18635" xr:uid="{00000000-0005-0000-0000-00006C3D0000}"/>
    <cellStyle name="Komma 5 7 6 2 3" xfId="13941" xr:uid="{00000000-0005-0000-0000-00006D3D0000}"/>
    <cellStyle name="Komma 5 7 6 3" xfId="5497" xr:uid="{00000000-0005-0000-0000-00006E3D0000}"/>
    <cellStyle name="Komma 5 7 6 3 2" xfId="10645" xr:uid="{00000000-0005-0000-0000-00006F3D0000}"/>
    <cellStyle name="Komma 5 7 6 3 2 2" xfId="20199" xr:uid="{00000000-0005-0000-0000-0000703D0000}"/>
    <cellStyle name="Komma 5 7 6 3 3" xfId="15507" xr:uid="{00000000-0005-0000-0000-0000713D0000}"/>
    <cellStyle name="Komma 5 7 6 4" xfId="7213" xr:uid="{00000000-0005-0000-0000-0000723D0000}"/>
    <cellStyle name="Komma 5 7 6 4 2" xfId="17071" xr:uid="{00000000-0005-0000-0000-0000733D0000}"/>
    <cellStyle name="Komma 5 7 6 5" xfId="12373" xr:uid="{00000000-0005-0000-0000-0000743D0000}"/>
    <cellStyle name="Komma 5 7 7" xfId="2917" xr:uid="{00000000-0005-0000-0000-0000753D0000}"/>
    <cellStyle name="Komma 5 7 7 2" xfId="8071" xr:uid="{00000000-0005-0000-0000-0000763D0000}"/>
    <cellStyle name="Komma 5 7 7 2 2" xfId="17853" xr:uid="{00000000-0005-0000-0000-0000773D0000}"/>
    <cellStyle name="Komma 5 7 7 3" xfId="13159" xr:uid="{00000000-0005-0000-0000-0000783D0000}"/>
    <cellStyle name="Komma 5 7 8" xfId="4639" xr:uid="{00000000-0005-0000-0000-0000793D0000}"/>
    <cellStyle name="Komma 5 7 8 2" xfId="9787" xr:uid="{00000000-0005-0000-0000-00007A3D0000}"/>
    <cellStyle name="Komma 5 7 8 2 2" xfId="19417" xr:uid="{00000000-0005-0000-0000-00007B3D0000}"/>
    <cellStyle name="Komma 5 7 8 3" xfId="14725" xr:uid="{00000000-0005-0000-0000-00007C3D0000}"/>
    <cellStyle name="Komma 5 7 9" xfId="6355" xr:uid="{00000000-0005-0000-0000-00007D3D0000}"/>
    <cellStyle name="Komma 5 7 9 2" xfId="16289" xr:uid="{00000000-0005-0000-0000-00007E3D0000}"/>
    <cellStyle name="Komma 5 8" xfId="693" xr:uid="{00000000-0005-0000-0000-00007F3D0000}"/>
    <cellStyle name="Komma 5 8 2" xfId="694" xr:uid="{00000000-0005-0000-0000-0000803D0000}"/>
    <cellStyle name="Komma 5 8 2 2" xfId="695" xr:uid="{00000000-0005-0000-0000-0000813D0000}"/>
    <cellStyle name="Komma 5 8 2 2 2" xfId="2040" xr:uid="{00000000-0005-0000-0000-0000823D0000}"/>
    <cellStyle name="Komma 5 8 2 2 2 2" xfId="3791" xr:uid="{00000000-0005-0000-0000-0000833D0000}"/>
    <cellStyle name="Komma 5 8 2 2 2 2 2" xfId="8941" xr:uid="{00000000-0005-0000-0000-0000843D0000}"/>
    <cellStyle name="Komma 5 8 2 2 2 2 2 2" xfId="18647" xr:uid="{00000000-0005-0000-0000-0000853D0000}"/>
    <cellStyle name="Komma 5 8 2 2 2 2 3" xfId="13953" xr:uid="{00000000-0005-0000-0000-0000863D0000}"/>
    <cellStyle name="Komma 5 8 2 2 2 3" xfId="5509" xr:uid="{00000000-0005-0000-0000-0000873D0000}"/>
    <cellStyle name="Komma 5 8 2 2 2 3 2" xfId="10657" xr:uid="{00000000-0005-0000-0000-0000883D0000}"/>
    <cellStyle name="Komma 5 8 2 2 2 3 2 2" xfId="20211" xr:uid="{00000000-0005-0000-0000-0000893D0000}"/>
    <cellStyle name="Komma 5 8 2 2 2 3 3" xfId="15519" xr:uid="{00000000-0005-0000-0000-00008A3D0000}"/>
    <cellStyle name="Komma 5 8 2 2 2 4" xfId="7225" xr:uid="{00000000-0005-0000-0000-00008B3D0000}"/>
    <cellStyle name="Komma 5 8 2 2 2 4 2" xfId="17083" xr:uid="{00000000-0005-0000-0000-00008C3D0000}"/>
    <cellStyle name="Komma 5 8 2 2 2 5" xfId="12385" xr:uid="{00000000-0005-0000-0000-00008D3D0000}"/>
    <cellStyle name="Komma 5 8 2 2 3" xfId="2929" xr:uid="{00000000-0005-0000-0000-00008E3D0000}"/>
    <cellStyle name="Komma 5 8 2 2 3 2" xfId="8083" xr:uid="{00000000-0005-0000-0000-00008F3D0000}"/>
    <cellStyle name="Komma 5 8 2 2 3 2 2" xfId="17865" xr:uid="{00000000-0005-0000-0000-0000903D0000}"/>
    <cellStyle name="Komma 5 8 2 2 3 3" xfId="13171" xr:uid="{00000000-0005-0000-0000-0000913D0000}"/>
    <cellStyle name="Komma 5 8 2 2 4" xfId="4651" xr:uid="{00000000-0005-0000-0000-0000923D0000}"/>
    <cellStyle name="Komma 5 8 2 2 4 2" xfId="9799" xr:uid="{00000000-0005-0000-0000-0000933D0000}"/>
    <cellStyle name="Komma 5 8 2 2 4 2 2" xfId="19429" xr:uid="{00000000-0005-0000-0000-0000943D0000}"/>
    <cellStyle name="Komma 5 8 2 2 4 3" xfId="14737" xr:uid="{00000000-0005-0000-0000-0000953D0000}"/>
    <cellStyle name="Komma 5 8 2 2 5" xfId="6367" xr:uid="{00000000-0005-0000-0000-0000963D0000}"/>
    <cellStyle name="Komma 5 8 2 2 5 2" xfId="16301" xr:uid="{00000000-0005-0000-0000-0000973D0000}"/>
    <cellStyle name="Komma 5 8 2 2 6" xfId="11521" xr:uid="{00000000-0005-0000-0000-0000983D0000}"/>
    <cellStyle name="Komma 5 8 2 3" xfId="2039" xr:uid="{00000000-0005-0000-0000-0000993D0000}"/>
    <cellStyle name="Komma 5 8 2 3 2" xfId="3790" xr:uid="{00000000-0005-0000-0000-00009A3D0000}"/>
    <cellStyle name="Komma 5 8 2 3 2 2" xfId="8940" xr:uid="{00000000-0005-0000-0000-00009B3D0000}"/>
    <cellStyle name="Komma 5 8 2 3 2 2 2" xfId="18646" xr:uid="{00000000-0005-0000-0000-00009C3D0000}"/>
    <cellStyle name="Komma 5 8 2 3 2 3" xfId="13952" xr:uid="{00000000-0005-0000-0000-00009D3D0000}"/>
    <cellStyle name="Komma 5 8 2 3 3" xfId="5508" xr:uid="{00000000-0005-0000-0000-00009E3D0000}"/>
    <cellStyle name="Komma 5 8 2 3 3 2" xfId="10656" xr:uid="{00000000-0005-0000-0000-00009F3D0000}"/>
    <cellStyle name="Komma 5 8 2 3 3 2 2" xfId="20210" xr:uid="{00000000-0005-0000-0000-0000A03D0000}"/>
    <cellStyle name="Komma 5 8 2 3 3 3" xfId="15518" xr:uid="{00000000-0005-0000-0000-0000A13D0000}"/>
    <cellStyle name="Komma 5 8 2 3 4" xfId="7224" xr:uid="{00000000-0005-0000-0000-0000A23D0000}"/>
    <cellStyle name="Komma 5 8 2 3 4 2" xfId="17082" xr:uid="{00000000-0005-0000-0000-0000A33D0000}"/>
    <cellStyle name="Komma 5 8 2 3 5" xfId="12384" xr:uid="{00000000-0005-0000-0000-0000A43D0000}"/>
    <cellStyle name="Komma 5 8 2 4" xfId="2928" xr:uid="{00000000-0005-0000-0000-0000A53D0000}"/>
    <cellStyle name="Komma 5 8 2 4 2" xfId="8082" xr:uid="{00000000-0005-0000-0000-0000A63D0000}"/>
    <cellStyle name="Komma 5 8 2 4 2 2" xfId="17864" xr:uid="{00000000-0005-0000-0000-0000A73D0000}"/>
    <cellStyle name="Komma 5 8 2 4 3" xfId="13170" xr:uid="{00000000-0005-0000-0000-0000A83D0000}"/>
    <cellStyle name="Komma 5 8 2 5" xfId="4650" xr:uid="{00000000-0005-0000-0000-0000A93D0000}"/>
    <cellStyle name="Komma 5 8 2 5 2" xfId="9798" xr:uid="{00000000-0005-0000-0000-0000AA3D0000}"/>
    <cellStyle name="Komma 5 8 2 5 2 2" xfId="19428" xr:uid="{00000000-0005-0000-0000-0000AB3D0000}"/>
    <cellStyle name="Komma 5 8 2 5 3" xfId="14736" xr:uid="{00000000-0005-0000-0000-0000AC3D0000}"/>
    <cellStyle name="Komma 5 8 2 6" xfId="6366" xr:uid="{00000000-0005-0000-0000-0000AD3D0000}"/>
    <cellStyle name="Komma 5 8 2 6 2" xfId="16300" xr:uid="{00000000-0005-0000-0000-0000AE3D0000}"/>
    <cellStyle name="Komma 5 8 2 7" xfId="11520" xr:uid="{00000000-0005-0000-0000-0000AF3D0000}"/>
    <cellStyle name="Komma 5 8 3" xfId="696" xr:uid="{00000000-0005-0000-0000-0000B03D0000}"/>
    <cellStyle name="Komma 5 8 3 2" xfId="2041" xr:uid="{00000000-0005-0000-0000-0000B13D0000}"/>
    <cellStyle name="Komma 5 8 3 2 2" xfId="3792" xr:uid="{00000000-0005-0000-0000-0000B23D0000}"/>
    <cellStyle name="Komma 5 8 3 2 2 2" xfId="8942" xr:uid="{00000000-0005-0000-0000-0000B33D0000}"/>
    <cellStyle name="Komma 5 8 3 2 2 2 2" xfId="18648" xr:uid="{00000000-0005-0000-0000-0000B43D0000}"/>
    <cellStyle name="Komma 5 8 3 2 2 3" xfId="13954" xr:uid="{00000000-0005-0000-0000-0000B53D0000}"/>
    <cellStyle name="Komma 5 8 3 2 3" xfId="5510" xr:uid="{00000000-0005-0000-0000-0000B63D0000}"/>
    <cellStyle name="Komma 5 8 3 2 3 2" xfId="10658" xr:uid="{00000000-0005-0000-0000-0000B73D0000}"/>
    <cellStyle name="Komma 5 8 3 2 3 2 2" xfId="20212" xr:uid="{00000000-0005-0000-0000-0000B83D0000}"/>
    <cellStyle name="Komma 5 8 3 2 3 3" xfId="15520" xr:uid="{00000000-0005-0000-0000-0000B93D0000}"/>
    <cellStyle name="Komma 5 8 3 2 4" xfId="7226" xr:uid="{00000000-0005-0000-0000-0000BA3D0000}"/>
    <cellStyle name="Komma 5 8 3 2 4 2" xfId="17084" xr:uid="{00000000-0005-0000-0000-0000BB3D0000}"/>
    <cellStyle name="Komma 5 8 3 2 5" xfId="12386" xr:uid="{00000000-0005-0000-0000-0000BC3D0000}"/>
    <cellStyle name="Komma 5 8 3 3" xfId="2930" xr:uid="{00000000-0005-0000-0000-0000BD3D0000}"/>
    <cellStyle name="Komma 5 8 3 3 2" xfId="8084" xr:uid="{00000000-0005-0000-0000-0000BE3D0000}"/>
    <cellStyle name="Komma 5 8 3 3 2 2" xfId="17866" xr:uid="{00000000-0005-0000-0000-0000BF3D0000}"/>
    <cellStyle name="Komma 5 8 3 3 3" xfId="13172" xr:uid="{00000000-0005-0000-0000-0000C03D0000}"/>
    <cellStyle name="Komma 5 8 3 4" xfId="4652" xr:uid="{00000000-0005-0000-0000-0000C13D0000}"/>
    <cellStyle name="Komma 5 8 3 4 2" xfId="9800" xr:uid="{00000000-0005-0000-0000-0000C23D0000}"/>
    <cellStyle name="Komma 5 8 3 4 2 2" xfId="19430" xr:uid="{00000000-0005-0000-0000-0000C33D0000}"/>
    <cellStyle name="Komma 5 8 3 4 3" xfId="14738" xr:uid="{00000000-0005-0000-0000-0000C43D0000}"/>
    <cellStyle name="Komma 5 8 3 5" xfId="6368" xr:uid="{00000000-0005-0000-0000-0000C53D0000}"/>
    <cellStyle name="Komma 5 8 3 5 2" xfId="16302" xr:uid="{00000000-0005-0000-0000-0000C63D0000}"/>
    <cellStyle name="Komma 5 8 3 6" xfId="11522" xr:uid="{00000000-0005-0000-0000-0000C73D0000}"/>
    <cellStyle name="Komma 5 8 4" xfId="697" xr:uid="{00000000-0005-0000-0000-0000C83D0000}"/>
    <cellStyle name="Komma 5 8 4 2" xfId="2042" xr:uid="{00000000-0005-0000-0000-0000C93D0000}"/>
    <cellStyle name="Komma 5 8 4 2 2" xfId="3793" xr:uid="{00000000-0005-0000-0000-0000CA3D0000}"/>
    <cellStyle name="Komma 5 8 4 2 2 2" xfId="8943" xr:uid="{00000000-0005-0000-0000-0000CB3D0000}"/>
    <cellStyle name="Komma 5 8 4 2 2 2 2" xfId="18649" xr:uid="{00000000-0005-0000-0000-0000CC3D0000}"/>
    <cellStyle name="Komma 5 8 4 2 2 3" xfId="13955" xr:uid="{00000000-0005-0000-0000-0000CD3D0000}"/>
    <cellStyle name="Komma 5 8 4 2 3" xfId="5511" xr:uid="{00000000-0005-0000-0000-0000CE3D0000}"/>
    <cellStyle name="Komma 5 8 4 2 3 2" xfId="10659" xr:uid="{00000000-0005-0000-0000-0000CF3D0000}"/>
    <cellStyle name="Komma 5 8 4 2 3 2 2" xfId="20213" xr:uid="{00000000-0005-0000-0000-0000D03D0000}"/>
    <cellStyle name="Komma 5 8 4 2 3 3" xfId="15521" xr:uid="{00000000-0005-0000-0000-0000D13D0000}"/>
    <cellStyle name="Komma 5 8 4 2 4" xfId="7227" xr:uid="{00000000-0005-0000-0000-0000D23D0000}"/>
    <cellStyle name="Komma 5 8 4 2 4 2" xfId="17085" xr:uid="{00000000-0005-0000-0000-0000D33D0000}"/>
    <cellStyle name="Komma 5 8 4 2 5" xfId="12387" xr:uid="{00000000-0005-0000-0000-0000D43D0000}"/>
    <cellStyle name="Komma 5 8 4 3" xfId="2931" xr:uid="{00000000-0005-0000-0000-0000D53D0000}"/>
    <cellStyle name="Komma 5 8 4 3 2" xfId="8085" xr:uid="{00000000-0005-0000-0000-0000D63D0000}"/>
    <cellStyle name="Komma 5 8 4 3 2 2" xfId="17867" xr:uid="{00000000-0005-0000-0000-0000D73D0000}"/>
    <cellStyle name="Komma 5 8 4 3 3" xfId="13173" xr:uid="{00000000-0005-0000-0000-0000D83D0000}"/>
    <cellStyle name="Komma 5 8 4 4" xfId="4653" xr:uid="{00000000-0005-0000-0000-0000D93D0000}"/>
    <cellStyle name="Komma 5 8 4 4 2" xfId="9801" xr:uid="{00000000-0005-0000-0000-0000DA3D0000}"/>
    <cellStyle name="Komma 5 8 4 4 2 2" xfId="19431" xr:uid="{00000000-0005-0000-0000-0000DB3D0000}"/>
    <cellStyle name="Komma 5 8 4 4 3" xfId="14739" xr:uid="{00000000-0005-0000-0000-0000DC3D0000}"/>
    <cellStyle name="Komma 5 8 4 5" xfId="6369" xr:uid="{00000000-0005-0000-0000-0000DD3D0000}"/>
    <cellStyle name="Komma 5 8 4 5 2" xfId="16303" xr:uid="{00000000-0005-0000-0000-0000DE3D0000}"/>
    <cellStyle name="Komma 5 8 4 6" xfId="11523" xr:uid="{00000000-0005-0000-0000-0000DF3D0000}"/>
    <cellStyle name="Komma 5 8 5" xfId="2038" xr:uid="{00000000-0005-0000-0000-0000E03D0000}"/>
    <cellStyle name="Komma 5 8 5 2" xfId="3789" xr:uid="{00000000-0005-0000-0000-0000E13D0000}"/>
    <cellStyle name="Komma 5 8 5 2 2" xfId="8939" xr:uid="{00000000-0005-0000-0000-0000E23D0000}"/>
    <cellStyle name="Komma 5 8 5 2 2 2" xfId="18645" xr:uid="{00000000-0005-0000-0000-0000E33D0000}"/>
    <cellStyle name="Komma 5 8 5 2 3" xfId="13951" xr:uid="{00000000-0005-0000-0000-0000E43D0000}"/>
    <cellStyle name="Komma 5 8 5 3" xfId="5507" xr:uid="{00000000-0005-0000-0000-0000E53D0000}"/>
    <cellStyle name="Komma 5 8 5 3 2" xfId="10655" xr:uid="{00000000-0005-0000-0000-0000E63D0000}"/>
    <cellStyle name="Komma 5 8 5 3 2 2" xfId="20209" xr:uid="{00000000-0005-0000-0000-0000E73D0000}"/>
    <cellStyle name="Komma 5 8 5 3 3" xfId="15517" xr:uid="{00000000-0005-0000-0000-0000E83D0000}"/>
    <cellStyle name="Komma 5 8 5 4" xfId="7223" xr:uid="{00000000-0005-0000-0000-0000E93D0000}"/>
    <cellStyle name="Komma 5 8 5 4 2" xfId="17081" xr:uid="{00000000-0005-0000-0000-0000EA3D0000}"/>
    <cellStyle name="Komma 5 8 5 5" xfId="12383" xr:uid="{00000000-0005-0000-0000-0000EB3D0000}"/>
    <cellStyle name="Komma 5 8 6" xfId="2927" xr:uid="{00000000-0005-0000-0000-0000EC3D0000}"/>
    <cellStyle name="Komma 5 8 6 2" xfId="8081" xr:uid="{00000000-0005-0000-0000-0000ED3D0000}"/>
    <cellStyle name="Komma 5 8 6 2 2" xfId="17863" xr:uid="{00000000-0005-0000-0000-0000EE3D0000}"/>
    <cellStyle name="Komma 5 8 6 3" xfId="13169" xr:uid="{00000000-0005-0000-0000-0000EF3D0000}"/>
    <cellStyle name="Komma 5 8 7" xfId="4649" xr:uid="{00000000-0005-0000-0000-0000F03D0000}"/>
    <cellStyle name="Komma 5 8 7 2" xfId="9797" xr:uid="{00000000-0005-0000-0000-0000F13D0000}"/>
    <cellStyle name="Komma 5 8 7 2 2" xfId="19427" xr:uid="{00000000-0005-0000-0000-0000F23D0000}"/>
    <cellStyle name="Komma 5 8 7 3" xfId="14735" xr:uid="{00000000-0005-0000-0000-0000F33D0000}"/>
    <cellStyle name="Komma 5 8 8" xfId="6365" xr:uid="{00000000-0005-0000-0000-0000F43D0000}"/>
    <cellStyle name="Komma 5 8 8 2" xfId="16299" xr:uid="{00000000-0005-0000-0000-0000F53D0000}"/>
    <cellStyle name="Komma 5 8 9" xfId="11519" xr:uid="{00000000-0005-0000-0000-0000F63D0000}"/>
    <cellStyle name="Komma 5 9" xfId="698" xr:uid="{00000000-0005-0000-0000-0000F73D0000}"/>
    <cellStyle name="Komma 5 9 2" xfId="699" xr:uid="{00000000-0005-0000-0000-0000F83D0000}"/>
    <cellStyle name="Komma 5 9 2 2" xfId="2044" xr:uid="{00000000-0005-0000-0000-0000F93D0000}"/>
    <cellStyle name="Komma 5 9 2 2 2" xfId="3795" xr:uid="{00000000-0005-0000-0000-0000FA3D0000}"/>
    <cellStyle name="Komma 5 9 2 2 2 2" xfId="8945" xr:uid="{00000000-0005-0000-0000-0000FB3D0000}"/>
    <cellStyle name="Komma 5 9 2 2 2 2 2" xfId="18651" xr:uid="{00000000-0005-0000-0000-0000FC3D0000}"/>
    <cellStyle name="Komma 5 9 2 2 2 3" xfId="13957" xr:uid="{00000000-0005-0000-0000-0000FD3D0000}"/>
    <cellStyle name="Komma 5 9 2 2 3" xfId="5513" xr:uid="{00000000-0005-0000-0000-0000FE3D0000}"/>
    <cellStyle name="Komma 5 9 2 2 3 2" xfId="10661" xr:uid="{00000000-0005-0000-0000-0000FF3D0000}"/>
    <cellStyle name="Komma 5 9 2 2 3 2 2" xfId="20215" xr:uid="{00000000-0005-0000-0000-0000003E0000}"/>
    <cellStyle name="Komma 5 9 2 2 3 3" xfId="15523" xr:uid="{00000000-0005-0000-0000-0000013E0000}"/>
    <cellStyle name="Komma 5 9 2 2 4" xfId="7229" xr:uid="{00000000-0005-0000-0000-0000023E0000}"/>
    <cellStyle name="Komma 5 9 2 2 4 2" xfId="17087" xr:uid="{00000000-0005-0000-0000-0000033E0000}"/>
    <cellStyle name="Komma 5 9 2 2 5" xfId="12389" xr:uid="{00000000-0005-0000-0000-0000043E0000}"/>
    <cellStyle name="Komma 5 9 2 3" xfId="2933" xr:uid="{00000000-0005-0000-0000-0000053E0000}"/>
    <cellStyle name="Komma 5 9 2 3 2" xfId="8087" xr:uid="{00000000-0005-0000-0000-0000063E0000}"/>
    <cellStyle name="Komma 5 9 2 3 2 2" xfId="17869" xr:uid="{00000000-0005-0000-0000-0000073E0000}"/>
    <cellStyle name="Komma 5 9 2 3 3" xfId="13175" xr:uid="{00000000-0005-0000-0000-0000083E0000}"/>
    <cellStyle name="Komma 5 9 2 4" xfId="4655" xr:uid="{00000000-0005-0000-0000-0000093E0000}"/>
    <cellStyle name="Komma 5 9 2 4 2" xfId="9803" xr:uid="{00000000-0005-0000-0000-00000A3E0000}"/>
    <cellStyle name="Komma 5 9 2 4 2 2" xfId="19433" xr:uid="{00000000-0005-0000-0000-00000B3E0000}"/>
    <cellStyle name="Komma 5 9 2 4 3" xfId="14741" xr:uid="{00000000-0005-0000-0000-00000C3E0000}"/>
    <cellStyle name="Komma 5 9 2 5" xfId="6371" xr:uid="{00000000-0005-0000-0000-00000D3E0000}"/>
    <cellStyle name="Komma 5 9 2 5 2" xfId="16305" xr:uid="{00000000-0005-0000-0000-00000E3E0000}"/>
    <cellStyle name="Komma 5 9 2 6" xfId="11525" xr:uid="{00000000-0005-0000-0000-00000F3E0000}"/>
    <cellStyle name="Komma 5 9 3" xfId="2043" xr:uid="{00000000-0005-0000-0000-0000103E0000}"/>
    <cellStyle name="Komma 5 9 3 2" xfId="3794" xr:uid="{00000000-0005-0000-0000-0000113E0000}"/>
    <cellStyle name="Komma 5 9 3 2 2" xfId="8944" xr:uid="{00000000-0005-0000-0000-0000123E0000}"/>
    <cellStyle name="Komma 5 9 3 2 2 2" xfId="18650" xr:uid="{00000000-0005-0000-0000-0000133E0000}"/>
    <cellStyle name="Komma 5 9 3 2 3" xfId="13956" xr:uid="{00000000-0005-0000-0000-0000143E0000}"/>
    <cellStyle name="Komma 5 9 3 3" xfId="5512" xr:uid="{00000000-0005-0000-0000-0000153E0000}"/>
    <cellStyle name="Komma 5 9 3 3 2" xfId="10660" xr:uid="{00000000-0005-0000-0000-0000163E0000}"/>
    <cellStyle name="Komma 5 9 3 3 2 2" xfId="20214" xr:uid="{00000000-0005-0000-0000-0000173E0000}"/>
    <cellStyle name="Komma 5 9 3 3 3" xfId="15522" xr:uid="{00000000-0005-0000-0000-0000183E0000}"/>
    <cellStyle name="Komma 5 9 3 4" xfId="7228" xr:uid="{00000000-0005-0000-0000-0000193E0000}"/>
    <cellStyle name="Komma 5 9 3 4 2" xfId="17086" xr:uid="{00000000-0005-0000-0000-00001A3E0000}"/>
    <cellStyle name="Komma 5 9 3 5" xfId="12388" xr:uid="{00000000-0005-0000-0000-00001B3E0000}"/>
    <cellStyle name="Komma 5 9 4" xfId="2932" xr:uid="{00000000-0005-0000-0000-00001C3E0000}"/>
    <cellStyle name="Komma 5 9 4 2" xfId="8086" xr:uid="{00000000-0005-0000-0000-00001D3E0000}"/>
    <cellStyle name="Komma 5 9 4 2 2" xfId="17868" xr:uid="{00000000-0005-0000-0000-00001E3E0000}"/>
    <cellStyle name="Komma 5 9 4 3" xfId="13174" xr:uid="{00000000-0005-0000-0000-00001F3E0000}"/>
    <cellStyle name="Komma 5 9 5" xfId="4654" xr:uid="{00000000-0005-0000-0000-0000203E0000}"/>
    <cellStyle name="Komma 5 9 5 2" xfId="9802" xr:uid="{00000000-0005-0000-0000-0000213E0000}"/>
    <cellStyle name="Komma 5 9 5 2 2" xfId="19432" xr:uid="{00000000-0005-0000-0000-0000223E0000}"/>
    <cellStyle name="Komma 5 9 5 3" xfId="14740" xr:uid="{00000000-0005-0000-0000-0000233E0000}"/>
    <cellStyle name="Komma 5 9 6" xfId="6370" xr:uid="{00000000-0005-0000-0000-0000243E0000}"/>
    <cellStyle name="Komma 5 9 6 2" xfId="16304" xr:uid="{00000000-0005-0000-0000-0000253E0000}"/>
    <cellStyle name="Komma 5 9 7" xfId="11524" xr:uid="{00000000-0005-0000-0000-0000263E0000}"/>
    <cellStyle name="Komma 6" xfId="700" xr:uid="{00000000-0005-0000-0000-0000273E0000}"/>
    <cellStyle name="Komma 6 10" xfId="6372" xr:uid="{00000000-0005-0000-0000-0000283E0000}"/>
    <cellStyle name="Komma 6 10 2" xfId="16306" xr:uid="{00000000-0005-0000-0000-0000293E0000}"/>
    <cellStyle name="Komma 6 11" xfId="11526" xr:uid="{00000000-0005-0000-0000-00002A3E0000}"/>
    <cellStyle name="Komma 6 2" xfId="701" xr:uid="{00000000-0005-0000-0000-00002B3E0000}"/>
    <cellStyle name="Komma 6 2 10" xfId="11527" xr:uid="{00000000-0005-0000-0000-00002C3E0000}"/>
    <cellStyle name="Komma 6 2 2" xfId="702" xr:uid="{00000000-0005-0000-0000-00002D3E0000}"/>
    <cellStyle name="Komma 6 2 2 2" xfId="703" xr:uid="{00000000-0005-0000-0000-00002E3E0000}"/>
    <cellStyle name="Komma 6 2 2 2 2" xfId="704" xr:uid="{00000000-0005-0000-0000-00002F3E0000}"/>
    <cellStyle name="Komma 6 2 2 2 2 2" xfId="2049" xr:uid="{00000000-0005-0000-0000-0000303E0000}"/>
    <cellStyle name="Komma 6 2 2 2 2 2 2" xfId="3800" xr:uid="{00000000-0005-0000-0000-0000313E0000}"/>
    <cellStyle name="Komma 6 2 2 2 2 2 2 2" xfId="8950" xr:uid="{00000000-0005-0000-0000-0000323E0000}"/>
    <cellStyle name="Komma 6 2 2 2 2 2 2 2 2" xfId="18656" xr:uid="{00000000-0005-0000-0000-0000333E0000}"/>
    <cellStyle name="Komma 6 2 2 2 2 2 2 3" xfId="13962" xr:uid="{00000000-0005-0000-0000-0000343E0000}"/>
    <cellStyle name="Komma 6 2 2 2 2 2 3" xfId="5518" xr:uid="{00000000-0005-0000-0000-0000353E0000}"/>
    <cellStyle name="Komma 6 2 2 2 2 2 3 2" xfId="10666" xr:uid="{00000000-0005-0000-0000-0000363E0000}"/>
    <cellStyle name="Komma 6 2 2 2 2 2 3 2 2" xfId="20220" xr:uid="{00000000-0005-0000-0000-0000373E0000}"/>
    <cellStyle name="Komma 6 2 2 2 2 2 3 3" xfId="15528" xr:uid="{00000000-0005-0000-0000-0000383E0000}"/>
    <cellStyle name="Komma 6 2 2 2 2 2 4" xfId="7234" xr:uid="{00000000-0005-0000-0000-0000393E0000}"/>
    <cellStyle name="Komma 6 2 2 2 2 2 4 2" xfId="17092" xr:uid="{00000000-0005-0000-0000-00003A3E0000}"/>
    <cellStyle name="Komma 6 2 2 2 2 2 5" xfId="12394" xr:uid="{00000000-0005-0000-0000-00003B3E0000}"/>
    <cellStyle name="Komma 6 2 2 2 2 3" xfId="2938" xr:uid="{00000000-0005-0000-0000-00003C3E0000}"/>
    <cellStyle name="Komma 6 2 2 2 2 3 2" xfId="8092" xr:uid="{00000000-0005-0000-0000-00003D3E0000}"/>
    <cellStyle name="Komma 6 2 2 2 2 3 2 2" xfId="17874" xr:uid="{00000000-0005-0000-0000-00003E3E0000}"/>
    <cellStyle name="Komma 6 2 2 2 2 3 3" xfId="13180" xr:uid="{00000000-0005-0000-0000-00003F3E0000}"/>
    <cellStyle name="Komma 6 2 2 2 2 4" xfId="4660" xr:uid="{00000000-0005-0000-0000-0000403E0000}"/>
    <cellStyle name="Komma 6 2 2 2 2 4 2" xfId="9808" xr:uid="{00000000-0005-0000-0000-0000413E0000}"/>
    <cellStyle name="Komma 6 2 2 2 2 4 2 2" xfId="19438" xr:uid="{00000000-0005-0000-0000-0000423E0000}"/>
    <cellStyle name="Komma 6 2 2 2 2 4 3" xfId="14746" xr:uid="{00000000-0005-0000-0000-0000433E0000}"/>
    <cellStyle name="Komma 6 2 2 2 2 5" xfId="6376" xr:uid="{00000000-0005-0000-0000-0000443E0000}"/>
    <cellStyle name="Komma 6 2 2 2 2 5 2" xfId="16310" xr:uid="{00000000-0005-0000-0000-0000453E0000}"/>
    <cellStyle name="Komma 6 2 2 2 2 6" xfId="11530" xr:uid="{00000000-0005-0000-0000-0000463E0000}"/>
    <cellStyle name="Komma 6 2 2 2 3" xfId="2048" xr:uid="{00000000-0005-0000-0000-0000473E0000}"/>
    <cellStyle name="Komma 6 2 2 2 3 2" xfId="3799" xr:uid="{00000000-0005-0000-0000-0000483E0000}"/>
    <cellStyle name="Komma 6 2 2 2 3 2 2" xfId="8949" xr:uid="{00000000-0005-0000-0000-0000493E0000}"/>
    <cellStyle name="Komma 6 2 2 2 3 2 2 2" xfId="18655" xr:uid="{00000000-0005-0000-0000-00004A3E0000}"/>
    <cellStyle name="Komma 6 2 2 2 3 2 3" xfId="13961" xr:uid="{00000000-0005-0000-0000-00004B3E0000}"/>
    <cellStyle name="Komma 6 2 2 2 3 3" xfId="5517" xr:uid="{00000000-0005-0000-0000-00004C3E0000}"/>
    <cellStyle name="Komma 6 2 2 2 3 3 2" xfId="10665" xr:uid="{00000000-0005-0000-0000-00004D3E0000}"/>
    <cellStyle name="Komma 6 2 2 2 3 3 2 2" xfId="20219" xr:uid="{00000000-0005-0000-0000-00004E3E0000}"/>
    <cellStyle name="Komma 6 2 2 2 3 3 3" xfId="15527" xr:uid="{00000000-0005-0000-0000-00004F3E0000}"/>
    <cellStyle name="Komma 6 2 2 2 3 4" xfId="7233" xr:uid="{00000000-0005-0000-0000-0000503E0000}"/>
    <cellStyle name="Komma 6 2 2 2 3 4 2" xfId="17091" xr:uid="{00000000-0005-0000-0000-0000513E0000}"/>
    <cellStyle name="Komma 6 2 2 2 3 5" xfId="12393" xr:uid="{00000000-0005-0000-0000-0000523E0000}"/>
    <cellStyle name="Komma 6 2 2 2 4" xfId="2937" xr:uid="{00000000-0005-0000-0000-0000533E0000}"/>
    <cellStyle name="Komma 6 2 2 2 4 2" xfId="8091" xr:uid="{00000000-0005-0000-0000-0000543E0000}"/>
    <cellStyle name="Komma 6 2 2 2 4 2 2" xfId="17873" xr:uid="{00000000-0005-0000-0000-0000553E0000}"/>
    <cellStyle name="Komma 6 2 2 2 4 3" xfId="13179" xr:uid="{00000000-0005-0000-0000-0000563E0000}"/>
    <cellStyle name="Komma 6 2 2 2 5" xfId="4659" xr:uid="{00000000-0005-0000-0000-0000573E0000}"/>
    <cellStyle name="Komma 6 2 2 2 5 2" xfId="9807" xr:uid="{00000000-0005-0000-0000-0000583E0000}"/>
    <cellStyle name="Komma 6 2 2 2 5 2 2" xfId="19437" xr:uid="{00000000-0005-0000-0000-0000593E0000}"/>
    <cellStyle name="Komma 6 2 2 2 5 3" xfId="14745" xr:uid="{00000000-0005-0000-0000-00005A3E0000}"/>
    <cellStyle name="Komma 6 2 2 2 6" xfId="6375" xr:uid="{00000000-0005-0000-0000-00005B3E0000}"/>
    <cellStyle name="Komma 6 2 2 2 6 2" xfId="16309" xr:uid="{00000000-0005-0000-0000-00005C3E0000}"/>
    <cellStyle name="Komma 6 2 2 2 7" xfId="11529" xr:uid="{00000000-0005-0000-0000-00005D3E0000}"/>
    <cellStyle name="Komma 6 2 2 3" xfId="705" xr:uid="{00000000-0005-0000-0000-00005E3E0000}"/>
    <cellStyle name="Komma 6 2 2 3 2" xfId="2050" xr:uid="{00000000-0005-0000-0000-00005F3E0000}"/>
    <cellStyle name="Komma 6 2 2 3 2 2" xfId="3801" xr:uid="{00000000-0005-0000-0000-0000603E0000}"/>
    <cellStyle name="Komma 6 2 2 3 2 2 2" xfId="8951" xr:uid="{00000000-0005-0000-0000-0000613E0000}"/>
    <cellStyle name="Komma 6 2 2 3 2 2 2 2" xfId="18657" xr:uid="{00000000-0005-0000-0000-0000623E0000}"/>
    <cellStyle name="Komma 6 2 2 3 2 2 3" xfId="13963" xr:uid="{00000000-0005-0000-0000-0000633E0000}"/>
    <cellStyle name="Komma 6 2 2 3 2 3" xfId="5519" xr:uid="{00000000-0005-0000-0000-0000643E0000}"/>
    <cellStyle name="Komma 6 2 2 3 2 3 2" xfId="10667" xr:uid="{00000000-0005-0000-0000-0000653E0000}"/>
    <cellStyle name="Komma 6 2 2 3 2 3 2 2" xfId="20221" xr:uid="{00000000-0005-0000-0000-0000663E0000}"/>
    <cellStyle name="Komma 6 2 2 3 2 3 3" xfId="15529" xr:uid="{00000000-0005-0000-0000-0000673E0000}"/>
    <cellStyle name="Komma 6 2 2 3 2 4" xfId="7235" xr:uid="{00000000-0005-0000-0000-0000683E0000}"/>
    <cellStyle name="Komma 6 2 2 3 2 4 2" xfId="17093" xr:uid="{00000000-0005-0000-0000-0000693E0000}"/>
    <cellStyle name="Komma 6 2 2 3 2 5" xfId="12395" xr:uid="{00000000-0005-0000-0000-00006A3E0000}"/>
    <cellStyle name="Komma 6 2 2 3 3" xfId="2939" xr:uid="{00000000-0005-0000-0000-00006B3E0000}"/>
    <cellStyle name="Komma 6 2 2 3 3 2" xfId="8093" xr:uid="{00000000-0005-0000-0000-00006C3E0000}"/>
    <cellStyle name="Komma 6 2 2 3 3 2 2" xfId="17875" xr:uid="{00000000-0005-0000-0000-00006D3E0000}"/>
    <cellStyle name="Komma 6 2 2 3 3 3" xfId="13181" xr:uid="{00000000-0005-0000-0000-00006E3E0000}"/>
    <cellStyle name="Komma 6 2 2 3 4" xfId="4661" xr:uid="{00000000-0005-0000-0000-00006F3E0000}"/>
    <cellStyle name="Komma 6 2 2 3 4 2" xfId="9809" xr:uid="{00000000-0005-0000-0000-0000703E0000}"/>
    <cellStyle name="Komma 6 2 2 3 4 2 2" xfId="19439" xr:uid="{00000000-0005-0000-0000-0000713E0000}"/>
    <cellStyle name="Komma 6 2 2 3 4 3" xfId="14747" xr:uid="{00000000-0005-0000-0000-0000723E0000}"/>
    <cellStyle name="Komma 6 2 2 3 5" xfId="6377" xr:uid="{00000000-0005-0000-0000-0000733E0000}"/>
    <cellStyle name="Komma 6 2 2 3 5 2" xfId="16311" xr:uid="{00000000-0005-0000-0000-0000743E0000}"/>
    <cellStyle name="Komma 6 2 2 3 6" xfId="11531" xr:uid="{00000000-0005-0000-0000-0000753E0000}"/>
    <cellStyle name="Komma 6 2 2 4" xfId="706" xr:uid="{00000000-0005-0000-0000-0000763E0000}"/>
    <cellStyle name="Komma 6 2 2 4 2" xfId="2051" xr:uid="{00000000-0005-0000-0000-0000773E0000}"/>
    <cellStyle name="Komma 6 2 2 4 2 2" xfId="3802" xr:uid="{00000000-0005-0000-0000-0000783E0000}"/>
    <cellStyle name="Komma 6 2 2 4 2 2 2" xfId="8952" xr:uid="{00000000-0005-0000-0000-0000793E0000}"/>
    <cellStyle name="Komma 6 2 2 4 2 2 2 2" xfId="18658" xr:uid="{00000000-0005-0000-0000-00007A3E0000}"/>
    <cellStyle name="Komma 6 2 2 4 2 2 3" xfId="13964" xr:uid="{00000000-0005-0000-0000-00007B3E0000}"/>
    <cellStyle name="Komma 6 2 2 4 2 3" xfId="5520" xr:uid="{00000000-0005-0000-0000-00007C3E0000}"/>
    <cellStyle name="Komma 6 2 2 4 2 3 2" xfId="10668" xr:uid="{00000000-0005-0000-0000-00007D3E0000}"/>
    <cellStyle name="Komma 6 2 2 4 2 3 2 2" xfId="20222" xr:uid="{00000000-0005-0000-0000-00007E3E0000}"/>
    <cellStyle name="Komma 6 2 2 4 2 3 3" xfId="15530" xr:uid="{00000000-0005-0000-0000-00007F3E0000}"/>
    <cellStyle name="Komma 6 2 2 4 2 4" xfId="7236" xr:uid="{00000000-0005-0000-0000-0000803E0000}"/>
    <cellStyle name="Komma 6 2 2 4 2 4 2" xfId="17094" xr:uid="{00000000-0005-0000-0000-0000813E0000}"/>
    <cellStyle name="Komma 6 2 2 4 2 5" xfId="12396" xr:uid="{00000000-0005-0000-0000-0000823E0000}"/>
    <cellStyle name="Komma 6 2 2 4 3" xfId="2940" xr:uid="{00000000-0005-0000-0000-0000833E0000}"/>
    <cellStyle name="Komma 6 2 2 4 3 2" xfId="8094" xr:uid="{00000000-0005-0000-0000-0000843E0000}"/>
    <cellStyle name="Komma 6 2 2 4 3 2 2" xfId="17876" xr:uid="{00000000-0005-0000-0000-0000853E0000}"/>
    <cellStyle name="Komma 6 2 2 4 3 3" xfId="13182" xr:uid="{00000000-0005-0000-0000-0000863E0000}"/>
    <cellStyle name="Komma 6 2 2 4 4" xfId="4662" xr:uid="{00000000-0005-0000-0000-0000873E0000}"/>
    <cellStyle name="Komma 6 2 2 4 4 2" xfId="9810" xr:uid="{00000000-0005-0000-0000-0000883E0000}"/>
    <cellStyle name="Komma 6 2 2 4 4 2 2" xfId="19440" xr:uid="{00000000-0005-0000-0000-0000893E0000}"/>
    <cellStyle name="Komma 6 2 2 4 4 3" xfId="14748" xr:uid="{00000000-0005-0000-0000-00008A3E0000}"/>
    <cellStyle name="Komma 6 2 2 4 5" xfId="6378" xr:uid="{00000000-0005-0000-0000-00008B3E0000}"/>
    <cellStyle name="Komma 6 2 2 4 5 2" xfId="16312" xr:uid="{00000000-0005-0000-0000-00008C3E0000}"/>
    <cellStyle name="Komma 6 2 2 4 6" xfId="11532" xr:uid="{00000000-0005-0000-0000-00008D3E0000}"/>
    <cellStyle name="Komma 6 2 2 5" xfId="2047" xr:uid="{00000000-0005-0000-0000-00008E3E0000}"/>
    <cellStyle name="Komma 6 2 2 5 2" xfId="3798" xr:uid="{00000000-0005-0000-0000-00008F3E0000}"/>
    <cellStyle name="Komma 6 2 2 5 2 2" xfId="8948" xr:uid="{00000000-0005-0000-0000-0000903E0000}"/>
    <cellStyle name="Komma 6 2 2 5 2 2 2" xfId="18654" xr:uid="{00000000-0005-0000-0000-0000913E0000}"/>
    <cellStyle name="Komma 6 2 2 5 2 3" xfId="13960" xr:uid="{00000000-0005-0000-0000-0000923E0000}"/>
    <cellStyle name="Komma 6 2 2 5 3" xfId="5516" xr:uid="{00000000-0005-0000-0000-0000933E0000}"/>
    <cellStyle name="Komma 6 2 2 5 3 2" xfId="10664" xr:uid="{00000000-0005-0000-0000-0000943E0000}"/>
    <cellStyle name="Komma 6 2 2 5 3 2 2" xfId="20218" xr:uid="{00000000-0005-0000-0000-0000953E0000}"/>
    <cellStyle name="Komma 6 2 2 5 3 3" xfId="15526" xr:uid="{00000000-0005-0000-0000-0000963E0000}"/>
    <cellStyle name="Komma 6 2 2 5 4" xfId="7232" xr:uid="{00000000-0005-0000-0000-0000973E0000}"/>
    <cellStyle name="Komma 6 2 2 5 4 2" xfId="17090" xr:uid="{00000000-0005-0000-0000-0000983E0000}"/>
    <cellStyle name="Komma 6 2 2 5 5" xfId="12392" xr:uid="{00000000-0005-0000-0000-0000993E0000}"/>
    <cellStyle name="Komma 6 2 2 6" xfId="2936" xr:uid="{00000000-0005-0000-0000-00009A3E0000}"/>
    <cellStyle name="Komma 6 2 2 6 2" xfId="8090" xr:uid="{00000000-0005-0000-0000-00009B3E0000}"/>
    <cellStyle name="Komma 6 2 2 6 2 2" xfId="17872" xr:uid="{00000000-0005-0000-0000-00009C3E0000}"/>
    <cellStyle name="Komma 6 2 2 6 3" xfId="13178" xr:uid="{00000000-0005-0000-0000-00009D3E0000}"/>
    <cellStyle name="Komma 6 2 2 7" xfId="4658" xr:uid="{00000000-0005-0000-0000-00009E3E0000}"/>
    <cellStyle name="Komma 6 2 2 7 2" xfId="9806" xr:uid="{00000000-0005-0000-0000-00009F3E0000}"/>
    <cellStyle name="Komma 6 2 2 7 2 2" xfId="19436" xr:uid="{00000000-0005-0000-0000-0000A03E0000}"/>
    <cellStyle name="Komma 6 2 2 7 3" xfId="14744" xr:uid="{00000000-0005-0000-0000-0000A13E0000}"/>
    <cellStyle name="Komma 6 2 2 8" xfId="6374" xr:uid="{00000000-0005-0000-0000-0000A23E0000}"/>
    <cellStyle name="Komma 6 2 2 8 2" xfId="16308" xr:uid="{00000000-0005-0000-0000-0000A33E0000}"/>
    <cellStyle name="Komma 6 2 2 9" xfId="11528" xr:uid="{00000000-0005-0000-0000-0000A43E0000}"/>
    <cellStyle name="Komma 6 2 3" xfId="707" xr:uid="{00000000-0005-0000-0000-0000A53E0000}"/>
    <cellStyle name="Komma 6 2 3 2" xfId="708" xr:uid="{00000000-0005-0000-0000-0000A63E0000}"/>
    <cellStyle name="Komma 6 2 3 2 2" xfId="2053" xr:uid="{00000000-0005-0000-0000-0000A73E0000}"/>
    <cellStyle name="Komma 6 2 3 2 2 2" xfId="3804" xr:uid="{00000000-0005-0000-0000-0000A83E0000}"/>
    <cellStyle name="Komma 6 2 3 2 2 2 2" xfId="8954" xr:uid="{00000000-0005-0000-0000-0000A93E0000}"/>
    <cellStyle name="Komma 6 2 3 2 2 2 2 2" xfId="18660" xr:uid="{00000000-0005-0000-0000-0000AA3E0000}"/>
    <cellStyle name="Komma 6 2 3 2 2 2 3" xfId="13966" xr:uid="{00000000-0005-0000-0000-0000AB3E0000}"/>
    <cellStyle name="Komma 6 2 3 2 2 3" xfId="5522" xr:uid="{00000000-0005-0000-0000-0000AC3E0000}"/>
    <cellStyle name="Komma 6 2 3 2 2 3 2" xfId="10670" xr:uid="{00000000-0005-0000-0000-0000AD3E0000}"/>
    <cellStyle name="Komma 6 2 3 2 2 3 2 2" xfId="20224" xr:uid="{00000000-0005-0000-0000-0000AE3E0000}"/>
    <cellStyle name="Komma 6 2 3 2 2 3 3" xfId="15532" xr:uid="{00000000-0005-0000-0000-0000AF3E0000}"/>
    <cellStyle name="Komma 6 2 3 2 2 4" xfId="7238" xr:uid="{00000000-0005-0000-0000-0000B03E0000}"/>
    <cellStyle name="Komma 6 2 3 2 2 4 2" xfId="17096" xr:uid="{00000000-0005-0000-0000-0000B13E0000}"/>
    <cellStyle name="Komma 6 2 3 2 2 5" xfId="12398" xr:uid="{00000000-0005-0000-0000-0000B23E0000}"/>
    <cellStyle name="Komma 6 2 3 2 3" xfId="2942" xr:uid="{00000000-0005-0000-0000-0000B33E0000}"/>
    <cellStyle name="Komma 6 2 3 2 3 2" xfId="8096" xr:uid="{00000000-0005-0000-0000-0000B43E0000}"/>
    <cellStyle name="Komma 6 2 3 2 3 2 2" xfId="17878" xr:uid="{00000000-0005-0000-0000-0000B53E0000}"/>
    <cellStyle name="Komma 6 2 3 2 3 3" xfId="13184" xr:uid="{00000000-0005-0000-0000-0000B63E0000}"/>
    <cellStyle name="Komma 6 2 3 2 4" xfId="4664" xr:uid="{00000000-0005-0000-0000-0000B73E0000}"/>
    <cellStyle name="Komma 6 2 3 2 4 2" xfId="9812" xr:uid="{00000000-0005-0000-0000-0000B83E0000}"/>
    <cellStyle name="Komma 6 2 3 2 4 2 2" xfId="19442" xr:uid="{00000000-0005-0000-0000-0000B93E0000}"/>
    <cellStyle name="Komma 6 2 3 2 4 3" xfId="14750" xr:uid="{00000000-0005-0000-0000-0000BA3E0000}"/>
    <cellStyle name="Komma 6 2 3 2 5" xfId="6380" xr:uid="{00000000-0005-0000-0000-0000BB3E0000}"/>
    <cellStyle name="Komma 6 2 3 2 5 2" xfId="16314" xr:uid="{00000000-0005-0000-0000-0000BC3E0000}"/>
    <cellStyle name="Komma 6 2 3 2 6" xfId="11534" xr:uid="{00000000-0005-0000-0000-0000BD3E0000}"/>
    <cellStyle name="Komma 6 2 3 3" xfId="2052" xr:uid="{00000000-0005-0000-0000-0000BE3E0000}"/>
    <cellStyle name="Komma 6 2 3 3 2" xfId="3803" xr:uid="{00000000-0005-0000-0000-0000BF3E0000}"/>
    <cellStyle name="Komma 6 2 3 3 2 2" xfId="8953" xr:uid="{00000000-0005-0000-0000-0000C03E0000}"/>
    <cellStyle name="Komma 6 2 3 3 2 2 2" xfId="18659" xr:uid="{00000000-0005-0000-0000-0000C13E0000}"/>
    <cellStyle name="Komma 6 2 3 3 2 3" xfId="13965" xr:uid="{00000000-0005-0000-0000-0000C23E0000}"/>
    <cellStyle name="Komma 6 2 3 3 3" xfId="5521" xr:uid="{00000000-0005-0000-0000-0000C33E0000}"/>
    <cellStyle name="Komma 6 2 3 3 3 2" xfId="10669" xr:uid="{00000000-0005-0000-0000-0000C43E0000}"/>
    <cellStyle name="Komma 6 2 3 3 3 2 2" xfId="20223" xr:uid="{00000000-0005-0000-0000-0000C53E0000}"/>
    <cellStyle name="Komma 6 2 3 3 3 3" xfId="15531" xr:uid="{00000000-0005-0000-0000-0000C63E0000}"/>
    <cellStyle name="Komma 6 2 3 3 4" xfId="7237" xr:uid="{00000000-0005-0000-0000-0000C73E0000}"/>
    <cellStyle name="Komma 6 2 3 3 4 2" xfId="17095" xr:uid="{00000000-0005-0000-0000-0000C83E0000}"/>
    <cellStyle name="Komma 6 2 3 3 5" xfId="12397" xr:uid="{00000000-0005-0000-0000-0000C93E0000}"/>
    <cellStyle name="Komma 6 2 3 4" xfId="2941" xr:uid="{00000000-0005-0000-0000-0000CA3E0000}"/>
    <cellStyle name="Komma 6 2 3 4 2" xfId="8095" xr:uid="{00000000-0005-0000-0000-0000CB3E0000}"/>
    <cellStyle name="Komma 6 2 3 4 2 2" xfId="17877" xr:uid="{00000000-0005-0000-0000-0000CC3E0000}"/>
    <cellStyle name="Komma 6 2 3 4 3" xfId="13183" xr:uid="{00000000-0005-0000-0000-0000CD3E0000}"/>
    <cellStyle name="Komma 6 2 3 5" xfId="4663" xr:uid="{00000000-0005-0000-0000-0000CE3E0000}"/>
    <cellStyle name="Komma 6 2 3 5 2" xfId="9811" xr:uid="{00000000-0005-0000-0000-0000CF3E0000}"/>
    <cellStyle name="Komma 6 2 3 5 2 2" xfId="19441" xr:uid="{00000000-0005-0000-0000-0000D03E0000}"/>
    <cellStyle name="Komma 6 2 3 5 3" xfId="14749" xr:uid="{00000000-0005-0000-0000-0000D13E0000}"/>
    <cellStyle name="Komma 6 2 3 6" xfId="6379" xr:uid="{00000000-0005-0000-0000-0000D23E0000}"/>
    <cellStyle name="Komma 6 2 3 6 2" xfId="16313" xr:uid="{00000000-0005-0000-0000-0000D33E0000}"/>
    <cellStyle name="Komma 6 2 3 7" xfId="11533" xr:uid="{00000000-0005-0000-0000-0000D43E0000}"/>
    <cellStyle name="Komma 6 2 4" xfId="709" xr:uid="{00000000-0005-0000-0000-0000D53E0000}"/>
    <cellStyle name="Komma 6 2 4 2" xfId="2054" xr:uid="{00000000-0005-0000-0000-0000D63E0000}"/>
    <cellStyle name="Komma 6 2 4 2 2" xfId="3805" xr:uid="{00000000-0005-0000-0000-0000D73E0000}"/>
    <cellStyle name="Komma 6 2 4 2 2 2" xfId="8955" xr:uid="{00000000-0005-0000-0000-0000D83E0000}"/>
    <cellStyle name="Komma 6 2 4 2 2 2 2" xfId="18661" xr:uid="{00000000-0005-0000-0000-0000D93E0000}"/>
    <cellStyle name="Komma 6 2 4 2 2 3" xfId="13967" xr:uid="{00000000-0005-0000-0000-0000DA3E0000}"/>
    <cellStyle name="Komma 6 2 4 2 3" xfId="5523" xr:uid="{00000000-0005-0000-0000-0000DB3E0000}"/>
    <cellStyle name="Komma 6 2 4 2 3 2" xfId="10671" xr:uid="{00000000-0005-0000-0000-0000DC3E0000}"/>
    <cellStyle name="Komma 6 2 4 2 3 2 2" xfId="20225" xr:uid="{00000000-0005-0000-0000-0000DD3E0000}"/>
    <cellStyle name="Komma 6 2 4 2 3 3" xfId="15533" xr:uid="{00000000-0005-0000-0000-0000DE3E0000}"/>
    <cellStyle name="Komma 6 2 4 2 4" xfId="7239" xr:uid="{00000000-0005-0000-0000-0000DF3E0000}"/>
    <cellStyle name="Komma 6 2 4 2 4 2" xfId="17097" xr:uid="{00000000-0005-0000-0000-0000E03E0000}"/>
    <cellStyle name="Komma 6 2 4 2 5" xfId="12399" xr:uid="{00000000-0005-0000-0000-0000E13E0000}"/>
    <cellStyle name="Komma 6 2 4 3" xfId="2943" xr:uid="{00000000-0005-0000-0000-0000E23E0000}"/>
    <cellStyle name="Komma 6 2 4 3 2" xfId="8097" xr:uid="{00000000-0005-0000-0000-0000E33E0000}"/>
    <cellStyle name="Komma 6 2 4 3 2 2" xfId="17879" xr:uid="{00000000-0005-0000-0000-0000E43E0000}"/>
    <cellStyle name="Komma 6 2 4 3 3" xfId="13185" xr:uid="{00000000-0005-0000-0000-0000E53E0000}"/>
    <cellStyle name="Komma 6 2 4 4" xfId="4665" xr:uid="{00000000-0005-0000-0000-0000E63E0000}"/>
    <cellStyle name="Komma 6 2 4 4 2" xfId="9813" xr:uid="{00000000-0005-0000-0000-0000E73E0000}"/>
    <cellStyle name="Komma 6 2 4 4 2 2" xfId="19443" xr:uid="{00000000-0005-0000-0000-0000E83E0000}"/>
    <cellStyle name="Komma 6 2 4 4 3" xfId="14751" xr:uid="{00000000-0005-0000-0000-0000E93E0000}"/>
    <cellStyle name="Komma 6 2 4 5" xfId="6381" xr:uid="{00000000-0005-0000-0000-0000EA3E0000}"/>
    <cellStyle name="Komma 6 2 4 5 2" xfId="16315" xr:uid="{00000000-0005-0000-0000-0000EB3E0000}"/>
    <cellStyle name="Komma 6 2 4 6" xfId="11535" xr:uid="{00000000-0005-0000-0000-0000EC3E0000}"/>
    <cellStyle name="Komma 6 2 5" xfId="710" xr:uid="{00000000-0005-0000-0000-0000ED3E0000}"/>
    <cellStyle name="Komma 6 2 5 2" xfId="2055" xr:uid="{00000000-0005-0000-0000-0000EE3E0000}"/>
    <cellStyle name="Komma 6 2 5 2 2" xfId="3806" xr:uid="{00000000-0005-0000-0000-0000EF3E0000}"/>
    <cellStyle name="Komma 6 2 5 2 2 2" xfId="8956" xr:uid="{00000000-0005-0000-0000-0000F03E0000}"/>
    <cellStyle name="Komma 6 2 5 2 2 2 2" xfId="18662" xr:uid="{00000000-0005-0000-0000-0000F13E0000}"/>
    <cellStyle name="Komma 6 2 5 2 2 3" xfId="13968" xr:uid="{00000000-0005-0000-0000-0000F23E0000}"/>
    <cellStyle name="Komma 6 2 5 2 3" xfId="5524" xr:uid="{00000000-0005-0000-0000-0000F33E0000}"/>
    <cellStyle name="Komma 6 2 5 2 3 2" xfId="10672" xr:uid="{00000000-0005-0000-0000-0000F43E0000}"/>
    <cellStyle name="Komma 6 2 5 2 3 2 2" xfId="20226" xr:uid="{00000000-0005-0000-0000-0000F53E0000}"/>
    <cellStyle name="Komma 6 2 5 2 3 3" xfId="15534" xr:uid="{00000000-0005-0000-0000-0000F63E0000}"/>
    <cellStyle name="Komma 6 2 5 2 4" xfId="7240" xr:uid="{00000000-0005-0000-0000-0000F73E0000}"/>
    <cellStyle name="Komma 6 2 5 2 4 2" xfId="17098" xr:uid="{00000000-0005-0000-0000-0000F83E0000}"/>
    <cellStyle name="Komma 6 2 5 2 5" xfId="12400" xr:uid="{00000000-0005-0000-0000-0000F93E0000}"/>
    <cellStyle name="Komma 6 2 5 3" xfId="2944" xr:uid="{00000000-0005-0000-0000-0000FA3E0000}"/>
    <cellStyle name="Komma 6 2 5 3 2" xfId="8098" xr:uid="{00000000-0005-0000-0000-0000FB3E0000}"/>
    <cellStyle name="Komma 6 2 5 3 2 2" xfId="17880" xr:uid="{00000000-0005-0000-0000-0000FC3E0000}"/>
    <cellStyle name="Komma 6 2 5 3 3" xfId="13186" xr:uid="{00000000-0005-0000-0000-0000FD3E0000}"/>
    <cellStyle name="Komma 6 2 5 4" xfId="4666" xr:uid="{00000000-0005-0000-0000-0000FE3E0000}"/>
    <cellStyle name="Komma 6 2 5 4 2" xfId="9814" xr:uid="{00000000-0005-0000-0000-0000FF3E0000}"/>
    <cellStyle name="Komma 6 2 5 4 2 2" xfId="19444" xr:uid="{00000000-0005-0000-0000-0000003F0000}"/>
    <cellStyle name="Komma 6 2 5 4 3" xfId="14752" xr:uid="{00000000-0005-0000-0000-0000013F0000}"/>
    <cellStyle name="Komma 6 2 5 5" xfId="6382" xr:uid="{00000000-0005-0000-0000-0000023F0000}"/>
    <cellStyle name="Komma 6 2 5 5 2" xfId="16316" xr:uid="{00000000-0005-0000-0000-0000033F0000}"/>
    <cellStyle name="Komma 6 2 5 6" xfId="11536" xr:uid="{00000000-0005-0000-0000-0000043F0000}"/>
    <cellStyle name="Komma 6 2 6" xfId="2046" xr:uid="{00000000-0005-0000-0000-0000053F0000}"/>
    <cellStyle name="Komma 6 2 6 2" xfId="3797" xr:uid="{00000000-0005-0000-0000-0000063F0000}"/>
    <cellStyle name="Komma 6 2 6 2 2" xfId="8947" xr:uid="{00000000-0005-0000-0000-0000073F0000}"/>
    <cellStyle name="Komma 6 2 6 2 2 2" xfId="18653" xr:uid="{00000000-0005-0000-0000-0000083F0000}"/>
    <cellStyle name="Komma 6 2 6 2 3" xfId="13959" xr:uid="{00000000-0005-0000-0000-0000093F0000}"/>
    <cellStyle name="Komma 6 2 6 3" xfId="5515" xr:uid="{00000000-0005-0000-0000-00000A3F0000}"/>
    <cellStyle name="Komma 6 2 6 3 2" xfId="10663" xr:uid="{00000000-0005-0000-0000-00000B3F0000}"/>
    <cellStyle name="Komma 6 2 6 3 2 2" xfId="20217" xr:uid="{00000000-0005-0000-0000-00000C3F0000}"/>
    <cellStyle name="Komma 6 2 6 3 3" xfId="15525" xr:uid="{00000000-0005-0000-0000-00000D3F0000}"/>
    <cellStyle name="Komma 6 2 6 4" xfId="7231" xr:uid="{00000000-0005-0000-0000-00000E3F0000}"/>
    <cellStyle name="Komma 6 2 6 4 2" xfId="17089" xr:uid="{00000000-0005-0000-0000-00000F3F0000}"/>
    <cellStyle name="Komma 6 2 6 5" xfId="12391" xr:uid="{00000000-0005-0000-0000-0000103F0000}"/>
    <cellStyle name="Komma 6 2 7" xfId="2935" xr:uid="{00000000-0005-0000-0000-0000113F0000}"/>
    <cellStyle name="Komma 6 2 7 2" xfId="8089" xr:uid="{00000000-0005-0000-0000-0000123F0000}"/>
    <cellStyle name="Komma 6 2 7 2 2" xfId="17871" xr:uid="{00000000-0005-0000-0000-0000133F0000}"/>
    <cellStyle name="Komma 6 2 7 3" xfId="13177" xr:uid="{00000000-0005-0000-0000-0000143F0000}"/>
    <cellStyle name="Komma 6 2 8" xfId="4657" xr:uid="{00000000-0005-0000-0000-0000153F0000}"/>
    <cellStyle name="Komma 6 2 8 2" xfId="9805" xr:uid="{00000000-0005-0000-0000-0000163F0000}"/>
    <cellStyle name="Komma 6 2 8 2 2" xfId="19435" xr:uid="{00000000-0005-0000-0000-0000173F0000}"/>
    <cellStyle name="Komma 6 2 8 3" xfId="14743" xr:uid="{00000000-0005-0000-0000-0000183F0000}"/>
    <cellStyle name="Komma 6 2 9" xfId="6373" xr:uid="{00000000-0005-0000-0000-0000193F0000}"/>
    <cellStyle name="Komma 6 2 9 2" xfId="16307" xr:uid="{00000000-0005-0000-0000-00001A3F0000}"/>
    <cellStyle name="Komma 6 3" xfId="711" xr:uid="{00000000-0005-0000-0000-00001B3F0000}"/>
    <cellStyle name="Komma 6 3 2" xfId="712" xr:uid="{00000000-0005-0000-0000-00001C3F0000}"/>
    <cellStyle name="Komma 6 3 2 2" xfId="713" xr:uid="{00000000-0005-0000-0000-00001D3F0000}"/>
    <cellStyle name="Komma 6 3 2 2 2" xfId="2058" xr:uid="{00000000-0005-0000-0000-00001E3F0000}"/>
    <cellStyle name="Komma 6 3 2 2 2 2" xfId="3809" xr:uid="{00000000-0005-0000-0000-00001F3F0000}"/>
    <cellStyle name="Komma 6 3 2 2 2 2 2" xfId="8959" xr:uid="{00000000-0005-0000-0000-0000203F0000}"/>
    <cellStyle name="Komma 6 3 2 2 2 2 2 2" xfId="18665" xr:uid="{00000000-0005-0000-0000-0000213F0000}"/>
    <cellStyle name="Komma 6 3 2 2 2 2 3" xfId="13971" xr:uid="{00000000-0005-0000-0000-0000223F0000}"/>
    <cellStyle name="Komma 6 3 2 2 2 3" xfId="5527" xr:uid="{00000000-0005-0000-0000-0000233F0000}"/>
    <cellStyle name="Komma 6 3 2 2 2 3 2" xfId="10675" xr:uid="{00000000-0005-0000-0000-0000243F0000}"/>
    <cellStyle name="Komma 6 3 2 2 2 3 2 2" xfId="20229" xr:uid="{00000000-0005-0000-0000-0000253F0000}"/>
    <cellStyle name="Komma 6 3 2 2 2 3 3" xfId="15537" xr:uid="{00000000-0005-0000-0000-0000263F0000}"/>
    <cellStyle name="Komma 6 3 2 2 2 4" xfId="7243" xr:uid="{00000000-0005-0000-0000-0000273F0000}"/>
    <cellStyle name="Komma 6 3 2 2 2 4 2" xfId="17101" xr:uid="{00000000-0005-0000-0000-0000283F0000}"/>
    <cellStyle name="Komma 6 3 2 2 2 5" xfId="12403" xr:uid="{00000000-0005-0000-0000-0000293F0000}"/>
    <cellStyle name="Komma 6 3 2 2 3" xfId="2947" xr:uid="{00000000-0005-0000-0000-00002A3F0000}"/>
    <cellStyle name="Komma 6 3 2 2 3 2" xfId="8101" xr:uid="{00000000-0005-0000-0000-00002B3F0000}"/>
    <cellStyle name="Komma 6 3 2 2 3 2 2" xfId="17883" xr:uid="{00000000-0005-0000-0000-00002C3F0000}"/>
    <cellStyle name="Komma 6 3 2 2 3 3" xfId="13189" xr:uid="{00000000-0005-0000-0000-00002D3F0000}"/>
    <cellStyle name="Komma 6 3 2 2 4" xfId="4669" xr:uid="{00000000-0005-0000-0000-00002E3F0000}"/>
    <cellStyle name="Komma 6 3 2 2 4 2" xfId="9817" xr:uid="{00000000-0005-0000-0000-00002F3F0000}"/>
    <cellStyle name="Komma 6 3 2 2 4 2 2" xfId="19447" xr:uid="{00000000-0005-0000-0000-0000303F0000}"/>
    <cellStyle name="Komma 6 3 2 2 4 3" xfId="14755" xr:uid="{00000000-0005-0000-0000-0000313F0000}"/>
    <cellStyle name="Komma 6 3 2 2 5" xfId="6385" xr:uid="{00000000-0005-0000-0000-0000323F0000}"/>
    <cellStyle name="Komma 6 3 2 2 5 2" xfId="16319" xr:uid="{00000000-0005-0000-0000-0000333F0000}"/>
    <cellStyle name="Komma 6 3 2 2 6" xfId="11539" xr:uid="{00000000-0005-0000-0000-0000343F0000}"/>
    <cellStyle name="Komma 6 3 2 3" xfId="2057" xr:uid="{00000000-0005-0000-0000-0000353F0000}"/>
    <cellStyle name="Komma 6 3 2 3 2" xfId="3808" xr:uid="{00000000-0005-0000-0000-0000363F0000}"/>
    <cellStyle name="Komma 6 3 2 3 2 2" xfId="8958" xr:uid="{00000000-0005-0000-0000-0000373F0000}"/>
    <cellStyle name="Komma 6 3 2 3 2 2 2" xfId="18664" xr:uid="{00000000-0005-0000-0000-0000383F0000}"/>
    <cellStyle name="Komma 6 3 2 3 2 3" xfId="13970" xr:uid="{00000000-0005-0000-0000-0000393F0000}"/>
    <cellStyle name="Komma 6 3 2 3 3" xfId="5526" xr:uid="{00000000-0005-0000-0000-00003A3F0000}"/>
    <cellStyle name="Komma 6 3 2 3 3 2" xfId="10674" xr:uid="{00000000-0005-0000-0000-00003B3F0000}"/>
    <cellStyle name="Komma 6 3 2 3 3 2 2" xfId="20228" xr:uid="{00000000-0005-0000-0000-00003C3F0000}"/>
    <cellStyle name="Komma 6 3 2 3 3 3" xfId="15536" xr:uid="{00000000-0005-0000-0000-00003D3F0000}"/>
    <cellStyle name="Komma 6 3 2 3 4" xfId="7242" xr:uid="{00000000-0005-0000-0000-00003E3F0000}"/>
    <cellStyle name="Komma 6 3 2 3 4 2" xfId="17100" xr:uid="{00000000-0005-0000-0000-00003F3F0000}"/>
    <cellStyle name="Komma 6 3 2 3 5" xfId="12402" xr:uid="{00000000-0005-0000-0000-0000403F0000}"/>
    <cellStyle name="Komma 6 3 2 4" xfId="2946" xr:uid="{00000000-0005-0000-0000-0000413F0000}"/>
    <cellStyle name="Komma 6 3 2 4 2" xfId="8100" xr:uid="{00000000-0005-0000-0000-0000423F0000}"/>
    <cellStyle name="Komma 6 3 2 4 2 2" xfId="17882" xr:uid="{00000000-0005-0000-0000-0000433F0000}"/>
    <cellStyle name="Komma 6 3 2 4 3" xfId="13188" xr:uid="{00000000-0005-0000-0000-0000443F0000}"/>
    <cellStyle name="Komma 6 3 2 5" xfId="4668" xr:uid="{00000000-0005-0000-0000-0000453F0000}"/>
    <cellStyle name="Komma 6 3 2 5 2" xfId="9816" xr:uid="{00000000-0005-0000-0000-0000463F0000}"/>
    <cellStyle name="Komma 6 3 2 5 2 2" xfId="19446" xr:uid="{00000000-0005-0000-0000-0000473F0000}"/>
    <cellStyle name="Komma 6 3 2 5 3" xfId="14754" xr:uid="{00000000-0005-0000-0000-0000483F0000}"/>
    <cellStyle name="Komma 6 3 2 6" xfId="6384" xr:uid="{00000000-0005-0000-0000-0000493F0000}"/>
    <cellStyle name="Komma 6 3 2 6 2" xfId="16318" xr:uid="{00000000-0005-0000-0000-00004A3F0000}"/>
    <cellStyle name="Komma 6 3 2 7" xfId="11538" xr:uid="{00000000-0005-0000-0000-00004B3F0000}"/>
    <cellStyle name="Komma 6 3 3" xfId="714" xr:uid="{00000000-0005-0000-0000-00004C3F0000}"/>
    <cellStyle name="Komma 6 3 3 2" xfId="2059" xr:uid="{00000000-0005-0000-0000-00004D3F0000}"/>
    <cellStyle name="Komma 6 3 3 2 2" xfId="3810" xr:uid="{00000000-0005-0000-0000-00004E3F0000}"/>
    <cellStyle name="Komma 6 3 3 2 2 2" xfId="8960" xr:uid="{00000000-0005-0000-0000-00004F3F0000}"/>
    <cellStyle name="Komma 6 3 3 2 2 2 2" xfId="18666" xr:uid="{00000000-0005-0000-0000-0000503F0000}"/>
    <cellStyle name="Komma 6 3 3 2 2 3" xfId="13972" xr:uid="{00000000-0005-0000-0000-0000513F0000}"/>
    <cellStyle name="Komma 6 3 3 2 3" xfId="5528" xr:uid="{00000000-0005-0000-0000-0000523F0000}"/>
    <cellStyle name="Komma 6 3 3 2 3 2" xfId="10676" xr:uid="{00000000-0005-0000-0000-0000533F0000}"/>
    <cellStyle name="Komma 6 3 3 2 3 2 2" xfId="20230" xr:uid="{00000000-0005-0000-0000-0000543F0000}"/>
    <cellStyle name="Komma 6 3 3 2 3 3" xfId="15538" xr:uid="{00000000-0005-0000-0000-0000553F0000}"/>
    <cellStyle name="Komma 6 3 3 2 4" xfId="7244" xr:uid="{00000000-0005-0000-0000-0000563F0000}"/>
    <cellStyle name="Komma 6 3 3 2 4 2" xfId="17102" xr:uid="{00000000-0005-0000-0000-0000573F0000}"/>
    <cellStyle name="Komma 6 3 3 2 5" xfId="12404" xr:uid="{00000000-0005-0000-0000-0000583F0000}"/>
    <cellStyle name="Komma 6 3 3 3" xfId="2948" xr:uid="{00000000-0005-0000-0000-0000593F0000}"/>
    <cellStyle name="Komma 6 3 3 3 2" xfId="8102" xr:uid="{00000000-0005-0000-0000-00005A3F0000}"/>
    <cellStyle name="Komma 6 3 3 3 2 2" xfId="17884" xr:uid="{00000000-0005-0000-0000-00005B3F0000}"/>
    <cellStyle name="Komma 6 3 3 3 3" xfId="13190" xr:uid="{00000000-0005-0000-0000-00005C3F0000}"/>
    <cellStyle name="Komma 6 3 3 4" xfId="4670" xr:uid="{00000000-0005-0000-0000-00005D3F0000}"/>
    <cellStyle name="Komma 6 3 3 4 2" xfId="9818" xr:uid="{00000000-0005-0000-0000-00005E3F0000}"/>
    <cellStyle name="Komma 6 3 3 4 2 2" xfId="19448" xr:uid="{00000000-0005-0000-0000-00005F3F0000}"/>
    <cellStyle name="Komma 6 3 3 4 3" xfId="14756" xr:uid="{00000000-0005-0000-0000-0000603F0000}"/>
    <cellStyle name="Komma 6 3 3 5" xfId="6386" xr:uid="{00000000-0005-0000-0000-0000613F0000}"/>
    <cellStyle name="Komma 6 3 3 5 2" xfId="16320" xr:uid="{00000000-0005-0000-0000-0000623F0000}"/>
    <cellStyle name="Komma 6 3 3 6" xfId="11540" xr:uid="{00000000-0005-0000-0000-0000633F0000}"/>
    <cellStyle name="Komma 6 3 4" xfId="715" xr:uid="{00000000-0005-0000-0000-0000643F0000}"/>
    <cellStyle name="Komma 6 3 4 2" xfId="2060" xr:uid="{00000000-0005-0000-0000-0000653F0000}"/>
    <cellStyle name="Komma 6 3 4 2 2" xfId="3811" xr:uid="{00000000-0005-0000-0000-0000663F0000}"/>
    <cellStyle name="Komma 6 3 4 2 2 2" xfId="8961" xr:uid="{00000000-0005-0000-0000-0000673F0000}"/>
    <cellStyle name="Komma 6 3 4 2 2 2 2" xfId="18667" xr:uid="{00000000-0005-0000-0000-0000683F0000}"/>
    <cellStyle name="Komma 6 3 4 2 2 3" xfId="13973" xr:uid="{00000000-0005-0000-0000-0000693F0000}"/>
    <cellStyle name="Komma 6 3 4 2 3" xfId="5529" xr:uid="{00000000-0005-0000-0000-00006A3F0000}"/>
    <cellStyle name="Komma 6 3 4 2 3 2" xfId="10677" xr:uid="{00000000-0005-0000-0000-00006B3F0000}"/>
    <cellStyle name="Komma 6 3 4 2 3 2 2" xfId="20231" xr:uid="{00000000-0005-0000-0000-00006C3F0000}"/>
    <cellStyle name="Komma 6 3 4 2 3 3" xfId="15539" xr:uid="{00000000-0005-0000-0000-00006D3F0000}"/>
    <cellStyle name="Komma 6 3 4 2 4" xfId="7245" xr:uid="{00000000-0005-0000-0000-00006E3F0000}"/>
    <cellStyle name="Komma 6 3 4 2 4 2" xfId="17103" xr:uid="{00000000-0005-0000-0000-00006F3F0000}"/>
    <cellStyle name="Komma 6 3 4 2 5" xfId="12405" xr:uid="{00000000-0005-0000-0000-0000703F0000}"/>
    <cellStyle name="Komma 6 3 4 3" xfId="2949" xr:uid="{00000000-0005-0000-0000-0000713F0000}"/>
    <cellStyle name="Komma 6 3 4 3 2" xfId="8103" xr:uid="{00000000-0005-0000-0000-0000723F0000}"/>
    <cellStyle name="Komma 6 3 4 3 2 2" xfId="17885" xr:uid="{00000000-0005-0000-0000-0000733F0000}"/>
    <cellStyle name="Komma 6 3 4 3 3" xfId="13191" xr:uid="{00000000-0005-0000-0000-0000743F0000}"/>
    <cellStyle name="Komma 6 3 4 4" xfId="4671" xr:uid="{00000000-0005-0000-0000-0000753F0000}"/>
    <cellStyle name="Komma 6 3 4 4 2" xfId="9819" xr:uid="{00000000-0005-0000-0000-0000763F0000}"/>
    <cellStyle name="Komma 6 3 4 4 2 2" xfId="19449" xr:uid="{00000000-0005-0000-0000-0000773F0000}"/>
    <cellStyle name="Komma 6 3 4 4 3" xfId="14757" xr:uid="{00000000-0005-0000-0000-0000783F0000}"/>
    <cellStyle name="Komma 6 3 4 5" xfId="6387" xr:uid="{00000000-0005-0000-0000-0000793F0000}"/>
    <cellStyle name="Komma 6 3 4 5 2" xfId="16321" xr:uid="{00000000-0005-0000-0000-00007A3F0000}"/>
    <cellStyle name="Komma 6 3 4 6" xfId="11541" xr:uid="{00000000-0005-0000-0000-00007B3F0000}"/>
    <cellStyle name="Komma 6 3 5" xfId="2056" xr:uid="{00000000-0005-0000-0000-00007C3F0000}"/>
    <cellStyle name="Komma 6 3 5 2" xfId="3807" xr:uid="{00000000-0005-0000-0000-00007D3F0000}"/>
    <cellStyle name="Komma 6 3 5 2 2" xfId="8957" xr:uid="{00000000-0005-0000-0000-00007E3F0000}"/>
    <cellStyle name="Komma 6 3 5 2 2 2" xfId="18663" xr:uid="{00000000-0005-0000-0000-00007F3F0000}"/>
    <cellStyle name="Komma 6 3 5 2 3" xfId="13969" xr:uid="{00000000-0005-0000-0000-0000803F0000}"/>
    <cellStyle name="Komma 6 3 5 3" xfId="5525" xr:uid="{00000000-0005-0000-0000-0000813F0000}"/>
    <cellStyle name="Komma 6 3 5 3 2" xfId="10673" xr:uid="{00000000-0005-0000-0000-0000823F0000}"/>
    <cellStyle name="Komma 6 3 5 3 2 2" xfId="20227" xr:uid="{00000000-0005-0000-0000-0000833F0000}"/>
    <cellStyle name="Komma 6 3 5 3 3" xfId="15535" xr:uid="{00000000-0005-0000-0000-0000843F0000}"/>
    <cellStyle name="Komma 6 3 5 4" xfId="7241" xr:uid="{00000000-0005-0000-0000-0000853F0000}"/>
    <cellStyle name="Komma 6 3 5 4 2" xfId="17099" xr:uid="{00000000-0005-0000-0000-0000863F0000}"/>
    <cellStyle name="Komma 6 3 5 5" xfId="12401" xr:uid="{00000000-0005-0000-0000-0000873F0000}"/>
    <cellStyle name="Komma 6 3 6" xfId="2945" xr:uid="{00000000-0005-0000-0000-0000883F0000}"/>
    <cellStyle name="Komma 6 3 6 2" xfId="8099" xr:uid="{00000000-0005-0000-0000-0000893F0000}"/>
    <cellStyle name="Komma 6 3 6 2 2" xfId="17881" xr:uid="{00000000-0005-0000-0000-00008A3F0000}"/>
    <cellStyle name="Komma 6 3 6 3" xfId="13187" xr:uid="{00000000-0005-0000-0000-00008B3F0000}"/>
    <cellStyle name="Komma 6 3 7" xfId="4667" xr:uid="{00000000-0005-0000-0000-00008C3F0000}"/>
    <cellStyle name="Komma 6 3 7 2" xfId="9815" xr:uid="{00000000-0005-0000-0000-00008D3F0000}"/>
    <cellStyle name="Komma 6 3 7 2 2" xfId="19445" xr:uid="{00000000-0005-0000-0000-00008E3F0000}"/>
    <cellStyle name="Komma 6 3 7 3" xfId="14753" xr:uid="{00000000-0005-0000-0000-00008F3F0000}"/>
    <cellStyle name="Komma 6 3 8" xfId="6383" xr:uid="{00000000-0005-0000-0000-0000903F0000}"/>
    <cellStyle name="Komma 6 3 8 2" xfId="16317" xr:uid="{00000000-0005-0000-0000-0000913F0000}"/>
    <cellStyle name="Komma 6 3 9" xfId="11537" xr:uid="{00000000-0005-0000-0000-0000923F0000}"/>
    <cellStyle name="Komma 6 4" xfId="716" xr:uid="{00000000-0005-0000-0000-0000933F0000}"/>
    <cellStyle name="Komma 6 4 2" xfId="717" xr:uid="{00000000-0005-0000-0000-0000943F0000}"/>
    <cellStyle name="Komma 6 4 2 2" xfId="2062" xr:uid="{00000000-0005-0000-0000-0000953F0000}"/>
    <cellStyle name="Komma 6 4 2 2 2" xfId="3813" xr:uid="{00000000-0005-0000-0000-0000963F0000}"/>
    <cellStyle name="Komma 6 4 2 2 2 2" xfId="8963" xr:uid="{00000000-0005-0000-0000-0000973F0000}"/>
    <cellStyle name="Komma 6 4 2 2 2 2 2" xfId="18669" xr:uid="{00000000-0005-0000-0000-0000983F0000}"/>
    <cellStyle name="Komma 6 4 2 2 2 3" xfId="13975" xr:uid="{00000000-0005-0000-0000-0000993F0000}"/>
    <cellStyle name="Komma 6 4 2 2 3" xfId="5531" xr:uid="{00000000-0005-0000-0000-00009A3F0000}"/>
    <cellStyle name="Komma 6 4 2 2 3 2" xfId="10679" xr:uid="{00000000-0005-0000-0000-00009B3F0000}"/>
    <cellStyle name="Komma 6 4 2 2 3 2 2" xfId="20233" xr:uid="{00000000-0005-0000-0000-00009C3F0000}"/>
    <cellStyle name="Komma 6 4 2 2 3 3" xfId="15541" xr:uid="{00000000-0005-0000-0000-00009D3F0000}"/>
    <cellStyle name="Komma 6 4 2 2 4" xfId="7247" xr:uid="{00000000-0005-0000-0000-00009E3F0000}"/>
    <cellStyle name="Komma 6 4 2 2 4 2" xfId="17105" xr:uid="{00000000-0005-0000-0000-00009F3F0000}"/>
    <cellStyle name="Komma 6 4 2 2 5" xfId="12407" xr:uid="{00000000-0005-0000-0000-0000A03F0000}"/>
    <cellStyle name="Komma 6 4 2 3" xfId="2951" xr:uid="{00000000-0005-0000-0000-0000A13F0000}"/>
    <cellStyle name="Komma 6 4 2 3 2" xfId="8105" xr:uid="{00000000-0005-0000-0000-0000A23F0000}"/>
    <cellStyle name="Komma 6 4 2 3 2 2" xfId="17887" xr:uid="{00000000-0005-0000-0000-0000A33F0000}"/>
    <cellStyle name="Komma 6 4 2 3 3" xfId="13193" xr:uid="{00000000-0005-0000-0000-0000A43F0000}"/>
    <cellStyle name="Komma 6 4 2 4" xfId="4673" xr:uid="{00000000-0005-0000-0000-0000A53F0000}"/>
    <cellStyle name="Komma 6 4 2 4 2" xfId="9821" xr:uid="{00000000-0005-0000-0000-0000A63F0000}"/>
    <cellStyle name="Komma 6 4 2 4 2 2" xfId="19451" xr:uid="{00000000-0005-0000-0000-0000A73F0000}"/>
    <cellStyle name="Komma 6 4 2 4 3" xfId="14759" xr:uid="{00000000-0005-0000-0000-0000A83F0000}"/>
    <cellStyle name="Komma 6 4 2 5" xfId="6389" xr:uid="{00000000-0005-0000-0000-0000A93F0000}"/>
    <cellStyle name="Komma 6 4 2 5 2" xfId="16323" xr:uid="{00000000-0005-0000-0000-0000AA3F0000}"/>
    <cellStyle name="Komma 6 4 2 6" xfId="11543" xr:uid="{00000000-0005-0000-0000-0000AB3F0000}"/>
    <cellStyle name="Komma 6 4 3" xfId="2061" xr:uid="{00000000-0005-0000-0000-0000AC3F0000}"/>
    <cellStyle name="Komma 6 4 3 2" xfId="3812" xr:uid="{00000000-0005-0000-0000-0000AD3F0000}"/>
    <cellStyle name="Komma 6 4 3 2 2" xfId="8962" xr:uid="{00000000-0005-0000-0000-0000AE3F0000}"/>
    <cellStyle name="Komma 6 4 3 2 2 2" xfId="18668" xr:uid="{00000000-0005-0000-0000-0000AF3F0000}"/>
    <cellStyle name="Komma 6 4 3 2 3" xfId="13974" xr:uid="{00000000-0005-0000-0000-0000B03F0000}"/>
    <cellStyle name="Komma 6 4 3 3" xfId="5530" xr:uid="{00000000-0005-0000-0000-0000B13F0000}"/>
    <cellStyle name="Komma 6 4 3 3 2" xfId="10678" xr:uid="{00000000-0005-0000-0000-0000B23F0000}"/>
    <cellStyle name="Komma 6 4 3 3 2 2" xfId="20232" xr:uid="{00000000-0005-0000-0000-0000B33F0000}"/>
    <cellStyle name="Komma 6 4 3 3 3" xfId="15540" xr:uid="{00000000-0005-0000-0000-0000B43F0000}"/>
    <cellStyle name="Komma 6 4 3 4" xfId="7246" xr:uid="{00000000-0005-0000-0000-0000B53F0000}"/>
    <cellStyle name="Komma 6 4 3 4 2" xfId="17104" xr:uid="{00000000-0005-0000-0000-0000B63F0000}"/>
    <cellStyle name="Komma 6 4 3 5" xfId="12406" xr:uid="{00000000-0005-0000-0000-0000B73F0000}"/>
    <cellStyle name="Komma 6 4 4" xfId="2950" xr:uid="{00000000-0005-0000-0000-0000B83F0000}"/>
    <cellStyle name="Komma 6 4 4 2" xfId="8104" xr:uid="{00000000-0005-0000-0000-0000B93F0000}"/>
    <cellStyle name="Komma 6 4 4 2 2" xfId="17886" xr:uid="{00000000-0005-0000-0000-0000BA3F0000}"/>
    <cellStyle name="Komma 6 4 4 3" xfId="13192" xr:uid="{00000000-0005-0000-0000-0000BB3F0000}"/>
    <cellStyle name="Komma 6 4 5" xfId="4672" xr:uid="{00000000-0005-0000-0000-0000BC3F0000}"/>
    <cellStyle name="Komma 6 4 5 2" xfId="9820" xr:uid="{00000000-0005-0000-0000-0000BD3F0000}"/>
    <cellStyle name="Komma 6 4 5 2 2" xfId="19450" xr:uid="{00000000-0005-0000-0000-0000BE3F0000}"/>
    <cellStyle name="Komma 6 4 5 3" xfId="14758" xr:uid="{00000000-0005-0000-0000-0000BF3F0000}"/>
    <cellStyle name="Komma 6 4 6" xfId="6388" xr:uid="{00000000-0005-0000-0000-0000C03F0000}"/>
    <cellStyle name="Komma 6 4 6 2" xfId="16322" xr:uid="{00000000-0005-0000-0000-0000C13F0000}"/>
    <cellStyle name="Komma 6 4 7" xfId="11542" xr:uid="{00000000-0005-0000-0000-0000C23F0000}"/>
    <cellStyle name="Komma 6 5" xfId="718" xr:uid="{00000000-0005-0000-0000-0000C33F0000}"/>
    <cellStyle name="Komma 6 5 2" xfId="2063" xr:uid="{00000000-0005-0000-0000-0000C43F0000}"/>
    <cellStyle name="Komma 6 5 2 2" xfId="3814" xr:uid="{00000000-0005-0000-0000-0000C53F0000}"/>
    <cellStyle name="Komma 6 5 2 2 2" xfId="8964" xr:uid="{00000000-0005-0000-0000-0000C63F0000}"/>
    <cellStyle name="Komma 6 5 2 2 2 2" xfId="18670" xr:uid="{00000000-0005-0000-0000-0000C73F0000}"/>
    <cellStyle name="Komma 6 5 2 2 3" xfId="13976" xr:uid="{00000000-0005-0000-0000-0000C83F0000}"/>
    <cellStyle name="Komma 6 5 2 3" xfId="5532" xr:uid="{00000000-0005-0000-0000-0000C93F0000}"/>
    <cellStyle name="Komma 6 5 2 3 2" xfId="10680" xr:uid="{00000000-0005-0000-0000-0000CA3F0000}"/>
    <cellStyle name="Komma 6 5 2 3 2 2" xfId="20234" xr:uid="{00000000-0005-0000-0000-0000CB3F0000}"/>
    <cellStyle name="Komma 6 5 2 3 3" xfId="15542" xr:uid="{00000000-0005-0000-0000-0000CC3F0000}"/>
    <cellStyle name="Komma 6 5 2 4" xfId="7248" xr:uid="{00000000-0005-0000-0000-0000CD3F0000}"/>
    <cellStyle name="Komma 6 5 2 4 2" xfId="17106" xr:uid="{00000000-0005-0000-0000-0000CE3F0000}"/>
    <cellStyle name="Komma 6 5 2 5" xfId="12408" xr:uid="{00000000-0005-0000-0000-0000CF3F0000}"/>
    <cellStyle name="Komma 6 5 3" xfId="2952" xr:uid="{00000000-0005-0000-0000-0000D03F0000}"/>
    <cellStyle name="Komma 6 5 3 2" xfId="8106" xr:uid="{00000000-0005-0000-0000-0000D13F0000}"/>
    <cellStyle name="Komma 6 5 3 2 2" xfId="17888" xr:uid="{00000000-0005-0000-0000-0000D23F0000}"/>
    <cellStyle name="Komma 6 5 3 3" xfId="13194" xr:uid="{00000000-0005-0000-0000-0000D33F0000}"/>
    <cellStyle name="Komma 6 5 4" xfId="4674" xr:uid="{00000000-0005-0000-0000-0000D43F0000}"/>
    <cellStyle name="Komma 6 5 4 2" xfId="9822" xr:uid="{00000000-0005-0000-0000-0000D53F0000}"/>
    <cellStyle name="Komma 6 5 4 2 2" xfId="19452" xr:uid="{00000000-0005-0000-0000-0000D63F0000}"/>
    <cellStyle name="Komma 6 5 4 3" xfId="14760" xr:uid="{00000000-0005-0000-0000-0000D73F0000}"/>
    <cellStyle name="Komma 6 5 5" xfId="6390" xr:uid="{00000000-0005-0000-0000-0000D83F0000}"/>
    <cellStyle name="Komma 6 5 5 2" xfId="16324" xr:uid="{00000000-0005-0000-0000-0000D93F0000}"/>
    <cellStyle name="Komma 6 5 6" xfId="11544" xr:uid="{00000000-0005-0000-0000-0000DA3F0000}"/>
    <cellStyle name="Komma 6 6" xfId="719" xr:uid="{00000000-0005-0000-0000-0000DB3F0000}"/>
    <cellStyle name="Komma 6 6 2" xfId="2064" xr:uid="{00000000-0005-0000-0000-0000DC3F0000}"/>
    <cellStyle name="Komma 6 6 2 2" xfId="3815" xr:uid="{00000000-0005-0000-0000-0000DD3F0000}"/>
    <cellStyle name="Komma 6 6 2 2 2" xfId="8965" xr:uid="{00000000-0005-0000-0000-0000DE3F0000}"/>
    <cellStyle name="Komma 6 6 2 2 2 2" xfId="18671" xr:uid="{00000000-0005-0000-0000-0000DF3F0000}"/>
    <cellStyle name="Komma 6 6 2 2 3" xfId="13977" xr:uid="{00000000-0005-0000-0000-0000E03F0000}"/>
    <cellStyle name="Komma 6 6 2 3" xfId="5533" xr:uid="{00000000-0005-0000-0000-0000E13F0000}"/>
    <cellStyle name="Komma 6 6 2 3 2" xfId="10681" xr:uid="{00000000-0005-0000-0000-0000E23F0000}"/>
    <cellStyle name="Komma 6 6 2 3 2 2" xfId="20235" xr:uid="{00000000-0005-0000-0000-0000E33F0000}"/>
    <cellStyle name="Komma 6 6 2 3 3" xfId="15543" xr:uid="{00000000-0005-0000-0000-0000E43F0000}"/>
    <cellStyle name="Komma 6 6 2 4" xfId="7249" xr:uid="{00000000-0005-0000-0000-0000E53F0000}"/>
    <cellStyle name="Komma 6 6 2 4 2" xfId="17107" xr:uid="{00000000-0005-0000-0000-0000E63F0000}"/>
    <cellStyle name="Komma 6 6 2 5" xfId="12409" xr:uid="{00000000-0005-0000-0000-0000E73F0000}"/>
    <cellStyle name="Komma 6 6 3" xfId="2953" xr:uid="{00000000-0005-0000-0000-0000E83F0000}"/>
    <cellStyle name="Komma 6 6 3 2" xfId="8107" xr:uid="{00000000-0005-0000-0000-0000E93F0000}"/>
    <cellStyle name="Komma 6 6 3 2 2" xfId="17889" xr:uid="{00000000-0005-0000-0000-0000EA3F0000}"/>
    <cellStyle name="Komma 6 6 3 3" xfId="13195" xr:uid="{00000000-0005-0000-0000-0000EB3F0000}"/>
    <cellStyle name="Komma 6 6 4" xfId="4675" xr:uid="{00000000-0005-0000-0000-0000EC3F0000}"/>
    <cellStyle name="Komma 6 6 4 2" xfId="9823" xr:uid="{00000000-0005-0000-0000-0000ED3F0000}"/>
    <cellStyle name="Komma 6 6 4 2 2" xfId="19453" xr:uid="{00000000-0005-0000-0000-0000EE3F0000}"/>
    <cellStyle name="Komma 6 6 4 3" xfId="14761" xr:uid="{00000000-0005-0000-0000-0000EF3F0000}"/>
    <cellStyle name="Komma 6 6 5" xfId="6391" xr:uid="{00000000-0005-0000-0000-0000F03F0000}"/>
    <cellStyle name="Komma 6 6 5 2" xfId="16325" xr:uid="{00000000-0005-0000-0000-0000F13F0000}"/>
    <cellStyle name="Komma 6 6 6" xfId="11545" xr:uid="{00000000-0005-0000-0000-0000F23F0000}"/>
    <cellStyle name="Komma 6 7" xfId="2045" xr:uid="{00000000-0005-0000-0000-0000F33F0000}"/>
    <cellStyle name="Komma 6 7 2" xfId="3796" xr:uid="{00000000-0005-0000-0000-0000F43F0000}"/>
    <cellStyle name="Komma 6 7 2 2" xfId="8946" xr:uid="{00000000-0005-0000-0000-0000F53F0000}"/>
    <cellStyle name="Komma 6 7 2 2 2" xfId="18652" xr:uid="{00000000-0005-0000-0000-0000F63F0000}"/>
    <cellStyle name="Komma 6 7 2 3" xfId="13958" xr:uid="{00000000-0005-0000-0000-0000F73F0000}"/>
    <cellStyle name="Komma 6 7 3" xfId="5514" xr:uid="{00000000-0005-0000-0000-0000F83F0000}"/>
    <cellStyle name="Komma 6 7 3 2" xfId="10662" xr:uid="{00000000-0005-0000-0000-0000F93F0000}"/>
    <cellStyle name="Komma 6 7 3 2 2" xfId="20216" xr:uid="{00000000-0005-0000-0000-0000FA3F0000}"/>
    <cellStyle name="Komma 6 7 3 3" xfId="15524" xr:uid="{00000000-0005-0000-0000-0000FB3F0000}"/>
    <cellStyle name="Komma 6 7 4" xfId="7230" xr:uid="{00000000-0005-0000-0000-0000FC3F0000}"/>
    <cellStyle name="Komma 6 7 4 2" xfId="17088" xr:uid="{00000000-0005-0000-0000-0000FD3F0000}"/>
    <cellStyle name="Komma 6 7 5" xfId="12390" xr:uid="{00000000-0005-0000-0000-0000FE3F0000}"/>
    <cellStyle name="Komma 6 8" xfId="2934" xr:uid="{00000000-0005-0000-0000-0000FF3F0000}"/>
    <cellStyle name="Komma 6 8 2" xfId="8088" xr:uid="{00000000-0005-0000-0000-000000400000}"/>
    <cellStyle name="Komma 6 8 2 2" xfId="17870" xr:uid="{00000000-0005-0000-0000-000001400000}"/>
    <cellStyle name="Komma 6 8 3" xfId="13176" xr:uid="{00000000-0005-0000-0000-000002400000}"/>
    <cellStyle name="Komma 6 9" xfId="4656" xr:uid="{00000000-0005-0000-0000-000003400000}"/>
    <cellStyle name="Komma 6 9 2" xfId="9804" xr:uid="{00000000-0005-0000-0000-000004400000}"/>
    <cellStyle name="Komma 6 9 2 2" xfId="19434" xr:uid="{00000000-0005-0000-0000-000005400000}"/>
    <cellStyle name="Komma 6 9 3" xfId="14742" xr:uid="{00000000-0005-0000-0000-000006400000}"/>
    <cellStyle name="Komma 7" xfId="720" xr:uid="{00000000-0005-0000-0000-000007400000}"/>
    <cellStyle name="Komma 7 10" xfId="11546" xr:uid="{00000000-0005-0000-0000-000008400000}"/>
    <cellStyle name="Komma 7 2" xfId="721" xr:uid="{00000000-0005-0000-0000-000009400000}"/>
    <cellStyle name="Komma 7 2 2" xfId="722" xr:uid="{00000000-0005-0000-0000-00000A400000}"/>
    <cellStyle name="Komma 7 2 2 2" xfId="723" xr:uid="{00000000-0005-0000-0000-00000B400000}"/>
    <cellStyle name="Komma 7 2 2 2 2" xfId="2068" xr:uid="{00000000-0005-0000-0000-00000C400000}"/>
    <cellStyle name="Komma 7 2 2 2 2 2" xfId="3819" xr:uid="{00000000-0005-0000-0000-00000D400000}"/>
    <cellStyle name="Komma 7 2 2 2 2 2 2" xfId="8969" xr:uid="{00000000-0005-0000-0000-00000E400000}"/>
    <cellStyle name="Komma 7 2 2 2 2 2 2 2" xfId="18675" xr:uid="{00000000-0005-0000-0000-00000F400000}"/>
    <cellStyle name="Komma 7 2 2 2 2 2 3" xfId="13981" xr:uid="{00000000-0005-0000-0000-000010400000}"/>
    <cellStyle name="Komma 7 2 2 2 2 3" xfId="5537" xr:uid="{00000000-0005-0000-0000-000011400000}"/>
    <cellStyle name="Komma 7 2 2 2 2 3 2" xfId="10685" xr:uid="{00000000-0005-0000-0000-000012400000}"/>
    <cellStyle name="Komma 7 2 2 2 2 3 2 2" xfId="20239" xr:uid="{00000000-0005-0000-0000-000013400000}"/>
    <cellStyle name="Komma 7 2 2 2 2 3 3" xfId="15547" xr:uid="{00000000-0005-0000-0000-000014400000}"/>
    <cellStyle name="Komma 7 2 2 2 2 4" xfId="7253" xr:uid="{00000000-0005-0000-0000-000015400000}"/>
    <cellStyle name="Komma 7 2 2 2 2 4 2" xfId="17111" xr:uid="{00000000-0005-0000-0000-000016400000}"/>
    <cellStyle name="Komma 7 2 2 2 2 5" xfId="12413" xr:uid="{00000000-0005-0000-0000-000017400000}"/>
    <cellStyle name="Komma 7 2 2 2 3" xfId="2957" xr:uid="{00000000-0005-0000-0000-000018400000}"/>
    <cellStyle name="Komma 7 2 2 2 3 2" xfId="8111" xr:uid="{00000000-0005-0000-0000-000019400000}"/>
    <cellStyle name="Komma 7 2 2 2 3 2 2" xfId="17893" xr:uid="{00000000-0005-0000-0000-00001A400000}"/>
    <cellStyle name="Komma 7 2 2 2 3 3" xfId="13199" xr:uid="{00000000-0005-0000-0000-00001B400000}"/>
    <cellStyle name="Komma 7 2 2 2 4" xfId="4679" xr:uid="{00000000-0005-0000-0000-00001C400000}"/>
    <cellStyle name="Komma 7 2 2 2 4 2" xfId="9827" xr:uid="{00000000-0005-0000-0000-00001D400000}"/>
    <cellStyle name="Komma 7 2 2 2 4 2 2" xfId="19457" xr:uid="{00000000-0005-0000-0000-00001E400000}"/>
    <cellStyle name="Komma 7 2 2 2 4 3" xfId="14765" xr:uid="{00000000-0005-0000-0000-00001F400000}"/>
    <cellStyle name="Komma 7 2 2 2 5" xfId="6395" xr:uid="{00000000-0005-0000-0000-000020400000}"/>
    <cellStyle name="Komma 7 2 2 2 5 2" xfId="16329" xr:uid="{00000000-0005-0000-0000-000021400000}"/>
    <cellStyle name="Komma 7 2 2 2 6" xfId="11549" xr:uid="{00000000-0005-0000-0000-000022400000}"/>
    <cellStyle name="Komma 7 2 2 3" xfId="2067" xr:uid="{00000000-0005-0000-0000-000023400000}"/>
    <cellStyle name="Komma 7 2 2 3 2" xfId="3818" xr:uid="{00000000-0005-0000-0000-000024400000}"/>
    <cellStyle name="Komma 7 2 2 3 2 2" xfId="8968" xr:uid="{00000000-0005-0000-0000-000025400000}"/>
    <cellStyle name="Komma 7 2 2 3 2 2 2" xfId="18674" xr:uid="{00000000-0005-0000-0000-000026400000}"/>
    <cellStyle name="Komma 7 2 2 3 2 3" xfId="13980" xr:uid="{00000000-0005-0000-0000-000027400000}"/>
    <cellStyle name="Komma 7 2 2 3 3" xfId="5536" xr:uid="{00000000-0005-0000-0000-000028400000}"/>
    <cellStyle name="Komma 7 2 2 3 3 2" xfId="10684" xr:uid="{00000000-0005-0000-0000-000029400000}"/>
    <cellStyle name="Komma 7 2 2 3 3 2 2" xfId="20238" xr:uid="{00000000-0005-0000-0000-00002A400000}"/>
    <cellStyle name="Komma 7 2 2 3 3 3" xfId="15546" xr:uid="{00000000-0005-0000-0000-00002B400000}"/>
    <cellStyle name="Komma 7 2 2 3 4" xfId="7252" xr:uid="{00000000-0005-0000-0000-00002C400000}"/>
    <cellStyle name="Komma 7 2 2 3 4 2" xfId="17110" xr:uid="{00000000-0005-0000-0000-00002D400000}"/>
    <cellStyle name="Komma 7 2 2 3 5" xfId="12412" xr:uid="{00000000-0005-0000-0000-00002E400000}"/>
    <cellStyle name="Komma 7 2 2 4" xfId="2956" xr:uid="{00000000-0005-0000-0000-00002F400000}"/>
    <cellStyle name="Komma 7 2 2 4 2" xfId="8110" xr:uid="{00000000-0005-0000-0000-000030400000}"/>
    <cellStyle name="Komma 7 2 2 4 2 2" xfId="17892" xr:uid="{00000000-0005-0000-0000-000031400000}"/>
    <cellStyle name="Komma 7 2 2 4 3" xfId="13198" xr:uid="{00000000-0005-0000-0000-000032400000}"/>
    <cellStyle name="Komma 7 2 2 5" xfId="4678" xr:uid="{00000000-0005-0000-0000-000033400000}"/>
    <cellStyle name="Komma 7 2 2 5 2" xfId="9826" xr:uid="{00000000-0005-0000-0000-000034400000}"/>
    <cellStyle name="Komma 7 2 2 5 2 2" xfId="19456" xr:uid="{00000000-0005-0000-0000-000035400000}"/>
    <cellStyle name="Komma 7 2 2 5 3" xfId="14764" xr:uid="{00000000-0005-0000-0000-000036400000}"/>
    <cellStyle name="Komma 7 2 2 6" xfId="6394" xr:uid="{00000000-0005-0000-0000-000037400000}"/>
    <cellStyle name="Komma 7 2 2 6 2" xfId="16328" xr:uid="{00000000-0005-0000-0000-000038400000}"/>
    <cellStyle name="Komma 7 2 2 7" xfId="11548" xr:uid="{00000000-0005-0000-0000-000039400000}"/>
    <cellStyle name="Komma 7 2 3" xfId="724" xr:uid="{00000000-0005-0000-0000-00003A400000}"/>
    <cellStyle name="Komma 7 2 3 2" xfId="2069" xr:uid="{00000000-0005-0000-0000-00003B400000}"/>
    <cellStyle name="Komma 7 2 3 2 2" xfId="3820" xr:uid="{00000000-0005-0000-0000-00003C400000}"/>
    <cellStyle name="Komma 7 2 3 2 2 2" xfId="8970" xr:uid="{00000000-0005-0000-0000-00003D400000}"/>
    <cellStyle name="Komma 7 2 3 2 2 2 2" xfId="18676" xr:uid="{00000000-0005-0000-0000-00003E400000}"/>
    <cellStyle name="Komma 7 2 3 2 2 3" xfId="13982" xr:uid="{00000000-0005-0000-0000-00003F400000}"/>
    <cellStyle name="Komma 7 2 3 2 3" xfId="5538" xr:uid="{00000000-0005-0000-0000-000040400000}"/>
    <cellStyle name="Komma 7 2 3 2 3 2" xfId="10686" xr:uid="{00000000-0005-0000-0000-000041400000}"/>
    <cellStyle name="Komma 7 2 3 2 3 2 2" xfId="20240" xr:uid="{00000000-0005-0000-0000-000042400000}"/>
    <cellStyle name="Komma 7 2 3 2 3 3" xfId="15548" xr:uid="{00000000-0005-0000-0000-000043400000}"/>
    <cellStyle name="Komma 7 2 3 2 4" xfId="7254" xr:uid="{00000000-0005-0000-0000-000044400000}"/>
    <cellStyle name="Komma 7 2 3 2 4 2" xfId="17112" xr:uid="{00000000-0005-0000-0000-000045400000}"/>
    <cellStyle name="Komma 7 2 3 2 5" xfId="12414" xr:uid="{00000000-0005-0000-0000-000046400000}"/>
    <cellStyle name="Komma 7 2 3 3" xfId="2958" xr:uid="{00000000-0005-0000-0000-000047400000}"/>
    <cellStyle name="Komma 7 2 3 3 2" xfId="8112" xr:uid="{00000000-0005-0000-0000-000048400000}"/>
    <cellStyle name="Komma 7 2 3 3 2 2" xfId="17894" xr:uid="{00000000-0005-0000-0000-000049400000}"/>
    <cellStyle name="Komma 7 2 3 3 3" xfId="13200" xr:uid="{00000000-0005-0000-0000-00004A400000}"/>
    <cellStyle name="Komma 7 2 3 4" xfId="4680" xr:uid="{00000000-0005-0000-0000-00004B400000}"/>
    <cellStyle name="Komma 7 2 3 4 2" xfId="9828" xr:uid="{00000000-0005-0000-0000-00004C400000}"/>
    <cellStyle name="Komma 7 2 3 4 2 2" xfId="19458" xr:uid="{00000000-0005-0000-0000-00004D400000}"/>
    <cellStyle name="Komma 7 2 3 4 3" xfId="14766" xr:uid="{00000000-0005-0000-0000-00004E400000}"/>
    <cellStyle name="Komma 7 2 3 5" xfId="6396" xr:uid="{00000000-0005-0000-0000-00004F400000}"/>
    <cellStyle name="Komma 7 2 3 5 2" xfId="16330" xr:uid="{00000000-0005-0000-0000-000050400000}"/>
    <cellStyle name="Komma 7 2 3 6" xfId="11550" xr:uid="{00000000-0005-0000-0000-000051400000}"/>
    <cellStyle name="Komma 7 2 4" xfId="725" xr:uid="{00000000-0005-0000-0000-000052400000}"/>
    <cellStyle name="Komma 7 2 4 2" xfId="2070" xr:uid="{00000000-0005-0000-0000-000053400000}"/>
    <cellStyle name="Komma 7 2 4 2 2" xfId="3821" xr:uid="{00000000-0005-0000-0000-000054400000}"/>
    <cellStyle name="Komma 7 2 4 2 2 2" xfId="8971" xr:uid="{00000000-0005-0000-0000-000055400000}"/>
    <cellStyle name="Komma 7 2 4 2 2 2 2" xfId="18677" xr:uid="{00000000-0005-0000-0000-000056400000}"/>
    <cellStyle name="Komma 7 2 4 2 2 3" xfId="13983" xr:uid="{00000000-0005-0000-0000-000057400000}"/>
    <cellStyle name="Komma 7 2 4 2 3" xfId="5539" xr:uid="{00000000-0005-0000-0000-000058400000}"/>
    <cellStyle name="Komma 7 2 4 2 3 2" xfId="10687" xr:uid="{00000000-0005-0000-0000-000059400000}"/>
    <cellStyle name="Komma 7 2 4 2 3 2 2" xfId="20241" xr:uid="{00000000-0005-0000-0000-00005A400000}"/>
    <cellStyle name="Komma 7 2 4 2 3 3" xfId="15549" xr:uid="{00000000-0005-0000-0000-00005B400000}"/>
    <cellStyle name="Komma 7 2 4 2 4" xfId="7255" xr:uid="{00000000-0005-0000-0000-00005C400000}"/>
    <cellStyle name="Komma 7 2 4 2 4 2" xfId="17113" xr:uid="{00000000-0005-0000-0000-00005D400000}"/>
    <cellStyle name="Komma 7 2 4 2 5" xfId="12415" xr:uid="{00000000-0005-0000-0000-00005E400000}"/>
    <cellStyle name="Komma 7 2 4 3" xfId="2959" xr:uid="{00000000-0005-0000-0000-00005F400000}"/>
    <cellStyle name="Komma 7 2 4 3 2" xfId="8113" xr:uid="{00000000-0005-0000-0000-000060400000}"/>
    <cellStyle name="Komma 7 2 4 3 2 2" xfId="17895" xr:uid="{00000000-0005-0000-0000-000061400000}"/>
    <cellStyle name="Komma 7 2 4 3 3" xfId="13201" xr:uid="{00000000-0005-0000-0000-000062400000}"/>
    <cellStyle name="Komma 7 2 4 4" xfId="4681" xr:uid="{00000000-0005-0000-0000-000063400000}"/>
    <cellStyle name="Komma 7 2 4 4 2" xfId="9829" xr:uid="{00000000-0005-0000-0000-000064400000}"/>
    <cellStyle name="Komma 7 2 4 4 2 2" xfId="19459" xr:uid="{00000000-0005-0000-0000-000065400000}"/>
    <cellStyle name="Komma 7 2 4 4 3" xfId="14767" xr:uid="{00000000-0005-0000-0000-000066400000}"/>
    <cellStyle name="Komma 7 2 4 5" xfId="6397" xr:uid="{00000000-0005-0000-0000-000067400000}"/>
    <cellStyle name="Komma 7 2 4 5 2" xfId="16331" xr:uid="{00000000-0005-0000-0000-000068400000}"/>
    <cellStyle name="Komma 7 2 4 6" xfId="11551" xr:uid="{00000000-0005-0000-0000-000069400000}"/>
    <cellStyle name="Komma 7 2 5" xfId="2066" xr:uid="{00000000-0005-0000-0000-00006A400000}"/>
    <cellStyle name="Komma 7 2 5 2" xfId="3817" xr:uid="{00000000-0005-0000-0000-00006B400000}"/>
    <cellStyle name="Komma 7 2 5 2 2" xfId="8967" xr:uid="{00000000-0005-0000-0000-00006C400000}"/>
    <cellStyle name="Komma 7 2 5 2 2 2" xfId="18673" xr:uid="{00000000-0005-0000-0000-00006D400000}"/>
    <cellStyle name="Komma 7 2 5 2 3" xfId="13979" xr:uid="{00000000-0005-0000-0000-00006E400000}"/>
    <cellStyle name="Komma 7 2 5 3" xfId="5535" xr:uid="{00000000-0005-0000-0000-00006F400000}"/>
    <cellStyle name="Komma 7 2 5 3 2" xfId="10683" xr:uid="{00000000-0005-0000-0000-000070400000}"/>
    <cellStyle name="Komma 7 2 5 3 2 2" xfId="20237" xr:uid="{00000000-0005-0000-0000-000071400000}"/>
    <cellStyle name="Komma 7 2 5 3 3" xfId="15545" xr:uid="{00000000-0005-0000-0000-000072400000}"/>
    <cellStyle name="Komma 7 2 5 4" xfId="7251" xr:uid="{00000000-0005-0000-0000-000073400000}"/>
    <cellStyle name="Komma 7 2 5 4 2" xfId="17109" xr:uid="{00000000-0005-0000-0000-000074400000}"/>
    <cellStyle name="Komma 7 2 5 5" xfId="12411" xr:uid="{00000000-0005-0000-0000-000075400000}"/>
    <cellStyle name="Komma 7 2 6" xfId="2955" xr:uid="{00000000-0005-0000-0000-000076400000}"/>
    <cellStyle name="Komma 7 2 6 2" xfId="8109" xr:uid="{00000000-0005-0000-0000-000077400000}"/>
    <cellStyle name="Komma 7 2 6 2 2" xfId="17891" xr:uid="{00000000-0005-0000-0000-000078400000}"/>
    <cellStyle name="Komma 7 2 6 3" xfId="13197" xr:uid="{00000000-0005-0000-0000-000079400000}"/>
    <cellStyle name="Komma 7 2 7" xfId="4677" xr:uid="{00000000-0005-0000-0000-00007A400000}"/>
    <cellStyle name="Komma 7 2 7 2" xfId="9825" xr:uid="{00000000-0005-0000-0000-00007B400000}"/>
    <cellStyle name="Komma 7 2 7 2 2" xfId="19455" xr:uid="{00000000-0005-0000-0000-00007C400000}"/>
    <cellStyle name="Komma 7 2 7 3" xfId="14763" xr:uid="{00000000-0005-0000-0000-00007D400000}"/>
    <cellStyle name="Komma 7 2 8" xfId="6393" xr:uid="{00000000-0005-0000-0000-00007E400000}"/>
    <cellStyle name="Komma 7 2 8 2" xfId="16327" xr:uid="{00000000-0005-0000-0000-00007F400000}"/>
    <cellStyle name="Komma 7 2 9" xfId="11547" xr:uid="{00000000-0005-0000-0000-000080400000}"/>
    <cellStyle name="Komma 7 3" xfId="726" xr:uid="{00000000-0005-0000-0000-000081400000}"/>
    <cellStyle name="Komma 7 3 2" xfId="727" xr:uid="{00000000-0005-0000-0000-000082400000}"/>
    <cellStyle name="Komma 7 3 2 2" xfId="2072" xr:uid="{00000000-0005-0000-0000-000083400000}"/>
    <cellStyle name="Komma 7 3 2 2 2" xfId="3823" xr:uid="{00000000-0005-0000-0000-000084400000}"/>
    <cellStyle name="Komma 7 3 2 2 2 2" xfId="8973" xr:uid="{00000000-0005-0000-0000-000085400000}"/>
    <cellStyle name="Komma 7 3 2 2 2 2 2" xfId="18679" xr:uid="{00000000-0005-0000-0000-000086400000}"/>
    <cellStyle name="Komma 7 3 2 2 2 3" xfId="13985" xr:uid="{00000000-0005-0000-0000-000087400000}"/>
    <cellStyle name="Komma 7 3 2 2 3" xfId="5541" xr:uid="{00000000-0005-0000-0000-000088400000}"/>
    <cellStyle name="Komma 7 3 2 2 3 2" xfId="10689" xr:uid="{00000000-0005-0000-0000-000089400000}"/>
    <cellStyle name="Komma 7 3 2 2 3 2 2" xfId="20243" xr:uid="{00000000-0005-0000-0000-00008A400000}"/>
    <cellStyle name="Komma 7 3 2 2 3 3" xfId="15551" xr:uid="{00000000-0005-0000-0000-00008B400000}"/>
    <cellStyle name="Komma 7 3 2 2 4" xfId="7257" xr:uid="{00000000-0005-0000-0000-00008C400000}"/>
    <cellStyle name="Komma 7 3 2 2 4 2" xfId="17115" xr:uid="{00000000-0005-0000-0000-00008D400000}"/>
    <cellStyle name="Komma 7 3 2 2 5" xfId="12417" xr:uid="{00000000-0005-0000-0000-00008E400000}"/>
    <cellStyle name="Komma 7 3 2 3" xfId="2961" xr:uid="{00000000-0005-0000-0000-00008F400000}"/>
    <cellStyle name="Komma 7 3 2 3 2" xfId="8115" xr:uid="{00000000-0005-0000-0000-000090400000}"/>
    <cellStyle name="Komma 7 3 2 3 2 2" xfId="17897" xr:uid="{00000000-0005-0000-0000-000091400000}"/>
    <cellStyle name="Komma 7 3 2 3 3" xfId="13203" xr:uid="{00000000-0005-0000-0000-000092400000}"/>
    <cellStyle name="Komma 7 3 2 4" xfId="4683" xr:uid="{00000000-0005-0000-0000-000093400000}"/>
    <cellStyle name="Komma 7 3 2 4 2" xfId="9831" xr:uid="{00000000-0005-0000-0000-000094400000}"/>
    <cellStyle name="Komma 7 3 2 4 2 2" xfId="19461" xr:uid="{00000000-0005-0000-0000-000095400000}"/>
    <cellStyle name="Komma 7 3 2 4 3" xfId="14769" xr:uid="{00000000-0005-0000-0000-000096400000}"/>
    <cellStyle name="Komma 7 3 2 5" xfId="6399" xr:uid="{00000000-0005-0000-0000-000097400000}"/>
    <cellStyle name="Komma 7 3 2 5 2" xfId="16333" xr:uid="{00000000-0005-0000-0000-000098400000}"/>
    <cellStyle name="Komma 7 3 2 6" xfId="11553" xr:uid="{00000000-0005-0000-0000-000099400000}"/>
    <cellStyle name="Komma 7 3 3" xfId="2071" xr:uid="{00000000-0005-0000-0000-00009A400000}"/>
    <cellStyle name="Komma 7 3 3 2" xfId="3822" xr:uid="{00000000-0005-0000-0000-00009B400000}"/>
    <cellStyle name="Komma 7 3 3 2 2" xfId="8972" xr:uid="{00000000-0005-0000-0000-00009C400000}"/>
    <cellStyle name="Komma 7 3 3 2 2 2" xfId="18678" xr:uid="{00000000-0005-0000-0000-00009D400000}"/>
    <cellStyle name="Komma 7 3 3 2 3" xfId="13984" xr:uid="{00000000-0005-0000-0000-00009E400000}"/>
    <cellStyle name="Komma 7 3 3 3" xfId="5540" xr:uid="{00000000-0005-0000-0000-00009F400000}"/>
    <cellStyle name="Komma 7 3 3 3 2" xfId="10688" xr:uid="{00000000-0005-0000-0000-0000A0400000}"/>
    <cellStyle name="Komma 7 3 3 3 2 2" xfId="20242" xr:uid="{00000000-0005-0000-0000-0000A1400000}"/>
    <cellStyle name="Komma 7 3 3 3 3" xfId="15550" xr:uid="{00000000-0005-0000-0000-0000A2400000}"/>
    <cellStyle name="Komma 7 3 3 4" xfId="7256" xr:uid="{00000000-0005-0000-0000-0000A3400000}"/>
    <cellStyle name="Komma 7 3 3 4 2" xfId="17114" xr:uid="{00000000-0005-0000-0000-0000A4400000}"/>
    <cellStyle name="Komma 7 3 3 5" xfId="12416" xr:uid="{00000000-0005-0000-0000-0000A5400000}"/>
    <cellStyle name="Komma 7 3 4" xfId="2960" xr:uid="{00000000-0005-0000-0000-0000A6400000}"/>
    <cellStyle name="Komma 7 3 4 2" xfId="8114" xr:uid="{00000000-0005-0000-0000-0000A7400000}"/>
    <cellStyle name="Komma 7 3 4 2 2" xfId="17896" xr:uid="{00000000-0005-0000-0000-0000A8400000}"/>
    <cellStyle name="Komma 7 3 4 3" xfId="13202" xr:uid="{00000000-0005-0000-0000-0000A9400000}"/>
    <cellStyle name="Komma 7 3 5" xfId="4682" xr:uid="{00000000-0005-0000-0000-0000AA400000}"/>
    <cellStyle name="Komma 7 3 5 2" xfId="9830" xr:uid="{00000000-0005-0000-0000-0000AB400000}"/>
    <cellStyle name="Komma 7 3 5 2 2" xfId="19460" xr:uid="{00000000-0005-0000-0000-0000AC400000}"/>
    <cellStyle name="Komma 7 3 5 3" xfId="14768" xr:uid="{00000000-0005-0000-0000-0000AD400000}"/>
    <cellStyle name="Komma 7 3 6" xfId="6398" xr:uid="{00000000-0005-0000-0000-0000AE400000}"/>
    <cellStyle name="Komma 7 3 6 2" xfId="16332" xr:uid="{00000000-0005-0000-0000-0000AF400000}"/>
    <cellStyle name="Komma 7 3 7" xfId="11552" xr:uid="{00000000-0005-0000-0000-0000B0400000}"/>
    <cellStyle name="Komma 7 4" xfId="728" xr:uid="{00000000-0005-0000-0000-0000B1400000}"/>
    <cellStyle name="Komma 7 4 2" xfId="2073" xr:uid="{00000000-0005-0000-0000-0000B2400000}"/>
    <cellStyle name="Komma 7 4 2 2" xfId="3824" xr:uid="{00000000-0005-0000-0000-0000B3400000}"/>
    <cellStyle name="Komma 7 4 2 2 2" xfId="8974" xr:uid="{00000000-0005-0000-0000-0000B4400000}"/>
    <cellStyle name="Komma 7 4 2 2 2 2" xfId="18680" xr:uid="{00000000-0005-0000-0000-0000B5400000}"/>
    <cellStyle name="Komma 7 4 2 2 3" xfId="13986" xr:uid="{00000000-0005-0000-0000-0000B6400000}"/>
    <cellStyle name="Komma 7 4 2 3" xfId="5542" xr:uid="{00000000-0005-0000-0000-0000B7400000}"/>
    <cellStyle name="Komma 7 4 2 3 2" xfId="10690" xr:uid="{00000000-0005-0000-0000-0000B8400000}"/>
    <cellStyle name="Komma 7 4 2 3 2 2" xfId="20244" xr:uid="{00000000-0005-0000-0000-0000B9400000}"/>
    <cellStyle name="Komma 7 4 2 3 3" xfId="15552" xr:uid="{00000000-0005-0000-0000-0000BA400000}"/>
    <cellStyle name="Komma 7 4 2 4" xfId="7258" xr:uid="{00000000-0005-0000-0000-0000BB400000}"/>
    <cellStyle name="Komma 7 4 2 4 2" xfId="17116" xr:uid="{00000000-0005-0000-0000-0000BC400000}"/>
    <cellStyle name="Komma 7 4 2 5" xfId="12418" xr:uid="{00000000-0005-0000-0000-0000BD400000}"/>
    <cellStyle name="Komma 7 4 3" xfId="2962" xr:uid="{00000000-0005-0000-0000-0000BE400000}"/>
    <cellStyle name="Komma 7 4 3 2" xfId="8116" xr:uid="{00000000-0005-0000-0000-0000BF400000}"/>
    <cellStyle name="Komma 7 4 3 2 2" xfId="17898" xr:uid="{00000000-0005-0000-0000-0000C0400000}"/>
    <cellStyle name="Komma 7 4 3 3" xfId="13204" xr:uid="{00000000-0005-0000-0000-0000C1400000}"/>
    <cellStyle name="Komma 7 4 4" xfId="4684" xr:uid="{00000000-0005-0000-0000-0000C2400000}"/>
    <cellStyle name="Komma 7 4 4 2" xfId="9832" xr:uid="{00000000-0005-0000-0000-0000C3400000}"/>
    <cellStyle name="Komma 7 4 4 2 2" xfId="19462" xr:uid="{00000000-0005-0000-0000-0000C4400000}"/>
    <cellStyle name="Komma 7 4 4 3" xfId="14770" xr:uid="{00000000-0005-0000-0000-0000C5400000}"/>
    <cellStyle name="Komma 7 4 5" xfId="6400" xr:uid="{00000000-0005-0000-0000-0000C6400000}"/>
    <cellStyle name="Komma 7 4 5 2" xfId="16334" xr:uid="{00000000-0005-0000-0000-0000C7400000}"/>
    <cellStyle name="Komma 7 4 6" xfId="11554" xr:uid="{00000000-0005-0000-0000-0000C8400000}"/>
    <cellStyle name="Komma 7 5" xfId="729" xr:uid="{00000000-0005-0000-0000-0000C9400000}"/>
    <cellStyle name="Komma 7 5 2" xfId="2074" xr:uid="{00000000-0005-0000-0000-0000CA400000}"/>
    <cellStyle name="Komma 7 5 2 2" xfId="3825" xr:uid="{00000000-0005-0000-0000-0000CB400000}"/>
    <cellStyle name="Komma 7 5 2 2 2" xfId="8975" xr:uid="{00000000-0005-0000-0000-0000CC400000}"/>
    <cellStyle name="Komma 7 5 2 2 2 2" xfId="18681" xr:uid="{00000000-0005-0000-0000-0000CD400000}"/>
    <cellStyle name="Komma 7 5 2 2 3" xfId="13987" xr:uid="{00000000-0005-0000-0000-0000CE400000}"/>
    <cellStyle name="Komma 7 5 2 3" xfId="5543" xr:uid="{00000000-0005-0000-0000-0000CF400000}"/>
    <cellStyle name="Komma 7 5 2 3 2" xfId="10691" xr:uid="{00000000-0005-0000-0000-0000D0400000}"/>
    <cellStyle name="Komma 7 5 2 3 2 2" xfId="20245" xr:uid="{00000000-0005-0000-0000-0000D1400000}"/>
    <cellStyle name="Komma 7 5 2 3 3" xfId="15553" xr:uid="{00000000-0005-0000-0000-0000D2400000}"/>
    <cellStyle name="Komma 7 5 2 4" xfId="7259" xr:uid="{00000000-0005-0000-0000-0000D3400000}"/>
    <cellStyle name="Komma 7 5 2 4 2" xfId="17117" xr:uid="{00000000-0005-0000-0000-0000D4400000}"/>
    <cellStyle name="Komma 7 5 2 5" xfId="12419" xr:uid="{00000000-0005-0000-0000-0000D5400000}"/>
    <cellStyle name="Komma 7 5 3" xfId="2963" xr:uid="{00000000-0005-0000-0000-0000D6400000}"/>
    <cellStyle name="Komma 7 5 3 2" xfId="8117" xr:uid="{00000000-0005-0000-0000-0000D7400000}"/>
    <cellStyle name="Komma 7 5 3 2 2" xfId="17899" xr:uid="{00000000-0005-0000-0000-0000D8400000}"/>
    <cellStyle name="Komma 7 5 3 3" xfId="13205" xr:uid="{00000000-0005-0000-0000-0000D9400000}"/>
    <cellStyle name="Komma 7 5 4" xfId="4685" xr:uid="{00000000-0005-0000-0000-0000DA400000}"/>
    <cellStyle name="Komma 7 5 4 2" xfId="9833" xr:uid="{00000000-0005-0000-0000-0000DB400000}"/>
    <cellStyle name="Komma 7 5 4 2 2" xfId="19463" xr:uid="{00000000-0005-0000-0000-0000DC400000}"/>
    <cellStyle name="Komma 7 5 4 3" xfId="14771" xr:uid="{00000000-0005-0000-0000-0000DD400000}"/>
    <cellStyle name="Komma 7 5 5" xfId="6401" xr:uid="{00000000-0005-0000-0000-0000DE400000}"/>
    <cellStyle name="Komma 7 5 5 2" xfId="16335" xr:uid="{00000000-0005-0000-0000-0000DF400000}"/>
    <cellStyle name="Komma 7 5 6" xfId="11555" xr:uid="{00000000-0005-0000-0000-0000E0400000}"/>
    <cellStyle name="Komma 7 6" xfId="2065" xr:uid="{00000000-0005-0000-0000-0000E1400000}"/>
    <cellStyle name="Komma 7 6 2" xfId="3816" xr:uid="{00000000-0005-0000-0000-0000E2400000}"/>
    <cellStyle name="Komma 7 6 2 2" xfId="8966" xr:uid="{00000000-0005-0000-0000-0000E3400000}"/>
    <cellStyle name="Komma 7 6 2 2 2" xfId="18672" xr:uid="{00000000-0005-0000-0000-0000E4400000}"/>
    <cellStyle name="Komma 7 6 2 3" xfId="13978" xr:uid="{00000000-0005-0000-0000-0000E5400000}"/>
    <cellStyle name="Komma 7 6 3" xfId="5534" xr:uid="{00000000-0005-0000-0000-0000E6400000}"/>
    <cellStyle name="Komma 7 6 3 2" xfId="10682" xr:uid="{00000000-0005-0000-0000-0000E7400000}"/>
    <cellStyle name="Komma 7 6 3 2 2" xfId="20236" xr:uid="{00000000-0005-0000-0000-0000E8400000}"/>
    <cellStyle name="Komma 7 6 3 3" xfId="15544" xr:uid="{00000000-0005-0000-0000-0000E9400000}"/>
    <cellStyle name="Komma 7 6 4" xfId="7250" xr:uid="{00000000-0005-0000-0000-0000EA400000}"/>
    <cellStyle name="Komma 7 6 4 2" xfId="17108" xr:uid="{00000000-0005-0000-0000-0000EB400000}"/>
    <cellStyle name="Komma 7 6 5" xfId="12410" xr:uid="{00000000-0005-0000-0000-0000EC400000}"/>
    <cellStyle name="Komma 7 7" xfId="2954" xr:uid="{00000000-0005-0000-0000-0000ED400000}"/>
    <cellStyle name="Komma 7 7 2" xfId="8108" xr:uid="{00000000-0005-0000-0000-0000EE400000}"/>
    <cellStyle name="Komma 7 7 2 2" xfId="17890" xr:uid="{00000000-0005-0000-0000-0000EF400000}"/>
    <cellStyle name="Komma 7 7 3" xfId="13196" xr:uid="{00000000-0005-0000-0000-0000F0400000}"/>
    <cellStyle name="Komma 7 8" xfId="4676" xr:uid="{00000000-0005-0000-0000-0000F1400000}"/>
    <cellStyle name="Komma 7 8 2" xfId="9824" xr:uid="{00000000-0005-0000-0000-0000F2400000}"/>
    <cellStyle name="Komma 7 8 2 2" xfId="19454" xr:uid="{00000000-0005-0000-0000-0000F3400000}"/>
    <cellStyle name="Komma 7 8 3" xfId="14762" xr:uid="{00000000-0005-0000-0000-0000F4400000}"/>
    <cellStyle name="Komma 7 9" xfId="6392" xr:uid="{00000000-0005-0000-0000-0000F5400000}"/>
    <cellStyle name="Komma 7 9 2" xfId="16326" xr:uid="{00000000-0005-0000-0000-0000F6400000}"/>
    <cellStyle name="Komma 8" xfId="730" xr:uid="{00000000-0005-0000-0000-0000F7400000}"/>
    <cellStyle name="Komma 8 10" xfId="11556" xr:uid="{00000000-0005-0000-0000-0000F8400000}"/>
    <cellStyle name="Komma 8 2" xfId="731" xr:uid="{00000000-0005-0000-0000-0000F9400000}"/>
    <cellStyle name="Komma 8 2 2" xfId="732" xr:uid="{00000000-0005-0000-0000-0000FA400000}"/>
    <cellStyle name="Komma 8 2 2 2" xfId="733" xr:uid="{00000000-0005-0000-0000-0000FB400000}"/>
    <cellStyle name="Komma 8 2 2 2 2" xfId="2078" xr:uid="{00000000-0005-0000-0000-0000FC400000}"/>
    <cellStyle name="Komma 8 2 2 2 2 2" xfId="3829" xr:uid="{00000000-0005-0000-0000-0000FD400000}"/>
    <cellStyle name="Komma 8 2 2 2 2 2 2" xfId="8979" xr:uid="{00000000-0005-0000-0000-0000FE400000}"/>
    <cellStyle name="Komma 8 2 2 2 2 2 2 2" xfId="18685" xr:uid="{00000000-0005-0000-0000-0000FF400000}"/>
    <cellStyle name="Komma 8 2 2 2 2 2 3" xfId="13991" xr:uid="{00000000-0005-0000-0000-000000410000}"/>
    <cellStyle name="Komma 8 2 2 2 2 3" xfId="5547" xr:uid="{00000000-0005-0000-0000-000001410000}"/>
    <cellStyle name="Komma 8 2 2 2 2 3 2" xfId="10695" xr:uid="{00000000-0005-0000-0000-000002410000}"/>
    <cellStyle name="Komma 8 2 2 2 2 3 2 2" xfId="20249" xr:uid="{00000000-0005-0000-0000-000003410000}"/>
    <cellStyle name="Komma 8 2 2 2 2 3 3" xfId="15557" xr:uid="{00000000-0005-0000-0000-000004410000}"/>
    <cellStyle name="Komma 8 2 2 2 2 4" xfId="7263" xr:uid="{00000000-0005-0000-0000-000005410000}"/>
    <cellStyle name="Komma 8 2 2 2 2 4 2" xfId="17121" xr:uid="{00000000-0005-0000-0000-000006410000}"/>
    <cellStyle name="Komma 8 2 2 2 2 5" xfId="12423" xr:uid="{00000000-0005-0000-0000-000007410000}"/>
    <cellStyle name="Komma 8 2 2 2 3" xfId="2967" xr:uid="{00000000-0005-0000-0000-000008410000}"/>
    <cellStyle name="Komma 8 2 2 2 3 2" xfId="8121" xr:uid="{00000000-0005-0000-0000-000009410000}"/>
    <cellStyle name="Komma 8 2 2 2 3 2 2" xfId="17903" xr:uid="{00000000-0005-0000-0000-00000A410000}"/>
    <cellStyle name="Komma 8 2 2 2 3 3" xfId="13209" xr:uid="{00000000-0005-0000-0000-00000B410000}"/>
    <cellStyle name="Komma 8 2 2 2 4" xfId="4689" xr:uid="{00000000-0005-0000-0000-00000C410000}"/>
    <cellStyle name="Komma 8 2 2 2 4 2" xfId="9837" xr:uid="{00000000-0005-0000-0000-00000D410000}"/>
    <cellStyle name="Komma 8 2 2 2 4 2 2" xfId="19467" xr:uid="{00000000-0005-0000-0000-00000E410000}"/>
    <cellStyle name="Komma 8 2 2 2 4 3" xfId="14775" xr:uid="{00000000-0005-0000-0000-00000F410000}"/>
    <cellStyle name="Komma 8 2 2 2 5" xfId="6405" xr:uid="{00000000-0005-0000-0000-000010410000}"/>
    <cellStyle name="Komma 8 2 2 2 5 2" xfId="16339" xr:uid="{00000000-0005-0000-0000-000011410000}"/>
    <cellStyle name="Komma 8 2 2 2 6" xfId="11559" xr:uid="{00000000-0005-0000-0000-000012410000}"/>
    <cellStyle name="Komma 8 2 2 3" xfId="2077" xr:uid="{00000000-0005-0000-0000-000013410000}"/>
    <cellStyle name="Komma 8 2 2 3 2" xfId="3828" xr:uid="{00000000-0005-0000-0000-000014410000}"/>
    <cellStyle name="Komma 8 2 2 3 2 2" xfId="8978" xr:uid="{00000000-0005-0000-0000-000015410000}"/>
    <cellStyle name="Komma 8 2 2 3 2 2 2" xfId="18684" xr:uid="{00000000-0005-0000-0000-000016410000}"/>
    <cellStyle name="Komma 8 2 2 3 2 3" xfId="13990" xr:uid="{00000000-0005-0000-0000-000017410000}"/>
    <cellStyle name="Komma 8 2 2 3 3" xfId="5546" xr:uid="{00000000-0005-0000-0000-000018410000}"/>
    <cellStyle name="Komma 8 2 2 3 3 2" xfId="10694" xr:uid="{00000000-0005-0000-0000-000019410000}"/>
    <cellStyle name="Komma 8 2 2 3 3 2 2" xfId="20248" xr:uid="{00000000-0005-0000-0000-00001A410000}"/>
    <cellStyle name="Komma 8 2 2 3 3 3" xfId="15556" xr:uid="{00000000-0005-0000-0000-00001B410000}"/>
    <cellStyle name="Komma 8 2 2 3 4" xfId="7262" xr:uid="{00000000-0005-0000-0000-00001C410000}"/>
    <cellStyle name="Komma 8 2 2 3 4 2" xfId="17120" xr:uid="{00000000-0005-0000-0000-00001D410000}"/>
    <cellStyle name="Komma 8 2 2 3 5" xfId="12422" xr:uid="{00000000-0005-0000-0000-00001E410000}"/>
    <cellStyle name="Komma 8 2 2 4" xfId="2966" xr:uid="{00000000-0005-0000-0000-00001F410000}"/>
    <cellStyle name="Komma 8 2 2 4 2" xfId="8120" xr:uid="{00000000-0005-0000-0000-000020410000}"/>
    <cellStyle name="Komma 8 2 2 4 2 2" xfId="17902" xr:uid="{00000000-0005-0000-0000-000021410000}"/>
    <cellStyle name="Komma 8 2 2 4 3" xfId="13208" xr:uid="{00000000-0005-0000-0000-000022410000}"/>
    <cellStyle name="Komma 8 2 2 5" xfId="4688" xr:uid="{00000000-0005-0000-0000-000023410000}"/>
    <cellStyle name="Komma 8 2 2 5 2" xfId="9836" xr:uid="{00000000-0005-0000-0000-000024410000}"/>
    <cellStyle name="Komma 8 2 2 5 2 2" xfId="19466" xr:uid="{00000000-0005-0000-0000-000025410000}"/>
    <cellStyle name="Komma 8 2 2 5 3" xfId="14774" xr:uid="{00000000-0005-0000-0000-000026410000}"/>
    <cellStyle name="Komma 8 2 2 6" xfId="6404" xr:uid="{00000000-0005-0000-0000-000027410000}"/>
    <cellStyle name="Komma 8 2 2 6 2" xfId="16338" xr:uid="{00000000-0005-0000-0000-000028410000}"/>
    <cellStyle name="Komma 8 2 2 7" xfId="11558" xr:uid="{00000000-0005-0000-0000-000029410000}"/>
    <cellStyle name="Komma 8 2 3" xfId="734" xr:uid="{00000000-0005-0000-0000-00002A410000}"/>
    <cellStyle name="Komma 8 2 3 2" xfId="2079" xr:uid="{00000000-0005-0000-0000-00002B410000}"/>
    <cellStyle name="Komma 8 2 3 2 2" xfId="3830" xr:uid="{00000000-0005-0000-0000-00002C410000}"/>
    <cellStyle name="Komma 8 2 3 2 2 2" xfId="8980" xr:uid="{00000000-0005-0000-0000-00002D410000}"/>
    <cellStyle name="Komma 8 2 3 2 2 2 2" xfId="18686" xr:uid="{00000000-0005-0000-0000-00002E410000}"/>
    <cellStyle name="Komma 8 2 3 2 2 3" xfId="13992" xr:uid="{00000000-0005-0000-0000-00002F410000}"/>
    <cellStyle name="Komma 8 2 3 2 3" xfId="5548" xr:uid="{00000000-0005-0000-0000-000030410000}"/>
    <cellStyle name="Komma 8 2 3 2 3 2" xfId="10696" xr:uid="{00000000-0005-0000-0000-000031410000}"/>
    <cellStyle name="Komma 8 2 3 2 3 2 2" xfId="20250" xr:uid="{00000000-0005-0000-0000-000032410000}"/>
    <cellStyle name="Komma 8 2 3 2 3 3" xfId="15558" xr:uid="{00000000-0005-0000-0000-000033410000}"/>
    <cellStyle name="Komma 8 2 3 2 4" xfId="7264" xr:uid="{00000000-0005-0000-0000-000034410000}"/>
    <cellStyle name="Komma 8 2 3 2 4 2" xfId="17122" xr:uid="{00000000-0005-0000-0000-000035410000}"/>
    <cellStyle name="Komma 8 2 3 2 5" xfId="12424" xr:uid="{00000000-0005-0000-0000-000036410000}"/>
    <cellStyle name="Komma 8 2 3 3" xfId="2968" xr:uid="{00000000-0005-0000-0000-000037410000}"/>
    <cellStyle name="Komma 8 2 3 3 2" xfId="8122" xr:uid="{00000000-0005-0000-0000-000038410000}"/>
    <cellStyle name="Komma 8 2 3 3 2 2" xfId="17904" xr:uid="{00000000-0005-0000-0000-000039410000}"/>
    <cellStyle name="Komma 8 2 3 3 3" xfId="13210" xr:uid="{00000000-0005-0000-0000-00003A410000}"/>
    <cellStyle name="Komma 8 2 3 4" xfId="4690" xr:uid="{00000000-0005-0000-0000-00003B410000}"/>
    <cellStyle name="Komma 8 2 3 4 2" xfId="9838" xr:uid="{00000000-0005-0000-0000-00003C410000}"/>
    <cellStyle name="Komma 8 2 3 4 2 2" xfId="19468" xr:uid="{00000000-0005-0000-0000-00003D410000}"/>
    <cellStyle name="Komma 8 2 3 4 3" xfId="14776" xr:uid="{00000000-0005-0000-0000-00003E410000}"/>
    <cellStyle name="Komma 8 2 3 5" xfId="6406" xr:uid="{00000000-0005-0000-0000-00003F410000}"/>
    <cellStyle name="Komma 8 2 3 5 2" xfId="16340" xr:uid="{00000000-0005-0000-0000-000040410000}"/>
    <cellStyle name="Komma 8 2 3 6" xfId="11560" xr:uid="{00000000-0005-0000-0000-000041410000}"/>
    <cellStyle name="Komma 8 2 4" xfId="735" xr:uid="{00000000-0005-0000-0000-000042410000}"/>
    <cellStyle name="Komma 8 2 4 2" xfId="2080" xr:uid="{00000000-0005-0000-0000-000043410000}"/>
    <cellStyle name="Komma 8 2 4 2 2" xfId="3831" xr:uid="{00000000-0005-0000-0000-000044410000}"/>
    <cellStyle name="Komma 8 2 4 2 2 2" xfId="8981" xr:uid="{00000000-0005-0000-0000-000045410000}"/>
    <cellStyle name="Komma 8 2 4 2 2 2 2" xfId="18687" xr:uid="{00000000-0005-0000-0000-000046410000}"/>
    <cellStyle name="Komma 8 2 4 2 2 3" xfId="13993" xr:uid="{00000000-0005-0000-0000-000047410000}"/>
    <cellStyle name="Komma 8 2 4 2 3" xfId="5549" xr:uid="{00000000-0005-0000-0000-000048410000}"/>
    <cellStyle name="Komma 8 2 4 2 3 2" xfId="10697" xr:uid="{00000000-0005-0000-0000-000049410000}"/>
    <cellStyle name="Komma 8 2 4 2 3 2 2" xfId="20251" xr:uid="{00000000-0005-0000-0000-00004A410000}"/>
    <cellStyle name="Komma 8 2 4 2 3 3" xfId="15559" xr:uid="{00000000-0005-0000-0000-00004B410000}"/>
    <cellStyle name="Komma 8 2 4 2 4" xfId="7265" xr:uid="{00000000-0005-0000-0000-00004C410000}"/>
    <cellStyle name="Komma 8 2 4 2 4 2" xfId="17123" xr:uid="{00000000-0005-0000-0000-00004D410000}"/>
    <cellStyle name="Komma 8 2 4 2 5" xfId="12425" xr:uid="{00000000-0005-0000-0000-00004E410000}"/>
    <cellStyle name="Komma 8 2 4 3" xfId="2969" xr:uid="{00000000-0005-0000-0000-00004F410000}"/>
    <cellStyle name="Komma 8 2 4 3 2" xfId="8123" xr:uid="{00000000-0005-0000-0000-000050410000}"/>
    <cellStyle name="Komma 8 2 4 3 2 2" xfId="17905" xr:uid="{00000000-0005-0000-0000-000051410000}"/>
    <cellStyle name="Komma 8 2 4 3 3" xfId="13211" xr:uid="{00000000-0005-0000-0000-000052410000}"/>
    <cellStyle name="Komma 8 2 4 4" xfId="4691" xr:uid="{00000000-0005-0000-0000-000053410000}"/>
    <cellStyle name="Komma 8 2 4 4 2" xfId="9839" xr:uid="{00000000-0005-0000-0000-000054410000}"/>
    <cellStyle name="Komma 8 2 4 4 2 2" xfId="19469" xr:uid="{00000000-0005-0000-0000-000055410000}"/>
    <cellStyle name="Komma 8 2 4 4 3" xfId="14777" xr:uid="{00000000-0005-0000-0000-000056410000}"/>
    <cellStyle name="Komma 8 2 4 5" xfId="6407" xr:uid="{00000000-0005-0000-0000-000057410000}"/>
    <cellStyle name="Komma 8 2 4 5 2" xfId="16341" xr:uid="{00000000-0005-0000-0000-000058410000}"/>
    <cellStyle name="Komma 8 2 4 6" xfId="11561" xr:uid="{00000000-0005-0000-0000-000059410000}"/>
    <cellStyle name="Komma 8 2 5" xfId="2076" xr:uid="{00000000-0005-0000-0000-00005A410000}"/>
    <cellStyle name="Komma 8 2 5 2" xfId="3827" xr:uid="{00000000-0005-0000-0000-00005B410000}"/>
    <cellStyle name="Komma 8 2 5 2 2" xfId="8977" xr:uid="{00000000-0005-0000-0000-00005C410000}"/>
    <cellStyle name="Komma 8 2 5 2 2 2" xfId="18683" xr:uid="{00000000-0005-0000-0000-00005D410000}"/>
    <cellStyle name="Komma 8 2 5 2 3" xfId="13989" xr:uid="{00000000-0005-0000-0000-00005E410000}"/>
    <cellStyle name="Komma 8 2 5 3" xfId="5545" xr:uid="{00000000-0005-0000-0000-00005F410000}"/>
    <cellStyle name="Komma 8 2 5 3 2" xfId="10693" xr:uid="{00000000-0005-0000-0000-000060410000}"/>
    <cellStyle name="Komma 8 2 5 3 2 2" xfId="20247" xr:uid="{00000000-0005-0000-0000-000061410000}"/>
    <cellStyle name="Komma 8 2 5 3 3" xfId="15555" xr:uid="{00000000-0005-0000-0000-000062410000}"/>
    <cellStyle name="Komma 8 2 5 4" xfId="7261" xr:uid="{00000000-0005-0000-0000-000063410000}"/>
    <cellStyle name="Komma 8 2 5 4 2" xfId="17119" xr:uid="{00000000-0005-0000-0000-000064410000}"/>
    <cellStyle name="Komma 8 2 5 5" xfId="12421" xr:uid="{00000000-0005-0000-0000-000065410000}"/>
    <cellStyle name="Komma 8 2 6" xfId="2965" xr:uid="{00000000-0005-0000-0000-000066410000}"/>
    <cellStyle name="Komma 8 2 6 2" xfId="8119" xr:uid="{00000000-0005-0000-0000-000067410000}"/>
    <cellStyle name="Komma 8 2 6 2 2" xfId="17901" xr:uid="{00000000-0005-0000-0000-000068410000}"/>
    <cellStyle name="Komma 8 2 6 3" xfId="13207" xr:uid="{00000000-0005-0000-0000-000069410000}"/>
    <cellStyle name="Komma 8 2 7" xfId="4687" xr:uid="{00000000-0005-0000-0000-00006A410000}"/>
    <cellStyle name="Komma 8 2 7 2" xfId="9835" xr:uid="{00000000-0005-0000-0000-00006B410000}"/>
    <cellStyle name="Komma 8 2 7 2 2" xfId="19465" xr:uid="{00000000-0005-0000-0000-00006C410000}"/>
    <cellStyle name="Komma 8 2 7 3" xfId="14773" xr:uid="{00000000-0005-0000-0000-00006D410000}"/>
    <cellStyle name="Komma 8 2 8" xfId="6403" xr:uid="{00000000-0005-0000-0000-00006E410000}"/>
    <cellStyle name="Komma 8 2 8 2" xfId="16337" xr:uid="{00000000-0005-0000-0000-00006F410000}"/>
    <cellStyle name="Komma 8 2 9" xfId="11557" xr:uid="{00000000-0005-0000-0000-000070410000}"/>
    <cellStyle name="Komma 8 3" xfId="736" xr:uid="{00000000-0005-0000-0000-000071410000}"/>
    <cellStyle name="Komma 8 3 2" xfId="737" xr:uid="{00000000-0005-0000-0000-000072410000}"/>
    <cellStyle name="Komma 8 3 2 2" xfId="2082" xr:uid="{00000000-0005-0000-0000-000073410000}"/>
    <cellStyle name="Komma 8 3 2 2 2" xfId="3833" xr:uid="{00000000-0005-0000-0000-000074410000}"/>
    <cellStyle name="Komma 8 3 2 2 2 2" xfId="8983" xr:uid="{00000000-0005-0000-0000-000075410000}"/>
    <cellStyle name="Komma 8 3 2 2 2 2 2" xfId="18689" xr:uid="{00000000-0005-0000-0000-000076410000}"/>
    <cellStyle name="Komma 8 3 2 2 2 3" xfId="13995" xr:uid="{00000000-0005-0000-0000-000077410000}"/>
    <cellStyle name="Komma 8 3 2 2 3" xfId="5551" xr:uid="{00000000-0005-0000-0000-000078410000}"/>
    <cellStyle name="Komma 8 3 2 2 3 2" xfId="10699" xr:uid="{00000000-0005-0000-0000-000079410000}"/>
    <cellStyle name="Komma 8 3 2 2 3 2 2" xfId="20253" xr:uid="{00000000-0005-0000-0000-00007A410000}"/>
    <cellStyle name="Komma 8 3 2 2 3 3" xfId="15561" xr:uid="{00000000-0005-0000-0000-00007B410000}"/>
    <cellStyle name="Komma 8 3 2 2 4" xfId="7267" xr:uid="{00000000-0005-0000-0000-00007C410000}"/>
    <cellStyle name="Komma 8 3 2 2 4 2" xfId="17125" xr:uid="{00000000-0005-0000-0000-00007D410000}"/>
    <cellStyle name="Komma 8 3 2 2 5" xfId="12427" xr:uid="{00000000-0005-0000-0000-00007E410000}"/>
    <cellStyle name="Komma 8 3 2 3" xfId="2971" xr:uid="{00000000-0005-0000-0000-00007F410000}"/>
    <cellStyle name="Komma 8 3 2 3 2" xfId="8125" xr:uid="{00000000-0005-0000-0000-000080410000}"/>
    <cellStyle name="Komma 8 3 2 3 2 2" xfId="17907" xr:uid="{00000000-0005-0000-0000-000081410000}"/>
    <cellStyle name="Komma 8 3 2 3 3" xfId="13213" xr:uid="{00000000-0005-0000-0000-000082410000}"/>
    <cellStyle name="Komma 8 3 2 4" xfId="4693" xr:uid="{00000000-0005-0000-0000-000083410000}"/>
    <cellStyle name="Komma 8 3 2 4 2" xfId="9841" xr:uid="{00000000-0005-0000-0000-000084410000}"/>
    <cellStyle name="Komma 8 3 2 4 2 2" xfId="19471" xr:uid="{00000000-0005-0000-0000-000085410000}"/>
    <cellStyle name="Komma 8 3 2 4 3" xfId="14779" xr:uid="{00000000-0005-0000-0000-000086410000}"/>
    <cellStyle name="Komma 8 3 2 5" xfId="6409" xr:uid="{00000000-0005-0000-0000-000087410000}"/>
    <cellStyle name="Komma 8 3 2 5 2" xfId="16343" xr:uid="{00000000-0005-0000-0000-000088410000}"/>
    <cellStyle name="Komma 8 3 2 6" xfId="11563" xr:uid="{00000000-0005-0000-0000-000089410000}"/>
    <cellStyle name="Komma 8 3 3" xfId="2081" xr:uid="{00000000-0005-0000-0000-00008A410000}"/>
    <cellStyle name="Komma 8 3 3 2" xfId="3832" xr:uid="{00000000-0005-0000-0000-00008B410000}"/>
    <cellStyle name="Komma 8 3 3 2 2" xfId="8982" xr:uid="{00000000-0005-0000-0000-00008C410000}"/>
    <cellStyle name="Komma 8 3 3 2 2 2" xfId="18688" xr:uid="{00000000-0005-0000-0000-00008D410000}"/>
    <cellStyle name="Komma 8 3 3 2 3" xfId="13994" xr:uid="{00000000-0005-0000-0000-00008E410000}"/>
    <cellStyle name="Komma 8 3 3 3" xfId="5550" xr:uid="{00000000-0005-0000-0000-00008F410000}"/>
    <cellStyle name="Komma 8 3 3 3 2" xfId="10698" xr:uid="{00000000-0005-0000-0000-000090410000}"/>
    <cellStyle name="Komma 8 3 3 3 2 2" xfId="20252" xr:uid="{00000000-0005-0000-0000-000091410000}"/>
    <cellStyle name="Komma 8 3 3 3 3" xfId="15560" xr:uid="{00000000-0005-0000-0000-000092410000}"/>
    <cellStyle name="Komma 8 3 3 4" xfId="7266" xr:uid="{00000000-0005-0000-0000-000093410000}"/>
    <cellStyle name="Komma 8 3 3 4 2" xfId="17124" xr:uid="{00000000-0005-0000-0000-000094410000}"/>
    <cellStyle name="Komma 8 3 3 5" xfId="12426" xr:uid="{00000000-0005-0000-0000-000095410000}"/>
    <cellStyle name="Komma 8 3 4" xfId="2970" xr:uid="{00000000-0005-0000-0000-000096410000}"/>
    <cellStyle name="Komma 8 3 4 2" xfId="8124" xr:uid="{00000000-0005-0000-0000-000097410000}"/>
    <cellStyle name="Komma 8 3 4 2 2" xfId="17906" xr:uid="{00000000-0005-0000-0000-000098410000}"/>
    <cellStyle name="Komma 8 3 4 3" xfId="13212" xr:uid="{00000000-0005-0000-0000-000099410000}"/>
    <cellStyle name="Komma 8 3 5" xfId="4692" xr:uid="{00000000-0005-0000-0000-00009A410000}"/>
    <cellStyle name="Komma 8 3 5 2" xfId="9840" xr:uid="{00000000-0005-0000-0000-00009B410000}"/>
    <cellStyle name="Komma 8 3 5 2 2" xfId="19470" xr:uid="{00000000-0005-0000-0000-00009C410000}"/>
    <cellStyle name="Komma 8 3 5 3" xfId="14778" xr:uid="{00000000-0005-0000-0000-00009D410000}"/>
    <cellStyle name="Komma 8 3 6" xfId="6408" xr:uid="{00000000-0005-0000-0000-00009E410000}"/>
    <cellStyle name="Komma 8 3 6 2" xfId="16342" xr:uid="{00000000-0005-0000-0000-00009F410000}"/>
    <cellStyle name="Komma 8 3 7" xfId="11562" xr:uid="{00000000-0005-0000-0000-0000A0410000}"/>
    <cellStyle name="Komma 8 4" xfId="738" xr:uid="{00000000-0005-0000-0000-0000A1410000}"/>
    <cellStyle name="Komma 8 4 2" xfId="2083" xr:uid="{00000000-0005-0000-0000-0000A2410000}"/>
    <cellStyle name="Komma 8 4 2 2" xfId="3834" xr:uid="{00000000-0005-0000-0000-0000A3410000}"/>
    <cellStyle name="Komma 8 4 2 2 2" xfId="8984" xr:uid="{00000000-0005-0000-0000-0000A4410000}"/>
    <cellStyle name="Komma 8 4 2 2 2 2" xfId="18690" xr:uid="{00000000-0005-0000-0000-0000A5410000}"/>
    <cellStyle name="Komma 8 4 2 2 3" xfId="13996" xr:uid="{00000000-0005-0000-0000-0000A6410000}"/>
    <cellStyle name="Komma 8 4 2 3" xfId="5552" xr:uid="{00000000-0005-0000-0000-0000A7410000}"/>
    <cellStyle name="Komma 8 4 2 3 2" xfId="10700" xr:uid="{00000000-0005-0000-0000-0000A8410000}"/>
    <cellStyle name="Komma 8 4 2 3 2 2" xfId="20254" xr:uid="{00000000-0005-0000-0000-0000A9410000}"/>
    <cellStyle name="Komma 8 4 2 3 3" xfId="15562" xr:uid="{00000000-0005-0000-0000-0000AA410000}"/>
    <cellStyle name="Komma 8 4 2 4" xfId="7268" xr:uid="{00000000-0005-0000-0000-0000AB410000}"/>
    <cellStyle name="Komma 8 4 2 4 2" xfId="17126" xr:uid="{00000000-0005-0000-0000-0000AC410000}"/>
    <cellStyle name="Komma 8 4 2 5" xfId="12428" xr:uid="{00000000-0005-0000-0000-0000AD410000}"/>
    <cellStyle name="Komma 8 4 3" xfId="2972" xr:uid="{00000000-0005-0000-0000-0000AE410000}"/>
    <cellStyle name="Komma 8 4 3 2" xfId="8126" xr:uid="{00000000-0005-0000-0000-0000AF410000}"/>
    <cellStyle name="Komma 8 4 3 2 2" xfId="17908" xr:uid="{00000000-0005-0000-0000-0000B0410000}"/>
    <cellStyle name="Komma 8 4 3 3" xfId="13214" xr:uid="{00000000-0005-0000-0000-0000B1410000}"/>
    <cellStyle name="Komma 8 4 4" xfId="4694" xr:uid="{00000000-0005-0000-0000-0000B2410000}"/>
    <cellStyle name="Komma 8 4 4 2" xfId="9842" xr:uid="{00000000-0005-0000-0000-0000B3410000}"/>
    <cellStyle name="Komma 8 4 4 2 2" xfId="19472" xr:uid="{00000000-0005-0000-0000-0000B4410000}"/>
    <cellStyle name="Komma 8 4 4 3" xfId="14780" xr:uid="{00000000-0005-0000-0000-0000B5410000}"/>
    <cellStyle name="Komma 8 4 5" xfId="6410" xr:uid="{00000000-0005-0000-0000-0000B6410000}"/>
    <cellStyle name="Komma 8 4 5 2" xfId="16344" xr:uid="{00000000-0005-0000-0000-0000B7410000}"/>
    <cellStyle name="Komma 8 4 6" xfId="11564" xr:uid="{00000000-0005-0000-0000-0000B8410000}"/>
    <cellStyle name="Komma 8 5" xfId="739" xr:uid="{00000000-0005-0000-0000-0000B9410000}"/>
    <cellStyle name="Komma 8 5 2" xfId="2084" xr:uid="{00000000-0005-0000-0000-0000BA410000}"/>
    <cellStyle name="Komma 8 5 2 2" xfId="3835" xr:uid="{00000000-0005-0000-0000-0000BB410000}"/>
    <cellStyle name="Komma 8 5 2 2 2" xfId="8985" xr:uid="{00000000-0005-0000-0000-0000BC410000}"/>
    <cellStyle name="Komma 8 5 2 2 2 2" xfId="18691" xr:uid="{00000000-0005-0000-0000-0000BD410000}"/>
    <cellStyle name="Komma 8 5 2 2 3" xfId="13997" xr:uid="{00000000-0005-0000-0000-0000BE410000}"/>
    <cellStyle name="Komma 8 5 2 3" xfId="5553" xr:uid="{00000000-0005-0000-0000-0000BF410000}"/>
    <cellStyle name="Komma 8 5 2 3 2" xfId="10701" xr:uid="{00000000-0005-0000-0000-0000C0410000}"/>
    <cellStyle name="Komma 8 5 2 3 2 2" xfId="20255" xr:uid="{00000000-0005-0000-0000-0000C1410000}"/>
    <cellStyle name="Komma 8 5 2 3 3" xfId="15563" xr:uid="{00000000-0005-0000-0000-0000C2410000}"/>
    <cellStyle name="Komma 8 5 2 4" xfId="7269" xr:uid="{00000000-0005-0000-0000-0000C3410000}"/>
    <cellStyle name="Komma 8 5 2 4 2" xfId="17127" xr:uid="{00000000-0005-0000-0000-0000C4410000}"/>
    <cellStyle name="Komma 8 5 2 5" xfId="12429" xr:uid="{00000000-0005-0000-0000-0000C5410000}"/>
    <cellStyle name="Komma 8 5 3" xfId="2973" xr:uid="{00000000-0005-0000-0000-0000C6410000}"/>
    <cellStyle name="Komma 8 5 3 2" xfId="8127" xr:uid="{00000000-0005-0000-0000-0000C7410000}"/>
    <cellStyle name="Komma 8 5 3 2 2" xfId="17909" xr:uid="{00000000-0005-0000-0000-0000C8410000}"/>
    <cellStyle name="Komma 8 5 3 3" xfId="13215" xr:uid="{00000000-0005-0000-0000-0000C9410000}"/>
    <cellStyle name="Komma 8 5 4" xfId="4695" xr:uid="{00000000-0005-0000-0000-0000CA410000}"/>
    <cellStyle name="Komma 8 5 4 2" xfId="9843" xr:uid="{00000000-0005-0000-0000-0000CB410000}"/>
    <cellStyle name="Komma 8 5 4 2 2" xfId="19473" xr:uid="{00000000-0005-0000-0000-0000CC410000}"/>
    <cellStyle name="Komma 8 5 4 3" xfId="14781" xr:uid="{00000000-0005-0000-0000-0000CD410000}"/>
    <cellStyle name="Komma 8 5 5" xfId="6411" xr:uid="{00000000-0005-0000-0000-0000CE410000}"/>
    <cellStyle name="Komma 8 5 5 2" xfId="16345" xr:uid="{00000000-0005-0000-0000-0000CF410000}"/>
    <cellStyle name="Komma 8 5 6" xfId="11565" xr:uid="{00000000-0005-0000-0000-0000D0410000}"/>
    <cellStyle name="Komma 8 6" xfId="2075" xr:uid="{00000000-0005-0000-0000-0000D1410000}"/>
    <cellStyle name="Komma 8 6 2" xfId="3826" xr:uid="{00000000-0005-0000-0000-0000D2410000}"/>
    <cellStyle name="Komma 8 6 2 2" xfId="8976" xr:uid="{00000000-0005-0000-0000-0000D3410000}"/>
    <cellStyle name="Komma 8 6 2 2 2" xfId="18682" xr:uid="{00000000-0005-0000-0000-0000D4410000}"/>
    <cellStyle name="Komma 8 6 2 3" xfId="13988" xr:uid="{00000000-0005-0000-0000-0000D5410000}"/>
    <cellStyle name="Komma 8 6 3" xfId="5544" xr:uid="{00000000-0005-0000-0000-0000D6410000}"/>
    <cellStyle name="Komma 8 6 3 2" xfId="10692" xr:uid="{00000000-0005-0000-0000-0000D7410000}"/>
    <cellStyle name="Komma 8 6 3 2 2" xfId="20246" xr:uid="{00000000-0005-0000-0000-0000D8410000}"/>
    <cellStyle name="Komma 8 6 3 3" xfId="15554" xr:uid="{00000000-0005-0000-0000-0000D9410000}"/>
    <cellStyle name="Komma 8 6 4" xfId="7260" xr:uid="{00000000-0005-0000-0000-0000DA410000}"/>
    <cellStyle name="Komma 8 6 4 2" xfId="17118" xr:uid="{00000000-0005-0000-0000-0000DB410000}"/>
    <cellStyle name="Komma 8 6 5" xfId="12420" xr:uid="{00000000-0005-0000-0000-0000DC410000}"/>
    <cellStyle name="Komma 8 7" xfId="2964" xr:uid="{00000000-0005-0000-0000-0000DD410000}"/>
    <cellStyle name="Komma 8 7 2" xfId="8118" xr:uid="{00000000-0005-0000-0000-0000DE410000}"/>
    <cellStyle name="Komma 8 7 2 2" xfId="17900" xr:uid="{00000000-0005-0000-0000-0000DF410000}"/>
    <cellStyle name="Komma 8 7 3" xfId="13206" xr:uid="{00000000-0005-0000-0000-0000E0410000}"/>
    <cellStyle name="Komma 8 8" xfId="4686" xr:uid="{00000000-0005-0000-0000-0000E1410000}"/>
    <cellStyle name="Komma 8 8 2" xfId="9834" xr:uid="{00000000-0005-0000-0000-0000E2410000}"/>
    <cellStyle name="Komma 8 8 2 2" xfId="19464" xr:uid="{00000000-0005-0000-0000-0000E3410000}"/>
    <cellStyle name="Komma 8 8 3" xfId="14772" xr:uid="{00000000-0005-0000-0000-0000E4410000}"/>
    <cellStyle name="Komma 8 9" xfId="6402" xr:uid="{00000000-0005-0000-0000-0000E5410000}"/>
    <cellStyle name="Komma 8 9 2" xfId="16336" xr:uid="{00000000-0005-0000-0000-0000E6410000}"/>
    <cellStyle name="Komma 9" xfId="740" xr:uid="{00000000-0005-0000-0000-0000E7410000}"/>
    <cellStyle name="Komma 9 10" xfId="11566" xr:uid="{00000000-0005-0000-0000-0000E8410000}"/>
    <cellStyle name="Komma 9 2" xfId="741" xr:uid="{00000000-0005-0000-0000-0000E9410000}"/>
    <cellStyle name="Komma 9 2 2" xfId="742" xr:uid="{00000000-0005-0000-0000-0000EA410000}"/>
    <cellStyle name="Komma 9 2 2 2" xfId="743" xr:uid="{00000000-0005-0000-0000-0000EB410000}"/>
    <cellStyle name="Komma 9 2 2 2 2" xfId="2088" xr:uid="{00000000-0005-0000-0000-0000EC410000}"/>
    <cellStyle name="Komma 9 2 2 2 2 2" xfId="3839" xr:uid="{00000000-0005-0000-0000-0000ED410000}"/>
    <cellStyle name="Komma 9 2 2 2 2 2 2" xfId="8989" xr:uid="{00000000-0005-0000-0000-0000EE410000}"/>
    <cellStyle name="Komma 9 2 2 2 2 2 2 2" xfId="18695" xr:uid="{00000000-0005-0000-0000-0000EF410000}"/>
    <cellStyle name="Komma 9 2 2 2 2 2 3" xfId="14001" xr:uid="{00000000-0005-0000-0000-0000F0410000}"/>
    <cellStyle name="Komma 9 2 2 2 2 3" xfId="5557" xr:uid="{00000000-0005-0000-0000-0000F1410000}"/>
    <cellStyle name="Komma 9 2 2 2 2 3 2" xfId="10705" xr:uid="{00000000-0005-0000-0000-0000F2410000}"/>
    <cellStyle name="Komma 9 2 2 2 2 3 2 2" xfId="20259" xr:uid="{00000000-0005-0000-0000-0000F3410000}"/>
    <cellStyle name="Komma 9 2 2 2 2 3 3" xfId="15567" xr:uid="{00000000-0005-0000-0000-0000F4410000}"/>
    <cellStyle name="Komma 9 2 2 2 2 4" xfId="7273" xr:uid="{00000000-0005-0000-0000-0000F5410000}"/>
    <cellStyle name="Komma 9 2 2 2 2 4 2" xfId="17131" xr:uid="{00000000-0005-0000-0000-0000F6410000}"/>
    <cellStyle name="Komma 9 2 2 2 2 5" xfId="12433" xr:uid="{00000000-0005-0000-0000-0000F7410000}"/>
    <cellStyle name="Komma 9 2 2 2 3" xfId="2977" xr:uid="{00000000-0005-0000-0000-0000F8410000}"/>
    <cellStyle name="Komma 9 2 2 2 3 2" xfId="8131" xr:uid="{00000000-0005-0000-0000-0000F9410000}"/>
    <cellStyle name="Komma 9 2 2 2 3 2 2" xfId="17913" xr:uid="{00000000-0005-0000-0000-0000FA410000}"/>
    <cellStyle name="Komma 9 2 2 2 3 3" xfId="13219" xr:uid="{00000000-0005-0000-0000-0000FB410000}"/>
    <cellStyle name="Komma 9 2 2 2 4" xfId="4699" xr:uid="{00000000-0005-0000-0000-0000FC410000}"/>
    <cellStyle name="Komma 9 2 2 2 4 2" xfId="9847" xr:uid="{00000000-0005-0000-0000-0000FD410000}"/>
    <cellStyle name="Komma 9 2 2 2 4 2 2" xfId="19477" xr:uid="{00000000-0005-0000-0000-0000FE410000}"/>
    <cellStyle name="Komma 9 2 2 2 4 3" xfId="14785" xr:uid="{00000000-0005-0000-0000-0000FF410000}"/>
    <cellStyle name="Komma 9 2 2 2 5" xfId="6415" xr:uid="{00000000-0005-0000-0000-000000420000}"/>
    <cellStyle name="Komma 9 2 2 2 5 2" xfId="16349" xr:uid="{00000000-0005-0000-0000-000001420000}"/>
    <cellStyle name="Komma 9 2 2 2 6" xfId="11569" xr:uid="{00000000-0005-0000-0000-000002420000}"/>
    <cellStyle name="Komma 9 2 2 3" xfId="2087" xr:uid="{00000000-0005-0000-0000-000003420000}"/>
    <cellStyle name="Komma 9 2 2 3 2" xfId="3838" xr:uid="{00000000-0005-0000-0000-000004420000}"/>
    <cellStyle name="Komma 9 2 2 3 2 2" xfId="8988" xr:uid="{00000000-0005-0000-0000-000005420000}"/>
    <cellStyle name="Komma 9 2 2 3 2 2 2" xfId="18694" xr:uid="{00000000-0005-0000-0000-000006420000}"/>
    <cellStyle name="Komma 9 2 2 3 2 3" xfId="14000" xr:uid="{00000000-0005-0000-0000-000007420000}"/>
    <cellStyle name="Komma 9 2 2 3 3" xfId="5556" xr:uid="{00000000-0005-0000-0000-000008420000}"/>
    <cellStyle name="Komma 9 2 2 3 3 2" xfId="10704" xr:uid="{00000000-0005-0000-0000-000009420000}"/>
    <cellStyle name="Komma 9 2 2 3 3 2 2" xfId="20258" xr:uid="{00000000-0005-0000-0000-00000A420000}"/>
    <cellStyle name="Komma 9 2 2 3 3 3" xfId="15566" xr:uid="{00000000-0005-0000-0000-00000B420000}"/>
    <cellStyle name="Komma 9 2 2 3 4" xfId="7272" xr:uid="{00000000-0005-0000-0000-00000C420000}"/>
    <cellStyle name="Komma 9 2 2 3 4 2" xfId="17130" xr:uid="{00000000-0005-0000-0000-00000D420000}"/>
    <cellStyle name="Komma 9 2 2 3 5" xfId="12432" xr:uid="{00000000-0005-0000-0000-00000E420000}"/>
    <cellStyle name="Komma 9 2 2 4" xfId="2976" xr:uid="{00000000-0005-0000-0000-00000F420000}"/>
    <cellStyle name="Komma 9 2 2 4 2" xfId="8130" xr:uid="{00000000-0005-0000-0000-000010420000}"/>
    <cellStyle name="Komma 9 2 2 4 2 2" xfId="17912" xr:uid="{00000000-0005-0000-0000-000011420000}"/>
    <cellStyle name="Komma 9 2 2 4 3" xfId="13218" xr:uid="{00000000-0005-0000-0000-000012420000}"/>
    <cellStyle name="Komma 9 2 2 5" xfId="4698" xr:uid="{00000000-0005-0000-0000-000013420000}"/>
    <cellStyle name="Komma 9 2 2 5 2" xfId="9846" xr:uid="{00000000-0005-0000-0000-000014420000}"/>
    <cellStyle name="Komma 9 2 2 5 2 2" xfId="19476" xr:uid="{00000000-0005-0000-0000-000015420000}"/>
    <cellStyle name="Komma 9 2 2 5 3" xfId="14784" xr:uid="{00000000-0005-0000-0000-000016420000}"/>
    <cellStyle name="Komma 9 2 2 6" xfId="6414" xr:uid="{00000000-0005-0000-0000-000017420000}"/>
    <cellStyle name="Komma 9 2 2 6 2" xfId="16348" xr:uid="{00000000-0005-0000-0000-000018420000}"/>
    <cellStyle name="Komma 9 2 2 7" xfId="11568" xr:uid="{00000000-0005-0000-0000-000019420000}"/>
    <cellStyle name="Komma 9 2 3" xfId="744" xr:uid="{00000000-0005-0000-0000-00001A420000}"/>
    <cellStyle name="Komma 9 2 3 2" xfId="2089" xr:uid="{00000000-0005-0000-0000-00001B420000}"/>
    <cellStyle name="Komma 9 2 3 2 2" xfId="3840" xr:uid="{00000000-0005-0000-0000-00001C420000}"/>
    <cellStyle name="Komma 9 2 3 2 2 2" xfId="8990" xr:uid="{00000000-0005-0000-0000-00001D420000}"/>
    <cellStyle name="Komma 9 2 3 2 2 2 2" xfId="18696" xr:uid="{00000000-0005-0000-0000-00001E420000}"/>
    <cellStyle name="Komma 9 2 3 2 2 3" xfId="14002" xr:uid="{00000000-0005-0000-0000-00001F420000}"/>
    <cellStyle name="Komma 9 2 3 2 3" xfId="5558" xr:uid="{00000000-0005-0000-0000-000020420000}"/>
    <cellStyle name="Komma 9 2 3 2 3 2" xfId="10706" xr:uid="{00000000-0005-0000-0000-000021420000}"/>
    <cellStyle name="Komma 9 2 3 2 3 2 2" xfId="20260" xr:uid="{00000000-0005-0000-0000-000022420000}"/>
    <cellStyle name="Komma 9 2 3 2 3 3" xfId="15568" xr:uid="{00000000-0005-0000-0000-000023420000}"/>
    <cellStyle name="Komma 9 2 3 2 4" xfId="7274" xr:uid="{00000000-0005-0000-0000-000024420000}"/>
    <cellStyle name="Komma 9 2 3 2 4 2" xfId="17132" xr:uid="{00000000-0005-0000-0000-000025420000}"/>
    <cellStyle name="Komma 9 2 3 2 5" xfId="12434" xr:uid="{00000000-0005-0000-0000-000026420000}"/>
    <cellStyle name="Komma 9 2 3 3" xfId="2978" xr:uid="{00000000-0005-0000-0000-000027420000}"/>
    <cellStyle name="Komma 9 2 3 3 2" xfId="8132" xr:uid="{00000000-0005-0000-0000-000028420000}"/>
    <cellStyle name="Komma 9 2 3 3 2 2" xfId="17914" xr:uid="{00000000-0005-0000-0000-000029420000}"/>
    <cellStyle name="Komma 9 2 3 3 3" xfId="13220" xr:uid="{00000000-0005-0000-0000-00002A420000}"/>
    <cellStyle name="Komma 9 2 3 4" xfId="4700" xr:uid="{00000000-0005-0000-0000-00002B420000}"/>
    <cellStyle name="Komma 9 2 3 4 2" xfId="9848" xr:uid="{00000000-0005-0000-0000-00002C420000}"/>
    <cellStyle name="Komma 9 2 3 4 2 2" xfId="19478" xr:uid="{00000000-0005-0000-0000-00002D420000}"/>
    <cellStyle name="Komma 9 2 3 4 3" xfId="14786" xr:uid="{00000000-0005-0000-0000-00002E420000}"/>
    <cellStyle name="Komma 9 2 3 5" xfId="6416" xr:uid="{00000000-0005-0000-0000-00002F420000}"/>
    <cellStyle name="Komma 9 2 3 5 2" xfId="16350" xr:uid="{00000000-0005-0000-0000-000030420000}"/>
    <cellStyle name="Komma 9 2 3 6" xfId="11570" xr:uid="{00000000-0005-0000-0000-000031420000}"/>
    <cellStyle name="Komma 9 2 4" xfId="745" xr:uid="{00000000-0005-0000-0000-000032420000}"/>
    <cellStyle name="Komma 9 2 4 2" xfId="2090" xr:uid="{00000000-0005-0000-0000-000033420000}"/>
    <cellStyle name="Komma 9 2 4 2 2" xfId="3841" xr:uid="{00000000-0005-0000-0000-000034420000}"/>
    <cellStyle name="Komma 9 2 4 2 2 2" xfId="8991" xr:uid="{00000000-0005-0000-0000-000035420000}"/>
    <cellStyle name="Komma 9 2 4 2 2 2 2" xfId="18697" xr:uid="{00000000-0005-0000-0000-000036420000}"/>
    <cellStyle name="Komma 9 2 4 2 2 3" xfId="14003" xr:uid="{00000000-0005-0000-0000-000037420000}"/>
    <cellStyle name="Komma 9 2 4 2 3" xfId="5559" xr:uid="{00000000-0005-0000-0000-000038420000}"/>
    <cellStyle name="Komma 9 2 4 2 3 2" xfId="10707" xr:uid="{00000000-0005-0000-0000-000039420000}"/>
    <cellStyle name="Komma 9 2 4 2 3 2 2" xfId="20261" xr:uid="{00000000-0005-0000-0000-00003A420000}"/>
    <cellStyle name="Komma 9 2 4 2 3 3" xfId="15569" xr:uid="{00000000-0005-0000-0000-00003B420000}"/>
    <cellStyle name="Komma 9 2 4 2 4" xfId="7275" xr:uid="{00000000-0005-0000-0000-00003C420000}"/>
    <cellStyle name="Komma 9 2 4 2 4 2" xfId="17133" xr:uid="{00000000-0005-0000-0000-00003D420000}"/>
    <cellStyle name="Komma 9 2 4 2 5" xfId="12435" xr:uid="{00000000-0005-0000-0000-00003E420000}"/>
    <cellStyle name="Komma 9 2 4 3" xfId="2979" xr:uid="{00000000-0005-0000-0000-00003F420000}"/>
    <cellStyle name="Komma 9 2 4 3 2" xfId="8133" xr:uid="{00000000-0005-0000-0000-000040420000}"/>
    <cellStyle name="Komma 9 2 4 3 2 2" xfId="17915" xr:uid="{00000000-0005-0000-0000-000041420000}"/>
    <cellStyle name="Komma 9 2 4 3 3" xfId="13221" xr:uid="{00000000-0005-0000-0000-000042420000}"/>
    <cellStyle name="Komma 9 2 4 4" xfId="4701" xr:uid="{00000000-0005-0000-0000-000043420000}"/>
    <cellStyle name="Komma 9 2 4 4 2" xfId="9849" xr:uid="{00000000-0005-0000-0000-000044420000}"/>
    <cellStyle name="Komma 9 2 4 4 2 2" xfId="19479" xr:uid="{00000000-0005-0000-0000-000045420000}"/>
    <cellStyle name="Komma 9 2 4 4 3" xfId="14787" xr:uid="{00000000-0005-0000-0000-000046420000}"/>
    <cellStyle name="Komma 9 2 4 5" xfId="6417" xr:uid="{00000000-0005-0000-0000-000047420000}"/>
    <cellStyle name="Komma 9 2 4 5 2" xfId="16351" xr:uid="{00000000-0005-0000-0000-000048420000}"/>
    <cellStyle name="Komma 9 2 4 6" xfId="11571" xr:uid="{00000000-0005-0000-0000-000049420000}"/>
    <cellStyle name="Komma 9 2 5" xfId="2086" xr:uid="{00000000-0005-0000-0000-00004A420000}"/>
    <cellStyle name="Komma 9 2 5 2" xfId="3837" xr:uid="{00000000-0005-0000-0000-00004B420000}"/>
    <cellStyle name="Komma 9 2 5 2 2" xfId="8987" xr:uid="{00000000-0005-0000-0000-00004C420000}"/>
    <cellStyle name="Komma 9 2 5 2 2 2" xfId="18693" xr:uid="{00000000-0005-0000-0000-00004D420000}"/>
    <cellStyle name="Komma 9 2 5 2 3" xfId="13999" xr:uid="{00000000-0005-0000-0000-00004E420000}"/>
    <cellStyle name="Komma 9 2 5 3" xfId="5555" xr:uid="{00000000-0005-0000-0000-00004F420000}"/>
    <cellStyle name="Komma 9 2 5 3 2" xfId="10703" xr:uid="{00000000-0005-0000-0000-000050420000}"/>
    <cellStyle name="Komma 9 2 5 3 2 2" xfId="20257" xr:uid="{00000000-0005-0000-0000-000051420000}"/>
    <cellStyle name="Komma 9 2 5 3 3" xfId="15565" xr:uid="{00000000-0005-0000-0000-000052420000}"/>
    <cellStyle name="Komma 9 2 5 4" xfId="7271" xr:uid="{00000000-0005-0000-0000-000053420000}"/>
    <cellStyle name="Komma 9 2 5 4 2" xfId="17129" xr:uid="{00000000-0005-0000-0000-000054420000}"/>
    <cellStyle name="Komma 9 2 5 5" xfId="12431" xr:uid="{00000000-0005-0000-0000-000055420000}"/>
    <cellStyle name="Komma 9 2 6" xfId="2975" xr:uid="{00000000-0005-0000-0000-000056420000}"/>
    <cellStyle name="Komma 9 2 6 2" xfId="8129" xr:uid="{00000000-0005-0000-0000-000057420000}"/>
    <cellStyle name="Komma 9 2 6 2 2" xfId="17911" xr:uid="{00000000-0005-0000-0000-000058420000}"/>
    <cellStyle name="Komma 9 2 6 3" xfId="13217" xr:uid="{00000000-0005-0000-0000-000059420000}"/>
    <cellStyle name="Komma 9 2 7" xfId="4697" xr:uid="{00000000-0005-0000-0000-00005A420000}"/>
    <cellStyle name="Komma 9 2 7 2" xfId="9845" xr:uid="{00000000-0005-0000-0000-00005B420000}"/>
    <cellStyle name="Komma 9 2 7 2 2" xfId="19475" xr:uid="{00000000-0005-0000-0000-00005C420000}"/>
    <cellStyle name="Komma 9 2 7 3" xfId="14783" xr:uid="{00000000-0005-0000-0000-00005D420000}"/>
    <cellStyle name="Komma 9 2 8" xfId="6413" xr:uid="{00000000-0005-0000-0000-00005E420000}"/>
    <cellStyle name="Komma 9 2 8 2" xfId="16347" xr:uid="{00000000-0005-0000-0000-00005F420000}"/>
    <cellStyle name="Komma 9 2 9" xfId="11567" xr:uid="{00000000-0005-0000-0000-000060420000}"/>
    <cellStyle name="Komma 9 3" xfId="746" xr:uid="{00000000-0005-0000-0000-000061420000}"/>
    <cellStyle name="Komma 9 3 2" xfId="747" xr:uid="{00000000-0005-0000-0000-000062420000}"/>
    <cellStyle name="Komma 9 3 2 2" xfId="2092" xr:uid="{00000000-0005-0000-0000-000063420000}"/>
    <cellStyle name="Komma 9 3 2 2 2" xfId="3843" xr:uid="{00000000-0005-0000-0000-000064420000}"/>
    <cellStyle name="Komma 9 3 2 2 2 2" xfId="8993" xr:uid="{00000000-0005-0000-0000-000065420000}"/>
    <cellStyle name="Komma 9 3 2 2 2 2 2" xfId="18699" xr:uid="{00000000-0005-0000-0000-000066420000}"/>
    <cellStyle name="Komma 9 3 2 2 2 3" xfId="14005" xr:uid="{00000000-0005-0000-0000-000067420000}"/>
    <cellStyle name="Komma 9 3 2 2 3" xfId="5561" xr:uid="{00000000-0005-0000-0000-000068420000}"/>
    <cellStyle name="Komma 9 3 2 2 3 2" xfId="10709" xr:uid="{00000000-0005-0000-0000-000069420000}"/>
    <cellStyle name="Komma 9 3 2 2 3 2 2" xfId="20263" xr:uid="{00000000-0005-0000-0000-00006A420000}"/>
    <cellStyle name="Komma 9 3 2 2 3 3" xfId="15571" xr:uid="{00000000-0005-0000-0000-00006B420000}"/>
    <cellStyle name="Komma 9 3 2 2 4" xfId="7277" xr:uid="{00000000-0005-0000-0000-00006C420000}"/>
    <cellStyle name="Komma 9 3 2 2 4 2" xfId="17135" xr:uid="{00000000-0005-0000-0000-00006D420000}"/>
    <cellStyle name="Komma 9 3 2 2 5" xfId="12437" xr:uid="{00000000-0005-0000-0000-00006E420000}"/>
    <cellStyle name="Komma 9 3 2 3" xfId="2981" xr:uid="{00000000-0005-0000-0000-00006F420000}"/>
    <cellStyle name="Komma 9 3 2 3 2" xfId="8135" xr:uid="{00000000-0005-0000-0000-000070420000}"/>
    <cellStyle name="Komma 9 3 2 3 2 2" xfId="17917" xr:uid="{00000000-0005-0000-0000-000071420000}"/>
    <cellStyle name="Komma 9 3 2 3 3" xfId="13223" xr:uid="{00000000-0005-0000-0000-000072420000}"/>
    <cellStyle name="Komma 9 3 2 4" xfId="4703" xr:uid="{00000000-0005-0000-0000-000073420000}"/>
    <cellStyle name="Komma 9 3 2 4 2" xfId="9851" xr:uid="{00000000-0005-0000-0000-000074420000}"/>
    <cellStyle name="Komma 9 3 2 4 2 2" xfId="19481" xr:uid="{00000000-0005-0000-0000-000075420000}"/>
    <cellStyle name="Komma 9 3 2 4 3" xfId="14789" xr:uid="{00000000-0005-0000-0000-000076420000}"/>
    <cellStyle name="Komma 9 3 2 5" xfId="6419" xr:uid="{00000000-0005-0000-0000-000077420000}"/>
    <cellStyle name="Komma 9 3 2 5 2" xfId="16353" xr:uid="{00000000-0005-0000-0000-000078420000}"/>
    <cellStyle name="Komma 9 3 2 6" xfId="11573" xr:uid="{00000000-0005-0000-0000-000079420000}"/>
    <cellStyle name="Komma 9 3 3" xfId="2091" xr:uid="{00000000-0005-0000-0000-00007A420000}"/>
    <cellStyle name="Komma 9 3 3 2" xfId="3842" xr:uid="{00000000-0005-0000-0000-00007B420000}"/>
    <cellStyle name="Komma 9 3 3 2 2" xfId="8992" xr:uid="{00000000-0005-0000-0000-00007C420000}"/>
    <cellStyle name="Komma 9 3 3 2 2 2" xfId="18698" xr:uid="{00000000-0005-0000-0000-00007D420000}"/>
    <cellStyle name="Komma 9 3 3 2 3" xfId="14004" xr:uid="{00000000-0005-0000-0000-00007E420000}"/>
    <cellStyle name="Komma 9 3 3 3" xfId="5560" xr:uid="{00000000-0005-0000-0000-00007F420000}"/>
    <cellStyle name="Komma 9 3 3 3 2" xfId="10708" xr:uid="{00000000-0005-0000-0000-000080420000}"/>
    <cellStyle name="Komma 9 3 3 3 2 2" xfId="20262" xr:uid="{00000000-0005-0000-0000-000081420000}"/>
    <cellStyle name="Komma 9 3 3 3 3" xfId="15570" xr:uid="{00000000-0005-0000-0000-000082420000}"/>
    <cellStyle name="Komma 9 3 3 4" xfId="7276" xr:uid="{00000000-0005-0000-0000-000083420000}"/>
    <cellStyle name="Komma 9 3 3 4 2" xfId="17134" xr:uid="{00000000-0005-0000-0000-000084420000}"/>
    <cellStyle name="Komma 9 3 3 5" xfId="12436" xr:uid="{00000000-0005-0000-0000-000085420000}"/>
    <cellStyle name="Komma 9 3 4" xfId="2980" xr:uid="{00000000-0005-0000-0000-000086420000}"/>
    <cellStyle name="Komma 9 3 4 2" xfId="8134" xr:uid="{00000000-0005-0000-0000-000087420000}"/>
    <cellStyle name="Komma 9 3 4 2 2" xfId="17916" xr:uid="{00000000-0005-0000-0000-000088420000}"/>
    <cellStyle name="Komma 9 3 4 3" xfId="13222" xr:uid="{00000000-0005-0000-0000-000089420000}"/>
    <cellStyle name="Komma 9 3 5" xfId="4702" xr:uid="{00000000-0005-0000-0000-00008A420000}"/>
    <cellStyle name="Komma 9 3 5 2" xfId="9850" xr:uid="{00000000-0005-0000-0000-00008B420000}"/>
    <cellStyle name="Komma 9 3 5 2 2" xfId="19480" xr:uid="{00000000-0005-0000-0000-00008C420000}"/>
    <cellStyle name="Komma 9 3 5 3" xfId="14788" xr:uid="{00000000-0005-0000-0000-00008D420000}"/>
    <cellStyle name="Komma 9 3 6" xfId="6418" xr:uid="{00000000-0005-0000-0000-00008E420000}"/>
    <cellStyle name="Komma 9 3 6 2" xfId="16352" xr:uid="{00000000-0005-0000-0000-00008F420000}"/>
    <cellStyle name="Komma 9 3 7" xfId="11572" xr:uid="{00000000-0005-0000-0000-000090420000}"/>
    <cellStyle name="Komma 9 4" xfId="748" xr:uid="{00000000-0005-0000-0000-000091420000}"/>
    <cellStyle name="Komma 9 4 2" xfId="2093" xr:uid="{00000000-0005-0000-0000-000092420000}"/>
    <cellStyle name="Komma 9 4 2 2" xfId="3844" xr:uid="{00000000-0005-0000-0000-000093420000}"/>
    <cellStyle name="Komma 9 4 2 2 2" xfId="8994" xr:uid="{00000000-0005-0000-0000-000094420000}"/>
    <cellStyle name="Komma 9 4 2 2 2 2" xfId="18700" xr:uid="{00000000-0005-0000-0000-000095420000}"/>
    <cellStyle name="Komma 9 4 2 2 3" xfId="14006" xr:uid="{00000000-0005-0000-0000-000096420000}"/>
    <cellStyle name="Komma 9 4 2 3" xfId="5562" xr:uid="{00000000-0005-0000-0000-000097420000}"/>
    <cellStyle name="Komma 9 4 2 3 2" xfId="10710" xr:uid="{00000000-0005-0000-0000-000098420000}"/>
    <cellStyle name="Komma 9 4 2 3 2 2" xfId="20264" xr:uid="{00000000-0005-0000-0000-000099420000}"/>
    <cellStyle name="Komma 9 4 2 3 3" xfId="15572" xr:uid="{00000000-0005-0000-0000-00009A420000}"/>
    <cellStyle name="Komma 9 4 2 4" xfId="7278" xr:uid="{00000000-0005-0000-0000-00009B420000}"/>
    <cellStyle name="Komma 9 4 2 4 2" xfId="17136" xr:uid="{00000000-0005-0000-0000-00009C420000}"/>
    <cellStyle name="Komma 9 4 2 5" xfId="12438" xr:uid="{00000000-0005-0000-0000-00009D420000}"/>
    <cellStyle name="Komma 9 4 3" xfId="2982" xr:uid="{00000000-0005-0000-0000-00009E420000}"/>
    <cellStyle name="Komma 9 4 3 2" xfId="8136" xr:uid="{00000000-0005-0000-0000-00009F420000}"/>
    <cellStyle name="Komma 9 4 3 2 2" xfId="17918" xr:uid="{00000000-0005-0000-0000-0000A0420000}"/>
    <cellStyle name="Komma 9 4 3 3" xfId="13224" xr:uid="{00000000-0005-0000-0000-0000A1420000}"/>
    <cellStyle name="Komma 9 4 4" xfId="4704" xr:uid="{00000000-0005-0000-0000-0000A2420000}"/>
    <cellStyle name="Komma 9 4 4 2" xfId="9852" xr:uid="{00000000-0005-0000-0000-0000A3420000}"/>
    <cellStyle name="Komma 9 4 4 2 2" xfId="19482" xr:uid="{00000000-0005-0000-0000-0000A4420000}"/>
    <cellStyle name="Komma 9 4 4 3" xfId="14790" xr:uid="{00000000-0005-0000-0000-0000A5420000}"/>
    <cellStyle name="Komma 9 4 5" xfId="6420" xr:uid="{00000000-0005-0000-0000-0000A6420000}"/>
    <cellStyle name="Komma 9 4 5 2" xfId="16354" xr:uid="{00000000-0005-0000-0000-0000A7420000}"/>
    <cellStyle name="Komma 9 4 6" xfId="11574" xr:uid="{00000000-0005-0000-0000-0000A8420000}"/>
    <cellStyle name="Komma 9 5" xfId="749" xr:uid="{00000000-0005-0000-0000-0000A9420000}"/>
    <cellStyle name="Komma 9 5 2" xfId="2094" xr:uid="{00000000-0005-0000-0000-0000AA420000}"/>
    <cellStyle name="Komma 9 5 2 2" xfId="3845" xr:uid="{00000000-0005-0000-0000-0000AB420000}"/>
    <cellStyle name="Komma 9 5 2 2 2" xfId="8995" xr:uid="{00000000-0005-0000-0000-0000AC420000}"/>
    <cellStyle name="Komma 9 5 2 2 2 2" xfId="18701" xr:uid="{00000000-0005-0000-0000-0000AD420000}"/>
    <cellStyle name="Komma 9 5 2 2 3" xfId="14007" xr:uid="{00000000-0005-0000-0000-0000AE420000}"/>
    <cellStyle name="Komma 9 5 2 3" xfId="5563" xr:uid="{00000000-0005-0000-0000-0000AF420000}"/>
    <cellStyle name="Komma 9 5 2 3 2" xfId="10711" xr:uid="{00000000-0005-0000-0000-0000B0420000}"/>
    <cellStyle name="Komma 9 5 2 3 2 2" xfId="20265" xr:uid="{00000000-0005-0000-0000-0000B1420000}"/>
    <cellStyle name="Komma 9 5 2 3 3" xfId="15573" xr:uid="{00000000-0005-0000-0000-0000B2420000}"/>
    <cellStyle name="Komma 9 5 2 4" xfId="7279" xr:uid="{00000000-0005-0000-0000-0000B3420000}"/>
    <cellStyle name="Komma 9 5 2 4 2" xfId="17137" xr:uid="{00000000-0005-0000-0000-0000B4420000}"/>
    <cellStyle name="Komma 9 5 2 5" xfId="12439" xr:uid="{00000000-0005-0000-0000-0000B5420000}"/>
    <cellStyle name="Komma 9 5 3" xfId="2983" xr:uid="{00000000-0005-0000-0000-0000B6420000}"/>
    <cellStyle name="Komma 9 5 3 2" xfId="8137" xr:uid="{00000000-0005-0000-0000-0000B7420000}"/>
    <cellStyle name="Komma 9 5 3 2 2" xfId="17919" xr:uid="{00000000-0005-0000-0000-0000B8420000}"/>
    <cellStyle name="Komma 9 5 3 3" xfId="13225" xr:uid="{00000000-0005-0000-0000-0000B9420000}"/>
    <cellStyle name="Komma 9 5 4" xfId="4705" xr:uid="{00000000-0005-0000-0000-0000BA420000}"/>
    <cellStyle name="Komma 9 5 4 2" xfId="9853" xr:uid="{00000000-0005-0000-0000-0000BB420000}"/>
    <cellStyle name="Komma 9 5 4 2 2" xfId="19483" xr:uid="{00000000-0005-0000-0000-0000BC420000}"/>
    <cellStyle name="Komma 9 5 4 3" xfId="14791" xr:uid="{00000000-0005-0000-0000-0000BD420000}"/>
    <cellStyle name="Komma 9 5 5" xfId="6421" xr:uid="{00000000-0005-0000-0000-0000BE420000}"/>
    <cellStyle name="Komma 9 5 5 2" xfId="16355" xr:uid="{00000000-0005-0000-0000-0000BF420000}"/>
    <cellStyle name="Komma 9 5 6" xfId="11575" xr:uid="{00000000-0005-0000-0000-0000C0420000}"/>
    <cellStyle name="Komma 9 6" xfId="2085" xr:uid="{00000000-0005-0000-0000-0000C1420000}"/>
    <cellStyle name="Komma 9 6 2" xfId="3836" xr:uid="{00000000-0005-0000-0000-0000C2420000}"/>
    <cellStyle name="Komma 9 6 2 2" xfId="8986" xr:uid="{00000000-0005-0000-0000-0000C3420000}"/>
    <cellStyle name="Komma 9 6 2 2 2" xfId="18692" xr:uid="{00000000-0005-0000-0000-0000C4420000}"/>
    <cellStyle name="Komma 9 6 2 3" xfId="13998" xr:uid="{00000000-0005-0000-0000-0000C5420000}"/>
    <cellStyle name="Komma 9 6 3" xfId="5554" xr:uid="{00000000-0005-0000-0000-0000C6420000}"/>
    <cellStyle name="Komma 9 6 3 2" xfId="10702" xr:uid="{00000000-0005-0000-0000-0000C7420000}"/>
    <cellStyle name="Komma 9 6 3 2 2" xfId="20256" xr:uid="{00000000-0005-0000-0000-0000C8420000}"/>
    <cellStyle name="Komma 9 6 3 3" xfId="15564" xr:uid="{00000000-0005-0000-0000-0000C9420000}"/>
    <cellStyle name="Komma 9 6 4" xfId="7270" xr:uid="{00000000-0005-0000-0000-0000CA420000}"/>
    <cellStyle name="Komma 9 6 4 2" xfId="17128" xr:uid="{00000000-0005-0000-0000-0000CB420000}"/>
    <cellStyle name="Komma 9 6 5" xfId="12430" xr:uid="{00000000-0005-0000-0000-0000CC420000}"/>
    <cellStyle name="Komma 9 7" xfId="2974" xr:uid="{00000000-0005-0000-0000-0000CD420000}"/>
    <cellStyle name="Komma 9 7 2" xfId="8128" xr:uid="{00000000-0005-0000-0000-0000CE420000}"/>
    <cellStyle name="Komma 9 7 2 2" xfId="17910" xr:uid="{00000000-0005-0000-0000-0000CF420000}"/>
    <cellStyle name="Komma 9 7 3" xfId="13216" xr:uid="{00000000-0005-0000-0000-0000D0420000}"/>
    <cellStyle name="Komma 9 8" xfId="4696" xr:uid="{00000000-0005-0000-0000-0000D1420000}"/>
    <cellStyle name="Komma 9 8 2" xfId="9844" xr:uid="{00000000-0005-0000-0000-0000D2420000}"/>
    <cellStyle name="Komma 9 8 2 2" xfId="19474" xr:uid="{00000000-0005-0000-0000-0000D3420000}"/>
    <cellStyle name="Komma 9 8 3" xfId="14782" xr:uid="{00000000-0005-0000-0000-0000D4420000}"/>
    <cellStyle name="Komma 9 9" xfId="6412" xr:uid="{00000000-0005-0000-0000-0000D5420000}"/>
    <cellStyle name="Komma 9 9 2" xfId="16346" xr:uid="{00000000-0005-0000-0000-0000D6420000}"/>
    <cellStyle name="Komma0" xfId="750" xr:uid="{00000000-0005-0000-0000-0000D7420000}"/>
    <cellStyle name="Komma0 2" xfId="11576" xr:uid="{00000000-0005-0000-0000-0000D8420000}"/>
    <cellStyle name="Lien hypertexte" xfId="2271" builtinId="8"/>
    <cellStyle name="Link 10" xfId="751" xr:uid="{00000000-0005-0000-0000-0000DA420000}"/>
    <cellStyle name="Link 11" xfId="752" xr:uid="{00000000-0005-0000-0000-0000DB420000}"/>
    <cellStyle name="Link 12" xfId="753" xr:uid="{00000000-0005-0000-0000-0000DC420000}"/>
    <cellStyle name="Link 2" xfId="754" xr:uid="{00000000-0005-0000-0000-0000DD420000}"/>
    <cellStyle name="Link 2 2" xfId="755" xr:uid="{00000000-0005-0000-0000-0000DE420000}"/>
    <cellStyle name="Link 2 3" xfId="756" xr:uid="{00000000-0005-0000-0000-0000DF420000}"/>
    <cellStyle name="Link 2_40 Fleisch Standard" xfId="757" xr:uid="{00000000-0005-0000-0000-0000E0420000}"/>
    <cellStyle name="Link 3" xfId="758" xr:uid="{00000000-0005-0000-0000-0000E1420000}"/>
    <cellStyle name="Link 4" xfId="759" xr:uid="{00000000-0005-0000-0000-0000E2420000}"/>
    <cellStyle name="Link 5" xfId="760" xr:uid="{00000000-0005-0000-0000-0000E3420000}"/>
    <cellStyle name="Link 6" xfId="761" xr:uid="{00000000-0005-0000-0000-0000E4420000}"/>
    <cellStyle name="Link 7" xfId="762" xr:uid="{00000000-0005-0000-0000-0000E5420000}"/>
    <cellStyle name="Link 8" xfId="763" xr:uid="{00000000-0005-0000-0000-0000E6420000}"/>
    <cellStyle name="Link 9" xfId="764" xr:uid="{00000000-0005-0000-0000-0000E7420000}"/>
    <cellStyle name="Milliers 2" xfId="765" xr:uid="{00000000-0005-0000-0000-0000E8420000}"/>
    <cellStyle name="Milliers 2 10" xfId="766" xr:uid="{00000000-0005-0000-0000-0000E9420000}"/>
    <cellStyle name="Milliers 2 10 2" xfId="2096" xr:uid="{00000000-0005-0000-0000-0000EA420000}"/>
    <cellStyle name="Milliers 2 10 2 2" xfId="3847" xr:uid="{00000000-0005-0000-0000-0000EB420000}"/>
    <cellStyle name="Milliers 2 10 2 2 2" xfId="8997" xr:uid="{00000000-0005-0000-0000-0000EC420000}"/>
    <cellStyle name="Milliers 2 10 2 2 2 2" xfId="18703" xr:uid="{00000000-0005-0000-0000-0000ED420000}"/>
    <cellStyle name="Milliers 2 10 2 2 3" xfId="14009" xr:uid="{00000000-0005-0000-0000-0000EE420000}"/>
    <cellStyle name="Milliers 2 10 2 3" xfId="5565" xr:uid="{00000000-0005-0000-0000-0000EF420000}"/>
    <cellStyle name="Milliers 2 10 2 3 2" xfId="10713" xr:uid="{00000000-0005-0000-0000-0000F0420000}"/>
    <cellStyle name="Milliers 2 10 2 3 2 2" xfId="20267" xr:uid="{00000000-0005-0000-0000-0000F1420000}"/>
    <cellStyle name="Milliers 2 10 2 3 3" xfId="15575" xr:uid="{00000000-0005-0000-0000-0000F2420000}"/>
    <cellStyle name="Milliers 2 10 2 4" xfId="7281" xr:uid="{00000000-0005-0000-0000-0000F3420000}"/>
    <cellStyle name="Milliers 2 10 2 4 2" xfId="17139" xr:uid="{00000000-0005-0000-0000-0000F4420000}"/>
    <cellStyle name="Milliers 2 10 2 5" xfId="12441" xr:uid="{00000000-0005-0000-0000-0000F5420000}"/>
    <cellStyle name="Milliers 2 10 3" xfId="2985" xr:uid="{00000000-0005-0000-0000-0000F6420000}"/>
    <cellStyle name="Milliers 2 10 3 2" xfId="8139" xr:uid="{00000000-0005-0000-0000-0000F7420000}"/>
    <cellStyle name="Milliers 2 10 3 2 2" xfId="17921" xr:uid="{00000000-0005-0000-0000-0000F8420000}"/>
    <cellStyle name="Milliers 2 10 3 3" xfId="13227" xr:uid="{00000000-0005-0000-0000-0000F9420000}"/>
    <cellStyle name="Milliers 2 10 4" xfId="4707" xr:uid="{00000000-0005-0000-0000-0000FA420000}"/>
    <cellStyle name="Milliers 2 10 4 2" xfId="9855" xr:uid="{00000000-0005-0000-0000-0000FB420000}"/>
    <cellStyle name="Milliers 2 10 4 2 2" xfId="19485" xr:uid="{00000000-0005-0000-0000-0000FC420000}"/>
    <cellStyle name="Milliers 2 10 4 3" xfId="14793" xr:uid="{00000000-0005-0000-0000-0000FD420000}"/>
    <cellStyle name="Milliers 2 10 5" xfId="6423" xr:uid="{00000000-0005-0000-0000-0000FE420000}"/>
    <cellStyle name="Milliers 2 10 5 2" xfId="16357" xr:uid="{00000000-0005-0000-0000-0000FF420000}"/>
    <cellStyle name="Milliers 2 10 6" xfId="11578" xr:uid="{00000000-0005-0000-0000-000000430000}"/>
    <cellStyle name="Milliers 2 11" xfId="767" xr:uid="{00000000-0005-0000-0000-000001430000}"/>
    <cellStyle name="Milliers 2 11 2" xfId="2097" xr:uid="{00000000-0005-0000-0000-000002430000}"/>
    <cellStyle name="Milliers 2 11 2 2" xfId="3848" xr:uid="{00000000-0005-0000-0000-000003430000}"/>
    <cellStyle name="Milliers 2 11 2 2 2" xfId="8998" xr:uid="{00000000-0005-0000-0000-000004430000}"/>
    <cellStyle name="Milliers 2 11 2 2 2 2" xfId="18704" xr:uid="{00000000-0005-0000-0000-000005430000}"/>
    <cellStyle name="Milliers 2 11 2 2 3" xfId="14010" xr:uid="{00000000-0005-0000-0000-000006430000}"/>
    <cellStyle name="Milliers 2 11 2 3" xfId="5566" xr:uid="{00000000-0005-0000-0000-000007430000}"/>
    <cellStyle name="Milliers 2 11 2 3 2" xfId="10714" xr:uid="{00000000-0005-0000-0000-000008430000}"/>
    <cellStyle name="Milliers 2 11 2 3 2 2" xfId="20268" xr:uid="{00000000-0005-0000-0000-000009430000}"/>
    <cellStyle name="Milliers 2 11 2 3 3" xfId="15576" xr:uid="{00000000-0005-0000-0000-00000A430000}"/>
    <cellStyle name="Milliers 2 11 2 4" xfId="7282" xr:uid="{00000000-0005-0000-0000-00000B430000}"/>
    <cellStyle name="Milliers 2 11 2 4 2" xfId="17140" xr:uid="{00000000-0005-0000-0000-00000C430000}"/>
    <cellStyle name="Milliers 2 11 2 5" xfId="12442" xr:uid="{00000000-0005-0000-0000-00000D430000}"/>
    <cellStyle name="Milliers 2 11 3" xfId="2986" xr:uid="{00000000-0005-0000-0000-00000E430000}"/>
    <cellStyle name="Milliers 2 11 3 2" xfId="8140" xr:uid="{00000000-0005-0000-0000-00000F430000}"/>
    <cellStyle name="Milliers 2 11 3 2 2" xfId="17922" xr:uid="{00000000-0005-0000-0000-000010430000}"/>
    <cellStyle name="Milliers 2 11 3 3" xfId="13228" xr:uid="{00000000-0005-0000-0000-000011430000}"/>
    <cellStyle name="Milliers 2 11 4" xfId="4708" xr:uid="{00000000-0005-0000-0000-000012430000}"/>
    <cellStyle name="Milliers 2 11 4 2" xfId="9856" xr:uid="{00000000-0005-0000-0000-000013430000}"/>
    <cellStyle name="Milliers 2 11 4 2 2" xfId="19486" xr:uid="{00000000-0005-0000-0000-000014430000}"/>
    <cellStyle name="Milliers 2 11 4 3" xfId="14794" xr:uid="{00000000-0005-0000-0000-000015430000}"/>
    <cellStyle name="Milliers 2 11 5" xfId="6424" xr:uid="{00000000-0005-0000-0000-000016430000}"/>
    <cellStyle name="Milliers 2 11 5 2" xfId="16358" xr:uid="{00000000-0005-0000-0000-000017430000}"/>
    <cellStyle name="Milliers 2 11 6" xfId="11579" xr:uid="{00000000-0005-0000-0000-000018430000}"/>
    <cellStyle name="Milliers 2 12" xfId="2095" xr:uid="{00000000-0005-0000-0000-000019430000}"/>
    <cellStyle name="Milliers 2 12 2" xfId="3846" xr:uid="{00000000-0005-0000-0000-00001A430000}"/>
    <cellStyle name="Milliers 2 12 2 2" xfId="8996" xr:uid="{00000000-0005-0000-0000-00001B430000}"/>
    <cellStyle name="Milliers 2 12 2 2 2" xfId="18702" xr:uid="{00000000-0005-0000-0000-00001C430000}"/>
    <cellStyle name="Milliers 2 12 2 3" xfId="14008" xr:uid="{00000000-0005-0000-0000-00001D430000}"/>
    <cellStyle name="Milliers 2 12 3" xfId="5564" xr:uid="{00000000-0005-0000-0000-00001E430000}"/>
    <cellStyle name="Milliers 2 12 3 2" xfId="10712" xr:uid="{00000000-0005-0000-0000-00001F430000}"/>
    <cellStyle name="Milliers 2 12 3 2 2" xfId="20266" xr:uid="{00000000-0005-0000-0000-000020430000}"/>
    <cellStyle name="Milliers 2 12 3 3" xfId="15574" xr:uid="{00000000-0005-0000-0000-000021430000}"/>
    <cellStyle name="Milliers 2 12 4" xfId="7280" xr:uid="{00000000-0005-0000-0000-000022430000}"/>
    <cellStyle name="Milliers 2 12 4 2" xfId="17138" xr:uid="{00000000-0005-0000-0000-000023430000}"/>
    <cellStyle name="Milliers 2 12 5" xfId="12440" xr:uid="{00000000-0005-0000-0000-000024430000}"/>
    <cellStyle name="Milliers 2 13" xfId="2984" xr:uid="{00000000-0005-0000-0000-000025430000}"/>
    <cellStyle name="Milliers 2 13 2" xfId="8138" xr:uid="{00000000-0005-0000-0000-000026430000}"/>
    <cellStyle name="Milliers 2 13 2 2" xfId="17920" xr:uid="{00000000-0005-0000-0000-000027430000}"/>
    <cellStyle name="Milliers 2 13 3" xfId="13226" xr:uid="{00000000-0005-0000-0000-000028430000}"/>
    <cellStyle name="Milliers 2 14" xfId="4706" xr:uid="{00000000-0005-0000-0000-000029430000}"/>
    <cellStyle name="Milliers 2 14 2" xfId="9854" xr:uid="{00000000-0005-0000-0000-00002A430000}"/>
    <cellStyle name="Milliers 2 14 2 2" xfId="19484" xr:uid="{00000000-0005-0000-0000-00002B430000}"/>
    <cellStyle name="Milliers 2 14 3" xfId="14792" xr:uid="{00000000-0005-0000-0000-00002C430000}"/>
    <cellStyle name="Milliers 2 15" xfId="6422" xr:uid="{00000000-0005-0000-0000-00002D430000}"/>
    <cellStyle name="Milliers 2 15 2" xfId="16356" xr:uid="{00000000-0005-0000-0000-00002E430000}"/>
    <cellStyle name="Milliers 2 16" xfId="11577" xr:uid="{00000000-0005-0000-0000-00002F430000}"/>
    <cellStyle name="Milliers 2 2" xfId="768" xr:uid="{00000000-0005-0000-0000-000030430000}"/>
    <cellStyle name="Milliers 2 2 10" xfId="11580" xr:uid="{00000000-0005-0000-0000-000031430000}"/>
    <cellStyle name="Milliers 2 2 2" xfId="769" xr:uid="{00000000-0005-0000-0000-000032430000}"/>
    <cellStyle name="Milliers 2 2 2 2" xfId="770" xr:uid="{00000000-0005-0000-0000-000033430000}"/>
    <cellStyle name="Milliers 2 2 2 2 2" xfId="771" xr:uid="{00000000-0005-0000-0000-000034430000}"/>
    <cellStyle name="Milliers 2 2 2 2 2 2" xfId="2101" xr:uid="{00000000-0005-0000-0000-000035430000}"/>
    <cellStyle name="Milliers 2 2 2 2 2 2 2" xfId="3852" xr:uid="{00000000-0005-0000-0000-000036430000}"/>
    <cellStyle name="Milliers 2 2 2 2 2 2 2 2" xfId="9002" xr:uid="{00000000-0005-0000-0000-000037430000}"/>
    <cellStyle name="Milliers 2 2 2 2 2 2 2 2 2" xfId="18708" xr:uid="{00000000-0005-0000-0000-000038430000}"/>
    <cellStyle name="Milliers 2 2 2 2 2 2 2 3" xfId="14014" xr:uid="{00000000-0005-0000-0000-000039430000}"/>
    <cellStyle name="Milliers 2 2 2 2 2 2 3" xfId="5570" xr:uid="{00000000-0005-0000-0000-00003A430000}"/>
    <cellStyle name="Milliers 2 2 2 2 2 2 3 2" xfId="10718" xr:uid="{00000000-0005-0000-0000-00003B430000}"/>
    <cellStyle name="Milliers 2 2 2 2 2 2 3 2 2" xfId="20272" xr:uid="{00000000-0005-0000-0000-00003C430000}"/>
    <cellStyle name="Milliers 2 2 2 2 2 2 3 3" xfId="15580" xr:uid="{00000000-0005-0000-0000-00003D430000}"/>
    <cellStyle name="Milliers 2 2 2 2 2 2 4" xfId="7286" xr:uid="{00000000-0005-0000-0000-00003E430000}"/>
    <cellStyle name="Milliers 2 2 2 2 2 2 4 2" xfId="17144" xr:uid="{00000000-0005-0000-0000-00003F430000}"/>
    <cellStyle name="Milliers 2 2 2 2 2 2 5" xfId="12446" xr:uid="{00000000-0005-0000-0000-000040430000}"/>
    <cellStyle name="Milliers 2 2 2 2 2 3" xfId="2990" xr:uid="{00000000-0005-0000-0000-000041430000}"/>
    <cellStyle name="Milliers 2 2 2 2 2 3 2" xfId="8144" xr:uid="{00000000-0005-0000-0000-000042430000}"/>
    <cellStyle name="Milliers 2 2 2 2 2 3 2 2" xfId="17926" xr:uid="{00000000-0005-0000-0000-000043430000}"/>
    <cellStyle name="Milliers 2 2 2 2 2 3 3" xfId="13232" xr:uid="{00000000-0005-0000-0000-000044430000}"/>
    <cellStyle name="Milliers 2 2 2 2 2 4" xfId="4712" xr:uid="{00000000-0005-0000-0000-000045430000}"/>
    <cellStyle name="Milliers 2 2 2 2 2 4 2" xfId="9860" xr:uid="{00000000-0005-0000-0000-000046430000}"/>
    <cellStyle name="Milliers 2 2 2 2 2 4 2 2" xfId="19490" xr:uid="{00000000-0005-0000-0000-000047430000}"/>
    <cellStyle name="Milliers 2 2 2 2 2 4 3" xfId="14798" xr:uid="{00000000-0005-0000-0000-000048430000}"/>
    <cellStyle name="Milliers 2 2 2 2 2 5" xfId="6428" xr:uid="{00000000-0005-0000-0000-000049430000}"/>
    <cellStyle name="Milliers 2 2 2 2 2 5 2" xfId="16362" xr:uid="{00000000-0005-0000-0000-00004A430000}"/>
    <cellStyle name="Milliers 2 2 2 2 2 6" xfId="11583" xr:uid="{00000000-0005-0000-0000-00004B430000}"/>
    <cellStyle name="Milliers 2 2 2 2 3" xfId="2100" xr:uid="{00000000-0005-0000-0000-00004C430000}"/>
    <cellStyle name="Milliers 2 2 2 2 3 2" xfId="3851" xr:uid="{00000000-0005-0000-0000-00004D430000}"/>
    <cellStyle name="Milliers 2 2 2 2 3 2 2" xfId="9001" xr:uid="{00000000-0005-0000-0000-00004E430000}"/>
    <cellStyle name="Milliers 2 2 2 2 3 2 2 2" xfId="18707" xr:uid="{00000000-0005-0000-0000-00004F430000}"/>
    <cellStyle name="Milliers 2 2 2 2 3 2 3" xfId="14013" xr:uid="{00000000-0005-0000-0000-000050430000}"/>
    <cellStyle name="Milliers 2 2 2 2 3 3" xfId="5569" xr:uid="{00000000-0005-0000-0000-000051430000}"/>
    <cellStyle name="Milliers 2 2 2 2 3 3 2" xfId="10717" xr:uid="{00000000-0005-0000-0000-000052430000}"/>
    <cellStyle name="Milliers 2 2 2 2 3 3 2 2" xfId="20271" xr:uid="{00000000-0005-0000-0000-000053430000}"/>
    <cellStyle name="Milliers 2 2 2 2 3 3 3" xfId="15579" xr:uid="{00000000-0005-0000-0000-000054430000}"/>
    <cellStyle name="Milliers 2 2 2 2 3 4" xfId="7285" xr:uid="{00000000-0005-0000-0000-000055430000}"/>
    <cellStyle name="Milliers 2 2 2 2 3 4 2" xfId="17143" xr:uid="{00000000-0005-0000-0000-000056430000}"/>
    <cellStyle name="Milliers 2 2 2 2 3 5" xfId="12445" xr:uid="{00000000-0005-0000-0000-000057430000}"/>
    <cellStyle name="Milliers 2 2 2 2 4" xfId="2989" xr:uid="{00000000-0005-0000-0000-000058430000}"/>
    <cellStyle name="Milliers 2 2 2 2 4 2" xfId="8143" xr:uid="{00000000-0005-0000-0000-000059430000}"/>
    <cellStyle name="Milliers 2 2 2 2 4 2 2" xfId="17925" xr:uid="{00000000-0005-0000-0000-00005A430000}"/>
    <cellStyle name="Milliers 2 2 2 2 4 3" xfId="13231" xr:uid="{00000000-0005-0000-0000-00005B430000}"/>
    <cellStyle name="Milliers 2 2 2 2 5" xfId="4711" xr:uid="{00000000-0005-0000-0000-00005C430000}"/>
    <cellStyle name="Milliers 2 2 2 2 5 2" xfId="9859" xr:uid="{00000000-0005-0000-0000-00005D430000}"/>
    <cellStyle name="Milliers 2 2 2 2 5 2 2" xfId="19489" xr:uid="{00000000-0005-0000-0000-00005E430000}"/>
    <cellStyle name="Milliers 2 2 2 2 5 3" xfId="14797" xr:uid="{00000000-0005-0000-0000-00005F430000}"/>
    <cellStyle name="Milliers 2 2 2 2 6" xfId="6427" xr:uid="{00000000-0005-0000-0000-000060430000}"/>
    <cellStyle name="Milliers 2 2 2 2 6 2" xfId="16361" xr:uid="{00000000-0005-0000-0000-000061430000}"/>
    <cellStyle name="Milliers 2 2 2 2 7" xfId="11582" xr:uid="{00000000-0005-0000-0000-000062430000}"/>
    <cellStyle name="Milliers 2 2 2 3" xfId="772" xr:uid="{00000000-0005-0000-0000-000063430000}"/>
    <cellStyle name="Milliers 2 2 2 3 2" xfId="2102" xr:uid="{00000000-0005-0000-0000-000064430000}"/>
    <cellStyle name="Milliers 2 2 2 3 2 2" xfId="3853" xr:uid="{00000000-0005-0000-0000-000065430000}"/>
    <cellStyle name="Milliers 2 2 2 3 2 2 2" xfId="9003" xr:uid="{00000000-0005-0000-0000-000066430000}"/>
    <cellStyle name="Milliers 2 2 2 3 2 2 2 2" xfId="18709" xr:uid="{00000000-0005-0000-0000-000067430000}"/>
    <cellStyle name="Milliers 2 2 2 3 2 2 3" xfId="14015" xr:uid="{00000000-0005-0000-0000-000068430000}"/>
    <cellStyle name="Milliers 2 2 2 3 2 3" xfId="5571" xr:uid="{00000000-0005-0000-0000-000069430000}"/>
    <cellStyle name="Milliers 2 2 2 3 2 3 2" xfId="10719" xr:uid="{00000000-0005-0000-0000-00006A430000}"/>
    <cellStyle name="Milliers 2 2 2 3 2 3 2 2" xfId="20273" xr:uid="{00000000-0005-0000-0000-00006B430000}"/>
    <cellStyle name="Milliers 2 2 2 3 2 3 3" xfId="15581" xr:uid="{00000000-0005-0000-0000-00006C430000}"/>
    <cellStyle name="Milliers 2 2 2 3 2 4" xfId="7287" xr:uid="{00000000-0005-0000-0000-00006D430000}"/>
    <cellStyle name="Milliers 2 2 2 3 2 4 2" xfId="17145" xr:uid="{00000000-0005-0000-0000-00006E430000}"/>
    <cellStyle name="Milliers 2 2 2 3 2 5" xfId="12447" xr:uid="{00000000-0005-0000-0000-00006F430000}"/>
    <cellStyle name="Milliers 2 2 2 3 3" xfId="2991" xr:uid="{00000000-0005-0000-0000-000070430000}"/>
    <cellStyle name="Milliers 2 2 2 3 3 2" xfId="8145" xr:uid="{00000000-0005-0000-0000-000071430000}"/>
    <cellStyle name="Milliers 2 2 2 3 3 2 2" xfId="17927" xr:uid="{00000000-0005-0000-0000-000072430000}"/>
    <cellStyle name="Milliers 2 2 2 3 3 3" xfId="13233" xr:uid="{00000000-0005-0000-0000-000073430000}"/>
    <cellStyle name="Milliers 2 2 2 3 4" xfId="4713" xr:uid="{00000000-0005-0000-0000-000074430000}"/>
    <cellStyle name="Milliers 2 2 2 3 4 2" xfId="9861" xr:uid="{00000000-0005-0000-0000-000075430000}"/>
    <cellStyle name="Milliers 2 2 2 3 4 2 2" xfId="19491" xr:uid="{00000000-0005-0000-0000-000076430000}"/>
    <cellStyle name="Milliers 2 2 2 3 4 3" xfId="14799" xr:uid="{00000000-0005-0000-0000-000077430000}"/>
    <cellStyle name="Milliers 2 2 2 3 5" xfId="6429" xr:uid="{00000000-0005-0000-0000-000078430000}"/>
    <cellStyle name="Milliers 2 2 2 3 5 2" xfId="16363" xr:uid="{00000000-0005-0000-0000-000079430000}"/>
    <cellStyle name="Milliers 2 2 2 3 6" xfId="11584" xr:uid="{00000000-0005-0000-0000-00007A430000}"/>
    <cellStyle name="Milliers 2 2 2 4" xfId="773" xr:uid="{00000000-0005-0000-0000-00007B430000}"/>
    <cellStyle name="Milliers 2 2 2 4 2" xfId="2103" xr:uid="{00000000-0005-0000-0000-00007C430000}"/>
    <cellStyle name="Milliers 2 2 2 4 2 2" xfId="3854" xr:uid="{00000000-0005-0000-0000-00007D430000}"/>
    <cellStyle name="Milliers 2 2 2 4 2 2 2" xfId="9004" xr:uid="{00000000-0005-0000-0000-00007E430000}"/>
    <cellStyle name="Milliers 2 2 2 4 2 2 2 2" xfId="18710" xr:uid="{00000000-0005-0000-0000-00007F430000}"/>
    <cellStyle name="Milliers 2 2 2 4 2 2 3" xfId="14016" xr:uid="{00000000-0005-0000-0000-000080430000}"/>
    <cellStyle name="Milliers 2 2 2 4 2 3" xfId="5572" xr:uid="{00000000-0005-0000-0000-000081430000}"/>
    <cellStyle name="Milliers 2 2 2 4 2 3 2" xfId="10720" xr:uid="{00000000-0005-0000-0000-000082430000}"/>
    <cellStyle name="Milliers 2 2 2 4 2 3 2 2" xfId="20274" xr:uid="{00000000-0005-0000-0000-000083430000}"/>
    <cellStyle name="Milliers 2 2 2 4 2 3 3" xfId="15582" xr:uid="{00000000-0005-0000-0000-000084430000}"/>
    <cellStyle name="Milliers 2 2 2 4 2 4" xfId="7288" xr:uid="{00000000-0005-0000-0000-000085430000}"/>
    <cellStyle name="Milliers 2 2 2 4 2 4 2" xfId="17146" xr:uid="{00000000-0005-0000-0000-000086430000}"/>
    <cellStyle name="Milliers 2 2 2 4 2 5" xfId="12448" xr:uid="{00000000-0005-0000-0000-000087430000}"/>
    <cellStyle name="Milliers 2 2 2 4 3" xfId="2992" xr:uid="{00000000-0005-0000-0000-000088430000}"/>
    <cellStyle name="Milliers 2 2 2 4 3 2" xfId="8146" xr:uid="{00000000-0005-0000-0000-000089430000}"/>
    <cellStyle name="Milliers 2 2 2 4 3 2 2" xfId="17928" xr:uid="{00000000-0005-0000-0000-00008A430000}"/>
    <cellStyle name="Milliers 2 2 2 4 3 3" xfId="13234" xr:uid="{00000000-0005-0000-0000-00008B430000}"/>
    <cellStyle name="Milliers 2 2 2 4 4" xfId="4714" xr:uid="{00000000-0005-0000-0000-00008C430000}"/>
    <cellStyle name="Milliers 2 2 2 4 4 2" xfId="9862" xr:uid="{00000000-0005-0000-0000-00008D430000}"/>
    <cellStyle name="Milliers 2 2 2 4 4 2 2" xfId="19492" xr:uid="{00000000-0005-0000-0000-00008E430000}"/>
    <cellStyle name="Milliers 2 2 2 4 4 3" xfId="14800" xr:uid="{00000000-0005-0000-0000-00008F430000}"/>
    <cellStyle name="Milliers 2 2 2 4 5" xfId="6430" xr:uid="{00000000-0005-0000-0000-000090430000}"/>
    <cellStyle name="Milliers 2 2 2 4 5 2" xfId="16364" xr:uid="{00000000-0005-0000-0000-000091430000}"/>
    <cellStyle name="Milliers 2 2 2 4 6" xfId="11585" xr:uid="{00000000-0005-0000-0000-000092430000}"/>
    <cellStyle name="Milliers 2 2 2 5" xfId="2099" xr:uid="{00000000-0005-0000-0000-000093430000}"/>
    <cellStyle name="Milliers 2 2 2 5 2" xfId="3850" xr:uid="{00000000-0005-0000-0000-000094430000}"/>
    <cellStyle name="Milliers 2 2 2 5 2 2" xfId="9000" xr:uid="{00000000-0005-0000-0000-000095430000}"/>
    <cellStyle name="Milliers 2 2 2 5 2 2 2" xfId="18706" xr:uid="{00000000-0005-0000-0000-000096430000}"/>
    <cellStyle name="Milliers 2 2 2 5 2 3" xfId="14012" xr:uid="{00000000-0005-0000-0000-000097430000}"/>
    <cellStyle name="Milliers 2 2 2 5 3" xfId="5568" xr:uid="{00000000-0005-0000-0000-000098430000}"/>
    <cellStyle name="Milliers 2 2 2 5 3 2" xfId="10716" xr:uid="{00000000-0005-0000-0000-000099430000}"/>
    <cellStyle name="Milliers 2 2 2 5 3 2 2" xfId="20270" xr:uid="{00000000-0005-0000-0000-00009A430000}"/>
    <cellStyle name="Milliers 2 2 2 5 3 3" xfId="15578" xr:uid="{00000000-0005-0000-0000-00009B430000}"/>
    <cellStyle name="Milliers 2 2 2 5 4" xfId="7284" xr:uid="{00000000-0005-0000-0000-00009C430000}"/>
    <cellStyle name="Milliers 2 2 2 5 4 2" xfId="17142" xr:uid="{00000000-0005-0000-0000-00009D430000}"/>
    <cellStyle name="Milliers 2 2 2 5 5" xfId="12444" xr:uid="{00000000-0005-0000-0000-00009E430000}"/>
    <cellStyle name="Milliers 2 2 2 6" xfId="2988" xr:uid="{00000000-0005-0000-0000-00009F430000}"/>
    <cellStyle name="Milliers 2 2 2 6 2" xfId="8142" xr:uid="{00000000-0005-0000-0000-0000A0430000}"/>
    <cellStyle name="Milliers 2 2 2 6 2 2" xfId="17924" xr:uid="{00000000-0005-0000-0000-0000A1430000}"/>
    <cellStyle name="Milliers 2 2 2 6 3" xfId="13230" xr:uid="{00000000-0005-0000-0000-0000A2430000}"/>
    <cellStyle name="Milliers 2 2 2 7" xfId="4710" xr:uid="{00000000-0005-0000-0000-0000A3430000}"/>
    <cellStyle name="Milliers 2 2 2 7 2" xfId="9858" xr:uid="{00000000-0005-0000-0000-0000A4430000}"/>
    <cellStyle name="Milliers 2 2 2 7 2 2" xfId="19488" xr:uid="{00000000-0005-0000-0000-0000A5430000}"/>
    <cellStyle name="Milliers 2 2 2 7 3" xfId="14796" xr:uid="{00000000-0005-0000-0000-0000A6430000}"/>
    <cellStyle name="Milliers 2 2 2 8" xfId="6426" xr:uid="{00000000-0005-0000-0000-0000A7430000}"/>
    <cellStyle name="Milliers 2 2 2 8 2" xfId="16360" xr:uid="{00000000-0005-0000-0000-0000A8430000}"/>
    <cellStyle name="Milliers 2 2 2 9" xfId="11581" xr:uid="{00000000-0005-0000-0000-0000A9430000}"/>
    <cellStyle name="Milliers 2 2 3" xfId="774" xr:uid="{00000000-0005-0000-0000-0000AA430000}"/>
    <cellStyle name="Milliers 2 2 3 2" xfId="775" xr:uid="{00000000-0005-0000-0000-0000AB430000}"/>
    <cellStyle name="Milliers 2 2 3 2 2" xfId="2105" xr:uid="{00000000-0005-0000-0000-0000AC430000}"/>
    <cellStyle name="Milliers 2 2 3 2 2 2" xfId="3856" xr:uid="{00000000-0005-0000-0000-0000AD430000}"/>
    <cellStyle name="Milliers 2 2 3 2 2 2 2" xfId="9006" xr:uid="{00000000-0005-0000-0000-0000AE430000}"/>
    <cellStyle name="Milliers 2 2 3 2 2 2 2 2" xfId="18712" xr:uid="{00000000-0005-0000-0000-0000AF430000}"/>
    <cellStyle name="Milliers 2 2 3 2 2 2 3" xfId="14018" xr:uid="{00000000-0005-0000-0000-0000B0430000}"/>
    <cellStyle name="Milliers 2 2 3 2 2 3" xfId="5574" xr:uid="{00000000-0005-0000-0000-0000B1430000}"/>
    <cellStyle name="Milliers 2 2 3 2 2 3 2" xfId="10722" xr:uid="{00000000-0005-0000-0000-0000B2430000}"/>
    <cellStyle name="Milliers 2 2 3 2 2 3 2 2" xfId="20276" xr:uid="{00000000-0005-0000-0000-0000B3430000}"/>
    <cellStyle name="Milliers 2 2 3 2 2 3 3" xfId="15584" xr:uid="{00000000-0005-0000-0000-0000B4430000}"/>
    <cellStyle name="Milliers 2 2 3 2 2 4" xfId="7290" xr:uid="{00000000-0005-0000-0000-0000B5430000}"/>
    <cellStyle name="Milliers 2 2 3 2 2 4 2" xfId="17148" xr:uid="{00000000-0005-0000-0000-0000B6430000}"/>
    <cellStyle name="Milliers 2 2 3 2 2 5" xfId="12450" xr:uid="{00000000-0005-0000-0000-0000B7430000}"/>
    <cellStyle name="Milliers 2 2 3 2 3" xfId="2994" xr:uid="{00000000-0005-0000-0000-0000B8430000}"/>
    <cellStyle name="Milliers 2 2 3 2 3 2" xfId="8148" xr:uid="{00000000-0005-0000-0000-0000B9430000}"/>
    <cellStyle name="Milliers 2 2 3 2 3 2 2" xfId="17930" xr:uid="{00000000-0005-0000-0000-0000BA430000}"/>
    <cellStyle name="Milliers 2 2 3 2 3 3" xfId="13236" xr:uid="{00000000-0005-0000-0000-0000BB430000}"/>
    <cellStyle name="Milliers 2 2 3 2 4" xfId="4716" xr:uid="{00000000-0005-0000-0000-0000BC430000}"/>
    <cellStyle name="Milliers 2 2 3 2 4 2" xfId="9864" xr:uid="{00000000-0005-0000-0000-0000BD430000}"/>
    <cellStyle name="Milliers 2 2 3 2 4 2 2" xfId="19494" xr:uid="{00000000-0005-0000-0000-0000BE430000}"/>
    <cellStyle name="Milliers 2 2 3 2 4 3" xfId="14802" xr:uid="{00000000-0005-0000-0000-0000BF430000}"/>
    <cellStyle name="Milliers 2 2 3 2 5" xfId="6432" xr:uid="{00000000-0005-0000-0000-0000C0430000}"/>
    <cellStyle name="Milliers 2 2 3 2 5 2" xfId="16366" xr:uid="{00000000-0005-0000-0000-0000C1430000}"/>
    <cellStyle name="Milliers 2 2 3 2 6" xfId="11587" xr:uid="{00000000-0005-0000-0000-0000C2430000}"/>
    <cellStyle name="Milliers 2 2 3 3" xfId="2104" xr:uid="{00000000-0005-0000-0000-0000C3430000}"/>
    <cellStyle name="Milliers 2 2 3 3 2" xfId="3855" xr:uid="{00000000-0005-0000-0000-0000C4430000}"/>
    <cellStyle name="Milliers 2 2 3 3 2 2" xfId="9005" xr:uid="{00000000-0005-0000-0000-0000C5430000}"/>
    <cellStyle name="Milliers 2 2 3 3 2 2 2" xfId="18711" xr:uid="{00000000-0005-0000-0000-0000C6430000}"/>
    <cellStyle name="Milliers 2 2 3 3 2 3" xfId="14017" xr:uid="{00000000-0005-0000-0000-0000C7430000}"/>
    <cellStyle name="Milliers 2 2 3 3 3" xfId="5573" xr:uid="{00000000-0005-0000-0000-0000C8430000}"/>
    <cellStyle name="Milliers 2 2 3 3 3 2" xfId="10721" xr:uid="{00000000-0005-0000-0000-0000C9430000}"/>
    <cellStyle name="Milliers 2 2 3 3 3 2 2" xfId="20275" xr:uid="{00000000-0005-0000-0000-0000CA430000}"/>
    <cellStyle name="Milliers 2 2 3 3 3 3" xfId="15583" xr:uid="{00000000-0005-0000-0000-0000CB430000}"/>
    <cellStyle name="Milliers 2 2 3 3 4" xfId="7289" xr:uid="{00000000-0005-0000-0000-0000CC430000}"/>
    <cellStyle name="Milliers 2 2 3 3 4 2" xfId="17147" xr:uid="{00000000-0005-0000-0000-0000CD430000}"/>
    <cellStyle name="Milliers 2 2 3 3 5" xfId="12449" xr:uid="{00000000-0005-0000-0000-0000CE430000}"/>
    <cellStyle name="Milliers 2 2 3 4" xfId="2993" xr:uid="{00000000-0005-0000-0000-0000CF430000}"/>
    <cellStyle name="Milliers 2 2 3 4 2" xfId="8147" xr:uid="{00000000-0005-0000-0000-0000D0430000}"/>
    <cellStyle name="Milliers 2 2 3 4 2 2" xfId="17929" xr:uid="{00000000-0005-0000-0000-0000D1430000}"/>
    <cellStyle name="Milliers 2 2 3 4 3" xfId="13235" xr:uid="{00000000-0005-0000-0000-0000D2430000}"/>
    <cellStyle name="Milliers 2 2 3 5" xfId="4715" xr:uid="{00000000-0005-0000-0000-0000D3430000}"/>
    <cellStyle name="Milliers 2 2 3 5 2" xfId="9863" xr:uid="{00000000-0005-0000-0000-0000D4430000}"/>
    <cellStyle name="Milliers 2 2 3 5 2 2" xfId="19493" xr:uid="{00000000-0005-0000-0000-0000D5430000}"/>
    <cellStyle name="Milliers 2 2 3 5 3" xfId="14801" xr:uid="{00000000-0005-0000-0000-0000D6430000}"/>
    <cellStyle name="Milliers 2 2 3 6" xfId="6431" xr:uid="{00000000-0005-0000-0000-0000D7430000}"/>
    <cellStyle name="Milliers 2 2 3 6 2" xfId="16365" xr:uid="{00000000-0005-0000-0000-0000D8430000}"/>
    <cellStyle name="Milliers 2 2 3 7" xfId="11586" xr:uid="{00000000-0005-0000-0000-0000D9430000}"/>
    <cellStyle name="Milliers 2 2 4" xfId="776" xr:uid="{00000000-0005-0000-0000-0000DA430000}"/>
    <cellStyle name="Milliers 2 2 4 2" xfId="2106" xr:uid="{00000000-0005-0000-0000-0000DB430000}"/>
    <cellStyle name="Milliers 2 2 4 2 2" xfId="3857" xr:uid="{00000000-0005-0000-0000-0000DC430000}"/>
    <cellStyle name="Milliers 2 2 4 2 2 2" xfId="9007" xr:uid="{00000000-0005-0000-0000-0000DD430000}"/>
    <cellStyle name="Milliers 2 2 4 2 2 2 2" xfId="18713" xr:uid="{00000000-0005-0000-0000-0000DE430000}"/>
    <cellStyle name="Milliers 2 2 4 2 2 3" xfId="14019" xr:uid="{00000000-0005-0000-0000-0000DF430000}"/>
    <cellStyle name="Milliers 2 2 4 2 3" xfId="5575" xr:uid="{00000000-0005-0000-0000-0000E0430000}"/>
    <cellStyle name="Milliers 2 2 4 2 3 2" xfId="10723" xr:uid="{00000000-0005-0000-0000-0000E1430000}"/>
    <cellStyle name="Milliers 2 2 4 2 3 2 2" xfId="20277" xr:uid="{00000000-0005-0000-0000-0000E2430000}"/>
    <cellStyle name="Milliers 2 2 4 2 3 3" xfId="15585" xr:uid="{00000000-0005-0000-0000-0000E3430000}"/>
    <cellStyle name="Milliers 2 2 4 2 4" xfId="7291" xr:uid="{00000000-0005-0000-0000-0000E4430000}"/>
    <cellStyle name="Milliers 2 2 4 2 4 2" xfId="17149" xr:uid="{00000000-0005-0000-0000-0000E5430000}"/>
    <cellStyle name="Milliers 2 2 4 2 5" xfId="12451" xr:uid="{00000000-0005-0000-0000-0000E6430000}"/>
    <cellStyle name="Milliers 2 2 4 3" xfId="2995" xr:uid="{00000000-0005-0000-0000-0000E7430000}"/>
    <cellStyle name="Milliers 2 2 4 3 2" xfId="8149" xr:uid="{00000000-0005-0000-0000-0000E8430000}"/>
    <cellStyle name="Milliers 2 2 4 3 2 2" xfId="17931" xr:uid="{00000000-0005-0000-0000-0000E9430000}"/>
    <cellStyle name="Milliers 2 2 4 3 3" xfId="13237" xr:uid="{00000000-0005-0000-0000-0000EA430000}"/>
    <cellStyle name="Milliers 2 2 4 4" xfId="4717" xr:uid="{00000000-0005-0000-0000-0000EB430000}"/>
    <cellStyle name="Milliers 2 2 4 4 2" xfId="9865" xr:uid="{00000000-0005-0000-0000-0000EC430000}"/>
    <cellStyle name="Milliers 2 2 4 4 2 2" xfId="19495" xr:uid="{00000000-0005-0000-0000-0000ED430000}"/>
    <cellStyle name="Milliers 2 2 4 4 3" xfId="14803" xr:uid="{00000000-0005-0000-0000-0000EE430000}"/>
    <cellStyle name="Milliers 2 2 4 5" xfId="6433" xr:uid="{00000000-0005-0000-0000-0000EF430000}"/>
    <cellStyle name="Milliers 2 2 4 5 2" xfId="16367" xr:uid="{00000000-0005-0000-0000-0000F0430000}"/>
    <cellStyle name="Milliers 2 2 4 6" xfId="11588" xr:uid="{00000000-0005-0000-0000-0000F1430000}"/>
    <cellStyle name="Milliers 2 2 5" xfId="777" xr:uid="{00000000-0005-0000-0000-0000F2430000}"/>
    <cellStyle name="Milliers 2 2 5 2" xfId="2107" xr:uid="{00000000-0005-0000-0000-0000F3430000}"/>
    <cellStyle name="Milliers 2 2 5 2 2" xfId="3858" xr:uid="{00000000-0005-0000-0000-0000F4430000}"/>
    <cellStyle name="Milliers 2 2 5 2 2 2" xfId="9008" xr:uid="{00000000-0005-0000-0000-0000F5430000}"/>
    <cellStyle name="Milliers 2 2 5 2 2 2 2" xfId="18714" xr:uid="{00000000-0005-0000-0000-0000F6430000}"/>
    <cellStyle name="Milliers 2 2 5 2 2 3" xfId="14020" xr:uid="{00000000-0005-0000-0000-0000F7430000}"/>
    <cellStyle name="Milliers 2 2 5 2 3" xfId="5576" xr:uid="{00000000-0005-0000-0000-0000F8430000}"/>
    <cellStyle name="Milliers 2 2 5 2 3 2" xfId="10724" xr:uid="{00000000-0005-0000-0000-0000F9430000}"/>
    <cellStyle name="Milliers 2 2 5 2 3 2 2" xfId="20278" xr:uid="{00000000-0005-0000-0000-0000FA430000}"/>
    <cellStyle name="Milliers 2 2 5 2 3 3" xfId="15586" xr:uid="{00000000-0005-0000-0000-0000FB430000}"/>
    <cellStyle name="Milliers 2 2 5 2 4" xfId="7292" xr:uid="{00000000-0005-0000-0000-0000FC430000}"/>
    <cellStyle name="Milliers 2 2 5 2 4 2" xfId="17150" xr:uid="{00000000-0005-0000-0000-0000FD430000}"/>
    <cellStyle name="Milliers 2 2 5 2 5" xfId="12452" xr:uid="{00000000-0005-0000-0000-0000FE430000}"/>
    <cellStyle name="Milliers 2 2 5 3" xfId="2996" xr:uid="{00000000-0005-0000-0000-0000FF430000}"/>
    <cellStyle name="Milliers 2 2 5 3 2" xfId="8150" xr:uid="{00000000-0005-0000-0000-000000440000}"/>
    <cellStyle name="Milliers 2 2 5 3 2 2" xfId="17932" xr:uid="{00000000-0005-0000-0000-000001440000}"/>
    <cellStyle name="Milliers 2 2 5 3 3" xfId="13238" xr:uid="{00000000-0005-0000-0000-000002440000}"/>
    <cellStyle name="Milliers 2 2 5 4" xfId="4718" xr:uid="{00000000-0005-0000-0000-000003440000}"/>
    <cellStyle name="Milliers 2 2 5 4 2" xfId="9866" xr:uid="{00000000-0005-0000-0000-000004440000}"/>
    <cellStyle name="Milliers 2 2 5 4 2 2" xfId="19496" xr:uid="{00000000-0005-0000-0000-000005440000}"/>
    <cellStyle name="Milliers 2 2 5 4 3" xfId="14804" xr:uid="{00000000-0005-0000-0000-000006440000}"/>
    <cellStyle name="Milliers 2 2 5 5" xfId="6434" xr:uid="{00000000-0005-0000-0000-000007440000}"/>
    <cellStyle name="Milliers 2 2 5 5 2" xfId="16368" xr:uid="{00000000-0005-0000-0000-000008440000}"/>
    <cellStyle name="Milliers 2 2 5 6" xfId="11589" xr:uid="{00000000-0005-0000-0000-000009440000}"/>
    <cellStyle name="Milliers 2 2 6" xfId="2098" xr:uid="{00000000-0005-0000-0000-00000A440000}"/>
    <cellStyle name="Milliers 2 2 6 2" xfId="3849" xr:uid="{00000000-0005-0000-0000-00000B440000}"/>
    <cellStyle name="Milliers 2 2 6 2 2" xfId="8999" xr:uid="{00000000-0005-0000-0000-00000C440000}"/>
    <cellStyle name="Milliers 2 2 6 2 2 2" xfId="18705" xr:uid="{00000000-0005-0000-0000-00000D440000}"/>
    <cellStyle name="Milliers 2 2 6 2 3" xfId="14011" xr:uid="{00000000-0005-0000-0000-00000E440000}"/>
    <cellStyle name="Milliers 2 2 6 3" xfId="5567" xr:uid="{00000000-0005-0000-0000-00000F440000}"/>
    <cellStyle name="Milliers 2 2 6 3 2" xfId="10715" xr:uid="{00000000-0005-0000-0000-000010440000}"/>
    <cellStyle name="Milliers 2 2 6 3 2 2" xfId="20269" xr:uid="{00000000-0005-0000-0000-000011440000}"/>
    <cellStyle name="Milliers 2 2 6 3 3" xfId="15577" xr:uid="{00000000-0005-0000-0000-000012440000}"/>
    <cellStyle name="Milliers 2 2 6 4" xfId="7283" xr:uid="{00000000-0005-0000-0000-000013440000}"/>
    <cellStyle name="Milliers 2 2 6 4 2" xfId="17141" xr:uid="{00000000-0005-0000-0000-000014440000}"/>
    <cellStyle name="Milliers 2 2 6 5" xfId="12443" xr:uid="{00000000-0005-0000-0000-000015440000}"/>
    <cellStyle name="Milliers 2 2 7" xfId="2987" xr:uid="{00000000-0005-0000-0000-000016440000}"/>
    <cellStyle name="Milliers 2 2 7 2" xfId="8141" xr:uid="{00000000-0005-0000-0000-000017440000}"/>
    <cellStyle name="Milliers 2 2 7 2 2" xfId="17923" xr:uid="{00000000-0005-0000-0000-000018440000}"/>
    <cellStyle name="Milliers 2 2 7 3" xfId="13229" xr:uid="{00000000-0005-0000-0000-000019440000}"/>
    <cellStyle name="Milliers 2 2 8" xfId="4709" xr:uid="{00000000-0005-0000-0000-00001A440000}"/>
    <cellStyle name="Milliers 2 2 8 2" xfId="9857" xr:uid="{00000000-0005-0000-0000-00001B440000}"/>
    <cellStyle name="Milliers 2 2 8 2 2" xfId="19487" xr:uid="{00000000-0005-0000-0000-00001C440000}"/>
    <cellStyle name="Milliers 2 2 8 3" xfId="14795" xr:uid="{00000000-0005-0000-0000-00001D440000}"/>
    <cellStyle name="Milliers 2 2 9" xfId="6425" xr:uid="{00000000-0005-0000-0000-00001E440000}"/>
    <cellStyle name="Milliers 2 2 9 2" xfId="16359" xr:uid="{00000000-0005-0000-0000-00001F440000}"/>
    <cellStyle name="Milliers 2 3" xfId="778" xr:uid="{00000000-0005-0000-0000-000020440000}"/>
    <cellStyle name="Milliers 2 3 10" xfId="11590" xr:uid="{00000000-0005-0000-0000-000021440000}"/>
    <cellStyle name="Milliers 2 3 2" xfId="779" xr:uid="{00000000-0005-0000-0000-000022440000}"/>
    <cellStyle name="Milliers 2 3 2 2" xfId="780" xr:uid="{00000000-0005-0000-0000-000023440000}"/>
    <cellStyle name="Milliers 2 3 2 2 2" xfId="781" xr:uid="{00000000-0005-0000-0000-000024440000}"/>
    <cellStyle name="Milliers 2 3 2 2 2 2" xfId="2111" xr:uid="{00000000-0005-0000-0000-000025440000}"/>
    <cellStyle name="Milliers 2 3 2 2 2 2 2" xfId="3862" xr:uid="{00000000-0005-0000-0000-000026440000}"/>
    <cellStyle name="Milliers 2 3 2 2 2 2 2 2" xfId="9012" xr:uid="{00000000-0005-0000-0000-000027440000}"/>
    <cellStyle name="Milliers 2 3 2 2 2 2 2 2 2" xfId="18718" xr:uid="{00000000-0005-0000-0000-000028440000}"/>
    <cellStyle name="Milliers 2 3 2 2 2 2 2 3" xfId="14024" xr:uid="{00000000-0005-0000-0000-000029440000}"/>
    <cellStyle name="Milliers 2 3 2 2 2 2 3" xfId="5580" xr:uid="{00000000-0005-0000-0000-00002A440000}"/>
    <cellStyle name="Milliers 2 3 2 2 2 2 3 2" xfId="10728" xr:uid="{00000000-0005-0000-0000-00002B440000}"/>
    <cellStyle name="Milliers 2 3 2 2 2 2 3 2 2" xfId="20282" xr:uid="{00000000-0005-0000-0000-00002C440000}"/>
    <cellStyle name="Milliers 2 3 2 2 2 2 3 3" xfId="15590" xr:uid="{00000000-0005-0000-0000-00002D440000}"/>
    <cellStyle name="Milliers 2 3 2 2 2 2 4" xfId="7296" xr:uid="{00000000-0005-0000-0000-00002E440000}"/>
    <cellStyle name="Milliers 2 3 2 2 2 2 4 2" xfId="17154" xr:uid="{00000000-0005-0000-0000-00002F440000}"/>
    <cellStyle name="Milliers 2 3 2 2 2 2 5" xfId="12456" xr:uid="{00000000-0005-0000-0000-000030440000}"/>
    <cellStyle name="Milliers 2 3 2 2 2 3" xfId="3000" xr:uid="{00000000-0005-0000-0000-000031440000}"/>
    <cellStyle name="Milliers 2 3 2 2 2 3 2" xfId="8154" xr:uid="{00000000-0005-0000-0000-000032440000}"/>
    <cellStyle name="Milliers 2 3 2 2 2 3 2 2" xfId="17936" xr:uid="{00000000-0005-0000-0000-000033440000}"/>
    <cellStyle name="Milliers 2 3 2 2 2 3 3" xfId="13242" xr:uid="{00000000-0005-0000-0000-000034440000}"/>
    <cellStyle name="Milliers 2 3 2 2 2 4" xfId="4722" xr:uid="{00000000-0005-0000-0000-000035440000}"/>
    <cellStyle name="Milliers 2 3 2 2 2 4 2" xfId="9870" xr:uid="{00000000-0005-0000-0000-000036440000}"/>
    <cellStyle name="Milliers 2 3 2 2 2 4 2 2" xfId="19500" xr:uid="{00000000-0005-0000-0000-000037440000}"/>
    <cellStyle name="Milliers 2 3 2 2 2 4 3" xfId="14808" xr:uid="{00000000-0005-0000-0000-000038440000}"/>
    <cellStyle name="Milliers 2 3 2 2 2 5" xfId="6438" xr:uid="{00000000-0005-0000-0000-000039440000}"/>
    <cellStyle name="Milliers 2 3 2 2 2 5 2" xfId="16372" xr:uid="{00000000-0005-0000-0000-00003A440000}"/>
    <cellStyle name="Milliers 2 3 2 2 2 6" xfId="11593" xr:uid="{00000000-0005-0000-0000-00003B440000}"/>
    <cellStyle name="Milliers 2 3 2 2 3" xfId="2110" xr:uid="{00000000-0005-0000-0000-00003C440000}"/>
    <cellStyle name="Milliers 2 3 2 2 3 2" xfId="3861" xr:uid="{00000000-0005-0000-0000-00003D440000}"/>
    <cellStyle name="Milliers 2 3 2 2 3 2 2" xfId="9011" xr:uid="{00000000-0005-0000-0000-00003E440000}"/>
    <cellStyle name="Milliers 2 3 2 2 3 2 2 2" xfId="18717" xr:uid="{00000000-0005-0000-0000-00003F440000}"/>
    <cellStyle name="Milliers 2 3 2 2 3 2 3" xfId="14023" xr:uid="{00000000-0005-0000-0000-000040440000}"/>
    <cellStyle name="Milliers 2 3 2 2 3 3" xfId="5579" xr:uid="{00000000-0005-0000-0000-000041440000}"/>
    <cellStyle name="Milliers 2 3 2 2 3 3 2" xfId="10727" xr:uid="{00000000-0005-0000-0000-000042440000}"/>
    <cellStyle name="Milliers 2 3 2 2 3 3 2 2" xfId="20281" xr:uid="{00000000-0005-0000-0000-000043440000}"/>
    <cellStyle name="Milliers 2 3 2 2 3 3 3" xfId="15589" xr:uid="{00000000-0005-0000-0000-000044440000}"/>
    <cellStyle name="Milliers 2 3 2 2 3 4" xfId="7295" xr:uid="{00000000-0005-0000-0000-000045440000}"/>
    <cellStyle name="Milliers 2 3 2 2 3 4 2" xfId="17153" xr:uid="{00000000-0005-0000-0000-000046440000}"/>
    <cellStyle name="Milliers 2 3 2 2 3 5" xfId="12455" xr:uid="{00000000-0005-0000-0000-000047440000}"/>
    <cellStyle name="Milliers 2 3 2 2 4" xfId="2999" xr:uid="{00000000-0005-0000-0000-000048440000}"/>
    <cellStyle name="Milliers 2 3 2 2 4 2" xfId="8153" xr:uid="{00000000-0005-0000-0000-000049440000}"/>
    <cellStyle name="Milliers 2 3 2 2 4 2 2" xfId="17935" xr:uid="{00000000-0005-0000-0000-00004A440000}"/>
    <cellStyle name="Milliers 2 3 2 2 4 3" xfId="13241" xr:uid="{00000000-0005-0000-0000-00004B440000}"/>
    <cellStyle name="Milliers 2 3 2 2 5" xfId="4721" xr:uid="{00000000-0005-0000-0000-00004C440000}"/>
    <cellStyle name="Milliers 2 3 2 2 5 2" xfId="9869" xr:uid="{00000000-0005-0000-0000-00004D440000}"/>
    <cellStyle name="Milliers 2 3 2 2 5 2 2" xfId="19499" xr:uid="{00000000-0005-0000-0000-00004E440000}"/>
    <cellStyle name="Milliers 2 3 2 2 5 3" xfId="14807" xr:uid="{00000000-0005-0000-0000-00004F440000}"/>
    <cellStyle name="Milliers 2 3 2 2 6" xfId="6437" xr:uid="{00000000-0005-0000-0000-000050440000}"/>
    <cellStyle name="Milliers 2 3 2 2 6 2" xfId="16371" xr:uid="{00000000-0005-0000-0000-000051440000}"/>
    <cellStyle name="Milliers 2 3 2 2 7" xfId="11592" xr:uid="{00000000-0005-0000-0000-000052440000}"/>
    <cellStyle name="Milliers 2 3 2 3" xfId="782" xr:uid="{00000000-0005-0000-0000-000053440000}"/>
    <cellStyle name="Milliers 2 3 2 3 2" xfId="2112" xr:uid="{00000000-0005-0000-0000-000054440000}"/>
    <cellStyle name="Milliers 2 3 2 3 2 2" xfId="3863" xr:uid="{00000000-0005-0000-0000-000055440000}"/>
    <cellStyle name="Milliers 2 3 2 3 2 2 2" xfId="9013" xr:uid="{00000000-0005-0000-0000-000056440000}"/>
    <cellStyle name="Milliers 2 3 2 3 2 2 2 2" xfId="18719" xr:uid="{00000000-0005-0000-0000-000057440000}"/>
    <cellStyle name="Milliers 2 3 2 3 2 2 3" xfId="14025" xr:uid="{00000000-0005-0000-0000-000058440000}"/>
    <cellStyle name="Milliers 2 3 2 3 2 3" xfId="5581" xr:uid="{00000000-0005-0000-0000-000059440000}"/>
    <cellStyle name="Milliers 2 3 2 3 2 3 2" xfId="10729" xr:uid="{00000000-0005-0000-0000-00005A440000}"/>
    <cellStyle name="Milliers 2 3 2 3 2 3 2 2" xfId="20283" xr:uid="{00000000-0005-0000-0000-00005B440000}"/>
    <cellStyle name="Milliers 2 3 2 3 2 3 3" xfId="15591" xr:uid="{00000000-0005-0000-0000-00005C440000}"/>
    <cellStyle name="Milliers 2 3 2 3 2 4" xfId="7297" xr:uid="{00000000-0005-0000-0000-00005D440000}"/>
    <cellStyle name="Milliers 2 3 2 3 2 4 2" xfId="17155" xr:uid="{00000000-0005-0000-0000-00005E440000}"/>
    <cellStyle name="Milliers 2 3 2 3 2 5" xfId="12457" xr:uid="{00000000-0005-0000-0000-00005F440000}"/>
    <cellStyle name="Milliers 2 3 2 3 3" xfId="3001" xr:uid="{00000000-0005-0000-0000-000060440000}"/>
    <cellStyle name="Milliers 2 3 2 3 3 2" xfId="8155" xr:uid="{00000000-0005-0000-0000-000061440000}"/>
    <cellStyle name="Milliers 2 3 2 3 3 2 2" xfId="17937" xr:uid="{00000000-0005-0000-0000-000062440000}"/>
    <cellStyle name="Milliers 2 3 2 3 3 3" xfId="13243" xr:uid="{00000000-0005-0000-0000-000063440000}"/>
    <cellStyle name="Milliers 2 3 2 3 4" xfId="4723" xr:uid="{00000000-0005-0000-0000-000064440000}"/>
    <cellStyle name="Milliers 2 3 2 3 4 2" xfId="9871" xr:uid="{00000000-0005-0000-0000-000065440000}"/>
    <cellStyle name="Milliers 2 3 2 3 4 2 2" xfId="19501" xr:uid="{00000000-0005-0000-0000-000066440000}"/>
    <cellStyle name="Milliers 2 3 2 3 4 3" xfId="14809" xr:uid="{00000000-0005-0000-0000-000067440000}"/>
    <cellStyle name="Milliers 2 3 2 3 5" xfId="6439" xr:uid="{00000000-0005-0000-0000-000068440000}"/>
    <cellStyle name="Milliers 2 3 2 3 5 2" xfId="16373" xr:uid="{00000000-0005-0000-0000-000069440000}"/>
    <cellStyle name="Milliers 2 3 2 3 6" xfId="11594" xr:uid="{00000000-0005-0000-0000-00006A440000}"/>
    <cellStyle name="Milliers 2 3 2 4" xfId="783" xr:uid="{00000000-0005-0000-0000-00006B440000}"/>
    <cellStyle name="Milliers 2 3 2 4 2" xfId="2113" xr:uid="{00000000-0005-0000-0000-00006C440000}"/>
    <cellStyle name="Milliers 2 3 2 4 2 2" xfId="3864" xr:uid="{00000000-0005-0000-0000-00006D440000}"/>
    <cellStyle name="Milliers 2 3 2 4 2 2 2" xfId="9014" xr:uid="{00000000-0005-0000-0000-00006E440000}"/>
    <cellStyle name="Milliers 2 3 2 4 2 2 2 2" xfId="18720" xr:uid="{00000000-0005-0000-0000-00006F440000}"/>
    <cellStyle name="Milliers 2 3 2 4 2 2 3" xfId="14026" xr:uid="{00000000-0005-0000-0000-000070440000}"/>
    <cellStyle name="Milliers 2 3 2 4 2 3" xfId="5582" xr:uid="{00000000-0005-0000-0000-000071440000}"/>
    <cellStyle name="Milliers 2 3 2 4 2 3 2" xfId="10730" xr:uid="{00000000-0005-0000-0000-000072440000}"/>
    <cellStyle name="Milliers 2 3 2 4 2 3 2 2" xfId="20284" xr:uid="{00000000-0005-0000-0000-000073440000}"/>
    <cellStyle name="Milliers 2 3 2 4 2 3 3" xfId="15592" xr:uid="{00000000-0005-0000-0000-000074440000}"/>
    <cellStyle name="Milliers 2 3 2 4 2 4" xfId="7298" xr:uid="{00000000-0005-0000-0000-000075440000}"/>
    <cellStyle name="Milliers 2 3 2 4 2 4 2" xfId="17156" xr:uid="{00000000-0005-0000-0000-000076440000}"/>
    <cellStyle name="Milliers 2 3 2 4 2 5" xfId="12458" xr:uid="{00000000-0005-0000-0000-000077440000}"/>
    <cellStyle name="Milliers 2 3 2 4 3" xfId="3002" xr:uid="{00000000-0005-0000-0000-000078440000}"/>
    <cellStyle name="Milliers 2 3 2 4 3 2" xfId="8156" xr:uid="{00000000-0005-0000-0000-000079440000}"/>
    <cellStyle name="Milliers 2 3 2 4 3 2 2" xfId="17938" xr:uid="{00000000-0005-0000-0000-00007A440000}"/>
    <cellStyle name="Milliers 2 3 2 4 3 3" xfId="13244" xr:uid="{00000000-0005-0000-0000-00007B440000}"/>
    <cellStyle name="Milliers 2 3 2 4 4" xfId="4724" xr:uid="{00000000-0005-0000-0000-00007C440000}"/>
    <cellStyle name="Milliers 2 3 2 4 4 2" xfId="9872" xr:uid="{00000000-0005-0000-0000-00007D440000}"/>
    <cellStyle name="Milliers 2 3 2 4 4 2 2" xfId="19502" xr:uid="{00000000-0005-0000-0000-00007E440000}"/>
    <cellStyle name="Milliers 2 3 2 4 4 3" xfId="14810" xr:uid="{00000000-0005-0000-0000-00007F440000}"/>
    <cellStyle name="Milliers 2 3 2 4 5" xfId="6440" xr:uid="{00000000-0005-0000-0000-000080440000}"/>
    <cellStyle name="Milliers 2 3 2 4 5 2" xfId="16374" xr:uid="{00000000-0005-0000-0000-000081440000}"/>
    <cellStyle name="Milliers 2 3 2 4 6" xfId="11595" xr:uid="{00000000-0005-0000-0000-000082440000}"/>
    <cellStyle name="Milliers 2 3 2 5" xfId="2109" xr:uid="{00000000-0005-0000-0000-000083440000}"/>
    <cellStyle name="Milliers 2 3 2 5 2" xfId="3860" xr:uid="{00000000-0005-0000-0000-000084440000}"/>
    <cellStyle name="Milliers 2 3 2 5 2 2" xfId="9010" xr:uid="{00000000-0005-0000-0000-000085440000}"/>
    <cellStyle name="Milliers 2 3 2 5 2 2 2" xfId="18716" xr:uid="{00000000-0005-0000-0000-000086440000}"/>
    <cellStyle name="Milliers 2 3 2 5 2 3" xfId="14022" xr:uid="{00000000-0005-0000-0000-000087440000}"/>
    <cellStyle name="Milliers 2 3 2 5 3" xfId="5578" xr:uid="{00000000-0005-0000-0000-000088440000}"/>
    <cellStyle name="Milliers 2 3 2 5 3 2" xfId="10726" xr:uid="{00000000-0005-0000-0000-000089440000}"/>
    <cellStyle name="Milliers 2 3 2 5 3 2 2" xfId="20280" xr:uid="{00000000-0005-0000-0000-00008A440000}"/>
    <cellStyle name="Milliers 2 3 2 5 3 3" xfId="15588" xr:uid="{00000000-0005-0000-0000-00008B440000}"/>
    <cellStyle name="Milliers 2 3 2 5 4" xfId="7294" xr:uid="{00000000-0005-0000-0000-00008C440000}"/>
    <cellStyle name="Milliers 2 3 2 5 4 2" xfId="17152" xr:uid="{00000000-0005-0000-0000-00008D440000}"/>
    <cellStyle name="Milliers 2 3 2 5 5" xfId="12454" xr:uid="{00000000-0005-0000-0000-00008E440000}"/>
    <cellStyle name="Milliers 2 3 2 6" xfId="2998" xr:uid="{00000000-0005-0000-0000-00008F440000}"/>
    <cellStyle name="Milliers 2 3 2 6 2" xfId="8152" xr:uid="{00000000-0005-0000-0000-000090440000}"/>
    <cellStyle name="Milliers 2 3 2 6 2 2" xfId="17934" xr:uid="{00000000-0005-0000-0000-000091440000}"/>
    <cellStyle name="Milliers 2 3 2 6 3" xfId="13240" xr:uid="{00000000-0005-0000-0000-000092440000}"/>
    <cellStyle name="Milliers 2 3 2 7" xfId="4720" xr:uid="{00000000-0005-0000-0000-000093440000}"/>
    <cellStyle name="Milliers 2 3 2 7 2" xfId="9868" xr:uid="{00000000-0005-0000-0000-000094440000}"/>
    <cellStyle name="Milliers 2 3 2 7 2 2" xfId="19498" xr:uid="{00000000-0005-0000-0000-000095440000}"/>
    <cellStyle name="Milliers 2 3 2 7 3" xfId="14806" xr:uid="{00000000-0005-0000-0000-000096440000}"/>
    <cellStyle name="Milliers 2 3 2 8" xfId="6436" xr:uid="{00000000-0005-0000-0000-000097440000}"/>
    <cellStyle name="Milliers 2 3 2 8 2" xfId="16370" xr:uid="{00000000-0005-0000-0000-000098440000}"/>
    <cellStyle name="Milliers 2 3 2 9" xfId="11591" xr:uid="{00000000-0005-0000-0000-000099440000}"/>
    <cellStyle name="Milliers 2 3 3" xfId="784" xr:uid="{00000000-0005-0000-0000-00009A440000}"/>
    <cellStyle name="Milliers 2 3 3 2" xfId="785" xr:uid="{00000000-0005-0000-0000-00009B440000}"/>
    <cellStyle name="Milliers 2 3 3 2 2" xfId="2115" xr:uid="{00000000-0005-0000-0000-00009C440000}"/>
    <cellStyle name="Milliers 2 3 3 2 2 2" xfId="3866" xr:uid="{00000000-0005-0000-0000-00009D440000}"/>
    <cellStyle name="Milliers 2 3 3 2 2 2 2" xfId="9016" xr:uid="{00000000-0005-0000-0000-00009E440000}"/>
    <cellStyle name="Milliers 2 3 3 2 2 2 2 2" xfId="18722" xr:uid="{00000000-0005-0000-0000-00009F440000}"/>
    <cellStyle name="Milliers 2 3 3 2 2 2 3" xfId="14028" xr:uid="{00000000-0005-0000-0000-0000A0440000}"/>
    <cellStyle name="Milliers 2 3 3 2 2 3" xfId="5584" xr:uid="{00000000-0005-0000-0000-0000A1440000}"/>
    <cellStyle name="Milliers 2 3 3 2 2 3 2" xfId="10732" xr:uid="{00000000-0005-0000-0000-0000A2440000}"/>
    <cellStyle name="Milliers 2 3 3 2 2 3 2 2" xfId="20286" xr:uid="{00000000-0005-0000-0000-0000A3440000}"/>
    <cellStyle name="Milliers 2 3 3 2 2 3 3" xfId="15594" xr:uid="{00000000-0005-0000-0000-0000A4440000}"/>
    <cellStyle name="Milliers 2 3 3 2 2 4" xfId="7300" xr:uid="{00000000-0005-0000-0000-0000A5440000}"/>
    <cellStyle name="Milliers 2 3 3 2 2 4 2" xfId="17158" xr:uid="{00000000-0005-0000-0000-0000A6440000}"/>
    <cellStyle name="Milliers 2 3 3 2 2 5" xfId="12460" xr:uid="{00000000-0005-0000-0000-0000A7440000}"/>
    <cellStyle name="Milliers 2 3 3 2 3" xfId="3004" xr:uid="{00000000-0005-0000-0000-0000A8440000}"/>
    <cellStyle name="Milliers 2 3 3 2 3 2" xfId="8158" xr:uid="{00000000-0005-0000-0000-0000A9440000}"/>
    <cellStyle name="Milliers 2 3 3 2 3 2 2" xfId="17940" xr:uid="{00000000-0005-0000-0000-0000AA440000}"/>
    <cellStyle name="Milliers 2 3 3 2 3 3" xfId="13246" xr:uid="{00000000-0005-0000-0000-0000AB440000}"/>
    <cellStyle name="Milliers 2 3 3 2 4" xfId="4726" xr:uid="{00000000-0005-0000-0000-0000AC440000}"/>
    <cellStyle name="Milliers 2 3 3 2 4 2" xfId="9874" xr:uid="{00000000-0005-0000-0000-0000AD440000}"/>
    <cellStyle name="Milliers 2 3 3 2 4 2 2" xfId="19504" xr:uid="{00000000-0005-0000-0000-0000AE440000}"/>
    <cellStyle name="Milliers 2 3 3 2 4 3" xfId="14812" xr:uid="{00000000-0005-0000-0000-0000AF440000}"/>
    <cellStyle name="Milliers 2 3 3 2 5" xfId="6442" xr:uid="{00000000-0005-0000-0000-0000B0440000}"/>
    <cellStyle name="Milliers 2 3 3 2 5 2" xfId="16376" xr:uid="{00000000-0005-0000-0000-0000B1440000}"/>
    <cellStyle name="Milliers 2 3 3 2 6" xfId="11597" xr:uid="{00000000-0005-0000-0000-0000B2440000}"/>
    <cellStyle name="Milliers 2 3 3 3" xfId="2114" xr:uid="{00000000-0005-0000-0000-0000B3440000}"/>
    <cellStyle name="Milliers 2 3 3 3 2" xfId="3865" xr:uid="{00000000-0005-0000-0000-0000B4440000}"/>
    <cellStyle name="Milliers 2 3 3 3 2 2" xfId="9015" xr:uid="{00000000-0005-0000-0000-0000B5440000}"/>
    <cellStyle name="Milliers 2 3 3 3 2 2 2" xfId="18721" xr:uid="{00000000-0005-0000-0000-0000B6440000}"/>
    <cellStyle name="Milliers 2 3 3 3 2 3" xfId="14027" xr:uid="{00000000-0005-0000-0000-0000B7440000}"/>
    <cellStyle name="Milliers 2 3 3 3 3" xfId="5583" xr:uid="{00000000-0005-0000-0000-0000B8440000}"/>
    <cellStyle name="Milliers 2 3 3 3 3 2" xfId="10731" xr:uid="{00000000-0005-0000-0000-0000B9440000}"/>
    <cellStyle name="Milliers 2 3 3 3 3 2 2" xfId="20285" xr:uid="{00000000-0005-0000-0000-0000BA440000}"/>
    <cellStyle name="Milliers 2 3 3 3 3 3" xfId="15593" xr:uid="{00000000-0005-0000-0000-0000BB440000}"/>
    <cellStyle name="Milliers 2 3 3 3 4" xfId="7299" xr:uid="{00000000-0005-0000-0000-0000BC440000}"/>
    <cellStyle name="Milliers 2 3 3 3 4 2" xfId="17157" xr:uid="{00000000-0005-0000-0000-0000BD440000}"/>
    <cellStyle name="Milliers 2 3 3 3 5" xfId="12459" xr:uid="{00000000-0005-0000-0000-0000BE440000}"/>
    <cellStyle name="Milliers 2 3 3 4" xfId="3003" xr:uid="{00000000-0005-0000-0000-0000BF440000}"/>
    <cellStyle name="Milliers 2 3 3 4 2" xfId="8157" xr:uid="{00000000-0005-0000-0000-0000C0440000}"/>
    <cellStyle name="Milliers 2 3 3 4 2 2" xfId="17939" xr:uid="{00000000-0005-0000-0000-0000C1440000}"/>
    <cellStyle name="Milliers 2 3 3 4 3" xfId="13245" xr:uid="{00000000-0005-0000-0000-0000C2440000}"/>
    <cellStyle name="Milliers 2 3 3 5" xfId="4725" xr:uid="{00000000-0005-0000-0000-0000C3440000}"/>
    <cellStyle name="Milliers 2 3 3 5 2" xfId="9873" xr:uid="{00000000-0005-0000-0000-0000C4440000}"/>
    <cellStyle name="Milliers 2 3 3 5 2 2" xfId="19503" xr:uid="{00000000-0005-0000-0000-0000C5440000}"/>
    <cellStyle name="Milliers 2 3 3 5 3" xfId="14811" xr:uid="{00000000-0005-0000-0000-0000C6440000}"/>
    <cellStyle name="Milliers 2 3 3 6" xfId="6441" xr:uid="{00000000-0005-0000-0000-0000C7440000}"/>
    <cellStyle name="Milliers 2 3 3 6 2" xfId="16375" xr:uid="{00000000-0005-0000-0000-0000C8440000}"/>
    <cellStyle name="Milliers 2 3 3 7" xfId="11596" xr:uid="{00000000-0005-0000-0000-0000C9440000}"/>
    <cellStyle name="Milliers 2 3 4" xfId="786" xr:uid="{00000000-0005-0000-0000-0000CA440000}"/>
    <cellStyle name="Milliers 2 3 4 2" xfId="2116" xr:uid="{00000000-0005-0000-0000-0000CB440000}"/>
    <cellStyle name="Milliers 2 3 4 2 2" xfId="3867" xr:uid="{00000000-0005-0000-0000-0000CC440000}"/>
    <cellStyle name="Milliers 2 3 4 2 2 2" xfId="9017" xr:uid="{00000000-0005-0000-0000-0000CD440000}"/>
    <cellStyle name="Milliers 2 3 4 2 2 2 2" xfId="18723" xr:uid="{00000000-0005-0000-0000-0000CE440000}"/>
    <cellStyle name="Milliers 2 3 4 2 2 3" xfId="14029" xr:uid="{00000000-0005-0000-0000-0000CF440000}"/>
    <cellStyle name="Milliers 2 3 4 2 3" xfId="5585" xr:uid="{00000000-0005-0000-0000-0000D0440000}"/>
    <cellStyle name="Milliers 2 3 4 2 3 2" xfId="10733" xr:uid="{00000000-0005-0000-0000-0000D1440000}"/>
    <cellStyle name="Milliers 2 3 4 2 3 2 2" xfId="20287" xr:uid="{00000000-0005-0000-0000-0000D2440000}"/>
    <cellStyle name="Milliers 2 3 4 2 3 3" xfId="15595" xr:uid="{00000000-0005-0000-0000-0000D3440000}"/>
    <cellStyle name="Milliers 2 3 4 2 4" xfId="7301" xr:uid="{00000000-0005-0000-0000-0000D4440000}"/>
    <cellStyle name="Milliers 2 3 4 2 4 2" xfId="17159" xr:uid="{00000000-0005-0000-0000-0000D5440000}"/>
    <cellStyle name="Milliers 2 3 4 2 5" xfId="12461" xr:uid="{00000000-0005-0000-0000-0000D6440000}"/>
    <cellStyle name="Milliers 2 3 4 3" xfId="3005" xr:uid="{00000000-0005-0000-0000-0000D7440000}"/>
    <cellStyle name="Milliers 2 3 4 3 2" xfId="8159" xr:uid="{00000000-0005-0000-0000-0000D8440000}"/>
    <cellStyle name="Milliers 2 3 4 3 2 2" xfId="17941" xr:uid="{00000000-0005-0000-0000-0000D9440000}"/>
    <cellStyle name="Milliers 2 3 4 3 3" xfId="13247" xr:uid="{00000000-0005-0000-0000-0000DA440000}"/>
    <cellStyle name="Milliers 2 3 4 4" xfId="4727" xr:uid="{00000000-0005-0000-0000-0000DB440000}"/>
    <cellStyle name="Milliers 2 3 4 4 2" xfId="9875" xr:uid="{00000000-0005-0000-0000-0000DC440000}"/>
    <cellStyle name="Milliers 2 3 4 4 2 2" xfId="19505" xr:uid="{00000000-0005-0000-0000-0000DD440000}"/>
    <cellStyle name="Milliers 2 3 4 4 3" xfId="14813" xr:uid="{00000000-0005-0000-0000-0000DE440000}"/>
    <cellStyle name="Milliers 2 3 4 5" xfId="6443" xr:uid="{00000000-0005-0000-0000-0000DF440000}"/>
    <cellStyle name="Milliers 2 3 4 5 2" xfId="16377" xr:uid="{00000000-0005-0000-0000-0000E0440000}"/>
    <cellStyle name="Milliers 2 3 4 6" xfId="11598" xr:uid="{00000000-0005-0000-0000-0000E1440000}"/>
    <cellStyle name="Milliers 2 3 5" xfId="787" xr:uid="{00000000-0005-0000-0000-0000E2440000}"/>
    <cellStyle name="Milliers 2 3 5 2" xfId="2117" xr:uid="{00000000-0005-0000-0000-0000E3440000}"/>
    <cellStyle name="Milliers 2 3 5 2 2" xfId="3868" xr:uid="{00000000-0005-0000-0000-0000E4440000}"/>
    <cellStyle name="Milliers 2 3 5 2 2 2" xfId="9018" xr:uid="{00000000-0005-0000-0000-0000E5440000}"/>
    <cellStyle name="Milliers 2 3 5 2 2 2 2" xfId="18724" xr:uid="{00000000-0005-0000-0000-0000E6440000}"/>
    <cellStyle name="Milliers 2 3 5 2 2 3" xfId="14030" xr:uid="{00000000-0005-0000-0000-0000E7440000}"/>
    <cellStyle name="Milliers 2 3 5 2 3" xfId="5586" xr:uid="{00000000-0005-0000-0000-0000E8440000}"/>
    <cellStyle name="Milliers 2 3 5 2 3 2" xfId="10734" xr:uid="{00000000-0005-0000-0000-0000E9440000}"/>
    <cellStyle name="Milliers 2 3 5 2 3 2 2" xfId="20288" xr:uid="{00000000-0005-0000-0000-0000EA440000}"/>
    <cellStyle name="Milliers 2 3 5 2 3 3" xfId="15596" xr:uid="{00000000-0005-0000-0000-0000EB440000}"/>
    <cellStyle name="Milliers 2 3 5 2 4" xfId="7302" xr:uid="{00000000-0005-0000-0000-0000EC440000}"/>
    <cellStyle name="Milliers 2 3 5 2 4 2" xfId="17160" xr:uid="{00000000-0005-0000-0000-0000ED440000}"/>
    <cellStyle name="Milliers 2 3 5 2 5" xfId="12462" xr:uid="{00000000-0005-0000-0000-0000EE440000}"/>
    <cellStyle name="Milliers 2 3 5 3" xfId="3006" xr:uid="{00000000-0005-0000-0000-0000EF440000}"/>
    <cellStyle name="Milliers 2 3 5 3 2" xfId="8160" xr:uid="{00000000-0005-0000-0000-0000F0440000}"/>
    <cellStyle name="Milliers 2 3 5 3 2 2" xfId="17942" xr:uid="{00000000-0005-0000-0000-0000F1440000}"/>
    <cellStyle name="Milliers 2 3 5 3 3" xfId="13248" xr:uid="{00000000-0005-0000-0000-0000F2440000}"/>
    <cellStyle name="Milliers 2 3 5 4" xfId="4728" xr:uid="{00000000-0005-0000-0000-0000F3440000}"/>
    <cellStyle name="Milliers 2 3 5 4 2" xfId="9876" xr:uid="{00000000-0005-0000-0000-0000F4440000}"/>
    <cellStyle name="Milliers 2 3 5 4 2 2" xfId="19506" xr:uid="{00000000-0005-0000-0000-0000F5440000}"/>
    <cellStyle name="Milliers 2 3 5 4 3" xfId="14814" xr:uid="{00000000-0005-0000-0000-0000F6440000}"/>
    <cellStyle name="Milliers 2 3 5 5" xfId="6444" xr:uid="{00000000-0005-0000-0000-0000F7440000}"/>
    <cellStyle name="Milliers 2 3 5 5 2" xfId="16378" xr:uid="{00000000-0005-0000-0000-0000F8440000}"/>
    <cellStyle name="Milliers 2 3 5 6" xfId="11599" xr:uid="{00000000-0005-0000-0000-0000F9440000}"/>
    <cellStyle name="Milliers 2 3 6" xfId="2108" xr:uid="{00000000-0005-0000-0000-0000FA440000}"/>
    <cellStyle name="Milliers 2 3 6 2" xfId="3859" xr:uid="{00000000-0005-0000-0000-0000FB440000}"/>
    <cellStyle name="Milliers 2 3 6 2 2" xfId="9009" xr:uid="{00000000-0005-0000-0000-0000FC440000}"/>
    <cellStyle name="Milliers 2 3 6 2 2 2" xfId="18715" xr:uid="{00000000-0005-0000-0000-0000FD440000}"/>
    <cellStyle name="Milliers 2 3 6 2 3" xfId="14021" xr:uid="{00000000-0005-0000-0000-0000FE440000}"/>
    <cellStyle name="Milliers 2 3 6 3" xfId="5577" xr:uid="{00000000-0005-0000-0000-0000FF440000}"/>
    <cellStyle name="Milliers 2 3 6 3 2" xfId="10725" xr:uid="{00000000-0005-0000-0000-000000450000}"/>
    <cellStyle name="Milliers 2 3 6 3 2 2" xfId="20279" xr:uid="{00000000-0005-0000-0000-000001450000}"/>
    <cellStyle name="Milliers 2 3 6 3 3" xfId="15587" xr:uid="{00000000-0005-0000-0000-000002450000}"/>
    <cellStyle name="Milliers 2 3 6 4" xfId="7293" xr:uid="{00000000-0005-0000-0000-000003450000}"/>
    <cellStyle name="Milliers 2 3 6 4 2" xfId="17151" xr:uid="{00000000-0005-0000-0000-000004450000}"/>
    <cellStyle name="Milliers 2 3 6 5" xfId="12453" xr:uid="{00000000-0005-0000-0000-000005450000}"/>
    <cellStyle name="Milliers 2 3 7" xfId="2997" xr:uid="{00000000-0005-0000-0000-000006450000}"/>
    <cellStyle name="Milliers 2 3 7 2" xfId="8151" xr:uid="{00000000-0005-0000-0000-000007450000}"/>
    <cellStyle name="Milliers 2 3 7 2 2" xfId="17933" xr:uid="{00000000-0005-0000-0000-000008450000}"/>
    <cellStyle name="Milliers 2 3 7 3" xfId="13239" xr:uid="{00000000-0005-0000-0000-000009450000}"/>
    <cellStyle name="Milliers 2 3 8" xfId="4719" xr:uid="{00000000-0005-0000-0000-00000A450000}"/>
    <cellStyle name="Milliers 2 3 8 2" xfId="9867" xr:uid="{00000000-0005-0000-0000-00000B450000}"/>
    <cellStyle name="Milliers 2 3 8 2 2" xfId="19497" xr:uid="{00000000-0005-0000-0000-00000C450000}"/>
    <cellStyle name="Milliers 2 3 8 3" xfId="14805" xr:uid="{00000000-0005-0000-0000-00000D450000}"/>
    <cellStyle name="Milliers 2 3 9" xfId="6435" xr:uid="{00000000-0005-0000-0000-00000E450000}"/>
    <cellStyle name="Milliers 2 3 9 2" xfId="16369" xr:uid="{00000000-0005-0000-0000-00000F450000}"/>
    <cellStyle name="Milliers 2 4" xfId="788" xr:uid="{00000000-0005-0000-0000-000010450000}"/>
    <cellStyle name="Milliers 2 4 10" xfId="11600" xr:uid="{00000000-0005-0000-0000-000011450000}"/>
    <cellStyle name="Milliers 2 4 2" xfId="789" xr:uid="{00000000-0005-0000-0000-000012450000}"/>
    <cellStyle name="Milliers 2 4 2 2" xfId="790" xr:uid="{00000000-0005-0000-0000-000013450000}"/>
    <cellStyle name="Milliers 2 4 2 2 2" xfId="791" xr:uid="{00000000-0005-0000-0000-000014450000}"/>
    <cellStyle name="Milliers 2 4 2 2 2 2" xfId="2121" xr:uid="{00000000-0005-0000-0000-000015450000}"/>
    <cellStyle name="Milliers 2 4 2 2 2 2 2" xfId="3872" xr:uid="{00000000-0005-0000-0000-000016450000}"/>
    <cellStyle name="Milliers 2 4 2 2 2 2 2 2" xfId="9022" xr:uid="{00000000-0005-0000-0000-000017450000}"/>
    <cellStyle name="Milliers 2 4 2 2 2 2 2 2 2" xfId="18728" xr:uid="{00000000-0005-0000-0000-000018450000}"/>
    <cellStyle name="Milliers 2 4 2 2 2 2 2 3" xfId="14034" xr:uid="{00000000-0005-0000-0000-000019450000}"/>
    <cellStyle name="Milliers 2 4 2 2 2 2 3" xfId="5590" xr:uid="{00000000-0005-0000-0000-00001A450000}"/>
    <cellStyle name="Milliers 2 4 2 2 2 2 3 2" xfId="10738" xr:uid="{00000000-0005-0000-0000-00001B450000}"/>
    <cellStyle name="Milliers 2 4 2 2 2 2 3 2 2" xfId="20292" xr:uid="{00000000-0005-0000-0000-00001C450000}"/>
    <cellStyle name="Milliers 2 4 2 2 2 2 3 3" xfId="15600" xr:uid="{00000000-0005-0000-0000-00001D450000}"/>
    <cellStyle name="Milliers 2 4 2 2 2 2 4" xfId="7306" xr:uid="{00000000-0005-0000-0000-00001E450000}"/>
    <cellStyle name="Milliers 2 4 2 2 2 2 4 2" xfId="17164" xr:uid="{00000000-0005-0000-0000-00001F450000}"/>
    <cellStyle name="Milliers 2 4 2 2 2 2 5" xfId="12466" xr:uid="{00000000-0005-0000-0000-000020450000}"/>
    <cellStyle name="Milliers 2 4 2 2 2 3" xfId="3010" xr:uid="{00000000-0005-0000-0000-000021450000}"/>
    <cellStyle name="Milliers 2 4 2 2 2 3 2" xfId="8164" xr:uid="{00000000-0005-0000-0000-000022450000}"/>
    <cellStyle name="Milliers 2 4 2 2 2 3 2 2" xfId="17946" xr:uid="{00000000-0005-0000-0000-000023450000}"/>
    <cellStyle name="Milliers 2 4 2 2 2 3 3" xfId="13252" xr:uid="{00000000-0005-0000-0000-000024450000}"/>
    <cellStyle name="Milliers 2 4 2 2 2 4" xfId="4732" xr:uid="{00000000-0005-0000-0000-000025450000}"/>
    <cellStyle name="Milliers 2 4 2 2 2 4 2" xfId="9880" xr:uid="{00000000-0005-0000-0000-000026450000}"/>
    <cellStyle name="Milliers 2 4 2 2 2 4 2 2" xfId="19510" xr:uid="{00000000-0005-0000-0000-000027450000}"/>
    <cellStyle name="Milliers 2 4 2 2 2 4 3" xfId="14818" xr:uid="{00000000-0005-0000-0000-000028450000}"/>
    <cellStyle name="Milliers 2 4 2 2 2 5" xfId="6448" xr:uid="{00000000-0005-0000-0000-000029450000}"/>
    <cellStyle name="Milliers 2 4 2 2 2 5 2" xfId="16382" xr:uid="{00000000-0005-0000-0000-00002A450000}"/>
    <cellStyle name="Milliers 2 4 2 2 2 6" xfId="11603" xr:uid="{00000000-0005-0000-0000-00002B450000}"/>
    <cellStyle name="Milliers 2 4 2 2 3" xfId="2120" xr:uid="{00000000-0005-0000-0000-00002C450000}"/>
    <cellStyle name="Milliers 2 4 2 2 3 2" xfId="3871" xr:uid="{00000000-0005-0000-0000-00002D450000}"/>
    <cellStyle name="Milliers 2 4 2 2 3 2 2" xfId="9021" xr:uid="{00000000-0005-0000-0000-00002E450000}"/>
    <cellStyle name="Milliers 2 4 2 2 3 2 2 2" xfId="18727" xr:uid="{00000000-0005-0000-0000-00002F450000}"/>
    <cellStyle name="Milliers 2 4 2 2 3 2 3" xfId="14033" xr:uid="{00000000-0005-0000-0000-000030450000}"/>
    <cellStyle name="Milliers 2 4 2 2 3 3" xfId="5589" xr:uid="{00000000-0005-0000-0000-000031450000}"/>
    <cellStyle name="Milliers 2 4 2 2 3 3 2" xfId="10737" xr:uid="{00000000-0005-0000-0000-000032450000}"/>
    <cellStyle name="Milliers 2 4 2 2 3 3 2 2" xfId="20291" xr:uid="{00000000-0005-0000-0000-000033450000}"/>
    <cellStyle name="Milliers 2 4 2 2 3 3 3" xfId="15599" xr:uid="{00000000-0005-0000-0000-000034450000}"/>
    <cellStyle name="Milliers 2 4 2 2 3 4" xfId="7305" xr:uid="{00000000-0005-0000-0000-000035450000}"/>
    <cellStyle name="Milliers 2 4 2 2 3 4 2" xfId="17163" xr:uid="{00000000-0005-0000-0000-000036450000}"/>
    <cellStyle name="Milliers 2 4 2 2 3 5" xfId="12465" xr:uid="{00000000-0005-0000-0000-000037450000}"/>
    <cellStyle name="Milliers 2 4 2 2 4" xfId="3009" xr:uid="{00000000-0005-0000-0000-000038450000}"/>
    <cellStyle name="Milliers 2 4 2 2 4 2" xfId="8163" xr:uid="{00000000-0005-0000-0000-000039450000}"/>
    <cellStyle name="Milliers 2 4 2 2 4 2 2" xfId="17945" xr:uid="{00000000-0005-0000-0000-00003A450000}"/>
    <cellStyle name="Milliers 2 4 2 2 4 3" xfId="13251" xr:uid="{00000000-0005-0000-0000-00003B450000}"/>
    <cellStyle name="Milliers 2 4 2 2 5" xfId="4731" xr:uid="{00000000-0005-0000-0000-00003C450000}"/>
    <cellStyle name="Milliers 2 4 2 2 5 2" xfId="9879" xr:uid="{00000000-0005-0000-0000-00003D450000}"/>
    <cellStyle name="Milliers 2 4 2 2 5 2 2" xfId="19509" xr:uid="{00000000-0005-0000-0000-00003E450000}"/>
    <cellStyle name="Milliers 2 4 2 2 5 3" xfId="14817" xr:uid="{00000000-0005-0000-0000-00003F450000}"/>
    <cellStyle name="Milliers 2 4 2 2 6" xfId="6447" xr:uid="{00000000-0005-0000-0000-000040450000}"/>
    <cellStyle name="Milliers 2 4 2 2 6 2" xfId="16381" xr:uid="{00000000-0005-0000-0000-000041450000}"/>
    <cellStyle name="Milliers 2 4 2 2 7" xfId="11602" xr:uid="{00000000-0005-0000-0000-000042450000}"/>
    <cellStyle name="Milliers 2 4 2 3" xfId="792" xr:uid="{00000000-0005-0000-0000-000043450000}"/>
    <cellStyle name="Milliers 2 4 2 3 2" xfId="2122" xr:uid="{00000000-0005-0000-0000-000044450000}"/>
    <cellStyle name="Milliers 2 4 2 3 2 2" xfId="3873" xr:uid="{00000000-0005-0000-0000-000045450000}"/>
    <cellStyle name="Milliers 2 4 2 3 2 2 2" xfId="9023" xr:uid="{00000000-0005-0000-0000-000046450000}"/>
    <cellStyle name="Milliers 2 4 2 3 2 2 2 2" xfId="18729" xr:uid="{00000000-0005-0000-0000-000047450000}"/>
    <cellStyle name="Milliers 2 4 2 3 2 2 3" xfId="14035" xr:uid="{00000000-0005-0000-0000-000048450000}"/>
    <cellStyle name="Milliers 2 4 2 3 2 3" xfId="5591" xr:uid="{00000000-0005-0000-0000-000049450000}"/>
    <cellStyle name="Milliers 2 4 2 3 2 3 2" xfId="10739" xr:uid="{00000000-0005-0000-0000-00004A450000}"/>
    <cellStyle name="Milliers 2 4 2 3 2 3 2 2" xfId="20293" xr:uid="{00000000-0005-0000-0000-00004B450000}"/>
    <cellStyle name="Milliers 2 4 2 3 2 3 3" xfId="15601" xr:uid="{00000000-0005-0000-0000-00004C450000}"/>
    <cellStyle name="Milliers 2 4 2 3 2 4" xfId="7307" xr:uid="{00000000-0005-0000-0000-00004D450000}"/>
    <cellStyle name="Milliers 2 4 2 3 2 4 2" xfId="17165" xr:uid="{00000000-0005-0000-0000-00004E450000}"/>
    <cellStyle name="Milliers 2 4 2 3 2 5" xfId="12467" xr:uid="{00000000-0005-0000-0000-00004F450000}"/>
    <cellStyle name="Milliers 2 4 2 3 3" xfId="3011" xr:uid="{00000000-0005-0000-0000-000050450000}"/>
    <cellStyle name="Milliers 2 4 2 3 3 2" xfId="8165" xr:uid="{00000000-0005-0000-0000-000051450000}"/>
    <cellStyle name="Milliers 2 4 2 3 3 2 2" xfId="17947" xr:uid="{00000000-0005-0000-0000-000052450000}"/>
    <cellStyle name="Milliers 2 4 2 3 3 3" xfId="13253" xr:uid="{00000000-0005-0000-0000-000053450000}"/>
    <cellStyle name="Milliers 2 4 2 3 4" xfId="4733" xr:uid="{00000000-0005-0000-0000-000054450000}"/>
    <cellStyle name="Milliers 2 4 2 3 4 2" xfId="9881" xr:uid="{00000000-0005-0000-0000-000055450000}"/>
    <cellStyle name="Milliers 2 4 2 3 4 2 2" xfId="19511" xr:uid="{00000000-0005-0000-0000-000056450000}"/>
    <cellStyle name="Milliers 2 4 2 3 4 3" xfId="14819" xr:uid="{00000000-0005-0000-0000-000057450000}"/>
    <cellStyle name="Milliers 2 4 2 3 5" xfId="6449" xr:uid="{00000000-0005-0000-0000-000058450000}"/>
    <cellStyle name="Milliers 2 4 2 3 5 2" xfId="16383" xr:uid="{00000000-0005-0000-0000-000059450000}"/>
    <cellStyle name="Milliers 2 4 2 3 6" xfId="11604" xr:uid="{00000000-0005-0000-0000-00005A450000}"/>
    <cellStyle name="Milliers 2 4 2 4" xfId="793" xr:uid="{00000000-0005-0000-0000-00005B450000}"/>
    <cellStyle name="Milliers 2 4 2 4 2" xfId="2123" xr:uid="{00000000-0005-0000-0000-00005C450000}"/>
    <cellStyle name="Milliers 2 4 2 4 2 2" xfId="3874" xr:uid="{00000000-0005-0000-0000-00005D450000}"/>
    <cellStyle name="Milliers 2 4 2 4 2 2 2" xfId="9024" xr:uid="{00000000-0005-0000-0000-00005E450000}"/>
    <cellStyle name="Milliers 2 4 2 4 2 2 2 2" xfId="18730" xr:uid="{00000000-0005-0000-0000-00005F450000}"/>
    <cellStyle name="Milliers 2 4 2 4 2 2 3" xfId="14036" xr:uid="{00000000-0005-0000-0000-000060450000}"/>
    <cellStyle name="Milliers 2 4 2 4 2 3" xfId="5592" xr:uid="{00000000-0005-0000-0000-000061450000}"/>
    <cellStyle name="Milliers 2 4 2 4 2 3 2" xfId="10740" xr:uid="{00000000-0005-0000-0000-000062450000}"/>
    <cellStyle name="Milliers 2 4 2 4 2 3 2 2" xfId="20294" xr:uid="{00000000-0005-0000-0000-000063450000}"/>
    <cellStyle name="Milliers 2 4 2 4 2 3 3" xfId="15602" xr:uid="{00000000-0005-0000-0000-000064450000}"/>
    <cellStyle name="Milliers 2 4 2 4 2 4" xfId="7308" xr:uid="{00000000-0005-0000-0000-000065450000}"/>
    <cellStyle name="Milliers 2 4 2 4 2 4 2" xfId="17166" xr:uid="{00000000-0005-0000-0000-000066450000}"/>
    <cellStyle name="Milliers 2 4 2 4 2 5" xfId="12468" xr:uid="{00000000-0005-0000-0000-000067450000}"/>
    <cellStyle name="Milliers 2 4 2 4 3" xfId="3012" xr:uid="{00000000-0005-0000-0000-000068450000}"/>
    <cellStyle name="Milliers 2 4 2 4 3 2" xfId="8166" xr:uid="{00000000-0005-0000-0000-000069450000}"/>
    <cellStyle name="Milliers 2 4 2 4 3 2 2" xfId="17948" xr:uid="{00000000-0005-0000-0000-00006A450000}"/>
    <cellStyle name="Milliers 2 4 2 4 3 3" xfId="13254" xr:uid="{00000000-0005-0000-0000-00006B450000}"/>
    <cellStyle name="Milliers 2 4 2 4 4" xfId="4734" xr:uid="{00000000-0005-0000-0000-00006C450000}"/>
    <cellStyle name="Milliers 2 4 2 4 4 2" xfId="9882" xr:uid="{00000000-0005-0000-0000-00006D450000}"/>
    <cellStyle name="Milliers 2 4 2 4 4 2 2" xfId="19512" xr:uid="{00000000-0005-0000-0000-00006E450000}"/>
    <cellStyle name="Milliers 2 4 2 4 4 3" xfId="14820" xr:uid="{00000000-0005-0000-0000-00006F450000}"/>
    <cellStyle name="Milliers 2 4 2 4 5" xfId="6450" xr:uid="{00000000-0005-0000-0000-000070450000}"/>
    <cellStyle name="Milliers 2 4 2 4 5 2" xfId="16384" xr:uid="{00000000-0005-0000-0000-000071450000}"/>
    <cellStyle name="Milliers 2 4 2 4 6" xfId="11605" xr:uid="{00000000-0005-0000-0000-000072450000}"/>
    <cellStyle name="Milliers 2 4 2 5" xfId="2119" xr:uid="{00000000-0005-0000-0000-000073450000}"/>
    <cellStyle name="Milliers 2 4 2 5 2" xfId="3870" xr:uid="{00000000-0005-0000-0000-000074450000}"/>
    <cellStyle name="Milliers 2 4 2 5 2 2" xfId="9020" xr:uid="{00000000-0005-0000-0000-000075450000}"/>
    <cellStyle name="Milliers 2 4 2 5 2 2 2" xfId="18726" xr:uid="{00000000-0005-0000-0000-000076450000}"/>
    <cellStyle name="Milliers 2 4 2 5 2 3" xfId="14032" xr:uid="{00000000-0005-0000-0000-000077450000}"/>
    <cellStyle name="Milliers 2 4 2 5 3" xfId="5588" xr:uid="{00000000-0005-0000-0000-000078450000}"/>
    <cellStyle name="Milliers 2 4 2 5 3 2" xfId="10736" xr:uid="{00000000-0005-0000-0000-000079450000}"/>
    <cellStyle name="Milliers 2 4 2 5 3 2 2" xfId="20290" xr:uid="{00000000-0005-0000-0000-00007A450000}"/>
    <cellStyle name="Milliers 2 4 2 5 3 3" xfId="15598" xr:uid="{00000000-0005-0000-0000-00007B450000}"/>
    <cellStyle name="Milliers 2 4 2 5 4" xfId="7304" xr:uid="{00000000-0005-0000-0000-00007C450000}"/>
    <cellStyle name="Milliers 2 4 2 5 4 2" xfId="17162" xr:uid="{00000000-0005-0000-0000-00007D450000}"/>
    <cellStyle name="Milliers 2 4 2 5 5" xfId="12464" xr:uid="{00000000-0005-0000-0000-00007E450000}"/>
    <cellStyle name="Milliers 2 4 2 6" xfId="3008" xr:uid="{00000000-0005-0000-0000-00007F450000}"/>
    <cellStyle name="Milliers 2 4 2 6 2" xfId="8162" xr:uid="{00000000-0005-0000-0000-000080450000}"/>
    <cellStyle name="Milliers 2 4 2 6 2 2" xfId="17944" xr:uid="{00000000-0005-0000-0000-000081450000}"/>
    <cellStyle name="Milliers 2 4 2 6 3" xfId="13250" xr:uid="{00000000-0005-0000-0000-000082450000}"/>
    <cellStyle name="Milliers 2 4 2 7" xfId="4730" xr:uid="{00000000-0005-0000-0000-000083450000}"/>
    <cellStyle name="Milliers 2 4 2 7 2" xfId="9878" xr:uid="{00000000-0005-0000-0000-000084450000}"/>
    <cellStyle name="Milliers 2 4 2 7 2 2" xfId="19508" xr:uid="{00000000-0005-0000-0000-000085450000}"/>
    <cellStyle name="Milliers 2 4 2 7 3" xfId="14816" xr:uid="{00000000-0005-0000-0000-000086450000}"/>
    <cellStyle name="Milliers 2 4 2 8" xfId="6446" xr:uid="{00000000-0005-0000-0000-000087450000}"/>
    <cellStyle name="Milliers 2 4 2 8 2" xfId="16380" xr:uid="{00000000-0005-0000-0000-000088450000}"/>
    <cellStyle name="Milliers 2 4 2 9" xfId="11601" xr:uid="{00000000-0005-0000-0000-000089450000}"/>
    <cellStyle name="Milliers 2 4 3" xfId="794" xr:uid="{00000000-0005-0000-0000-00008A450000}"/>
    <cellStyle name="Milliers 2 4 3 2" xfId="795" xr:uid="{00000000-0005-0000-0000-00008B450000}"/>
    <cellStyle name="Milliers 2 4 3 2 2" xfId="2125" xr:uid="{00000000-0005-0000-0000-00008C450000}"/>
    <cellStyle name="Milliers 2 4 3 2 2 2" xfId="3876" xr:uid="{00000000-0005-0000-0000-00008D450000}"/>
    <cellStyle name="Milliers 2 4 3 2 2 2 2" xfId="9026" xr:uid="{00000000-0005-0000-0000-00008E450000}"/>
    <cellStyle name="Milliers 2 4 3 2 2 2 2 2" xfId="18732" xr:uid="{00000000-0005-0000-0000-00008F450000}"/>
    <cellStyle name="Milliers 2 4 3 2 2 2 3" xfId="14038" xr:uid="{00000000-0005-0000-0000-000090450000}"/>
    <cellStyle name="Milliers 2 4 3 2 2 3" xfId="5594" xr:uid="{00000000-0005-0000-0000-000091450000}"/>
    <cellStyle name="Milliers 2 4 3 2 2 3 2" xfId="10742" xr:uid="{00000000-0005-0000-0000-000092450000}"/>
    <cellStyle name="Milliers 2 4 3 2 2 3 2 2" xfId="20296" xr:uid="{00000000-0005-0000-0000-000093450000}"/>
    <cellStyle name="Milliers 2 4 3 2 2 3 3" xfId="15604" xr:uid="{00000000-0005-0000-0000-000094450000}"/>
    <cellStyle name="Milliers 2 4 3 2 2 4" xfId="7310" xr:uid="{00000000-0005-0000-0000-000095450000}"/>
    <cellStyle name="Milliers 2 4 3 2 2 4 2" xfId="17168" xr:uid="{00000000-0005-0000-0000-000096450000}"/>
    <cellStyle name="Milliers 2 4 3 2 2 5" xfId="12470" xr:uid="{00000000-0005-0000-0000-000097450000}"/>
    <cellStyle name="Milliers 2 4 3 2 3" xfId="3014" xr:uid="{00000000-0005-0000-0000-000098450000}"/>
    <cellStyle name="Milliers 2 4 3 2 3 2" xfId="8168" xr:uid="{00000000-0005-0000-0000-000099450000}"/>
    <cellStyle name="Milliers 2 4 3 2 3 2 2" xfId="17950" xr:uid="{00000000-0005-0000-0000-00009A450000}"/>
    <cellStyle name="Milliers 2 4 3 2 3 3" xfId="13256" xr:uid="{00000000-0005-0000-0000-00009B450000}"/>
    <cellStyle name="Milliers 2 4 3 2 4" xfId="4736" xr:uid="{00000000-0005-0000-0000-00009C450000}"/>
    <cellStyle name="Milliers 2 4 3 2 4 2" xfId="9884" xr:uid="{00000000-0005-0000-0000-00009D450000}"/>
    <cellStyle name="Milliers 2 4 3 2 4 2 2" xfId="19514" xr:uid="{00000000-0005-0000-0000-00009E450000}"/>
    <cellStyle name="Milliers 2 4 3 2 4 3" xfId="14822" xr:uid="{00000000-0005-0000-0000-00009F450000}"/>
    <cellStyle name="Milliers 2 4 3 2 5" xfId="6452" xr:uid="{00000000-0005-0000-0000-0000A0450000}"/>
    <cellStyle name="Milliers 2 4 3 2 5 2" xfId="16386" xr:uid="{00000000-0005-0000-0000-0000A1450000}"/>
    <cellStyle name="Milliers 2 4 3 2 6" xfId="11607" xr:uid="{00000000-0005-0000-0000-0000A2450000}"/>
    <cellStyle name="Milliers 2 4 3 3" xfId="2124" xr:uid="{00000000-0005-0000-0000-0000A3450000}"/>
    <cellStyle name="Milliers 2 4 3 3 2" xfId="3875" xr:uid="{00000000-0005-0000-0000-0000A4450000}"/>
    <cellStyle name="Milliers 2 4 3 3 2 2" xfId="9025" xr:uid="{00000000-0005-0000-0000-0000A5450000}"/>
    <cellStyle name="Milliers 2 4 3 3 2 2 2" xfId="18731" xr:uid="{00000000-0005-0000-0000-0000A6450000}"/>
    <cellStyle name="Milliers 2 4 3 3 2 3" xfId="14037" xr:uid="{00000000-0005-0000-0000-0000A7450000}"/>
    <cellStyle name="Milliers 2 4 3 3 3" xfId="5593" xr:uid="{00000000-0005-0000-0000-0000A8450000}"/>
    <cellStyle name="Milliers 2 4 3 3 3 2" xfId="10741" xr:uid="{00000000-0005-0000-0000-0000A9450000}"/>
    <cellStyle name="Milliers 2 4 3 3 3 2 2" xfId="20295" xr:uid="{00000000-0005-0000-0000-0000AA450000}"/>
    <cellStyle name="Milliers 2 4 3 3 3 3" xfId="15603" xr:uid="{00000000-0005-0000-0000-0000AB450000}"/>
    <cellStyle name="Milliers 2 4 3 3 4" xfId="7309" xr:uid="{00000000-0005-0000-0000-0000AC450000}"/>
    <cellStyle name="Milliers 2 4 3 3 4 2" xfId="17167" xr:uid="{00000000-0005-0000-0000-0000AD450000}"/>
    <cellStyle name="Milliers 2 4 3 3 5" xfId="12469" xr:uid="{00000000-0005-0000-0000-0000AE450000}"/>
    <cellStyle name="Milliers 2 4 3 4" xfId="3013" xr:uid="{00000000-0005-0000-0000-0000AF450000}"/>
    <cellStyle name="Milliers 2 4 3 4 2" xfId="8167" xr:uid="{00000000-0005-0000-0000-0000B0450000}"/>
    <cellStyle name="Milliers 2 4 3 4 2 2" xfId="17949" xr:uid="{00000000-0005-0000-0000-0000B1450000}"/>
    <cellStyle name="Milliers 2 4 3 4 3" xfId="13255" xr:uid="{00000000-0005-0000-0000-0000B2450000}"/>
    <cellStyle name="Milliers 2 4 3 5" xfId="4735" xr:uid="{00000000-0005-0000-0000-0000B3450000}"/>
    <cellStyle name="Milliers 2 4 3 5 2" xfId="9883" xr:uid="{00000000-0005-0000-0000-0000B4450000}"/>
    <cellStyle name="Milliers 2 4 3 5 2 2" xfId="19513" xr:uid="{00000000-0005-0000-0000-0000B5450000}"/>
    <cellStyle name="Milliers 2 4 3 5 3" xfId="14821" xr:uid="{00000000-0005-0000-0000-0000B6450000}"/>
    <cellStyle name="Milliers 2 4 3 6" xfId="6451" xr:uid="{00000000-0005-0000-0000-0000B7450000}"/>
    <cellStyle name="Milliers 2 4 3 6 2" xfId="16385" xr:uid="{00000000-0005-0000-0000-0000B8450000}"/>
    <cellStyle name="Milliers 2 4 3 7" xfId="11606" xr:uid="{00000000-0005-0000-0000-0000B9450000}"/>
    <cellStyle name="Milliers 2 4 4" xfId="796" xr:uid="{00000000-0005-0000-0000-0000BA450000}"/>
    <cellStyle name="Milliers 2 4 4 2" xfId="2126" xr:uid="{00000000-0005-0000-0000-0000BB450000}"/>
    <cellStyle name="Milliers 2 4 4 2 2" xfId="3877" xr:uid="{00000000-0005-0000-0000-0000BC450000}"/>
    <cellStyle name="Milliers 2 4 4 2 2 2" xfId="9027" xr:uid="{00000000-0005-0000-0000-0000BD450000}"/>
    <cellStyle name="Milliers 2 4 4 2 2 2 2" xfId="18733" xr:uid="{00000000-0005-0000-0000-0000BE450000}"/>
    <cellStyle name="Milliers 2 4 4 2 2 3" xfId="14039" xr:uid="{00000000-0005-0000-0000-0000BF450000}"/>
    <cellStyle name="Milliers 2 4 4 2 3" xfId="5595" xr:uid="{00000000-0005-0000-0000-0000C0450000}"/>
    <cellStyle name="Milliers 2 4 4 2 3 2" xfId="10743" xr:uid="{00000000-0005-0000-0000-0000C1450000}"/>
    <cellStyle name="Milliers 2 4 4 2 3 2 2" xfId="20297" xr:uid="{00000000-0005-0000-0000-0000C2450000}"/>
    <cellStyle name="Milliers 2 4 4 2 3 3" xfId="15605" xr:uid="{00000000-0005-0000-0000-0000C3450000}"/>
    <cellStyle name="Milliers 2 4 4 2 4" xfId="7311" xr:uid="{00000000-0005-0000-0000-0000C4450000}"/>
    <cellStyle name="Milliers 2 4 4 2 4 2" xfId="17169" xr:uid="{00000000-0005-0000-0000-0000C5450000}"/>
    <cellStyle name="Milliers 2 4 4 2 5" xfId="12471" xr:uid="{00000000-0005-0000-0000-0000C6450000}"/>
    <cellStyle name="Milliers 2 4 4 3" xfId="3015" xr:uid="{00000000-0005-0000-0000-0000C7450000}"/>
    <cellStyle name="Milliers 2 4 4 3 2" xfId="8169" xr:uid="{00000000-0005-0000-0000-0000C8450000}"/>
    <cellStyle name="Milliers 2 4 4 3 2 2" xfId="17951" xr:uid="{00000000-0005-0000-0000-0000C9450000}"/>
    <cellStyle name="Milliers 2 4 4 3 3" xfId="13257" xr:uid="{00000000-0005-0000-0000-0000CA450000}"/>
    <cellStyle name="Milliers 2 4 4 4" xfId="4737" xr:uid="{00000000-0005-0000-0000-0000CB450000}"/>
    <cellStyle name="Milliers 2 4 4 4 2" xfId="9885" xr:uid="{00000000-0005-0000-0000-0000CC450000}"/>
    <cellStyle name="Milliers 2 4 4 4 2 2" xfId="19515" xr:uid="{00000000-0005-0000-0000-0000CD450000}"/>
    <cellStyle name="Milliers 2 4 4 4 3" xfId="14823" xr:uid="{00000000-0005-0000-0000-0000CE450000}"/>
    <cellStyle name="Milliers 2 4 4 5" xfId="6453" xr:uid="{00000000-0005-0000-0000-0000CF450000}"/>
    <cellStyle name="Milliers 2 4 4 5 2" xfId="16387" xr:uid="{00000000-0005-0000-0000-0000D0450000}"/>
    <cellStyle name="Milliers 2 4 4 6" xfId="11608" xr:uid="{00000000-0005-0000-0000-0000D1450000}"/>
    <cellStyle name="Milliers 2 4 5" xfId="797" xr:uid="{00000000-0005-0000-0000-0000D2450000}"/>
    <cellStyle name="Milliers 2 4 5 2" xfId="2127" xr:uid="{00000000-0005-0000-0000-0000D3450000}"/>
    <cellStyle name="Milliers 2 4 5 2 2" xfId="3878" xr:uid="{00000000-0005-0000-0000-0000D4450000}"/>
    <cellStyle name="Milliers 2 4 5 2 2 2" xfId="9028" xr:uid="{00000000-0005-0000-0000-0000D5450000}"/>
    <cellStyle name="Milliers 2 4 5 2 2 2 2" xfId="18734" xr:uid="{00000000-0005-0000-0000-0000D6450000}"/>
    <cellStyle name="Milliers 2 4 5 2 2 3" xfId="14040" xr:uid="{00000000-0005-0000-0000-0000D7450000}"/>
    <cellStyle name="Milliers 2 4 5 2 3" xfId="5596" xr:uid="{00000000-0005-0000-0000-0000D8450000}"/>
    <cellStyle name="Milliers 2 4 5 2 3 2" xfId="10744" xr:uid="{00000000-0005-0000-0000-0000D9450000}"/>
    <cellStyle name="Milliers 2 4 5 2 3 2 2" xfId="20298" xr:uid="{00000000-0005-0000-0000-0000DA450000}"/>
    <cellStyle name="Milliers 2 4 5 2 3 3" xfId="15606" xr:uid="{00000000-0005-0000-0000-0000DB450000}"/>
    <cellStyle name="Milliers 2 4 5 2 4" xfId="7312" xr:uid="{00000000-0005-0000-0000-0000DC450000}"/>
    <cellStyle name="Milliers 2 4 5 2 4 2" xfId="17170" xr:uid="{00000000-0005-0000-0000-0000DD450000}"/>
    <cellStyle name="Milliers 2 4 5 2 5" xfId="12472" xr:uid="{00000000-0005-0000-0000-0000DE450000}"/>
    <cellStyle name="Milliers 2 4 5 3" xfId="3016" xr:uid="{00000000-0005-0000-0000-0000DF450000}"/>
    <cellStyle name="Milliers 2 4 5 3 2" xfId="8170" xr:uid="{00000000-0005-0000-0000-0000E0450000}"/>
    <cellStyle name="Milliers 2 4 5 3 2 2" xfId="17952" xr:uid="{00000000-0005-0000-0000-0000E1450000}"/>
    <cellStyle name="Milliers 2 4 5 3 3" xfId="13258" xr:uid="{00000000-0005-0000-0000-0000E2450000}"/>
    <cellStyle name="Milliers 2 4 5 4" xfId="4738" xr:uid="{00000000-0005-0000-0000-0000E3450000}"/>
    <cellStyle name="Milliers 2 4 5 4 2" xfId="9886" xr:uid="{00000000-0005-0000-0000-0000E4450000}"/>
    <cellStyle name="Milliers 2 4 5 4 2 2" xfId="19516" xr:uid="{00000000-0005-0000-0000-0000E5450000}"/>
    <cellStyle name="Milliers 2 4 5 4 3" xfId="14824" xr:uid="{00000000-0005-0000-0000-0000E6450000}"/>
    <cellStyle name="Milliers 2 4 5 5" xfId="6454" xr:uid="{00000000-0005-0000-0000-0000E7450000}"/>
    <cellStyle name="Milliers 2 4 5 5 2" xfId="16388" xr:uid="{00000000-0005-0000-0000-0000E8450000}"/>
    <cellStyle name="Milliers 2 4 5 6" xfId="11609" xr:uid="{00000000-0005-0000-0000-0000E9450000}"/>
    <cellStyle name="Milliers 2 4 6" xfId="2118" xr:uid="{00000000-0005-0000-0000-0000EA450000}"/>
    <cellStyle name="Milliers 2 4 6 2" xfId="3869" xr:uid="{00000000-0005-0000-0000-0000EB450000}"/>
    <cellStyle name="Milliers 2 4 6 2 2" xfId="9019" xr:uid="{00000000-0005-0000-0000-0000EC450000}"/>
    <cellStyle name="Milliers 2 4 6 2 2 2" xfId="18725" xr:uid="{00000000-0005-0000-0000-0000ED450000}"/>
    <cellStyle name="Milliers 2 4 6 2 3" xfId="14031" xr:uid="{00000000-0005-0000-0000-0000EE450000}"/>
    <cellStyle name="Milliers 2 4 6 3" xfId="5587" xr:uid="{00000000-0005-0000-0000-0000EF450000}"/>
    <cellStyle name="Milliers 2 4 6 3 2" xfId="10735" xr:uid="{00000000-0005-0000-0000-0000F0450000}"/>
    <cellStyle name="Milliers 2 4 6 3 2 2" xfId="20289" xr:uid="{00000000-0005-0000-0000-0000F1450000}"/>
    <cellStyle name="Milliers 2 4 6 3 3" xfId="15597" xr:uid="{00000000-0005-0000-0000-0000F2450000}"/>
    <cellStyle name="Milliers 2 4 6 4" xfId="7303" xr:uid="{00000000-0005-0000-0000-0000F3450000}"/>
    <cellStyle name="Milliers 2 4 6 4 2" xfId="17161" xr:uid="{00000000-0005-0000-0000-0000F4450000}"/>
    <cellStyle name="Milliers 2 4 6 5" xfId="12463" xr:uid="{00000000-0005-0000-0000-0000F5450000}"/>
    <cellStyle name="Milliers 2 4 7" xfId="3007" xr:uid="{00000000-0005-0000-0000-0000F6450000}"/>
    <cellStyle name="Milliers 2 4 7 2" xfId="8161" xr:uid="{00000000-0005-0000-0000-0000F7450000}"/>
    <cellStyle name="Milliers 2 4 7 2 2" xfId="17943" xr:uid="{00000000-0005-0000-0000-0000F8450000}"/>
    <cellStyle name="Milliers 2 4 7 3" xfId="13249" xr:uid="{00000000-0005-0000-0000-0000F9450000}"/>
    <cellStyle name="Milliers 2 4 8" xfId="4729" xr:uid="{00000000-0005-0000-0000-0000FA450000}"/>
    <cellStyle name="Milliers 2 4 8 2" xfId="9877" xr:uid="{00000000-0005-0000-0000-0000FB450000}"/>
    <cellStyle name="Milliers 2 4 8 2 2" xfId="19507" xr:uid="{00000000-0005-0000-0000-0000FC450000}"/>
    <cellStyle name="Milliers 2 4 8 3" xfId="14815" xr:uid="{00000000-0005-0000-0000-0000FD450000}"/>
    <cellStyle name="Milliers 2 4 9" xfId="6445" xr:uid="{00000000-0005-0000-0000-0000FE450000}"/>
    <cellStyle name="Milliers 2 4 9 2" xfId="16379" xr:uid="{00000000-0005-0000-0000-0000FF450000}"/>
    <cellStyle name="Milliers 2 5" xfId="798" xr:uid="{00000000-0005-0000-0000-000000460000}"/>
    <cellStyle name="Milliers 2 5 10" xfId="11610" xr:uid="{00000000-0005-0000-0000-000001460000}"/>
    <cellStyle name="Milliers 2 5 2" xfId="799" xr:uid="{00000000-0005-0000-0000-000002460000}"/>
    <cellStyle name="Milliers 2 5 2 2" xfId="800" xr:uid="{00000000-0005-0000-0000-000003460000}"/>
    <cellStyle name="Milliers 2 5 2 2 2" xfId="801" xr:uid="{00000000-0005-0000-0000-000004460000}"/>
    <cellStyle name="Milliers 2 5 2 2 2 2" xfId="2131" xr:uid="{00000000-0005-0000-0000-000005460000}"/>
    <cellStyle name="Milliers 2 5 2 2 2 2 2" xfId="3882" xr:uid="{00000000-0005-0000-0000-000006460000}"/>
    <cellStyle name="Milliers 2 5 2 2 2 2 2 2" xfId="9032" xr:uid="{00000000-0005-0000-0000-000007460000}"/>
    <cellStyle name="Milliers 2 5 2 2 2 2 2 2 2" xfId="18738" xr:uid="{00000000-0005-0000-0000-000008460000}"/>
    <cellStyle name="Milliers 2 5 2 2 2 2 2 3" xfId="14044" xr:uid="{00000000-0005-0000-0000-000009460000}"/>
    <cellStyle name="Milliers 2 5 2 2 2 2 3" xfId="5600" xr:uid="{00000000-0005-0000-0000-00000A460000}"/>
    <cellStyle name="Milliers 2 5 2 2 2 2 3 2" xfId="10748" xr:uid="{00000000-0005-0000-0000-00000B460000}"/>
    <cellStyle name="Milliers 2 5 2 2 2 2 3 2 2" xfId="20302" xr:uid="{00000000-0005-0000-0000-00000C460000}"/>
    <cellStyle name="Milliers 2 5 2 2 2 2 3 3" xfId="15610" xr:uid="{00000000-0005-0000-0000-00000D460000}"/>
    <cellStyle name="Milliers 2 5 2 2 2 2 4" xfId="7316" xr:uid="{00000000-0005-0000-0000-00000E460000}"/>
    <cellStyle name="Milliers 2 5 2 2 2 2 4 2" xfId="17174" xr:uid="{00000000-0005-0000-0000-00000F460000}"/>
    <cellStyle name="Milliers 2 5 2 2 2 2 5" xfId="12476" xr:uid="{00000000-0005-0000-0000-000010460000}"/>
    <cellStyle name="Milliers 2 5 2 2 2 3" xfId="3020" xr:uid="{00000000-0005-0000-0000-000011460000}"/>
    <cellStyle name="Milliers 2 5 2 2 2 3 2" xfId="8174" xr:uid="{00000000-0005-0000-0000-000012460000}"/>
    <cellStyle name="Milliers 2 5 2 2 2 3 2 2" xfId="17956" xr:uid="{00000000-0005-0000-0000-000013460000}"/>
    <cellStyle name="Milliers 2 5 2 2 2 3 3" xfId="13262" xr:uid="{00000000-0005-0000-0000-000014460000}"/>
    <cellStyle name="Milliers 2 5 2 2 2 4" xfId="4742" xr:uid="{00000000-0005-0000-0000-000015460000}"/>
    <cellStyle name="Milliers 2 5 2 2 2 4 2" xfId="9890" xr:uid="{00000000-0005-0000-0000-000016460000}"/>
    <cellStyle name="Milliers 2 5 2 2 2 4 2 2" xfId="19520" xr:uid="{00000000-0005-0000-0000-000017460000}"/>
    <cellStyle name="Milliers 2 5 2 2 2 4 3" xfId="14828" xr:uid="{00000000-0005-0000-0000-000018460000}"/>
    <cellStyle name="Milliers 2 5 2 2 2 5" xfId="6458" xr:uid="{00000000-0005-0000-0000-000019460000}"/>
    <cellStyle name="Milliers 2 5 2 2 2 5 2" xfId="16392" xr:uid="{00000000-0005-0000-0000-00001A460000}"/>
    <cellStyle name="Milliers 2 5 2 2 2 6" xfId="11613" xr:uid="{00000000-0005-0000-0000-00001B460000}"/>
    <cellStyle name="Milliers 2 5 2 2 3" xfId="2130" xr:uid="{00000000-0005-0000-0000-00001C460000}"/>
    <cellStyle name="Milliers 2 5 2 2 3 2" xfId="3881" xr:uid="{00000000-0005-0000-0000-00001D460000}"/>
    <cellStyle name="Milliers 2 5 2 2 3 2 2" xfId="9031" xr:uid="{00000000-0005-0000-0000-00001E460000}"/>
    <cellStyle name="Milliers 2 5 2 2 3 2 2 2" xfId="18737" xr:uid="{00000000-0005-0000-0000-00001F460000}"/>
    <cellStyle name="Milliers 2 5 2 2 3 2 3" xfId="14043" xr:uid="{00000000-0005-0000-0000-000020460000}"/>
    <cellStyle name="Milliers 2 5 2 2 3 3" xfId="5599" xr:uid="{00000000-0005-0000-0000-000021460000}"/>
    <cellStyle name="Milliers 2 5 2 2 3 3 2" xfId="10747" xr:uid="{00000000-0005-0000-0000-000022460000}"/>
    <cellStyle name="Milliers 2 5 2 2 3 3 2 2" xfId="20301" xr:uid="{00000000-0005-0000-0000-000023460000}"/>
    <cellStyle name="Milliers 2 5 2 2 3 3 3" xfId="15609" xr:uid="{00000000-0005-0000-0000-000024460000}"/>
    <cellStyle name="Milliers 2 5 2 2 3 4" xfId="7315" xr:uid="{00000000-0005-0000-0000-000025460000}"/>
    <cellStyle name="Milliers 2 5 2 2 3 4 2" xfId="17173" xr:uid="{00000000-0005-0000-0000-000026460000}"/>
    <cellStyle name="Milliers 2 5 2 2 3 5" xfId="12475" xr:uid="{00000000-0005-0000-0000-000027460000}"/>
    <cellStyle name="Milliers 2 5 2 2 4" xfId="3019" xr:uid="{00000000-0005-0000-0000-000028460000}"/>
    <cellStyle name="Milliers 2 5 2 2 4 2" xfId="8173" xr:uid="{00000000-0005-0000-0000-000029460000}"/>
    <cellStyle name="Milliers 2 5 2 2 4 2 2" xfId="17955" xr:uid="{00000000-0005-0000-0000-00002A460000}"/>
    <cellStyle name="Milliers 2 5 2 2 4 3" xfId="13261" xr:uid="{00000000-0005-0000-0000-00002B460000}"/>
    <cellStyle name="Milliers 2 5 2 2 5" xfId="4741" xr:uid="{00000000-0005-0000-0000-00002C460000}"/>
    <cellStyle name="Milliers 2 5 2 2 5 2" xfId="9889" xr:uid="{00000000-0005-0000-0000-00002D460000}"/>
    <cellStyle name="Milliers 2 5 2 2 5 2 2" xfId="19519" xr:uid="{00000000-0005-0000-0000-00002E460000}"/>
    <cellStyle name="Milliers 2 5 2 2 5 3" xfId="14827" xr:uid="{00000000-0005-0000-0000-00002F460000}"/>
    <cellStyle name="Milliers 2 5 2 2 6" xfId="6457" xr:uid="{00000000-0005-0000-0000-000030460000}"/>
    <cellStyle name="Milliers 2 5 2 2 6 2" xfId="16391" xr:uid="{00000000-0005-0000-0000-000031460000}"/>
    <cellStyle name="Milliers 2 5 2 2 7" xfId="11612" xr:uid="{00000000-0005-0000-0000-000032460000}"/>
    <cellStyle name="Milliers 2 5 2 3" xfId="802" xr:uid="{00000000-0005-0000-0000-000033460000}"/>
    <cellStyle name="Milliers 2 5 2 3 2" xfId="2132" xr:uid="{00000000-0005-0000-0000-000034460000}"/>
    <cellStyle name="Milliers 2 5 2 3 2 2" xfId="3883" xr:uid="{00000000-0005-0000-0000-000035460000}"/>
    <cellStyle name="Milliers 2 5 2 3 2 2 2" xfId="9033" xr:uid="{00000000-0005-0000-0000-000036460000}"/>
    <cellStyle name="Milliers 2 5 2 3 2 2 2 2" xfId="18739" xr:uid="{00000000-0005-0000-0000-000037460000}"/>
    <cellStyle name="Milliers 2 5 2 3 2 2 3" xfId="14045" xr:uid="{00000000-0005-0000-0000-000038460000}"/>
    <cellStyle name="Milliers 2 5 2 3 2 3" xfId="5601" xr:uid="{00000000-0005-0000-0000-000039460000}"/>
    <cellStyle name="Milliers 2 5 2 3 2 3 2" xfId="10749" xr:uid="{00000000-0005-0000-0000-00003A460000}"/>
    <cellStyle name="Milliers 2 5 2 3 2 3 2 2" xfId="20303" xr:uid="{00000000-0005-0000-0000-00003B460000}"/>
    <cellStyle name="Milliers 2 5 2 3 2 3 3" xfId="15611" xr:uid="{00000000-0005-0000-0000-00003C460000}"/>
    <cellStyle name="Milliers 2 5 2 3 2 4" xfId="7317" xr:uid="{00000000-0005-0000-0000-00003D460000}"/>
    <cellStyle name="Milliers 2 5 2 3 2 4 2" xfId="17175" xr:uid="{00000000-0005-0000-0000-00003E460000}"/>
    <cellStyle name="Milliers 2 5 2 3 2 5" xfId="12477" xr:uid="{00000000-0005-0000-0000-00003F460000}"/>
    <cellStyle name="Milliers 2 5 2 3 3" xfId="3021" xr:uid="{00000000-0005-0000-0000-000040460000}"/>
    <cellStyle name="Milliers 2 5 2 3 3 2" xfId="8175" xr:uid="{00000000-0005-0000-0000-000041460000}"/>
    <cellStyle name="Milliers 2 5 2 3 3 2 2" xfId="17957" xr:uid="{00000000-0005-0000-0000-000042460000}"/>
    <cellStyle name="Milliers 2 5 2 3 3 3" xfId="13263" xr:uid="{00000000-0005-0000-0000-000043460000}"/>
    <cellStyle name="Milliers 2 5 2 3 4" xfId="4743" xr:uid="{00000000-0005-0000-0000-000044460000}"/>
    <cellStyle name="Milliers 2 5 2 3 4 2" xfId="9891" xr:uid="{00000000-0005-0000-0000-000045460000}"/>
    <cellStyle name="Milliers 2 5 2 3 4 2 2" xfId="19521" xr:uid="{00000000-0005-0000-0000-000046460000}"/>
    <cellStyle name="Milliers 2 5 2 3 4 3" xfId="14829" xr:uid="{00000000-0005-0000-0000-000047460000}"/>
    <cellStyle name="Milliers 2 5 2 3 5" xfId="6459" xr:uid="{00000000-0005-0000-0000-000048460000}"/>
    <cellStyle name="Milliers 2 5 2 3 5 2" xfId="16393" xr:uid="{00000000-0005-0000-0000-000049460000}"/>
    <cellStyle name="Milliers 2 5 2 3 6" xfId="11614" xr:uid="{00000000-0005-0000-0000-00004A460000}"/>
    <cellStyle name="Milliers 2 5 2 4" xfId="803" xr:uid="{00000000-0005-0000-0000-00004B460000}"/>
    <cellStyle name="Milliers 2 5 2 4 2" xfId="2133" xr:uid="{00000000-0005-0000-0000-00004C460000}"/>
    <cellStyle name="Milliers 2 5 2 4 2 2" xfId="3884" xr:uid="{00000000-0005-0000-0000-00004D460000}"/>
    <cellStyle name="Milliers 2 5 2 4 2 2 2" xfId="9034" xr:uid="{00000000-0005-0000-0000-00004E460000}"/>
    <cellStyle name="Milliers 2 5 2 4 2 2 2 2" xfId="18740" xr:uid="{00000000-0005-0000-0000-00004F460000}"/>
    <cellStyle name="Milliers 2 5 2 4 2 2 3" xfId="14046" xr:uid="{00000000-0005-0000-0000-000050460000}"/>
    <cellStyle name="Milliers 2 5 2 4 2 3" xfId="5602" xr:uid="{00000000-0005-0000-0000-000051460000}"/>
    <cellStyle name="Milliers 2 5 2 4 2 3 2" xfId="10750" xr:uid="{00000000-0005-0000-0000-000052460000}"/>
    <cellStyle name="Milliers 2 5 2 4 2 3 2 2" xfId="20304" xr:uid="{00000000-0005-0000-0000-000053460000}"/>
    <cellStyle name="Milliers 2 5 2 4 2 3 3" xfId="15612" xr:uid="{00000000-0005-0000-0000-000054460000}"/>
    <cellStyle name="Milliers 2 5 2 4 2 4" xfId="7318" xr:uid="{00000000-0005-0000-0000-000055460000}"/>
    <cellStyle name="Milliers 2 5 2 4 2 4 2" xfId="17176" xr:uid="{00000000-0005-0000-0000-000056460000}"/>
    <cellStyle name="Milliers 2 5 2 4 2 5" xfId="12478" xr:uid="{00000000-0005-0000-0000-000057460000}"/>
    <cellStyle name="Milliers 2 5 2 4 3" xfId="3022" xr:uid="{00000000-0005-0000-0000-000058460000}"/>
    <cellStyle name="Milliers 2 5 2 4 3 2" xfId="8176" xr:uid="{00000000-0005-0000-0000-000059460000}"/>
    <cellStyle name="Milliers 2 5 2 4 3 2 2" xfId="17958" xr:uid="{00000000-0005-0000-0000-00005A460000}"/>
    <cellStyle name="Milliers 2 5 2 4 3 3" xfId="13264" xr:uid="{00000000-0005-0000-0000-00005B460000}"/>
    <cellStyle name="Milliers 2 5 2 4 4" xfId="4744" xr:uid="{00000000-0005-0000-0000-00005C460000}"/>
    <cellStyle name="Milliers 2 5 2 4 4 2" xfId="9892" xr:uid="{00000000-0005-0000-0000-00005D460000}"/>
    <cellStyle name="Milliers 2 5 2 4 4 2 2" xfId="19522" xr:uid="{00000000-0005-0000-0000-00005E460000}"/>
    <cellStyle name="Milliers 2 5 2 4 4 3" xfId="14830" xr:uid="{00000000-0005-0000-0000-00005F460000}"/>
    <cellStyle name="Milliers 2 5 2 4 5" xfId="6460" xr:uid="{00000000-0005-0000-0000-000060460000}"/>
    <cellStyle name="Milliers 2 5 2 4 5 2" xfId="16394" xr:uid="{00000000-0005-0000-0000-000061460000}"/>
    <cellStyle name="Milliers 2 5 2 4 6" xfId="11615" xr:uid="{00000000-0005-0000-0000-000062460000}"/>
    <cellStyle name="Milliers 2 5 2 5" xfId="2129" xr:uid="{00000000-0005-0000-0000-000063460000}"/>
    <cellStyle name="Milliers 2 5 2 5 2" xfId="3880" xr:uid="{00000000-0005-0000-0000-000064460000}"/>
    <cellStyle name="Milliers 2 5 2 5 2 2" xfId="9030" xr:uid="{00000000-0005-0000-0000-000065460000}"/>
    <cellStyle name="Milliers 2 5 2 5 2 2 2" xfId="18736" xr:uid="{00000000-0005-0000-0000-000066460000}"/>
    <cellStyle name="Milliers 2 5 2 5 2 3" xfId="14042" xr:uid="{00000000-0005-0000-0000-000067460000}"/>
    <cellStyle name="Milliers 2 5 2 5 3" xfId="5598" xr:uid="{00000000-0005-0000-0000-000068460000}"/>
    <cellStyle name="Milliers 2 5 2 5 3 2" xfId="10746" xr:uid="{00000000-0005-0000-0000-000069460000}"/>
    <cellStyle name="Milliers 2 5 2 5 3 2 2" xfId="20300" xr:uid="{00000000-0005-0000-0000-00006A460000}"/>
    <cellStyle name="Milliers 2 5 2 5 3 3" xfId="15608" xr:uid="{00000000-0005-0000-0000-00006B460000}"/>
    <cellStyle name="Milliers 2 5 2 5 4" xfId="7314" xr:uid="{00000000-0005-0000-0000-00006C460000}"/>
    <cellStyle name="Milliers 2 5 2 5 4 2" xfId="17172" xr:uid="{00000000-0005-0000-0000-00006D460000}"/>
    <cellStyle name="Milliers 2 5 2 5 5" xfId="12474" xr:uid="{00000000-0005-0000-0000-00006E460000}"/>
    <cellStyle name="Milliers 2 5 2 6" xfId="3018" xr:uid="{00000000-0005-0000-0000-00006F460000}"/>
    <cellStyle name="Milliers 2 5 2 6 2" xfId="8172" xr:uid="{00000000-0005-0000-0000-000070460000}"/>
    <cellStyle name="Milliers 2 5 2 6 2 2" xfId="17954" xr:uid="{00000000-0005-0000-0000-000071460000}"/>
    <cellStyle name="Milliers 2 5 2 6 3" xfId="13260" xr:uid="{00000000-0005-0000-0000-000072460000}"/>
    <cellStyle name="Milliers 2 5 2 7" xfId="4740" xr:uid="{00000000-0005-0000-0000-000073460000}"/>
    <cellStyle name="Milliers 2 5 2 7 2" xfId="9888" xr:uid="{00000000-0005-0000-0000-000074460000}"/>
    <cellStyle name="Milliers 2 5 2 7 2 2" xfId="19518" xr:uid="{00000000-0005-0000-0000-000075460000}"/>
    <cellStyle name="Milliers 2 5 2 7 3" xfId="14826" xr:uid="{00000000-0005-0000-0000-000076460000}"/>
    <cellStyle name="Milliers 2 5 2 8" xfId="6456" xr:uid="{00000000-0005-0000-0000-000077460000}"/>
    <cellStyle name="Milliers 2 5 2 8 2" xfId="16390" xr:uid="{00000000-0005-0000-0000-000078460000}"/>
    <cellStyle name="Milliers 2 5 2 9" xfId="11611" xr:uid="{00000000-0005-0000-0000-000079460000}"/>
    <cellStyle name="Milliers 2 5 3" xfId="804" xr:uid="{00000000-0005-0000-0000-00007A460000}"/>
    <cellStyle name="Milliers 2 5 3 2" xfId="805" xr:uid="{00000000-0005-0000-0000-00007B460000}"/>
    <cellStyle name="Milliers 2 5 3 2 2" xfId="2135" xr:uid="{00000000-0005-0000-0000-00007C460000}"/>
    <cellStyle name="Milliers 2 5 3 2 2 2" xfId="3886" xr:uid="{00000000-0005-0000-0000-00007D460000}"/>
    <cellStyle name="Milliers 2 5 3 2 2 2 2" xfId="9036" xr:uid="{00000000-0005-0000-0000-00007E460000}"/>
    <cellStyle name="Milliers 2 5 3 2 2 2 2 2" xfId="18742" xr:uid="{00000000-0005-0000-0000-00007F460000}"/>
    <cellStyle name="Milliers 2 5 3 2 2 2 3" xfId="14048" xr:uid="{00000000-0005-0000-0000-000080460000}"/>
    <cellStyle name="Milliers 2 5 3 2 2 3" xfId="5604" xr:uid="{00000000-0005-0000-0000-000081460000}"/>
    <cellStyle name="Milliers 2 5 3 2 2 3 2" xfId="10752" xr:uid="{00000000-0005-0000-0000-000082460000}"/>
    <cellStyle name="Milliers 2 5 3 2 2 3 2 2" xfId="20306" xr:uid="{00000000-0005-0000-0000-000083460000}"/>
    <cellStyle name="Milliers 2 5 3 2 2 3 3" xfId="15614" xr:uid="{00000000-0005-0000-0000-000084460000}"/>
    <cellStyle name="Milliers 2 5 3 2 2 4" xfId="7320" xr:uid="{00000000-0005-0000-0000-000085460000}"/>
    <cellStyle name="Milliers 2 5 3 2 2 4 2" xfId="17178" xr:uid="{00000000-0005-0000-0000-000086460000}"/>
    <cellStyle name="Milliers 2 5 3 2 2 5" xfId="12480" xr:uid="{00000000-0005-0000-0000-000087460000}"/>
    <cellStyle name="Milliers 2 5 3 2 3" xfId="3024" xr:uid="{00000000-0005-0000-0000-000088460000}"/>
    <cellStyle name="Milliers 2 5 3 2 3 2" xfId="8178" xr:uid="{00000000-0005-0000-0000-000089460000}"/>
    <cellStyle name="Milliers 2 5 3 2 3 2 2" xfId="17960" xr:uid="{00000000-0005-0000-0000-00008A460000}"/>
    <cellStyle name="Milliers 2 5 3 2 3 3" xfId="13266" xr:uid="{00000000-0005-0000-0000-00008B460000}"/>
    <cellStyle name="Milliers 2 5 3 2 4" xfId="4746" xr:uid="{00000000-0005-0000-0000-00008C460000}"/>
    <cellStyle name="Milliers 2 5 3 2 4 2" xfId="9894" xr:uid="{00000000-0005-0000-0000-00008D460000}"/>
    <cellStyle name="Milliers 2 5 3 2 4 2 2" xfId="19524" xr:uid="{00000000-0005-0000-0000-00008E460000}"/>
    <cellStyle name="Milliers 2 5 3 2 4 3" xfId="14832" xr:uid="{00000000-0005-0000-0000-00008F460000}"/>
    <cellStyle name="Milliers 2 5 3 2 5" xfId="6462" xr:uid="{00000000-0005-0000-0000-000090460000}"/>
    <cellStyle name="Milliers 2 5 3 2 5 2" xfId="16396" xr:uid="{00000000-0005-0000-0000-000091460000}"/>
    <cellStyle name="Milliers 2 5 3 2 6" xfId="11617" xr:uid="{00000000-0005-0000-0000-000092460000}"/>
    <cellStyle name="Milliers 2 5 3 3" xfId="2134" xr:uid="{00000000-0005-0000-0000-000093460000}"/>
    <cellStyle name="Milliers 2 5 3 3 2" xfId="3885" xr:uid="{00000000-0005-0000-0000-000094460000}"/>
    <cellStyle name="Milliers 2 5 3 3 2 2" xfId="9035" xr:uid="{00000000-0005-0000-0000-000095460000}"/>
    <cellStyle name="Milliers 2 5 3 3 2 2 2" xfId="18741" xr:uid="{00000000-0005-0000-0000-000096460000}"/>
    <cellStyle name="Milliers 2 5 3 3 2 3" xfId="14047" xr:uid="{00000000-0005-0000-0000-000097460000}"/>
    <cellStyle name="Milliers 2 5 3 3 3" xfId="5603" xr:uid="{00000000-0005-0000-0000-000098460000}"/>
    <cellStyle name="Milliers 2 5 3 3 3 2" xfId="10751" xr:uid="{00000000-0005-0000-0000-000099460000}"/>
    <cellStyle name="Milliers 2 5 3 3 3 2 2" xfId="20305" xr:uid="{00000000-0005-0000-0000-00009A460000}"/>
    <cellStyle name="Milliers 2 5 3 3 3 3" xfId="15613" xr:uid="{00000000-0005-0000-0000-00009B460000}"/>
    <cellStyle name="Milliers 2 5 3 3 4" xfId="7319" xr:uid="{00000000-0005-0000-0000-00009C460000}"/>
    <cellStyle name="Milliers 2 5 3 3 4 2" xfId="17177" xr:uid="{00000000-0005-0000-0000-00009D460000}"/>
    <cellStyle name="Milliers 2 5 3 3 5" xfId="12479" xr:uid="{00000000-0005-0000-0000-00009E460000}"/>
    <cellStyle name="Milliers 2 5 3 4" xfId="3023" xr:uid="{00000000-0005-0000-0000-00009F460000}"/>
    <cellStyle name="Milliers 2 5 3 4 2" xfId="8177" xr:uid="{00000000-0005-0000-0000-0000A0460000}"/>
    <cellStyle name="Milliers 2 5 3 4 2 2" xfId="17959" xr:uid="{00000000-0005-0000-0000-0000A1460000}"/>
    <cellStyle name="Milliers 2 5 3 4 3" xfId="13265" xr:uid="{00000000-0005-0000-0000-0000A2460000}"/>
    <cellStyle name="Milliers 2 5 3 5" xfId="4745" xr:uid="{00000000-0005-0000-0000-0000A3460000}"/>
    <cellStyle name="Milliers 2 5 3 5 2" xfId="9893" xr:uid="{00000000-0005-0000-0000-0000A4460000}"/>
    <cellStyle name="Milliers 2 5 3 5 2 2" xfId="19523" xr:uid="{00000000-0005-0000-0000-0000A5460000}"/>
    <cellStyle name="Milliers 2 5 3 5 3" xfId="14831" xr:uid="{00000000-0005-0000-0000-0000A6460000}"/>
    <cellStyle name="Milliers 2 5 3 6" xfId="6461" xr:uid="{00000000-0005-0000-0000-0000A7460000}"/>
    <cellStyle name="Milliers 2 5 3 6 2" xfId="16395" xr:uid="{00000000-0005-0000-0000-0000A8460000}"/>
    <cellStyle name="Milliers 2 5 3 7" xfId="11616" xr:uid="{00000000-0005-0000-0000-0000A9460000}"/>
    <cellStyle name="Milliers 2 5 4" xfId="806" xr:uid="{00000000-0005-0000-0000-0000AA460000}"/>
    <cellStyle name="Milliers 2 5 4 2" xfId="2136" xr:uid="{00000000-0005-0000-0000-0000AB460000}"/>
    <cellStyle name="Milliers 2 5 4 2 2" xfId="3887" xr:uid="{00000000-0005-0000-0000-0000AC460000}"/>
    <cellStyle name="Milliers 2 5 4 2 2 2" xfId="9037" xr:uid="{00000000-0005-0000-0000-0000AD460000}"/>
    <cellStyle name="Milliers 2 5 4 2 2 2 2" xfId="18743" xr:uid="{00000000-0005-0000-0000-0000AE460000}"/>
    <cellStyle name="Milliers 2 5 4 2 2 3" xfId="14049" xr:uid="{00000000-0005-0000-0000-0000AF460000}"/>
    <cellStyle name="Milliers 2 5 4 2 3" xfId="5605" xr:uid="{00000000-0005-0000-0000-0000B0460000}"/>
    <cellStyle name="Milliers 2 5 4 2 3 2" xfId="10753" xr:uid="{00000000-0005-0000-0000-0000B1460000}"/>
    <cellStyle name="Milliers 2 5 4 2 3 2 2" xfId="20307" xr:uid="{00000000-0005-0000-0000-0000B2460000}"/>
    <cellStyle name="Milliers 2 5 4 2 3 3" xfId="15615" xr:uid="{00000000-0005-0000-0000-0000B3460000}"/>
    <cellStyle name="Milliers 2 5 4 2 4" xfId="7321" xr:uid="{00000000-0005-0000-0000-0000B4460000}"/>
    <cellStyle name="Milliers 2 5 4 2 4 2" xfId="17179" xr:uid="{00000000-0005-0000-0000-0000B5460000}"/>
    <cellStyle name="Milliers 2 5 4 2 5" xfId="12481" xr:uid="{00000000-0005-0000-0000-0000B6460000}"/>
    <cellStyle name="Milliers 2 5 4 3" xfId="3025" xr:uid="{00000000-0005-0000-0000-0000B7460000}"/>
    <cellStyle name="Milliers 2 5 4 3 2" xfId="8179" xr:uid="{00000000-0005-0000-0000-0000B8460000}"/>
    <cellStyle name="Milliers 2 5 4 3 2 2" xfId="17961" xr:uid="{00000000-0005-0000-0000-0000B9460000}"/>
    <cellStyle name="Milliers 2 5 4 3 3" xfId="13267" xr:uid="{00000000-0005-0000-0000-0000BA460000}"/>
    <cellStyle name="Milliers 2 5 4 4" xfId="4747" xr:uid="{00000000-0005-0000-0000-0000BB460000}"/>
    <cellStyle name="Milliers 2 5 4 4 2" xfId="9895" xr:uid="{00000000-0005-0000-0000-0000BC460000}"/>
    <cellStyle name="Milliers 2 5 4 4 2 2" xfId="19525" xr:uid="{00000000-0005-0000-0000-0000BD460000}"/>
    <cellStyle name="Milliers 2 5 4 4 3" xfId="14833" xr:uid="{00000000-0005-0000-0000-0000BE460000}"/>
    <cellStyle name="Milliers 2 5 4 5" xfId="6463" xr:uid="{00000000-0005-0000-0000-0000BF460000}"/>
    <cellStyle name="Milliers 2 5 4 5 2" xfId="16397" xr:uid="{00000000-0005-0000-0000-0000C0460000}"/>
    <cellStyle name="Milliers 2 5 4 6" xfId="11618" xr:uid="{00000000-0005-0000-0000-0000C1460000}"/>
    <cellStyle name="Milliers 2 5 5" xfId="807" xr:uid="{00000000-0005-0000-0000-0000C2460000}"/>
    <cellStyle name="Milliers 2 5 5 2" xfId="2137" xr:uid="{00000000-0005-0000-0000-0000C3460000}"/>
    <cellStyle name="Milliers 2 5 5 2 2" xfId="3888" xr:uid="{00000000-0005-0000-0000-0000C4460000}"/>
    <cellStyle name="Milliers 2 5 5 2 2 2" xfId="9038" xr:uid="{00000000-0005-0000-0000-0000C5460000}"/>
    <cellStyle name="Milliers 2 5 5 2 2 2 2" xfId="18744" xr:uid="{00000000-0005-0000-0000-0000C6460000}"/>
    <cellStyle name="Milliers 2 5 5 2 2 3" xfId="14050" xr:uid="{00000000-0005-0000-0000-0000C7460000}"/>
    <cellStyle name="Milliers 2 5 5 2 3" xfId="5606" xr:uid="{00000000-0005-0000-0000-0000C8460000}"/>
    <cellStyle name="Milliers 2 5 5 2 3 2" xfId="10754" xr:uid="{00000000-0005-0000-0000-0000C9460000}"/>
    <cellStyle name="Milliers 2 5 5 2 3 2 2" xfId="20308" xr:uid="{00000000-0005-0000-0000-0000CA460000}"/>
    <cellStyle name="Milliers 2 5 5 2 3 3" xfId="15616" xr:uid="{00000000-0005-0000-0000-0000CB460000}"/>
    <cellStyle name="Milliers 2 5 5 2 4" xfId="7322" xr:uid="{00000000-0005-0000-0000-0000CC460000}"/>
    <cellStyle name="Milliers 2 5 5 2 4 2" xfId="17180" xr:uid="{00000000-0005-0000-0000-0000CD460000}"/>
    <cellStyle name="Milliers 2 5 5 2 5" xfId="12482" xr:uid="{00000000-0005-0000-0000-0000CE460000}"/>
    <cellStyle name="Milliers 2 5 5 3" xfId="3026" xr:uid="{00000000-0005-0000-0000-0000CF460000}"/>
    <cellStyle name="Milliers 2 5 5 3 2" xfId="8180" xr:uid="{00000000-0005-0000-0000-0000D0460000}"/>
    <cellStyle name="Milliers 2 5 5 3 2 2" xfId="17962" xr:uid="{00000000-0005-0000-0000-0000D1460000}"/>
    <cellStyle name="Milliers 2 5 5 3 3" xfId="13268" xr:uid="{00000000-0005-0000-0000-0000D2460000}"/>
    <cellStyle name="Milliers 2 5 5 4" xfId="4748" xr:uid="{00000000-0005-0000-0000-0000D3460000}"/>
    <cellStyle name="Milliers 2 5 5 4 2" xfId="9896" xr:uid="{00000000-0005-0000-0000-0000D4460000}"/>
    <cellStyle name="Milliers 2 5 5 4 2 2" xfId="19526" xr:uid="{00000000-0005-0000-0000-0000D5460000}"/>
    <cellStyle name="Milliers 2 5 5 4 3" xfId="14834" xr:uid="{00000000-0005-0000-0000-0000D6460000}"/>
    <cellStyle name="Milliers 2 5 5 5" xfId="6464" xr:uid="{00000000-0005-0000-0000-0000D7460000}"/>
    <cellStyle name="Milliers 2 5 5 5 2" xfId="16398" xr:uid="{00000000-0005-0000-0000-0000D8460000}"/>
    <cellStyle name="Milliers 2 5 5 6" xfId="11619" xr:uid="{00000000-0005-0000-0000-0000D9460000}"/>
    <cellStyle name="Milliers 2 5 6" xfId="2128" xr:uid="{00000000-0005-0000-0000-0000DA460000}"/>
    <cellStyle name="Milliers 2 5 6 2" xfId="3879" xr:uid="{00000000-0005-0000-0000-0000DB460000}"/>
    <cellStyle name="Milliers 2 5 6 2 2" xfId="9029" xr:uid="{00000000-0005-0000-0000-0000DC460000}"/>
    <cellStyle name="Milliers 2 5 6 2 2 2" xfId="18735" xr:uid="{00000000-0005-0000-0000-0000DD460000}"/>
    <cellStyle name="Milliers 2 5 6 2 3" xfId="14041" xr:uid="{00000000-0005-0000-0000-0000DE460000}"/>
    <cellStyle name="Milliers 2 5 6 3" xfId="5597" xr:uid="{00000000-0005-0000-0000-0000DF460000}"/>
    <cellStyle name="Milliers 2 5 6 3 2" xfId="10745" xr:uid="{00000000-0005-0000-0000-0000E0460000}"/>
    <cellStyle name="Milliers 2 5 6 3 2 2" xfId="20299" xr:uid="{00000000-0005-0000-0000-0000E1460000}"/>
    <cellStyle name="Milliers 2 5 6 3 3" xfId="15607" xr:uid="{00000000-0005-0000-0000-0000E2460000}"/>
    <cellStyle name="Milliers 2 5 6 4" xfId="7313" xr:uid="{00000000-0005-0000-0000-0000E3460000}"/>
    <cellStyle name="Milliers 2 5 6 4 2" xfId="17171" xr:uid="{00000000-0005-0000-0000-0000E4460000}"/>
    <cellStyle name="Milliers 2 5 6 5" xfId="12473" xr:uid="{00000000-0005-0000-0000-0000E5460000}"/>
    <cellStyle name="Milliers 2 5 7" xfId="3017" xr:uid="{00000000-0005-0000-0000-0000E6460000}"/>
    <cellStyle name="Milliers 2 5 7 2" xfId="8171" xr:uid="{00000000-0005-0000-0000-0000E7460000}"/>
    <cellStyle name="Milliers 2 5 7 2 2" xfId="17953" xr:uid="{00000000-0005-0000-0000-0000E8460000}"/>
    <cellStyle name="Milliers 2 5 7 3" xfId="13259" xr:uid="{00000000-0005-0000-0000-0000E9460000}"/>
    <cellStyle name="Milliers 2 5 8" xfId="4739" xr:uid="{00000000-0005-0000-0000-0000EA460000}"/>
    <cellStyle name="Milliers 2 5 8 2" xfId="9887" xr:uid="{00000000-0005-0000-0000-0000EB460000}"/>
    <cellStyle name="Milliers 2 5 8 2 2" xfId="19517" xr:uid="{00000000-0005-0000-0000-0000EC460000}"/>
    <cellStyle name="Milliers 2 5 8 3" xfId="14825" xr:uid="{00000000-0005-0000-0000-0000ED460000}"/>
    <cellStyle name="Milliers 2 5 9" xfId="6455" xr:uid="{00000000-0005-0000-0000-0000EE460000}"/>
    <cellStyle name="Milliers 2 5 9 2" xfId="16389" xr:uid="{00000000-0005-0000-0000-0000EF460000}"/>
    <cellStyle name="Milliers 2 6" xfId="808" xr:uid="{00000000-0005-0000-0000-0000F0460000}"/>
    <cellStyle name="Milliers 2 6 10" xfId="11620" xr:uid="{00000000-0005-0000-0000-0000F1460000}"/>
    <cellStyle name="Milliers 2 6 2" xfId="809" xr:uid="{00000000-0005-0000-0000-0000F2460000}"/>
    <cellStyle name="Milliers 2 6 2 2" xfId="810" xr:uid="{00000000-0005-0000-0000-0000F3460000}"/>
    <cellStyle name="Milliers 2 6 2 2 2" xfId="811" xr:uid="{00000000-0005-0000-0000-0000F4460000}"/>
    <cellStyle name="Milliers 2 6 2 2 2 2" xfId="2141" xr:uid="{00000000-0005-0000-0000-0000F5460000}"/>
    <cellStyle name="Milliers 2 6 2 2 2 2 2" xfId="3892" xr:uid="{00000000-0005-0000-0000-0000F6460000}"/>
    <cellStyle name="Milliers 2 6 2 2 2 2 2 2" xfId="9042" xr:uid="{00000000-0005-0000-0000-0000F7460000}"/>
    <cellStyle name="Milliers 2 6 2 2 2 2 2 2 2" xfId="18748" xr:uid="{00000000-0005-0000-0000-0000F8460000}"/>
    <cellStyle name="Milliers 2 6 2 2 2 2 2 3" xfId="14054" xr:uid="{00000000-0005-0000-0000-0000F9460000}"/>
    <cellStyle name="Milliers 2 6 2 2 2 2 3" xfId="5610" xr:uid="{00000000-0005-0000-0000-0000FA460000}"/>
    <cellStyle name="Milliers 2 6 2 2 2 2 3 2" xfId="10758" xr:uid="{00000000-0005-0000-0000-0000FB460000}"/>
    <cellStyle name="Milliers 2 6 2 2 2 2 3 2 2" xfId="20312" xr:uid="{00000000-0005-0000-0000-0000FC460000}"/>
    <cellStyle name="Milliers 2 6 2 2 2 2 3 3" xfId="15620" xr:uid="{00000000-0005-0000-0000-0000FD460000}"/>
    <cellStyle name="Milliers 2 6 2 2 2 2 4" xfId="7326" xr:uid="{00000000-0005-0000-0000-0000FE460000}"/>
    <cellStyle name="Milliers 2 6 2 2 2 2 4 2" xfId="17184" xr:uid="{00000000-0005-0000-0000-0000FF460000}"/>
    <cellStyle name="Milliers 2 6 2 2 2 2 5" xfId="12486" xr:uid="{00000000-0005-0000-0000-000000470000}"/>
    <cellStyle name="Milliers 2 6 2 2 2 3" xfId="3030" xr:uid="{00000000-0005-0000-0000-000001470000}"/>
    <cellStyle name="Milliers 2 6 2 2 2 3 2" xfId="8184" xr:uid="{00000000-0005-0000-0000-000002470000}"/>
    <cellStyle name="Milliers 2 6 2 2 2 3 2 2" xfId="17966" xr:uid="{00000000-0005-0000-0000-000003470000}"/>
    <cellStyle name="Milliers 2 6 2 2 2 3 3" xfId="13272" xr:uid="{00000000-0005-0000-0000-000004470000}"/>
    <cellStyle name="Milliers 2 6 2 2 2 4" xfId="4752" xr:uid="{00000000-0005-0000-0000-000005470000}"/>
    <cellStyle name="Milliers 2 6 2 2 2 4 2" xfId="9900" xr:uid="{00000000-0005-0000-0000-000006470000}"/>
    <cellStyle name="Milliers 2 6 2 2 2 4 2 2" xfId="19530" xr:uid="{00000000-0005-0000-0000-000007470000}"/>
    <cellStyle name="Milliers 2 6 2 2 2 4 3" xfId="14838" xr:uid="{00000000-0005-0000-0000-000008470000}"/>
    <cellStyle name="Milliers 2 6 2 2 2 5" xfId="6468" xr:uid="{00000000-0005-0000-0000-000009470000}"/>
    <cellStyle name="Milliers 2 6 2 2 2 5 2" xfId="16402" xr:uid="{00000000-0005-0000-0000-00000A470000}"/>
    <cellStyle name="Milliers 2 6 2 2 2 6" xfId="11623" xr:uid="{00000000-0005-0000-0000-00000B470000}"/>
    <cellStyle name="Milliers 2 6 2 2 3" xfId="2140" xr:uid="{00000000-0005-0000-0000-00000C470000}"/>
    <cellStyle name="Milliers 2 6 2 2 3 2" xfId="3891" xr:uid="{00000000-0005-0000-0000-00000D470000}"/>
    <cellStyle name="Milliers 2 6 2 2 3 2 2" xfId="9041" xr:uid="{00000000-0005-0000-0000-00000E470000}"/>
    <cellStyle name="Milliers 2 6 2 2 3 2 2 2" xfId="18747" xr:uid="{00000000-0005-0000-0000-00000F470000}"/>
    <cellStyle name="Milliers 2 6 2 2 3 2 3" xfId="14053" xr:uid="{00000000-0005-0000-0000-000010470000}"/>
    <cellStyle name="Milliers 2 6 2 2 3 3" xfId="5609" xr:uid="{00000000-0005-0000-0000-000011470000}"/>
    <cellStyle name="Milliers 2 6 2 2 3 3 2" xfId="10757" xr:uid="{00000000-0005-0000-0000-000012470000}"/>
    <cellStyle name="Milliers 2 6 2 2 3 3 2 2" xfId="20311" xr:uid="{00000000-0005-0000-0000-000013470000}"/>
    <cellStyle name="Milliers 2 6 2 2 3 3 3" xfId="15619" xr:uid="{00000000-0005-0000-0000-000014470000}"/>
    <cellStyle name="Milliers 2 6 2 2 3 4" xfId="7325" xr:uid="{00000000-0005-0000-0000-000015470000}"/>
    <cellStyle name="Milliers 2 6 2 2 3 4 2" xfId="17183" xr:uid="{00000000-0005-0000-0000-000016470000}"/>
    <cellStyle name="Milliers 2 6 2 2 3 5" xfId="12485" xr:uid="{00000000-0005-0000-0000-000017470000}"/>
    <cellStyle name="Milliers 2 6 2 2 4" xfId="3029" xr:uid="{00000000-0005-0000-0000-000018470000}"/>
    <cellStyle name="Milliers 2 6 2 2 4 2" xfId="8183" xr:uid="{00000000-0005-0000-0000-000019470000}"/>
    <cellStyle name="Milliers 2 6 2 2 4 2 2" xfId="17965" xr:uid="{00000000-0005-0000-0000-00001A470000}"/>
    <cellStyle name="Milliers 2 6 2 2 4 3" xfId="13271" xr:uid="{00000000-0005-0000-0000-00001B470000}"/>
    <cellStyle name="Milliers 2 6 2 2 5" xfId="4751" xr:uid="{00000000-0005-0000-0000-00001C470000}"/>
    <cellStyle name="Milliers 2 6 2 2 5 2" xfId="9899" xr:uid="{00000000-0005-0000-0000-00001D470000}"/>
    <cellStyle name="Milliers 2 6 2 2 5 2 2" xfId="19529" xr:uid="{00000000-0005-0000-0000-00001E470000}"/>
    <cellStyle name="Milliers 2 6 2 2 5 3" xfId="14837" xr:uid="{00000000-0005-0000-0000-00001F470000}"/>
    <cellStyle name="Milliers 2 6 2 2 6" xfId="6467" xr:uid="{00000000-0005-0000-0000-000020470000}"/>
    <cellStyle name="Milliers 2 6 2 2 6 2" xfId="16401" xr:uid="{00000000-0005-0000-0000-000021470000}"/>
    <cellStyle name="Milliers 2 6 2 2 7" xfId="11622" xr:uid="{00000000-0005-0000-0000-000022470000}"/>
    <cellStyle name="Milliers 2 6 2 3" xfId="812" xr:uid="{00000000-0005-0000-0000-000023470000}"/>
    <cellStyle name="Milliers 2 6 2 3 2" xfId="2142" xr:uid="{00000000-0005-0000-0000-000024470000}"/>
    <cellStyle name="Milliers 2 6 2 3 2 2" xfId="3893" xr:uid="{00000000-0005-0000-0000-000025470000}"/>
    <cellStyle name="Milliers 2 6 2 3 2 2 2" xfId="9043" xr:uid="{00000000-0005-0000-0000-000026470000}"/>
    <cellStyle name="Milliers 2 6 2 3 2 2 2 2" xfId="18749" xr:uid="{00000000-0005-0000-0000-000027470000}"/>
    <cellStyle name="Milliers 2 6 2 3 2 2 3" xfId="14055" xr:uid="{00000000-0005-0000-0000-000028470000}"/>
    <cellStyle name="Milliers 2 6 2 3 2 3" xfId="5611" xr:uid="{00000000-0005-0000-0000-000029470000}"/>
    <cellStyle name="Milliers 2 6 2 3 2 3 2" xfId="10759" xr:uid="{00000000-0005-0000-0000-00002A470000}"/>
    <cellStyle name="Milliers 2 6 2 3 2 3 2 2" xfId="20313" xr:uid="{00000000-0005-0000-0000-00002B470000}"/>
    <cellStyle name="Milliers 2 6 2 3 2 3 3" xfId="15621" xr:uid="{00000000-0005-0000-0000-00002C470000}"/>
    <cellStyle name="Milliers 2 6 2 3 2 4" xfId="7327" xr:uid="{00000000-0005-0000-0000-00002D470000}"/>
    <cellStyle name="Milliers 2 6 2 3 2 4 2" xfId="17185" xr:uid="{00000000-0005-0000-0000-00002E470000}"/>
    <cellStyle name="Milliers 2 6 2 3 2 5" xfId="12487" xr:uid="{00000000-0005-0000-0000-00002F470000}"/>
    <cellStyle name="Milliers 2 6 2 3 3" xfId="3031" xr:uid="{00000000-0005-0000-0000-000030470000}"/>
    <cellStyle name="Milliers 2 6 2 3 3 2" xfId="8185" xr:uid="{00000000-0005-0000-0000-000031470000}"/>
    <cellStyle name="Milliers 2 6 2 3 3 2 2" xfId="17967" xr:uid="{00000000-0005-0000-0000-000032470000}"/>
    <cellStyle name="Milliers 2 6 2 3 3 3" xfId="13273" xr:uid="{00000000-0005-0000-0000-000033470000}"/>
    <cellStyle name="Milliers 2 6 2 3 4" xfId="4753" xr:uid="{00000000-0005-0000-0000-000034470000}"/>
    <cellStyle name="Milliers 2 6 2 3 4 2" xfId="9901" xr:uid="{00000000-0005-0000-0000-000035470000}"/>
    <cellStyle name="Milliers 2 6 2 3 4 2 2" xfId="19531" xr:uid="{00000000-0005-0000-0000-000036470000}"/>
    <cellStyle name="Milliers 2 6 2 3 4 3" xfId="14839" xr:uid="{00000000-0005-0000-0000-000037470000}"/>
    <cellStyle name="Milliers 2 6 2 3 5" xfId="6469" xr:uid="{00000000-0005-0000-0000-000038470000}"/>
    <cellStyle name="Milliers 2 6 2 3 5 2" xfId="16403" xr:uid="{00000000-0005-0000-0000-000039470000}"/>
    <cellStyle name="Milliers 2 6 2 3 6" xfId="11624" xr:uid="{00000000-0005-0000-0000-00003A470000}"/>
    <cellStyle name="Milliers 2 6 2 4" xfId="813" xr:uid="{00000000-0005-0000-0000-00003B470000}"/>
    <cellStyle name="Milliers 2 6 2 4 2" xfId="2143" xr:uid="{00000000-0005-0000-0000-00003C470000}"/>
    <cellStyle name="Milliers 2 6 2 4 2 2" xfId="3894" xr:uid="{00000000-0005-0000-0000-00003D470000}"/>
    <cellStyle name="Milliers 2 6 2 4 2 2 2" xfId="9044" xr:uid="{00000000-0005-0000-0000-00003E470000}"/>
    <cellStyle name="Milliers 2 6 2 4 2 2 2 2" xfId="18750" xr:uid="{00000000-0005-0000-0000-00003F470000}"/>
    <cellStyle name="Milliers 2 6 2 4 2 2 3" xfId="14056" xr:uid="{00000000-0005-0000-0000-000040470000}"/>
    <cellStyle name="Milliers 2 6 2 4 2 3" xfId="5612" xr:uid="{00000000-0005-0000-0000-000041470000}"/>
    <cellStyle name="Milliers 2 6 2 4 2 3 2" xfId="10760" xr:uid="{00000000-0005-0000-0000-000042470000}"/>
    <cellStyle name="Milliers 2 6 2 4 2 3 2 2" xfId="20314" xr:uid="{00000000-0005-0000-0000-000043470000}"/>
    <cellStyle name="Milliers 2 6 2 4 2 3 3" xfId="15622" xr:uid="{00000000-0005-0000-0000-000044470000}"/>
    <cellStyle name="Milliers 2 6 2 4 2 4" xfId="7328" xr:uid="{00000000-0005-0000-0000-000045470000}"/>
    <cellStyle name="Milliers 2 6 2 4 2 4 2" xfId="17186" xr:uid="{00000000-0005-0000-0000-000046470000}"/>
    <cellStyle name="Milliers 2 6 2 4 2 5" xfId="12488" xr:uid="{00000000-0005-0000-0000-000047470000}"/>
    <cellStyle name="Milliers 2 6 2 4 3" xfId="3032" xr:uid="{00000000-0005-0000-0000-000048470000}"/>
    <cellStyle name="Milliers 2 6 2 4 3 2" xfId="8186" xr:uid="{00000000-0005-0000-0000-000049470000}"/>
    <cellStyle name="Milliers 2 6 2 4 3 2 2" xfId="17968" xr:uid="{00000000-0005-0000-0000-00004A470000}"/>
    <cellStyle name="Milliers 2 6 2 4 3 3" xfId="13274" xr:uid="{00000000-0005-0000-0000-00004B470000}"/>
    <cellStyle name="Milliers 2 6 2 4 4" xfId="4754" xr:uid="{00000000-0005-0000-0000-00004C470000}"/>
    <cellStyle name="Milliers 2 6 2 4 4 2" xfId="9902" xr:uid="{00000000-0005-0000-0000-00004D470000}"/>
    <cellStyle name="Milliers 2 6 2 4 4 2 2" xfId="19532" xr:uid="{00000000-0005-0000-0000-00004E470000}"/>
    <cellStyle name="Milliers 2 6 2 4 4 3" xfId="14840" xr:uid="{00000000-0005-0000-0000-00004F470000}"/>
    <cellStyle name="Milliers 2 6 2 4 5" xfId="6470" xr:uid="{00000000-0005-0000-0000-000050470000}"/>
    <cellStyle name="Milliers 2 6 2 4 5 2" xfId="16404" xr:uid="{00000000-0005-0000-0000-000051470000}"/>
    <cellStyle name="Milliers 2 6 2 4 6" xfId="11625" xr:uid="{00000000-0005-0000-0000-000052470000}"/>
    <cellStyle name="Milliers 2 6 2 5" xfId="2139" xr:uid="{00000000-0005-0000-0000-000053470000}"/>
    <cellStyle name="Milliers 2 6 2 5 2" xfId="3890" xr:uid="{00000000-0005-0000-0000-000054470000}"/>
    <cellStyle name="Milliers 2 6 2 5 2 2" xfId="9040" xr:uid="{00000000-0005-0000-0000-000055470000}"/>
    <cellStyle name="Milliers 2 6 2 5 2 2 2" xfId="18746" xr:uid="{00000000-0005-0000-0000-000056470000}"/>
    <cellStyle name="Milliers 2 6 2 5 2 3" xfId="14052" xr:uid="{00000000-0005-0000-0000-000057470000}"/>
    <cellStyle name="Milliers 2 6 2 5 3" xfId="5608" xr:uid="{00000000-0005-0000-0000-000058470000}"/>
    <cellStyle name="Milliers 2 6 2 5 3 2" xfId="10756" xr:uid="{00000000-0005-0000-0000-000059470000}"/>
    <cellStyle name="Milliers 2 6 2 5 3 2 2" xfId="20310" xr:uid="{00000000-0005-0000-0000-00005A470000}"/>
    <cellStyle name="Milliers 2 6 2 5 3 3" xfId="15618" xr:uid="{00000000-0005-0000-0000-00005B470000}"/>
    <cellStyle name="Milliers 2 6 2 5 4" xfId="7324" xr:uid="{00000000-0005-0000-0000-00005C470000}"/>
    <cellStyle name="Milliers 2 6 2 5 4 2" xfId="17182" xr:uid="{00000000-0005-0000-0000-00005D470000}"/>
    <cellStyle name="Milliers 2 6 2 5 5" xfId="12484" xr:uid="{00000000-0005-0000-0000-00005E470000}"/>
    <cellStyle name="Milliers 2 6 2 6" xfId="3028" xr:uid="{00000000-0005-0000-0000-00005F470000}"/>
    <cellStyle name="Milliers 2 6 2 6 2" xfId="8182" xr:uid="{00000000-0005-0000-0000-000060470000}"/>
    <cellStyle name="Milliers 2 6 2 6 2 2" xfId="17964" xr:uid="{00000000-0005-0000-0000-000061470000}"/>
    <cellStyle name="Milliers 2 6 2 6 3" xfId="13270" xr:uid="{00000000-0005-0000-0000-000062470000}"/>
    <cellStyle name="Milliers 2 6 2 7" xfId="4750" xr:uid="{00000000-0005-0000-0000-000063470000}"/>
    <cellStyle name="Milliers 2 6 2 7 2" xfId="9898" xr:uid="{00000000-0005-0000-0000-000064470000}"/>
    <cellStyle name="Milliers 2 6 2 7 2 2" xfId="19528" xr:uid="{00000000-0005-0000-0000-000065470000}"/>
    <cellStyle name="Milliers 2 6 2 7 3" xfId="14836" xr:uid="{00000000-0005-0000-0000-000066470000}"/>
    <cellStyle name="Milliers 2 6 2 8" xfId="6466" xr:uid="{00000000-0005-0000-0000-000067470000}"/>
    <cellStyle name="Milliers 2 6 2 8 2" xfId="16400" xr:uid="{00000000-0005-0000-0000-000068470000}"/>
    <cellStyle name="Milliers 2 6 2 9" xfId="11621" xr:uid="{00000000-0005-0000-0000-000069470000}"/>
    <cellStyle name="Milliers 2 6 3" xfId="814" xr:uid="{00000000-0005-0000-0000-00006A470000}"/>
    <cellStyle name="Milliers 2 6 3 2" xfId="815" xr:uid="{00000000-0005-0000-0000-00006B470000}"/>
    <cellStyle name="Milliers 2 6 3 2 2" xfId="2145" xr:uid="{00000000-0005-0000-0000-00006C470000}"/>
    <cellStyle name="Milliers 2 6 3 2 2 2" xfId="3896" xr:uid="{00000000-0005-0000-0000-00006D470000}"/>
    <cellStyle name="Milliers 2 6 3 2 2 2 2" xfId="9046" xr:uid="{00000000-0005-0000-0000-00006E470000}"/>
    <cellStyle name="Milliers 2 6 3 2 2 2 2 2" xfId="18752" xr:uid="{00000000-0005-0000-0000-00006F470000}"/>
    <cellStyle name="Milliers 2 6 3 2 2 2 3" xfId="14058" xr:uid="{00000000-0005-0000-0000-000070470000}"/>
    <cellStyle name="Milliers 2 6 3 2 2 3" xfId="5614" xr:uid="{00000000-0005-0000-0000-000071470000}"/>
    <cellStyle name="Milliers 2 6 3 2 2 3 2" xfId="10762" xr:uid="{00000000-0005-0000-0000-000072470000}"/>
    <cellStyle name="Milliers 2 6 3 2 2 3 2 2" xfId="20316" xr:uid="{00000000-0005-0000-0000-000073470000}"/>
    <cellStyle name="Milliers 2 6 3 2 2 3 3" xfId="15624" xr:uid="{00000000-0005-0000-0000-000074470000}"/>
    <cellStyle name="Milliers 2 6 3 2 2 4" xfId="7330" xr:uid="{00000000-0005-0000-0000-000075470000}"/>
    <cellStyle name="Milliers 2 6 3 2 2 4 2" xfId="17188" xr:uid="{00000000-0005-0000-0000-000076470000}"/>
    <cellStyle name="Milliers 2 6 3 2 2 5" xfId="12490" xr:uid="{00000000-0005-0000-0000-000077470000}"/>
    <cellStyle name="Milliers 2 6 3 2 3" xfId="3034" xr:uid="{00000000-0005-0000-0000-000078470000}"/>
    <cellStyle name="Milliers 2 6 3 2 3 2" xfId="8188" xr:uid="{00000000-0005-0000-0000-000079470000}"/>
    <cellStyle name="Milliers 2 6 3 2 3 2 2" xfId="17970" xr:uid="{00000000-0005-0000-0000-00007A470000}"/>
    <cellStyle name="Milliers 2 6 3 2 3 3" xfId="13276" xr:uid="{00000000-0005-0000-0000-00007B470000}"/>
    <cellStyle name="Milliers 2 6 3 2 4" xfId="4756" xr:uid="{00000000-0005-0000-0000-00007C470000}"/>
    <cellStyle name="Milliers 2 6 3 2 4 2" xfId="9904" xr:uid="{00000000-0005-0000-0000-00007D470000}"/>
    <cellStyle name="Milliers 2 6 3 2 4 2 2" xfId="19534" xr:uid="{00000000-0005-0000-0000-00007E470000}"/>
    <cellStyle name="Milliers 2 6 3 2 4 3" xfId="14842" xr:uid="{00000000-0005-0000-0000-00007F470000}"/>
    <cellStyle name="Milliers 2 6 3 2 5" xfId="6472" xr:uid="{00000000-0005-0000-0000-000080470000}"/>
    <cellStyle name="Milliers 2 6 3 2 5 2" xfId="16406" xr:uid="{00000000-0005-0000-0000-000081470000}"/>
    <cellStyle name="Milliers 2 6 3 2 6" xfId="11627" xr:uid="{00000000-0005-0000-0000-000082470000}"/>
    <cellStyle name="Milliers 2 6 3 3" xfId="2144" xr:uid="{00000000-0005-0000-0000-000083470000}"/>
    <cellStyle name="Milliers 2 6 3 3 2" xfId="3895" xr:uid="{00000000-0005-0000-0000-000084470000}"/>
    <cellStyle name="Milliers 2 6 3 3 2 2" xfId="9045" xr:uid="{00000000-0005-0000-0000-000085470000}"/>
    <cellStyle name="Milliers 2 6 3 3 2 2 2" xfId="18751" xr:uid="{00000000-0005-0000-0000-000086470000}"/>
    <cellStyle name="Milliers 2 6 3 3 2 3" xfId="14057" xr:uid="{00000000-0005-0000-0000-000087470000}"/>
    <cellStyle name="Milliers 2 6 3 3 3" xfId="5613" xr:uid="{00000000-0005-0000-0000-000088470000}"/>
    <cellStyle name="Milliers 2 6 3 3 3 2" xfId="10761" xr:uid="{00000000-0005-0000-0000-000089470000}"/>
    <cellStyle name="Milliers 2 6 3 3 3 2 2" xfId="20315" xr:uid="{00000000-0005-0000-0000-00008A470000}"/>
    <cellStyle name="Milliers 2 6 3 3 3 3" xfId="15623" xr:uid="{00000000-0005-0000-0000-00008B470000}"/>
    <cellStyle name="Milliers 2 6 3 3 4" xfId="7329" xr:uid="{00000000-0005-0000-0000-00008C470000}"/>
    <cellStyle name="Milliers 2 6 3 3 4 2" xfId="17187" xr:uid="{00000000-0005-0000-0000-00008D470000}"/>
    <cellStyle name="Milliers 2 6 3 3 5" xfId="12489" xr:uid="{00000000-0005-0000-0000-00008E470000}"/>
    <cellStyle name="Milliers 2 6 3 4" xfId="3033" xr:uid="{00000000-0005-0000-0000-00008F470000}"/>
    <cellStyle name="Milliers 2 6 3 4 2" xfId="8187" xr:uid="{00000000-0005-0000-0000-000090470000}"/>
    <cellStyle name="Milliers 2 6 3 4 2 2" xfId="17969" xr:uid="{00000000-0005-0000-0000-000091470000}"/>
    <cellStyle name="Milliers 2 6 3 4 3" xfId="13275" xr:uid="{00000000-0005-0000-0000-000092470000}"/>
    <cellStyle name="Milliers 2 6 3 5" xfId="4755" xr:uid="{00000000-0005-0000-0000-000093470000}"/>
    <cellStyle name="Milliers 2 6 3 5 2" xfId="9903" xr:uid="{00000000-0005-0000-0000-000094470000}"/>
    <cellStyle name="Milliers 2 6 3 5 2 2" xfId="19533" xr:uid="{00000000-0005-0000-0000-000095470000}"/>
    <cellStyle name="Milliers 2 6 3 5 3" xfId="14841" xr:uid="{00000000-0005-0000-0000-000096470000}"/>
    <cellStyle name="Milliers 2 6 3 6" xfId="6471" xr:uid="{00000000-0005-0000-0000-000097470000}"/>
    <cellStyle name="Milliers 2 6 3 6 2" xfId="16405" xr:uid="{00000000-0005-0000-0000-000098470000}"/>
    <cellStyle name="Milliers 2 6 3 7" xfId="11626" xr:uid="{00000000-0005-0000-0000-000099470000}"/>
    <cellStyle name="Milliers 2 6 4" xfId="816" xr:uid="{00000000-0005-0000-0000-00009A470000}"/>
    <cellStyle name="Milliers 2 6 4 2" xfId="2146" xr:uid="{00000000-0005-0000-0000-00009B470000}"/>
    <cellStyle name="Milliers 2 6 4 2 2" xfId="3897" xr:uid="{00000000-0005-0000-0000-00009C470000}"/>
    <cellStyle name="Milliers 2 6 4 2 2 2" xfId="9047" xr:uid="{00000000-0005-0000-0000-00009D470000}"/>
    <cellStyle name="Milliers 2 6 4 2 2 2 2" xfId="18753" xr:uid="{00000000-0005-0000-0000-00009E470000}"/>
    <cellStyle name="Milliers 2 6 4 2 2 3" xfId="14059" xr:uid="{00000000-0005-0000-0000-00009F470000}"/>
    <cellStyle name="Milliers 2 6 4 2 3" xfId="5615" xr:uid="{00000000-0005-0000-0000-0000A0470000}"/>
    <cellStyle name="Milliers 2 6 4 2 3 2" xfId="10763" xr:uid="{00000000-0005-0000-0000-0000A1470000}"/>
    <cellStyle name="Milliers 2 6 4 2 3 2 2" xfId="20317" xr:uid="{00000000-0005-0000-0000-0000A2470000}"/>
    <cellStyle name="Milliers 2 6 4 2 3 3" xfId="15625" xr:uid="{00000000-0005-0000-0000-0000A3470000}"/>
    <cellStyle name="Milliers 2 6 4 2 4" xfId="7331" xr:uid="{00000000-0005-0000-0000-0000A4470000}"/>
    <cellStyle name="Milliers 2 6 4 2 4 2" xfId="17189" xr:uid="{00000000-0005-0000-0000-0000A5470000}"/>
    <cellStyle name="Milliers 2 6 4 2 5" xfId="12491" xr:uid="{00000000-0005-0000-0000-0000A6470000}"/>
    <cellStyle name="Milliers 2 6 4 3" xfId="3035" xr:uid="{00000000-0005-0000-0000-0000A7470000}"/>
    <cellStyle name="Milliers 2 6 4 3 2" xfId="8189" xr:uid="{00000000-0005-0000-0000-0000A8470000}"/>
    <cellStyle name="Milliers 2 6 4 3 2 2" xfId="17971" xr:uid="{00000000-0005-0000-0000-0000A9470000}"/>
    <cellStyle name="Milliers 2 6 4 3 3" xfId="13277" xr:uid="{00000000-0005-0000-0000-0000AA470000}"/>
    <cellStyle name="Milliers 2 6 4 4" xfId="4757" xr:uid="{00000000-0005-0000-0000-0000AB470000}"/>
    <cellStyle name="Milliers 2 6 4 4 2" xfId="9905" xr:uid="{00000000-0005-0000-0000-0000AC470000}"/>
    <cellStyle name="Milliers 2 6 4 4 2 2" xfId="19535" xr:uid="{00000000-0005-0000-0000-0000AD470000}"/>
    <cellStyle name="Milliers 2 6 4 4 3" xfId="14843" xr:uid="{00000000-0005-0000-0000-0000AE470000}"/>
    <cellStyle name="Milliers 2 6 4 5" xfId="6473" xr:uid="{00000000-0005-0000-0000-0000AF470000}"/>
    <cellStyle name="Milliers 2 6 4 5 2" xfId="16407" xr:uid="{00000000-0005-0000-0000-0000B0470000}"/>
    <cellStyle name="Milliers 2 6 4 6" xfId="11628" xr:uid="{00000000-0005-0000-0000-0000B1470000}"/>
    <cellStyle name="Milliers 2 6 5" xfId="817" xr:uid="{00000000-0005-0000-0000-0000B2470000}"/>
    <cellStyle name="Milliers 2 6 5 2" xfId="2147" xr:uid="{00000000-0005-0000-0000-0000B3470000}"/>
    <cellStyle name="Milliers 2 6 5 2 2" xfId="3898" xr:uid="{00000000-0005-0000-0000-0000B4470000}"/>
    <cellStyle name="Milliers 2 6 5 2 2 2" xfId="9048" xr:uid="{00000000-0005-0000-0000-0000B5470000}"/>
    <cellStyle name="Milliers 2 6 5 2 2 2 2" xfId="18754" xr:uid="{00000000-0005-0000-0000-0000B6470000}"/>
    <cellStyle name="Milliers 2 6 5 2 2 3" xfId="14060" xr:uid="{00000000-0005-0000-0000-0000B7470000}"/>
    <cellStyle name="Milliers 2 6 5 2 3" xfId="5616" xr:uid="{00000000-0005-0000-0000-0000B8470000}"/>
    <cellStyle name="Milliers 2 6 5 2 3 2" xfId="10764" xr:uid="{00000000-0005-0000-0000-0000B9470000}"/>
    <cellStyle name="Milliers 2 6 5 2 3 2 2" xfId="20318" xr:uid="{00000000-0005-0000-0000-0000BA470000}"/>
    <cellStyle name="Milliers 2 6 5 2 3 3" xfId="15626" xr:uid="{00000000-0005-0000-0000-0000BB470000}"/>
    <cellStyle name="Milliers 2 6 5 2 4" xfId="7332" xr:uid="{00000000-0005-0000-0000-0000BC470000}"/>
    <cellStyle name="Milliers 2 6 5 2 4 2" xfId="17190" xr:uid="{00000000-0005-0000-0000-0000BD470000}"/>
    <cellStyle name="Milliers 2 6 5 2 5" xfId="12492" xr:uid="{00000000-0005-0000-0000-0000BE470000}"/>
    <cellStyle name="Milliers 2 6 5 3" xfId="3036" xr:uid="{00000000-0005-0000-0000-0000BF470000}"/>
    <cellStyle name="Milliers 2 6 5 3 2" xfId="8190" xr:uid="{00000000-0005-0000-0000-0000C0470000}"/>
    <cellStyle name="Milliers 2 6 5 3 2 2" xfId="17972" xr:uid="{00000000-0005-0000-0000-0000C1470000}"/>
    <cellStyle name="Milliers 2 6 5 3 3" xfId="13278" xr:uid="{00000000-0005-0000-0000-0000C2470000}"/>
    <cellStyle name="Milliers 2 6 5 4" xfId="4758" xr:uid="{00000000-0005-0000-0000-0000C3470000}"/>
    <cellStyle name="Milliers 2 6 5 4 2" xfId="9906" xr:uid="{00000000-0005-0000-0000-0000C4470000}"/>
    <cellStyle name="Milliers 2 6 5 4 2 2" xfId="19536" xr:uid="{00000000-0005-0000-0000-0000C5470000}"/>
    <cellStyle name="Milliers 2 6 5 4 3" xfId="14844" xr:uid="{00000000-0005-0000-0000-0000C6470000}"/>
    <cellStyle name="Milliers 2 6 5 5" xfId="6474" xr:uid="{00000000-0005-0000-0000-0000C7470000}"/>
    <cellStyle name="Milliers 2 6 5 5 2" xfId="16408" xr:uid="{00000000-0005-0000-0000-0000C8470000}"/>
    <cellStyle name="Milliers 2 6 5 6" xfId="11629" xr:uid="{00000000-0005-0000-0000-0000C9470000}"/>
    <cellStyle name="Milliers 2 6 6" xfId="2138" xr:uid="{00000000-0005-0000-0000-0000CA470000}"/>
    <cellStyle name="Milliers 2 6 6 2" xfId="3889" xr:uid="{00000000-0005-0000-0000-0000CB470000}"/>
    <cellStyle name="Milliers 2 6 6 2 2" xfId="9039" xr:uid="{00000000-0005-0000-0000-0000CC470000}"/>
    <cellStyle name="Milliers 2 6 6 2 2 2" xfId="18745" xr:uid="{00000000-0005-0000-0000-0000CD470000}"/>
    <cellStyle name="Milliers 2 6 6 2 3" xfId="14051" xr:uid="{00000000-0005-0000-0000-0000CE470000}"/>
    <cellStyle name="Milliers 2 6 6 3" xfId="5607" xr:uid="{00000000-0005-0000-0000-0000CF470000}"/>
    <cellStyle name="Milliers 2 6 6 3 2" xfId="10755" xr:uid="{00000000-0005-0000-0000-0000D0470000}"/>
    <cellStyle name="Milliers 2 6 6 3 2 2" xfId="20309" xr:uid="{00000000-0005-0000-0000-0000D1470000}"/>
    <cellStyle name="Milliers 2 6 6 3 3" xfId="15617" xr:uid="{00000000-0005-0000-0000-0000D2470000}"/>
    <cellStyle name="Milliers 2 6 6 4" xfId="7323" xr:uid="{00000000-0005-0000-0000-0000D3470000}"/>
    <cellStyle name="Milliers 2 6 6 4 2" xfId="17181" xr:uid="{00000000-0005-0000-0000-0000D4470000}"/>
    <cellStyle name="Milliers 2 6 6 5" xfId="12483" xr:uid="{00000000-0005-0000-0000-0000D5470000}"/>
    <cellStyle name="Milliers 2 6 7" xfId="3027" xr:uid="{00000000-0005-0000-0000-0000D6470000}"/>
    <cellStyle name="Milliers 2 6 7 2" xfId="8181" xr:uid="{00000000-0005-0000-0000-0000D7470000}"/>
    <cellStyle name="Milliers 2 6 7 2 2" xfId="17963" xr:uid="{00000000-0005-0000-0000-0000D8470000}"/>
    <cellStyle name="Milliers 2 6 7 3" xfId="13269" xr:uid="{00000000-0005-0000-0000-0000D9470000}"/>
    <cellStyle name="Milliers 2 6 8" xfId="4749" xr:uid="{00000000-0005-0000-0000-0000DA470000}"/>
    <cellStyle name="Milliers 2 6 8 2" xfId="9897" xr:uid="{00000000-0005-0000-0000-0000DB470000}"/>
    <cellStyle name="Milliers 2 6 8 2 2" xfId="19527" xr:uid="{00000000-0005-0000-0000-0000DC470000}"/>
    <cellStyle name="Milliers 2 6 8 3" xfId="14835" xr:uid="{00000000-0005-0000-0000-0000DD470000}"/>
    <cellStyle name="Milliers 2 6 9" xfId="6465" xr:uid="{00000000-0005-0000-0000-0000DE470000}"/>
    <cellStyle name="Milliers 2 6 9 2" xfId="16399" xr:uid="{00000000-0005-0000-0000-0000DF470000}"/>
    <cellStyle name="Milliers 2 7" xfId="818" xr:uid="{00000000-0005-0000-0000-0000E0470000}"/>
    <cellStyle name="Milliers 2 7 10" xfId="11630" xr:uid="{00000000-0005-0000-0000-0000E1470000}"/>
    <cellStyle name="Milliers 2 7 2" xfId="819" xr:uid="{00000000-0005-0000-0000-0000E2470000}"/>
    <cellStyle name="Milliers 2 7 2 2" xfId="820" xr:uid="{00000000-0005-0000-0000-0000E3470000}"/>
    <cellStyle name="Milliers 2 7 2 2 2" xfId="821" xr:uid="{00000000-0005-0000-0000-0000E4470000}"/>
    <cellStyle name="Milliers 2 7 2 2 2 2" xfId="2151" xr:uid="{00000000-0005-0000-0000-0000E5470000}"/>
    <cellStyle name="Milliers 2 7 2 2 2 2 2" xfId="3902" xr:uid="{00000000-0005-0000-0000-0000E6470000}"/>
    <cellStyle name="Milliers 2 7 2 2 2 2 2 2" xfId="9052" xr:uid="{00000000-0005-0000-0000-0000E7470000}"/>
    <cellStyle name="Milliers 2 7 2 2 2 2 2 2 2" xfId="18758" xr:uid="{00000000-0005-0000-0000-0000E8470000}"/>
    <cellStyle name="Milliers 2 7 2 2 2 2 2 3" xfId="14064" xr:uid="{00000000-0005-0000-0000-0000E9470000}"/>
    <cellStyle name="Milliers 2 7 2 2 2 2 3" xfId="5620" xr:uid="{00000000-0005-0000-0000-0000EA470000}"/>
    <cellStyle name="Milliers 2 7 2 2 2 2 3 2" xfId="10768" xr:uid="{00000000-0005-0000-0000-0000EB470000}"/>
    <cellStyle name="Milliers 2 7 2 2 2 2 3 2 2" xfId="20322" xr:uid="{00000000-0005-0000-0000-0000EC470000}"/>
    <cellStyle name="Milliers 2 7 2 2 2 2 3 3" xfId="15630" xr:uid="{00000000-0005-0000-0000-0000ED470000}"/>
    <cellStyle name="Milliers 2 7 2 2 2 2 4" xfId="7336" xr:uid="{00000000-0005-0000-0000-0000EE470000}"/>
    <cellStyle name="Milliers 2 7 2 2 2 2 4 2" xfId="17194" xr:uid="{00000000-0005-0000-0000-0000EF470000}"/>
    <cellStyle name="Milliers 2 7 2 2 2 2 5" xfId="12496" xr:uid="{00000000-0005-0000-0000-0000F0470000}"/>
    <cellStyle name="Milliers 2 7 2 2 2 3" xfId="3040" xr:uid="{00000000-0005-0000-0000-0000F1470000}"/>
    <cellStyle name="Milliers 2 7 2 2 2 3 2" xfId="8194" xr:uid="{00000000-0005-0000-0000-0000F2470000}"/>
    <cellStyle name="Milliers 2 7 2 2 2 3 2 2" xfId="17976" xr:uid="{00000000-0005-0000-0000-0000F3470000}"/>
    <cellStyle name="Milliers 2 7 2 2 2 3 3" xfId="13282" xr:uid="{00000000-0005-0000-0000-0000F4470000}"/>
    <cellStyle name="Milliers 2 7 2 2 2 4" xfId="4762" xr:uid="{00000000-0005-0000-0000-0000F5470000}"/>
    <cellStyle name="Milliers 2 7 2 2 2 4 2" xfId="9910" xr:uid="{00000000-0005-0000-0000-0000F6470000}"/>
    <cellStyle name="Milliers 2 7 2 2 2 4 2 2" xfId="19540" xr:uid="{00000000-0005-0000-0000-0000F7470000}"/>
    <cellStyle name="Milliers 2 7 2 2 2 4 3" xfId="14848" xr:uid="{00000000-0005-0000-0000-0000F8470000}"/>
    <cellStyle name="Milliers 2 7 2 2 2 5" xfId="6478" xr:uid="{00000000-0005-0000-0000-0000F9470000}"/>
    <cellStyle name="Milliers 2 7 2 2 2 5 2" xfId="16412" xr:uid="{00000000-0005-0000-0000-0000FA470000}"/>
    <cellStyle name="Milliers 2 7 2 2 2 6" xfId="11633" xr:uid="{00000000-0005-0000-0000-0000FB470000}"/>
    <cellStyle name="Milliers 2 7 2 2 3" xfId="2150" xr:uid="{00000000-0005-0000-0000-0000FC470000}"/>
    <cellStyle name="Milliers 2 7 2 2 3 2" xfId="3901" xr:uid="{00000000-0005-0000-0000-0000FD470000}"/>
    <cellStyle name="Milliers 2 7 2 2 3 2 2" xfId="9051" xr:uid="{00000000-0005-0000-0000-0000FE470000}"/>
    <cellStyle name="Milliers 2 7 2 2 3 2 2 2" xfId="18757" xr:uid="{00000000-0005-0000-0000-0000FF470000}"/>
    <cellStyle name="Milliers 2 7 2 2 3 2 3" xfId="14063" xr:uid="{00000000-0005-0000-0000-000000480000}"/>
    <cellStyle name="Milliers 2 7 2 2 3 3" xfId="5619" xr:uid="{00000000-0005-0000-0000-000001480000}"/>
    <cellStyle name="Milliers 2 7 2 2 3 3 2" xfId="10767" xr:uid="{00000000-0005-0000-0000-000002480000}"/>
    <cellStyle name="Milliers 2 7 2 2 3 3 2 2" xfId="20321" xr:uid="{00000000-0005-0000-0000-000003480000}"/>
    <cellStyle name="Milliers 2 7 2 2 3 3 3" xfId="15629" xr:uid="{00000000-0005-0000-0000-000004480000}"/>
    <cellStyle name="Milliers 2 7 2 2 3 4" xfId="7335" xr:uid="{00000000-0005-0000-0000-000005480000}"/>
    <cellStyle name="Milliers 2 7 2 2 3 4 2" xfId="17193" xr:uid="{00000000-0005-0000-0000-000006480000}"/>
    <cellStyle name="Milliers 2 7 2 2 3 5" xfId="12495" xr:uid="{00000000-0005-0000-0000-000007480000}"/>
    <cellStyle name="Milliers 2 7 2 2 4" xfId="3039" xr:uid="{00000000-0005-0000-0000-000008480000}"/>
    <cellStyle name="Milliers 2 7 2 2 4 2" xfId="8193" xr:uid="{00000000-0005-0000-0000-000009480000}"/>
    <cellStyle name="Milliers 2 7 2 2 4 2 2" xfId="17975" xr:uid="{00000000-0005-0000-0000-00000A480000}"/>
    <cellStyle name="Milliers 2 7 2 2 4 3" xfId="13281" xr:uid="{00000000-0005-0000-0000-00000B480000}"/>
    <cellStyle name="Milliers 2 7 2 2 5" xfId="4761" xr:uid="{00000000-0005-0000-0000-00000C480000}"/>
    <cellStyle name="Milliers 2 7 2 2 5 2" xfId="9909" xr:uid="{00000000-0005-0000-0000-00000D480000}"/>
    <cellStyle name="Milliers 2 7 2 2 5 2 2" xfId="19539" xr:uid="{00000000-0005-0000-0000-00000E480000}"/>
    <cellStyle name="Milliers 2 7 2 2 5 3" xfId="14847" xr:uid="{00000000-0005-0000-0000-00000F480000}"/>
    <cellStyle name="Milliers 2 7 2 2 6" xfId="6477" xr:uid="{00000000-0005-0000-0000-000010480000}"/>
    <cellStyle name="Milliers 2 7 2 2 6 2" xfId="16411" xr:uid="{00000000-0005-0000-0000-000011480000}"/>
    <cellStyle name="Milliers 2 7 2 2 7" xfId="11632" xr:uid="{00000000-0005-0000-0000-000012480000}"/>
    <cellStyle name="Milliers 2 7 2 3" xfId="822" xr:uid="{00000000-0005-0000-0000-000013480000}"/>
    <cellStyle name="Milliers 2 7 2 3 2" xfId="2152" xr:uid="{00000000-0005-0000-0000-000014480000}"/>
    <cellStyle name="Milliers 2 7 2 3 2 2" xfId="3903" xr:uid="{00000000-0005-0000-0000-000015480000}"/>
    <cellStyle name="Milliers 2 7 2 3 2 2 2" xfId="9053" xr:uid="{00000000-0005-0000-0000-000016480000}"/>
    <cellStyle name="Milliers 2 7 2 3 2 2 2 2" xfId="18759" xr:uid="{00000000-0005-0000-0000-000017480000}"/>
    <cellStyle name="Milliers 2 7 2 3 2 2 3" xfId="14065" xr:uid="{00000000-0005-0000-0000-000018480000}"/>
    <cellStyle name="Milliers 2 7 2 3 2 3" xfId="5621" xr:uid="{00000000-0005-0000-0000-000019480000}"/>
    <cellStyle name="Milliers 2 7 2 3 2 3 2" xfId="10769" xr:uid="{00000000-0005-0000-0000-00001A480000}"/>
    <cellStyle name="Milliers 2 7 2 3 2 3 2 2" xfId="20323" xr:uid="{00000000-0005-0000-0000-00001B480000}"/>
    <cellStyle name="Milliers 2 7 2 3 2 3 3" xfId="15631" xr:uid="{00000000-0005-0000-0000-00001C480000}"/>
    <cellStyle name="Milliers 2 7 2 3 2 4" xfId="7337" xr:uid="{00000000-0005-0000-0000-00001D480000}"/>
    <cellStyle name="Milliers 2 7 2 3 2 4 2" xfId="17195" xr:uid="{00000000-0005-0000-0000-00001E480000}"/>
    <cellStyle name="Milliers 2 7 2 3 2 5" xfId="12497" xr:uid="{00000000-0005-0000-0000-00001F480000}"/>
    <cellStyle name="Milliers 2 7 2 3 3" xfId="3041" xr:uid="{00000000-0005-0000-0000-000020480000}"/>
    <cellStyle name="Milliers 2 7 2 3 3 2" xfId="8195" xr:uid="{00000000-0005-0000-0000-000021480000}"/>
    <cellStyle name="Milliers 2 7 2 3 3 2 2" xfId="17977" xr:uid="{00000000-0005-0000-0000-000022480000}"/>
    <cellStyle name="Milliers 2 7 2 3 3 3" xfId="13283" xr:uid="{00000000-0005-0000-0000-000023480000}"/>
    <cellStyle name="Milliers 2 7 2 3 4" xfId="4763" xr:uid="{00000000-0005-0000-0000-000024480000}"/>
    <cellStyle name="Milliers 2 7 2 3 4 2" xfId="9911" xr:uid="{00000000-0005-0000-0000-000025480000}"/>
    <cellStyle name="Milliers 2 7 2 3 4 2 2" xfId="19541" xr:uid="{00000000-0005-0000-0000-000026480000}"/>
    <cellStyle name="Milliers 2 7 2 3 4 3" xfId="14849" xr:uid="{00000000-0005-0000-0000-000027480000}"/>
    <cellStyle name="Milliers 2 7 2 3 5" xfId="6479" xr:uid="{00000000-0005-0000-0000-000028480000}"/>
    <cellStyle name="Milliers 2 7 2 3 5 2" xfId="16413" xr:uid="{00000000-0005-0000-0000-000029480000}"/>
    <cellStyle name="Milliers 2 7 2 3 6" xfId="11634" xr:uid="{00000000-0005-0000-0000-00002A480000}"/>
    <cellStyle name="Milliers 2 7 2 4" xfId="823" xr:uid="{00000000-0005-0000-0000-00002B480000}"/>
    <cellStyle name="Milliers 2 7 2 4 2" xfId="2153" xr:uid="{00000000-0005-0000-0000-00002C480000}"/>
    <cellStyle name="Milliers 2 7 2 4 2 2" xfId="3904" xr:uid="{00000000-0005-0000-0000-00002D480000}"/>
    <cellStyle name="Milliers 2 7 2 4 2 2 2" xfId="9054" xr:uid="{00000000-0005-0000-0000-00002E480000}"/>
    <cellStyle name="Milliers 2 7 2 4 2 2 2 2" xfId="18760" xr:uid="{00000000-0005-0000-0000-00002F480000}"/>
    <cellStyle name="Milliers 2 7 2 4 2 2 3" xfId="14066" xr:uid="{00000000-0005-0000-0000-000030480000}"/>
    <cellStyle name="Milliers 2 7 2 4 2 3" xfId="5622" xr:uid="{00000000-0005-0000-0000-000031480000}"/>
    <cellStyle name="Milliers 2 7 2 4 2 3 2" xfId="10770" xr:uid="{00000000-0005-0000-0000-000032480000}"/>
    <cellStyle name="Milliers 2 7 2 4 2 3 2 2" xfId="20324" xr:uid="{00000000-0005-0000-0000-000033480000}"/>
    <cellStyle name="Milliers 2 7 2 4 2 3 3" xfId="15632" xr:uid="{00000000-0005-0000-0000-000034480000}"/>
    <cellStyle name="Milliers 2 7 2 4 2 4" xfId="7338" xr:uid="{00000000-0005-0000-0000-000035480000}"/>
    <cellStyle name="Milliers 2 7 2 4 2 4 2" xfId="17196" xr:uid="{00000000-0005-0000-0000-000036480000}"/>
    <cellStyle name="Milliers 2 7 2 4 2 5" xfId="12498" xr:uid="{00000000-0005-0000-0000-000037480000}"/>
    <cellStyle name="Milliers 2 7 2 4 3" xfId="3042" xr:uid="{00000000-0005-0000-0000-000038480000}"/>
    <cellStyle name="Milliers 2 7 2 4 3 2" xfId="8196" xr:uid="{00000000-0005-0000-0000-000039480000}"/>
    <cellStyle name="Milliers 2 7 2 4 3 2 2" xfId="17978" xr:uid="{00000000-0005-0000-0000-00003A480000}"/>
    <cellStyle name="Milliers 2 7 2 4 3 3" xfId="13284" xr:uid="{00000000-0005-0000-0000-00003B480000}"/>
    <cellStyle name="Milliers 2 7 2 4 4" xfId="4764" xr:uid="{00000000-0005-0000-0000-00003C480000}"/>
    <cellStyle name="Milliers 2 7 2 4 4 2" xfId="9912" xr:uid="{00000000-0005-0000-0000-00003D480000}"/>
    <cellStyle name="Milliers 2 7 2 4 4 2 2" xfId="19542" xr:uid="{00000000-0005-0000-0000-00003E480000}"/>
    <cellStyle name="Milliers 2 7 2 4 4 3" xfId="14850" xr:uid="{00000000-0005-0000-0000-00003F480000}"/>
    <cellStyle name="Milliers 2 7 2 4 5" xfId="6480" xr:uid="{00000000-0005-0000-0000-000040480000}"/>
    <cellStyle name="Milliers 2 7 2 4 5 2" xfId="16414" xr:uid="{00000000-0005-0000-0000-000041480000}"/>
    <cellStyle name="Milliers 2 7 2 4 6" xfId="11635" xr:uid="{00000000-0005-0000-0000-000042480000}"/>
    <cellStyle name="Milliers 2 7 2 5" xfId="2149" xr:uid="{00000000-0005-0000-0000-000043480000}"/>
    <cellStyle name="Milliers 2 7 2 5 2" xfId="3900" xr:uid="{00000000-0005-0000-0000-000044480000}"/>
    <cellStyle name="Milliers 2 7 2 5 2 2" xfId="9050" xr:uid="{00000000-0005-0000-0000-000045480000}"/>
    <cellStyle name="Milliers 2 7 2 5 2 2 2" xfId="18756" xr:uid="{00000000-0005-0000-0000-000046480000}"/>
    <cellStyle name="Milliers 2 7 2 5 2 3" xfId="14062" xr:uid="{00000000-0005-0000-0000-000047480000}"/>
    <cellStyle name="Milliers 2 7 2 5 3" xfId="5618" xr:uid="{00000000-0005-0000-0000-000048480000}"/>
    <cellStyle name="Milliers 2 7 2 5 3 2" xfId="10766" xr:uid="{00000000-0005-0000-0000-000049480000}"/>
    <cellStyle name="Milliers 2 7 2 5 3 2 2" xfId="20320" xr:uid="{00000000-0005-0000-0000-00004A480000}"/>
    <cellStyle name="Milliers 2 7 2 5 3 3" xfId="15628" xr:uid="{00000000-0005-0000-0000-00004B480000}"/>
    <cellStyle name="Milliers 2 7 2 5 4" xfId="7334" xr:uid="{00000000-0005-0000-0000-00004C480000}"/>
    <cellStyle name="Milliers 2 7 2 5 4 2" xfId="17192" xr:uid="{00000000-0005-0000-0000-00004D480000}"/>
    <cellStyle name="Milliers 2 7 2 5 5" xfId="12494" xr:uid="{00000000-0005-0000-0000-00004E480000}"/>
    <cellStyle name="Milliers 2 7 2 6" xfId="3038" xr:uid="{00000000-0005-0000-0000-00004F480000}"/>
    <cellStyle name="Milliers 2 7 2 6 2" xfId="8192" xr:uid="{00000000-0005-0000-0000-000050480000}"/>
    <cellStyle name="Milliers 2 7 2 6 2 2" xfId="17974" xr:uid="{00000000-0005-0000-0000-000051480000}"/>
    <cellStyle name="Milliers 2 7 2 6 3" xfId="13280" xr:uid="{00000000-0005-0000-0000-000052480000}"/>
    <cellStyle name="Milliers 2 7 2 7" xfId="4760" xr:uid="{00000000-0005-0000-0000-000053480000}"/>
    <cellStyle name="Milliers 2 7 2 7 2" xfId="9908" xr:uid="{00000000-0005-0000-0000-000054480000}"/>
    <cellStyle name="Milliers 2 7 2 7 2 2" xfId="19538" xr:uid="{00000000-0005-0000-0000-000055480000}"/>
    <cellStyle name="Milliers 2 7 2 7 3" xfId="14846" xr:uid="{00000000-0005-0000-0000-000056480000}"/>
    <cellStyle name="Milliers 2 7 2 8" xfId="6476" xr:uid="{00000000-0005-0000-0000-000057480000}"/>
    <cellStyle name="Milliers 2 7 2 8 2" xfId="16410" xr:uid="{00000000-0005-0000-0000-000058480000}"/>
    <cellStyle name="Milliers 2 7 2 9" xfId="11631" xr:uid="{00000000-0005-0000-0000-000059480000}"/>
    <cellStyle name="Milliers 2 7 3" xfId="824" xr:uid="{00000000-0005-0000-0000-00005A480000}"/>
    <cellStyle name="Milliers 2 7 3 2" xfId="825" xr:uid="{00000000-0005-0000-0000-00005B480000}"/>
    <cellStyle name="Milliers 2 7 3 2 2" xfId="2155" xr:uid="{00000000-0005-0000-0000-00005C480000}"/>
    <cellStyle name="Milliers 2 7 3 2 2 2" xfId="3906" xr:uid="{00000000-0005-0000-0000-00005D480000}"/>
    <cellStyle name="Milliers 2 7 3 2 2 2 2" xfId="9056" xr:uid="{00000000-0005-0000-0000-00005E480000}"/>
    <cellStyle name="Milliers 2 7 3 2 2 2 2 2" xfId="18762" xr:uid="{00000000-0005-0000-0000-00005F480000}"/>
    <cellStyle name="Milliers 2 7 3 2 2 2 3" xfId="14068" xr:uid="{00000000-0005-0000-0000-000060480000}"/>
    <cellStyle name="Milliers 2 7 3 2 2 3" xfId="5624" xr:uid="{00000000-0005-0000-0000-000061480000}"/>
    <cellStyle name="Milliers 2 7 3 2 2 3 2" xfId="10772" xr:uid="{00000000-0005-0000-0000-000062480000}"/>
    <cellStyle name="Milliers 2 7 3 2 2 3 2 2" xfId="20326" xr:uid="{00000000-0005-0000-0000-000063480000}"/>
    <cellStyle name="Milliers 2 7 3 2 2 3 3" xfId="15634" xr:uid="{00000000-0005-0000-0000-000064480000}"/>
    <cellStyle name="Milliers 2 7 3 2 2 4" xfId="7340" xr:uid="{00000000-0005-0000-0000-000065480000}"/>
    <cellStyle name="Milliers 2 7 3 2 2 4 2" xfId="17198" xr:uid="{00000000-0005-0000-0000-000066480000}"/>
    <cellStyle name="Milliers 2 7 3 2 2 5" xfId="12500" xr:uid="{00000000-0005-0000-0000-000067480000}"/>
    <cellStyle name="Milliers 2 7 3 2 3" xfId="3044" xr:uid="{00000000-0005-0000-0000-000068480000}"/>
    <cellStyle name="Milliers 2 7 3 2 3 2" xfId="8198" xr:uid="{00000000-0005-0000-0000-000069480000}"/>
    <cellStyle name="Milliers 2 7 3 2 3 2 2" xfId="17980" xr:uid="{00000000-0005-0000-0000-00006A480000}"/>
    <cellStyle name="Milliers 2 7 3 2 3 3" xfId="13286" xr:uid="{00000000-0005-0000-0000-00006B480000}"/>
    <cellStyle name="Milliers 2 7 3 2 4" xfId="4766" xr:uid="{00000000-0005-0000-0000-00006C480000}"/>
    <cellStyle name="Milliers 2 7 3 2 4 2" xfId="9914" xr:uid="{00000000-0005-0000-0000-00006D480000}"/>
    <cellStyle name="Milliers 2 7 3 2 4 2 2" xfId="19544" xr:uid="{00000000-0005-0000-0000-00006E480000}"/>
    <cellStyle name="Milliers 2 7 3 2 4 3" xfId="14852" xr:uid="{00000000-0005-0000-0000-00006F480000}"/>
    <cellStyle name="Milliers 2 7 3 2 5" xfId="6482" xr:uid="{00000000-0005-0000-0000-000070480000}"/>
    <cellStyle name="Milliers 2 7 3 2 5 2" xfId="16416" xr:uid="{00000000-0005-0000-0000-000071480000}"/>
    <cellStyle name="Milliers 2 7 3 2 6" xfId="11637" xr:uid="{00000000-0005-0000-0000-000072480000}"/>
    <cellStyle name="Milliers 2 7 3 3" xfId="2154" xr:uid="{00000000-0005-0000-0000-000073480000}"/>
    <cellStyle name="Milliers 2 7 3 3 2" xfId="3905" xr:uid="{00000000-0005-0000-0000-000074480000}"/>
    <cellStyle name="Milliers 2 7 3 3 2 2" xfId="9055" xr:uid="{00000000-0005-0000-0000-000075480000}"/>
    <cellStyle name="Milliers 2 7 3 3 2 2 2" xfId="18761" xr:uid="{00000000-0005-0000-0000-000076480000}"/>
    <cellStyle name="Milliers 2 7 3 3 2 3" xfId="14067" xr:uid="{00000000-0005-0000-0000-000077480000}"/>
    <cellStyle name="Milliers 2 7 3 3 3" xfId="5623" xr:uid="{00000000-0005-0000-0000-000078480000}"/>
    <cellStyle name="Milliers 2 7 3 3 3 2" xfId="10771" xr:uid="{00000000-0005-0000-0000-000079480000}"/>
    <cellStyle name="Milliers 2 7 3 3 3 2 2" xfId="20325" xr:uid="{00000000-0005-0000-0000-00007A480000}"/>
    <cellStyle name="Milliers 2 7 3 3 3 3" xfId="15633" xr:uid="{00000000-0005-0000-0000-00007B480000}"/>
    <cellStyle name="Milliers 2 7 3 3 4" xfId="7339" xr:uid="{00000000-0005-0000-0000-00007C480000}"/>
    <cellStyle name="Milliers 2 7 3 3 4 2" xfId="17197" xr:uid="{00000000-0005-0000-0000-00007D480000}"/>
    <cellStyle name="Milliers 2 7 3 3 5" xfId="12499" xr:uid="{00000000-0005-0000-0000-00007E480000}"/>
    <cellStyle name="Milliers 2 7 3 4" xfId="3043" xr:uid="{00000000-0005-0000-0000-00007F480000}"/>
    <cellStyle name="Milliers 2 7 3 4 2" xfId="8197" xr:uid="{00000000-0005-0000-0000-000080480000}"/>
    <cellStyle name="Milliers 2 7 3 4 2 2" xfId="17979" xr:uid="{00000000-0005-0000-0000-000081480000}"/>
    <cellStyle name="Milliers 2 7 3 4 3" xfId="13285" xr:uid="{00000000-0005-0000-0000-000082480000}"/>
    <cellStyle name="Milliers 2 7 3 5" xfId="4765" xr:uid="{00000000-0005-0000-0000-000083480000}"/>
    <cellStyle name="Milliers 2 7 3 5 2" xfId="9913" xr:uid="{00000000-0005-0000-0000-000084480000}"/>
    <cellStyle name="Milliers 2 7 3 5 2 2" xfId="19543" xr:uid="{00000000-0005-0000-0000-000085480000}"/>
    <cellStyle name="Milliers 2 7 3 5 3" xfId="14851" xr:uid="{00000000-0005-0000-0000-000086480000}"/>
    <cellStyle name="Milliers 2 7 3 6" xfId="6481" xr:uid="{00000000-0005-0000-0000-000087480000}"/>
    <cellStyle name="Milliers 2 7 3 6 2" xfId="16415" xr:uid="{00000000-0005-0000-0000-000088480000}"/>
    <cellStyle name="Milliers 2 7 3 7" xfId="11636" xr:uid="{00000000-0005-0000-0000-000089480000}"/>
    <cellStyle name="Milliers 2 7 4" xfId="826" xr:uid="{00000000-0005-0000-0000-00008A480000}"/>
    <cellStyle name="Milliers 2 7 4 2" xfId="2156" xr:uid="{00000000-0005-0000-0000-00008B480000}"/>
    <cellStyle name="Milliers 2 7 4 2 2" xfId="3907" xr:uid="{00000000-0005-0000-0000-00008C480000}"/>
    <cellStyle name="Milliers 2 7 4 2 2 2" xfId="9057" xr:uid="{00000000-0005-0000-0000-00008D480000}"/>
    <cellStyle name="Milliers 2 7 4 2 2 2 2" xfId="18763" xr:uid="{00000000-0005-0000-0000-00008E480000}"/>
    <cellStyle name="Milliers 2 7 4 2 2 3" xfId="14069" xr:uid="{00000000-0005-0000-0000-00008F480000}"/>
    <cellStyle name="Milliers 2 7 4 2 3" xfId="5625" xr:uid="{00000000-0005-0000-0000-000090480000}"/>
    <cellStyle name="Milliers 2 7 4 2 3 2" xfId="10773" xr:uid="{00000000-0005-0000-0000-000091480000}"/>
    <cellStyle name="Milliers 2 7 4 2 3 2 2" xfId="20327" xr:uid="{00000000-0005-0000-0000-000092480000}"/>
    <cellStyle name="Milliers 2 7 4 2 3 3" xfId="15635" xr:uid="{00000000-0005-0000-0000-000093480000}"/>
    <cellStyle name="Milliers 2 7 4 2 4" xfId="7341" xr:uid="{00000000-0005-0000-0000-000094480000}"/>
    <cellStyle name="Milliers 2 7 4 2 4 2" xfId="17199" xr:uid="{00000000-0005-0000-0000-000095480000}"/>
    <cellStyle name="Milliers 2 7 4 2 5" xfId="12501" xr:uid="{00000000-0005-0000-0000-000096480000}"/>
    <cellStyle name="Milliers 2 7 4 3" xfId="3045" xr:uid="{00000000-0005-0000-0000-000097480000}"/>
    <cellStyle name="Milliers 2 7 4 3 2" xfId="8199" xr:uid="{00000000-0005-0000-0000-000098480000}"/>
    <cellStyle name="Milliers 2 7 4 3 2 2" xfId="17981" xr:uid="{00000000-0005-0000-0000-000099480000}"/>
    <cellStyle name="Milliers 2 7 4 3 3" xfId="13287" xr:uid="{00000000-0005-0000-0000-00009A480000}"/>
    <cellStyle name="Milliers 2 7 4 4" xfId="4767" xr:uid="{00000000-0005-0000-0000-00009B480000}"/>
    <cellStyle name="Milliers 2 7 4 4 2" xfId="9915" xr:uid="{00000000-0005-0000-0000-00009C480000}"/>
    <cellStyle name="Milliers 2 7 4 4 2 2" xfId="19545" xr:uid="{00000000-0005-0000-0000-00009D480000}"/>
    <cellStyle name="Milliers 2 7 4 4 3" xfId="14853" xr:uid="{00000000-0005-0000-0000-00009E480000}"/>
    <cellStyle name="Milliers 2 7 4 5" xfId="6483" xr:uid="{00000000-0005-0000-0000-00009F480000}"/>
    <cellStyle name="Milliers 2 7 4 5 2" xfId="16417" xr:uid="{00000000-0005-0000-0000-0000A0480000}"/>
    <cellStyle name="Milliers 2 7 4 6" xfId="11638" xr:uid="{00000000-0005-0000-0000-0000A1480000}"/>
    <cellStyle name="Milliers 2 7 5" xfId="827" xr:uid="{00000000-0005-0000-0000-0000A2480000}"/>
    <cellStyle name="Milliers 2 7 5 2" xfId="2157" xr:uid="{00000000-0005-0000-0000-0000A3480000}"/>
    <cellStyle name="Milliers 2 7 5 2 2" xfId="3908" xr:uid="{00000000-0005-0000-0000-0000A4480000}"/>
    <cellStyle name="Milliers 2 7 5 2 2 2" xfId="9058" xr:uid="{00000000-0005-0000-0000-0000A5480000}"/>
    <cellStyle name="Milliers 2 7 5 2 2 2 2" xfId="18764" xr:uid="{00000000-0005-0000-0000-0000A6480000}"/>
    <cellStyle name="Milliers 2 7 5 2 2 3" xfId="14070" xr:uid="{00000000-0005-0000-0000-0000A7480000}"/>
    <cellStyle name="Milliers 2 7 5 2 3" xfId="5626" xr:uid="{00000000-0005-0000-0000-0000A8480000}"/>
    <cellStyle name="Milliers 2 7 5 2 3 2" xfId="10774" xr:uid="{00000000-0005-0000-0000-0000A9480000}"/>
    <cellStyle name="Milliers 2 7 5 2 3 2 2" xfId="20328" xr:uid="{00000000-0005-0000-0000-0000AA480000}"/>
    <cellStyle name="Milliers 2 7 5 2 3 3" xfId="15636" xr:uid="{00000000-0005-0000-0000-0000AB480000}"/>
    <cellStyle name="Milliers 2 7 5 2 4" xfId="7342" xr:uid="{00000000-0005-0000-0000-0000AC480000}"/>
    <cellStyle name="Milliers 2 7 5 2 4 2" xfId="17200" xr:uid="{00000000-0005-0000-0000-0000AD480000}"/>
    <cellStyle name="Milliers 2 7 5 2 5" xfId="12502" xr:uid="{00000000-0005-0000-0000-0000AE480000}"/>
    <cellStyle name="Milliers 2 7 5 3" xfId="3046" xr:uid="{00000000-0005-0000-0000-0000AF480000}"/>
    <cellStyle name="Milliers 2 7 5 3 2" xfId="8200" xr:uid="{00000000-0005-0000-0000-0000B0480000}"/>
    <cellStyle name="Milliers 2 7 5 3 2 2" xfId="17982" xr:uid="{00000000-0005-0000-0000-0000B1480000}"/>
    <cellStyle name="Milliers 2 7 5 3 3" xfId="13288" xr:uid="{00000000-0005-0000-0000-0000B2480000}"/>
    <cellStyle name="Milliers 2 7 5 4" xfId="4768" xr:uid="{00000000-0005-0000-0000-0000B3480000}"/>
    <cellStyle name="Milliers 2 7 5 4 2" xfId="9916" xr:uid="{00000000-0005-0000-0000-0000B4480000}"/>
    <cellStyle name="Milliers 2 7 5 4 2 2" xfId="19546" xr:uid="{00000000-0005-0000-0000-0000B5480000}"/>
    <cellStyle name="Milliers 2 7 5 4 3" xfId="14854" xr:uid="{00000000-0005-0000-0000-0000B6480000}"/>
    <cellStyle name="Milliers 2 7 5 5" xfId="6484" xr:uid="{00000000-0005-0000-0000-0000B7480000}"/>
    <cellStyle name="Milliers 2 7 5 5 2" xfId="16418" xr:uid="{00000000-0005-0000-0000-0000B8480000}"/>
    <cellStyle name="Milliers 2 7 5 6" xfId="11639" xr:uid="{00000000-0005-0000-0000-0000B9480000}"/>
    <cellStyle name="Milliers 2 7 6" xfId="2148" xr:uid="{00000000-0005-0000-0000-0000BA480000}"/>
    <cellStyle name="Milliers 2 7 6 2" xfId="3899" xr:uid="{00000000-0005-0000-0000-0000BB480000}"/>
    <cellStyle name="Milliers 2 7 6 2 2" xfId="9049" xr:uid="{00000000-0005-0000-0000-0000BC480000}"/>
    <cellStyle name="Milliers 2 7 6 2 2 2" xfId="18755" xr:uid="{00000000-0005-0000-0000-0000BD480000}"/>
    <cellStyle name="Milliers 2 7 6 2 3" xfId="14061" xr:uid="{00000000-0005-0000-0000-0000BE480000}"/>
    <cellStyle name="Milliers 2 7 6 3" xfId="5617" xr:uid="{00000000-0005-0000-0000-0000BF480000}"/>
    <cellStyle name="Milliers 2 7 6 3 2" xfId="10765" xr:uid="{00000000-0005-0000-0000-0000C0480000}"/>
    <cellStyle name="Milliers 2 7 6 3 2 2" xfId="20319" xr:uid="{00000000-0005-0000-0000-0000C1480000}"/>
    <cellStyle name="Milliers 2 7 6 3 3" xfId="15627" xr:uid="{00000000-0005-0000-0000-0000C2480000}"/>
    <cellStyle name="Milliers 2 7 6 4" xfId="7333" xr:uid="{00000000-0005-0000-0000-0000C3480000}"/>
    <cellStyle name="Milliers 2 7 6 4 2" xfId="17191" xr:uid="{00000000-0005-0000-0000-0000C4480000}"/>
    <cellStyle name="Milliers 2 7 6 5" xfId="12493" xr:uid="{00000000-0005-0000-0000-0000C5480000}"/>
    <cellStyle name="Milliers 2 7 7" xfId="3037" xr:uid="{00000000-0005-0000-0000-0000C6480000}"/>
    <cellStyle name="Milliers 2 7 7 2" xfId="8191" xr:uid="{00000000-0005-0000-0000-0000C7480000}"/>
    <cellStyle name="Milliers 2 7 7 2 2" xfId="17973" xr:uid="{00000000-0005-0000-0000-0000C8480000}"/>
    <cellStyle name="Milliers 2 7 7 3" xfId="13279" xr:uid="{00000000-0005-0000-0000-0000C9480000}"/>
    <cellStyle name="Milliers 2 7 8" xfId="4759" xr:uid="{00000000-0005-0000-0000-0000CA480000}"/>
    <cellStyle name="Milliers 2 7 8 2" xfId="9907" xr:uid="{00000000-0005-0000-0000-0000CB480000}"/>
    <cellStyle name="Milliers 2 7 8 2 2" xfId="19537" xr:uid="{00000000-0005-0000-0000-0000CC480000}"/>
    <cellStyle name="Milliers 2 7 8 3" xfId="14845" xr:uid="{00000000-0005-0000-0000-0000CD480000}"/>
    <cellStyle name="Milliers 2 7 9" xfId="6475" xr:uid="{00000000-0005-0000-0000-0000CE480000}"/>
    <cellStyle name="Milliers 2 7 9 2" xfId="16409" xr:uid="{00000000-0005-0000-0000-0000CF480000}"/>
    <cellStyle name="Milliers 2 8" xfId="828" xr:uid="{00000000-0005-0000-0000-0000D0480000}"/>
    <cellStyle name="Milliers 2 8 2" xfId="829" xr:uid="{00000000-0005-0000-0000-0000D1480000}"/>
    <cellStyle name="Milliers 2 8 2 2" xfId="830" xr:uid="{00000000-0005-0000-0000-0000D2480000}"/>
    <cellStyle name="Milliers 2 8 2 2 2" xfId="2160" xr:uid="{00000000-0005-0000-0000-0000D3480000}"/>
    <cellStyle name="Milliers 2 8 2 2 2 2" xfId="3911" xr:uid="{00000000-0005-0000-0000-0000D4480000}"/>
    <cellStyle name="Milliers 2 8 2 2 2 2 2" xfId="9061" xr:uid="{00000000-0005-0000-0000-0000D5480000}"/>
    <cellStyle name="Milliers 2 8 2 2 2 2 2 2" xfId="18767" xr:uid="{00000000-0005-0000-0000-0000D6480000}"/>
    <cellStyle name="Milliers 2 8 2 2 2 2 3" xfId="14073" xr:uid="{00000000-0005-0000-0000-0000D7480000}"/>
    <cellStyle name="Milliers 2 8 2 2 2 3" xfId="5629" xr:uid="{00000000-0005-0000-0000-0000D8480000}"/>
    <cellStyle name="Milliers 2 8 2 2 2 3 2" xfId="10777" xr:uid="{00000000-0005-0000-0000-0000D9480000}"/>
    <cellStyle name="Milliers 2 8 2 2 2 3 2 2" xfId="20331" xr:uid="{00000000-0005-0000-0000-0000DA480000}"/>
    <cellStyle name="Milliers 2 8 2 2 2 3 3" xfId="15639" xr:uid="{00000000-0005-0000-0000-0000DB480000}"/>
    <cellStyle name="Milliers 2 8 2 2 2 4" xfId="7345" xr:uid="{00000000-0005-0000-0000-0000DC480000}"/>
    <cellStyle name="Milliers 2 8 2 2 2 4 2" xfId="17203" xr:uid="{00000000-0005-0000-0000-0000DD480000}"/>
    <cellStyle name="Milliers 2 8 2 2 2 5" xfId="12505" xr:uid="{00000000-0005-0000-0000-0000DE480000}"/>
    <cellStyle name="Milliers 2 8 2 2 3" xfId="3049" xr:uid="{00000000-0005-0000-0000-0000DF480000}"/>
    <cellStyle name="Milliers 2 8 2 2 3 2" xfId="8203" xr:uid="{00000000-0005-0000-0000-0000E0480000}"/>
    <cellStyle name="Milliers 2 8 2 2 3 2 2" xfId="17985" xr:uid="{00000000-0005-0000-0000-0000E1480000}"/>
    <cellStyle name="Milliers 2 8 2 2 3 3" xfId="13291" xr:uid="{00000000-0005-0000-0000-0000E2480000}"/>
    <cellStyle name="Milliers 2 8 2 2 4" xfId="4771" xr:uid="{00000000-0005-0000-0000-0000E3480000}"/>
    <cellStyle name="Milliers 2 8 2 2 4 2" xfId="9919" xr:uid="{00000000-0005-0000-0000-0000E4480000}"/>
    <cellStyle name="Milliers 2 8 2 2 4 2 2" xfId="19549" xr:uid="{00000000-0005-0000-0000-0000E5480000}"/>
    <cellStyle name="Milliers 2 8 2 2 4 3" xfId="14857" xr:uid="{00000000-0005-0000-0000-0000E6480000}"/>
    <cellStyle name="Milliers 2 8 2 2 5" xfId="6487" xr:uid="{00000000-0005-0000-0000-0000E7480000}"/>
    <cellStyle name="Milliers 2 8 2 2 5 2" xfId="16421" xr:uid="{00000000-0005-0000-0000-0000E8480000}"/>
    <cellStyle name="Milliers 2 8 2 2 6" xfId="11642" xr:uid="{00000000-0005-0000-0000-0000E9480000}"/>
    <cellStyle name="Milliers 2 8 2 3" xfId="2159" xr:uid="{00000000-0005-0000-0000-0000EA480000}"/>
    <cellStyle name="Milliers 2 8 2 3 2" xfId="3910" xr:uid="{00000000-0005-0000-0000-0000EB480000}"/>
    <cellStyle name="Milliers 2 8 2 3 2 2" xfId="9060" xr:uid="{00000000-0005-0000-0000-0000EC480000}"/>
    <cellStyle name="Milliers 2 8 2 3 2 2 2" xfId="18766" xr:uid="{00000000-0005-0000-0000-0000ED480000}"/>
    <cellStyle name="Milliers 2 8 2 3 2 3" xfId="14072" xr:uid="{00000000-0005-0000-0000-0000EE480000}"/>
    <cellStyle name="Milliers 2 8 2 3 3" xfId="5628" xr:uid="{00000000-0005-0000-0000-0000EF480000}"/>
    <cellStyle name="Milliers 2 8 2 3 3 2" xfId="10776" xr:uid="{00000000-0005-0000-0000-0000F0480000}"/>
    <cellStyle name="Milliers 2 8 2 3 3 2 2" xfId="20330" xr:uid="{00000000-0005-0000-0000-0000F1480000}"/>
    <cellStyle name="Milliers 2 8 2 3 3 3" xfId="15638" xr:uid="{00000000-0005-0000-0000-0000F2480000}"/>
    <cellStyle name="Milliers 2 8 2 3 4" xfId="7344" xr:uid="{00000000-0005-0000-0000-0000F3480000}"/>
    <cellStyle name="Milliers 2 8 2 3 4 2" xfId="17202" xr:uid="{00000000-0005-0000-0000-0000F4480000}"/>
    <cellStyle name="Milliers 2 8 2 3 5" xfId="12504" xr:uid="{00000000-0005-0000-0000-0000F5480000}"/>
    <cellStyle name="Milliers 2 8 2 4" xfId="3048" xr:uid="{00000000-0005-0000-0000-0000F6480000}"/>
    <cellStyle name="Milliers 2 8 2 4 2" xfId="8202" xr:uid="{00000000-0005-0000-0000-0000F7480000}"/>
    <cellStyle name="Milliers 2 8 2 4 2 2" xfId="17984" xr:uid="{00000000-0005-0000-0000-0000F8480000}"/>
    <cellStyle name="Milliers 2 8 2 4 3" xfId="13290" xr:uid="{00000000-0005-0000-0000-0000F9480000}"/>
    <cellStyle name="Milliers 2 8 2 5" xfId="4770" xr:uid="{00000000-0005-0000-0000-0000FA480000}"/>
    <cellStyle name="Milliers 2 8 2 5 2" xfId="9918" xr:uid="{00000000-0005-0000-0000-0000FB480000}"/>
    <cellStyle name="Milliers 2 8 2 5 2 2" xfId="19548" xr:uid="{00000000-0005-0000-0000-0000FC480000}"/>
    <cellStyle name="Milliers 2 8 2 5 3" xfId="14856" xr:uid="{00000000-0005-0000-0000-0000FD480000}"/>
    <cellStyle name="Milliers 2 8 2 6" xfId="6486" xr:uid="{00000000-0005-0000-0000-0000FE480000}"/>
    <cellStyle name="Milliers 2 8 2 6 2" xfId="16420" xr:uid="{00000000-0005-0000-0000-0000FF480000}"/>
    <cellStyle name="Milliers 2 8 2 7" xfId="11641" xr:uid="{00000000-0005-0000-0000-000000490000}"/>
    <cellStyle name="Milliers 2 8 3" xfId="831" xr:uid="{00000000-0005-0000-0000-000001490000}"/>
    <cellStyle name="Milliers 2 8 3 2" xfId="2161" xr:uid="{00000000-0005-0000-0000-000002490000}"/>
    <cellStyle name="Milliers 2 8 3 2 2" xfId="3912" xr:uid="{00000000-0005-0000-0000-000003490000}"/>
    <cellStyle name="Milliers 2 8 3 2 2 2" xfId="9062" xr:uid="{00000000-0005-0000-0000-000004490000}"/>
    <cellStyle name="Milliers 2 8 3 2 2 2 2" xfId="18768" xr:uid="{00000000-0005-0000-0000-000005490000}"/>
    <cellStyle name="Milliers 2 8 3 2 2 3" xfId="14074" xr:uid="{00000000-0005-0000-0000-000006490000}"/>
    <cellStyle name="Milliers 2 8 3 2 3" xfId="5630" xr:uid="{00000000-0005-0000-0000-000007490000}"/>
    <cellStyle name="Milliers 2 8 3 2 3 2" xfId="10778" xr:uid="{00000000-0005-0000-0000-000008490000}"/>
    <cellStyle name="Milliers 2 8 3 2 3 2 2" xfId="20332" xr:uid="{00000000-0005-0000-0000-000009490000}"/>
    <cellStyle name="Milliers 2 8 3 2 3 3" xfId="15640" xr:uid="{00000000-0005-0000-0000-00000A490000}"/>
    <cellStyle name="Milliers 2 8 3 2 4" xfId="7346" xr:uid="{00000000-0005-0000-0000-00000B490000}"/>
    <cellStyle name="Milliers 2 8 3 2 4 2" xfId="17204" xr:uid="{00000000-0005-0000-0000-00000C490000}"/>
    <cellStyle name="Milliers 2 8 3 2 5" xfId="12506" xr:uid="{00000000-0005-0000-0000-00000D490000}"/>
    <cellStyle name="Milliers 2 8 3 3" xfId="3050" xr:uid="{00000000-0005-0000-0000-00000E490000}"/>
    <cellStyle name="Milliers 2 8 3 3 2" xfId="8204" xr:uid="{00000000-0005-0000-0000-00000F490000}"/>
    <cellStyle name="Milliers 2 8 3 3 2 2" xfId="17986" xr:uid="{00000000-0005-0000-0000-000010490000}"/>
    <cellStyle name="Milliers 2 8 3 3 3" xfId="13292" xr:uid="{00000000-0005-0000-0000-000011490000}"/>
    <cellStyle name="Milliers 2 8 3 4" xfId="4772" xr:uid="{00000000-0005-0000-0000-000012490000}"/>
    <cellStyle name="Milliers 2 8 3 4 2" xfId="9920" xr:uid="{00000000-0005-0000-0000-000013490000}"/>
    <cellStyle name="Milliers 2 8 3 4 2 2" xfId="19550" xr:uid="{00000000-0005-0000-0000-000014490000}"/>
    <cellStyle name="Milliers 2 8 3 4 3" xfId="14858" xr:uid="{00000000-0005-0000-0000-000015490000}"/>
    <cellStyle name="Milliers 2 8 3 5" xfId="6488" xr:uid="{00000000-0005-0000-0000-000016490000}"/>
    <cellStyle name="Milliers 2 8 3 5 2" xfId="16422" xr:uid="{00000000-0005-0000-0000-000017490000}"/>
    <cellStyle name="Milliers 2 8 3 6" xfId="11643" xr:uid="{00000000-0005-0000-0000-000018490000}"/>
    <cellStyle name="Milliers 2 8 4" xfId="832" xr:uid="{00000000-0005-0000-0000-000019490000}"/>
    <cellStyle name="Milliers 2 8 4 2" xfId="2162" xr:uid="{00000000-0005-0000-0000-00001A490000}"/>
    <cellStyle name="Milliers 2 8 4 2 2" xfId="3913" xr:uid="{00000000-0005-0000-0000-00001B490000}"/>
    <cellStyle name="Milliers 2 8 4 2 2 2" xfId="9063" xr:uid="{00000000-0005-0000-0000-00001C490000}"/>
    <cellStyle name="Milliers 2 8 4 2 2 2 2" xfId="18769" xr:uid="{00000000-0005-0000-0000-00001D490000}"/>
    <cellStyle name="Milliers 2 8 4 2 2 3" xfId="14075" xr:uid="{00000000-0005-0000-0000-00001E490000}"/>
    <cellStyle name="Milliers 2 8 4 2 3" xfId="5631" xr:uid="{00000000-0005-0000-0000-00001F490000}"/>
    <cellStyle name="Milliers 2 8 4 2 3 2" xfId="10779" xr:uid="{00000000-0005-0000-0000-000020490000}"/>
    <cellStyle name="Milliers 2 8 4 2 3 2 2" xfId="20333" xr:uid="{00000000-0005-0000-0000-000021490000}"/>
    <cellStyle name="Milliers 2 8 4 2 3 3" xfId="15641" xr:uid="{00000000-0005-0000-0000-000022490000}"/>
    <cellStyle name="Milliers 2 8 4 2 4" xfId="7347" xr:uid="{00000000-0005-0000-0000-000023490000}"/>
    <cellStyle name="Milliers 2 8 4 2 4 2" xfId="17205" xr:uid="{00000000-0005-0000-0000-000024490000}"/>
    <cellStyle name="Milliers 2 8 4 2 5" xfId="12507" xr:uid="{00000000-0005-0000-0000-000025490000}"/>
    <cellStyle name="Milliers 2 8 4 3" xfId="3051" xr:uid="{00000000-0005-0000-0000-000026490000}"/>
    <cellStyle name="Milliers 2 8 4 3 2" xfId="8205" xr:uid="{00000000-0005-0000-0000-000027490000}"/>
    <cellStyle name="Milliers 2 8 4 3 2 2" xfId="17987" xr:uid="{00000000-0005-0000-0000-000028490000}"/>
    <cellStyle name="Milliers 2 8 4 3 3" xfId="13293" xr:uid="{00000000-0005-0000-0000-000029490000}"/>
    <cellStyle name="Milliers 2 8 4 4" xfId="4773" xr:uid="{00000000-0005-0000-0000-00002A490000}"/>
    <cellStyle name="Milliers 2 8 4 4 2" xfId="9921" xr:uid="{00000000-0005-0000-0000-00002B490000}"/>
    <cellStyle name="Milliers 2 8 4 4 2 2" xfId="19551" xr:uid="{00000000-0005-0000-0000-00002C490000}"/>
    <cellStyle name="Milliers 2 8 4 4 3" xfId="14859" xr:uid="{00000000-0005-0000-0000-00002D490000}"/>
    <cellStyle name="Milliers 2 8 4 5" xfId="6489" xr:uid="{00000000-0005-0000-0000-00002E490000}"/>
    <cellStyle name="Milliers 2 8 4 5 2" xfId="16423" xr:uid="{00000000-0005-0000-0000-00002F490000}"/>
    <cellStyle name="Milliers 2 8 4 6" xfId="11644" xr:uid="{00000000-0005-0000-0000-000030490000}"/>
    <cellStyle name="Milliers 2 8 5" xfId="2158" xr:uid="{00000000-0005-0000-0000-000031490000}"/>
    <cellStyle name="Milliers 2 8 5 2" xfId="3909" xr:uid="{00000000-0005-0000-0000-000032490000}"/>
    <cellStyle name="Milliers 2 8 5 2 2" xfId="9059" xr:uid="{00000000-0005-0000-0000-000033490000}"/>
    <cellStyle name="Milliers 2 8 5 2 2 2" xfId="18765" xr:uid="{00000000-0005-0000-0000-000034490000}"/>
    <cellStyle name="Milliers 2 8 5 2 3" xfId="14071" xr:uid="{00000000-0005-0000-0000-000035490000}"/>
    <cellStyle name="Milliers 2 8 5 3" xfId="5627" xr:uid="{00000000-0005-0000-0000-000036490000}"/>
    <cellStyle name="Milliers 2 8 5 3 2" xfId="10775" xr:uid="{00000000-0005-0000-0000-000037490000}"/>
    <cellStyle name="Milliers 2 8 5 3 2 2" xfId="20329" xr:uid="{00000000-0005-0000-0000-000038490000}"/>
    <cellStyle name="Milliers 2 8 5 3 3" xfId="15637" xr:uid="{00000000-0005-0000-0000-000039490000}"/>
    <cellStyle name="Milliers 2 8 5 4" xfId="7343" xr:uid="{00000000-0005-0000-0000-00003A490000}"/>
    <cellStyle name="Milliers 2 8 5 4 2" xfId="17201" xr:uid="{00000000-0005-0000-0000-00003B490000}"/>
    <cellStyle name="Milliers 2 8 5 5" xfId="12503" xr:uid="{00000000-0005-0000-0000-00003C490000}"/>
    <cellStyle name="Milliers 2 8 6" xfId="3047" xr:uid="{00000000-0005-0000-0000-00003D490000}"/>
    <cellStyle name="Milliers 2 8 6 2" xfId="8201" xr:uid="{00000000-0005-0000-0000-00003E490000}"/>
    <cellStyle name="Milliers 2 8 6 2 2" xfId="17983" xr:uid="{00000000-0005-0000-0000-00003F490000}"/>
    <cellStyle name="Milliers 2 8 6 3" xfId="13289" xr:uid="{00000000-0005-0000-0000-000040490000}"/>
    <cellStyle name="Milliers 2 8 7" xfId="4769" xr:uid="{00000000-0005-0000-0000-000041490000}"/>
    <cellStyle name="Milliers 2 8 7 2" xfId="9917" xr:uid="{00000000-0005-0000-0000-000042490000}"/>
    <cellStyle name="Milliers 2 8 7 2 2" xfId="19547" xr:uid="{00000000-0005-0000-0000-000043490000}"/>
    <cellStyle name="Milliers 2 8 7 3" xfId="14855" xr:uid="{00000000-0005-0000-0000-000044490000}"/>
    <cellStyle name="Milliers 2 8 8" xfId="6485" xr:uid="{00000000-0005-0000-0000-000045490000}"/>
    <cellStyle name="Milliers 2 8 8 2" xfId="16419" xr:uid="{00000000-0005-0000-0000-000046490000}"/>
    <cellStyle name="Milliers 2 8 9" xfId="11640" xr:uid="{00000000-0005-0000-0000-000047490000}"/>
    <cellStyle name="Milliers 2 9" xfId="833" xr:uid="{00000000-0005-0000-0000-000048490000}"/>
    <cellStyle name="Milliers 2 9 2" xfId="834" xr:uid="{00000000-0005-0000-0000-000049490000}"/>
    <cellStyle name="Milliers 2 9 2 2" xfId="2164" xr:uid="{00000000-0005-0000-0000-00004A490000}"/>
    <cellStyle name="Milliers 2 9 2 2 2" xfId="3915" xr:uid="{00000000-0005-0000-0000-00004B490000}"/>
    <cellStyle name="Milliers 2 9 2 2 2 2" xfId="9065" xr:uid="{00000000-0005-0000-0000-00004C490000}"/>
    <cellStyle name="Milliers 2 9 2 2 2 2 2" xfId="18771" xr:uid="{00000000-0005-0000-0000-00004D490000}"/>
    <cellStyle name="Milliers 2 9 2 2 2 3" xfId="14077" xr:uid="{00000000-0005-0000-0000-00004E490000}"/>
    <cellStyle name="Milliers 2 9 2 2 3" xfId="5633" xr:uid="{00000000-0005-0000-0000-00004F490000}"/>
    <cellStyle name="Milliers 2 9 2 2 3 2" xfId="10781" xr:uid="{00000000-0005-0000-0000-000050490000}"/>
    <cellStyle name="Milliers 2 9 2 2 3 2 2" xfId="20335" xr:uid="{00000000-0005-0000-0000-000051490000}"/>
    <cellStyle name="Milliers 2 9 2 2 3 3" xfId="15643" xr:uid="{00000000-0005-0000-0000-000052490000}"/>
    <cellStyle name="Milliers 2 9 2 2 4" xfId="7349" xr:uid="{00000000-0005-0000-0000-000053490000}"/>
    <cellStyle name="Milliers 2 9 2 2 4 2" xfId="17207" xr:uid="{00000000-0005-0000-0000-000054490000}"/>
    <cellStyle name="Milliers 2 9 2 2 5" xfId="12509" xr:uid="{00000000-0005-0000-0000-000055490000}"/>
    <cellStyle name="Milliers 2 9 2 3" xfId="3053" xr:uid="{00000000-0005-0000-0000-000056490000}"/>
    <cellStyle name="Milliers 2 9 2 3 2" xfId="8207" xr:uid="{00000000-0005-0000-0000-000057490000}"/>
    <cellStyle name="Milliers 2 9 2 3 2 2" xfId="17989" xr:uid="{00000000-0005-0000-0000-000058490000}"/>
    <cellStyle name="Milliers 2 9 2 3 3" xfId="13295" xr:uid="{00000000-0005-0000-0000-000059490000}"/>
    <cellStyle name="Milliers 2 9 2 4" xfId="4775" xr:uid="{00000000-0005-0000-0000-00005A490000}"/>
    <cellStyle name="Milliers 2 9 2 4 2" xfId="9923" xr:uid="{00000000-0005-0000-0000-00005B490000}"/>
    <cellStyle name="Milliers 2 9 2 4 2 2" xfId="19553" xr:uid="{00000000-0005-0000-0000-00005C490000}"/>
    <cellStyle name="Milliers 2 9 2 4 3" xfId="14861" xr:uid="{00000000-0005-0000-0000-00005D490000}"/>
    <cellStyle name="Milliers 2 9 2 5" xfId="6491" xr:uid="{00000000-0005-0000-0000-00005E490000}"/>
    <cellStyle name="Milliers 2 9 2 5 2" xfId="16425" xr:uid="{00000000-0005-0000-0000-00005F490000}"/>
    <cellStyle name="Milliers 2 9 2 6" xfId="11646" xr:uid="{00000000-0005-0000-0000-000060490000}"/>
    <cellStyle name="Milliers 2 9 3" xfId="2163" xr:uid="{00000000-0005-0000-0000-000061490000}"/>
    <cellStyle name="Milliers 2 9 3 2" xfId="3914" xr:uid="{00000000-0005-0000-0000-000062490000}"/>
    <cellStyle name="Milliers 2 9 3 2 2" xfId="9064" xr:uid="{00000000-0005-0000-0000-000063490000}"/>
    <cellStyle name="Milliers 2 9 3 2 2 2" xfId="18770" xr:uid="{00000000-0005-0000-0000-000064490000}"/>
    <cellStyle name="Milliers 2 9 3 2 3" xfId="14076" xr:uid="{00000000-0005-0000-0000-000065490000}"/>
    <cellStyle name="Milliers 2 9 3 3" xfId="5632" xr:uid="{00000000-0005-0000-0000-000066490000}"/>
    <cellStyle name="Milliers 2 9 3 3 2" xfId="10780" xr:uid="{00000000-0005-0000-0000-000067490000}"/>
    <cellStyle name="Milliers 2 9 3 3 2 2" xfId="20334" xr:uid="{00000000-0005-0000-0000-000068490000}"/>
    <cellStyle name="Milliers 2 9 3 3 3" xfId="15642" xr:uid="{00000000-0005-0000-0000-000069490000}"/>
    <cellStyle name="Milliers 2 9 3 4" xfId="7348" xr:uid="{00000000-0005-0000-0000-00006A490000}"/>
    <cellStyle name="Milliers 2 9 3 4 2" xfId="17206" xr:uid="{00000000-0005-0000-0000-00006B490000}"/>
    <cellStyle name="Milliers 2 9 3 5" xfId="12508" xr:uid="{00000000-0005-0000-0000-00006C490000}"/>
    <cellStyle name="Milliers 2 9 4" xfId="3052" xr:uid="{00000000-0005-0000-0000-00006D490000}"/>
    <cellStyle name="Milliers 2 9 4 2" xfId="8206" xr:uid="{00000000-0005-0000-0000-00006E490000}"/>
    <cellStyle name="Milliers 2 9 4 2 2" xfId="17988" xr:uid="{00000000-0005-0000-0000-00006F490000}"/>
    <cellStyle name="Milliers 2 9 4 3" xfId="13294" xr:uid="{00000000-0005-0000-0000-000070490000}"/>
    <cellStyle name="Milliers 2 9 5" xfId="4774" xr:uid="{00000000-0005-0000-0000-000071490000}"/>
    <cellStyle name="Milliers 2 9 5 2" xfId="9922" xr:uid="{00000000-0005-0000-0000-000072490000}"/>
    <cellStyle name="Milliers 2 9 5 2 2" xfId="19552" xr:uid="{00000000-0005-0000-0000-000073490000}"/>
    <cellStyle name="Milliers 2 9 5 3" xfId="14860" xr:uid="{00000000-0005-0000-0000-000074490000}"/>
    <cellStyle name="Milliers 2 9 6" xfId="6490" xr:uid="{00000000-0005-0000-0000-000075490000}"/>
    <cellStyle name="Milliers 2 9 6 2" xfId="16424" xr:uid="{00000000-0005-0000-0000-000076490000}"/>
    <cellStyle name="Milliers 2 9 7" xfId="11645" xr:uid="{00000000-0005-0000-0000-000077490000}"/>
    <cellStyle name="Neutral 2" xfId="835" xr:uid="{00000000-0005-0000-0000-000078490000}"/>
    <cellStyle name="Normal" xfId="0" builtinId="0"/>
    <cellStyle name="Normal 10" xfId="836" xr:uid="{00000000-0005-0000-0000-000079490000}"/>
    <cellStyle name="Normal 11" xfId="837" xr:uid="{00000000-0005-0000-0000-00007A490000}"/>
    <cellStyle name="Normal 12" xfId="838" xr:uid="{00000000-0005-0000-0000-00007B490000}"/>
    <cellStyle name="Normal 13" xfId="839" xr:uid="{00000000-0005-0000-0000-00007C490000}"/>
    <cellStyle name="Normal 14" xfId="840" xr:uid="{00000000-0005-0000-0000-00007D490000}"/>
    <cellStyle name="Normal 15" xfId="841" xr:uid="{00000000-0005-0000-0000-00007E490000}"/>
    <cellStyle name="Normal 16" xfId="842" xr:uid="{00000000-0005-0000-0000-00007F490000}"/>
    <cellStyle name="Normal 17" xfId="843" xr:uid="{00000000-0005-0000-0000-000080490000}"/>
    <cellStyle name="Normal 18" xfId="844" xr:uid="{00000000-0005-0000-0000-000081490000}"/>
    <cellStyle name="Normal 19" xfId="845" xr:uid="{00000000-0005-0000-0000-000082490000}"/>
    <cellStyle name="Normal 2" xfId="846" xr:uid="{00000000-0005-0000-0000-000083490000}"/>
    <cellStyle name="Normal 2 2" xfId="847" xr:uid="{00000000-0005-0000-0000-000084490000}"/>
    <cellStyle name="Normal 2 2 2" xfId="848" xr:uid="{00000000-0005-0000-0000-000085490000}"/>
    <cellStyle name="Normal 2 3" xfId="849" xr:uid="{00000000-0005-0000-0000-000086490000}"/>
    <cellStyle name="Normal 2 3 2" xfId="850" xr:uid="{00000000-0005-0000-0000-000087490000}"/>
    <cellStyle name="Normal 2 3 2 2" xfId="11648" xr:uid="{00000000-0005-0000-0000-000088490000}"/>
    <cellStyle name="Normal 2 3 3" xfId="11647" xr:uid="{00000000-0005-0000-0000-000089490000}"/>
    <cellStyle name="Normal 2 3_30 neu Milch" xfId="851" xr:uid="{00000000-0005-0000-0000-00008A490000}"/>
    <cellStyle name="Normal 2 4" xfId="852" xr:uid="{00000000-0005-0000-0000-00008B490000}"/>
    <cellStyle name="Normal 2_30 neu Milch" xfId="853" xr:uid="{00000000-0005-0000-0000-00008C490000}"/>
    <cellStyle name="Normal 20" xfId="854" xr:uid="{00000000-0005-0000-0000-00008D490000}"/>
    <cellStyle name="Normal 21" xfId="855" xr:uid="{00000000-0005-0000-0000-00008E490000}"/>
    <cellStyle name="Normal 22" xfId="856" xr:uid="{00000000-0005-0000-0000-00008F490000}"/>
    <cellStyle name="Normal 23" xfId="857" xr:uid="{00000000-0005-0000-0000-000090490000}"/>
    <cellStyle name="Normal 24" xfId="858" xr:uid="{00000000-0005-0000-0000-000091490000}"/>
    <cellStyle name="Normal 3" xfId="859" xr:uid="{00000000-0005-0000-0000-000092490000}"/>
    <cellStyle name="Normal 3 2" xfId="860" xr:uid="{00000000-0005-0000-0000-000093490000}"/>
    <cellStyle name="Normal 4" xfId="861" xr:uid="{00000000-0005-0000-0000-000094490000}"/>
    <cellStyle name="Normal 4 2" xfId="862" xr:uid="{00000000-0005-0000-0000-000095490000}"/>
    <cellStyle name="Normal 4 3" xfId="863" xr:uid="{00000000-0005-0000-0000-000096490000}"/>
    <cellStyle name="Normal 4_40 Fleisch Standard" xfId="864" xr:uid="{00000000-0005-0000-0000-000097490000}"/>
    <cellStyle name="Normal 5" xfId="865" xr:uid="{00000000-0005-0000-0000-000098490000}"/>
    <cellStyle name="Normal 5 2" xfId="866" xr:uid="{00000000-0005-0000-0000-000099490000}"/>
    <cellStyle name="Normal 5 2 2" xfId="11650" xr:uid="{00000000-0005-0000-0000-00009A490000}"/>
    <cellStyle name="Normal 5 3" xfId="11649" xr:uid="{00000000-0005-0000-0000-00009B490000}"/>
    <cellStyle name="Normal 6" xfId="867" xr:uid="{00000000-0005-0000-0000-00009C490000}"/>
    <cellStyle name="Normal 6 2" xfId="868" xr:uid="{00000000-0005-0000-0000-00009D490000}"/>
    <cellStyle name="Normal 6 2 2" xfId="11652" xr:uid="{00000000-0005-0000-0000-00009E490000}"/>
    <cellStyle name="Normal 6 3" xfId="869" xr:uid="{00000000-0005-0000-0000-00009F490000}"/>
    <cellStyle name="Normal 6 3 2" xfId="11653" xr:uid="{00000000-0005-0000-0000-0000A0490000}"/>
    <cellStyle name="Normal 6 4" xfId="11651" xr:uid="{00000000-0005-0000-0000-0000A1490000}"/>
    <cellStyle name="Normal 7" xfId="870" xr:uid="{00000000-0005-0000-0000-0000A2490000}"/>
    <cellStyle name="Normal 7 2" xfId="871" xr:uid="{00000000-0005-0000-0000-0000A3490000}"/>
    <cellStyle name="Normal 7 2 2" xfId="11655" xr:uid="{00000000-0005-0000-0000-0000A4490000}"/>
    <cellStyle name="Normal 7 3" xfId="11654" xr:uid="{00000000-0005-0000-0000-0000A5490000}"/>
    <cellStyle name="Normal 8" xfId="872" xr:uid="{00000000-0005-0000-0000-0000A6490000}"/>
    <cellStyle name="Normal 9" xfId="873" xr:uid="{00000000-0005-0000-0000-0000A7490000}"/>
    <cellStyle name="Notiz 2" xfId="874" xr:uid="{00000000-0005-0000-0000-0000A8490000}"/>
    <cellStyle name="Notiz 2 2" xfId="2165" xr:uid="{00000000-0005-0000-0000-0000A9490000}"/>
    <cellStyle name="Notiz 2 2 2" xfId="3994" xr:uid="{00000000-0005-0000-0000-0000AA490000}"/>
    <cellStyle name="Notiz 2 2 2 2" xfId="14080" xr:uid="{00000000-0005-0000-0000-0000AB490000}"/>
    <cellStyle name="Notiz 2 2 3" xfId="12510" xr:uid="{00000000-0005-0000-0000-0000AC490000}"/>
    <cellStyle name="Notiz 2 3" xfId="3993" xr:uid="{00000000-0005-0000-0000-0000AD490000}"/>
    <cellStyle name="Notiz 2 3 2" xfId="14079" xr:uid="{00000000-0005-0000-0000-0000AE490000}"/>
    <cellStyle name="Notiz 2 4" xfId="11656" xr:uid="{00000000-0005-0000-0000-0000AF490000}"/>
    <cellStyle name="Pourcentage" xfId="2272" builtinId="5"/>
    <cellStyle name="Pourcentage 2" xfId="875" xr:uid="{00000000-0005-0000-0000-0000B0490000}"/>
    <cellStyle name="Pourcentage 2 2" xfId="876" xr:uid="{00000000-0005-0000-0000-0000B1490000}"/>
    <cellStyle name="Pourcentage 2 2 2" xfId="877" xr:uid="{00000000-0005-0000-0000-0000B2490000}"/>
    <cellStyle name="Pourcentage 2 2 2 2" xfId="2168" xr:uid="{00000000-0005-0000-0000-0000B3490000}"/>
    <cellStyle name="Pourcentage 2 2 3" xfId="2167" xr:uid="{00000000-0005-0000-0000-0000B4490000}"/>
    <cellStyle name="Pourcentage 2 3" xfId="878" xr:uid="{00000000-0005-0000-0000-0000B5490000}"/>
    <cellStyle name="Pourcentage 2 3 2" xfId="2169" xr:uid="{00000000-0005-0000-0000-0000B6490000}"/>
    <cellStyle name="Pourcentage 2 4" xfId="2166" xr:uid="{00000000-0005-0000-0000-0000B7490000}"/>
    <cellStyle name="Pourcentage 3" xfId="879" xr:uid="{00000000-0005-0000-0000-0000B8490000}"/>
    <cellStyle name="Pourcentage 3 2" xfId="880" xr:uid="{00000000-0005-0000-0000-0000B9490000}"/>
    <cellStyle name="Pourcentage 3 2 2" xfId="2171" xr:uid="{00000000-0005-0000-0000-0000BA490000}"/>
    <cellStyle name="Pourcentage 3 3" xfId="2170" xr:uid="{00000000-0005-0000-0000-0000BB490000}"/>
    <cellStyle name="Pourcentage 4" xfId="881" xr:uid="{00000000-0005-0000-0000-0000BC490000}"/>
    <cellStyle name="Pourcentage 4 2" xfId="882" xr:uid="{00000000-0005-0000-0000-0000BD490000}"/>
    <cellStyle name="Pourcentage 4 2 2" xfId="2173" xr:uid="{00000000-0005-0000-0000-0000BE490000}"/>
    <cellStyle name="Pourcentage 4 3" xfId="2172" xr:uid="{00000000-0005-0000-0000-0000BF490000}"/>
    <cellStyle name="Pourcentage 5" xfId="883" xr:uid="{00000000-0005-0000-0000-0000C0490000}"/>
    <cellStyle name="Pourcentage 5 2" xfId="11657" xr:uid="{00000000-0005-0000-0000-0000C1490000}"/>
    <cellStyle name="Pourcentage 6" xfId="884" xr:uid="{00000000-0005-0000-0000-0000C2490000}"/>
    <cellStyle name="Pourcentage 6 2" xfId="11658" xr:uid="{00000000-0005-0000-0000-0000C3490000}"/>
    <cellStyle name="Prozent 10" xfId="885" xr:uid="{00000000-0005-0000-0000-0000C5490000}"/>
    <cellStyle name="Prozent 10 2" xfId="886" xr:uid="{00000000-0005-0000-0000-0000C6490000}"/>
    <cellStyle name="Prozent 10 2 2" xfId="887" xr:uid="{00000000-0005-0000-0000-0000C7490000}"/>
    <cellStyle name="Prozent 10 3" xfId="888" xr:uid="{00000000-0005-0000-0000-0000C8490000}"/>
    <cellStyle name="Prozent 10 4" xfId="889" xr:uid="{00000000-0005-0000-0000-0000C9490000}"/>
    <cellStyle name="Prozent 11" xfId="890" xr:uid="{00000000-0005-0000-0000-0000CA490000}"/>
    <cellStyle name="Prozent 12" xfId="891" xr:uid="{00000000-0005-0000-0000-0000CB490000}"/>
    <cellStyle name="Prozent 2" xfId="892" xr:uid="{00000000-0005-0000-0000-0000CC490000}"/>
    <cellStyle name="Prozent 2 2" xfId="893" xr:uid="{00000000-0005-0000-0000-0000CD490000}"/>
    <cellStyle name="Prozent 2 3" xfId="11659" xr:uid="{00000000-0005-0000-0000-0000CE490000}"/>
    <cellStyle name="Prozent 3" xfId="894" xr:uid="{00000000-0005-0000-0000-0000CF490000}"/>
    <cellStyle name="Prozent 3 2" xfId="895" xr:uid="{00000000-0005-0000-0000-0000D0490000}"/>
    <cellStyle name="Prozent 3 2 2" xfId="896" xr:uid="{00000000-0005-0000-0000-0000D1490000}"/>
    <cellStyle name="Prozent 3 2 2 2" xfId="2175" xr:uid="{00000000-0005-0000-0000-0000D2490000}"/>
    <cellStyle name="Prozent 3 2 3" xfId="2174" xr:uid="{00000000-0005-0000-0000-0000D3490000}"/>
    <cellStyle name="Prozent 3 3" xfId="897" xr:uid="{00000000-0005-0000-0000-0000D4490000}"/>
    <cellStyle name="Prozent 3 3 2" xfId="2176" xr:uid="{00000000-0005-0000-0000-0000D5490000}"/>
    <cellStyle name="Prozent 3 4" xfId="898" xr:uid="{00000000-0005-0000-0000-0000D6490000}"/>
    <cellStyle name="Prozent 3 4 2" xfId="11661" xr:uid="{00000000-0005-0000-0000-0000D7490000}"/>
    <cellStyle name="Prozent 3 5" xfId="899" xr:uid="{00000000-0005-0000-0000-0000D8490000}"/>
    <cellStyle name="Prozent 3 5 2" xfId="2177" xr:uid="{00000000-0005-0000-0000-0000D9490000}"/>
    <cellStyle name="Prozent 3 6" xfId="11660" xr:uid="{00000000-0005-0000-0000-0000DA490000}"/>
    <cellStyle name="Prozent 4" xfId="900" xr:uid="{00000000-0005-0000-0000-0000DB490000}"/>
    <cellStyle name="Prozent 4 2" xfId="901" xr:uid="{00000000-0005-0000-0000-0000DC490000}"/>
    <cellStyle name="Prozent 4 2 2" xfId="2178" xr:uid="{00000000-0005-0000-0000-0000DD490000}"/>
    <cellStyle name="Prozent 4 3" xfId="902" xr:uid="{00000000-0005-0000-0000-0000DE490000}"/>
    <cellStyle name="Prozent 4 3 2" xfId="11663" xr:uid="{00000000-0005-0000-0000-0000DF490000}"/>
    <cellStyle name="Prozent 4 4" xfId="903" xr:uid="{00000000-0005-0000-0000-0000E0490000}"/>
    <cellStyle name="Prozent 4 5" xfId="11662" xr:uid="{00000000-0005-0000-0000-0000E1490000}"/>
    <cellStyle name="Prozent 5" xfId="904" xr:uid="{00000000-0005-0000-0000-0000E2490000}"/>
    <cellStyle name="Prozent 5 2" xfId="905" xr:uid="{00000000-0005-0000-0000-0000E3490000}"/>
    <cellStyle name="Prozent 5 2 2" xfId="2180" xr:uid="{00000000-0005-0000-0000-0000E4490000}"/>
    <cellStyle name="Prozent 5 3" xfId="2179" xr:uid="{00000000-0005-0000-0000-0000E5490000}"/>
    <cellStyle name="Prozent 6" xfId="906" xr:uid="{00000000-0005-0000-0000-0000E6490000}"/>
    <cellStyle name="Prozent 6 2" xfId="907" xr:uid="{00000000-0005-0000-0000-0000E7490000}"/>
    <cellStyle name="Prozent 6 2 2" xfId="2182" xr:uid="{00000000-0005-0000-0000-0000E8490000}"/>
    <cellStyle name="Prozent 6 3" xfId="2181" xr:uid="{00000000-0005-0000-0000-0000E9490000}"/>
    <cellStyle name="Prozent 7" xfId="908" xr:uid="{00000000-0005-0000-0000-0000EA490000}"/>
    <cellStyle name="Prozent 7 2" xfId="909" xr:uid="{00000000-0005-0000-0000-0000EB490000}"/>
    <cellStyle name="Prozent 7 2 2" xfId="2184" xr:uid="{00000000-0005-0000-0000-0000EC490000}"/>
    <cellStyle name="Prozent 7 3" xfId="2183" xr:uid="{00000000-0005-0000-0000-0000ED490000}"/>
    <cellStyle name="Prozent 8" xfId="910" xr:uid="{00000000-0005-0000-0000-0000EE490000}"/>
    <cellStyle name="Prozent 8 2" xfId="2185" xr:uid="{00000000-0005-0000-0000-0000EF490000}"/>
    <cellStyle name="Prozent 9" xfId="911" xr:uid="{00000000-0005-0000-0000-0000F0490000}"/>
    <cellStyle name="Prozent 9 2" xfId="912" xr:uid="{00000000-0005-0000-0000-0000F1490000}"/>
    <cellStyle name="Prozent 9 2 2" xfId="913" xr:uid="{00000000-0005-0000-0000-0000F2490000}"/>
    <cellStyle name="Prozent 9 2 2 2" xfId="914" xr:uid="{00000000-0005-0000-0000-0000F3490000}"/>
    <cellStyle name="Prozent 9 2 3" xfId="915" xr:uid="{00000000-0005-0000-0000-0000F4490000}"/>
    <cellStyle name="Prozent 9 2 4" xfId="916" xr:uid="{00000000-0005-0000-0000-0000F5490000}"/>
    <cellStyle name="Prozent 9 3" xfId="917" xr:uid="{00000000-0005-0000-0000-0000F6490000}"/>
    <cellStyle name="Prozent 9 3 2" xfId="918" xr:uid="{00000000-0005-0000-0000-0000F7490000}"/>
    <cellStyle name="Prozent 9 4" xfId="919" xr:uid="{00000000-0005-0000-0000-0000F8490000}"/>
    <cellStyle name="Prozent 9 5" xfId="920" xr:uid="{00000000-0005-0000-0000-0000F9490000}"/>
    <cellStyle name="Schlecht 2" xfId="921" xr:uid="{00000000-0005-0000-0000-0000FA490000}"/>
    <cellStyle name="Standard 10" xfId="922" xr:uid="{00000000-0005-0000-0000-0000FC490000}"/>
    <cellStyle name="Standard 10 2" xfId="923" xr:uid="{00000000-0005-0000-0000-0000FD490000}"/>
    <cellStyle name="Standard 10 2 2" xfId="924" xr:uid="{00000000-0005-0000-0000-0000FE490000}"/>
    <cellStyle name="Standard 10 2 2 2" xfId="925" xr:uid="{00000000-0005-0000-0000-0000FF490000}"/>
    <cellStyle name="Standard 10 2 2 2 2" xfId="926" xr:uid="{00000000-0005-0000-0000-0000004A0000}"/>
    <cellStyle name="Standard 10 2 2 2 3" xfId="927" xr:uid="{00000000-0005-0000-0000-0000014A0000}"/>
    <cellStyle name="Standard 10 2 2 2_40 Fleisch Standard" xfId="928" xr:uid="{00000000-0005-0000-0000-0000024A0000}"/>
    <cellStyle name="Standard 10 2 2 3" xfId="929" xr:uid="{00000000-0005-0000-0000-0000034A0000}"/>
    <cellStyle name="Standard 10 2 2 4" xfId="930" xr:uid="{00000000-0005-0000-0000-0000044A0000}"/>
    <cellStyle name="Standard 10 2 2_40 Fleisch Standard" xfId="931" xr:uid="{00000000-0005-0000-0000-0000054A0000}"/>
    <cellStyle name="Standard 10 2 3" xfId="932" xr:uid="{00000000-0005-0000-0000-0000064A0000}"/>
    <cellStyle name="Standard 10 2_40 Fleisch Standard" xfId="933" xr:uid="{00000000-0005-0000-0000-0000074A0000}"/>
    <cellStyle name="Standard 10 3" xfId="934" xr:uid="{00000000-0005-0000-0000-0000084A0000}"/>
    <cellStyle name="Standard 10 3 2" xfId="935" xr:uid="{00000000-0005-0000-0000-0000094A0000}"/>
    <cellStyle name="Standard 10 4" xfId="936" xr:uid="{00000000-0005-0000-0000-00000A4A0000}"/>
    <cellStyle name="Standard 10_30 neu Milch" xfId="937" xr:uid="{00000000-0005-0000-0000-00000B4A0000}"/>
    <cellStyle name="Standard 100" xfId="938" xr:uid="{00000000-0005-0000-0000-00000C4A0000}"/>
    <cellStyle name="Standard 101" xfId="939" xr:uid="{00000000-0005-0000-0000-00000D4A0000}"/>
    <cellStyle name="Standard 102" xfId="940" xr:uid="{00000000-0005-0000-0000-00000E4A0000}"/>
    <cellStyle name="Standard 103" xfId="941" xr:uid="{00000000-0005-0000-0000-00000F4A0000}"/>
    <cellStyle name="Standard 104" xfId="942" xr:uid="{00000000-0005-0000-0000-0000104A0000}"/>
    <cellStyle name="Standard 105" xfId="943" xr:uid="{00000000-0005-0000-0000-0000114A0000}"/>
    <cellStyle name="Standard 106" xfId="944" xr:uid="{00000000-0005-0000-0000-0000124A0000}"/>
    <cellStyle name="Standard 107" xfId="945" xr:uid="{00000000-0005-0000-0000-0000134A0000}"/>
    <cellStyle name="Standard 108" xfId="946" xr:uid="{00000000-0005-0000-0000-0000144A0000}"/>
    <cellStyle name="Standard 109" xfId="947" xr:uid="{00000000-0005-0000-0000-0000154A0000}"/>
    <cellStyle name="Standard 11" xfId="948" xr:uid="{00000000-0005-0000-0000-0000164A0000}"/>
    <cellStyle name="Standard 11 2" xfId="949" xr:uid="{00000000-0005-0000-0000-0000174A0000}"/>
    <cellStyle name="Standard 11_30 neu Milch" xfId="950" xr:uid="{00000000-0005-0000-0000-0000184A0000}"/>
    <cellStyle name="Standard 110" xfId="951" xr:uid="{00000000-0005-0000-0000-0000194A0000}"/>
    <cellStyle name="Standard 111" xfId="952" xr:uid="{00000000-0005-0000-0000-00001A4A0000}"/>
    <cellStyle name="Standard 112" xfId="953" xr:uid="{00000000-0005-0000-0000-00001B4A0000}"/>
    <cellStyle name="Standard 113" xfId="954" xr:uid="{00000000-0005-0000-0000-00001C4A0000}"/>
    <cellStyle name="Standard 114" xfId="955" xr:uid="{00000000-0005-0000-0000-00001D4A0000}"/>
    <cellStyle name="Standard 115" xfId="956" xr:uid="{00000000-0005-0000-0000-00001E4A0000}"/>
    <cellStyle name="Standard 115 2" xfId="957" xr:uid="{00000000-0005-0000-0000-00001F4A0000}"/>
    <cellStyle name="Standard 115 2 2" xfId="11665" xr:uid="{00000000-0005-0000-0000-0000204A0000}"/>
    <cellStyle name="Standard 115 3" xfId="11664" xr:uid="{00000000-0005-0000-0000-0000214A0000}"/>
    <cellStyle name="Standard 116" xfId="958" xr:uid="{00000000-0005-0000-0000-0000224A0000}"/>
    <cellStyle name="Standard 116 2" xfId="959" xr:uid="{00000000-0005-0000-0000-0000234A0000}"/>
    <cellStyle name="Standard 116 2 2" xfId="11667" xr:uid="{00000000-0005-0000-0000-0000244A0000}"/>
    <cellStyle name="Standard 116 3" xfId="11666" xr:uid="{00000000-0005-0000-0000-0000254A0000}"/>
    <cellStyle name="Standard 117" xfId="960" xr:uid="{00000000-0005-0000-0000-0000264A0000}"/>
    <cellStyle name="Standard 117 2" xfId="961" xr:uid="{00000000-0005-0000-0000-0000274A0000}"/>
    <cellStyle name="Standard 117 2 2" xfId="11669" xr:uid="{00000000-0005-0000-0000-0000284A0000}"/>
    <cellStyle name="Standard 117 3" xfId="11668" xr:uid="{00000000-0005-0000-0000-0000294A0000}"/>
    <cellStyle name="Standard 118" xfId="962" xr:uid="{00000000-0005-0000-0000-00002A4A0000}"/>
    <cellStyle name="Standard 118 2" xfId="963" xr:uid="{00000000-0005-0000-0000-00002B4A0000}"/>
    <cellStyle name="Standard 118 2 2" xfId="11671" xr:uid="{00000000-0005-0000-0000-00002C4A0000}"/>
    <cellStyle name="Standard 118 3" xfId="11670" xr:uid="{00000000-0005-0000-0000-00002D4A0000}"/>
    <cellStyle name="Standard 119" xfId="964" xr:uid="{00000000-0005-0000-0000-00002E4A0000}"/>
    <cellStyle name="Standard 119 2" xfId="965" xr:uid="{00000000-0005-0000-0000-00002F4A0000}"/>
    <cellStyle name="Standard 119 2 2" xfId="11673" xr:uid="{00000000-0005-0000-0000-0000304A0000}"/>
    <cellStyle name="Standard 119 3" xfId="11672" xr:uid="{00000000-0005-0000-0000-0000314A0000}"/>
    <cellStyle name="Standard 12" xfId="966" xr:uid="{00000000-0005-0000-0000-0000324A0000}"/>
    <cellStyle name="Standard 12 2" xfId="967" xr:uid="{00000000-0005-0000-0000-0000334A0000}"/>
    <cellStyle name="Standard 12 2 2" xfId="968" xr:uid="{00000000-0005-0000-0000-0000344A0000}"/>
    <cellStyle name="Standard 12 2 3" xfId="969" xr:uid="{00000000-0005-0000-0000-0000354A0000}"/>
    <cellStyle name="Standard 12 2_40 Fleisch Standard" xfId="970" xr:uid="{00000000-0005-0000-0000-0000364A0000}"/>
    <cellStyle name="Standard 12 3" xfId="971" xr:uid="{00000000-0005-0000-0000-0000374A0000}"/>
    <cellStyle name="Standard 12 3 2" xfId="972" xr:uid="{00000000-0005-0000-0000-0000384A0000}"/>
    <cellStyle name="Standard 12 3 2 2" xfId="973" xr:uid="{00000000-0005-0000-0000-0000394A0000}"/>
    <cellStyle name="Standard 12 3 2 3" xfId="974" xr:uid="{00000000-0005-0000-0000-00003A4A0000}"/>
    <cellStyle name="Standard 12 3 2_40 Fleisch Standard" xfId="975" xr:uid="{00000000-0005-0000-0000-00003B4A0000}"/>
    <cellStyle name="Standard 12 3 3" xfId="976" xr:uid="{00000000-0005-0000-0000-00003C4A0000}"/>
    <cellStyle name="Standard 12 3_40 Fleisch Standard" xfId="977" xr:uid="{00000000-0005-0000-0000-00003D4A0000}"/>
    <cellStyle name="Standard 12 4" xfId="978" xr:uid="{00000000-0005-0000-0000-00003E4A0000}"/>
    <cellStyle name="Standard 12 4 2" xfId="979" xr:uid="{00000000-0005-0000-0000-00003F4A0000}"/>
    <cellStyle name="Standard 12 5" xfId="980" xr:uid="{00000000-0005-0000-0000-0000404A0000}"/>
    <cellStyle name="Standard 12_30 neu Milch" xfId="981" xr:uid="{00000000-0005-0000-0000-0000414A0000}"/>
    <cellStyle name="Standard 120" xfId="982" xr:uid="{00000000-0005-0000-0000-0000424A0000}"/>
    <cellStyle name="Standard 120 2" xfId="983" xr:uid="{00000000-0005-0000-0000-0000434A0000}"/>
    <cellStyle name="Standard 120 2 2" xfId="11675" xr:uid="{00000000-0005-0000-0000-0000444A0000}"/>
    <cellStyle name="Standard 120 3" xfId="11674" xr:uid="{00000000-0005-0000-0000-0000454A0000}"/>
    <cellStyle name="Standard 121" xfId="984" xr:uid="{00000000-0005-0000-0000-0000464A0000}"/>
    <cellStyle name="Standard 121 2" xfId="985" xr:uid="{00000000-0005-0000-0000-0000474A0000}"/>
    <cellStyle name="Standard 121 2 2" xfId="11677" xr:uid="{00000000-0005-0000-0000-0000484A0000}"/>
    <cellStyle name="Standard 121 3" xfId="11676" xr:uid="{00000000-0005-0000-0000-0000494A0000}"/>
    <cellStyle name="Standard 122" xfId="986" xr:uid="{00000000-0005-0000-0000-00004A4A0000}"/>
    <cellStyle name="Standard 122 2" xfId="987" xr:uid="{00000000-0005-0000-0000-00004B4A0000}"/>
    <cellStyle name="Standard 122 2 2" xfId="11679" xr:uid="{00000000-0005-0000-0000-00004C4A0000}"/>
    <cellStyle name="Standard 122 3" xfId="11678" xr:uid="{00000000-0005-0000-0000-00004D4A0000}"/>
    <cellStyle name="Standard 123" xfId="988" xr:uid="{00000000-0005-0000-0000-00004E4A0000}"/>
    <cellStyle name="Standard 123 2" xfId="989" xr:uid="{00000000-0005-0000-0000-00004F4A0000}"/>
    <cellStyle name="Standard 123 2 2" xfId="11681" xr:uid="{00000000-0005-0000-0000-0000504A0000}"/>
    <cellStyle name="Standard 123 3" xfId="11680" xr:uid="{00000000-0005-0000-0000-0000514A0000}"/>
    <cellStyle name="Standard 124" xfId="990" xr:uid="{00000000-0005-0000-0000-0000524A0000}"/>
    <cellStyle name="Standard 124 2" xfId="991" xr:uid="{00000000-0005-0000-0000-0000534A0000}"/>
    <cellStyle name="Standard 124 2 2" xfId="11683" xr:uid="{00000000-0005-0000-0000-0000544A0000}"/>
    <cellStyle name="Standard 124 3" xfId="11682" xr:uid="{00000000-0005-0000-0000-0000554A0000}"/>
    <cellStyle name="Standard 125" xfId="992" xr:uid="{00000000-0005-0000-0000-0000564A0000}"/>
    <cellStyle name="Standard 125 2" xfId="993" xr:uid="{00000000-0005-0000-0000-0000574A0000}"/>
    <cellStyle name="Standard 125 2 2" xfId="11685" xr:uid="{00000000-0005-0000-0000-0000584A0000}"/>
    <cellStyle name="Standard 125 3" xfId="11684" xr:uid="{00000000-0005-0000-0000-0000594A0000}"/>
    <cellStyle name="Standard 126" xfId="994" xr:uid="{00000000-0005-0000-0000-00005A4A0000}"/>
    <cellStyle name="Standard 126 2" xfId="995" xr:uid="{00000000-0005-0000-0000-00005B4A0000}"/>
    <cellStyle name="Standard 126 2 2" xfId="11687" xr:uid="{00000000-0005-0000-0000-00005C4A0000}"/>
    <cellStyle name="Standard 126 3" xfId="11686" xr:uid="{00000000-0005-0000-0000-00005D4A0000}"/>
    <cellStyle name="Standard 127" xfId="996" xr:uid="{00000000-0005-0000-0000-00005E4A0000}"/>
    <cellStyle name="Standard 128" xfId="997" xr:uid="{00000000-0005-0000-0000-00005F4A0000}"/>
    <cellStyle name="Standard 129" xfId="998" xr:uid="{00000000-0005-0000-0000-0000604A0000}"/>
    <cellStyle name="Standard 13" xfId="999" xr:uid="{00000000-0005-0000-0000-0000614A0000}"/>
    <cellStyle name="Standard 13 2" xfId="1000" xr:uid="{00000000-0005-0000-0000-0000624A0000}"/>
    <cellStyle name="Standard 13 2 2" xfId="1001" xr:uid="{00000000-0005-0000-0000-0000634A0000}"/>
    <cellStyle name="Standard 13 2 3" xfId="1002" xr:uid="{00000000-0005-0000-0000-0000644A0000}"/>
    <cellStyle name="Standard 13 2_40 Fleisch Standard" xfId="1003" xr:uid="{00000000-0005-0000-0000-0000654A0000}"/>
    <cellStyle name="Standard 13 3" xfId="1004" xr:uid="{00000000-0005-0000-0000-0000664A0000}"/>
    <cellStyle name="Standard 13 3 2" xfId="1005" xr:uid="{00000000-0005-0000-0000-0000674A0000}"/>
    <cellStyle name="Standard 13 3 3" xfId="1006" xr:uid="{00000000-0005-0000-0000-0000684A0000}"/>
    <cellStyle name="Standard 13 3_40 Fleisch Standard" xfId="1007" xr:uid="{00000000-0005-0000-0000-0000694A0000}"/>
    <cellStyle name="Standard 13 4" xfId="1008" xr:uid="{00000000-0005-0000-0000-00006A4A0000}"/>
    <cellStyle name="Standard 13 5" xfId="1009" xr:uid="{00000000-0005-0000-0000-00006B4A0000}"/>
    <cellStyle name="Standard 13_40 Fleisch Standard" xfId="1010" xr:uid="{00000000-0005-0000-0000-00006C4A0000}"/>
    <cellStyle name="Standard 130" xfId="1011" xr:uid="{00000000-0005-0000-0000-00006D4A0000}"/>
    <cellStyle name="Standard 131" xfId="1012" xr:uid="{00000000-0005-0000-0000-00006E4A0000}"/>
    <cellStyle name="Standard 131 2" xfId="1013" xr:uid="{00000000-0005-0000-0000-00006F4A0000}"/>
    <cellStyle name="Standard 131 2 2" xfId="11689" xr:uid="{00000000-0005-0000-0000-0000704A0000}"/>
    <cellStyle name="Standard 131 3" xfId="11688" xr:uid="{00000000-0005-0000-0000-0000714A0000}"/>
    <cellStyle name="Standard 132" xfId="1014" xr:uid="{00000000-0005-0000-0000-0000724A0000}"/>
    <cellStyle name="Standard 132 2" xfId="1015" xr:uid="{00000000-0005-0000-0000-0000734A0000}"/>
    <cellStyle name="Standard 132 2 2" xfId="11691" xr:uid="{00000000-0005-0000-0000-0000744A0000}"/>
    <cellStyle name="Standard 132 3" xfId="11690" xr:uid="{00000000-0005-0000-0000-0000754A0000}"/>
    <cellStyle name="Standard 133" xfId="1016" xr:uid="{00000000-0005-0000-0000-0000764A0000}"/>
    <cellStyle name="Standard 133 2" xfId="11692" xr:uid="{00000000-0005-0000-0000-0000774A0000}"/>
    <cellStyle name="Standard 134" xfId="1017" xr:uid="{00000000-0005-0000-0000-0000784A0000}"/>
    <cellStyle name="Standard 134 2" xfId="1018" xr:uid="{00000000-0005-0000-0000-0000794A0000}"/>
    <cellStyle name="Standard 134 2 2" xfId="1019" xr:uid="{00000000-0005-0000-0000-00007A4A0000}"/>
    <cellStyle name="Standard 134 3" xfId="1020" xr:uid="{00000000-0005-0000-0000-00007B4A0000}"/>
    <cellStyle name="Standard 134 4" xfId="1021" xr:uid="{00000000-0005-0000-0000-00007C4A0000}"/>
    <cellStyle name="Standard 135" xfId="1022" xr:uid="{00000000-0005-0000-0000-00007D4A0000}"/>
    <cellStyle name="Standard 135 2" xfId="1023" xr:uid="{00000000-0005-0000-0000-00007E4A0000}"/>
    <cellStyle name="Standard 135 2 2" xfId="1024" xr:uid="{00000000-0005-0000-0000-00007F4A0000}"/>
    <cellStyle name="Standard 135 3" xfId="1025" xr:uid="{00000000-0005-0000-0000-0000804A0000}"/>
    <cellStyle name="Standard 135 4" xfId="1026" xr:uid="{00000000-0005-0000-0000-0000814A0000}"/>
    <cellStyle name="Standard 136" xfId="1027" xr:uid="{00000000-0005-0000-0000-0000824A0000}"/>
    <cellStyle name="Standard 136 2" xfId="1028" xr:uid="{00000000-0005-0000-0000-0000834A0000}"/>
    <cellStyle name="Standard 136 2 2" xfId="1029" xr:uid="{00000000-0005-0000-0000-0000844A0000}"/>
    <cellStyle name="Standard 136 3" xfId="1030" xr:uid="{00000000-0005-0000-0000-0000854A0000}"/>
    <cellStyle name="Standard 136 4" xfId="1031" xr:uid="{00000000-0005-0000-0000-0000864A0000}"/>
    <cellStyle name="Standard 137" xfId="1032" xr:uid="{00000000-0005-0000-0000-0000874A0000}"/>
    <cellStyle name="Standard 137 2" xfId="1033" xr:uid="{00000000-0005-0000-0000-0000884A0000}"/>
    <cellStyle name="Standard 137 2 2" xfId="1034" xr:uid="{00000000-0005-0000-0000-0000894A0000}"/>
    <cellStyle name="Standard 137 3" xfId="1035" xr:uid="{00000000-0005-0000-0000-00008A4A0000}"/>
    <cellStyle name="Standard 137 4" xfId="1036" xr:uid="{00000000-0005-0000-0000-00008B4A0000}"/>
    <cellStyle name="Standard 138" xfId="1037" xr:uid="{00000000-0005-0000-0000-00008C4A0000}"/>
    <cellStyle name="Standard 138 2" xfId="1038" xr:uid="{00000000-0005-0000-0000-00008D4A0000}"/>
    <cellStyle name="Standard 138 2 2" xfId="1039" xr:uid="{00000000-0005-0000-0000-00008E4A0000}"/>
    <cellStyle name="Standard 138 3" xfId="1040" xr:uid="{00000000-0005-0000-0000-00008F4A0000}"/>
    <cellStyle name="Standard 138 4" xfId="1041" xr:uid="{00000000-0005-0000-0000-0000904A0000}"/>
    <cellStyle name="Standard 139" xfId="1042" xr:uid="{00000000-0005-0000-0000-0000914A0000}"/>
    <cellStyle name="Standard 139 2" xfId="1043" xr:uid="{00000000-0005-0000-0000-0000924A0000}"/>
    <cellStyle name="Standard 139 2 2" xfId="11694" xr:uid="{00000000-0005-0000-0000-0000934A0000}"/>
    <cellStyle name="Standard 139 3" xfId="11693" xr:uid="{00000000-0005-0000-0000-0000944A0000}"/>
    <cellStyle name="Standard 14" xfId="1044" xr:uid="{00000000-0005-0000-0000-0000954A0000}"/>
    <cellStyle name="Standard 14 2" xfId="1045" xr:uid="{00000000-0005-0000-0000-0000964A0000}"/>
    <cellStyle name="Standard 140" xfId="1046" xr:uid="{00000000-0005-0000-0000-0000974A0000}"/>
    <cellStyle name="Standard 140 2" xfId="1047" xr:uid="{00000000-0005-0000-0000-0000984A0000}"/>
    <cellStyle name="Standard 140 2 2" xfId="11696" xr:uid="{00000000-0005-0000-0000-0000994A0000}"/>
    <cellStyle name="Standard 140 3" xfId="11695" xr:uid="{00000000-0005-0000-0000-00009A4A0000}"/>
    <cellStyle name="Standard 141" xfId="1048" xr:uid="{00000000-0005-0000-0000-00009B4A0000}"/>
    <cellStyle name="Standard 141 2" xfId="2186" xr:uid="{00000000-0005-0000-0000-00009C4A0000}"/>
    <cellStyle name="Standard 141 2 2" xfId="12511" xr:uid="{00000000-0005-0000-0000-00009D4A0000}"/>
    <cellStyle name="Standard 141 3" xfId="11697" xr:uid="{00000000-0005-0000-0000-00009E4A0000}"/>
    <cellStyle name="Standard 142" xfId="1049" xr:uid="{00000000-0005-0000-0000-00009F4A0000}"/>
    <cellStyle name="Standard 142 2" xfId="2187" xr:uid="{00000000-0005-0000-0000-0000A04A0000}"/>
    <cellStyle name="Standard 142 2 2" xfId="12512" xr:uid="{00000000-0005-0000-0000-0000A14A0000}"/>
    <cellStyle name="Standard 142 3" xfId="11698" xr:uid="{00000000-0005-0000-0000-0000A24A0000}"/>
    <cellStyle name="Standard 143" xfId="1050" xr:uid="{00000000-0005-0000-0000-0000A34A0000}"/>
    <cellStyle name="Standard 144" xfId="1051" xr:uid="{00000000-0005-0000-0000-0000A44A0000}"/>
    <cellStyle name="Standard 145" xfId="1052" xr:uid="{00000000-0005-0000-0000-0000A54A0000}"/>
    <cellStyle name="Standard 146" xfId="1053" xr:uid="{00000000-0005-0000-0000-0000A64A0000}"/>
    <cellStyle name="Standard 147" xfId="1054" xr:uid="{00000000-0005-0000-0000-0000A74A0000}"/>
    <cellStyle name="Standard 147 2" xfId="2188" xr:uid="{00000000-0005-0000-0000-0000A84A0000}"/>
    <cellStyle name="Standard 147 2 2" xfId="12513" xr:uid="{00000000-0005-0000-0000-0000A94A0000}"/>
    <cellStyle name="Standard 147 3" xfId="11699" xr:uid="{00000000-0005-0000-0000-0000AA4A0000}"/>
    <cellStyle name="Standard 148" xfId="1055" xr:uid="{00000000-0005-0000-0000-0000AB4A0000}"/>
    <cellStyle name="Standard 149" xfId="1056" xr:uid="{00000000-0005-0000-0000-0000AC4A0000}"/>
    <cellStyle name="Standard 15" xfId="1057" xr:uid="{00000000-0005-0000-0000-0000AD4A0000}"/>
    <cellStyle name="Standard 15 2" xfId="1058" xr:uid="{00000000-0005-0000-0000-0000AE4A0000}"/>
    <cellStyle name="Standard 15 3" xfId="1059" xr:uid="{00000000-0005-0000-0000-0000AF4A0000}"/>
    <cellStyle name="Standard 15_40 Fleisch Standard" xfId="1060" xr:uid="{00000000-0005-0000-0000-0000B04A0000}"/>
    <cellStyle name="Standard 150" xfId="1" xr:uid="{00000000-0005-0000-0000-0000B14A0000}"/>
    <cellStyle name="Standard 151" xfId="1377" xr:uid="{00000000-0005-0000-0000-0000B24A0000}"/>
    <cellStyle name="Standard 152" xfId="1383" xr:uid="{00000000-0005-0000-0000-0000B34A0000}"/>
    <cellStyle name="Standard 153" xfId="1381" xr:uid="{00000000-0005-0000-0000-0000B44A0000}"/>
    <cellStyle name="Standard 154" xfId="1382" xr:uid="{00000000-0005-0000-0000-0000B54A0000}"/>
    <cellStyle name="Standard 155" xfId="1380" xr:uid="{00000000-0005-0000-0000-0000B64A0000}"/>
    <cellStyle name="Standard 156" xfId="1378" xr:uid="{00000000-0005-0000-0000-0000B74A0000}"/>
    <cellStyle name="Standard 157" xfId="1379" xr:uid="{00000000-0005-0000-0000-0000B84A0000}"/>
    <cellStyle name="Standard 158" xfId="2270" xr:uid="{00000000-0005-0000-0000-0000B94A0000}"/>
    <cellStyle name="Standard 159" xfId="2268" xr:uid="{00000000-0005-0000-0000-0000BA4A0000}"/>
    <cellStyle name="Standard 16" xfId="1061" xr:uid="{00000000-0005-0000-0000-0000BB4A0000}"/>
    <cellStyle name="Standard 16 2" xfId="1062" xr:uid="{00000000-0005-0000-0000-0000BC4A0000}"/>
    <cellStyle name="Standard 16 3" xfId="1063" xr:uid="{00000000-0005-0000-0000-0000BD4A0000}"/>
    <cellStyle name="Standard 16_40 Fleisch Standard" xfId="1064" xr:uid="{00000000-0005-0000-0000-0000BE4A0000}"/>
    <cellStyle name="Standard 160" xfId="2269" xr:uid="{00000000-0005-0000-0000-0000BF4A0000}"/>
    <cellStyle name="Standard 17" xfId="1065" xr:uid="{00000000-0005-0000-0000-0000C04A0000}"/>
    <cellStyle name="Standard 17 2" xfId="1066" xr:uid="{00000000-0005-0000-0000-0000C14A0000}"/>
    <cellStyle name="Standard 17 3" xfId="1067" xr:uid="{00000000-0005-0000-0000-0000C24A0000}"/>
    <cellStyle name="Standard 17_40 Fleisch Standard" xfId="1068" xr:uid="{00000000-0005-0000-0000-0000C34A0000}"/>
    <cellStyle name="Standard 18" xfId="1069" xr:uid="{00000000-0005-0000-0000-0000C44A0000}"/>
    <cellStyle name="Standard 18 2" xfId="1070" xr:uid="{00000000-0005-0000-0000-0000C54A0000}"/>
    <cellStyle name="Standard 18 3" xfId="1071" xr:uid="{00000000-0005-0000-0000-0000C64A0000}"/>
    <cellStyle name="Standard 18_40 Fleisch Standard" xfId="1072" xr:uid="{00000000-0005-0000-0000-0000C74A0000}"/>
    <cellStyle name="Standard 19" xfId="1073" xr:uid="{00000000-0005-0000-0000-0000C84A0000}"/>
    <cellStyle name="Standard 19 2" xfId="1074" xr:uid="{00000000-0005-0000-0000-0000C94A0000}"/>
    <cellStyle name="Standard 19 3" xfId="1075" xr:uid="{00000000-0005-0000-0000-0000CA4A0000}"/>
    <cellStyle name="Standard 19_40 Fleisch Standard" xfId="1076" xr:uid="{00000000-0005-0000-0000-0000CB4A0000}"/>
    <cellStyle name="Standard 2" xfId="1077" xr:uid="{00000000-0005-0000-0000-0000CC4A0000}"/>
    <cellStyle name="Standard 2 10" xfId="1078" xr:uid="{00000000-0005-0000-0000-0000CD4A0000}"/>
    <cellStyle name="Standard 2 11" xfId="1079" xr:uid="{00000000-0005-0000-0000-0000CE4A0000}"/>
    <cellStyle name="Standard 2 12" xfId="1080" xr:uid="{00000000-0005-0000-0000-0000CF4A0000}"/>
    <cellStyle name="Standard 2 13" xfId="1081" xr:uid="{00000000-0005-0000-0000-0000D04A0000}"/>
    <cellStyle name="Standard 2 14" xfId="11700" xr:uid="{00000000-0005-0000-0000-0000D14A0000}"/>
    <cellStyle name="Standard 2 2" xfId="1082" xr:uid="{00000000-0005-0000-0000-0000D24A0000}"/>
    <cellStyle name="Standard 2 2 2" xfId="1083" xr:uid="{00000000-0005-0000-0000-0000D34A0000}"/>
    <cellStyle name="Standard 2 2 2 2" xfId="11701" xr:uid="{00000000-0005-0000-0000-0000D44A0000}"/>
    <cellStyle name="Standard 2 2 3" xfId="1084" xr:uid="{00000000-0005-0000-0000-0000D54A0000}"/>
    <cellStyle name="Standard 2 2 3 2" xfId="11702" xr:uid="{00000000-0005-0000-0000-0000D64A0000}"/>
    <cellStyle name="Standard 2 2_30 neu Milch" xfId="1085" xr:uid="{00000000-0005-0000-0000-0000D74A0000}"/>
    <cellStyle name="Standard 2 3" xfId="1086" xr:uid="{00000000-0005-0000-0000-0000D84A0000}"/>
    <cellStyle name="Standard 2 3 2" xfId="1087" xr:uid="{00000000-0005-0000-0000-0000D94A0000}"/>
    <cellStyle name="Standard 2 3 3" xfId="1088" xr:uid="{00000000-0005-0000-0000-0000DA4A0000}"/>
    <cellStyle name="Standard 2 3 4" xfId="1089" xr:uid="{00000000-0005-0000-0000-0000DB4A0000}"/>
    <cellStyle name="Standard 2 3_40 Fleisch Standard" xfId="1090" xr:uid="{00000000-0005-0000-0000-0000DC4A0000}"/>
    <cellStyle name="Standard 2 4" xfId="1091" xr:uid="{00000000-0005-0000-0000-0000DD4A0000}"/>
    <cellStyle name="Standard 2 4 2" xfId="1092" xr:uid="{00000000-0005-0000-0000-0000DE4A0000}"/>
    <cellStyle name="Standard 2 4 2 2" xfId="2190" xr:uid="{00000000-0005-0000-0000-0000DF4A0000}"/>
    <cellStyle name="Standard 2 4 3" xfId="2189" xr:uid="{00000000-0005-0000-0000-0000E04A0000}"/>
    <cellStyle name="Standard 2 5" xfId="1093" xr:uid="{00000000-0005-0000-0000-0000E14A0000}"/>
    <cellStyle name="Standard 2 5 2" xfId="1094" xr:uid="{00000000-0005-0000-0000-0000E24A0000}"/>
    <cellStyle name="Standard 2 5 3" xfId="1095" xr:uid="{00000000-0005-0000-0000-0000E34A0000}"/>
    <cellStyle name="Standard 2 5_40 Fleisch Standard" xfId="1096" xr:uid="{00000000-0005-0000-0000-0000E44A0000}"/>
    <cellStyle name="Standard 2 6" xfId="1097" xr:uid="{00000000-0005-0000-0000-0000E54A0000}"/>
    <cellStyle name="Standard 2 6 2" xfId="1098" xr:uid="{00000000-0005-0000-0000-0000E64A0000}"/>
    <cellStyle name="Standard 2 7" xfId="1099" xr:uid="{00000000-0005-0000-0000-0000E74A0000}"/>
    <cellStyle name="Standard 2 7 2" xfId="1100" xr:uid="{00000000-0005-0000-0000-0000E84A0000}"/>
    <cellStyle name="Standard 2 8" xfId="1101" xr:uid="{00000000-0005-0000-0000-0000E94A0000}"/>
    <cellStyle name="Standard 2 9" xfId="1102" xr:uid="{00000000-0005-0000-0000-0000EA4A0000}"/>
    <cellStyle name="Standard 2_30 neu Milch" xfId="1103" xr:uid="{00000000-0005-0000-0000-0000EB4A0000}"/>
    <cellStyle name="Standard 20" xfId="1104" xr:uid="{00000000-0005-0000-0000-0000EC4A0000}"/>
    <cellStyle name="Standard 20 2" xfId="1105" xr:uid="{00000000-0005-0000-0000-0000ED4A0000}"/>
    <cellStyle name="Standard 20 2 2" xfId="11704" xr:uid="{00000000-0005-0000-0000-0000EE4A0000}"/>
    <cellStyle name="Standard 20 3" xfId="1106" xr:uid="{00000000-0005-0000-0000-0000EF4A0000}"/>
    <cellStyle name="Standard 20 3 2" xfId="11705" xr:uid="{00000000-0005-0000-0000-0000F04A0000}"/>
    <cellStyle name="Standard 20 4" xfId="11703" xr:uid="{00000000-0005-0000-0000-0000F14A0000}"/>
    <cellStyle name="Standard 20_40 Fleisch Standard" xfId="1107" xr:uid="{00000000-0005-0000-0000-0000F24A0000}"/>
    <cellStyle name="Standard 21" xfId="1108" xr:uid="{00000000-0005-0000-0000-0000F34A0000}"/>
    <cellStyle name="Standard 21 2" xfId="1109" xr:uid="{00000000-0005-0000-0000-0000F44A0000}"/>
    <cellStyle name="Standard 21 3" xfId="1110" xr:uid="{00000000-0005-0000-0000-0000F54A0000}"/>
    <cellStyle name="Standard 21_40 Fleisch Standard" xfId="1111" xr:uid="{00000000-0005-0000-0000-0000F64A0000}"/>
    <cellStyle name="Standard 22" xfId="1112" xr:uid="{00000000-0005-0000-0000-0000F74A0000}"/>
    <cellStyle name="Standard 22 2" xfId="1113" xr:uid="{00000000-0005-0000-0000-0000F84A0000}"/>
    <cellStyle name="Standard 22 3" xfId="1114" xr:uid="{00000000-0005-0000-0000-0000F94A0000}"/>
    <cellStyle name="Standard 22_40 Fleisch Standard" xfId="1115" xr:uid="{00000000-0005-0000-0000-0000FA4A0000}"/>
    <cellStyle name="Standard 23" xfId="1116" xr:uid="{00000000-0005-0000-0000-0000FB4A0000}"/>
    <cellStyle name="Standard 23 2" xfId="1117" xr:uid="{00000000-0005-0000-0000-0000FC4A0000}"/>
    <cellStyle name="Standard 23 2 2" xfId="11707" xr:uid="{00000000-0005-0000-0000-0000FD4A0000}"/>
    <cellStyle name="Standard 23 3" xfId="1118" xr:uid="{00000000-0005-0000-0000-0000FE4A0000}"/>
    <cellStyle name="Standard 23 3 2" xfId="11708" xr:uid="{00000000-0005-0000-0000-0000FF4A0000}"/>
    <cellStyle name="Standard 23 4" xfId="11706" xr:uid="{00000000-0005-0000-0000-0000004B0000}"/>
    <cellStyle name="Standard 23_40 Fleisch Standard" xfId="1119" xr:uid="{00000000-0005-0000-0000-0000014B0000}"/>
    <cellStyle name="Standard 24" xfId="1120" xr:uid="{00000000-0005-0000-0000-0000024B0000}"/>
    <cellStyle name="Standard 24 2" xfId="1121" xr:uid="{00000000-0005-0000-0000-0000034B0000}"/>
    <cellStyle name="Standard 24 3" xfId="1122" xr:uid="{00000000-0005-0000-0000-0000044B0000}"/>
    <cellStyle name="Standard 24_40 Fleisch Standard" xfId="1123" xr:uid="{00000000-0005-0000-0000-0000054B0000}"/>
    <cellStyle name="Standard 25" xfId="1124" xr:uid="{00000000-0005-0000-0000-0000064B0000}"/>
    <cellStyle name="Standard 25 2" xfId="1125" xr:uid="{00000000-0005-0000-0000-0000074B0000}"/>
    <cellStyle name="Standard 26" xfId="1126" xr:uid="{00000000-0005-0000-0000-0000084B0000}"/>
    <cellStyle name="Standard 26 2" xfId="1127" xr:uid="{00000000-0005-0000-0000-0000094B0000}"/>
    <cellStyle name="Standard 26 2 2" xfId="11710" xr:uid="{00000000-0005-0000-0000-00000A4B0000}"/>
    <cellStyle name="Standard 26 3" xfId="1128" xr:uid="{00000000-0005-0000-0000-00000B4B0000}"/>
    <cellStyle name="Standard 26 3 2" xfId="1129" xr:uid="{00000000-0005-0000-0000-00000C4B0000}"/>
    <cellStyle name="Standard 26 3 2 2" xfId="11712" xr:uid="{00000000-0005-0000-0000-00000D4B0000}"/>
    <cellStyle name="Standard 26 3 3" xfId="11711" xr:uid="{00000000-0005-0000-0000-00000E4B0000}"/>
    <cellStyle name="Standard 26 4" xfId="1130" xr:uid="{00000000-0005-0000-0000-00000F4B0000}"/>
    <cellStyle name="Standard 26 4 2" xfId="11713" xr:uid="{00000000-0005-0000-0000-0000104B0000}"/>
    <cellStyle name="Standard 26 5" xfId="11709" xr:uid="{00000000-0005-0000-0000-0000114B0000}"/>
    <cellStyle name="Standard 26_40 Fleisch Standard" xfId="1131" xr:uid="{00000000-0005-0000-0000-0000124B0000}"/>
    <cellStyle name="Standard 27" xfId="1132" xr:uid="{00000000-0005-0000-0000-0000134B0000}"/>
    <cellStyle name="Standard 27 2" xfId="1133" xr:uid="{00000000-0005-0000-0000-0000144B0000}"/>
    <cellStyle name="Standard 27 2 2" xfId="1134" xr:uid="{00000000-0005-0000-0000-0000154B0000}"/>
    <cellStyle name="Standard 27 2 2 2" xfId="1135" xr:uid="{00000000-0005-0000-0000-0000164B0000}"/>
    <cellStyle name="Standard 27 2 3" xfId="1136" xr:uid="{00000000-0005-0000-0000-0000174B0000}"/>
    <cellStyle name="Standard 27 2 4" xfId="1137" xr:uid="{00000000-0005-0000-0000-0000184B0000}"/>
    <cellStyle name="Standard 27 3" xfId="1138" xr:uid="{00000000-0005-0000-0000-0000194B0000}"/>
    <cellStyle name="Standard 27 3 2" xfId="1139" xr:uid="{00000000-0005-0000-0000-00001A4B0000}"/>
    <cellStyle name="Standard 27 4" xfId="1140" xr:uid="{00000000-0005-0000-0000-00001B4B0000}"/>
    <cellStyle name="Standard 27 5" xfId="1141" xr:uid="{00000000-0005-0000-0000-00001C4B0000}"/>
    <cellStyle name="Standard 28" xfId="1142" xr:uid="{00000000-0005-0000-0000-00001D4B0000}"/>
    <cellStyle name="Standard 28 2" xfId="1143" xr:uid="{00000000-0005-0000-0000-00001E4B0000}"/>
    <cellStyle name="Standard 28 2 2" xfId="1144" xr:uid="{00000000-0005-0000-0000-00001F4B0000}"/>
    <cellStyle name="Standard 28 2 2 2" xfId="1145" xr:uid="{00000000-0005-0000-0000-0000204B0000}"/>
    <cellStyle name="Standard 28 2 3" xfId="1146" xr:uid="{00000000-0005-0000-0000-0000214B0000}"/>
    <cellStyle name="Standard 28 2 4" xfId="1147" xr:uid="{00000000-0005-0000-0000-0000224B0000}"/>
    <cellStyle name="Standard 28 3" xfId="1148" xr:uid="{00000000-0005-0000-0000-0000234B0000}"/>
    <cellStyle name="Standard 28 3 2" xfId="1149" xr:uid="{00000000-0005-0000-0000-0000244B0000}"/>
    <cellStyle name="Standard 28 4" xfId="1150" xr:uid="{00000000-0005-0000-0000-0000254B0000}"/>
    <cellStyle name="Standard 28 5" xfId="1151" xr:uid="{00000000-0005-0000-0000-0000264B0000}"/>
    <cellStyle name="Standard 29" xfId="1152" xr:uid="{00000000-0005-0000-0000-0000274B0000}"/>
    <cellStyle name="Standard 3" xfId="1153" xr:uid="{00000000-0005-0000-0000-0000284B0000}"/>
    <cellStyle name="Standard 3 2" xfId="1154" xr:uid="{00000000-0005-0000-0000-0000294B0000}"/>
    <cellStyle name="Standard 3 2 2" xfId="1155" xr:uid="{00000000-0005-0000-0000-00002A4B0000}"/>
    <cellStyle name="Standard 3 2 2 2" xfId="11714" xr:uid="{00000000-0005-0000-0000-00002B4B0000}"/>
    <cellStyle name="Standard 3 2 3" xfId="1156" xr:uid="{00000000-0005-0000-0000-00002C4B0000}"/>
    <cellStyle name="Standard 3 2 3 2" xfId="11715" xr:uid="{00000000-0005-0000-0000-00002D4B0000}"/>
    <cellStyle name="Standard 3 3" xfId="1157" xr:uid="{00000000-0005-0000-0000-00002E4B0000}"/>
    <cellStyle name="Standard 3 3 2" xfId="11716" xr:uid="{00000000-0005-0000-0000-00002F4B0000}"/>
    <cellStyle name="Standard 3 4" xfId="1158" xr:uid="{00000000-0005-0000-0000-0000304B0000}"/>
    <cellStyle name="Standard 3 4 2" xfId="11717" xr:uid="{00000000-0005-0000-0000-0000314B0000}"/>
    <cellStyle name="Standard 3_30 neu Milch" xfId="1159" xr:uid="{00000000-0005-0000-0000-0000324B0000}"/>
    <cellStyle name="Standard 30" xfId="1160" xr:uid="{00000000-0005-0000-0000-0000334B0000}"/>
    <cellStyle name="Standard 31" xfId="1161" xr:uid="{00000000-0005-0000-0000-0000344B0000}"/>
    <cellStyle name="Standard 32" xfId="1162" xr:uid="{00000000-0005-0000-0000-0000354B0000}"/>
    <cellStyle name="Standard 33" xfId="1163" xr:uid="{00000000-0005-0000-0000-0000364B0000}"/>
    <cellStyle name="Standard 34" xfId="1164" xr:uid="{00000000-0005-0000-0000-0000374B0000}"/>
    <cellStyle name="Standard 35" xfId="1165" xr:uid="{00000000-0005-0000-0000-0000384B0000}"/>
    <cellStyle name="Standard 36" xfId="1166" xr:uid="{00000000-0005-0000-0000-0000394B0000}"/>
    <cellStyle name="Standard 37" xfId="1167" xr:uid="{00000000-0005-0000-0000-00003A4B0000}"/>
    <cellStyle name="Standard 38" xfId="1168" xr:uid="{00000000-0005-0000-0000-00003B4B0000}"/>
    <cellStyle name="Standard 39" xfId="1169" xr:uid="{00000000-0005-0000-0000-00003C4B0000}"/>
    <cellStyle name="Standard 4" xfId="1170" xr:uid="{00000000-0005-0000-0000-00003D4B0000}"/>
    <cellStyle name="Standard 4 2" xfId="1171" xr:uid="{00000000-0005-0000-0000-00003E4B0000}"/>
    <cellStyle name="Standard 4 2 2" xfId="1172" xr:uid="{00000000-0005-0000-0000-00003F4B0000}"/>
    <cellStyle name="Standard 4 2 2 2" xfId="11718" xr:uid="{00000000-0005-0000-0000-0000404B0000}"/>
    <cellStyle name="Standard 4 2 3" xfId="1173" xr:uid="{00000000-0005-0000-0000-0000414B0000}"/>
    <cellStyle name="Standard 4 2 4" xfId="1174" xr:uid="{00000000-0005-0000-0000-0000424B0000}"/>
    <cellStyle name="Standard 4 2_40 Fleisch Standard" xfId="1175" xr:uid="{00000000-0005-0000-0000-0000434B0000}"/>
    <cellStyle name="Standard 4 3" xfId="1176" xr:uid="{00000000-0005-0000-0000-0000444B0000}"/>
    <cellStyle name="Standard 4 3 2" xfId="1177" xr:uid="{00000000-0005-0000-0000-0000454B0000}"/>
    <cellStyle name="Standard 4 4" xfId="1178" xr:uid="{00000000-0005-0000-0000-0000464B0000}"/>
    <cellStyle name="Standard 4 4 2" xfId="1179" xr:uid="{00000000-0005-0000-0000-0000474B0000}"/>
    <cellStyle name="Standard 4 5" xfId="1180" xr:uid="{00000000-0005-0000-0000-0000484B0000}"/>
    <cellStyle name="Standard 4 6" xfId="1181" xr:uid="{00000000-0005-0000-0000-0000494B0000}"/>
    <cellStyle name="Standard 4_30 neu Milch" xfId="1182" xr:uid="{00000000-0005-0000-0000-00004A4B0000}"/>
    <cellStyle name="Standard 40" xfId="1183" xr:uid="{00000000-0005-0000-0000-00004B4B0000}"/>
    <cellStyle name="Standard 41" xfId="1184" xr:uid="{00000000-0005-0000-0000-00004C4B0000}"/>
    <cellStyle name="Standard 42" xfId="1185" xr:uid="{00000000-0005-0000-0000-00004D4B0000}"/>
    <cellStyle name="Standard 43" xfId="1186" xr:uid="{00000000-0005-0000-0000-00004E4B0000}"/>
    <cellStyle name="Standard 44" xfId="1187" xr:uid="{00000000-0005-0000-0000-00004F4B0000}"/>
    <cellStyle name="Standard 45" xfId="1188" xr:uid="{00000000-0005-0000-0000-0000504B0000}"/>
    <cellStyle name="Standard 46" xfId="1189" xr:uid="{00000000-0005-0000-0000-0000514B0000}"/>
    <cellStyle name="Standard 47" xfId="1190" xr:uid="{00000000-0005-0000-0000-0000524B0000}"/>
    <cellStyle name="Standard 48" xfId="1191" xr:uid="{00000000-0005-0000-0000-0000534B0000}"/>
    <cellStyle name="Standard 49" xfId="1192" xr:uid="{00000000-0005-0000-0000-0000544B0000}"/>
    <cellStyle name="Standard 5" xfId="1193" xr:uid="{00000000-0005-0000-0000-0000554B0000}"/>
    <cellStyle name="Standard 5 2" xfId="1194" xr:uid="{00000000-0005-0000-0000-0000564B0000}"/>
    <cellStyle name="Standard 5 2 2" xfId="1195" xr:uid="{00000000-0005-0000-0000-0000574B0000}"/>
    <cellStyle name="Standard 5 2 2 2" xfId="1196" xr:uid="{00000000-0005-0000-0000-0000584B0000}"/>
    <cellStyle name="Standard 5 2 2 3" xfId="1197" xr:uid="{00000000-0005-0000-0000-0000594B0000}"/>
    <cellStyle name="Standard 5 2 2_40 Fleisch Standard" xfId="1198" xr:uid="{00000000-0005-0000-0000-00005A4B0000}"/>
    <cellStyle name="Standard 5 2 3" xfId="1199" xr:uid="{00000000-0005-0000-0000-00005B4B0000}"/>
    <cellStyle name="Standard 5 2 3 2" xfId="1200" xr:uid="{00000000-0005-0000-0000-00005C4B0000}"/>
    <cellStyle name="Standard 5 2 4" xfId="1201" xr:uid="{00000000-0005-0000-0000-00005D4B0000}"/>
    <cellStyle name="Standard 5 2 4 2" xfId="11720" xr:uid="{00000000-0005-0000-0000-00005E4B0000}"/>
    <cellStyle name="Standard 5 2 5" xfId="1202" xr:uid="{00000000-0005-0000-0000-00005F4B0000}"/>
    <cellStyle name="Standard 5 2_30 neu Milch" xfId="1203" xr:uid="{00000000-0005-0000-0000-0000604B0000}"/>
    <cellStyle name="Standard 5 3" xfId="1204" xr:uid="{00000000-0005-0000-0000-0000614B0000}"/>
    <cellStyle name="Standard 5 3 2" xfId="1205" xr:uid="{00000000-0005-0000-0000-0000624B0000}"/>
    <cellStyle name="Standard 5 3 3" xfId="1206" xr:uid="{00000000-0005-0000-0000-0000634B0000}"/>
    <cellStyle name="Standard 5 3_40 Fleisch Standard" xfId="1207" xr:uid="{00000000-0005-0000-0000-0000644B0000}"/>
    <cellStyle name="Standard 5 4" xfId="1208" xr:uid="{00000000-0005-0000-0000-0000654B0000}"/>
    <cellStyle name="Standard 5 4 2" xfId="1209" xr:uid="{00000000-0005-0000-0000-0000664B0000}"/>
    <cellStyle name="Standard 5 5" xfId="1210" xr:uid="{00000000-0005-0000-0000-0000674B0000}"/>
    <cellStyle name="Standard 5 5 2" xfId="11721" xr:uid="{00000000-0005-0000-0000-0000684B0000}"/>
    <cellStyle name="Standard 5 6" xfId="1211" xr:uid="{00000000-0005-0000-0000-0000694B0000}"/>
    <cellStyle name="Standard 5 7" xfId="1212" xr:uid="{00000000-0005-0000-0000-00006A4B0000}"/>
    <cellStyle name="Standard 5 8" xfId="11719" xr:uid="{00000000-0005-0000-0000-00006B4B0000}"/>
    <cellStyle name="Standard 5_30 neu Milch" xfId="1213" xr:uid="{00000000-0005-0000-0000-00006C4B0000}"/>
    <cellStyle name="Standard 50" xfId="1214" xr:uid="{00000000-0005-0000-0000-00006D4B0000}"/>
    <cellStyle name="Standard 51" xfId="1215" xr:uid="{00000000-0005-0000-0000-00006E4B0000}"/>
    <cellStyle name="Standard 52" xfId="1216" xr:uid="{00000000-0005-0000-0000-00006F4B0000}"/>
    <cellStyle name="Standard 53" xfId="1217" xr:uid="{00000000-0005-0000-0000-0000704B0000}"/>
    <cellStyle name="Standard 54" xfId="1218" xr:uid="{00000000-0005-0000-0000-0000714B0000}"/>
    <cellStyle name="Standard 55" xfId="1219" xr:uid="{00000000-0005-0000-0000-0000724B0000}"/>
    <cellStyle name="Standard 56" xfId="1220" xr:uid="{00000000-0005-0000-0000-0000734B0000}"/>
    <cellStyle name="Standard 57" xfId="1221" xr:uid="{00000000-0005-0000-0000-0000744B0000}"/>
    <cellStyle name="Standard 58" xfId="1222" xr:uid="{00000000-0005-0000-0000-0000754B0000}"/>
    <cellStyle name="Standard 59" xfId="1223" xr:uid="{00000000-0005-0000-0000-0000764B0000}"/>
    <cellStyle name="Standard 6" xfId="1224" xr:uid="{00000000-0005-0000-0000-0000774B0000}"/>
    <cellStyle name="Standard 6 2" xfId="1225" xr:uid="{00000000-0005-0000-0000-0000784B0000}"/>
    <cellStyle name="Standard 6 2 2" xfId="11722" xr:uid="{00000000-0005-0000-0000-0000794B0000}"/>
    <cellStyle name="Standard 6 3" xfId="1226" xr:uid="{00000000-0005-0000-0000-00007A4B0000}"/>
    <cellStyle name="Standard 6 3 2" xfId="11723" xr:uid="{00000000-0005-0000-0000-00007B4B0000}"/>
    <cellStyle name="Standard 6_30 neu Milch" xfId="1227" xr:uid="{00000000-0005-0000-0000-00007C4B0000}"/>
    <cellStyle name="Standard 60" xfId="1228" xr:uid="{00000000-0005-0000-0000-00007D4B0000}"/>
    <cellStyle name="Standard 61" xfId="1229" xr:uid="{00000000-0005-0000-0000-00007E4B0000}"/>
    <cellStyle name="Standard 62" xfId="1230" xr:uid="{00000000-0005-0000-0000-00007F4B0000}"/>
    <cellStyle name="Standard 63" xfId="1231" xr:uid="{00000000-0005-0000-0000-0000804B0000}"/>
    <cellStyle name="Standard 64" xfId="1232" xr:uid="{00000000-0005-0000-0000-0000814B0000}"/>
    <cellStyle name="Standard 65" xfId="1233" xr:uid="{00000000-0005-0000-0000-0000824B0000}"/>
    <cellStyle name="Standard 66" xfId="1234" xr:uid="{00000000-0005-0000-0000-0000834B0000}"/>
    <cellStyle name="Standard 67" xfId="1235" xr:uid="{00000000-0005-0000-0000-0000844B0000}"/>
    <cellStyle name="Standard 68" xfId="1236" xr:uid="{00000000-0005-0000-0000-0000854B0000}"/>
    <cellStyle name="Standard 69" xfId="1237" xr:uid="{00000000-0005-0000-0000-0000864B0000}"/>
    <cellStyle name="Standard 7" xfId="1238" xr:uid="{00000000-0005-0000-0000-0000874B0000}"/>
    <cellStyle name="Standard 7 2" xfId="1239" xr:uid="{00000000-0005-0000-0000-0000884B0000}"/>
    <cellStyle name="Standard 7 2 2" xfId="11725" xr:uid="{00000000-0005-0000-0000-0000894B0000}"/>
    <cellStyle name="Standard 7 3" xfId="11724" xr:uid="{00000000-0005-0000-0000-00008A4B0000}"/>
    <cellStyle name="Standard 7_30 neu Milch" xfId="1240" xr:uid="{00000000-0005-0000-0000-00008B4B0000}"/>
    <cellStyle name="Standard 70" xfId="1241" xr:uid="{00000000-0005-0000-0000-00008C4B0000}"/>
    <cellStyle name="Standard 71" xfId="1242" xr:uid="{00000000-0005-0000-0000-00008D4B0000}"/>
    <cellStyle name="Standard 72" xfId="1243" xr:uid="{00000000-0005-0000-0000-00008E4B0000}"/>
    <cellStyle name="Standard 73" xfId="1244" xr:uid="{00000000-0005-0000-0000-00008F4B0000}"/>
    <cellStyle name="Standard 74" xfId="1245" xr:uid="{00000000-0005-0000-0000-0000904B0000}"/>
    <cellStyle name="Standard 75" xfId="1246" xr:uid="{00000000-0005-0000-0000-0000914B0000}"/>
    <cellStyle name="Standard 76" xfId="1247" xr:uid="{00000000-0005-0000-0000-0000924B0000}"/>
    <cellStyle name="Standard 77" xfId="1248" xr:uid="{00000000-0005-0000-0000-0000934B0000}"/>
    <cellStyle name="Standard 78" xfId="1249" xr:uid="{00000000-0005-0000-0000-0000944B0000}"/>
    <cellStyle name="Standard 79" xfId="1250" xr:uid="{00000000-0005-0000-0000-0000954B0000}"/>
    <cellStyle name="Standard 8" xfId="1251" xr:uid="{00000000-0005-0000-0000-0000964B0000}"/>
    <cellStyle name="Standard 8 2" xfId="1252" xr:uid="{00000000-0005-0000-0000-0000974B0000}"/>
    <cellStyle name="Standard 8 2 2" xfId="1253" xr:uid="{00000000-0005-0000-0000-0000984B0000}"/>
    <cellStyle name="Standard 8 2 3" xfId="1254" xr:uid="{00000000-0005-0000-0000-0000994B0000}"/>
    <cellStyle name="Standard 8 2_40 Fleisch Standard" xfId="1255" xr:uid="{00000000-0005-0000-0000-00009A4B0000}"/>
    <cellStyle name="Standard 8 3" xfId="1256" xr:uid="{00000000-0005-0000-0000-00009B4B0000}"/>
    <cellStyle name="Standard 8 3 2" xfId="1257" xr:uid="{00000000-0005-0000-0000-00009C4B0000}"/>
    <cellStyle name="Standard 8 4" xfId="1258" xr:uid="{00000000-0005-0000-0000-00009D4B0000}"/>
    <cellStyle name="Standard 8_30 neu Milch" xfId="1259" xr:uid="{00000000-0005-0000-0000-00009E4B0000}"/>
    <cellStyle name="Standard 80" xfId="1260" xr:uid="{00000000-0005-0000-0000-00009F4B0000}"/>
    <cellStyle name="Standard 81" xfId="1261" xr:uid="{00000000-0005-0000-0000-0000A04B0000}"/>
    <cellStyle name="Standard 82" xfId="1262" xr:uid="{00000000-0005-0000-0000-0000A14B0000}"/>
    <cellStyle name="Standard 83" xfId="1263" xr:uid="{00000000-0005-0000-0000-0000A24B0000}"/>
    <cellStyle name="Standard 84" xfId="1264" xr:uid="{00000000-0005-0000-0000-0000A34B0000}"/>
    <cellStyle name="Standard 85" xfId="1265" xr:uid="{00000000-0005-0000-0000-0000A44B0000}"/>
    <cellStyle name="Standard 86" xfId="1266" xr:uid="{00000000-0005-0000-0000-0000A54B0000}"/>
    <cellStyle name="Standard 87" xfId="1267" xr:uid="{00000000-0005-0000-0000-0000A64B0000}"/>
    <cellStyle name="Standard 88" xfId="1268" xr:uid="{00000000-0005-0000-0000-0000A74B0000}"/>
    <cellStyle name="Standard 89" xfId="1269" xr:uid="{00000000-0005-0000-0000-0000A84B0000}"/>
    <cellStyle name="Standard 9" xfId="1270" xr:uid="{00000000-0005-0000-0000-0000A94B0000}"/>
    <cellStyle name="Standard 9 2" xfId="1271" xr:uid="{00000000-0005-0000-0000-0000AA4B0000}"/>
    <cellStyle name="Standard 9 2 2" xfId="1272" xr:uid="{00000000-0005-0000-0000-0000AB4B0000}"/>
    <cellStyle name="Standard 9 2 3" xfId="1273" xr:uid="{00000000-0005-0000-0000-0000AC4B0000}"/>
    <cellStyle name="Standard 9 2_40 Fleisch Standard" xfId="1274" xr:uid="{00000000-0005-0000-0000-0000AD4B0000}"/>
    <cellStyle name="Standard 9 3" xfId="1275" xr:uid="{00000000-0005-0000-0000-0000AE4B0000}"/>
    <cellStyle name="Standard 9 3 2" xfId="1276" xr:uid="{00000000-0005-0000-0000-0000AF4B0000}"/>
    <cellStyle name="Standard 9 4" xfId="1277" xr:uid="{00000000-0005-0000-0000-0000B04B0000}"/>
    <cellStyle name="Standard 9_30 neu Milch" xfId="1278" xr:uid="{00000000-0005-0000-0000-0000B14B0000}"/>
    <cellStyle name="Standard 90" xfId="1279" xr:uid="{00000000-0005-0000-0000-0000B24B0000}"/>
    <cellStyle name="Standard 91" xfId="1280" xr:uid="{00000000-0005-0000-0000-0000B34B0000}"/>
    <cellStyle name="Standard 92" xfId="1281" xr:uid="{00000000-0005-0000-0000-0000B44B0000}"/>
    <cellStyle name="Standard 93" xfId="1282" xr:uid="{00000000-0005-0000-0000-0000B54B0000}"/>
    <cellStyle name="Standard 94" xfId="1283" xr:uid="{00000000-0005-0000-0000-0000B64B0000}"/>
    <cellStyle name="Standard 95" xfId="1284" xr:uid="{00000000-0005-0000-0000-0000B74B0000}"/>
    <cellStyle name="Standard 96" xfId="1285" xr:uid="{00000000-0005-0000-0000-0000B84B0000}"/>
    <cellStyle name="Standard 97" xfId="1286" xr:uid="{00000000-0005-0000-0000-0000B94B0000}"/>
    <cellStyle name="Standard 98" xfId="1287" xr:uid="{00000000-0005-0000-0000-0000BA4B0000}"/>
    <cellStyle name="Standard 99" xfId="1288" xr:uid="{00000000-0005-0000-0000-0000BB4B0000}"/>
    <cellStyle name="Titel" xfId="1289" xr:uid="{00000000-0005-0000-0000-0000BC4B0000}"/>
    <cellStyle name="Überschrift 1 2" xfId="1290" xr:uid="{00000000-0005-0000-0000-0000BD4B0000}"/>
    <cellStyle name="Überschrift 2 2" xfId="1291" xr:uid="{00000000-0005-0000-0000-0000BE4B0000}"/>
    <cellStyle name="Überschrift 3 2" xfId="1292" xr:uid="{00000000-0005-0000-0000-0000BF4B0000}"/>
    <cellStyle name="Überschrift 4 2" xfId="1293" xr:uid="{00000000-0005-0000-0000-0000C04B0000}"/>
    <cellStyle name="Überschrift 5" xfId="1294" xr:uid="{00000000-0005-0000-0000-0000C14B0000}"/>
    <cellStyle name="Verknüpfte Zelle 2" xfId="1295" xr:uid="{00000000-0005-0000-0000-0000C24B0000}"/>
    <cellStyle name="Verknüpfung %" xfId="1296" xr:uid="{00000000-0005-0000-0000-0000C34B0000}"/>
    <cellStyle name="Verknüpfung % 2" xfId="11726" xr:uid="{00000000-0005-0000-0000-0000C44B0000}"/>
    <cellStyle name="Verknüpfung Zahl" xfId="1297" xr:uid="{00000000-0005-0000-0000-0000C54B0000}"/>
    <cellStyle name="Verknüpfung Zahl 2" xfId="11727" xr:uid="{00000000-0005-0000-0000-0000C64B0000}"/>
    <cellStyle name="Währung 2" xfId="1298" xr:uid="{00000000-0005-0000-0000-0000C74B0000}"/>
    <cellStyle name="Währung 2 10" xfId="1299" xr:uid="{00000000-0005-0000-0000-0000C84B0000}"/>
    <cellStyle name="Währung 2 10 2" xfId="1300" xr:uid="{00000000-0005-0000-0000-0000C94B0000}"/>
    <cellStyle name="Währung 2 10 2 2" xfId="2193" xr:uid="{00000000-0005-0000-0000-0000CA4B0000}"/>
    <cellStyle name="Währung 2 10 2 2 2" xfId="3918" xr:uid="{00000000-0005-0000-0000-0000CB4B0000}"/>
    <cellStyle name="Währung 2 10 2 2 2 2" xfId="9068" xr:uid="{00000000-0005-0000-0000-0000CC4B0000}"/>
    <cellStyle name="Währung 2 10 2 2 3" xfId="5636" xr:uid="{00000000-0005-0000-0000-0000CD4B0000}"/>
    <cellStyle name="Währung 2 10 2 2 3 2" xfId="10784" xr:uid="{00000000-0005-0000-0000-0000CE4B0000}"/>
    <cellStyle name="Währung 2 10 2 2 4" xfId="7352" xr:uid="{00000000-0005-0000-0000-0000CF4B0000}"/>
    <cellStyle name="Währung 2 10 2 3" xfId="3060" xr:uid="{00000000-0005-0000-0000-0000D04B0000}"/>
    <cellStyle name="Währung 2 10 2 3 2" xfId="8210" xr:uid="{00000000-0005-0000-0000-0000D14B0000}"/>
    <cellStyle name="Währung 2 10 2 4" xfId="4778" xr:uid="{00000000-0005-0000-0000-0000D24B0000}"/>
    <cellStyle name="Währung 2 10 2 4 2" xfId="9926" xr:uid="{00000000-0005-0000-0000-0000D34B0000}"/>
    <cellStyle name="Währung 2 10 2 5" xfId="6494" xr:uid="{00000000-0005-0000-0000-0000D44B0000}"/>
    <cellStyle name="Währung 2 10 3" xfId="2192" xr:uid="{00000000-0005-0000-0000-0000D54B0000}"/>
    <cellStyle name="Währung 2 10 3 2" xfId="3917" xr:uid="{00000000-0005-0000-0000-0000D64B0000}"/>
    <cellStyle name="Währung 2 10 3 2 2" xfId="9067" xr:uid="{00000000-0005-0000-0000-0000D74B0000}"/>
    <cellStyle name="Währung 2 10 3 3" xfId="5635" xr:uid="{00000000-0005-0000-0000-0000D84B0000}"/>
    <cellStyle name="Währung 2 10 3 3 2" xfId="10783" xr:uid="{00000000-0005-0000-0000-0000D94B0000}"/>
    <cellStyle name="Währung 2 10 3 4" xfId="7351" xr:uid="{00000000-0005-0000-0000-0000DA4B0000}"/>
    <cellStyle name="Währung 2 10 4" xfId="3059" xr:uid="{00000000-0005-0000-0000-0000DB4B0000}"/>
    <cellStyle name="Währung 2 10 4 2" xfId="8209" xr:uid="{00000000-0005-0000-0000-0000DC4B0000}"/>
    <cellStyle name="Währung 2 10 5" xfId="4777" xr:uid="{00000000-0005-0000-0000-0000DD4B0000}"/>
    <cellStyle name="Währung 2 10 5 2" xfId="9925" xr:uid="{00000000-0005-0000-0000-0000DE4B0000}"/>
    <cellStyle name="Währung 2 10 6" xfId="6493" xr:uid="{00000000-0005-0000-0000-0000DF4B0000}"/>
    <cellStyle name="Währung 2 11" xfId="1301" xr:uid="{00000000-0005-0000-0000-0000E04B0000}"/>
    <cellStyle name="Währung 2 11 2" xfId="2194" xr:uid="{00000000-0005-0000-0000-0000E14B0000}"/>
    <cellStyle name="Währung 2 11 2 2" xfId="3919" xr:uid="{00000000-0005-0000-0000-0000E24B0000}"/>
    <cellStyle name="Währung 2 11 2 2 2" xfId="9069" xr:uid="{00000000-0005-0000-0000-0000E34B0000}"/>
    <cellStyle name="Währung 2 11 2 3" xfId="5637" xr:uid="{00000000-0005-0000-0000-0000E44B0000}"/>
    <cellStyle name="Währung 2 11 2 3 2" xfId="10785" xr:uid="{00000000-0005-0000-0000-0000E54B0000}"/>
    <cellStyle name="Währung 2 11 2 4" xfId="7353" xr:uid="{00000000-0005-0000-0000-0000E64B0000}"/>
    <cellStyle name="Währung 2 11 3" xfId="3061" xr:uid="{00000000-0005-0000-0000-0000E74B0000}"/>
    <cellStyle name="Währung 2 11 3 2" xfId="8211" xr:uid="{00000000-0005-0000-0000-0000E84B0000}"/>
    <cellStyle name="Währung 2 11 4" xfId="4779" xr:uid="{00000000-0005-0000-0000-0000E94B0000}"/>
    <cellStyle name="Währung 2 11 4 2" xfId="9927" xr:uid="{00000000-0005-0000-0000-0000EA4B0000}"/>
    <cellStyle name="Währung 2 11 5" xfId="6495" xr:uid="{00000000-0005-0000-0000-0000EB4B0000}"/>
    <cellStyle name="Währung 2 12" xfId="1302" xr:uid="{00000000-0005-0000-0000-0000EC4B0000}"/>
    <cellStyle name="Währung 2 12 2" xfId="2195" xr:uid="{00000000-0005-0000-0000-0000ED4B0000}"/>
    <cellStyle name="Währung 2 12 2 2" xfId="3920" xr:uid="{00000000-0005-0000-0000-0000EE4B0000}"/>
    <cellStyle name="Währung 2 12 2 2 2" xfId="9070" xr:uid="{00000000-0005-0000-0000-0000EF4B0000}"/>
    <cellStyle name="Währung 2 12 2 3" xfId="5638" xr:uid="{00000000-0005-0000-0000-0000F04B0000}"/>
    <cellStyle name="Währung 2 12 2 3 2" xfId="10786" xr:uid="{00000000-0005-0000-0000-0000F14B0000}"/>
    <cellStyle name="Währung 2 12 2 4" xfId="7354" xr:uid="{00000000-0005-0000-0000-0000F24B0000}"/>
    <cellStyle name="Währung 2 12 3" xfId="3062" xr:uid="{00000000-0005-0000-0000-0000F34B0000}"/>
    <cellStyle name="Währung 2 12 3 2" xfId="8212" xr:uid="{00000000-0005-0000-0000-0000F44B0000}"/>
    <cellStyle name="Währung 2 12 4" xfId="4780" xr:uid="{00000000-0005-0000-0000-0000F54B0000}"/>
    <cellStyle name="Währung 2 12 4 2" xfId="9928" xr:uid="{00000000-0005-0000-0000-0000F64B0000}"/>
    <cellStyle name="Währung 2 12 5" xfId="6496" xr:uid="{00000000-0005-0000-0000-0000F74B0000}"/>
    <cellStyle name="Währung 2 13" xfId="1303" xr:uid="{00000000-0005-0000-0000-0000F84B0000}"/>
    <cellStyle name="Währung 2 13 2" xfId="2196" xr:uid="{00000000-0005-0000-0000-0000F94B0000}"/>
    <cellStyle name="Währung 2 13 2 2" xfId="3921" xr:uid="{00000000-0005-0000-0000-0000FA4B0000}"/>
    <cellStyle name="Währung 2 13 2 2 2" xfId="9071" xr:uid="{00000000-0005-0000-0000-0000FB4B0000}"/>
    <cellStyle name="Währung 2 13 2 3" xfId="5639" xr:uid="{00000000-0005-0000-0000-0000FC4B0000}"/>
    <cellStyle name="Währung 2 13 2 3 2" xfId="10787" xr:uid="{00000000-0005-0000-0000-0000FD4B0000}"/>
    <cellStyle name="Währung 2 13 2 4" xfId="7355" xr:uid="{00000000-0005-0000-0000-0000FE4B0000}"/>
    <cellStyle name="Währung 2 13 3" xfId="3063" xr:uid="{00000000-0005-0000-0000-0000FF4B0000}"/>
    <cellStyle name="Währung 2 13 3 2" xfId="8213" xr:uid="{00000000-0005-0000-0000-0000004C0000}"/>
    <cellStyle name="Währung 2 13 4" xfId="4781" xr:uid="{00000000-0005-0000-0000-0000014C0000}"/>
    <cellStyle name="Währung 2 13 4 2" xfId="9929" xr:uid="{00000000-0005-0000-0000-0000024C0000}"/>
    <cellStyle name="Währung 2 13 5" xfId="6497" xr:uid="{00000000-0005-0000-0000-0000034C0000}"/>
    <cellStyle name="Währung 2 14" xfId="1304" xr:uid="{00000000-0005-0000-0000-0000044C0000}"/>
    <cellStyle name="Währung 2 14 2" xfId="2197" xr:uid="{00000000-0005-0000-0000-0000054C0000}"/>
    <cellStyle name="Währung 2 14 2 2" xfId="3922" xr:uid="{00000000-0005-0000-0000-0000064C0000}"/>
    <cellStyle name="Währung 2 14 2 2 2" xfId="9072" xr:uid="{00000000-0005-0000-0000-0000074C0000}"/>
    <cellStyle name="Währung 2 14 2 3" xfId="5640" xr:uid="{00000000-0005-0000-0000-0000084C0000}"/>
    <cellStyle name="Währung 2 14 2 3 2" xfId="10788" xr:uid="{00000000-0005-0000-0000-0000094C0000}"/>
    <cellStyle name="Währung 2 14 2 4" xfId="7356" xr:uid="{00000000-0005-0000-0000-00000A4C0000}"/>
    <cellStyle name="Währung 2 14 3" xfId="3064" xr:uid="{00000000-0005-0000-0000-00000B4C0000}"/>
    <cellStyle name="Währung 2 14 3 2" xfId="8214" xr:uid="{00000000-0005-0000-0000-00000C4C0000}"/>
    <cellStyle name="Währung 2 14 4" xfId="4782" xr:uid="{00000000-0005-0000-0000-00000D4C0000}"/>
    <cellStyle name="Währung 2 14 4 2" xfId="9930" xr:uid="{00000000-0005-0000-0000-00000E4C0000}"/>
    <cellStyle name="Währung 2 14 5" xfId="6498" xr:uid="{00000000-0005-0000-0000-00000F4C0000}"/>
    <cellStyle name="Währung 2 15" xfId="2191" xr:uid="{00000000-0005-0000-0000-0000104C0000}"/>
    <cellStyle name="Währung 2 15 2" xfId="3916" xr:uid="{00000000-0005-0000-0000-0000114C0000}"/>
    <cellStyle name="Währung 2 15 2 2" xfId="9066" xr:uid="{00000000-0005-0000-0000-0000124C0000}"/>
    <cellStyle name="Währung 2 15 2 2 2" xfId="18772" xr:uid="{00000000-0005-0000-0000-0000134C0000}"/>
    <cellStyle name="Währung 2 15 2 3" xfId="14078" xr:uid="{00000000-0005-0000-0000-0000144C0000}"/>
    <cellStyle name="Währung 2 15 3" xfId="5634" xr:uid="{00000000-0005-0000-0000-0000154C0000}"/>
    <cellStyle name="Währung 2 15 3 2" xfId="10782" xr:uid="{00000000-0005-0000-0000-0000164C0000}"/>
    <cellStyle name="Währung 2 15 3 2 2" xfId="20336" xr:uid="{00000000-0005-0000-0000-0000174C0000}"/>
    <cellStyle name="Währung 2 15 3 3" xfId="15644" xr:uid="{00000000-0005-0000-0000-0000184C0000}"/>
    <cellStyle name="Währung 2 15 4" xfId="7350" xr:uid="{00000000-0005-0000-0000-0000194C0000}"/>
    <cellStyle name="Währung 2 15 4 2" xfId="17208" xr:uid="{00000000-0005-0000-0000-00001A4C0000}"/>
    <cellStyle name="Währung 2 15 5" xfId="12514" xr:uid="{00000000-0005-0000-0000-00001B4C0000}"/>
    <cellStyle name="Währung 2 16" xfId="3058" xr:uid="{00000000-0005-0000-0000-00001C4C0000}"/>
    <cellStyle name="Währung 2 16 2" xfId="8208" xr:uid="{00000000-0005-0000-0000-00001D4C0000}"/>
    <cellStyle name="Währung 2 16 2 2" xfId="17990" xr:uid="{00000000-0005-0000-0000-00001E4C0000}"/>
    <cellStyle name="Währung 2 16 3" xfId="13296" xr:uid="{00000000-0005-0000-0000-00001F4C0000}"/>
    <cellStyle name="Währung 2 17" xfId="4776" xr:uid="{00000000-0005-0000-0000-0000204C0000}"/>
    <cellStyle name="Währung 2 17 2" xfId="9924" xr:uid="{00000000-0005-0000-0000-0000214C0000}"/>
    <cellStyle name="Währung 2 17 2 2" xfId="19554" xr:uid="{00000000-0005-0000-0000-0000224C0000}"/>
    <cellStyle name="Währung 2 17 3" xfId="14862" xr:uid="{00000000-0005-0000-0000-0000234C0000}"/>
    <cellStyle name="Währung 2 18" xfId="6492" xr:uid="{00000000-0005-0000-0000-0000244C0000}"/>
    <cellStyle name="Währung 2 18 2" xfId="16426" xr:uid="{00000000-0005-0000-0000-0000254C0000}"/>
    <cellStyle name="Währung 2 19" xfId="11728" xr:uid="{00000000-0005-0000-0000-0000264C0000}"/>
    <cellStyle name="Währung 2 2" xfId="1305" xr:uid="{00000000-0005-0000-0000-0000274C0000}"/>
    <cellStyle name="Währung 2 2 2" xfId="1306" xr:uid="{00000000-0005-0000-0000-0000284C0000}"/>
    <cellStyle name="Währung 2 2 2 2" xfId="1307" xr:uid="{00000000-0005-0000-0000-0000294C0000}"/>
    <cellStyle name="Währung 2 2 2 2 2" xfId="1308" xr:uid="{00000000-0005-0000-0000-00002A4C0000}"/>
    <cellStyle name="Währung 2 2 2 2 2 2" xfId="2201" xr:uid="{00000000-0005-0000-0000-00002B4C0000}"/>
    <cellStyle name="Währung 2 2 2 2 2 2 2" xfId="3926" xr:uid="{00000000-0005-0000-0000-00002C4C0000}"/>
    <cellStyle name="Währung 2 2 2 2 2 2 2 2" xfId="9076" xr:uid="{00000000-0005-0000-0000-00002D4C0000}"/>
    <cellStyle name="Währung 2 2 2 2 2 2 3" xfId="5644" xr:uid="{00000000-0005-0000-0000-00002E4C0000}"/>
    <cellStyle name="Währung 2 2 2 2 2 2 3 2" xfId="10792" xr:uid="{00000000-0005-0000-0000-00002F4C0000}"/>
    <cellStyle name="Währung 2 2 2 2 2 2 4" xfId="7360" xr:uid="{00000000-0005-0000-0000-0000304C0000}"/>
    <cellStyle name="Währung 2 2 2 2 2 3" xfId="3068" xr:uid="{00000000-0005-0000-0000-0000314C0000}"/>
    <cellStyle name="Währung 2 2 2 2 2 3 2" xfId="8218" xr:uid="{00000000-0005-0000-0000-0000324C0000}"/>
    <cellStyle name="Währung 2 2 2 2 2 4" xfId="4786" xr:uid="{00000000-0005-0000-0000-0000334C0000}"/>
    <cellStyle name="Währung 2 2 2 2 2 4 2" xfId="9934" xr:uid="{00000000-0005-0000-0000-0000344C0000}"/>
    <cellStyle name="Währung 2 2 2 2 2 5" xfId="6502" xr:uid="{00000000-0005-0000-0000-0000354C0000}"/>
    <cellStyle name="Währung 2 2 2 2 3" xfId="2200" xr:uid="{00000000-0005-0000-0000-0000364C0000}"/>
    <cellStyle name="Währung 2 2 2 2 3 2" xfId="3925" xr:uid="{00000000-0005-0000-0000-0000374C0000}"/>
    <cellStyle name="Währung 2 2 2 2 3 2 2" xfId="9075" xr:uid="{00000000-0005-0000-0000-0000384C0000}"/>
    <cellStyle name="Währung 2 2 2 2 3 3" xfId="5643" xr:uid="{00000000-0005-0000-0000-0000394C0000}"/>
    <cellStyle name="Währung 2 2 2 2 3 3 2" xfId="10791" xr:uid="{00000000-0005-0000-0000-00003A4C0000}"/>
    <cellStyle name="Währung 2 2 2 2 3 4" xfId="7359" xr:uid="{00000000-0005-0000-0000-00003B4C0000}"/>
    <cellStyle name="Währung 2 2 2 2 4" xfId="3067" xr:uid="{00000000-0005-0000-0000-00003C4C0000}"/>
    <cellStyle name="Währung 2 2 2 2 4 2" xfId="8217" xr:uid="{00000000-0005-0000-0000-00003D4C0000}"/>
    <cellStyle name="Währung 2 2 2 2 5" xfId="4785" xr:uid="{00000000-0005-0000-0000-00003E4C0000}"/>
    <cellStyle name="Währung 2 2 2 2 5 2" xfId="9933" xr:uid="{00000000-0005-0000-0000-00003F4C0000}"/>
    <cellStyle name="Währung 2 2 2 2 6" xfId="6501" xr:uid="{00000000-0005-0000-0000-0000404C0000}"/>
    <cellStyle name="Währung 2 2 2 3" xfId="1309" xr:uid="{00000000-0005-0000-0000-0000414C0000}"/>
    <cellStyle name="Währung 2 2 2 3 2" xfId="2202" xr:uid="{00000000-0005-0000-0000-0000424C0000}"/>
    <cellStyle name="Währung 2 2 2 3 2 2" xfId="3927" xr:uid="{00000000-0005-0000-0000-0000434C0000}"/>
    <cellStyle name="Währung 2 2 2 3 2 2 2" xfId="9077" xr:uid="{00000000-0005-0000-0000-0000444C0000}"/>
    <cellStyle name="Währung 2 2 2 3 2 3" xfId="5645" xr:uid="{00000000-0005-0000-0000-0000454C0000}"/>
    <cellStyle name="Währung 2 2 2 3 2 3 2" xfId="10793" xr:uid="{00000000-0005-0000-0000-0000464C0000}"/>
    <cellStyle name="Währung 2 2 2 3 2 4" xfId="7361" xr:uid="{00000000-0005-0000-0000-0000474C0000}"/>
    <cellStyle name="Währung 2 2 2 3 3" xfId="3069" xr:uid="{00000000-0005-0000-0000-0000484C0000}"/>
    <cellStyle name="Währung 2 2 2 3 3 2" xfId="8219" xr:uid="{00000000-0005-0000-0000-0000494C0000}"/>
    <cellStyle name="Währung 2 2 2 3 4" xfId="4787" xr:uid="{00000000-0005-0000-0000-00004A4C0000}"/>
    <cellStyle name="Währung 2 2 2 3 4 2" xfId="9935" xr:uid="{00000000-0005-0000-0000-00004B4C0000}"/>
    <cellStyle name="Währung 2 2 2 3 5" xfId="6503" xr:uid="{00000000-0005-0000-0000-00004C4C0000}"/>
    <cellStyle name="Währung 2 2 2 4" xfId="1310" xr:uid="{00000000-0005-0000-0000-00004D4C0000}"/>
    <cellStyle name="Währung 2 2 2 4 2" xfId="2203" xr:uid="{00000000-0005-0000-0000-00004E4C0000}"/>
    <cellStyle name="Währung 2 2 2 4 2 2" xfId="3928" xr:uid="{00000000-0005-0000-0000-00004F4C0000}"/>
    <cellStyle name="Währung 2 2 2 4 2 2 2" xfId="9078" xr:uid="{00000000-0005-0000-0000-0000504C0000}"/>
    <cellStyle name="Währung 2 2 2 4 2 3" xfId="5646" xr:uid="{00000000-0005-0000-0000-0000514C0000}"/>
    <cellStyle name="Währung 2 2 2 4 2 3 2" xfId="10794" xr:uid="{00000000-0005-0000-0000-0000524C0000}"/>
    <cellStyle name="Währung 2 2 2 4 2 4" xfId="7362" xr:uid="{00000000-0005-0000-0000-0000534C0000}"/>
    <cellStyle name="Währung 2 2 2 4 3" xfId="3070" xr:uid="{00000000-0005-0000-0000-0000544C0000}"/>
    <cellStyle name="Währung 2 2 2 4 3 2" xfId="8220" xr:uid="{00000000-0005-0000-0000-0000554C0000}"/>
    <cellStyle name="Währung 2 2 2 4 4" xfId="4788" xr:uid="{00000000-0005-0000-0000-0000564C0000}"/>
    <cellStyle name="Währung 2 2 2 4 4 2" xfId="9936" xr:uid="{00000000-0005-0000-0000-0000574C0000}"/>
    <cellStyle name="Währung 2 2 2 4 5" xfId="6504" xr:uid="{00000000-0005-0000-0000-0000584C0000}"/>
    <cellStyle name="Währung 2 2 2 5" xfId="2199" xr:uid="{00000000-0005-0000-0000-0000594C0000}"/>
    <cellStyle name="Währung 2 2 2 5 2" xfId="3924" xr:uid="{00000000-0005-0000-0000-00005A4C0000}"/>
    <cellStyle name="Währung 2 2 2 5 2 2" xfId="9074" xr:uid="{00000000-0005-0000-0000-00005B4C0000}"/>
    <cellStyle name="Währung 2 2 2 5 3" xfId="5642" xr:uid="{00000000-0005-0000-0000-00005C4C0000}"/>
    <cellStyle name="Währung 2 2 2 5 3 2" xfId="10790" xr:uid="{00000000-0005-0000-0000-00005D4C0000}"/>
    <cellStyle name="Währung 2 2 2 5 4" xfId="7358" xr:uid="{00000000-0005-0000-0000-00005E4C0000}"/>
    <cellStyle name="Währung 2 2 2 6" xfId="3066" xr:uid="{00000000-0005-0000-0000-00005F4C0000}"/>
    <cellStyle name="Währung 2 2 2 6 2" xfId="8216" xr:uid="{00000000-0005-0000-0000-0000604C0000}"/>
    <cellStyle name="Währung 2 2 2 7" xfId="4784" xr:uid="{00000000-0005-0000-0000-0000614C0000}"/>
    <cellStyle name="Währung 2 2 2 7 2" xfId="9932" xr:uid="{00000000-0005-0000-0000-0000624C0000}"/>
    <cellStyle name="Währung 2 2 2 8" xfId="6500" xr:uid="{00000000-0005-0000-0000-0000634C0000}"/>
    <cellStyle name="Währung 2 2 3" xfId="1311" xr:uid="{00000000-0005-0000-0000-0000644C0000}"/>
    <cellStyle name="Währung 2 2 3 2" xfId="1312" xr:uid="{00000000-0005-0000-0000-0000654C0000}"/>
    <cellStyle name="Währung 2 2 3 2 2" xfId="2205" xr:uid="{00000000-0005-0000-0000-0000664C0000}"/>
    <cellStyle name="Währung 2 2 3 2 2 2" xfId="3930" xr:uid="{00000000-0005-0000-0000-0000674C0000}"/>
    <cellStyle name="Währung 2 2 3 2 2 2 2" xfId="9080" xr:uid="{00000000-0005-0000-0000-0000684C0000}"/>
    <cellStyle name="Währung 2 2 3 2 2 3" xfId="5648" xr:uid="{00000000-0005-0000-0000-0000694C0000}"/>
    <cellStyle name="Währung 2 2 3 2 2 3 2" xfId="10796" xr:uid="{00000000-0005-0000-0000-00006A4C0000}"/>
    <cellStyle name="Währung 2 2 3 2 2 4" xfId="7364" xr:uid="{00000000-0005-0000-0000-00006B4C0000}"/>
    <cellStyle name="Währung 2 2 3 2 3" xfId="3072" xr:uid="{00000000-0005-0000-0000-00006C4C0000}"/>
    <cellStyle name="Währung 2 2 3 2 3 2" xfId="8222" xr:uid="{00000000-0005-0000-0000-00006D4C0000}"/>
    <cellStyle name="Währung 2 2 3 2 4" xfId="4790" xr:uid="{00000000-0005-0000-0000-00006E4C0000}"/>
    <cellStyle name="Währung 2 2 3 2 4 2" xfId="9938" xr:uid="{00000000-0005-0000-0000-00006F4C0000}"/>
    <cellStyle name="Währung 2 2 3 2 5" xfId="6506" xr:uid="{00000000-0005-0000-0000-0000704C0000}"/>
    <cellStyle name="Währung 2 2 3 3" xfId="2204" xr:uid="{00000000-0005-0000-0000-0000714C0000}"/>
    <cellStyle name="Währung 2 2 3 3 2" xfId="3929" xr:uid="{00000000-0005-0000-0000-0000724C0000}"/>
    <cellStyle name="Währung 2 2 3 3 2 2" xfId="9079" xr:uid="{00000000-0005-0000-0000-0000734C0000}"/>
    <cellStyle name="Währung 2 2 3 3 3" xfId="5647" xr:uid="{00000000-0005-0000-0000-0000744C0000}"/>
    <cellStyle name="Währung 2 2 3 3 3 2" xfId="10795" xr:uid="{00000000-0005-0000-0000-0000754C0000}"/>
    <cellStyle name="Währung 2 2 3 3 4" xfId="7363" xr:uid="{00000000-0005-0000-0000-0000764C0000}"/>
    <cellStyle name="Währung 2 2 3 4" xfId="3071" xr:uid="{00000000-0005-0000-0000-0000774C0000}"/>
    <cellStyle name="Währung 2 2 3 4 2" xfId="8221" xr:uid="{00000000-0005-0000-0000-0000784C0000}"/>
    <cellStyle name="Währung 2 2 3 5" xfId="4789" xr:uid="{00000000-0005-0000-0000-0000794C0000}"/>
    <cellStyle name="Währung 2 2 3 5 2" xfId="9937" xr:uid="{00000000-0005-0000-0000-00007A4C0000}"/>
    <cellStyle name="Währung 2 2 3 6" xfId="6505" xr:uid="{00000000-0005-0000-0000-00007B4C0000}"/>
    <cellStyle name="Währung 2 2 4" xfId="1313" xr:uid="{00000000-0005-0000-0000-00007C4C0000}"/>
    <cellStyle name="Währung 2 2 4 2" xfId="2206" xr:uid="{00000000-0005-0000-0000-00007D4C0000}"/>
    <cellStyle name="Währung 2 2 4 2 2" xfId="3931" xr:uid="{00000000-0005-0000-0000-00007E4C0000}"/>
    <cellStyle name="Währung 2 2 4 2 2 2" xfId="9081" xr:uid="{00000000-0005-0000-0000-00007F4C0000}"/>
    <cellStyle name="Währung 2 2 4 2 3" xfId="5649" xr:uid="{00000000-0005-0000-0000-0000804C0000}"/>
    <cellStyle name="Währung 2 2 4 2 3 2" xfId="10797" xr:uid="{00000000-0005-0000-0000-0000814C0000}"/>
    <cellStyle name="Währung 2 2 4 2 4" xfId="7365" xr:uid="{00000000-0005-0000-0000-0000824C0000}"/>
    <cellStyle name="Währung 2 2 4 3" xfId="3073" xr:uid="{00000000-0005-0000-0000-0000834C0000}"/>
    <cellStyle name="Währung 2 2 4 3 2" xfId="8223" xr:uid="{00000000-0005-0000-0000-0000844C0000}"/>
    <cellStyle name="Währung 2 2 4 4" xfId="4791" xr:uid="{00000000-0005-0000-0000-0000854C0000}"/>
    <cellStyle name="Währung 2 2 4 4 2" xfId="9939" xr:uid="{00000000-0005-0000-0000-0000864C0000}"/>
    <cellStyle name="Währung 2 2 4 5" xfId="6507" xr:uid="{00000000-0005-0000-0000-0000874C0000}"/>
    <cellStyle name="Währung 2 2 5" xfId="1314" xr:uid="{00000000-0005-0000-0000-0000884C0000}"/>
    <cellStyle name="Währung 2 2 5 2" xfId="2207" xr:uid="{00000000-0005-0000-0000-0000894C0000}"/>
    <cellStyle name="Währung 2 2 5 2 2" xfId="3932" xr:uid="{00000000-0005-0000-0000-00008A4C0000}"/>
    <cellStyle name="Währung 2 2 5 2 2 2" xfId="9082" xr:uid="{00000000-0005-0000-0000-00008B4C0000}"/>
    <cellStyle name="Währung 2 2 5 2 3" xfId="5650" xr:uid="{00000000-0005-0000-0000-00008C4C0000}"/>
    <cellStyle name="Währung 2 2 5 2 3 2" xfId="10798" xr:uid="{00000000-0005-0000-0000-00008D4C0000}"/>
    <cellStyle name="Währung 2 2 5 2 4" xfId="7366" xr:uid="{00000000-0005-0000-0000-00008E4C0000}"/>
    <cellStyle name="Währung 2 2 5 3" xfId="3074" xr:uid="{00000000-0005-0000-0000-00008F4C0000}"/>
    <cellStyle name="Währung 2 2 5 3 2" xfId="8224" xr:uid="{00000000-0005-0000-0000-0000904C0000}"/>
    <cellStyle name="Währung 2 2 5 4" xfId="4792" xr:uid="{00000000-0005-0000-0000-0000914C0000}"/>
    <cellStyle name="Währung 2 2 5 4 2" xfId="9940" xr:uid="{00000000-0005-0000-0000-0000924C0000}"/>
    <cellStyle name="Währung 2 2 5 5" xfId="6508" xr:uid="{00000000-0005-0000-0000-0000934C0000}"/>
    <cellStyle name="Währung 2 2 6" xfId="2198" xr:uid="{00000000-0005-0000-0000-0000944C0000}"/>
    <cellStyle name="Währung 2 2 6 2" xfId="3923" xr:uid="{00000000-0005-0000-0000-0000954C0000}"/>
    <cellStyle name="Währung 2 2 6 2 2" xfId="9073" xr:uid="{00000000-0005-0000-0000-0000964C0000}"/>
    <cellStyle name="Währung 2 2 6 3" xfId="5641" xr:uid="{00000000-0005-0000-0000-0000974C0000}"/>
    <cellStyle name="Währung 2 2 6 3 2" xfId="10789" xr:uid="{00000000-0005-0000-0000-0000984C0000}"/>
    <cellStyle name="Währung 2 2 6 4" xfId="7357" xr:uid="{00000000-0005-0000-0000-0000994C0000}"/>
    <cellStyle name="Währung 2 2 7" xfId="3065" xr:uid="{00000000-0005-0000-0000-00009A4C0000}"/>
    <cellStyle name="Währung 2 2 7 2" xfId="8215" xr:uid="{00000000-0005-0000-0000-00009B4C0000}"/>
    <cellStyle name="Währung 2 2 8" xfId="4783" xr:uid="{00000000-0005-0000-0000-00009C4C0000}"/>
    <cellStyle name="Währung 2 2 8 2" xfId="9931" xr:uid="{00000000-0005-0000-0000-00009D4C0000}"/>
    <cellStyle name="Währung 2 2 9" xfId="6499" xr:uid="{00000000-0005-0000-0000-00009E4C0000}"/>
    <cellStyle name="Währung 2 3" xfId="1315" xr:uid="{00000000-0005-0000-0000-00009F4C0000}"/>
    <cellStyle name="Währung 2 3 2" xfId="1316" xr:uid="{00000000-0005-0000-0000-0000A04C0000}"/>
    <cellStyle name="Währung 2 3 2 2" xfId="1317" xr:uid="{00000000-0005-0000-0000-0000A14C0000}"/>
    <cellStyle name="Währung 2 3 2 2 2" xfId="1318" xr:uid="{00000000-0005-0000-0000-0000A24C0000}"/>
    <cellStyle name="Währung 2 3 2 2 2 2" xfId="2211" xr:uid="{00000000-0005-0000-0000-0000A34C0000}"/>
    <cellStyle name="Währung 2 3 2 2 2 2 2" xfId="3936" xr:uid="{00000000-0005-0000-0000-0000A44C0000}"/>
    <cellStyle name="Währung 2 3 2 2 2 2 2 2" xfId="9086" xr:uid="{00000000-0005-0000-0000-0000A54C0000}"/>
    <cellStyle name="Währung 2 3 2 2 2 2 3" xfId="5654" xr:uid="{00000000-0005-0000-0000-0000A64C0000}"/>
    <cellStyle name="Währung 2 3 2 2 2 2 3 2" xfId="10802" xr:uid="{00000000-0005-0000-0000-0000A74C0000}"/>
    <cellStyle name="Währung 2 3 2 2 2 2 4" xfId="7370" xr:uid="{00000000-0005-0000-0000-0000A84C0000}"/>
    <cellStyle name="Währung 2 3 2 2 2 3" xfId="3078" xr:uid="{00000000-0005-0000-0000-0000A94C0000}"/>
    <cellStyle name="Währung 2 3 2 2 2 3 2" xfId="8228" xr:uid="{00000000-0005-0000-0000-0000AA4C0000}"/>
    <cellStyle name="Währung 2 3 2 2 2 4" xfId="4796" xr:uid="{00000000-0005-0000-0000-0000AB4C0000}"/>
    <cellStyle name="Währung 2 3 2 2 2 4 2" xfId="9944" xr:uid="{00000000-0005-0000-0000-0000AC4C0000}"/>
    <cellStyle name="Währung 2 3 2 2 2 5" xfId="6512" xr:uid="{00000000-0005-0000-0000-0000AD4C0000}"/>
    <cellStyle name="Währung 2 3 2 2 3" xfId="2210" xr:uid="{00000000-0005-0000-0000-0000AE4C0000}"/>
    <cellStyle name="Währung 2 3 2 2 3 2" xfId="3935" xr:uid="{00000000-0005-0000-0000-0000AF4C0000}"/>
    <cellStyle name="Währung 2 3 2 2 3 2 2" xfId="9085" xr:uid="{00000000-0005-0000-0000-0000B04C0000}"/>
    <cellStyle name="Währung 2 3 2 2 3 3" xfId="5653" xr:uid="{00000000-0005-0000-0000-0000B14C0000}"/>
    <cellStyle name="Währung 2 3 2 2 3 3 2" xfId="10801" xr:uid="{00000000-0005-0000-0000-0000B24C0000}"/>
    <cellStyle name="Währung 2 3 2 2 3 4" xfId="7369" xr:uid="{00000000-0005-0000-0000-0000B34C0000}"/>
    <cellStyle name="Währung 2 3 2 2 4" xfId="3077" xr:uid="{00000000-0005-0000-0000-0000B44C0000}"/>
    <cellStyle name="Währung 2 3 2 2 4 2" xfId="8227" xr:uid="{00000000-0005-0000-0000-0000B54C0000}"/>
    <cellStyle name="Währung 2 3 2 2 5" xfId="4795" xr:uid="{00000000-0005-0000-0000-0000B64C0000}"/>
    <cellStyle name="Währung 2 3 2 2 5 2" xfId="9943" xr:uid="{00000000-0005-0000-0000-0000B74C0000}"/>
    <cellStyle name="Währung 2 3 2 2 6" xfId="6511" xr:uid="{00000000-0005-0000-0000-0000B84C0000}"/>
    <cellStyle name="Währung 2 3 2 3" xfId="1319" xr:uid="{00000000-0005-0000-0000-0000B94C0000}"/>
    <cellStyle name="Währung 2 3 2 3 2" xfId="2212" xr:uid="{00000000-0005-0000-0000-0000BA4C0000}"/>
    <cellStyle name="Währung 2 3 2 3 2 2" xfId="3937" xr:uid="{00000000-0005-0000-0000-0000BB4C0000}"/>
    <cellStyle name="Währung 2 3 2 3 2 2 2" xfId="9087" xr:uid="{00000000-0005-0000-0000-0000BC4C0000}"/>
    <cellStyle name="Währung 2 3 2 3 2 3" xfId="5655" xr:uid="{00000000-0005-0000-0000-0000BD4C0000}"/>
    <cellStyle name="Währung 2 3 2 3 2 3 2" xfId="10803" xr:uid="{00000000-0005-0000-0000-0000BE4C0000}"/>
    <cellStyle name="Währung 2 3 2 3 2 4" xfId="7371" xr:uid="{00000000-0005-0000-0000-0000BF4C0000}"/>
    <cellStyle name="Währung 2 3 2 3 3" xfId="3079" xr:uid="{00000000-0005-0000-0000-0000C04C0000}"/>
    <cellStyle name="Währung 2 3 2 3 3 2" xfId="8229" xr:uid="{00000000-0005-0000-0000-0000C14C0000}"/>
    <cellStyle name="Währung 2 3 2 3 4" xfId="4797" xr:uid="{00000000-0005-0000-0000-0000C24C0000}"/>
    <cellStyle name="Währung 2 3 2 3 4 2" xfId="9945" xr:uid="{00000000-0005-0000-0000-0000C34C0000}"/>
    <cellStyle name="Währung 2 3 2 3 5" xfId="6513" xr:uid="{00000000-0005-0000-0000-0000C44C0000}"/>
    <cellStyle name="Währung 2 3 2 4" xfId="1320" xr:uid="{00000000-0005-0000-0000-0000C54C0000}"/>
    <cellStyle name="Währung 2 3 2 4 2" xfId="2213" xr:uid="{00000000-0005-0000-0000-0000C64C0000}"/>
    <cellStyle name="Währung 2 3 2 4 2 2" xfId="3938" xr:uid="{00000000-0005-0000-0000-0000C74C0000}"/>
    <cellStyle name="Währung 2 3 2 4 2 2 2" xfId="9088" xr:uid="{00000000-0005-0000-0000-0000C84C0000}"/>
    <cellStyle name="Währung 2 3 2 4 2 3" xfId="5656" xr:uid="{00000000-0005-0000-0000-0000C94C0000}"/>
    <cellStyle name="Währung 2 3 2 4 2 3 2" xfId="10804" xr:uid="{00000000-0005-0000-0000-0000CA4C0000}"/>
    <cellStyle name="Währung 2 3 2 4 2 4" xfId="7372" xr:uid="{00000000-0005-0000-0000-0000CB4C0000}"/>
    <cellStyle name="Währung 2 3 2 4 3" xfId="3080" xr:uid="{00000000-0005-0000-0000-0000CC4C0000}"/>
    <cellStyle name="Währung 2 3 2 4 3 2" xfId="8230" xr:uid="{00000000-0005-0000-0000-0000CD4C0000}"/>
    <cellStyle name="Währung 2 3 2 4 4" xfId="4798" xr:uid="{00000000-0005-0000-0000-0000CE4C0000}"/>
    <cellStyle name="Währung 2 3 2 4 4 2" xfId="9946" xr:uid="{00000000-0005-0000-0000-0000CF4C0000}"/>
    <cellStyle name="Währung 2 3 2 4 5" xfId="6514" xr:uid="{00000000-0005-0000-0000-0000D04C0000}"/>
    <cellStyle name="Währung 2 3 2 5" xfId="2209" xr:uid="{00000000-0005-0000-0000-0000D14C0000}"/>
    <cellStyle name="Währung 2 3 2 5 2" xfId="3934" xr:uid="{00000000-0005-0000-0000-0000D24C0000}"/>
    <cellStyle name="Währung 2 3 2 5 2 2" xfId="9084" xr:uid="{00000000-0005-0000-0000-0000D34C0000}"/>
    <cellStyle name="Währung 2 3 2 5 3" xfId="5652" xr:uid="{00000000-0005-0000-0000-0000D44C0000}"/>
    <cellStyle name="Währung 2 3 2 5 3 2" xfId="10800" xr:uid="{00000000-0005-0000-0000-0000D54C0000}"/>
    <cellStyle name="Währung 2 3 2 5 4" xfId="7368" xr:uid="{00000000-0005-0000-0000-0000D64C0000}"/>
    <cellStyle name="Währung 2 3 2 6" xfId="3076" xr:uid="{00000000-0005-0000-0000-0000D74C0000}"/>
    <cellStyle name="Währung 2 3 2 6 2" xfId="8226" xr:uid="{00000000-0005-0000-0000-0000D84C0000}"/>
    <cellStyle name="Währung 2 3 2 7" xfId="4794" xr:uid="{00000000-0005-0000-0000-0000D94C0000}"/>
    <cellStyle name="Währung 2 3 2 7 2" xfId="9942" xr:uid="{00000000-0005-0000-0000-0000DA4C0000}"/>
    <cellStyle name="Währung 2 3 2 8" xfId="6510" xr:uid="{00000000-0005-0000-0000-0000DB4C0000}"/>
    <cellStyle name="Währung 2 3 3" xfId="1321" xr:uid="{00000000-0005-0000-0000-0000DC4C0000}"/>
    <cellStyle name="Währung 2 3 3 2" xfId="1322" xr:uid="{00000000-0005-0000-0000-0000DD4C0000}"/>
    <cellStyle name="Währung 2 3 3 2 2" xfId="2215" xr:uid="{00000000-0005-0000-0000-0000DE4C0000}"/>
    <cellStyle name="Währung 2 3 3 2 2 2" xfId="3940" xr:uid="{00000000-0005-0000-0000-0000DF4C0000}"/>
    <cellStyle name="Währung 2 3 3 2 2 2 2" xfId="9090" xr:uid="{00000000-0005-0000-0000-0000E04C0000}"/>
    <cellStyle name="Währung 2 3 3 2 2 3" xfId="5658" xr:uid="{00000000-0005-0000-0000-0000E14C0000}"/>
    <cellStyle name="Währung 2 3 3 2 2 3 2" xfId="10806" xr:uid="{00000000-0005-0000-0000-0000E24C0000}"/>
    <cellStyle name="Währung 2 3 3 2 2 4" xfId="7374" xr:uid="{00000000-0005-0000-0000-0000E34C0000}"/>
    <cellStyle name="Währung 2 3 3 2 3" xfId="3082" xr:uid="{00000000-0005-0000-0000-0000E44C0000}"/>
    <cellStyle name="Währung 2 3 3 2 3 2" xfId="8232" xr:uid="{00000000-0005-0000-0000-0000E54C0000}"/>
    <cellStyle name="Währung 2 3 3 2 4" xfId="4800" xr:uid="{00000000-0005-0000-0000-0000E64C0000}"/>
    <cellStyle name="Währung 2 3 3 2 4 2" xfId="9948" xr:uid="{00000000-0005-0000-0000-0000E74C0000}"/>
    <cellStyle name="Währung 2 3 3 2 5" xfId="6516" xr:uid="{00000000-0005-0000-0000-0000E84C0000}"/>
    <cellStyle name="Währung 2 3 3 3" xfId="2214" xr:uid="{00000000-0005-0000-0000-0000E94C0000}"/>
    <cellStyle name="Währung 2 3 3 3 2" xfId="3939" xr:uid="{00000000-0005-0000-0000-0000EA4C0000}"/>
    <cellStyle name="Währung 2 3 3 3 2 2" xfId="9089" xr:uid="{00000000-0005-0000-0000-0000EB4C0000}"/>
    <cellStyle name="Währung 2 3 3 3 3" xfId="5657" xr:uid="{00000000-0005-0000-0000-0000EC4C0000}"/>
    <cellStyle name="Währung 2 3 3 3 3 2" xfId="10805" xr:uid="{00000000-0005-0000-0000-0000ED4C0000}"/>
    <cellStyle name="Währung 2 3 3 3 4" xfId="7373" xr:uid="{00000000-0005-0000-0000-0000EE4C0000}"/>
    <cellStyle name="Währung 2 3 3 4" xfId="3081" xr:uid="{00000000-0005-0000-0000-0000EF4C0000}"/>
    <cellStyle name="Währung 2 3 3 4 2" xfId="8231" xr:uid="{00000000-0005-0000-0000-0000F04C0000}"/>
    <cellStyle name="Währung 2 3 3 5" xfId="4799" xr:uid="{00000000-0005-0000-0000-0000F14C0000}"/>
    <cellStyle name="Währung 2 3 3 5 2" xfId="9947" xr:uid="{00000000-0005-0000-0000-0000F24C0000}"/>
    <cellStyle name="Währung 2 3 3 6" xfId="6515" xr:uid="{00000000-0005-0000-0000-0000F34C0000}"/>
    <cellStyle name="Währung 2 3 4" xfId="1323" xr:uid="{00000000-0005-0000-0000-0000F44C0000}"/>
    <cellStyle name="Währung 2 3 4 2" xfId="2216" xr:uid="{00000000-0005-0000-0000-0000F54C0000}"/>
    <cellStyle name="Währung 2 3 4 2 2" xfId="3941" xr:uid="{00000000-0005-0000-0000-0000F64C0000}"/>
    <cellStyle name="Währung 2 3 4 2 2 2" xfId="9091" xr:uid="{00000000-0005-0000-0000-0000F74C0000}"/>
    <cellStyle name="Währung 2 3 4 2 3" xfId="5659" xr:uid="{00000000-0005-0000-0000-0000F84C0000}"/>
    <cellStyle name="Währung 2 3 4 2 3 2" xfId="10807" xr:uid="{00000000-0005-0000-0000-0000F94C0000}"/>
    <cellStyle name="Währung 2 3 4 2 4" xfId="7375" xr:uid="{00000000-0005-0000-0000-0000FA4C0000}"/>
    <cellStyle name="Währung 2 3 4 3" xfId="3083" xr:uid="{00000000-0005-0000-0000-0000FB4C0000}"/>
    <cellStyle name="Währung 2 3 4 3 2" xfId="8233" xr:uid="{00000000-0005-0000-0000-0000FC4C0000}"/>
    <cellStyle name="Währung 2 3 4 4" xfId="4801" xr:uid="{00000000-0005-0000-0000-0000FD4C0000}"/>
    <cellStyle name="Währung 2 3 4 4 2" xfId="9949" xr:uid="{00000000-0005-0000-0000-0000FE4C0000}"/>
    <cellStyle name="Währung 2 3 4 5" xfId="6517" xr:uid="{00000000-0005-0000-0000-0000FF4C0000}"/>
    <cellStyle name="Währung 2 3 5" xfId="1324" xr:uid="{00000000-0005-0000-0000-0000004D0000}"/>
    <cellStyle name="Währung 2 3 5 2" xfId="2217" xr:uid="{00000000-0005-0000-0000-0000014D0000}"/>
    <cellStyle name="Währung 2 3 5 2 2" xfId="3942" xr:uid="{00000000-0005-0000-0000-0000024D0000}"/>
    <cellStyle name="Währung 2 3 5 2 2 2" xfId="9092" xr:uid="{00000000-0005-0000-0000-0000034D0000}"/>
    <cellStyle name="Währung 2 3 5 2 3" xfId="5660" xr:uid="{00000000-0005-0000-0000-0000044D0000}"/>
    <cellStyle name="Währung 2 3 5 2 3 2" xfId="10808" xr:uid="{00000000-0005-0000-0000-0000054D0000}"/>
    <cellStyle name="Währung 2 3 5 2 4" xfId="7376" xr:uid="{00000000-0005-0000-0000-0000064D0000}"/>
    <cellStyle name="Währung 2 3 5 3" xfId="3084" xr:uid="{00000000-0005-0000-0000-0000074D0000}"/>
    <cellStyle name="Währung 2 3 5 3 2" xfId="8234" xr:uid="{00000000-0005-0000-0000-0000084D0000}"/>
    <cellStyle name="Währung 2 3 5 4" xfId="4802" xr:uid="{00000000-0005-0000-0000-0000094D0000}"/>
    <cellStyle name="Währung 2 3 5 4 2" xfId="9950" xr:uid="{00000000-0005-0000-0000-00000A4D0000}"/>
    <cellStyle name="Währung 2 3 5 5" xfId="6518" xr:uid="{00000000-0005-0000-0000-00000B4D0000}"/>
    <cellStyle name="Währung 2 3 6" xfId="2208" xr:uid="{00000000-0005-0000-0000-00000C4D0000}"/>
    <cellStyle name="Währung 2 3 6 2" xfId="3933" xr:uid="{00000000-0005-0000-0000-00000D4D0000}"/>
    <cellStyle name="Währung 2 3 6 2 2" xfId="9083" xr:uid="{00000000-0005-0000-0000-00000E4D0000}"/>
    <cellStyle name="Währung 2 3 6 3" xfId="5651" xr:uid="{00000000-0005-0000-0000-00000F4D0000}"/>
    <cellStyle name="Währung 2 3 6 3 2" xfId="10799" xr:uid="{00000000-0005-0000-0000-0000104D0000}"/>
    <cellStyle name="Währung 2 3 6 4" xfId="7367" xr:uid="{00000000-0005-0000-0000-0000114D0000}"/>
    <cellStyle name="Währung 2 3 7" xfId="3075" xr:uid="{00000000-0005-0000-0000-0000124D0000}"/>
    <cellStyle name="Währung 2 3 7 2" xfId="8225" xr:uid="{00000000-0005-0000-0000-0000134D0000}"/>
    <cellStyle name="Währung 2 3 8" xfId="4793" xr:uid="{00000000-0005-0000-0000-0000144D0000}"/>
    <cellStyle name="Währung 2 3 8 2" xfId="9941" xr:uid="{00000000-0005-0000-0000-0000154D0000}"/>
    <cellStyle name="Währung 2 3 9" xfId="6509" xr:uid="{00000000-0005-0000-0000-0000164D0000}"/>
    <cellStyle name="Währung 2 4" xfId="1325" xr:uid="{00000000-0005-0000-0000-0000174D0000}"/>
    <cellStyle name="Währung 2 4 2" xfId="1326" xr:uid="{00000000-0005-0000-0000-0000184D0000}"/>
    <cellStyle name="Währung 2 4 2 2" xfId="1327" xr:uid="{00000000-0005-0000-0000-0000194D0000}"/>
    <cellStyle name="Währung 2 4 2 2 2" xfId="1328" xr:uid="{00000000-0005-0000-0000-00001A4D0000}"/>
    <cellStyle name="Währung 2 4 2 2 2 2" xfId="2221" xr:uid="{00000000-0005-0000-0000-00001B4D0000}"/>
    <cellStyle name="Währung 2 4 2 2 2 2 2" xfId="3946" xr:uid="{00000000-0005-0000-0000-00001C4D0000}"/>
    <cellStyle name="Währung 2 4 2 2 2 2 2 2" xfId="9096" xr:uid="{00000000-0005-0000-0000-00001D4D0000}"/>
    <cellStyle name="Währung 2 4 2 2 2 2 3" xfId="5664" xr:uid="{00000000-0005-0000-0000-00001E4D0000}"/>
    <cellStyle name="Währung 2 4 2 2 2 2 3 2" xfId="10812" xr:uid="{00000000-0005-0000-0000-00001F4D0000}"/>
    <cellStyle name="Währung 2 4 2 2 2 2 4" xfId="7380" xr:uid="{00000000-0005-0000-0000-0000204D0000}"/>
    <cellStyle name="Währung 2 4 2 2 2 3" xfId="3088" xr:uid="{00000000-0005-0000-0000-0000214D0000}"/>
    <cellStyle name="Währung 2 4 2 2 2 3 2" xfId="8238" xr:uid="{00000000-0005-0000-0000-0000224D0000}"/>
    <cellStyle name="Währung 2 4 2 2 2 4" xfId="4806" xr:uid="{00000000-0005-0000-0000-0000234D0000}"/>
    <cellStyle name="Währung 2 4 2 2 2 4 2" xfId="9954" xr:uid="{00000000-0005-0000-0000-0000244D0000}"/>
    <cellStyle name="Währung 2 4 2 2 2 5" xfId="6522" xr:uid="{00000000-0005-0000-0000-0000254D0000}"/>
    <cellStyle name="Währung 2 4 2 2 3" xfId="2220" xr:uid="{00000000-0005-0000-0000-0000264D0000}"/>
    <cellStyle name="Währung 2 4 2 2 3 2" xfId="3945" xr:uid="{00000000-0005-0000-0000-0000274D0000}"/>
    <cellStyle name="Währung 2 4 2 2 3 2 2" xfId="9095" xr:uid="{00000000-0005-0000-0000-0000284D0000}"/>
    <cellStyle name="Währung 2 4 2 2 3 3" xfId="5663" xr:uid="{00000000-0005-0000-0000-0000294D0000}"/>
    <cellStyle name="Währung 2 4 2 2 3 3 2" xfId="10811" xr:uid="{00000000-0005-0000-0000-00002A4D0000}"/>
    <cellStyle name="Währung 2 4 2 2 3 4" xfId="7379" xr:uid="{00000000-0005-0000-0000-00002B4D0000}"/>
    <cellStyle name="Währung 2 4 2 2 4" xfId="3087" xr:uid="{00000000-0005-0000-0000-00002C4D0000}"/>
    <cellStyle name="Währung 2 4 2 2 4 2" xfId="8237" xr:uid="{00000000-0005-0000-0000-00002D4D0000}"/>
    <cellStyle name="Währung 2 4 2 2 5" xfId="4805" xr:uid="{00000000-0005-0000-0000-00002E4D0000}"/>
    <cellStyle name="Währung 2 4 2 2 5 2" xfId="9953" xr:uid="{00000000-0005-0000-0000-00002F4D0000}"/>
    <cellStyle name="Währung 2 4 2 2 6" xfId="6521" xr:uid="{00000000-0005-0000-0000-0000304D0000}"/>
    <cellStyle name="Währung 2 4 2 3" xfId="1329" xr:uid="{00000000-0005-0000-0000-0000314D0000}"/>
    <cellStyle name="Währung 2 4 2 3 2" xfId="2222" xr:uid="{00000000-0005-0000-0000-0000324D0000}"/>
    <cellStyle name="Währung 2 4 2 3 2 2" xfId="3947" xr:uid="{00000000-0005-0000-0000-0000334D0000}"/>
    <cellStyle name="Währung 2 4 2 3 2 2 2" xfId="9097" xr:uid="{00000000-0005-0000-0000-0000344D0000}"/>
    <cellStyle name="Währung 2 4 2 3 2 3" xfId="5665" xr:uid="{00000000-0005-0000-0000-0000354D0000}"/>
    <cellStyle name="Währung 2 4 2 3 2 3 2" xfId="10813" xr:uid="{00000000-0005-0000-0000-0000364D0000}"/>
    <cellStyle name="Währung 2 4 2 3 2 4" xfId="7381" xr:uid="{00000000-0005-0000-0000-0000374D0000}"/>
    <cellStyle name="Währung 2 4 2 3 3" xfId="3089" xr:uid="{00000000-0005-0000-0000-0000384D0000}"/>
    <cellStyle name="Währung 2 4 2 3 3 2" xfId="8239" xr:uid="{00000000-0005-0000-0000-0000394D0000}"/>
    <cellStyle name="Währung 2 4 2 3 4" xfId="4807" xr:uid="{00000000-0005-0000-0000-00003A4D0000}"/>
    <cellStyle name="Währung 2 4 2 3 4 2" xfId="9955" xr:uid="{00000000-0005-0000-0000-00003B4D0000}"/>
    <cellStyle name="Währung 2 4 2 3 5" xfId="6523" xr:uid="{00000000-0005-0000-0000-00003C4D0000}"/>
    <cellStyle name="Währung 2 4 2 4" xfId="1330" xr:uid="{00000000-0005-0000-0000-00003D4D0000}"/>
    <cellStyle name="Währung 2 4 2 4 2" xfId="2223" xr:uid="{00000000-0005-0000-0000-00003E4D0000}"/>
    <cellStyle name="Währung 2 4 2 4 2 2" xfId="3948" xr:uid="{00000000-0005-0000-0000-00003F4D0000}"/>
    <cellStyle name="Währung 2 4 2 4 2 2 2" xfId="9098" xr:uid="{00000000-0005-0000-0000-0000404D0000}"/>
    <cellStyle name="Währung 2 4 2 4 2 3" xfId="5666" xr:uid="{00000000-0005-0000-0000-0000414D0000}"/>
    <cellStyle name="Währung 2 4 2 4 2 3 2" xfId="10814" xr:uid="{00000000-0005-0000-0000-0000424D0000}"/>
    <cellStyle name="Währung 2 4 2 4 2 4" xfId="7382" xr:uid="{00000000-0005-0000-0000-0000434D0000}"/>
    <cellStyle name="Währung 2 4 2 4 3" xfId="3090" xr:uid="{00000000-0005-0000-0000-0000444D0000}"/>
    <cellStyle name="Währung 2 4 2 4 3 2" xfId="8240" xr:uid="{00000000-0005-0000-0000-0000454D0000}"/>
    <cellStyle name="Währung 2 4 2 4 4" xfId="4808" xr:uid="{00000000-0005-0000-0000-0000464D0000}"/>
    <cellStyle name="Währung 2 4 2 4 4 2" xfId="9956" xr:uid="{00000000-0005-0000-0000-0000474D0000}"/>
    <cellStyle name="Währung 2 4 2 4 5" xfId="6524" xr:uid="{00000000-0005-0000-0000-0000484D0000}"/>
    <cellStyle name="Währung 2 4 2 5" xfId="2219" xr:uid="{00000000-0005-0000-0000-0000494D0000}"/>
    <cellStyle name="Währung 2 4 2 5 2" xfId="3944" xr:uid="{00000000-0005-0000-0000-00004A4D0000}"/>
    <cellStyle name="Währung 2 4 2 5 2 2" xfId="9094" xr:uid="{00000000-0005-0000-0000-00004B4D0000}"/>
    <cellStyle name="Währung 2 4 2 5 3" xfId="5662" xr:uid="{00000000-0005-0000-0000-00004C4D0000}"/>
    <cellStyle name="Währung 2 4 2 5 3 2" xfId="10810" xr:uid="{00000000-0005-0000-0000-00004D4D0000}"/>
    <cellStyle name="Währung 2 4 2 5 4" xfId="7378" xr:uid="{00000000-0005-0000-0000-00004E4D0000}"/>
    <cellStyle name="Währung 2 4 2 6" xfId="3086" xr:uid="{00000000-0005-0000-0000-00004F4D0000}"/>
    <cellStyle name="Währung 2 4 2 6 2" xfId="8236" xr:uid="{00000000-0005-0000-0000-0000504D0000}"/>
    <cellStyle name="Währung 2 4 2 7" xfId="4804" xr:uid="{00000000-0005-0000-0000-0000514D0000}"/>
    <cellStyle name="Währung 2 4 2 7 2" xfId="9952" xr:uid="{00000000-0005-0000-0000-0000524D0000}"/>
    <cellStyle name="Währung 2 4 2 8" xfId="6520" xr:uid="{00000000-0005-0000-0000-0000534D0000}"/>
    <cellStyle name="Währung 2 4 3" xfId="1331" xr:uid="{00000000-0005-0000-0000-0000544D0000}"/>
    <cellStyle name="Währung 2 4 3 2" xfId="1332" xr:uid="{00000000-0005-0000-0000-0000554D0000}"/>
    <cellStyle name="Währung 2 4 3 2 2" xfId="2225" xr:uid="{00000000-0005-0000-0000-0000564D0000}"/>
    <cellStyle name="Währung 2 4 3 2 2 2" xfId="3950" xr:uid="{00000000-0005-0000-0000-0000574D0000}"/>
    <cellStyle name="Währung 2 4 3 2 2 2 2" xfId="9100" xr:uid="{00000000-0005-0000-0000-0000584D0000}"/>
    <cellStyle name="Währung 2 4 3 2 2 3" xfId="5668" xr:uid="{00000000-0005-0000-0000-0000594D0000}"/>
    <cellStyle name="Währung 2 4 3 2 2 3 2" xfId="10816" xr:uid="{00000000-0005-0000-0000-00005A4D0000}"/>
    <cellStyle name="Währung 2 4 3 2 2 4" xfId="7384" xr:uid="{00000000-0005-0000-0000-00005B4D0000}"/>
    <cellStyle name="Währung 2 4 3 2 3" xfId="3092" xr:uid="{00000000-0005-0000-0000-00005C4D0000}"/>
    <cellStyle name="Währung 2 4 3 2 3 2" xfId="8242" xr:uid="{00000000-0005-0000-0000-00005D4D0000}"/>
    <cellStyle name="Währung 2 4 3 2 4" xfId="4810" xr:uid="{00000000-0005-0000-0000-00005E4D0000}"/>
    <cellStyle name="Währung 2 4 3 2 4 2" xfId="9958" xr:uid="{00000000-0005-0000-0000-00005F4D0000}"/>
    <cellStyle name="Währung 2 4 3 2 5" xfId="6526" xr:uid="{00000000-0005-0000-0000-0000604D0000}"/>
    <cellStyle name="Währung 2 4 3 3" xfId="2224" xr:uid="{00000000-0005-0000-0000-0000614D0000}"/>
    <cellStyle name="Währung 2 4 3 3 2" xfId="3949" xr:uid="{00000000-0005-0000-0000-0000624D0000}"/>
    <cellStyle name="Währung 2 4 3 3 2 2" xfId="9099" xr:uid="{00000000-0005-0000-0000-0000634D0000}"/>
    <cellStyle name="Währung 2 4 3 3 3" xfId="5667" xr:uid="{00000000-0005-0000-0000-0000644D0000}"/>
    <cellStyle name="Währung 2 4 3 3 3 2" xfId="10815" xr:uid="{00000000-0005-0000-0000-0000654D0000}"/>
    <cellStyle name="Währung 2 4 3 3 4" xfId="7383" xr:uid="{00000000-0005-0000-0000-0000664D0000}"/>
    <cellStyle name="Währung 2 4 3 4" xfId="3091" xr:uid="{00000000-0005-0000-0000-0000674D0000}"/>
    <cellStyle name="Währung 2 4 3 4 2" xfId="8241" xr:uid="{00000000-0005-0000-0000-0000684D0000}"/>
    <cellStyle name="Währung 2 4 3 5" xfId="4809" xr:uid="{00000000-0005-0000-0000-0000694D0000}"/>
    <cellStyle name="Währung 2 4 3 5 2" xfId="9957" xr:uid="{00000000-0005-0000-0000-00006A4D0000}"/>
    <cellStyle name="Währung 2 4 3 6" xfId="6525" xr:uid="{00000000-0005-0000-0000-00006B4D0000}"/>
    <cellStyle name="Währung 2 4 4" xfId="1333" xr:uid="{00000000-0005-0000-0000-00006C4D0000}"/>
    <cellStyle name="Währung 2 4 4 2" xfId="2226" xr:uid="{00000000-0005-0000-0000-00006D4D0000}"/>
    <cellStyle name="Währung 2 4 4 2 2" xfId="3951" xr:uid="{00000000-0005-0000-0000-00006E4D0000}"/>
    <cellStyle name="Währung 2 4 4 2 2 2" xfId="9101" xr:uid="{00000000-0005-0000-0000-00006F4D0000}"/>
    <cellStyle name="Währung 2 4 4 2 3" xfId="5669" xr:uid="{00000000-0005-0000-0000-0000704D0000}"/>
    <cellStyle name="Währung 2 4 4 2 3 2" xfId="10817" xr:uid="{00000000-0005-0000-0000-0000714D0000}"/>
    <cellStyle name="Währung 2 4 4 2 4" xfId="7385" xr:uid="{00000000-0005-0000-0000-0000724D0000}"/>
    <cellStyle name="Währung 2 4 4 3" xfId="3093" xr:uid="{00000000-0005-0000-0000-0000734D0000}"/>
    <cellStyle name="Währung 2 4 4 3 2" xfId="8243" xr:uid="{00000000-0005-0000-0000-0000744D0000}"/>
    <cellStyle name="Währung 2 4 4 4" xfId="4811" xr:uid="{00000000-0005-0000-0000-0000754D0000}"/>
    <cellStyle name="Währung 2 4 4 4 2" xfId="9959" xr:uid="{00000000-0005-0000-0000-0000764D0000}"/>
    <cellStyle name="Währung 2 4 4 5" xfId="6527" xr:uid="{00000000-0005-0000-0000-0000774D0000}"/>
    <cellStyle name="Währung 2 4 5" xfId="1334" xr:uid="{00000000-0005-0000-0000-0000784D0000}"/>
    <cellStyle name="Währung 2 4 5 2" xfId="2227" xr:uid="{00000000-0005-0000-0000-0000794D0000}"/>
    <cellStyle name="Währung 2 4 5 2 2" xfId="3952" xr:uid="{00000000-0005-0000-0000-00007A4D0000}"/>
    <cellStyle name="Währung 2 4 5 2 2 2" xfId="9102" xr:uid="{00000000-0005-0000-0000-00007B4D0000}"/>
    <cellStyle name="Währung 2 4 5 2 3" xfId="5670" xr:uid="{00000000-0005-0000-0000-00007C4D0000}"/>
    <cellStyle name="Währung 2 4 5 2 3 2" xfId="10818" xr:uid="{00000000-0005-0000-0000-00007D4D0000}"/>
    <cellStyle name="Währung 2 4 5 2 4" xfId="7386" xr:uid="{00000000-0005-0000-0000-00007E4D0000}"/>
    <cellStyle name="Währung 2 4 5 3" xfId="3094" xr:uid="{00000000-0005-0000-0000-00007F4D0000}"/>
    <cellStyle name="Währung 2 4 5 3 2" xfId="8244" xr:uid="{00000000-0005-0000-0000-0000804D0000}"/>
    <cellStyle name="Währung 2 4 5 4" xfId="4812" xr:uid="{00000000-0005-0000-0000-0000814D0000}"/>
    <cellStyle name="Währung 2 4 5 4 2" xfId="9960" xr:uid="{00000000-0005-0000-0000-0000824D0000}"/>
    <cellStyle name="Währung 2 4 5 5" xfId="6528" xr:uid="{00000000-0005-0000-0000-0000834D0000}"/>
    <cellStyle name="Währung 2 4 6" xfId="2218" xr:uid="{00000000-0005-0000-0000-0000844D0000}"/>
    <cellStyle name="Währung 2 4 6 2" xfId="3943" xr:uid="{00000000-0005-0000-0000-0000854D0000}"/>
    <cellStyle name="Währung 2 4 6 2 2" xfId="9093" xr:uid="{00000000-0005-0000-0000-0000864D0000}"/>
    <cellStyle name="Währung 2 4 6 3" xfId="5661" xr:uid="{00000000-0005-0000-0000-0000874D0000}"/>
    <cellStyle name="Währung 2 4 6 3 2" xfId="10809" xr:uid="{00000000-0005-0000-0000-0000884D0000}"/>
    <cellStyle name="Währung 2 4 6 4" xfId="7377" xr:uid="{00000000-0005-0000-0000-0000894D0000}"/>
    <cellStyle name="Währung 2 4 7" xfId="3085" xr:uid="{00000000-0005-0000-0000-00008A4D0000}"/>
    <cellStyle name="Währung 2 4 7 2" xfId="8235" xr:uid="{00000000-0005-0000-0000-00008B4D0000}"/>
    <cellStyle name="Währung 2 4 8" xfId="4803" xr:uid="{00000000-0005-0000-0000-00008C4D0000}"/>
    <cellStyle name="Währung 2 4 8 2" xfId="9951" xr:uid="{00000000-0005-0000-0000-00008D4D0000}"/>
    <cellStyle name="Währung 2 4 9" xfId="6519" xr:uid="{00000000-0005-0000-0000-00008E4D0000}"/>
    <cellStyle name="Währung 2 5" xfId="1335" xr:uid="{00000000-0005-0000-0000-00008F4D0000}"/>
    <cellStyle name="Währung 2 5 2" xfId="1336" xr:uid="{00000000-0005-0000-0000-0000904D0000}"/>
    <cellStyle name="Währung 2 5 2 2" xfId="1337" xr:uid="{00000000-0005-0000-0000-0000914D0000}"/>
    <cellStyle name="Währung 2 5 2 2 2" xfId="1338" xr:uid="{00000000-0005-0000-0000-0000924D0000}"/>
    <cellStyle name="Währung 2 5 2 2 2 2" xfId="2231" xr:uid="{00000000-0005-0000-0000-0000934D0000}"/>
    <cellStyle name="Währung 2 5 2 2 2 2 2" xfId="3956" xr:uid="{00000000-0005-0000-0000-0000944D0000}"/>
    <cellStyle name="Währung 2 5 2 2 2 2 2 2" xfId="9106" xr:uid="{00000000-0005-0000-0000-0000954D0000}"/>
    <cellStyle name="Währung 2 5 2 2 2 2 3" xfId="5674" xr:uid="{00000000-0005-0000-0000-0000964D0000}"/>
    <cellStyle name="Währung 2 5 2 2 2 2 3 2" xfId="10822" xr:uid="{00000000-0005-0000-0000-0000974D0000}"/>
    <cellStyle name="Währung 2 5 2 2 2 2 4" xfId="7390" xr:uid="{00000000-0005-0000-0000-0000984D0000}"/>
    <cellStyle name="Währung 2 5 2 2 2 3" xfId="3098" xr:uid="{00000000-0005-0000-0000-0000994D0000}"/>
    <cellStyle name="Währung 2 5 2 2 2 3 2" xfId="8248" xr:uid="{00000000-0005-0000-0000-00009A4D0000}"/>
    <cellStyle name="Währung 2 5 2 2 2 4" xfId="4816" xr:uid="{00000000-0005-0000-0000-00009B4D0000}"/>
    <cellStyle name="Währung 2 5 2 2 2 4 2" xfId="9964" xr:uid="{00000000-0005-0000-0000-00009C4D0000}"/>
    <cellStyle name="Währung 2 5 2 2 2 5" xfId="6532" xr:uid="{00000000-0005-0000-0000-00009D4D0000}"/>
    <cellStyle name="Währung 2 5 2 2 3" xfId="2230" xr:uid="{00000000-0005-0000-0000-00009E4D0000}"/>
    <cellStyle name="Währung 2 5 2 2 3 2" xfId="3955" xr:uid="{00000000-0005-0000-0000-00009F4D0000}"/>
    <cellStyle name="Währung 2 5 2 2 3 2 2" xfId="9105" xr:uid="{00000000-0005-0000-0000-0000A04D0000}"/>
    <cellStyle name="Währung 2 5 2 2 3 3" xfId="5673" xr:uid="{00000000-0005-0000-0000-0000A14D0000}"/>
    <cellStyle name="Währung 2 5 2 2 3 3 2" xfId="10821" xr:uid="{00000000-0005-0000-0000-0000A24D0000}"/>
    <cellStyle name="Währung 2 5 2 2 3 4" xfId="7389" xr:uid="{00000000-0005-0000-0000-0000A34D0000}"/>
    <cellStyle name="Währung 2 5 2 2 4" xfId="3097" xr:uid="{00000000-0005-0000-0000-0000A44D0000}"/>
    <cellStyle name="Währung 2 5 2 2 4 2" xfId="8247" xr:uid="{00000000-0005-0000-0000-0000A54D0000}"/>
    <cellStyle name="Währung 2 5 2 2 5" xfId="4815" xr:uid="{00000000-0005-0000-0000-0000A64D0000}"/>
    <cellStyle name="Währung 2 5 2 2 5 2" xfId="9963" xr:uid="{00000000-0005-0000-0000-0000A74D0000}"/>
    <cellStyle name="Währung 2 5 2 2 6" xfId="6531" xr:uid="{00000000-0005-0000-0000-0000A84D0000}"/>
    <cellStyle name="Währung 2 5 2 3" xfId="1339" xr:uid="{00000000-0005-0000-0000-0000A94D0000}"/>
    <cellStyle name="Währung 2 5 2 3 2" xfId="2232" xr:uid="{00000000-0005-0000-0000-0000AA4D0000}"/>
    <cellStyle name="Währung 2 5 2 3 2 2" xfId="3957" xr:uid="{00000000-0005-0000-0000-0000AB4D0000}"/>
    <cellStyle name="Währung 2 5 2 3 2 2 2" xfId="9107" xr:uid="{00000000-0005-0000-0000-0000AC4D0000}"/>
    <cellStyle name="Währung 2 5 2 3 2 3" xfId="5675" xr:uid="{00000000-0005-0000-0000-0000AD4D0000}"/>
    <cellStyle name="Währung 2 5 2 3 2 3 2" xfId="10823" xr:uid="{00000000-0005-0000-0000-0000AE4D0000}"/>
    <cellStyle name="Währung 2 5 2 3 2 4" xfId="7391" xr:uid="{00000000-0005-0000-0000-0000AF4D0000}"/>
    <cellStyle name="Währung 2 5 2 3 3" xfId="3099" xr:uid="{00000000-0005-0000-0000-0000B04D0000}"/>
    <cellStyle name="Währung 2 5 2 3 3 2" xfId="8249" xr:uid="{00000000-0005-0000-0000-0000B14D0000}"/>
    <cellStyle name="Währung 2 5 2 3 4" xfId="4817" xr:uid="{00000000-0005-0000-0000-0000B24D0000}"/>
    <cellStyle name="Währung 2 5 2 3 4 2" xfId="9965" xr:uid="{00000000-0005-0000-0000-0000B34D0000}"/>
    <cellStyle name="Währung 2 5 2 3 5" xfId="6533" xr:uid="{00000000-0005-0000-0000-0000B44D0000}"/>
    <cellStyle name="Währung 2 5 2 4" xfId="1340" xr:uid="{00000000-0005-0000-0000-0000B54D0000}"/>
    <cellStyle name="Währung 2 5 2 4 2" xfId="2233" xr:uid="{00000000-0005-0000-0000-0000B64D0000}"/>
    <cellStyle name="Währung 2 5 2 4 2 2" xfId="3958" xr:uid="{00000000-0005-0000-0000-0000B74D0000}"/>
    <cellStyle name="Währung 2 5 2 4 2 2 2" xfId="9108" xr:uid="{00000000-0005-0000-0000-0000B84D0000}"/>
    <cellStyle name="Währung 2 5 2 4 2 3" xfId="5676" xr:uid="{00000000-0005-0000-0000-0000B94D0000}"/>
    <cellStyle name="Währung 2 5 2 4 2 3 2" xfId="10824" xr:uid="{00000000-0005-0000-0000-0000BA4D0000}"/>
    <cellStyle name="Währung 2 5 2 4 2 4" xfId="7392" xr:uid="{00000000-0005-0000-0000-0000BB4D0000}"/>
    <cellStyle name="Währung 2 5 2 4 3" xfId="3100" xr:uid="{00000000-0005-0000-0000-0000BC4D0000}"/>
    <cellStyle name="Währung 2 5 2 4 3 2" xfId="8250" xr:uid="{00000000-0005-0000-0000-0000BD4D0000}"/>
    <cellStyle name="Währung 2 5 2 4 4" xfId="4818" xr:uid="{00000000-0005-0000-0000-0000BE4D0000}"/>
    <cellStyle name="Währung 2 5 2 4 4 2" xfId="9966" xr:uid="{00000000-0005-0000-0000-0000BF4D0000}"/>
    <cellStyle name="Währung 2 5 2 4 5" xfId="6534" xr:uid="{00000000-0005-0000-0000-0000C04D0000}"/>
    <cellStyle name="Währung 2 5 2 5" xfId="2229" xr:uid="{00000000-0005-0000-0000-0000C14D0000}"/>
    <cellStyle name="Währung 2 5 2 5 2" xfId="3954" xr:uid="{00000000-0005-0000-0000-0000C24D0000}"/>
    <cellStyle name="Währung 2 5 2 5 2 2" xfId="9104" xr:uid="{00000000-0005-0000-0000-0000C34D0000}"/>
    <cellStyle name="Währung 2 5 2 5 3" xfId="5672" xr:uid="{00000000-0005-0000-0000-0000C44D0000}"/>
    <cellStyle name="Währung 2 5 2 5 3 2" xfId="10820" xr:uid="{00000000-0005-0000-0000-0000C54D0000}"/>
    <cellStyle name="Währung 2 5 2 5 4" xfId="7388" xr:uid="{00000000-0005-0000-0000-0000C64D0000}"/>
    <cellStyle name="Währung 2 5 2 6" xfId="3096" xr:uid="{00000000-0005-0000-0000-0000C74D0000}"/>
    <cellStyle name="Währung 2 5 2 6 2" xfId="8246" xr:uid="{00000000-0005-0000-0000-0000C84D0000}"/>
    <cellStyle name="Währung 2 5 2 7" xfId="4814" xr:uid="{00000000-0005-0000-0000-0000C94D0000}"/>
    <cellStyle name="Währung 2 5 2 7 2" xfId="9962" xr:uid="{00000000-0005-0000-0000-0000CA4D0000}"/>
    <cellStyle name="Währung 2 5 2 8" xfId="6530" xr:uid="{00000000-0005-0000-0000-0000CB4D0000}"/>
    <cellStyle name="Währung 2 5 3" xfId="1341" xr:uid="{00000000-0005-0000-0000-0000CC4D0000}"/>
    <cellStyle name="Währung 2 5 3 2" xfId="1342" xr:uid="{00000000-0005-0000-0000-0000CD4D0000}"/>
    <cellStyle name="Währung 2 5 3 2 2" xfId="2235" xr:uid="{00000000-0005-0000-0000-0000CE4D0000}"/>
    <cellStyle name="Währung 2 5 3 2 2 2" xfId="3960" xr:uid="{00000000-0005-0000-0000-0000CF4D0000}"/>
    <cellStyle name="Währung 2 5 3 2 2 2 2" xfId="9110" xr:uid="{00000000-0005-0000-0000-0000D04D0000}"/>
    <cellStyle name="Währung 2 5 3 2 2 3" xfId="5678" xr:uid="{00000000-0005-0000-0000-0000D14D0000}"/>
    <cellStyle name="Währung 2 5 3 2 2 3 2" xfId="10826" xr:uid="{00000000-0005-0000-0000-0000D24D0000}"/>
    <cellStyle name="Währung 2 5 3 2 2 4" xfId="7394" xr:uid="{00000000-0005-0000-0000-0000D34D0000}"/>
    <cellStyle name="Währung 2 5 3 2 3" xfId="3102" xr:uid="{00000000-0005-0000-0000-0000D44D0000}"/>
    <cellStyle name="Währung 2 5 3 2 3 2" xfId="8252" xr:uid="{00000000-0005-0000-0000-0000D54D0000}"/>
    <cellStyle name="Währung 2 5 3 2 4" xfId="4820" xr:uid="{00000000-0005-0000-0000-0000D64D0000}"/>
    <cellStyle name="Währung 2 5 3 2 4 2" xfId="9968" xr:uid="{00000000-0005-0000-0000-0000D74D0000}"/>
    <cellStyle name="Währung 2 5 3 2 5" xfId="6536" xr:uid="{00000000-0005-0000-0000-0000D84D0000}"/>
    <cellStyle name="Währung 2 5 3 3" xfId="2234" xr:uid="{00000000-0005-0000-0000-0000D94D0000}"/>
    <cellStyle name="Währung 2 5 3 3 2" xfId="3959" xr:uid="{00000000-0005-0000-0000-0000DA4D0000}"/>
    <cellStyle name="Währung 2 5 3 3 2 2" xfId="9109" xr:uid="{00000000-0005-0000-0000-0000DB4D0000}"/>
    <cellStyle name="Währung 2 5 3 3 3" xfId="5677" xr:uid="{00000000-0005-0000-0000-0000DC4D0000}"/>
    <cellStyle name="Währung 2 5 3 3 3 2" xfId="10825" xr:uid="{00000000-0005-0000-0000-0000DD4D0000}"/>
    <cellStyle name="Währung 2 5 3 3 4" xfId="7393" xr:uid="{00000000-0005-0000-0000-0000DE4D0000}"/>
    <cellStyle name="Währung 2 5 3 4" xfId="3101" xr:uid="{00000000-0005-0000-0000-0000DF4D0000}"/>
    <cellStyle name="Währung 2 5 3 4 2" xfId="8251" xr:uid="{00000000-0005-0000-0000-0000E04D0000}"/>
    <cellStyle name="Währung 2 5 3 5" xfId="4819" xr:uid="{00000000-0005-0000-0000-0000E14D0000}"/>
    <cellStyle name="Währung 2 5 3 5 2" xfId="9967" xr:uid="{00000000-0005-0000-0000-0000E24D0000}"/>
    <cellStyle name="Währung 2 5 3 6" xfId="6535" xr:uid="{00000000-0005-0000-0000-0000E34D0000}"/>
    <cellStyle name="Währung 2 5 4" xfId="1343" xr:uid="{00000000-0005-0000-0000-0000E44D0000}"/>
    <cellStyle name="Währung 2 5 4 2" xfId="2236" xr:uid="{00000000-0005-0000-0000-0000E54D0000}"/>
    <cellStyle name="Währung 2 5 4 2 2" xfId="3961" xr:uid="{00000000-0005-0000-0000-0000E64D0000}"/>
    <cellStyle name="Währung 2 5 4 2 2 2" xfId="9111" xr:uid="{00000000-0005-0000-0000-0000E74D0000}"/>
    <cellStyle name="Währung 2 5 4 2 3" xfId="5679" xr:uid="{00000000-0005-0000-0000-0000E84D0000}"/>
    <cellStyle name="Währung 2 5 4 2 3 2" xfId="10827" xr:uid="{00000000-0005-0000-0000-0000E94D0000}"/>
    <cellStyle name="Währung 2 5 4 2 4" xfId="7395" xr:uid="{00000000-0005-0000-0000-0000EA4D0000}"/>
    <cellStyle name="Währung 2 5 4 3" xfId="3103" xr:uid="{00000000-0005-0000-0000-0000EB4D0000}"/>
    <cellStyle name="Währung 2 5 4 3 2" xfId="8253" xr:uid="{00000000-0005-0000-0000-0000EC4D0000}"/>
    <cellStyle name="Währung 2 5 4 4" xfId="4821" xr:uid="{00000000-0005-0000-0000-0000ED4D0000}"/>
    <cellStyle name="Währung 2 5 4 4 2" xfId="9969" xr:uid="{00000000-0005-0000-0000-0000EE4D0000}"/>
    <cellStyle name="Währung 2 5 4 5" xfId="6537" xr:uid="{00000000-0005-0000-0000-0000EF4D0000}"/>
    <cellStyle name="Währung 2 5 5" xfId="1344" xr:uid="{00000000-0005-0000-0000-0000F04D0000}"/>
    <cellStyle name="Währung 2 5 5 2" xfId="2237" xr:uid="{00000000-0005-0000-0000-0000F14D0000}"/>
    <cellStyle name="Währung 2 5 5 2 2" xfId="3962" xr:uid="{00000000-0005-0000-0000-0000F24D0000}"/>
    <cellStyle name="Währung 2 5 5 2 2 2" xfId="9112" xr:uid="{00000000-0005-0000-0000-0000F34D0000}"/>
    <cellStyle name="Währung 2 5 5 2 3" xfId="5680" xr:uid="{00000000-0005-0000-0000-0000F44D0000}"/>
    <cellStyle name="Währung 2 5 5 2 3 2" xfId="10828" xr:uid="{00000000-0005-0000-0000-0000F54D0000}"/>
    <cellStyle name="Währung 2 5 5 2 4" xfId="7396" xr:uid="{00000000-0005-0000-0000-0000F64D0000}"/>
    <cellStyle name="Währung 2 5 5 3" xfId="3104" xr:uid="{00000000-0005-0000-0000-0000F74D0000}"/>
    <cellStyle name="Währung 2 5 5 3 2" xfId="8254" xr:uid="{00000000-0005-0000-0000-0000F84D0000}"/>
    <cellStyle name="Währung 2 5 5 4" xfId="4822" xr:uid="{00000000-0005-0000-0000-0000F94D0000}"/>
    <cellStyle name="Währung 2 5 5 4 2" xfId="9970" xr:uid="{00000000-0005-0000-0000-0000FA4D0000}"/>
    <cellStyle name="Währung 2 5 5 5" xfId="6538" xr:uid="{00000000-0005-0000-0000-0000FB4D0000}"/>
    <cellStyle name="Währung 2 5 6" xfId="2228" xr:uid="{00000000-0005-0000-0000-0000FC4D0000}"/>
    <cellStyle name="Währung 2 5 6 2" xfId="3953" xr:uid="{00000000-0005-0000-0000-0000FD4D0000}"/>
    <cellStyle name="Währung 2 5 6 2 2" xfId="9103" xr:uid="{00000000-0005-0000-0000-0000FE4D0000}"/>
    <cellStyle name="Währung 2 5 6 3" xfId="5671" xr:uid="{00000000-0005-0000-0000-0000FF4D0000}"/>
    <cellStyle name="Währung 2 5 6 3 2" xfId="10819" xr:uid="{00000000-0005-0000-0000-0000004E0000}"/>
    <cellStyle name="Währung 2 5 6 4" xfId="7387" xr:uid="{00000000-0005-0000-0000-0000014E0000}"/>
    <cellStyle name="Währung 2 5 7" xfId="3095" xr:uid="{00000000-0005-0000-0000-0000024E0000}"/>
    <cellStyle name="Währung 2 5 7 2" xfId="8245" xr:uid="{00000000-0005-0000-0000-0000034E0000}"/>
    <cellStyle name="Währung 2 5 8" xfId="4813" xr:uid="{00000000-0005-0000-0000-0000044E0000}"/>
    <cellStyle name="Währung 2 5 8 2" xfId="9961" xr:uid="{00000000-0005-0000-0000-0000054E0000}"/>
    <cellStyle name="Währung 2 5 9" xfId="6529" xr:uid="{00000000-0005-0000-0000-0000064E0000}"/>
    <cellStyle name="Währung 2 6" xfId="1345" xr:uid="{00000000-0005-0000-0000-0000074E0000}"/>
    <cellStyle name="Währung 2 6 2" xfId="1346" xr:uid="{00000000-0005-0000-0000-0000084E0000}"/>
    <cellStyle name="Währung 2 6 2 2" xfId="1347" xr:uid="{00000000-0005-0000-0000-0000094E0000}"/>
    <cellStyle name="Währung 2 6 2 2 2" xfId="1348" xr:uid="{00000000-0005-0000-0000-00000A4E0000}"/>
    <cellStyle name="Währung 2 6 2 2 2 2" xfId="2241" xr:uid="{00000000-0005-0000-0000-00000B4E0000}"/>
    <cellStyle name="Währung 2 6 2 2 2 2 2" xfId="3966" xr:uid="{00000000-0005-0000-0000-00000C4E0000}"/>
    <cellStyle name="Währung 2 6 2 2 2 2 2 2" xfId="9116" xr:uid="{00000000-0005-0000-0000-00000D4E0000}"/>
    <cellStyle name="Währung 2 6 2 2 2 2 3" xfId="5684" xr:uid="{00000000-0005-0000-0000-00000E4E0000}"/>
    <cellStyle name="Währung 2 6 2 2 2 2 3 2" xfId="10832" xr:uid="{00000000-0005-0000-0000-00000F4E0000}"/>
    <cellStyle name="Währung 2 6 2 2 2 2 4" xfId="7400" xr:uid="{00000000-0005-0000-0000-0000104E0000}"/>
    <cellStyle name="Währung 2 6 2 2 2 3" xfId="3108" xr:uid="{00000000-0005-0000-0000-0000114E0000}"/>
    <cellStyle name="Währung 2 6 2 2 2 3 2" xfId="8258" xr:uid="{00000000-0005-0000-0000-0000124E0000}"/>
    <cellStyle name="Währung 2 6 2 2 2 4" xfId="4826" xr:uid="{00000000-0005-0000-0000-0000134E0000}"/>
    <cellStyle name="Währung 2 6 2 2 2 4 2" xfId="9974" xr:uid="{00000000-0005-0000-0000-0000144E0000}"/>
    <cellStyle name="Währung 2 6 2 2 2 5" xfId="6542" xr:uid="{00000000-0005-0000-0000-0000154E0000}"/>
    <cellStyle name="Währung 2 6 2 2 3" xfId="2240" xr:uid="{00000000-0005-0000-0000-0000164E0000}"/>
    <cellStyle name="Währung 2 6 2 2 3 2" xfId="3965" xr:uid="{00000000-0005-0000-0000-0000174E0000}"/>
    <cellStyle name="Währung 2 6 2 2 3 2 2" xfId="9115" xr:uid="{00000000-0005-0000-0000-0000184E0000}"/>
    <cellStyle name="Währung 2 6 2 2 3 3" xfId="5683" xr:uid="{00000000-0005-0000-0000-0000194E0000}"/>
    <cellStyle name="Währung 2 6 2 2 3 3 2" xfId="10831" xr:uid="{00000000-0005-0000-0000-00001A4E0000}"/>
    <cellStyle name="Währung 2 6 2 2 3 4" xfId="7399" xr:uid="{00000000-0005-0000-0000-00001B4E0000}"/>
    <cellStyle name="Währung 2 6 2 2 4" xfId="3107" xr:uid="{00000000-0005-0000-0000-00001C4E0000}"/>
    <cellStyle name="Währung 2 6 2 2 4 2" xfId="8257" xr:uid="{00000000-0005-0000-0000-00001D4E0000}"/>
    <cellStyle name="Währung 2 6 2 2 5" xfId="4825" xr:uid="{00000000-0005-0000-0000-00001E4E0000}"/>
    <cellStyle name="Währung 2 6 2 2 5 2" xfId="9973" xr:uid="{00000000-0005-0000-0000-00001F4E0000}"/>
    <cellStyle name="Währung 2 6 2 2 6" xfId="6541" xr:uid="{00000000-0005-0000-0000-0000204E0000}"/>
    <cellStyle name="Währung 2 6 2 3" xfId="1349" xr:uid="{00000000-0005-0000-0000-0000214E0000}"/>
    <cellStyle name="Währung 2 6 2 3 2" xfId="2242" xr:uid="{00000000-0005-0000-0000-0000224E0000}"/>
    <cellStyle name="Währung 2 6 2 3 2 2" xfId="3967" xr:uid="{00000000-0005-0000-0000-0000234E0000}"/>
    <cellStyle name="Währung 2 6 2 3 2 2 2" xfId="9117" xr:uid="{00000000-0005-0000-0000-0000244E0000}"/>
    <cellStyle name="Währung 2 6 2 3 2 3" xfId="5685" xr:uid="{00000000-0005-0000-0000-0000254E0000}"/>
    <cellStyle name="Währung 2 6 2 3 2 3 2" xfId="10833" xr:uid="{00000000-0005-0000-0000-0000264E0000}"/>
    <cellStyle name="Währung 2 6 2 3 2 4" xfId="7401" xr:uid="{00000000-0005-0000-0000-0000274E0000}"/>
    <cellStyle name="Währung 2 6 2 3 3" xfId="3109" xr:uid="{00000000-0005-0000-0000-0000284E0000}"/>
    <cellStyle name="Währung 2 6 2 3 3 2" xfId="8259" xr:uid="{00000000-0005-0000-0000-0000294E0000}"/>
    <cellStyle name="Währung 2 6 2 3 4" xfId="4827" xr:uid="{00000000-0005-0000-0000-00002A4E0000}"/>
    <cellStyle name="Währung 2 6 2 3 4 2" xfId="9975" xr:uid="{00000000-0005-0000-0000-00002B4E0000}"/>
    <cellStyle name="Währung 2 6 2 3 5" xfId="6543" xr:uid="{00000000-0005-0000-0000-00002C4E0000}"/>
    <cellStyle name="Währung 2 6 2 4" xfId="1350" xr:uid="{00000000-0005-0000-0000-00002D4E0000}"/>
    <cellStyle name="Währung 2 6 2 4 2" xfId="2243" xr:uid="{00000000-0005-0000-0000-00002E4E0000}"/>
    <cellStyle name="Währung 2 6 2 4 2 2" xfId="3968" xr:uid="{00000000-0005-0000-0000-00002F4E0000}"/>
    <cellStyle name="Währung 2 6 2 4 2 2 2" xfId="9118" xr:uid="{00000000-0005-0000-0000-0000304E0000}"/>
    <cellStyle name="Währung 2 6 2 4 2 3" xfId="5686" xr:uid="{00000000-0005-0000-0000-0000314E0000}"/>
    <cellStyle name="Währung 2 6 2 4 2 3 2" xfId="10834" xr:uid="{00000000-0005-0000-0000-0000324E0000}"/>
    <cellStyle name="Währung 2 6 2 4 2 4" xfId="7402" xr:uid="{00000000-0005-0000-0000-0000334E0000}"/>
    <cellStyle name="Währung 2 6 2 4 3" xfId="3110" xr:uid="{00000000-0005-0000-0000-0000344E0000}"/>
    <cellStyle name="Währung 2 6 2 4 3 2" xfId="8260" xr:uid="{00000000-0005-0000-0000-0000354E0000}"/>
    <cellStyle name="Währung 2 6 2 4 4" xfId="4828" xr:uid="{00000000-0005-0000-0000-0000364E0000}"/>
    <cellStyle name="Währung 2 6 2 4 4 2" xfId="9976" xr:uid="{00000000-0005-0000-0000-0000374E0000}"/>
    <cellStyle name="Währung 2 6 2 4 5" xfId="6544" xr:uid="{00000000-0005-0000-0000-0000384E0000}"/>
    <cellStyle name="Währung 2 6 2 5" xfId="2239" xr:uid="{00000000-0005-0000-0000-0000394E0000}"/>
    <cellStyle name="Währung 2 6 2 5 2" xfId="3964" xr:uid="{00000000-0005-0000-0000-00003A4E0000}"/>
    <cellStyle name="Währung 2 6 2 5 2 2" xfId="9114" xr:uid="{00000000-0005-0000-0000-00003B4E0000}"/>
    <cellStyle name="Währung 2 6 2 5 3" xfId="5682" xr:uid="{00000000-0005-0000-0000-00003C4E0000}"/>
    <cellStyle name="Währung 2 6 2 5 3 2" xfId="10830" xr:uid="{00000000-0005-0000-0000-00003D4E0000}"/>
    <cellStyle name="Währung 2 6 2 5 4" xfId="7398" xr:uid="{00000000-0005-0000-0000-00003E4E0000}"/>
    <cellStyle name="Währung 2 6 2 6" xfId="3106" xr:uid="{00000000-0005-0000-0000-00003F4E0000}"/>
    <cellStyle name="Währung 2 6 2 6 2" xfId="8256" xr:uid="{00000000-0005-0000-0000-0000404E0000}"/>
    <cellStyle name="Währung 2 6 2 7" xfId="4824" xr:uid="{00000000-0005-0000-0000-0000414E0000}"/>
    <cellStyle name="Währung 2 6 2 7 2" xfId="9972" xr:uid="{00000000-0005-0000-0000-0000424E0000}"/>
    <cellStyle name="Währung 2 6 2 8" xfId="6540" xr:uid="{00000000-0005-0000-0000-0000434E0000}"/>
    <cellStyle name="Währung 2 6 3" xfId="1351" xr:uid="{00000000-0005-0000-0000-0000444E0000}"/>
    <cellStyle name="Währung 2 6 3 2" xfId="1352" xr:uid="{00000000-0005-0000-0000-0000454E0000}"/>
    <cellStyle name="Währung 2 6 3 2 2" xfId="2245" xr:uid="{00000000-0005-0000-0000-0000464E0000}"/>
    <cellStyle name="Währung 2 6 3 2 2 2" xfId="3970" xr:uid="{00000000-0005-0000-0000-0000474E0000}"/>
    <cellStyle name="Währung 2 6 3 2 2 2 2" xfId="9120" xr:uid="{00000000-0005-0000-0000-0000484E0000}"/>
    <cellStyle name="Währung 2 6 3 2 2 3" xfId="5688" xr:uid="{00000000-0005-0000-0000-0000494E0000}"/>
    <cellStyle name="Währung 2 6 3 2 2 3 2" xfId="10836" xr:uid="{00000000-0005-0000-0000-00004A4E0000}"/>
    <cellStyle name="Währung 2 6 3 2 2 4" xfId="7404" xr:uid="{00000000-0005-0000-0000-00004B4E0000}"/>
    <cellStyle name="Währung 2 6 3 2 3" xfId="3112" xr:uid="{00000000-0005-0000-0000-00004C4E0000}"/>
    <cellStyle name="Währung 2 6 3 2 3 2" xfId="8262" xr:uid="{00000000-0005-0000-0000-00004D4E0000}"/>
    <cellStyle name="Währung 2 6 3 2 4" xfId="4830" xr:uid="{00000000-0005-0000-0000-00004E4E0000}"/>
    <cellStyle name="Währung 2 6 3 2 4 2" xfId="9978" xr:uid="{00000000-0005-0000-0000-00004F4E0000}"/>
    <cellStyle name="Währung 2 6 3 2 5" xfId="6546" xr:uid="{00000000-0005-0000-0000-0000504E0000}"/>
    <cellStyle name="Währung 2 6 3 3" xfId="2244" xr:uid="{00000000-0005-0000-0000-0000514E0000}"/>
    <cellStyle name="Währung 2 6 3 3 2" xfId="3969" xr:uid="{00000000-0005-0000-0000-0000524E0000}"/>
    <cellStyle name="Währung 2 6 3 3 2 2" xfId="9119" xr:uid="{00000000-0005-0000-0000-0000534E0000}"/>
    <cellStyle name="Währung 2 6 3 3 3" xfId="5687" xr:uid="{00000000-0005-0000-0000-0000544E0000}"/>
    <cellStyle name="Währung 2 6 3 3 3 2" xfId="10835" xr:uid="{00000000-0005-0000-0000-0000554E0000}"/>
    <cellStyle name="Währung 2 6 3 3 4" xfId="7403" xr:uid="{00000000-0005-0000-0000-0000564E0000}"/>
    <cellStyle name="Währung 2 6 3 4" xfId="3111" xr:uid="{00000000-0005-0000-0000-0000574E0000}"/>
    <cellStyle name="Währung 2 6 3 4 2" xfId="8261" xr:uid="{00000000-0005-0000-0000-0000584E0000}"/>
    <cellStyle name="Währung 2 6 3 5" xfId="4829" xr:uid="{00000000-0005-0000-0000-0000594E0000}"/>
    <cellStyle name="Währung 2 6 3 5 2" xfId="9977" xr:uid="{00000000-0005-0000-0000-00005A4E0000}"/>
    <cellStyle name="Währung 2 6 3 6" xfId="6545" xr:uid="{00000000-0005-0000-0000-00005B4E0000}"/>
    <cellStyle name="Währung 2 6 4" xfId="1353" xr:uid="{00000000-0005-0000-0000-00005C4E0000}"/>
    <cellStyle name="Währung 2 6 4 2" xfId="2246" xr:uid="{00000000-0005-0000-0000-00005D4E0000}"/>
    <cellStyle name="Währung 2 6 4 2 2" xfId="3971" xr:uid="{00000000-0005-0000-0000-00005E4E0000}"/>
    <cellStyle name="Währung 2 6 4 2 2 2" xfId="9121" xr:uid="{00000000-0005-0000-0000-00005F4E0000}"/>
    <cellStyle name="Währung 2 6 4 2 3" xfId="5689" xr:uid="{00000000-0005-0000-0000-0000604E0000}"/>
    <cellStyle name="Währung 2 6 4 2 3 2" xfId="10837" xr:uid="{00000000-0005-0000-0000-0000614E0000}"/>
    <cellStyle name="Währung 2 6 4 2 4" xfId="7405" xr:uid="{00000000-0005-0000-0000-0000624E0000}"/>
    <cellStyle name="Währung 2 6 4 3" xfId="3113" xr:uid="{00000000-0005-0000-0000-0000634E0000}"/>
    <cellStyle name="Währung 2 6 4 3 2" xfId="8263" xr:uid="{00000000-0005-0000-0000-0000644E0000}"/>
    <cellStyle name="Währung 2 6 4 4" xfId="4831" xr:uid="{00000000-0005-0000-0000-0000654E0000}"/>
    <cellStyle name="Währung 2 6 4 4 2" xfId="9979" xr:uid="{00000000-0005-0000-0000-0000664E0000}"/>
    <cellStyle name="Währung 2 6 4 5" xfId="6547" xr:uid="{00000000-0005-0000-0000-0000674E0000}"/>
    <cellStyle name="Währung 2 6 5" xfId="1354" xr:uid="{00000000-0005-0000-0000-0000684E0000}"/>
    <cellStyle name="Währung 2 6 5 2" xfId="2247" xr:uid="{00000000-0005-0000-0000-0000694E0000}"/>
    <cellStyle name="Währung 2 6 5 2 2" xfId="3972" xr:uid="{00000000-0005-0000-0000-00006A4E0000}"/>
    <cellStyle name="Währung 2 6 5 2 2 2" xfId="9122" xr:uid="{00000000-0005-0000-0000-00006B4E0000}"/>
    <cellStyle name="Währung 2 6 5 2 3" xfId="5690" xr:uid="{00000000-0005-0000-0000-00006C4E0000}"/>
    <cellStyle name="Währung 2 6 5 2 3 2" xfId="10838" xr:uid="{00000000-0005-0000-0000-00006D4E0000}"/>
    <cellStyle name="Währung 2 6 5 2 4" xfId="7406" xr:uid="{00000000-0005-0000-0000-00006E4E0000}"/>
    <cellStyle name="Währung 2 6 5 3" xfId="3114" xr:uid="{00000000-0005-0000-0000-00006F4E0000}"/>
    <cellStyle name="Währung 2 6 5 3 2" xfId="8264" xr:uid="{00000000-0005-0000-0000-0000704E0000}"/>
    <cellStyle name="Währung 2 6 5 4" xfId="4832" xr:uid="{00000000-0005-0000-0000-0000714E0000}"/>
    <cellStyle name="Währung 2 6 5 4 2" xfId="9980" xr:uid="{00000000-0005-0000-0000-0000724E0000}"/>
    <cellStyle name="Währung 2 6 5 5" xfId="6548" xr:uid="{00000000-0005-0000-0000-0000734E0000}"/>
    <cellStyle name="Währung 2 6 6" xfId="2238" xr:uid="{00000000-0005-0000-0000-0000744E0000}"/>
    <cellStyle name="Währung 2 6 6 2" xfId="3963" xr:uid="{00000000-0005-0000-0000-0000754E0000}"/>
    <cellStyle name="Währung 2 6 6 2 2" xfId="9113" xr:uid="{00000000-0005-0000-0000-0000764E0000}"/>
    <cellStyle name="Währung 2 6 6 3" xfId="5681" xr:uid="{00000000-0005-0000-0000-0000774E0000}"/>
    <cellStyle name="Währung 2 6 6 3 2" xfId="10829" xr:uid="{00000000-0005-0000-0000-0000784E0000}"/>
    <cellStyle name="Währung 2 6 6 4" xfId="7397" xr:uid="{00000000-0005-0000-0000-0000794E0000}"/>
    <cellStyle name="Währung 2 6 7" xfId="3105" xr:uid="{00000000-0005-0000-0000-00007A4E0000}"/>
    <cellStyle name="Währung 2 6 7 2" xfId="8255" xr:uid="{00000000-0005-0000-0000-00007B4E0000}"/>
    <cellStyle name="Währung 2 6 8" xfId="4823" xr:uid="{00000000-0005-0000-0000-00007C4E0000}"/>
    <cellStyle name="Währung 2 6 8 2" xfId="9971" xr:uid="{00000000-0005-0000-0000-00007D4E0000}"/>
    <cellStyle name="Währung 2 6 9" xfId="6539" xr:uid="{00000000-0005-0000-0000-00007E4E0000}"/>
    <cellStyle name="Währung 2 7" xfId="1355" xr:uid="{00000000-0005-0000-0000-00007F4E0000}"/>
    <cellStyle name="Währung 2 7 2" xfId="1356" xr:uid="{00000000-0005-0000-0000-0000804E0000}"/>
    <cellStyle name="Währung 2 7 2 2" xfId="1357" xr:uid="{00000000-0005-0000-0000-0000814E0000}"/>
    <cellStyle name="Währung 2 7 2 2 2" xfId="1358" xr:uid="{00000000-0005-0000-0000-0000824E0000}"/>
    <cellStyle name="Währung 2 7 2 2 2 2" xfId="2251" xr:uid="{00000000-0005-0000-0000-0000834E0000}"/>
    <cellStyle name="Währung 2 7 2 2 2 2 2" xfId="3976" xr:uid="{00000000-0005-0000-0000-0000844E0000}"/>
    <cellStyle name="Währung 2 7 2 2 2 2 2 2" xfId="9126" xr:uid="{00000000-0005-0000-0000-0000854E0000}"/>
    <cellStyle name="Währung 2 7 2 2 2 2 3" xfId="5694" xr:uid="{00000000-0005-0000-0000-0000864E0000}"/>
    <cellStyle name="Währung 2 7 2 2 2 2 3 2" xfId="10842" xr:uid="{00000000-0005-0000-0000-0000874E0000}"/>
    <cellStyle name="Währung 2 7 2 2 2 2 4" xfId="7410" xr:uid="{00000000-0005-0000-0000-0000884E0000}"/>
    <cellStyle name="Währung 2 7 2 2 2 3" xfId="3118" xr:uid="{00000000-0005-0000-0000-0000894E0000}"/>
    <cellStyle name="Währung 2 7 2 2 2 3 2" xfId="8268" xr:uid="{00000000-0005-0000-0000-00008A4E0000}"/>
    <cellStyle name="Währung 2 7 2 2 2 4" xfId="4836" xr:uid="{00000000-0005-0000-0000-00008B4E0000}"/>
    <cellStyle name="Währung 2 7 2 2 2 4 2" xfId="9984" xr:uid="{00000000-0005-0000-0000-00008C4E0000}"/>
    <cellStyle name="Währung 2 7 2 2 2 5" xfId="6552" xr:uid="{00000000-0005-0000-0000-00008D4E0000}"/>
    <cellStyle name="Währung 2 7 2 2 3" xfId="2250" xr:uid="{00000000-0005-0000-0000-00008E4E0000}"/>
    <cellStyle name="Währung 2 7 2 2 3 2" xfId="3975" xr:uid="{00000000-0005-0000-0000-00008F4E0000}"/>
    <cellStyle name="Währung 2 7 2 2 3 2 2" xfId="9125" xr:uid="{00000000-0005-0000-0000-0000904E0000}"/>
    <cellStyle name="Währung 2 7 2 2 3 3" xfId="5693" xr:uid="{00000000-0005-0000-0000-0000914E0000}"/>
    <cellStyle name="Währung 2 7 2 2 3 3 2" xfId="10841" xr:uid="{00000000-0005-0000-0000-0000924E0000}"/>
    <cellStyle name="Währung 2 7 2 2 3 4" xfId="7409" xr:uid="{00000000-0005-0000-0000-0000934E0000}"/>
    <cellStyle name="Währung 2 7 2 2 4" xfId="3117" xr:uid="{00000000-0005-0000-0000-0000944E0000}"/>
    <cellStyle name="Währung 2 7 2 2 4 2" xfId="8267" xr:uid="{00000000-0005-0000-0000-0000954E0000}"/>
    <cellStyle name="Währung 2 7 2 2 5" xfId="4835" xr:uid="{00000000-0005-0000-0000-0000964E0000}"/>
    <cellStyle name="Währung 2 7 2 2 5 2" xfId="9983" xr:uid="{00000000-0005-0000-0000-0000974E0000}"/>
    <cellStyle name="Währung 2 7 2 2 6" xfId="6551" xr:uid="{00000000-0005-0000-0000-0000984E0000}"/>
    <cellStyle name="Währung 2 7 2 3" xfId="1359" xr:uid="{00000000-0005-0000-0000-0000994E0000}"/>
    <cellStyle name="Währung 2 7 2 3 2" xfId="2252" xr:uid="{00000000-0005-0000-0000-00009A4E0000}"/>
    <cellStyle name="Währung 2 7 2 3 2 2" xfId="3977" xr:uid="{00000000-0005-0000-0000-00009B4E0000}"/>
    <cellStyle name="Währung 2 7 2 3 2 2 2" xfId="9127" xr:uid="{00000000-0005-0000-0000-00009C4E0000}"/>
    <cellStyle name="Währung 2 7 2 3 2 3" xfId="5695" xr:uid="{00000000-0005-0000-0000-00009D4E0000}"/>
    <cellStyle name="Währung 2 7 2 3 2 3 2" xfId="10843" xr:uid="{00000000-0005-0000-0000-00009E4E0000}"/>
    <cellStyle name="Währung 2 7 2 3 2 4" xfId="7411" xr:uid="{00000000-0005-0000-0000-00009F4E0000}"/>
    <cellStyle name="Währung 2 7 2 3 3" xfId="3119" xr:uid="{00000000-0005-0000-0000-0000A04E0000}"/>
    <cellStyle name="Währung 2 7 2 3 3 2" xfId="8269" xr:uid="{00000000-0005-0000-0000-0000A14E0000}"/>
    <cellStyle name="Währung 2 7 2 3 4" xfId="4837" xr:uid="{00000000-0005-0000-0000-0000A24E0000}"/>
    <cellStyle name="Währung 2 7 2 3 4 2" xfId="9985" xr:uid="{00000000-0005-0000-0000-0000A34E0000}"/>
    <cellStyle name="Währung 2 7 2 3 5" xfId="6553" xr:uid="{00000000-0005-0000-0000-0000A44E0000}"/>
    <cellStyle name="Währung 2 7 2 4" xfId="1360" xr:uid="{00000000-0005-0000-0000-0000A54E0000}"/>
    <cellStyle name="Währung 2 7 2 4 2" xfId="2253" xr:uid="{00000000-0005-0000-0000-0000A64E0000}"/>
    <cellStyle name="Währung 2 7 2 4 2 2" xfId="3978" xr:uid="{00000000-0005-0000-0000-0000A74E0000}"/>
    <cellStyle name="Währung 2 7 2 4 2 2 2" xfId="9128" xr:uid="{00000000-0005-0000-0000-0000A84E0000}"/>
    <cellStyle name="Währung 2 7 2 4 2 3" xfId="5696" xr:uid="{00000000-0005-0000-0000-0000A94E0000}"/>
    <cellStyle name="Währung 2 7 2 4 2 3 2" xfId="10844" xr:uid="{00000000-0005-0000-0000-0000AA4E0000}"/>
    <cellStyle name="Währung 2 7 2 4 2 4" xfId="7412" xr:uid="{00000000-0005-0000-0000-0000AB4E0000}"/>
    <cellStyle name="Währung 2 7 2 4 3" xfId="3120" xr:uid="{00000000-0005-0000-0000-0000AC4E0000}"/>
    <cellStyle name="Währung 2 7 2 4 3 2" xfId="8270" xr:uid="{00000000-0005-0000-0000-0000AD4E0000}"/>
    <cellStyle name="Währung 2 7 2 4 4" xfId="4838" xr:uid="{00000000-0005-0000-0000-0000AE4E0000}"/>
    <cellStyle name="Währung 2 7 2 4 4 2" xfId="9986" xr:uid="{00000000-0005-0000-0000-0000AF4E0000}"/>
    <cellStyle name="Währung 2 7 2 4 5" xfId="6554" xr:uid="{00000000-0005-0000-0000-0000B04E0000}"/>
    <cellStyle name="Währung 2 7 2 5" xfId="2249" xr:uid="{00000000-0005-0000-0000-0000B14E0000}"/>
    <cellStyle name="Währung 2 7 2 5 2" xfId="3974" xr:uid="{00000000-0005-0000-0000-0000B24E0000}"/>
    <cellStyle name="Währung 2 7 2 5 2 2" xfId="9124" xr:uid="{00000000-0005-0000-0000-0000B34E0000}"/>
    <cellStyle name="Währung 2 7 2 5 3" xfId="5692" xr:uid="{00000000-0005-0000-0000-0000B44E0000}"/>
    <cellStyle name="Währung 2 7 2 5 3 2" xfId="10840" xr:uid="{00000000-0005-0000-0000-0000B54E0000}"/>
    <cellStyle name="Währung 2 7 2 5 4" xfId="7408" xr:uid="{00000000-0005-0000-0000-0000B64E0000}"/>
    <cellStyle name="Währung 2 7 2 6" xfId="3116" xr:uid="{00000000-0005-0000-0000-0000B74E0000}"/>
    <cellStyle name="Währung 2 7 2 6 2" xfId="8266" xr:uid="{00000000-0005-0000-0000-0000B84E0000}"/>
    <cellStyle name="Währung 2 7 2 7" xfId="4834" xr:uid="{00000000-0005-0000-0000-0000B94E0000}"/>
    <cellStyle name="Währung 2 7 2 7 2" xfId="9982" xr:uid="{00000000-0005-0000-0000-0000BA4E0000}"/>
    <cellStyle name="Währung 2 7 2 8" xfId="6550" xr:uid="{00000000-0005-0000-0000-0000BB4E0000}"/>
    <cellStyle name="Währung 2 7 3" xfId="1361" xr:uid="{00000000-0005-0000-0000-0000BC4E0000}"/>
    <cellStyle name="Währung 2 7 3 2" xfId="1362" xr:uid="{00000000-0005-0000-0000-0000BD4E0000}"/>
    <cellStyle name="Währung 2 7 3 2 2" xfId="2255" xr:uid="{00000000-0005-0000-0000-0000BE4E0000}"/>
    <cellStyle name="Währung 2 7 3 2 2 2" xfId="3980" xr:uid="{00000000-0005-0000-0000-0000BF4E0000}"/>
    <cellStyle name="Währung 2 7 3 2 2 2 2" xfId="9130" xr:uid="{00000000-0005-0000-0000-0000C04E0000}"/>
    <cellStyle name="Währung 2 7 3 2 2 3" xfId="5698" xr:uid="{00000000-0005-0000-0000-0000C14E0000}"/>
    <cellStyle name="Währung 2 7 3 2 2 3 2" xfId="10846" xr:uid="{00000000-0005-0000-0000-0000C24E0000}"/>
    <cellStyle name="Währung 2 7 3 2 2 4" xfId="7414" xr:uid="{00000000-0005-0000-0000-0000C34E0000}"/>
    <cellStyle name="Währung 2 7 3 2 3" xfId="3122" xr:uid="{00000000-0005-0000-0000-0000C44E0000}"/>
    <cellStyle name="Währung 2 7 3 2 3 2" xfId="8272" xr:uid="{00000000-0005-0000-0000-0000C54E0000}"/>
    <cellStyle name="Währung 2 7 3 2 4" xfId="4840" xr:uid="{00000000-0005-0000-0000-0000C64E0000}"/>
    <cellStyle name="Währung 2 7 3 2 4 2" xfId="9988" xr:uid="{00000000-0005-0000-0000-0000C74E0000}"/>
    <cellStyle name="Währung 2 7 3 2 5" xfId="6556" xr:uid="{00000000-0005-0000-0000-0000C84E0000}"/>
    <cellStyle name="Währung 2 7 3 3" xfId="2254" xr:uid="{00000000-0005-0000-0000-0000C94E0000}"/>
    <cellStyle name="Währung 2 7 3 3 2" xfId="3979" xr:uid="{00000000-0005-0000-0000-0000CA4E0000}"/>
    <cellStyle name="Währung 2 7 3 3 2 2" xfId="9129" xr:uid="{00000000-0005-0000-0000-0000CB4E0000}"/>
    <cellStyle name="Währung 2 7 3 3 3" xfId="5697" xr:uid="{00000000-0005-0000-0000-0000CC4E0000}"/>
    <cellStyle name="Währung 2 7 3 3 3 2" xfId="10845" xr:uid="{00000000-0005-0000-0000-0000CD4E0000}"/>
    <cellStyle name="Währung 2 7 3 3 4" xfId="7413" xr:uid="{00000000-0005-0000-0000-0000CE4E0000}"/>
    <cellStyle name="Währung 2 7 3 4" xfId="3121" xr:uid="{00000000-0005-0000-0000-0000CF4E0000}"/>
    <cellStyle name="Währung 2 7 3 4 2" xfId="8271" xr:uid="{00000000-0005-0000-0000-0000D04E0000}"/>
    <cellStyle name="Währung 2 7 3 5" xfId="4839" xr:uid="{00000000-0005-0000-0000-0000D14E0000}"/>
    <cellStyle name="Währung 2 7 3 5 2" xfId="9987" xr:uid="{00000000-0005-0000-0000-0000D24E0000}"/>
    <cellStyle name="Währung 2 7 3 6" xfId="6555" xr:uid="{00000000-0005-0000-0000-0000D34E0000}"/>
    <cellStyle name="Währung 2 7 4" xfId="1363" xr:uid="{00000000-0005-0000-0000-0000D44E0000}"/>
    <cellStyle name="Währung 2 7 4 2" xfId="2256" xr:uid="{00000000-0005-0000-0000-0000D54E0000}"/>
    <cellStyle name="Währung 2 7 4 2 2" xfId="3981" xr:uid="{00000000-0005-0000-0000-0000D64E0000}"/>
    <cellStyle name="Währung 2 7 4 2 2 2" xfId="9131" xr:uid="{00000000-0005-0000-0000-0000D74E0000}"/>
    <cellStyle name="Währung 2 7 4 2 3" xfId="5699" xr:uid="{00000000-0005-0000-0000-0000D84E0000}"/>
    <cellStyle name="Währung 2 7 4 2 3 2" xfId="10847" xr:uid="{00000000-0005-0000-0000-0000D94E0000}"/>
    <cellStyle name="Währung 2 7 4 2 4" xfId="7415" xr:uid="{00000000-0005-0000-0000-0000DA4E0000}"/>
    <cellStyle name="Währung 2 7 4 3" xfId="3123" xr:uid="{00000000-0005-0000-0000-0000DB4E0000}"/>
    <cellStyle name="Währung 2 7 4 3 2" xfId="8273" xr:uid="{00000000-0005-0000-0000-0000DC4E0000}"/>
    <cellStyle name="Währung 2 7 4 4" xfId="4841" xr:uid="{00000000-0005-0000-0000-0000DD4E0000}"/>
    <cellStyle name="Währung 2 7 4 4 2" xfId="9989" xr:uid="{00000000-0005-0000-0000-0000DE4E0000}"/>
    <cellStyle name="Währung 2 7 4 5" xfId="6557" xr:uid="{00000000-0005-0000-0000-0000DF4E0000}"/>
    <cellStyle name="Währung 2 7 5" xfId="1364" xr:uid="{00000000-0005-0000-0000-0000E04E0000}"/>
    <cellStyle name="Währung 2 7 5 2" xfId="2257" xr:uid="{00000000-0005-0000-0000-0000E14E0000}"/>
    <cellStyle name="Währung 2 7 5 2 2" xfId="3982" xr:uid="{00000000-0005-0000-0000-0000E24E0000}"/>
    <cellStyle name="Währung 2 7 5 2 2 2" xfId="9132" xr:uid="{00000000-0005-0000-0000-0000E34E0000}"/>
    <cellStyle name="Währung 2 7 5 2 3" xfId="5700" xr:uid="{00000000-0005-0000-0000-0000E44E0000}"/>
    <cellStyle name="Währung 2 7 5 2 3 2" xfId="10848" xr:uid="{00000000-0005-0000-0000-0000E54E0000}"/>
    <cellStyle name="Währung 2 7 5 2 4" xfId="7416" xr:uid="{00000000-0005-0000-0000-0000E64E0000}"/>
    <cellStyle name="Währung 2 7 5 3" xfId="3124" xr:uid="{00000000-0005-0000-0000-0000E74E0000}"/>
    <cellStyle name="Währung 2 7 5 3 2" xfId="8274" xr:uid="{00000000-0005-0000-0000-0000E84E0000}"/>
    <cellStyle name="Währung 2 7 5 4" xfId="4842" xr:uid="{00000000-0005-0000-0000-0000E94E0000}"/>
    <cellStyle name="Währung 2 7 5 4 2" xfId="9990" xr:uid="{00000000-0005-0000-0000-0000EA4E0000}"/>
    <cellStyle name="Währung 2 7 5 5" xfId="6558" xr:uid="{00000000-0005-0000-0000-0000EB4E0000}"/>
    <cellStyle name="Währung 2 7 6" xfId="2248" xr:uid="{00000000-0005-0000-0000-0000EC4E0000}"/>
    <cellStyle name="Währung 2 7 6 2" xfId="3973" xr:uid="{00000000-0005-0000-0000-0000ED4E0000}"/>
    <cellStyle name="Währung 2 7 6 2 2" xfId="9123" xr:uid="{00000000-0005-0000-0000-0000EE4E0000}"/>
    <cellStyle name="Währung 2 7 6 3" xfId="5691" xr:uid="{00000000-0005-0000-0000-0000EF4E0000}"/>
    <cellStyle name="Währung 2 7 6 3 2" xfId="10839" xr:uid="{00000000-0005-0000-0000-0000F04E0000}"/>
    <cellStyle name="Währung 2 7 6 4" xfId="7407" xr:uid="{00000000-0005-0000-0000-0000F14E0000}"/>
    <cellStyle name="Währung 2 7 7" xfId="3115" xr:uid="{00000000-0005-0000-0000-0000F24E0000}"/>
    <cellStyle name="Währung 2 7 7 2" xfId="8265" xr:uid="{00000000-0005-0000-0000-0000F34E0000}"/>
    <cellStyle name="Währung 2 7 8" xfId="4833" xr:uid="{00000000-0005-0000-0000-0000F44E0000}"/>
    <cellStyle name="Währung 2 7 8 2" xfId="9981" xr:uid="{00000000-0005-0000-0000-0000F54E0000}"/>
    <cellStyle name="Währung 2 7 9" xfId="6549" xr:uid="{00000000-0005-0000-0000-0000F64E0000}"/>
    <cellStyle name="Währung 2 8" xfId="1365" xr:uid="{00000000-0005-0000-0000-0000F74E0000}"/>
    <cellStyle name="Währung 2 8 2" xfId="1366" xr:uid="{00000000-0005-0000-0000-0000F84E0000}"/>
    <cellStyle name="Währung 2 8 2 2" xfId="1367" xr:uid="{00000000-0005-0000-0000-0000F94E0000}"/>
    <cellStyle name="Währung 2 8 2 2 2" xfId="2260" xr:uid="{00000000-0005-0000-0000-0000FA4E0000}"/>
    <cellStyle name="Währung 2 8 2 2 2 2" xfId="3985" xr:uid="{00000000-0005-0000-0000-0000FB4E0000}"/>
    <cellStyle name="Währung 2 8 2 2 2 2 2" xfId="9135" xr:uid="{00000000-0005-0000-0000-0000FC4E0000}"/>
    <cellStyle name="Währung 2 8 2 2 2 3" xfId="5703" xr:uid="{00000000-0005-0000-0000-0000FD4E0000}"/>
    <cellStyle name="Währung 2 8 2 2 2 3 2" xfId="10851" xr:uid="{00000000-0005-0000-0000-0000FE4E0000}"/>
    <cellStyle name="Währung 2 8 2 2 2 4" xfId="7419" xr:uid="{00000000-0005-0000-0000-0000FF4E0000}"/>
    <cellStyle name="Währung 2 8 2 2 3" xfId="3127" xr:uid="{00000000-0005-0000-0000-0000004F0000}"/>
    <cellStyle name="Währung 2 8 2 2 3 2" xfId="8277" xr:uid="{00000000-0005-0000-0000-0000014F0000}"/>
    <cellStyle name="Währung 2 8 2 2 4" xfId="4845" xr:uid="{00000000-0005-0000-0000-0000024F0000}"/>
    <cellStyle name="Währung 2 8 2 2 4 2" xfId="9993" xr:uid="{00000000-0005-0000-0000-0000034F0000}"/>
    <cellStyle name="Währung 2 8 2 2 5" xfId="6561" xr:uid="{00000000-0005-0000-0000-0000044F0000}"/>
    <cellStyle name="Währung 2 8 2 3" xfId="2259" xr:uid="{00000000-0005-0000-0000-0000054F0000}"/>
    <cellStyle name="Währung 2 8 2 3 2" xfId="3984" xr:uid="{00000000-0005-0000-0000-0000064F0000}"/>
    <cellStyle name="Währung 2 8 2 3 2 2" xfId="9134" xr:uid="{00000000-0005-0000-0000-0000074F0000}"/>
    <cellStyle name="Währung 2 8 2 3 3" xfId="5702" xr:uid="{00000000-0005-0000-0000-0000084F0000}"/>
    <cellStyle name="Währung 2 8 2 3 3 2" xfId="10850" xr:uid="{00000000-0005-0000-0000-0000094F0000}"/>
    <cellStyle name="Währung 2 8 2 3 4" xfId="7418" xr:uid="{00000000-0005-0000-0000-00000A4F0000}"/>
    <cellStyle name="Währung 2 8 2 4" xfId="3126" xr:uid="{00000000-0005-0000-0000-00000B4F0000}"/>
    <cellStyle name="Währung 2 8 2 4 2" xfId="8276" xr:uid="{00000000-0005-0000-0000-00000C4F0000}"/>
    <cellStyle name="Währung 2 8 2 5" xfId="4844" xr:uid="{00000000-0005-0000-0000-00000D4F0000}"/>
    <cellStyle name="Währung 2 8 2 5 2" xfId="9992" xr:uid="{00000000-0005-0000-0000-00000E4F0000}"/>
    <cellStyle name="Währung 2 8 2 6" xfId="6560" xr:uid="{00000000-0005-0000-0000-00000F4F0000}"/>
    <cellStyle name="Währung 2 8 3" xfId="1368" xr:uid="{00000000-0005-0000-0000-0000104F0000}"/>
    <cellStyle name="Währung 2 8 3 2" xfId="2261" xr:uid="{00000000-0005-0000-0000-0000114F0000}"/>
    <cellStyle name="Währung 2 8 3 2 2" xfId="3986" xr:uid="{00000000-0005-0000-0000-0000124F0000}"/>
    <cellStyle name="Währung 2 8 3 2 2 2" xfId="9136" xr:uid="{00000000-0005-0000-0000-0000134F0000}"/>
    <cellStyle name="Währung 2 8 3 2 3" xfId="5704" xr:uid="{00000000-0005-0000-0000-0000144F0000}"/>
    <cellStyle name="Währung 2 8 3 2 3 2" xfId="10852" xr:uid="{00000000-0005-0000-0000-0000154F0000}"/>
    <cellStyle name="Währung 2 8 3 2 4" xfId="7420" xr:uid="{00000000-0005-0000-0000-0000164F0000}"/>
    <cellStyle name="Währung 2 8 3 3" xfId="3128" xr:uid="{00000000-0005-0000-0000-0000174F0000}"/>
    <cellStyle name="Währung 2 8 3 3 2" xfId="8278" xr:uid="{00000000-0005-0000-0000-0000184F0000}"/>
    <cellStyle name="Währung 2 8 3 4" xfId="4846" xr:uid="{00000000-0005-0000-0000-0000194F0000}"/>
    <cellStyle name="Währung 2 8 3 4 2" xfId="9994" xr:uid="{00000000-0005-0000-0000-00001A4F0000}"/>
    <cellStyle name="Währung 2 8 3 5" xfId="6562" xr:uid="{00000000-0005-0000-0000-00001B4F0000}"/>
    <cellStyle name="Währung 2 8 4" xfId="1369" xr:uid="{00000000-0005-0000-0000-00001C4F0000}"/>
    <cellStyle name="Währung 2 8 4 2" xfId="2262" xr:uid="{00000000-0005-0000-0000-00001D4F0000}"/>
    <cellStyle name="Währung 2 8 4 2 2" xfId="3987" xr:uid="{00000000-0005-0000-0000-00001E4F0000}"/>
    <cellStyle name="Währung 2 8 4 2 2 2" xfId="9137" xr:uid="{00000000-0005-0000-0000-00001F4F0000}"/>
    <cellStyle name="Währung 2 8 4 2 3" xfId="5705" xr:uid="{00000000-0005-0000-0000-0000204F0000}"/>
    <cellStyle name="Währung 2 8 4 2 3 2" xfId="10853" xr:uid="{00000000-0005-0000-0000-0000214F0000}"/>
    <cellStyle name="Währung 2 8 4 2 4" xfId="7421" xr:uid="{00000000-0005-0000-0000-0000224F0000}"/>
    <cellStyle name="Währung 2 8 4 3" xfId="3129" xr:uid="{00000000-0005-0000-0000-0000234F0000}"/>
    <cellStyle name="Währung 2 8 4 3 2" xfId="8279" xr:uid="{00000000-0005-0000-0000-0000244F0000}"/>
    <cellStyle name="Währung 2 8 4 4" xfId="4847" xr:uid="{00000000-0005-0000-0000-0000254F0000}"/>
    <cellStyle name="Währung 2 8 4 4 2" xfId="9995" xr:uid="{00000000-0005-0000-0000-0000264F0000}"/>
    <cellStyle name="Währung 2 8 4 5" xfId="6563" xr:uid="{00000000-0005-0000-0000-0000274F0000}"/>
    <cellStyle name="Währung 2 8 5" xfId="2258" xr:uid="{00000000-0005-0000-0000-0000284F0000}"/>
    <cellStyle name="Währung 2 8 5 2" xfId="3983" xr:uid="{00000000-0005-0000-0000-0000294F0000}"/>
    <cellStyle name="Währung 2 8 5 2 2" xfId="9133" xr:uid="{00000000-0005-0000-0000-00002A4F0000}"/>
    <cellStyle name="Währung 2 8 5 3" xfId="5701" xr:uid="{00000000-0005-0000-0000-00002B4F0000}"/>
    <cellStyle name="Währung 2 8 5 3 2" xfId="10849" xr:uid="{00000000-0005-0000-0000-00002C4F0000}"/>
    <cellStyle name="Währung 2 8 5 4" xfId="7417" xr:uid="{00000000-0005-0000-0000-00002D4F0000}"/>
    <cellStyle name="Währung 2 8 6" xfId="3125" xr:uid="{00000000-0005-0000-0000-00002E4F0000}"/>
    <cellStyle name="Währung 2 8 6 2" xfId="8275" xr:uid="{00000000-0005-0000-0000-00002F4F0000}"/>
    <cellStyle name="Währung 2 8 7" xfId="4843" xr:uid="{00000000-0005-0000-0000-0000304F0000}"/>
    <cellStyle name="Währung 2 8 7 2" xfId="9991" xr:uid="{00000000-0005-0000-0000-0000314F0000}"/>
    <cellStyle name="Währung 2 8 8" xfId="6559" xr:uid="{00000000-0005-0000-0000-0000324F0000}"/>
    <cellStyle name="Währung 2 9" xfId="1370" xr:uid="{00000000-0005-0000-0000-0000334F0000}"/>
    <cellStyle name="Währung 2 9 2" xfId="1371" xr:uid="{00000000-0005-0000-0000-0000344F0000}"/>
    <cellStyle name="Währung 2 9 2 2" xfId="1372" xr:uid="{00000000-0005-0000-0000-0000354F0000}"/>
    <cellStyle name="Währung 2 9 2 2 2" xfId="2265" xr:uid="{00000000-0005-0000-0000-0000364F0000}"/>
    <cellStyle name="Währung 2 9 2 2 2 2" xfId="3990" xr:uid="{00000000-0005-0000-0000-0000374F0000}"/>
    <cellStyle name="Währung 2 9 2 2 2 2 2" xfId="9140" xr:uid="{00000000-0005-0000-0000-0000384F0000}"/>
    <cellStyle name="Währung 2 9 2 2 2 3" xfId="5708" xr:uid="{00000000-0005-0000-0000-0000394F0000}"/>
    <cellStyle name="Währung 2 9 2 2 2 3 2" xfId="10856" xr:uid="{00000000-0005-0000-0000-00003A4F0000}"/>
    <cellStyle name="Währung 2 9 2 2 2 4" xfId="7424" xr:uid="{00000000-0005-0000-0000-00003B4F0000}"/>
    <cellStyle name="Währung 2 9 2 2 3" xfId="3132" xr:uid="{00000000-0005-0000-0000-00003C4F0000}"/>
    <cellStyle name="Währung 2 9 2 2 3 2" xfId="8282" xr:uid="{00000000-0005-0000-0000-00003D4F0000}"/>
    <cellStyle name="Währung 2 9 2 2 4" xfId="4850" xr:uid="{00000000-0005-0000-0000-00003E4F0000}"/>
    <cellStyle name="Währung 2 9 2 2 4 2" xfId="9998" xr:uid="{00000000-0005-0000-0000-00003F4F0000}"/>
    <cellStyle name="Währung 2 9 2 2 5" xfId="6566" xr:uid="{00000000-0005-0000-0000-0000404F0000}"/>
    <cellStyle name="Währung 2 9 2 3" xfId="2264" xr:uid="{00000000-0005-0000-0000-0000414F0000}"/>
    <cellStyle name="Währung 2 9 2 3 2" xfId="3989" xr:uid="{00000000-0005-0000-0000-0000424F0000}"/>
    <cellStyle name="Währung 2 9 2 3 2 2" xfId="9139" xr:uid="{00000000-0005-0000-0000-0000434F0000}"/>
    <cellStyle name="Währung 2 9 2 3 3" xfId="5707" xr:uid="{00000000-0005-0000-0000-0000444F0000}"/>
    <cellStyle name="Währung 2 9 2 3 3 2" xfId="10855" xr:uid="{00000000-0005-0000-0000-0000454F0000}"/>
    <cellStyle name="Währung 2 9 2 3 4" xfId="7423" xr:uid="{00000000-0005-0000-0000-0000464F0000}"/>
    <cellStyle name="Währung 2 9 2 4" xfId="3131" xr:uid="{00000000-0005-0000-0000-0000474F0000}"/>
    <cellStyle name="Währung 2 9 2 4 2" xfId="8281" xr:uid="{00000000-0005-0000-0000-0000484F0000}"/>
    <cellStyle name="Währung 2 9 2 5" xfId="4849" xr:uid="{00000000-0005-0000-0000-0000494F0000}"/>
    <cellStyle name="Währung 2 9 2 5 2" xfId="9997" xr:uid="{00000000-0005-0000-0000-00004A4F0000}"/>
    <cellStyle name="Währung 2 9 2 6" xfId="6565" xr:uid="{00000000-0005-0000-0000-00004B4F0000}"/>
    <cellStyle name="Währung 2 9 3" xfId="1373" xr:uid="{00000000-0005-0000-0000-00004C4F0000}"/>
    <cellStyle name="Währung 2 9 3 2" xfId="2266" xr:uid="{00000000-0005-0000-0000-00004D4F0000}"/>
    <cellStyle name="Währung 2 9 3 2 2" xfId="3991" xr:uid="{00000000-0005-0000-0000-00004E4F0000}"/>
    <cellStyle name="Währung 2 9 3 2 2 2" xfId="9141" xr:uid="{00000000-0005-0000-0000-00004F4F0000}"/>
    <cellStyle name="Währung 2 9 3 2 3" xfId="5709" xr:uid="{00000000-0005-0000-0000-0000504F0000}"/>
    <cellStyle name="Währung 2 9 3 2 3 2" xfId="10857" xr:uid="{00000000-0005-0000-0000-0000514F0000}"/>
    <cellStyle name="Währung 2 9 3 2 4" xfId="7425" xr:uid="{00000000-0005-0000-0000-0000524F0000}"/>
    <cellStyle name="Währung 2 9 3 3" xfId="3133" xr:uid="{00000000-0005-0000-0000-0000534F0000}"/>
    <cellStyle name="Währung 2 9 3 3 2" xfId="8283" xr:uid="{00000000-0005-0000-0000-0000544F0000}"/>
    <cellStyle name="Währung 2 9 3 4" xfId="4851" xr:uid="{00000000-0005-0000-0000-0000554F0000}"/>
    <cellStyle name="Währung 2 9 3 4 2" xfId="9999" xr:uid="{00000000-0005-0000-0000-0000564F0000}"/>
    <cellStyle name="Währung 2 9 3 5" xfId="6567" xr:uid="{00000000-0005-0000-0000-0000574F0000}"/>
    <cellStyle name="Währung 2 9 4" xfId="1374" xr:uid="{00000000-0005-0000-0000-0000584F0000}"/>
    <cellStyle name="Währung 2 9 4 2" xfId="2267" xr:uid="{00000000-0005-0000-0000-0000594F0000}"/>
    <cellStyle name="Währung 2 9 4 2 2" xfId="3992" xr:uid="{00000000-0005-0000-0000-00005A4F0000}"/>
    <cellStyle name="Währung 2 9 4 2 2 2" xfId="9142" xr:uid="{00000000-0005-0000-0000-00005B4F0000}"/>
    <cellStyle name="Währung 2 9 4 2 3" xfId="5710" xr:uid="{00000000-0005-0000-0000-00005C4F0000}"/>
    <cellStyle name="Währung 2 9 4 2 3 2" xfId="10858" xr:uid="{00000000-0005-0000-0000-00005D4F0000}"/>
    <cellStyle name="Währung 2 9 4 2 4" xfId="7426" xr:uid="{00000000-0005-0000-0000-00005E4F0000}"/>
    <cellStyle name="Währung 2 9 4 3" xfId="3134" xr:uid="{00000000-0005-0000-0000-00005F4F0000}"/>
    <cellStyle name="Währung 2 9 4 3 2" xfId="8284" xr:uid="{00000000-0005-0000-0000-0000604F0000}"/>
    <cellStyle name="Währung 2 9 4 4" xfId="4852" xr:uid="{00000000-0005-0000-0000-0000614F0000}"/>
    <cellStyle name="Währung 2 9 4 4 2" xfId="10000" xr:uid="{00000000-0005-0000-0000-0000624F0000}"/>
    <cellStyle name="Währung 2 9 4 5" xfId="6568" xr:uid="{00000000-0005-0000-0000-0000634F0000}"/>
    <cellStyle name="Währung 2 9 5" xfId="2263" xr:uid="{00000000-0005-0000-0000-0000644F0000}"/>
    <cellStyle name="Währung 2 9 5 2" xfId="3988" xr:uid="{00000000-0005-0000-0000-0000654F0000}"/>
    <cellStyle name="Währung 2 9 5 2 2" xfId="9138" xr:uid="{00000000-0005-0000-0000-0000664F0000}"/>
    <cellStyle name="Währung 2 9 5 3" xfId="5706" xr:uid="{00000000-0005-0000-0000-0000674F0000}"/>
    <cellStyle name="Währung 2 9 5 3 2" xfId="10854" xr:uid="{00000000-0005-0000-0000-0000684F0000}"/>
    <cellStyle name="Währung 2 9 5 4" xfId="7422" xr:uid="{00000000-0005-0000-0000-0000694F0000}"/>
    <cellStyle name="Währung 2 9 6" xfId="3130" xr:uid="{00000000-0005-0000-0000-00006A4F0000}"/>
    <cellStyle name="Währung 2 9 6 2" xfId="8280" xr:uid="{00000000-0005-0000-0000-00006B4F0000}"/>
    <cellStyle name="Währung 2 9 7" xfId="4848" xr:uid="{00000000-0005-0000-0000-00006C4F0000}"/>
    <cellStyle name="Währung 2 9 7 2" xfId="9996" xr:uid="{00000000-0005-0000-0000-00006D4F0000}"/>
    <cellStyle name="Währung 2 9 8" xfId="6564" xr:uid="{00000000-0005-0000-0000-00006E4F0000}"/>
    <cellStyle name="Warnender Text 2" xfId="1375" xr:uid="{00000000-0005-0000-0000-00006F4F0000}"/>
    <cellStyle name="Zelle überprüfen 2" xfId="1376" xr:uid="{00000000-0005-0000-0000-0000704F0000}"/>
  </cellStyles>
  <dxfs count="0"/>
  <tableStyles count="0" defaultTableStyle="TableStyleMedium2" defaultPivotStyle="PivotStyleLight16"/>
  <colors>
    <mruColors>
      <color rgb="FFA9D18E"/>
      <color rgb="FFEFDECD"/>
      <color rgb="FF7F7F7F"/>
      <color rgb="FFFCE4D6"/>
      <color rgb="FF6C84B5"/>
      <color rgb="FF7C9E78"/>
      <color rgb="FF61775E"/>
      <color rgb="FF3F3F3F"/>
      <color rgb="FFC5E0B2"/>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97095565369825E-2"/>
          <c:y val="0.32372433663790384"/>
          <c:w val="0.94411608956052728"/>
          <c:h val="0.56442592186605034"/>
        </c:manualLayout>
      </c:layout>
      <c:barChart>
        <c:barDir val="col"/>
        <c:grouping val="clustered"/>
        <c:varyColors val="0"/>
        <c:ser>
          <c:idx val="0"/>
          <c:order val="0"/>
          <c:tx>
            <c:strRef>
              <c:f>Codierung!$I$14</c:f>
              <c:strCache>
                <c:ptCount val="1"/>
                <c:pt idx="0">
                  <c:v>bio</c:v>
                </c:pt>
              </c:strCache>
            </c:strRef>
          </c:tx>
          <c:spPr>
            <a:solidFill>
              <a:srgbClr val="92D050"/>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Codierung!$P$24:$P$30</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EB81-49AF-89A8-23AA6440C0E7}"/>
            </c:ext>
          </c:extLst>
        </c:ser>
        <c:ser>
          <c:idx val="1"/>
          <c:order val="1"/>
          <c:tx>
            <c:strRef>
              <c:f>Codierung!$I$16</c:f>
              <c:strCache>
                <c:ptCount val="1"/>
                <c:pt idx="0">
                  <c:v>nicht-bio</c:v>
                </c:pt>
              </c:strCache>
            </c:strRef>
          </c:tx>
          <c:spPr>
            <a:solidFill>
              <a:schemeClr val="bg1">
                <a:lumMod val="75000"/>
              </a:schemeClr>
            </a:solidFill>
            <a:ln>
              <a:noFill/>
            </a:ln>
            <a:effectLst/>
          </c:spPr>
          <c:invertIfNegative val="0"/>
          <c:dLbls>
            <c:dLbl>
              <c:idx val="3"/>
              <c:layout>
                <c:manualLayout>
                  <c:x val="-9.6966668618739853E-17"/>
                  <c:y val="-2.42424242424243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81-49AF-89A8-23AA6440C0E7}"/>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Codierung!$Q$24:$Q$30</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EB81-49AF-89A8-23AA6440C0E7}"/>
            </c:ext>
          </c:extLst>
        </c:ser>
        <c:dLbls>
          <c:showLegendKey val="0"/>
          <c:showVal val="0"/>
          <c:showCatName val="0"/>
          <c:showSerName val="0"/>
          <c:showPercent val="0"/>
          <c:showBubbleSize val="0"/>
        </c:dLbls>
        <c:gapWidth val="30"/>
        <c:axId val="506721928"/>
        <c:axId val="506722320"/>
      </c:barChart>
      <c:lineChart>
        <c:grouping val="standard"/>
        <c:varyColors val="0"/>
        <c:ser>
          <c:idx val="2"/>
          <c:order val="2"/>
          <c:tx>
            <c:strRef>
              <c:f>Codierung!$I$10</c:f>
              <c:strCache>
                <c:ptCount val="1"/>
                <c:pt idx="0">
                  <c:v>%-∆ Bio / Nicht-Bio 2017</c:v>
                </c:pt>
              </c:strCache>
            </c:strRef>
          </c:tx>
          <c:spPr>
            <a:ln w="25400" cap="rnd">
              <a:noFill/>
              <a:round/>
            </a:ln>
            <a:effectLst/>
          </c:spPr>
          <c:marker>
            <c:symbol val="triangle"/>
            <c:size val="8"/>
            <c:spPr>
              <a:solidFill>
                <a:srgbClr val="FF0000"/>
              </a:solidFill>
              <a:ln w="44450">
                <a:noFill/>
              </a:ln>
              <a:effectLst/>
            </c:spPr>
          </c:marker>
          <c:dLbls>
            <c:dLbl>
              <c:idx val="3"/>
              <c:layout>
                <c:manualLayout>
                  <c:x val="-4.7328020303680628E-2"/>
                  <c:y val="-3.2066115702479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81-49AF-89A8-23AA6440C0E7}"/>
                </c:ext>
              </c:extLst>
            </c:dLbl>
            <c:dLbl>
              <c:idx val="4"/>
              <c:layout>
                <c:manualLayout>
                  <c:x val="-5.5261748477078286E-2"/>
                  <c:y val="-2.98622589531680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B81-49AF-89A8-23AA6440C0E7}"/>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Codierung!$R$24:$R$30</c:f>
              <c:numCache>
                <c:formatCode>0.0\ %</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5-EB81-49AF-89A8-23AA6440C0E7}"/>
            </c:ext>
          </c:extLst>
        </c:ser>
        <c:dLbls>
          <c:showLegendKey val="0"/>
          <c:showVal val="0"/>
          <c:showCatName val="0"/>
          <c:showSerName val="0"/>
          <c:showPercent val="0"/>
          <c:showBubbleSize val="0"/>
        </c:dLbls>
        <c:marker val="1"/>
        <c:smooth val="0"/>
        <c:axId val="506723104"/>
        <c:axId val="506722712"/>
      </c:lineChart>
      <c:catAx>
        <c:axId val="506721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06722320"/>
        <c:crosses val="autoZero"/>
        <c:auto val="1"/>
        <c:lblAlgn val="ctr"/>
        <c:lblOffset val="100"/>
        <c:noMultiLvlLbl val="0"/>
      </c:catAx>
      <c:valAx>
        <c:axId val="506722320"/>
        <c:scaling>
          <c:orientation val="minMax"/>
          <c:max val="80"/>
          <c:min val="0"/>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6721928"/>
        <c:crosses val="autoZero"/>
        <c:crossBetween val="between"/>
        <c:majorUnit val="10"/>
        <c:minorUnit val="2"/>
      </c:valAx>
      <c:valAx>
        <c:axId val="506722712"/>
        <c:scaling>
          <c:orientation val="minMax"/>
          <c:max val="1.3"/>
          <c:min val="-0.75000000000000011"/>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6723104"/>
        <c:crosses val="max"/>
        <c:crossBetween val="between"/>
        <c:majorUnit val="0.2"/>
        <c:minorUnit val="4.0000000000000008E-2"/>
      </c:valAx>
      <c:catAx>
        <c:axId val="506723104"/>
        <c:scaling>
          <c:orientation val="minMax"/>
        </c:scaling>
        <c:delete val="1"/>
        <c:axPos val="b"/>
        <c:numFmt formatCode="General" sourceLinked="1"/>
        <c:majorTickMark val="out"/>
        <c:minorTickMark val="none"/>
        <c:tickLblPos val="nextTo"/>
        <c:crossAx val="506722712"/>
        <c:crosses val="autoZero"/>
        <c:auto val="1"/>
        <c:lblAlgn val="ctr"/>
        <c:lblOffset val="100"/>
        <c:noMultiLvlLbl val="0"/>
      </c:catAx>
      <c:spPr>
        <a:noFill/>
        <a:ln>
          <a:noFill/>
        </a:ln>
        <a:effectLst/>
      </c:spPr>
    </c:plotArea>
    <c:legend>
      <c:legendPos val="b"/>
      <c:layout>
        <c:manualLayout>
          <c:xMode val="edge"/>
          <c:yMode val="edge"/>
          <c:x val="0.46196953864850077"/>
          <c:y val="0.12947103099715843"/>
          <c:w val="0.24638473958838736"/>
          <c:h val="0.15033995755725729"/>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pPr>
            <a:br>
              <a:rPr lang="en-US" sz="1600"/>
            </a:br>
            <a:endParaRPr lang="en-US" sz="1600"/>
          </a:p>
        </c:rich>
      </c:tx>
      <c:layout>
        <c:manualLayout>
          <c:xMode val="edge"/>
          <c:yMode val="edge"/>
          <c:x val="0.18133820714100046"/>
          <c:y val="5.2855462032763147E-4"/>
        </c:manualLayout>
      </c:layout>
      <c:overlay val="0"/>
    </c:title>
    <c:autoTitleDeleted val="0"/>
    <c:plotArea>
      <c:layout>
        <c:manualLayout>
          <c:layoutTarget val="inner"/>
          <c:xMode val="edge"/>
          <c:yMode val="edge"/>
          <c:x val="3.7879083613664766E-2"/>
          <c:y val="0.40528807026807806"/>
          <c:w val="0.93896385270326954"/>
          <c:h val="0.32363358661083441"/>
        </c:manualLayout>
      </c:layout>
      <c:barChart>
        <c:barDir val="col"/>
        <c:grouping val="clustered"/>
        <c:varyColors val="0"/>
        <c:ser>
          <c:idx val="3"/>
          <c:order val="1"/>
          <c:tx>
            <c:strRef>
              <c:f>'Milch Daten'!$E$19:$F$19</c:f>
              <c:strCache>
                <c:ptCount val="1"/>
                <c:pt idx="0">
                  <c:v>Differenz</c:v>
                </c:pt>
              </c:strCache>
            </c:strRef>
          </c:tx>
          <c:spPr>
            <a:solidFill>
              <a:sysClr val="window" lastClr="FFFFFF">
                <a:lumMod val="75000"/>
              </a:sysClr>
            </a:solidFill>
            <a:ln>
              <a:noFill/>
            </a:ln>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Daten'!$B$26:$B$50</c:f>
              <c:numCache>
                <c:formatCode>mm\ yyyy</c:formatCode>
                <c:ptCount val="25"/>
                <c:pt idx="0">
                  <c:v>45292</c:v>
                </c:pt>
                <c:pt idx="1">
                  <c:v>45261</c:v>
                </c:pt>
                <c:pt idx="2">
                  <c:v>45231</c:v>
                </c:pt>
                <c:pt idx="3">
                  <c:v>45200</c:v>
                </c:pt>
                <c:pt idx="4">
                  <c:v>45170</c:v>
                </c:pt>
                <c:pt idx="5">
                  <c:v>45139</c:v>
                </c:pt>
                <c:pt idx="6">
                  <c:v>45108</c:v>
                </c:pt>
                <c:pt idx="7">
                  <c:v>45078</c:v>
                </c:pt>
                <c:pt idx="8">
                  <c:v>45047</c:v>
                </c:pt>
                <c:pt idx="9">
                  <c:v>45017</c:v>
                </c:pt>
                <c:pt idx="10">
                  <c:v>44986</c:v>
                </c:pt>
                <c:pt idx="11">
                  <c:v>44958</c:v>
                </c:pt>
                <c:pt idx="12">
                  <c:v>44927</c:v>
                </c:pt>
                <c:pt idx="13">
                  <c:v>44896</c:v>
                </c:pt>
                <c:pt idx="14">
                  <c:v>44866</c:v>
                </c:pt>
                <c:pt idx="15">
                  <c:v>44835</c:v>
                </c:pt>
                <c:pt idx="16">
                  <c:v>44805</c:v>
                </c:pt>
                <c:pt idx="17">
                  <c:v>44774</c:v>
                </c:pt>
                <c:pt idx="18">
                  <c:v>44743</c:v>
                </c:pt>
                <c:pt idx="19">
                  <c:v>44713</c:v>
                </c:pt>
                <c:pt idx="20">
                  <c:v>44682</c:v>
                </c:pt>
                <c:pt idx="21">
                  <c:v>44652</c:v>
                </c:pt>
                <c:pt idx="22">
                  <c:v>44621</c:v>
                </c:pt>
                <c:pt idx="23">
                  <c:v>44593</c:v>
                </c:pt>
                <c:pt idx="24">
                  <c:v>44562</c:v>
                </c:pt>
              </c:numCache>
            </c:numRef>
          </c:cat>
          <c:val>
            <c:numRef>
              <c:f>'Milch Daten'!$E$26:$E$50</c:f>
              <c:numCache>
                <c:formatCode>0.00</c:formatCode>
                <c:ptCount val="25"/>
                <c:pt idx="0">
                  <c:v>17.554733644575393</c:v>
                </c:pt>
                <c:pt idx="1">
                  <c:v>16.640375267212406</c:v>
                </c:pt>
                <c:pt idx="2">
                  <c:v>17.424104888724898</c:v>
                </c:pt>
                <c:pt idx="3">
                  <c:v>19.677624057245993</c:v>
                </c:pt>
                <c:pt idx="4">
                  <c:v>19.366557</c:v>
                </c:pt>
                <c:pt idx="5">
                  <c:v>19.515213000000003</c:v>
                </c:pt>
                <c:pt idx="6">
                  <c:v>19.219578000000013</c:v>
                </c:pt>
                <c:pt idx="7">
                  <c:v>16.450454000000008</c:v>
                </c:pt>
                <c:pt idx="8">
                  <c:v>13.012466000000003</c:v>
                </c:pt>
                <c:pt idx="9">
                  <c:v>13.210633999999999</c:v>
                </c:pt>
                <c:pt idx="10">
                  <c:v>12.610561999999987</c:v>
                </c:pt>
                <c:pt idx="11">
                  <c:v>12.855442000000011</c:v>
                </c:pt>
                <c:pt idx="12">
                  <c:v>15.262343999999999</c:v>
                </c:pt>
                <c:pt idx="13">
                  <c:v>15.425240000000002</c:v>
                </c:pt>
                <c:pt idx="14">
                  <c:v>15.708297000000002</c:v>
                </c:pt>
                <c:pt idx="15">
                  <c:v>17.221322000000001</c:v>
                </c:pt>
                <c:pt idx="16">
                  <c:v>18.590015999999991</c:v>
                </c:pt>
                <c:pt idx="17">
                  <c:v>17.939479000000006</c:v>
                </c:pt>
                <c:pt idx="18">
                  <c:v>18.300184000000002</c:v>
                </c:pt>
                <c:pt idx="19">
                  <c:v>12.221823999999998</c:v>
                </c:pt>
                <c:pt idx="20">
                  <c:v>8.8772109999999884</c:v>
                </c:pt>
                <c:pt idx="21">
                  <c:v>11.110190000000003</c:v>
                </c:pt>
                <c:pt idx="22">
                  <c:v>12.461571000000006</c:v>
                </c:pt>
                <c:pt idx="23">
                  <c:v>11.172229000000002</c:v>
                </c:pt>
                <c:pt idx="24">
                  <c:v>12.348932999999988</c:v>
                </c:pt>
              </c:numCache>
            </c:numRef>
          </c:val>
          <c:extLst>
            <c:ext xmlns:c16="http://schemas.microsoft.com/office/drawing/2014/chart" uri="{C3380CC4-5D6E-409C-BE32-E72D297353CC}">
              <c16:uniqueId val="{00000001-32AE-4CC2-969D-66AAA0C41305}"/>
            </c:ext>
          </c:extLst>
        </c:ser>
        <c:dLbls>
          <c:showLegendKey val="0"/>
          <c:showVal val="0"/>
          <c:showCatName val="0"/>
          <c:showSerName val="0"/>
          <c:showPercent val="0"/>
          <c:showBubbleSize val="0"/>
        </c:dLbls>
        <c:gapWidth val="80"/>
        <c:axId val="226032504"/>
        <c:axId val="226032896"/>
      </c:barChart>
      <c:lineChart>
        <c:grouping val="standard"/>
        <c:varyColors val="0"/>
        <c:ser>
          <c:idx val="1"/>
          <c:order val="0"/>
          <c:tx>
            <c:strRef>
              <c:f>'Milch Daten'!$D$19</c:f>
              <c:strCache>
                <c:ptCount val="1"/>
                <c:pt idx="0">
                  <c:v>nicht-bio</c:v>
                </c:pt>
              </c:strCache>
            </c:strRef>
          </c:tx>
          <c:spPr>
            <a:ln>
              <a:solidFill>
                <a:srgbClr val="5B9BD5">
                  <a:lumMod val="40000"/>
                  <a:lumOff val="60000"/>
                </a:srgbClr>
              </a:solidFill>
            </a:ln>
          </c:spPr>
          <c:marker>
            <c:spPr>
              <a:solidFill>
                <a:srgbClr val="5B9BD5">
                  <a:lumMod val="40000"/>
                  <a:lumOff val="60000"/>
                </a:srgbClr>
              </a:solidFill>
              <a:ln>
                <a:solidFill>
                  <a:srgbClr val="5B9BD5">
                    <a:lumMod val="40000"/>
                    <a:lumOff val="60000"/>
                  </a:srgbClr>
                </a:solidFill>
              </a:ln>
            </c:spPr>
          </c:marker>
          <c:dLbls>
            <c:spPr>
              <a:noFill/>
              <a:ln>
                <a:noFill/>
              </a:ln>
              <a:effectLst/>
            </c:spPr>
            <c:txPr>
              <a:bodyPr rot="-5400000" vert="horz" wrap="square" lIns="38100" tIns="19050" rIns="38100" bIns="19050" anchor="ctr">
                <a:spAutoFit/>
              </a:bodyPr>
              <a:lstStyle/>
              <a:p>
                <a:pPr>
                  <a:defRPr sz="800">
                    <a:solidFill>
                      <a:schemeClr val="tx1"/>
                    </a:solidFill>
                  </a:defRPr>
                </a:pPr>
                <a:endParaRPr lang="fr-FR"/>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Daten'!$B$26:$B$50</c:f>
              <c:numCache>
                <c:formatCode>mm\ yyyy</c:formatCode>
                <c:ptCount val="25"/>
                <c:pt idx="0">
                  <c:v>45292</c:v>
                </c:pt>
                <c:pt idx="1">
                  <c:v>45261</c:v>
                </c:pt>
                <c:pt idx="2">
                  <c:v>45231</c:v>
                </c:pt>
                <c:pt idx="3">
                  <c:v>45200</c:v>
                </c:pt>
                <c:pt idx="4">
                  <c:v>45170</c:v>
                </c:pt>
                <c:pt idx="5">
                  <c:v>45139</c:v>
                </c:pt>
                <c:pt idx="6">
                  <c:v>45108</c:v>
                </c:pt>
                <c:pt idx="7">
                  <c:v>45078</c:v>
                </c:pt>
                <c:pt idx="8">
                  <c:v>45047</c:v>
                </c:pt>
                <c:pt idx="9">
                  <c:v>45017</c:v>
                </c:pt>
                <c:pt idx="10">
                  <c:v>44986</c:v>
                </c:pt>
                <c:pt idx="11">
                  <c:v>44958</c:v>
                </c:pt>
                <c:pt idx="12">
                  <c:v>44927</c:v>
                </c:pt>
                <c:pt idx="13">
                  <c:v>44896</c:v>
                </c:pt>
                <c:pt idx="14">
                  <c:v>44866</c:v>
                </c:pt>
                <c:pt idx="15">
                  <c:v>44835</c:v>
                </c:pt>
                <c:pt idx="16">
                  <c:v>44805</c:v>
                </c:pt>
                <c:pt idx="17">
                  <c:v>44774</c:v>
                </c:pt>
                <c:pt idx="18">
                  <c:v>44743</c:v>
                </c:pt>
                <c:pt idx="19">
                  <c:v>44713</c:v>
                </c:pt>
                <c:pt idx="20">
                  <c:v>44682</c:v>
                </c:pt>
                <c:pt idx="21">
                  <c:v>44652</c:v>
                </c:pt>
                <c:pt idx="22">
                  <c:v>44621</c:v>
                </c:pt>
                <c:pt idx="23">
                  <c:v>44593</c:v>
                </c:pt>
                <c:pt idx="24">
                  <c:v>44562</c:v>
                </c:pt>
              </c:numCache>
            </c:numRef>
          </c:cat>
          <c:val>
            <c:numRef>
              <c:f>'Milch Daten'!$D$26:$D$50</c:f>
              <c:numCache>
                <c:formatCode>0.00</c:formatCode>
                <c:ptCount val="25"/>
                <c:pt idx="0">
                  <c:v>74.265611528207202</c:v>
                </c:pt>
                <c:pt idx="1">
                  <c:v>75.860161556693399</c:v>
                </c:pt>
                <c:pt idx="2">
                  <c:v>75.615881184619298</c:v>
                </c:pt>
                <c:pt idx="3">
                  <c:v>76.331532489066902</c:v>
                </c:pt>
                <c:pt idx="4">
                  <c:v>77.030827000000002</c:v>
                </c:pt>
                <c:pt idx="5">
                  <c:v>76.636551999999995</c:v>
                </c:pt>
                <c:pt idx="6">
                  <c:v>76.008889999999994</c:v>
                </c:pt>
                <c:pt idx="7">
                  <c:v>73.977695999999995</c:v>
                </c:pt>
                <c:pt idx="8">
                  <c:v>72.177311000000003</c:v>
                </c:pt>
                <c:pt idx="9">
                  <c:v>72.684769000000003</c:v>
                </c:pt>
                <c:pt idx="10">
                  <c:v>73.414398000000006</c:v>
                </c:pt>
                <c:pt idx="11">
                  <c:v>75.515913999999995</c:v>
                </c:pt>
                <c:pt idx="12">
                  <c:v>77.235668000000004</c:v>
                </c:pt>
                <c:pt idx="13">
                  <c:v>78.221796999999995</c:v>
                </c:pt>
                <c:pt idx="14">
                  <c:v>77.699663000000001</c:v>
                </c:pt>
                <c:pt idx="15">
                  <c:v>79.555755000000005</c:v>
                </c:pt>
                <c:pt idx="16">
                  <c:v>78.779026000000002</c:v>
                </c:pt>
                <c:pt idx="17">
                  <c:v>78.160884999999993</c:v>
                </c:pt>
                <c:pt idx="18">
                  <c:v>77.200963000000002</c:v>
                </c:pt>
                <c:pt idx="19">
                  <c:v>74.043920999999997</c:v>
                </c:pt>
                <c:pt idx="20">
                  <c:v>71.710097000000005</c:v>
                </c:pt>
                <c:pt idx="21">
                  <c:v>69.409678999999997</c:v>
                </c:pt>
                <c:pt idx="22">
                  <c:v>68.161597999999998</c:v>
                </c:pt>
                <c:pt idx="23">
                  <c:v>68.933392999999995</c:v>
                </c:pt>
                <c:pt idx="24">
                  <c:v>70.518989000000005</c:v>
                </c:pt>
              </c:numCache>
            </c:numRef>
          </c:val>
          <c:smooth val="0"/>
          <c:extLst>
            <c:ext xmlns:c16="http://schemas.microsoft.com/office/drawing/2014/chart" uri="{C3380CC4-5D6E-409C-BE32-E72D297353CC}">
              <c16:uniqueId val="{00000000-6E94-42BD-A0C8-00F7313B2ABC}"/>
            </c:ext>
          </c:extLst>
        </c:ser>
        <c:ser>
          <c:idx val="0"/>
          <c:order val="2"/>
          <c:tx>
            <c:strRef>
              <c:f>'Milch Daten'!$C$19</c:f>
              <c:strCache>
                <c:ptCount val="1"/>
                <c:pt idx="0">
                  <c:v>bio</c:v>
                </c:pt>
              </c:strCache>
            </c:strRef>
          </c:tx>
          <c:spPr>
            <a:ln>
              <a:solidFill>
                <a:srgbClr val="5B9BD5">
                  <a:lumMod val="75000"/>
                </a:srgbClr>
              </a:solidFill>
            </a:ln>
          </c:spPr>
          <c:marker>
            <c:spPr>
              <a:solidFill>
                <a:srgbClr val="5B9BD5">
                  <a:lumMod val="75000"/>
                </a:srgbClr>
              </a:solidFill>
              <a:ln>
                <a:solidFill>
                  <a:srgbClr val="5B9BD5">
                    <a:lumMod val="75000"/>
                  </a:srgbClr>
                </a:solidFill>
              </a:ln>
            </c:spPr>
          </c:marker>
          <c:dLbls>
            <c:spPr>
              <a:noFill/>
              <a:ln>
                <a:noFill/>
              </a:ln>
              <a:effectLst/>
            </c:spPr>
            <c:txPr>
              <a:bodyPr rot="-5400000" vert="horz" wrap="square" lIns="38100" tIns="19050" rIns="38100" bIns="19050" anchor="ctr">
                <a:spAutoFit/>
              </a:bodyPr>
              <a:lstStyle/>
              <a:p>
                <a:pPr>
                  <a:defRPr sz="800">
                    <a:solidFill>
                      <a:schemeClr val="tx1"/>
                    </a:solidFill>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Daten'!$B$26:$B$50</c:f>
              <c:numCache>
                <c:formatCode>mm\ yyyy</c:formatCode>
                <c:ptCount val="25"/>
                <c:pt idx="0">
                  <c:v>45292</c:v>
                </c:pt>
                <c:pt idx="1">
                  <c:v>45261</c:v>
                </c:pt>
                <c:pt idx="2">
                  <c:v>45231</c:v>
                </c:pt>
                <c:pt idx="3">
                  <c:v>45200</c:v>
                </c:pt>
                <c:pt idx="4">
                  <c:v>45170</c:v>
                </c:pt>
                <c:pt idx="5">
                  <c:v>45139</c:v>
                </c:pt>
                <c:pt idx="6">
                  <c:v>45108</c:v>
                </c:pt>
                <c:pt idx="7">
                  <c:v>45078</c:v>
                </c:pt>
                <c:pt idx="8">
                  <c:v>45047</c:v>
                </c:pt>
                <c:pt idx="9">
                  <c:v>45017</c:v>
                </c:pt>
                <c:pt idx="10">
                  <c:v>44986</c:v>
                </c:pt>
                <c:pt idx="11">
                  <c:v>44958</c:v>
                </c:pt>
                <c:pt idx="12">
                  <c:v>44927</c:v>
                </c:pt>
                <c:pt idx="13">
                  <c:v>44896</c:v>
                </c:pt>
                <c:pt idx="14">
                  <c:v>44866</c:v>
                </c:pt>
                <c:pt idx="15">
                  <c:v>44835</c:v>
                </c:pt>
                <c:pt idx="16">
                  <c:v>44805</c:v>
                </c:pt>
                <c:pt idx="17">
                  <c:v>44774</c:v>
                </c:pt>
                <c:pt idx="18">
                  <c:v>44743</c:v>
                </c:pt>
                <c:pt idx="19">
                  <c:v>44713</c:v>
                </c:pt>
                <c:pt idx="20">
                  <c:v>44682</c:v>
                </c:pt>
                <c:pt idx="21">
                  <c:v>44652</c:v>
                </c:pt>
                <c:pt idx="22">
                  <c:v>44621</c:v>
                </c:pt>
                <c:pt idx="23">
                  <c:v>44593</c:v>
                </c:pt>
                <c:pt idx="24">
                  <c:v>44562</c:v>
                </c:pt>
              </c:numCache>
            </c:numRef>
          </c:cat>
          <c:val>
            <c:numRef>
              <c:f>'Milch Daten'!$C$26:$C$50</c:f>
              <c:numCache>
                <c:formatCode>0.00</c:formatCode>
                <c:ptCount val="25"/>
                <c:pt idx="0">
                  <c:v>91.820345172782595</c:v>
                </c:pt>
                <c:pt idx="1">
                  <c:v>92.500536823905804</c:v>
                </c:pt>
                <c:pt idx="2">
                  <c:v>93.039986073344195</c:v>
                </c:pt>
                <c:pt idx="3">
                  <c:v>96.009156546312894</c:v>
                </c:pt>
                <c:pt idx="4">
                  <c:v>96.397384000000002</c:v>
                </c:pt>
                <c:pt idx="5">
                  <c:v>96.151764999999997</c:v>
                </c:pt>
                <c:pt idx="6">
                  <c:v>95.228468000000007</c:v>
                </c:pt>
                <c:pt idx="7">
                  <c:v>90.428150000000002</c:v>
                </c:pt>
                <c:pt idx="8">
                  <c:v>85.189777000000007</c:v>
                </c:pt>
                <c:pt idx="9">
                  <c:v>85.895403000000002</c:v>
                </c:pt>
                <c:pt idx="10">
                  <c:v>86.024959999999993</c:v>
                </c:pt>
                <c:pt idx="11">
                  <c:v>88.371356000000006</c:v>
                </c:pt>
                <c:pt idx="12">
                  <c:v>92.498012000000003</c:v>
                </c:pt>
                <c:pt idx="13">
                  <c:v>93.647036999999997</c:v>
                </c:pt>
                <c:pt idx="14">
                  <c:v>93.407960000000003</c:v>
                </c:pt>
                <c:pt idx="15">
                  <c:v>96.777077000000006</c:v>
                </c:pt>
                <c:pt idx="16">
                  <c:v>97.369041999999993</c:v>
                </c:pt>
                <c:pt idx="17">
                  <c:v>96.100363999999999</c:v>
                </c:pt>
                <c:pt idx="18">
                  <c:v>95.501147000000003</c:v>
                </c:pt>
                <c:pt idx="19">
                  <c:v>86.265744999999995</c:v>
                </c:pt>
                <c:pt idx="20">
                  <c:v>80.587307999999993</c:v>
                </c:pt>
                <c:pt idx="21">
                  <c:v>80.519869</c:v>
                </c:pt>
                <c:pt idx="22">
                  <c:v>80.623169000000004</c:v>
                </c:pt>
                <c:pt idx="23">
                  <c:v>80.105621999999997</c:v>
                </c:pt>
                <c:pt idx="24">
                  <c:v>82.867921999999993</c:v>
                </c:pt>
              </c:numCache>
            </c:numRef>
          </c:val>
          <c:smooth val="0"/>
          <c:extLst>
            <c:ext xmlns:c16="http://schemas.microsoft.com/office/drawing/2014/chart" uri="{C3380CC4-5D6E-409C-BE32-E72D297353CC}">
              <c16:uniqueId val="{00000001-6E94-42BD-A0C8-00F7313B2ABC}"/>
            </c:ext>
          </c:extLst>
        </c:ser>
        <c:dLbls>
          <c:showLegendKey val="0"/>
          <c:showVal val="0"/>
          <c:showCatName val="0"/>
          <c:showSerName val="0"/>
          <c:showPercent val="0"/>
          <c:showBubbleSize val="0"/>
        </c:dLbls>
        <c:marker val="1"/>
        <c:smooth val="0"/>
        <c:axId val="226032504"/>
        <c:axId val="226032896"/>
      </c:lineChart>
      <c:dateAx>
        <c:axId val="226032504"/>
        <c:scaling>
          <c:orientation val="minMax"/>
        </c:scaling>
        <c:delete val="0"/>
        <c:axPos val="b"/>
        <c:numFmt formatCode="mm\ yyyy" sourceLinked="0"/>
        <c:majorTickMark val="out"/>
        <c:minorTickMark val="none"/>
        <c:tickLblPos val="nextTo"/>
        <c:txPr>
          <a:bodyPr rot="-5400000" vert="horz"/>
          <a:lstStyle/>
          <a:p>
            <a:pPr>
              <a:defRPr sz="900">
                <a:solidFill>
                  <a:schemeClr val="tx1"/>
                </a:solidFill>
                <a:latin typeface="Arial" panose="020B0604020202020204" pitchFamily="34" charset="0"/>
                <a:cs typeface="Arial" panose="020B0604020202020204" pitchFamily="34" charset="0"/>
              </a:defRPr>
            </a:pPr>
            <a:endParaRPr lang="fr-FR"/>
          </a:p>
        </c:txPr>
        <c:crossAx val="226032896"/>
        <c:crosses val="autoZero"/>
        <c:auto val="1"/>
        <c:lblOffset val="100"/>
        <c:baseTimeUnit val="months"/>
        <c:majorUnit val="1"/>
      </c:dateAx>
      <c:valAx>
        <c:axId val="226032896"/>
        <c:scaling>
          <c:orientation val="minMax"/>
          <c:min val="0"/>
        </c:scaling>
        <c:delete val="0"/>
        <c:axPos val="l"/>
        <c:numFmt formatCode="General" sourceLinked="0"/>
        <c:majorTickMark val="none"/>
        <c:minorTickMark val="none"/>
        <c:tickLblPos val="none"/>
        <c:spPr>
          <a:ln>
            <a:noFill/>
          </a:ln>
        </c:spPr>
        <c:txPr>
          <a:bodyPr/>
          <a:lstStyle/>
          <a:p>
            <a:pPr>
              <a:defRPr>
                <a:solidFill>
                  <a:sysClr val="windowText" lastClr="000000"/>
                </a:solidFill>
              </a:defRPr>
            </a:pPr>
            <a:endParaRPr lang="fr-FR"/>
          </a:p>
        </c:txPr>
        <c:crossAx val="226032504"/>
        <c:crosses val="autoZero"/>
        <c:crossBetween val="between"/>
        <c:majorUnit val="0.5"/>
      </c:valAx>
      <c:spPr>
        <a:noFill/>
        <a:ln w="25400">
          <a:noFill/>
        </a:ln>
      </c:spPr>
    </c:plotArea>
    <c:legend>
      <c:legendPos val="r"/>
      <c:layout>
        <c:manualLayout>
          <c:xMode val="edge"/>
          <c:yMode val="edge"/>
          <c:x val="0.60096561292958861"/>
          <c:y val="4.3969442844034742E-2"/>
          <c:w val="0.38241967870014504"/>
          <c:h val="0.13576835153670308"/>
        </c:manualLayout>
      </c:layout>
      <c:overlay val="0"/>
      <c:txPr>
        <a:bodyPr/>
        <a:lstStyle/>
        <a:p>
          <a:pPr>
            <a:defRPr sz="1000">
              <a:solidFill>
                <a:schemeClr val="tx1"/>
              </a:solidFill>
            </a:defRPr>
          </a:pPr>
          <a:endParaRPr lang="fr-FR"/>
        </a:p>
      </c:txPr>
    </c:legend>
    <c:plotVisOnly val="1"/>
    <c:dispBlanksAs val="gap"/>
    <c:showDLblsOverMax val="0"/>
  </c:chart>
  <c:spPr>
    <a:ln>
      <a:noFill/>
    </a:ln>
  </c:spPr>
  <c:txPr>
    <a:bodyPr/>
    <a:lstStyle/>
    <a:p>
      <a:pPr>
        <a:defRPr>
          <a:latin typeface="Arial" pitchFamily="34" charset="0"/>
          <a:cs typeface="Arial" pitchFamily="34" charset="0"/>
        </a:defRPr>
      </a:pPr>
      <a:endParaRPr lang="fr-FR"/>
    </a:p>
  </c:txPr>
  <c:printSettings>
    <c:headerFooter/>
    <c:pageMargins b="0.78740157499999996" l="0.70000000000000062" r="0.70000000000000062" t="0.78740157499999996" header="0.30000000000000032" footer="0.30000000000000032"/>
    <c:pageSetup orientation="portrait"/>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pPr>
            <a:br>
              <a:rPr lang="en-US" sz="1600"/>
            </a:br>
            <a:endParaRPr lang="en-US" sz="1600"/>
          </a:p>
        </c:rich>
      </c:tx>
      <c:layout>
        <c:manualLayout>
          <c:xMode val="edge"/>
          <c:yMode val="edge"/>
          <c:x val="0.17964609975812149"/>
          <c:y val="5.6372921673323159E-3"/>
        </c:manualLayout>
      </c:layout>
      <c:overlay val="0"/>
    </c:title>
    <c:autoTitleDeleted val="0"/>
    <c:plotArea>
      <c:layout>
        <c:manualLayout>
          <c:layoutTarget val="inner"/>
          <c:xMode val="edge"/>
          <c:yMode val="edge"/>
          <c:x val="3.7878955049007498E-2"/>
          <c:y val="0.37189660957935883"/>
          <c:w val="0.93896385270326954"/>
          <c:h val="0.3587222764263524"/>
        </c:manualLayout>
      </c:layout>
      <c:barChart>
        <c:barDir val="col"/>
        <c:grouping val="stacked"/>
        <c:varyColors val="0"/>
        <c:ser>
          <c:idx val="1"/>
          <c:order val="0"/>
          <c:tx>
            <c:strRef>
              <c:f>'Milch Daten'!$I$19</c:f>
              <c:strCache>
                <c:ptCount val="1"/>
                <c:pt idx="0">
                  <c:v>nicht-bio</c:v>
                </c:pt>
              </c:strCache>
            </c:strRef>
          </c:tx>
          <c:spPr>
            <a:solidFill>
              <a:srgbClr val="5B9BD5">
                <a:lumMod val="40000"/>
                <a:lumOff val="60000"/>
              </a:srgbClr>
            </a:solidFill>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Daten'!$B$26:$B$50</c:f>
              <c:numCache>
                <c:formatCode>mm\ yyyy</c:formatCode>
                <c:ptCount val="25"/>
                <c:pt idx="0">
                  <c:v>45292</c:v>
                </c:pt>
                <c:pt idx="1">
                  <c:v>45261</c:v>
                </c:pt>
                <c:pt idx="2">
                  <c:v>45231</c:v>
                </c:pt>
                <c:pt idx="3">
                  <c:v>45200</c:v>
                </c:pt>
                <c:pt idx="4">
                  <c:v>45170</c:v>
                </c:pt>
                <c:pt idx="5">
                  <c:v>45139</c:v>
                </c:pt>
                <c:pt idx="6">
                  <c:v>45108</c:v>
                </c:pt>
                <c:pt idx="7">
                  <c:v>45078</c:v>
                </c:pt>
                <c:pt idx="8">
                  <c:v>45047</c:v>
                </c:pt>
                <c:pt idx="9">
                  <c:v>45017</c:v>
                </c:pt>
                <c:pt idx="10">
                  <c:v>44986</c:v>
                </c:pt>
                <c:pt idx="11">
                  <c:v>44958</c:v>
                </c:pt>
                <c:pt idx="12">
                  <c:v>44927</c:v>
                </c:pt>
                <c:pt idx="13">
                  <c:v>44896</c:v>
                </c:pt>
                <c:pt idx="14">
                  <c:v>44866</c:v>
                </c:pt>
                <c:pt idx="15">
                  <c:v>44835</c:v>
                </c:pt>
                <c:pt idx="16">
                  <c:v>44805</c:v>
                </c:pt>
                <c:pt idx="17">
                  <c:v>44774</c:v>
                </c:pt>
                <c:pt idx="18">
                  <c:v>44743</c:v>
                </c:pt>
                <c:pt idx="19">
                  <c:v>44713</c:v>
                </c:pt>
                <c:pt idx="20">
                  <c:v>44682</c:v>
                </c:pt>
                <c:pt idx="21">
                  <c:v>44652</c:v>
                </c:pt>
                <c:pt idx="22">
                  <c:v>44621</c:v>
                </c:pt>
                <c:pt idx="23">
                  <c:v>44593</c:v>
                </c:pt>
                <c:pt idx="24">
                  <c:v>44562</c:v>
                </c:pt>
              </c:numCache>
            </c:numRef>
          </c:cat>
          <c:val>
            <c:numRef>
              <c:f>'Milch Daten'!$I$26:$I$50</c:f>
              <c:numCache>
                <c:formatCode>#,##0</c:formatCode>
                <c:ptCount val="25"/>
                <c:pt idx="0">
                  <c:v>259336.35880823593</c:v>
                </c:pt>
                <c:pt idx="1">
                  <c:v>249815.43991782269</c:v>
                </c:pt>
                <c:pt idx="2">
                  <c:v>232743.17967124702</c:v>
                </c:pt>
                <c:pt idx="3">
                  <c:v>252295.56175343983</c:v>
                </c:pt>
                <c:pt idx="4">
                  <c:v>259576.480657671</c:v>
                </c:pt>
                <c:pt idx="5">
                  <c:v>231568.92501358758</c:v>
                </c:pt>
                <c:pt idx="6">
                  <c:v>237584.33702740987</c:v>
                </c:pt>
                <c:pt idx="7">
                  <c:v>243740.68064384873</c:v>
                </c:pt>
                <c:pt idx="8">
                  <c:v>284094.78279453883</c:v>
                </c:pt>
                <c:pt idx="9">
                  <c:v>286015.274520615</c:v>
                </c:pt>
                <c:pt idx="10">
                  <c:v>283820</c:v>
                </c:pt>
                <c:pt idx="11">
                  <c:v>247591</c:v>
                </c:pt>
                <c:pt idx="12">
                  <c:v>265290</c:v>
                </c:pt>
                <c:pt idx="13">
                  <c:v>253119</c:v>
                </c:pt>
                <c:pt idx="14">
                  <c:v>240938</c:v>
                </c:pt>
                <c:pt idx="15">
                  <c:v>253890</c:v>
                </c:pt>
                <c:pt idx="16">
                  <c:v>263318</c:v>
                </c:pt>
                <c:pt idx="17">
                  <c:v>235548</c:v>
                </c:pt>
                <c:pt idx="18">
                  <c:v>242369</c:v>
                </c:pt>
                <c:pt idx="19">
                  <c:v>245730</c:v>
                </c:pt>
                <c:pt idx="20">
                  <c:v>287065</c:v>
                </c:pt>
                <c:pt idx="21">
                  <c:v>283597</c:v>
                </c:pt>
                <c:pt idx="22">
                  <c:v>271604</c:v>
                </c:pt>
                <c:pt idx="23">
                  <c:v>244269</c:v>
                </c:pt>
                <c:pt idx="24">
                  <c:v>261275</c:v>
                </c:pt>
              </c:numCache>
            </c:numRef>
          </c:val>
          <c:extLst>
            <c:ext xmlns:c16="http://schemas.microsoft.com/office/drawing/2014/chart" uri="{C3380CC4-5D6E-409C-BE32-E72D297353CC}">
              <c16:uniqueId val="{00000000-F5D5-42A8-8354-295121A9BAA1}"/>
            </c:ext>
          </c:extLst>
        </c:ser>
        <c:ser>
          <c:idx val="0"/>
          <c:order val="1"/>
          <c:tx>
            <c:strRef>
              <c:f>'Milch Daten'!$H$19</c:f>
              <c:strCache>
                <c:ptCount val="1"/>
                <c:pt idx="0">
                  <c:v>bio</c:v>
                </c:pt>
              </c:strCache>
            </c:strRef>
          </c:tx>
          <c:spPr>
            <a:solidFill>
              <a:srgbClr val="5B9BD5">
                <a:lumMod val="75000"/>
              </a:srgbClr>
            </a:solidFill>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Daten'!$B$26:$B$50</c:f>
              <c:numCache>
                <c:formatCode>mm\ yyyy</c:formatCode>
                <c:ptCount val="25"/>
                <c:pt idx="0">
                  <c:v>45292</c:v>
                </c:pt>
                <c:pt idx="1">
                  <c:v>45261</c:v>
                </c:pt>
                <c:pt idx="2">
                  <c:v>45231</c:v>
                </c:pt>
                <c:pt idx="3">
                  <c:v>45200</c:v>
                </c:pt>
                <c:pt idx="4">
                  <c:v>45170</c:v>
                </c:pt>
                <c:pt idx="5">
                  <c:v>45139</c:v>
                </c:pt>
                <c:pt idx="6">
                  <c:v>45108</c:v>
                </c:pt>
                <c:pt idx="7">
                  <c:v>45078</c:v>
                </c:pt>
                <c:pt idx="8">
                  <c:v>45047</c:v>
                </c:pt>
                <c:pt idx="9">
                  <c:v>45017</c:v>
                </c:pt>
                <c:pt idx="10">
                  <c:v>44986</c:v>
                </c:pt>
                <c:pt idx="11">
                  <c:v>44958</c:v>
                </c:pt>
                <c:pt idx="12">
                  <c:v>44927</c:v>
                </c:pt>
                <c:pt idx="13">
                  <c:v>44896</c:v>
                </c:pt>
                <c:pt idx="14">
                  <c:v>44866</c:v>
                </c:pt>
                <c:pt idx="15">
                  <c:v>44835</c:v>
                </c:pt>
                <c:pt idx="16">
                  <c:v>44805</c:v>
                </c:pt>
                <c:pt idx="17">
                  <c:v>44774</c:v>
                </c:pt>
                <c:pt idx="18">
                  <c:v>44743</c:v>
                </c:pt>
                <c:pt idx="19">
                  <c:v>44713</c:v>
                </c:pt>
                <c:pt idx="20">
                  <c:v>44682</c:v>
                </c:pt>
                <c:pt idx="21">
                  <c:v>44652</c:v>
                </c:pt>
                <c:pt idx="22">
                  <c:v>44621</c:v>
                </c:pt>
                <c:pt idx="23">
                  <c:v>44593</c:v>
                </c:pt>
                <c:pt idx="24">
                  <c:v>44562</c:v>
                </c:pt>
              </c:numCache>
            </c:numRef>
          </c:cat>
          <c:val>
            <c:numRef>
              <c:f>'Milch Daten'!$H$26:$H$50</c:f>
              <c:numCache>
                <c:formatCode>#,##0</c:formatCode>
                <c:ptCount val="25"/>
                <c:pt idx="0">
                  <c:v>22205.641191764073</c:v>
                </c:pt>
                <c:pt idx="1">
                  <c:v>19848.560082177311</c:v>
                </c:pt>
                <c:pt idx="2">
                  <c:v>20162.820328752983</c:v>
                </c:pt>
                <c:pt idx="3">
                  <c:v>21819.43824656017</c:v>
                </c:pt>
                <c:pt idx="4">
                  <c:v>19355.519342329015</c:v>
                </c:pt>
                <c:pt idx="5">
                  <c:v>17955.07498641243</c:v>
                </c:pt>
                <c:pt idx="6">
                  <c:v>17453.662972590137</c:v>
                </c:pt>
                <c:pt idx="7">
                  <c:v>19202.319356151267</c:v>
                </c:pt>
                <c:pt idx="8">
                  <c:v>24939.217205461187</c:v>
                </c:pt>
                <c:pt idx="9">
                  <c:v>24386.725479384979</c:v>
                </c:pt>
                <c:pt idx="10">
                  <c:v>23406</c:v>
                </c:pt>
                <c:pt idx="11">
                  <c:v>20189</c:v>
                </c:pt>
                <c:pt idx="12">
                  <c:v>22133</c:v>
                </c:pt>
                <c:pt idx="13">
                  <c:v>20424</c:v>
                </c:pt>
                <c:pt idx="14">
                  <c:v>20875</c:v>
                </c:pt>
                <c:pt idx="15">
                  <c:v>20402</c:v>
                </c:pt>
                <c:pt idx="16">
                  <c:v>18540</c:v>
                </c:pt>
                <c:pt idx="17">
                  <c:v>17750</c:v>
                </c:pt>
                <c:pt idx="18">
                  <c:v>17118</c:v>
                </c:pt>
                <c:pt idx="19">
                  <c:v>19467</c:v>
                </c:pt>
                <c:pt idx="20">
                  <c:v>25424</c:v>
                </c:pt>
                <c:pt idx="21">
                  <c:v>22803</c:v>
                </c:pt>
                <c:pt idx="22">
                  <c:v>23796</c:v>
                </c:pt>
                <c:pt idx="23">
                  <c:v>20767</c:v>
                </c:pt>
                <c:pt idx="24">
                  <c:v>22516</c:v>
                </c:pt>
              </c:numCache>
            </c:numRef>
          </c:val>
          <c:extLst>
            <c:ext xmlns:c16="http://schemas.microsoft.com/office/drawing/2014/chart" uri="{C3380CC4-5D6E-409C-BE32-E72D297353CC}">
              <c16:uniqueId val="{00000001-F5D5-42A8-8354-295121A9BAA1}"/>
            </c:ext>
          </c:extLst>
        </c:ser>
        <c:dLbls>
          <c:showLegendKey val="0"/>
          <c:showVal val="0"/>
          <c:showCatName val="0"/>
          <c:showSerName val="0"/>
          <c:showPercent val="0"/>
          <c:showBubbleSize val="0"/>
        </c:dLbls>
        <c:gapWidth val="80"/>
        <c:overlap val="100"/>
        <c:axId val="226032504"/>
        <c:axId val="226032896"/>
      </c:barChart>
      <c:lineChart>
        <c:grouping val="stacked"/>
        <c:varyColors val="0"/>
        <c:ser>
          <c:idx val="2"/>
          <c:order val="2"/>
          <c:tx>
            <c:strRef>
              <c:f>'Milch Daten'!$J$19</c:f>
              <c:strCache>
                <c:ptCount val="1"/>
                <c:pt idx="0">
                  <c:v>Anteil bio</c:v>
                </c:pt>
              </c:strCache>
            </c:strRef>
          </c:tx>
          <c:spPr>
            <a:ln>
              <a:noFill/>
            </a:ln>
          </c:spPr>
          <c:marker>
            <c:spPr>
              <a:noFill/>
              <a:ln>
                <a:noFill/>
              </a:ln>
            </c:spPr>
          </c:marker>
          <c:dLbls>
            <c:dLbl>
              <c:idx val="0"/>
              <c:layout>
                <c:manualLayout>
                  <c:x val="-3.1385221334025264E-2"/>
                  <c:y val="2.4795169834539912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4.1375272549467698E-2"/>
                      <c:h val="5.1020753964563632E-2"/>
                    </c:manualLayout>
                  </c15:layout>
                </c:ext>
                <c:ext xmlns:c16="http://schemas.microsoft.com/office/drawing/2014/chart" uri="{C3380CC4-5D6E-409C-BE32-E72D297353CC}">
                  <c16:uniqueId val="{00000002-93F5-4A63-ADB1-B02012F5AE26}"/>
                </c:ext>
              </c:extLst>
            </c:dLbl>
            <c:dLbl>
              <c:idx val="1"/>
              <c:layout>
                <c:manualLayout>
                  <c:x val="-2.9747745410150742E-2"/>
                  <c:y val="3.52444405987712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C8-4C75-A659-82F1498DF73B}"/>
                </c:ext>
              </c:extLst>
            </c:dLbl>
            <c:dLbl>
              <c:idx val="2"/>
              <c:layout>
                <c:manualLayout>
                  <c:x val="-3.3163126597890009E-2"/>
                  <c:y val="4.5317038993873272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4.7679688552118051E-2"/>
                      <c:h val="6.1029691078490544E-2"/>
                    </c:manualLayout>
                  </c15:layout>
                </c:ext>
                <c:ext xmlns:c16="http://schemas.microsoft.com/office/drawing/2014/chart" uri="{C3380CC4-5D6E-409C-BE32-E72D297353CC}">
                  <c16:uniqueId val="{00000003-93F5-4A63-ADB1-B02012F5AE26}"/>
                </c:ext>
              </c:extLst>
            </c:dLbl>
            <c:dLbl>
              <c:idx val="3"/>
              <c:layout>
                <c:manualLayout>
                  <c:x val="-3.2283842564286847E-2"/>
                  <c:y val="2.5211094000469711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4.599596731147939E-2"/>
                      <c:h val="6.6154739743991886E-2"/>
                    </c:manualLayout>
                  </c15:layout>
                </c:ext>
                <c:ext xmlns:c16="http://schemas.microsoft.com/office/drawing/2014/chart" uri="{C3380CC4-5D6E-409C-BE32-E72D297353CC}">
                  <c16:uniqueId val="{00000004-93F5-4A63-ADB1-B02012F5AE26}"/>
                </c:ext>
              </c:extLst>
            </c:dLbl>
            <c:dLbl>
              <c:idx val="4"/>
              <c:layout>
                <c:manualLayout>
                  <c:x val="-3.910601478997635E-2"/>
                  <c:y val="2.847297933912107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5.9750706066684624E-2"/>
                      <c:h val="7.4382625248766987E-2"/>
                    </c:manualLayout>
                  </c15:layout>
                </c:ext>
                <c:ext xmlns:c16="http://schemas.microsoft.com/office/drawing/2014/chart" uri="{C3380CC4-5D6E-409C-BE32-E72D297353CC}">
                  <c16:uniqueId val="{00000005-93F5-4A63-ADB1-B02012F5AE26}"/>
                </c:ext>
              </c:extLst>
            </c:dLbl>
            <c:dLbl>
              <c:idx val="5"/>
              <c:layout>
                <c:manualLayout>
                  <c:x val="-2.9749287060711973E-2"/>
                  <c:y val="3.8948557215655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C8-4C75-A659-82F1498DF73B}"/>
                </c:ext>
              </c:extLst>
            </c:dLbl>
            <c:dLbl>
              <c:idx val="6"/>
              <c:layout>
                <c:manualLayout>
                  <c:x val="-2.9730779850237352E-2"/>
                  <c:y val="3.7172468826012134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4.1375278295410788E-2"/>
                      <c:h val="7.6043096749380937E-2"/>
                    </c:manualLayout>
                  </c15:layout>
                </c:ext>
                <c:ext xmlns:c16="http://schemas.microsoft.com/office/drawing/2014/chart" uri="{C3380CC4-5D6E-409C-BE32-E72D297353CC}">
                  <c16:uniqueId val="{00000000-4776-4A60-9CAE-542FF41F1551}"/>
                </c:ext>
              </c:extLst>
            </c:dLbl>
            <c:dLbl>
              <c:idx val="7"/>
              <c:layout>
                <c:manualLayout>
                  <c:x val="-2.9752535685891035E-2"/>
                  <c:y val="3.10468883697230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63-486C-B1E5-BD16F5DDF8AD}"/>
                </c:ext>
              </c:extLst>
            </c:dLbl>
            <c:dLbl>
              <c:idx val="8"/>
              <c:layout>
                <c:manualLayout>
                  <c:x val="-3.143924499931805E-2"/>
                  <c:y val="3.304971493947862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4.7685864362011783E-2"/>
                      <c:h val="5.6386797804120641E-2"/>
                    </c:manualLayout>
                  </c15:layout>
                </c:ext>
                <c:ext xmlns:c16="http://schemas.microsoft.com/office/drawing/2014/chart" uri="{C3380CC4-5D6E-409C-BE32-E72D297353CC}">
                  <c16:uniqueId val="{00000006-93F5-4A63-ADB1-B02012F5AE26}"/>
                </c:ext>
              </c:extLst>
            </c:dLbl>
            <c:dLbl>
              <c:idx val="9"/>
              <c:layout>
                <c:manualLayout>
                  <c:x val="-3.1455608586459849E-2"/>
                  <c:y val="3.1004455947278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3F5-4A63-ADB1-B02012F5AE26}"/>
                </c:ext>
              </c:extLst>
            </c:dLbl>
            <c:dLbl>
              <c:idx val="10"/>
              <c:layout>
                <c:manualLayout>
                  <c:x val="-2.9767704892401759E-2"/>
                  <c:y val="5.3482545451049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E5-4C9A-A8F9-D22119551252}"/>
                </c:ext>
              </c:extLst>
            </c:dLbl>
            <c:dLbl>
              <c:idx val="11"/>
              <c:layout>
                <c:manualLayout>
                  <c:x val="-3.0529196311261293E-2"/>
                  <c:y val="3.229891887717063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4.2670103764791731E-2"/>
                      <c:h val="5.4676774379642926E-2"/>
                    </c:manualLayout>
                  </c15:layout>
                </c:ext>
                <c:ext xmlns:c16="http://schemas.microsoft.com/office/drawing/2014/chart" uri="{C3380CC4-5D6E-409C-BE32-E72D297353CC}">
                  <c16:uniqueId val="{00000000-93F5-4A63-ADB1-B02012F5AE26}"/>
                </c:ext>
              </c:extLst>
            </c:dLbl>
            <c:dLbl>
              <c:idx val="12"/>
              <c:layout>
                <c:manualLayout>
                  <c:x val="-3.3106260956924108E-2"/>
                  <c:y val="5.470162383548210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5.1065670023186266E-2"/>
                      <c:h val="6.0788939844057956E-2"/>
                    </c:manualLayout>
                  </c15:layout>
                </c:ext>
                <c:ext xmlns:c16="http://schemas.microsoft.com/office/drawing/2014/chart" uri="{C3380CC4-5D6E-409C-BE32-E72D297353CC}">
                  <c16:uniqueId val="{00000001-93F5-4A63-ADB1-B02012F5AE26}"/>
                </c:ext>
              </c:extLst>
            </c:dLbl>
            <c:dLbl>
              <c:idx val="13"/>
              <c:layout>
                <c:manualLayout>
                  <c:x val="-3.316474223991963E-2"/>
                  <c:y val="4.8093411400498012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4.7790806524124763E-2"/>
                      <c:h val="8.4703585721423696E-2"/>
                    </c:manualLayout>
                  </c15:layout>
                </c:ext>
                <c:ext xmlns:c16="http://schemas.microsoft.com/office/drawing/2014/chart" uri="{C3380CC4-5D6E-409C-BE32-E72D297353CC}">
                  <c16:uniqueId val="{00000008-93F5-4A63-ADB1-B02012F5AE26}"/>
                </c:ext>
              </c:extLst>
            </c:dLbl>
            <c:dLbl>
              <c:idx val="14"/>
              <c:layout>
                <c:manualLayout>
                  <c:x val="-2.9697705233521558E-2"/>
                  <c:y val="4.486368142892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3F5-4A63-ADB1-B02012F5AE26}"/>
                </c:ext>
              </c:extLst>
            </c:dLbl>
            <c:dLbl>
              <c:idx val="15"/>
              <c:layout>
                <c:manualLayout>
                  <c:x val="-2.9749420003565528E-2"/>
                  <c:y val="2.34693813215895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3F5-4A63-ADB1-B02012F5AE26}"/>
                </c:ext>
              </c:extLst>
            </c:dLbl>
            <c:dLbl>
              <c:idx val="16"/>
              <c:layout>
                <c:manualLayout>
                  <c:x val="-3.2283576678579798E-2"/>
                  <c:y val="1.628777191602571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4.599596731147939E-2"/>
                      <c:h val="6.0909505022594977E-2"/>
                    </c:manualLayout>
                  </c15:layout>
                </c:ext>
                <c:ext xmlns:c16="http://schemas.microsoft.com/office/drawing/2014/chart" uri="{C3380CC4-5D6E-409C-BE32-E72D297353CC}">
                  <c16:uniqueId val="{0000000B-93F5-4A63-ADB1-B02012F5AE26}"/>
                </c:ext>
              </c:extLst>
            </c:dLbl>
            <c:dLbl>
              <c:idx val="17"/>
              <c:layout>
                <c:manualLayout>
                  <c:x val="-2.9765639031702748E-2"/>
                  <c:y val="3.08539278379277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3F5-4A63-ADB1-B02012F5AE26}"/>
                </c:ext>
              </c:extLst>
            </c:dLbl>
            <c:dLbl>
              <c:idx val="18"/>
              <c:layout>
                <c:manualLayout>
                  <c:x val="-3.3970972259646376E-2"/>
                  <c:y val="3.3954409544960727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5.1261669214425105E-2"/>
                    </c:manualLayout>
                  </c15:layout>
                </c:ext>
                <c:ext xmlns:c16="http://schemas.microsoft.com/office/drawing/2014/chart" uri="{C3380CC4-5D6E-409C-BE32-E72D297353CC}">
                  <c16:uniqueId val="{0000000D-93F5-4A63-ADB1-B02012F5AE26}"/>
                </c:ext>
              </c:extLst>
            </c:dLbl>
            <c:dLbl>
              <c:idx val="19"/>
              <c:layout>
                <c:manualLayout>
                  <c:x val="-3.397270208144134E-2"/>
                  <c:y val="4.7273513887687114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6.6154807572130395E-2"/>
                    </c:manualLayout>
                  </c15:layout>
                </c:ext>
                <c:ext xmlns:c16="http://schemas.microsoft.com/office/drawing/2014/chart" uri="{C3380CC4-5D6E-409C-BE32-E72D297353CC}">
                  <c16:uniqueId val="{0000000E-93F5-4A63-ADB1-B02012F5AE26}"/>
                </c:ext>
              </c:extLst>
            </c:dLbl>
            <c:dLbl>
              <c:idx val="20"/>
              <c:layout>
                <c:manualLayout>
                  <c:x val="-3.3967778742486084E-2"/>
                  <c:y val="5.300260544355032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7.5802063203638012E-2"/>
                    </c:manualLayout>
                  </c15:layout>
                </c:ext>
                <c:ext xmlns:c16="http://schemas.microsoft.com/office/drawing/2014/chart" uri="{C3380CC4-5D6E-409C-BE32-E72D297353CC}">
                  <c16:uniqueId val="{00000001-C5E5-4C9A-A8F9-D22119551252}"/>
                </c:ext>
              </c:extLst>
            </c:dLbl>
            <c:dLbl>
              <c:idx val="21"/>
              <c:layout>
                <c:manualLayout>
                  <c:x val="-3.401794914643376E-2"/>
                  <c:y val="3.100760836841706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4.9497707443902431E-2"/>
                      <c:h val="5.9681242936606385E-2"/>
                    </c:manualLayout>
                  </c15:layout>
                </c:ext>
                <c:ext xmlns:c16="http://schemas.microsoft.com/office/drawing/2014/chart" uri="{C3380CC4-5D6E-409C-BE32-E72D297353CC}">
                  <c16:uniqueId val="{00000002-C5E5-4C9A-A8F9-D22119551252}"/>
                </c:ext>
              </c:extLst>
            </c:dLbl>
            <c:dLbl>
              <c:idx val="22"/>
              <c:layout>
                <c:manualLayout>
                  <c:x val="-3.0559364490085127E-2"/>
                  <c:y val="5.942430273138925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4.265314744402196E-2"/>
                      <c:h val="5.4676626960091519E-2"/>
                    </c:manualLayout>
                  </c15:layout>
                </c:ext>
                <c:ext xmlns:c16="http://schemas.microsoft.com/office/drawing/2014/chart" uri="{C3380CC4-5D6E-409C-BE32-E72D297353CC}">
                  <c16:uniqueId val="{00000003-C5E5-4C9A-A8F9-D22119551252}"/>
                </c:ext>
              </c:extLst>
            </c:dLbl>
            <c:dLbl>
              <c:idx val="23"/>
              <c:layout>
                <c:manualLayout>
                  <c:x val="-2.9784470857492747E-2"/>
                  <c:y val="5.54303788949458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5E5-4C9A-A8F9-D22119551252}"/>
                </c:ext>
              </c:extLst>
            </c:dLbl>
            <c:dLbl>
              <c:idx val="24"/>
              <c:layout>
                <c:manualLayout>
                  <c:x val="-1.7207269243435824E-2"/>
                  <c:y val="3.3662907521175241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4.6495981054743798E-2"/>
                      <c:h val="5.6025222521527099E-2"/>
                    </c:manualLayout>
                  </c15:layout>
                </c:ext>
                <c:ext xmlns:c16="http://schemas.microsoft.com/office/drawing/2014/chart" uri="{C3380CC4-5D6E-409C-BE32-E72D297353CC}">
                  <c16:uniqueId val="{00000000-3B1C-42A2-989E-7DF6491EC827}"/>
                </c:ext>
              </c:extLst>
            </c:dLbl>
            <c:spPr>
              <a:noFill/>
              <a:ln>
                <a:noFill/>
              </a:ln>
              <a:effectLst/>
            </c:spPr>
            <c:txPr>
              <a:bodyPr wrap="square" lIns="38100" tIns="19050" rIns="38100" bIns="19050" anchor="t" anchorCtr="0">
                <a:spAutoFit/>
              </a:bodyPr>
              <a:lstStyle/>
              <a:p>
                <a:pPr>
                  <a:defRPr sz="800">
                    <a:solidFill>
                      <a:schemeClr val="bg1">
                        <a:lumMod val="50000"/>
                      </a:schemeClr>
                    </a:solidFil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'Milch Daten'!$B$26:$B$50</c:f>
              <c:numCache>
                <c:formatCode>mm\ yyyy</c:formatCode>
                <c:ptCount val="25"/>
                <c:pt idx="0">
                  <c:v>45292</c:v>
                </c:pt>
                <c:pt idx="1">
                  <c:v>45261</c:v>
                </c:pt>
                <c:pt idx="2">
                  <c:v>45231</c:v>
                </c:pt>
                <c:pt idx="3">
                  <c:v>45200</c:v>
                </c:pt>
                <c:pt idx="4">
                  <c:v>45170</c:v>
                </c:pt>
                <c:pt idx="5">
                  <c:v>45139</c:v>
                </c:pt>
                <c:pt idx="6">
                  <c:v>45108</c:v>
                </c:pt>
                <c:pt idx="7">
                  <c:v>45078</c:v>
                </c:pt>
                <c:pt idx="8">
                  <c:v>45047</c:v>
                </c:pt>
                <c:pt idx="9">
                  <c:v>45017</c:v>
                </c:pt>
                <c:pt idx="10">
                  <c:v>44986</c:v>
                </c:pt>
                <c:pt idx="11">
                  <c:v>44958</c:v>
                </c:pt>
                <c:pt idx="12">
                  <c:v>44927</c:v>
                </c:pt>
                <c:pt idx="13">
                  <c:v>44896</c:v>
                </c:pt>
                <c:pt idx="14">
                  <c:v>44866</c:v>
                </c:pt>
                <c:pt idx="15">
                  <c:v>44835</c:v>
                </c:pt>
                <c:pt idx="16">
                  <c:v>44805</c:v>
                </c:pt>
                <c:pt idx="17">
                  <c:v>44774</c:v>
                </c:pt>
                <c:pt idx="18">
                  <c:v>44743</c:v>
                </c:pt>
                <c:pt idx="19">
                  <c:v>44713</c:v>
                </c:pt>
                <c:pt idx="20">
                  <c:v>44682</c:v>
                </c:pt>
                <c:pt idx="21">
                  <c:v>44652</c:v>
                </c:pt>
                <c:pt idx="22">
                  <c:v>44621</c:v>
                </c:pt>
                <c:pt idx="23">
                  <c:v>44593</c:v>
                </c:pt>
                <c:pt idx="24">
                  <c:v>44562</c:v>
                </c:pt>
              </c:numCache>
            </c:numRef>
          </c:cat>
          <c:val>
            <c:numRef>
              <c:f>'Milch Daten'!$J$26:$J$50</c:f>
              <c:numCache>
                <c:formatCode>0.0%</c:formatCode>
                <c:ptCount val="25"/>
                <c:pt idx="0">
                  <c:v>7.8871504755113175E-2</c:v>
                </c:pt>
                <c:pt idx="1">
                  <c:v>7.3604782552277315E-2</c:v>
                </c:pt>
                <c:pt idx="2">
                  <c:v>7.9724562994760828E-2</c:v>
                </c:pt>
                <c:pt idx="3">
                  <c:v>7.9599577719424955E-2</c:v>
                </c:pt>
                <c:pt idx="4">
                  <c:v>6.9391533930596036E-2</c:v>
                </c:pt>
                <c:pt idx="5">
                  <c:v>7.1957306657525644E-2</c:v>
                </c:pt>
                <c:pt idx="6">
                  <c:v>6.8435538910241359E-2</c:v>
                </c:pt>
                <c:pt idx="7">
                  <c:v>7.3028448584488911E-2</c:v>
                </c:pt>
                <c:pt idx="8">
                  <c:v>8.0700561120980827E-2</c:v>
                </c:pt>
                <c:pt idx="9">
                  <c:v>7.8564975352558866E-2</c:v>
                </c:pt>
                <c:pt idx="10">
                  <c:v>7.6184958304310185E-2</c:v>
                </c:pt>
                <c:pt idx="11">
                  <c:v>7.539398013294496E-2</c:v>
                </c:pt>
                <c:pt idx="12">
                  <c:v>7.7004971766351335E-2</c:v>
                </c:pt>
                <c:pt idx="13">
                  <c:v>7.4664677948256764E-2</c:v>
                </c:pt>
                <c:pt idx="14">
                  <c:v>7.9732480816460602E-2</c:v>
                </c:pt>
                <c:pt idx="15">
                  <c:v>7.4380587111545354E-2</c:v>
                </c:pt>
                <c:pt idx="16">
                  <c:v>6.577780300718801E-2</c:v>
                </c:pt>
                <c:pt idx="17">
                  <c:v>7.0075563170652749E-2</c:v>
                </c:pt>
                <c:pt idx="18">
                  <c:v>6.5968622705569066E-2</c:v>
                </c:pt>
                <c:pt idx="19">
                  <c:v>7.3405807758006314E-2</c:v>
                </c:pt>
                <c:pt idx="20">
                  <c:v>8.135966386016788E-2</c:v>
                </c:pt>
                <c:pt idx="21">
                  <c:v>7.4422323759791117E-2</c:v>
                </c:pt>
                <c:pt idx="22">
                  <c:v>8.0555179417738654E-2</c:v>
                </c:pt>
                <c:pt idx="23">
                  <c:v>7.8355393229599002E-2</c:v>
                </c:pt>
                <c:pt idx="24">
                  <c:v>7.9340077733261447E-2</c:v>
                </c:pt>
              </c:numCache>
            </c:numRef>
          </c:val>
          <c:smooth val="0"/>
          <c:extLst>
            <c:ext xmlns:c16="http://schemas.microsoft.com/office/drawing/2014/chart" uri="{C3380CC4-5D6E-409C-BE32-E72D297353CC}">
              <c16:uniqueId val="{00000002-F5D5-42A8-8354-295121A9BAA1}"/>
            </c:ext>
          </c:extLst>
        </c:ser>
        <c:dLbls>
          <c:showLegendKey val="0"/>
          <c:showVal val="0"/>
          <c:showCatName val="0"/>
          <c:showSerName val="0"/>
          <c:showPercent val="0"/>
          <c:showBubbleSize val="0"/>
        </c:dLbls>
        <c:marker val="1"/>
        <c:smooth val="0"/>
        <c:axId val="228431192"/>
        <c:axId val="228427912"/>
      </c:lineChart>
      <c:dateAx>
        <c:axId val="226032504"/>
        <c:scaling>
          <c:orientation val="minMax"/>
        </c:scaling>
        <c:delete val="0"/>
        <c:axPos val="b"/>
        <c:numFmt formatCode="mm\ yyyy" sourceLinked="0"/>
        <c:majorTickMark val="out"/>
        <c:minorTickMark val="none"/>
        <c:tickLblPos val="nextTo"/>
        <c:spPr>
          <a:noFill/>
        </c:spPr>
        <c:txPr>
          <a:bodyPr rot="-5400000" vert="horz"/>
          <a:lstStyle/>
          <a:p>
            <a:pPr>
              <a:defRPr sz="900">
                <a:solidFill>
                  <a:schemeClr val="tx1"/>
                </a:solidFill>
                <a:latin typeface="Arial" panose="020B0604020202020204" pitchFamily="34" charset="0"/>
                <a:cs typeface="Arial" panose="020B0604020202020204" pitchFamily="34" charset="0"/>
              </a:defRPr>
            </a:pPr>
            <a:endParaRPr lang="fr-FR"/>
          </a:p>
        </c:txPr>
        <c:crossAx val="226032896"/>
        <c:crosses val="autoZero"/>
        <c:auto val="1"/>
        <c:lblOffset val="100"/>
        <c:baseTimeUnit val="months"/>
        <c:majorUnit val="1"/>
        <c:majorTimeUnit val="months"/>
      </c:dateAx>
      <c:valAx>
        <c:axId val="226032896"/>
        <c:scaling>
          <c:orientation val="minMax"/>
          <c:min val="0"/>
        </c:scaling>
        <c:delete val="0"/>
        <c:axPos val="l"/>
        <c:numFmt formatCode="General" sourceLinked="0"/>
        <c:majorTickMark val="none"/>
        <c:minorTickMark val="none"/>
        <c:tickLblPos val="none"/>
        <c:spPr>
          <a:ln>
            <a:noFill/>
          </a:ln>
        </c:spPr>
        <c:txPr>
          <a:bodyPr/>
          <a:lstStyle/>
          <a:p>
            <a:pPr>
              <a:defRPr>
                <a:solidFill>
                  <a:sysClr val="windowText" lastClr="000000"/>
                </a:solidFill>
              </a:defRPr>
            </a:pPr>
            <a:endParaRPr lang="fr-FR"/>
          </a:p>
        </c:txPr>
        <c:crossAx val="226032504"/>
        <c:crosses val="autoZero"/>
        <c:crossBetween val="between"/>
        <c:majorUnit val="0.5"/>
      </c:valAx>
      <c:valAx>
        <c:axId val="228427912"/>
        <c:scaling>
          <c:orientation val="minMax"/>
          <c:max val="0.13"/>
          <c:min val="-9.0000000000000024E-2"/>
        </c:scaling>
        <c:delete val="0"/>
        <c:axPos val="r"/>
        <c:numFmt formatCode=";;" sourceLinked="0"/>
        <c:majorTickMark val="out"/>
        <c:minorTickMark val="none"/>
        <c:tickLblPos val="nextTo"/>
        <c:spPr>
          <a:noFill/>
          <a:ln>
            <a:noFill/>
          </a:ln>
        </c:spPr>
        <c:crossAx val="228431192"/>
        <c:crosses val="max"/>
        <c:crossBetween val="between"/>
      </c:valAx>
      <c:dateAx>
        <c:axId val="228431192"/>
        <c:scaling>
          <c:orientation val="minMax"/>
        </c:scaling>
        <c:delete val="1"/>
        <c:axPos val="b"/>
        <c:numFmt formatCode="mm\ yyyy" sourceLinked="1"/>
        <c:majorTickMark val="out"/>
        <c:minorTickMark val="none"/>
        <c:tickLblPos val="nextTo"/>
        <c:crossAx val="228427912"/>
        <c:crosses val="autoZero"/>
        <c:auto val="1"/>
        <c:lblOffset val="100"/>
        <c:baseTimeUnit val="months"/>
        <c:majorUnit val="1"/>
        <c:minorUnit val="1"/>
      </c:dateAx>
      <c:spPr>
        <a:noFill/>
        <a:ln w="25400">
          <a:noFill/>
        </a:ln>
      </c:spPr>
    </c:plotArea>
    <c:legend>
      <c:legendPos val="r"/>
      <c:legendEntry>
        <c:idx val="2"/>
        <c:txPr>
          <a:bodyPr/>
          <a:lstStyle/>
          <a:p>
            <a:pPr>
              <a:defRPr sz="1000">
                <a:solidFill>
                  <a:schemeClr val="tx1"/>
                </a:solidFill>
              </a:defRPr>
            </a:pPr>
            <a:endParaRPr lang="fr-FR"/>
          </a:p>
        </c:txPr>
      </c:legendEntry>
      <c:layout>
        <c:manualLayout>
          <c:xMode val="edge"/>
          <c:yMode val="edge"/>
          <c:x val="0.65586364146478993"/>
          <c:y val="5.7415834296135289E-2"/>
          <c:w val="0.31487671672904022"/>
          <c:h val="0.25951667733833222"/>
        </c:manualLayout>
      </c:layout>
      <c:overlay val="0"/>
      <c:txPr>
        <a:bodyPr/>
        <a:lstStyle/>
        <a:p>
          <a:pPr>
            <a:defRPr sz="1000">
              <a:solidFill>
                <a:schemeClr val="tx1"/>
              </a:solidFill>
            </a:defRPr>
          </a:pPr>
          <a:endParaRPr lang="fr-FR"/>
        </a:p>
      </c:txPr>
    </c:legend>
    <c:plotVisOnly val="1"/>
    <c:dispBlanksAs val="gap"/>
    <c:showDLblsOverMax val="0"/>
  </c:chart>
  <c:spPr>
    <a:ln>
      <a:noFill/>
    </a:ln>
  </c:spPr>
  <c:txPr>
    <a:bodyPr/>
    <a:lstStyle/>
    <a:p>
      <a:pPr>
        <a:defRPr>
          <a:latin typeface="Arial" pitchFamily="34" charset="0"/>
          <a:cs typeface="Arial" pitchFamily="34" charset="0"/>
        </a:defRPr>
      </a:pPr>
      <a:endParaRPr lang="fr-FR"/>
    </a:p>
  </c:txPr>
  <c:printSettings>
    <c:headerFooter/>
    <c:pageMargins b="0.78740157499999996" l="0.70000000000000062" r="0.70000000000000062" t="0.78740157499999996" header="0.30000000000000032" footer="0.30000000000000032"/>
    <c:pageSetup orientation="landscape"/>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947592184603019E-2"/>
          <c:y val="0.2700844225998062"/>
          <c:w val="0.91576179702756744"/>
          <c:h val="0.52885015308802241"/>
        </c:manualLayout>
      </c:layout>
      <c:barChart>
        <c:barDir val="col"/>
        <c:grouping val="clustered"/>
        <c:varyColors val="0"/>
        <c:ser>
          <c:idx val="0"/>
          <c:order val="0"/>
          <c:tx>
            <c:strRef>
              <c:f>Grafiken!$A$29</c:f>
              <c:strCache>
                <c:ptCount val="1"/>
                <c:pt idx="0">
                  <c:v>bio</c:v>
                </c:pt>
              </c:strCache>
            </c:strRef>
          </c:tx>
          <c:spPr>
            <a:solidFill>
              <a:schemeClr val="accent2">
                <a:lumMod val="20000"/>
                <a:lumOff val="80000"/>
              </a:schemeClr>
            </a:solidFill>
          </c:spPr>
          <c:invertIfNegative val="0"/>
          <c:dLbls>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Grafiken!$B$28:$F$28</c:f>
              <c:strCache>
                <c:ptCount val="5"/>
                <c:pt idx="0">
                  <c:v>Rind</c:v>
                </c:pt>
                <c:pt idx="1">
                  <c:v>Kalb</c:v>
                </c:pt>
                <c:pt idx="2">
                  <c:v>Schwein</c:v>
                </c:pt>
                <c:pt idx="3">
                  <c:v>Lamm</c:v>
                </c:pt>
                <c:pt idx="4">
                  <c:v>Poulet</c:v>
                </c:pt>
              </c:strCache>
            </c:strRef>
          </c:cat>
          <c:val>
            <c:numRef>
              <c:f>Grafiken!$B$29:$F$29</c:f>
              <c:numCache>
                <c:formatCode>#,##0</c:formatCode>
                <c:ptCount val="5"/>
                <c:pt idx="0">
                  <c:v>268.52800000000002</c:v>
                </c:pt>
                <c:pt idx="1">
                  <c:v>6.4152000000000005</c:v>
                </c:pt>
                <c:pt idx="2">
                  <c:v>60.414900000000003</c:v>
                </c:pt>
                <c:pt idx="3">
                  <c:v>10.832699999999999</c:v>
                </c:pt>
                <c:pt idx="4">
                  <c:v>122.75200000000001</c:v>
                </c:pt>
              </c:numCache>
            </c:numRef>
          </c:val>
          <c:extLst>
            <c:ext xmlns:c16="http://schemas.microsoft.com/office/drawing/2014/chart" uri="{C3380CC4-5D6E-409C-BE32-E72D297353CC}">
              <c16:uniqueId val="{00000001-59E3-4EAF-9D36-B126A6CF9A58}"/>
            </c:ext>
          </c:extLst>
        </c:ser>
        <c:ser>
          <c:idx val="1"/>
          <c:order val="1"/>
          <c:tx>
            <c:strRef>
              <c:f>Grafiken!$A$30</c:f>
              <c:strCache>
                <c:ptCount val="1"/>
                <c:pt idx="0">
                  <c:v>nicht-bio</c:v>
                </c:pt>
              </c:strCache>
            </c:strRef>
          </c:tx>
          <c:spPr>
            <a:solidFill>
              <a:schemeClr val="accent2">
                <a:lumMod val="60000"/>
                <a:lumOff val="40000"/>
              </a:schemeClr>
            </a:solidFill>
          </c:spPr>
          <c:invertIfNegative val="0"/>
          <c:dLbls>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Grafiken!$B$28:$F$28</c:f>
              <c:strCache>
                <c:ptCount val="5"/>
                <c:pt idx="0">
                  <c:v>Rind</c:v>
                </c:pt>
                <c:pt idx="1">
                  <c:v>Kalb</c:v>
                </c:pt>
                <c:pt idx="2">
                  <c:v>Schwein</c:v>
                </c:pt>
                <c:pt idx="3">
                  <c:v>Lamm</c:v>
                </c:pt>
                <c:pt idx="4">
                  <c:v>Poulet</c:v>
                </c:pt>
              </c:strCache>
            </c:strRef>
          </c:cat>
          <c:val>
            <c:numRef>
              <c:f>Grafiken!$B$30:$F$30</c:f>
              <c:numCache>
                <c:formatCode>#,##0</c:formatCode>
                <c:ptCount val="5"/>
                <c:pt idx="0">
                  <c:v>1939.7492999999995</c:v>
                </c:pt>
                <c:pt idx="1">
                  <c:v>226.00110000000001</c:v>
                </c:pt>
                <c:pt idx="2">
                  <c:v>1716.829</c:v>
                </c:pt>
                <c:pt idx="3">
                  <c:v>175.1294</c:v>
                </c:pt>
                <c:pt idx="4">
                  <c:v>4486.4449999999997</c:v>
                </c:pt>
              </c:numCache>
            </c:numRef>
          </c:val>
          <c:extLst>
            <c:ext xmlns:c16="http://schemas.microsoft.com/office/drawing/2014/chart" uri="{C3380CC4-5D6E-409C-BE32-E72D297353CC}">
              <c16:uniqueId val="{00000000-59E3-4EAF-9D36-B126A6CF9A58}"/>
            </c:ext>
          </c:extLst>
        </c:ser>
        <c:dLbls>
          <c:showLegendKey val="0"/>
          <c:showVal val="0"/>
          <c:showCatName val="0"/>
          <c:showSerName val="0"/>
          <c:showPercent val="0"/>
          <c:showBubbleSize val="0"/>
        </c:dLbls>
        <c:gapWidth val="30"/>
        <c:axId val="543280256"/>
        <c:axId val="543277304"/>
      </c:barChart>
      <c:lineChart>
        <c:grouping val="standard"/>
        <c:varyColors val="0"/>
        <c:ser>
          <c:idx val="2"/>
          <c:order val="2"/>
          <c:tx>
            <c:strRef>
              <c:f>Grafiken!$A$31</c:f>
              <c:strCache>
                <c:ptCount val="1"/>
                <c:pt idx="0">
                  <c:v>Anteil bio in %</c:v>
                </c:pt>
              </c:strCache>
            </c:strRef>
          </c:tx>
          <c:spPr>
            <a:ln>
              <a:noFill/>
            </a:ln>
          </c:spPr>
          <c:marker>
            <c:symbol val="circle"/>
            <c:size val="5"/>
            <c:spPr>
              <a:noFill/>
              <a:ln w="9525">
                <a:noFill/>
              </a:ln>
              <a:effectLst/>
            </c:spPr>
          </c:marker>
          <c:dLbls>
            <c:dLbl>
              <c:idx val="0"/>
              <c:layout>
                <c:manualLayout>
                  <c:x val="-4.157442142750354E-2"/>
                  <c:y val="0.10092600105047843"/>
                </c:manualLayout>
              </c:layout>
              <c:dLblPos val="r"/>
              <c:showLegendKey val="0"/>
              <c:showVal val="1"/>
              <c:showCatName val="0"/>
              <c:showSerName val="0"/>
              <c:showPercent val="0"/>
              <c:showBubbleSize val="0"/>
              <c:extLst>
                <c:ext xmlns:c15="http://schemas.microsoft.com/office/drawing/2012/chart" uri="{CE6537A1-D6FC-4f65-9D91-7224C49458BB}">
                  <c15:layout>
                    <c:manualLayout>
                      <c:w val="6.7113241171742249E-2"/>
                      <c:h val="7.2372842996169584E-2"/>
                    </c:manualLayout>
                  </c15:layout>
                </c:ext>
                <c:ext xmlns:c16="http://schemas.microsoft.com/office/drawing/2014/chart" uri="{C3380CC4-5D6E-409C-BE32-E72D297353CC}">
                  <c16:uniqueId val="{00000000-2185-48A2-BD38-F1CBB55E5DA7}"/>
                </c:ext>
              </c:extLst>
            </c:dLbl>
            <c:dLbl>
              <c:idx val="1"/>
              <c:layout>
                <c:manualLayout>
                  <c:x val="-2.6348516562012026E-2"/>
                  <c:y val="0.2633598869475118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41-4270-8EAC-358877A0DE9F}"/>
                </c:ext>
              </c:extLst>
            </c:dLbl>
            <c:dLbl>
              <c:idx val="2"/>
              <c:layout>
                <c:manualLayout>
                  <c:x val="-4.495572892393794E-2"/>
                  <c:y val="9.1004744234111506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8.1833017708229497E-2"/>
                      <c:h val="7.2373006552094929E-2"/>
                    </c:manualLayout>
                  </c15:layout>
                </c:ext>
                <c:ext xmlns:c16="http://schemas.microsoft.com/office/drawing/2014/chart" uri="{C3380CC4-5D6E-409C-BE32-E72D297353CC}">
                  <c16:uniqueId val="{00000002-ED41-4270-8EAC-358877A0DE9F}"/>
                </c:ext>
              </c:extLst>
            </c:dLbl>
            <c:dLbl>
              <c:idx val="3"/>
              <c:layout>
                <c:manualLayout>
                  <c:x val="-2.6364545749788283E-2"/>
                  <c:y val="0.26851938047391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41-4270-8EAC-358877A0DE9F}"/>
                </c:ext>
              </c:extLst>
            </c:dLbl>
            <c:dLbl>
              <c:idx val="4"/>
              <c:layout>
                <c:manualLayout>
                  <c:x val="-3.7262562281303431E-2"/>
                  <c:y val="-0.17109689596419833"/>
                </c:manualLayout>
              </c:layout>
              <c:spPr>
                <a:noFill/>
                <a:ln>
                  <a:noFill/>
                </a:ln>
                <a:effectLst/>
              </c:spPr>
              <c:txPr>
                <a:bodyPr wrap="square" lIns="38100" tIns="19050" rIns="38100" bIns="19050" anchor="ctr">
                  <a:no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6.3267609944281211E-2"/>
                      <c:h val="8.308686944602206E-2"/>
                    </c:manualLayout>
                  </c15:layout>
                </c:ext>
                <c:ext xmlns:c16="http://schemas.microsoft.com/office/drawing/2014/chart" uri="{C3380CC4-5D6E-409C-BE32-E72D297353CC}">
                  <c16:uniqueId val="{00000000-556B-4000-8682-251C29FA5D98}"/>
                </c:ext>
              </c:extLst>
            </c:dLbl>
            <c:spPr>
              <a:noFill/>
              <a:ln>
                <a:noFill/>
              </a:ln>
              <a:effectLst/>
            </c:spPr>
            <c:txPr>
              <a:bodyPr wrap="square" lIns="38100" tIns="19050" rIns="38100" bIns="19050" anchor="ctr">
                <a:sp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Grafiken!$B$28:$F$28</c:f>
              <c:strCache>
                <c:ptCount val="5"/>
                <c:pt idx="0">
                  <c:v>Rind</c:v>
                </c:pt>
                <c:pt idx="1">
                  <c:v>Kalb</c:v>
                </c:pt>
                <c:pt idx="2">
                  <c:v>Schwein</c:v>
                </c:pt>
                <c:pt idx="3">
                  <c:v>Lamm</c:v>
                </c:pt>
                <c:pt idx="4">
                  <c:v>Poulet</c:v>
                </c:pt>
              </c:strCache>
            </c:strRef>
          </c:cat>
          <c:val>
            <c:numRef>
              <c:f>Grafiken!$B$31:$F$31</c:f>
              <c:numCache>
                <c:formatCode>0.0%</c:formatCode>
                <c:ptCount val="5"/>
                <c:pt idx="0">
                  <c:v>0.12160067035059413</c:v>
                </c:pt>
                <c:pt idx="1">
                  <c:v>2.7602194854663809E-2</c:v>
                </c:pt>
                <c:pt idx="2">
                  <c:v>3.3993589737458099E-2</c:v>
                </c:pt>
                <c:pt idx="3">
                  <c:v>5.8252192247775218E-2</c:v>
                </c:pt>
                <c:pt idx="4">
                  <c:v>2.6631970818344283E-2</c:v>
                </c:pt>
              </c:numCache>
            </c:numRef>
          </c:val>
          <c:smooth val="0"/>
          <c:extLst>
            <c:ext xmlns:c16="http://schemas.microsoft.com/office/drawing/2014/chart" uri="{C3380CC4-5D6E-409C-BE32-E72D297353CC}">
              <c16:uniqueId val="{0000000C-59E3-4EAF-9D36-B126A6CF9A58}"/>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fr-FR"/>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
          <c:y val="0.29941411514639205"/>
          <c:w val="0.27733357044296691"/>
          <c:h val="8.093581827451425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8740157499999996" l="0.7" r="0.7" t="0.78740157499999996" header="0.3" footer="0.3"/>
    <c:pageSetup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947592184603019E-2"/>
          <c:y val="0.24320383867812997"/>
          <c:w val="0.91576179702756744"/>
          <c:h val="0.55573085134109446"/>
        </c:manualLayout>
      </c:layout>
      <c:barChart>
        <c:barDir val="col"/>
        <c:grouping val="clustered"/>
        <c:varyColors val="0"/>
        <c:ser>
          <c:idx val="1"/>
          <c:order val="0"/>
          <c:tx>
            <c:strRef>
              <c:f>Grafiken!$A$37</c:f>
              <c:strCache>
                <c:ptCount val="1"/>
                <c:pt idx="0">
                  <c:v>04 2022</c:v>
                </c:pt>
              </c:strCache>
            </c:strRef>
          </c:tx>
          <c:spPr>
            <a:solidFill>
              <a:schemeClr val="accent2">
                <a:lumMod val="20000"/>
                <a:lumOff val="80000"/>
              </a:schemeClr>
            </a:solidFill>
          </c:spPr>
          <c:invertIfNegative val="0"/>
          <c:dLbls>
            <c:spPr>
              <a:noFill/>
              <a:ln>
                <a:noFill/>
              </a:ln>
              <a:effectLst/>
            </c:spPr>
            <c:txPr>
              <a:bodyPr wrap="square" lIns="38100" tIns="19050" rIns="38100" bIns="19050" anchor="ctr">
                <a:spAutoFit/>
              </a:bodyPr>
              <a:lstStyle/>
              <a:p>
                <a:pPr>
                  <a:defRPr sz="900">
                    <a:solidFill>
                      <a:schemeClr val="tx1"/>
                    </a:solidFill>
                    <a:latin typeface="Arial" panose="020B0604020202020204" pitchFamily="34" charset="0"/>
                    <a:cs typeface="Arial" panose="020B0604020202020204" pitchFamily="34" charset="0"/>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Grafiken!$B$34:$G$34</c:f>
              <c:strCache>
                <c:ptCount val="6"/>
                <c:pt idx="0">
                  <c:v>Bankmuni T3</c:v>
                </c:pt>
                <c:pt idx="1">
                  <c:v>Bio Weidebeef T3</c:v>
                </c:pt>
                <c:pt idx="2">
                  <c:v>Natura-Beef-Bio T3</c:v>
                </c:pt>
                <c:pt idx="3">
                  <c:v>Bankkälber T3</c:v>
                </c:pt>
                <c:pt idx="4">
                  <c:v>Schlachtschweine</c:v>
                </c:pt>
                <c:pt idx="5">
                  <c:v>Lämmer T3</c:v>
                </c:pt>
              </c:strCache>
            </c:strRef>
          </c:cat>
          <c:val>
            <c:numRef>
              <c:f>Grafiken!$B$37:$G$37</c:f>
              <c:numCache>
                <c:formatCode>#,##0.00</c:formatCode>
                <c:ptCount val="6"/>
                <c:pt idx="0">
                  <c:v>10.35</c:v>
                </c:pt>
                <c:pt idx="1">
                  <c:v>12.55</c:v>
                </c:pt>
                <c:pt idx="2">
                  <c:v>12.75</c:v>
                </c:pt>
                <c:pt idx="3">
                  <c:v>14.850000000000001</c:v>
                </c:pt>
                <c:pt idx="4">
                  <c:v>7.6</c:v>
                </c:pt>
                <c:pt idx="5">
                  <c:v>16.3</c:v>
                </c:pt>
              </c:numCache>
            </c:numRef>
          </c:val>
          <c:extLst>
            <c:ext xmlns:c16="http://schemas.microsoft.com/office/drawing/2014/chart" uri="{C3380CC4-5D6E-409C-BE32-E72D297353CC}">
              <c16:uniqueId val="{00000001-AC65-400A-9068-8240058BBEF3}"/>
            </c:ext>
          </c:extLst>
        </c:ser>
        <c:ser>
          <c:idx val="0"/>
          <c:order val="1"/>
          <c:tx>
            <c:strRef>
              <c:f>Grafiken!$A$35</c:f>
              <c:strCache>
                <c:ptCount val="1"/>
                <c:pt idx="0">
                  <c:v>04 2023</c:v>
                </c:pt>
              </c:strCache>
            </c:strRef>
          </c:tx>
          <c:spPr>
            <a:solidFill>
              <a:schemeClr val="accent2">
                <a:lumMod val="60000"/>
                <a:lumOff val="40000"/>
              </a:schemeClr>
            </a:solidFill>
          </c:spPr>
          <c:invertIfNegative val="0"/>
          <c:dLbls>
            <c:spPr>
              <a:noFill/>
              <a:ln>
                <a:noFill/>
              </a:ln>
              <a:effectLst/>
            </c:spPr>
            <c:txPr>
              <a:bodyPr wrap="square" lIns="38100" tIns="19050" rIns="38100" bIns="19050" anchor="ctr">
                <a:spAutoFit/>
              </a:bodyPr>
              <a:lstStyle/>
              <a:p>
                <a:pPr>
                  <a:defRPr sz="900">
                    <a:solidFill>
                      <a:schemeClr val="tx1"/>
                    </a:solidFill>
                    <a:latin typeface="Arial" panose="020B0604020202020204" pitchFamily="34" charset="0"/>
                    <a:cs typeface="Arial" panose="020B0604020202020204" pitchFamily="34" charset="0"/>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Grafiken!$B$34:$G$34</c:f>
              <c:strCache>
                <c:ptCount val="6"/>
                <c:pt idx="0">
                  <c:v>Bankmuni T3</c:v>
                </c:pt>
                <c:pt idx="1">
                  <c:v>Bio Weidebeef T3</c:v>
                </c:pt>
                <c:pt idx="2">
                  <c:v>Natura-Beef-Bio T3</c:v>
                </c:pt>
                <c:pt idx="3">
                  <c:v>Bankkälber T3</c:v>
                </c:pt>
                <c:pt idx="4">
                  <c:v>Schlachtschweine</c:v>
                </c:pt>
                <c:pt idx="5">
                  <c:v>Lämmer T3</c:v>
                </c:pt>
              </c:strCache>
            </c:strRef>
          </c:cat>
          <c:val>
            <c:numRef>
              <c:f>Grafiken!$B$35:$G$35</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AC65-400A-9068-8240058BBEF3}"/>
            </c:ext>
          </c:extLst>
        </c:ser>
        <c:dLbls>
          <c:showLegendKey val="0"/>
          <c:showVal val="0"/>
          <c:showCatName val="0"/>
          <c:showSerName val="0"/>
          <c:showPercent val="0"/>
          <c:showBubbleSize val="0"/>
        </c:dLbls>
        <c:gapWidth val="30"/>
        <c:axId val="543280256"/>
        <c:axId val="543277304"/>
      </c:barChart>
      <c:lineChart>
        <c:grouping val="stacked"/>
        <c:varyColors val="0"/>
        <c:ser>
          <c:idx val="2"/>
          <c:order val="2"/>
          <c:tx>
            <c:strRef>
              <c:f>Grafiken!$A$38</c:f>
              <c:strCache>
                <c:ptCount val="1"/>
              </c:strCache>
            </c:strRef>
          </c:tx>
          <c:spPr>
            <a:ln>
              <a:noFill/>
            </a:ln>
          </c:spPr>
          <c:marker>
            <c:symbol val="circle"/>
            <c:size val="5"/>
            <c:spPr>
              <a:noFill/>
              <a:ln w="9525">
                <a:noFill/>
              </a:ln>
              <a:effectLst/>
            </c:spPr>
          </c:marker>
          <c:dLbls>
            <c:dLbl>
              <c:idx val="0"/>
              <c:layout>
                <c:manualLayout>
                  <c:x val="-3.0526455572739399E-2"/>
                  <c:y val="8.7150183125890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E9-490F-A355-1A909E634B25}"/>
                </c:ext>
              </c:extLst>
            </c:dLbl>
            <c:dLbl>
              <c:idx val="1"/>
              <c:layout>
                <c:manualLayout>
                  <c:x val="-3.2200793105867202E-2"/>
                  <c:y val="2.4588940821073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E9-490F-A355-1A909E634B25}"/>
                </c:ext>
              </c:extLst>
            </c:dLbl>
            <c:dLbl>
              <c:idx val="2"/>
              <c:layout>
                <c:manualLayout>
                  <c:x val="-2.8859488178100509E-2"/>
                  <c:y val="1.99332821564586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E9-490F-A355-1A909E634B25}"/>
                </c:ext>
              </c:extLst>
            </c:dLbl>
            <c:dLbl>
              <c:idx val="3"/>
              <c:layout>
                <c:manualLayout>
                  <c:x val="-2.9704553521616682E-2"/>
                  <c:y val="-0.130825583573881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4F-4EEC-BDDC-6E4D3042C860}"/>
                </c:ext>
              </c:extLst>
            </c:dLbl>
            <c:dLbl>
              <c:idx val="4"/>
              <c:layout>
                <c:manualLayout>
                  <c:x val="-3.3045990058999275E-2"/>
                  <c:y val="0.164361911141249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E9-490F-A355-1A909E634B25}"/>
                </c:ext>
              </c:extLst>
            </c:dLbl>
            <c:dLbl>
              <c:idx val="5"/>
              <c:layout>
                <c:manualLayout>
                  <c:x val="-3.0521980845799847E-2"/>
                  <c:y val="-5.84966599628277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4F-4EEC-BDDC-6E4D3042C860}"/>
                </c:ext>
              </c:extLst>
            </c:dLbl>
            <c:spPr>
              <a:noFill/>
              <a:ln>
                <a:noFill/>
              </a:ln>
              <a:effectLst/>
            </c:spPr>
            <c:txPr>
              <a:bodyPr wrap="square" lIns="38100" tIns="19050" rIns="38100" bIns="19050" anchor="ctr">
                <a:sp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Grafiken!$B$28:$F$28</c:f>
              <c:strCache>
                <c:ptCount val="5"/>
                <c:pt idx="0">
                  <c:v>Rind</c:v>
                </c:pt>
                <c:pt idx="1">
                  <c:v>Kalb</c:v>
                </c:pt>
                <c:pt idx="2">
                  <c:v>Schwein</c:v>
                </c:pt>
                <c:pt idx="3">
                  <c:v>Lamm</c:v>
                </c:pt>
                <c:pt idx="4">
                  <c:v>Poulet</c:v>
                </c:pt>
              </c:strCache>
            </c:strRef>
          </c:cat>
          <c:val>
            <c:numRef>
              <c:f>Grafiken!$B$38:$G$38</c:f>
              <c:numCache>
                <c:formatCode>\+0.0%;\-0.0%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2-AC65-400A-9068-8240058BBEF3}"/>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fr-FR"/>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
          <c:y val="0.22754282604948026"/>
          <c:w val="0.20902202155721752"/>
          <c:h val="8.852514332541097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8740157499999996" l="0.7" r="0.7" t="0.78740157499999996" header="0.3" footer="0.3"/>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1"/>
          <c:order val="0"/>
          <c:tx>
            <c:strRef>
              <c:f>Codierung!$B$2</c:f>
              <c:strCache>
                <c:ptCount val="1"/>
                <c:pt idx="0">
                  <c:v>2017</c:v>
                </c:pt>
              </c:strCache>
            </c:strRef>
          </c:tx>
          <c:spPr>
            <a:solidFill>
              <a:srgbClr val="92D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0-02A0-4A37-8FB4-ECD217302A3E}"/>
            </c:ext>
          </c:extLst>
        </c:ser>
        <c:ser>
          <c:idx val="0"/>
          <c:order val="1"/>
          <c:tx>
            <c:strRef>
              <c:f>Codierung!$N$8</c:f>
              <c:strCache>
                <c:ptCount val="1"/>
                <c:pt idx="0">
                  <c:v>Ø'14/16</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Lit>
              <c:formatCode>General</c:formatCode>
              <c:ptCount val="1"/>
              <c:pt idx="0">
                <c:v>1</c:v>
              </c:pt>
            </c:numLit>
          </c:val>
          <c:extLst>
            <c:ext xmlns:c16="http://schemas.microsoft.com/office/drawing/2014/chart" uri="{C3380CC4-5D6E-409C-BE32-E72D297353CC}">
              <c16:uniqueId val="{00000001-02A0-4A37-8FB4-ECD217302A3E}"/>
            </c:ext>
          </c:extLst>
        </c:ser>
        <c:dLbls>
          <c:showLegendKey val="0"/>
          <c:showVal val="0"/>
          <c:showCatName val="0"/>
          <c:showSerName val="0"/>
          <c:showPercent val="0"/>
          <c:showBubbleSize val="0"/>
        </c:dLbls>
        <c:gapWidth val="100"/>
        <c:axId val="506723888"/>
        <c:axId val="506669456"/>
      </c:barChart>
      <c:lineChart>
        <c:grouping val="standard"/>
        <c:varyColors val="0"/>
        <c:ser>
          <c:idx val="2"/>
          <c:order val="2"/>
          <c:tx>
            <c:strRef>
              <c:f>Codierung!$I$10</c:f>
              <c:strCache>
                <c:ptCount val="1"/>
                <c:pt idx="0">
                  <c:v>%-∆ Bio / Nicht-Bio 2017</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02A0-4A37-8FB4-ECD217302A3E}"/>
            </c:ext>
          </c:extLst>
        </c:ser>
        <c:dLbls>
          <c:showLegendKey val="0"/>
          <c:showVal val="0"/>
          <c:showCatName val="0"/>
          <c:showSerName val="0"/>
          <c:showPercent val="0"/>
          <c:showBubbleSize val="0"/>
        </c:dLbls>
        <c:marker val="1"/>
        <c:smooth val="0"/>
        <c:axId val="506723888"/>
        <c:axId val="506669456"/>
      </c:lineChart>
      <c:catAx>
        <c:axId val="506723888"/>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fr-FR"/>
          </a:p>
        </c:txPr>
        <c:crossAx val="506669456"/>
        <c:crosses val="autoZero"/>
        <c:auto val="1"/>
        <c:lblAlgn val="ctr"/>
        <c:lblOffset val="100"/>
        <c:noMultiLvlLbl val="1"/>
      </c:catAx>
      <c:valAx>
        <c:axId val="506669456"/>
        <c:scaling>
          <c:orientation val="minMax"/>
          <c:max val="25"/>
          <c:min val="0"/>
        </c:scaling>
        <c:delete val="1"/>
        <c:axPos val="l"/>
        <c:numFmt formatCode="General" sourceLinked="1"/>
        <c:majorTickMark val="out"/>
        <c:minorTickMark val="none"/>
        <c:tickLblPos val="nextTo"/>
        <c:crossAx val="506723888"/>
        <c:crosses val="autoZero"/>
        <c:crossBetween val="between"/>
        <c:majorUnit val="5"/>
      </c:valAx>
      <c:spPr>
        <a:ln>
          <a:noFill/>
        </a:ln>
      </c:spPr>
    </c:plotArea>
    <c:legend>
      <c:legendPos val="t"/>
      <c:layout>
        <c:manualLayout>
          <c:xMode val="edge"/>
          <c:yMode val="edge"/>
          <c:x val="0.58464657864498593"/>
          <c:y val="4.5566840277777777E-2"/>
          <c:w val="0.25901170476954322"/>
          <c:h val="0.15870503472222222"/>
        </c:manualLayout>
      </c:layout>
      <c:overlay val="0"/>
      <c:txPr>
        <a:bodyPr/>
        <a:lstStyle/>
        <a:p>
          <a:pPr>
            <a:defRPr sz="1400"/>
          </a:pPr>
          <a:endParaRPr lang="fr-FR"/>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fr-FR"/>
    </a:p>
  </c:txPr>
  <c:printSettings>
    <c:headerFooter/>
    <c:pageMargins b="0.78740157499999996" l="0.7" r="0.7" t="0.78740157499999996"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Codierung!$N$8</c:f>
              <c:strCache>
                <c:ptCount val="1"/>
                <c:pt idx="0">
                  <c:v>Ø'14/16</c:v>
                </c:pt>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400"/>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Codierung!$Q$10:$Q$21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A6B-4B07-9492-F36C401E039C}"/>
            </c:ext>
          </c:extLst>
        </c:ser>
        <c:ser>
          <c:idx val="1"/>
          <c:order val="1"/>
          <c:tx>
            <c:strRef>
              <c:f>Codierung!$B$2</c:f>
              <c:strCache>
                <c:ptCount val="1"/>
                <c:pt idx="0">
                  <c:v>2017</c:v>
                </c:pt>
              </c:strCache>
            </c:strRef>
          </c:tx>
          <c:spPr>
            <a:solidFill>
              <a:srgbClr val="92D050"/>
            </a:solidFill>
          </c:spPr>
          <c:invertIfNegative val="0"/>
          <c:dLbls>
            <c:numFmt formatCode="#,##0.0" sourceLinked="0"/>
            <c:spPr>
              <a:noFill/>
              <a:ln>
                <a:noFill/>
              </a:ln>
              <a:effectLst/>
            </c:spPr>
            <c:txPr>
              <a:bodyPr wrap="square" lIns="38100" tIns="19050" rIns="38100" bIns="19050" anchor="ctr">
                <a:spAutoFit/>
              </a:bodyPr>
              <a:lstStyle/>
              <a:p>
                <a:pPr>
                  <a:defRPr sz="1400" b="1"/>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extLst>
            <c:ext xmlns:c16="http://schemas.microsoft.com/office/drawing/2014/chart" uri="{C3380CC4-5D6E-409C-BE32-E72D297353CC}">
              <c16:uniqueId val="{00000001-EA6B-4B07-9492-F36C401E039C}"/>
            </c:ext>
          </c:extLst>
        </c:ser>
        <c:dLbls>
          <c:showLegendKey val="0"/>
          <c:showVal val="0"/>
          <c:showCatName val="0"/>
          <c:showSerName val="0"/>
          <c:showPercent val="0"/>
          <c:showBubbleSize val="0"/>
        </c:dLbls>
        <c:gapWidth val="100"/>
        <c:axId val="506670240"/>
        <c:axId val="506670632"/>
      </c:barChart>
      <c:lineChart>
        <c:grouping val="standard"/>
        <c:varyColors val="0"/>
        <c:ser>
          <c:idx val="2"/>
          <c:order val="2"/>
          <c:spPr>
            <a:ln w="19050">
              <a:noFill/>
            </a:ln>
          </c:spPr>
          <c:marker>
            <c:symbol val="triangle"/>
            <c:size val="6"/>
            <c:spPr>
              <a:solidFill>
                <a:srgbClr val="FF0000"/>
              </a:solidFill>
              <a:ln>
                <a:noFill/>
              </a:ln>
            </c:spPr>
          </c:marker>
          <c:dLbls>
            <c:numFmt formatCode="0%" sourceLinked="0"/>
            <c:spPr>
              <a:noFill/>
              <a:ln>
                <a:noFill/>
              </a:ln>
              <a:effectLst/>
            </c:spPr>
            <c:txPr>
              <a:bodyPr wrap="square" lIns="38100" tIns="19050" rIns="38100" bIns="19050" anchor="ctr">
                <a:spAutoFit/>
              </a:bodyPr>
              <a:lstStyle/>
              <a:p>
                <a:pPr>
                  <a:defRPr sz="1400" b="1"/>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smooth val="0"/>
          <c:extLst>
            <c:ext xmlns:c16="http://schemas.microsoft.com/office/drawing/2014/chart" uri="{C3380CC4-5D6E-409C-BE32-E72D297353CC}">
              <c16:uniqueId val="{00000002-EA6B-4B07-9492-F36C401E039C}"/>
            </c:ext>
          </c:extLst>
        </c:ser>
        <c:dLbls>
          <c:showLegendKey val="0"/>
          <c:showVal val="0"/>
          <c:showCatName val="0"/>
          <c:showSerName val="0"/>
          <c:showPercent val="0"/>
          <c:showBubbleSize val="0"/>
        </c:dLbls>
        <c:marker val="1"/>
        <c:smooth val="0"/>
        <c:axId val="506671416"/>
        <c:axId val="506671024"/>
      </c:lineChart>
      <c:catAx>
        <c:axId val="506670240"/>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fr-FR"/>
          </a:p>
        </c:txPr>
        <c:crossAx val="506670632"/>
        <c:crosses val="autoZero"/>
        <c:auto val="1"/>
        <c:lblAlgn val="ctr"/>
        <c:lblOffset val="100"/>
        <c:noMultiLvlLbl val="1"/>
      </c:catAx>
      <c:valAx>
        <c:axId val="506670632"/>
        <c:scaling>
          <c:orientation val="minMax"/>
          <c:max val="80"/>
          <c:min val="0"/>
        </c:scaling>
        <c:delete val="0"/>
        <c:axPos val="l"/>
        <c:numFmt formatCode="0.00" sourceLinked="1"/>
        <c:majorTickMark val="out"/>
        <c:minorTickMark val="none"/>
        <c:tickLblPos val="nextTo"/>
        <c:txPr>
          <a:bodyPr/>
          <a:lstStyle/>
          <a:p>
            <a:pPr>
              <a:defRPr sz="100">
                <a:solidFill>
                  <a:schemeClr val="bg1"/>
                </a:solidFill>
              </a:defRPr>
            </a:pPr>
            <a:endParaRPr lang="fr-FR"/>
          </a:p>
        </c:txPr>
        <c:crossAx val="506670240"/>
        <c:crosses val="autoZero"/>
        <c:crossBetween val="between"/>
        <c:majorUnit val="53.8"/>
      </c:valAx>
      <c:valAx>
        <c:axId val="506671024"/>
        <c:scaling>
          <c:orientation val="minMax"/>
          <c:max val="0.55000000000000004"/>
          <c:min val="-0.5"/>
        </c:scaling>
        <c:delete val="0"/>
        <c:axPos val="r"/>
        <c:numFmt formatCode="General" sourceLinked="1"/>
        <c:majorTickMark val="out"/>
        <c:minorTickMark val="none"/>
        <c:tickLblPos val="nextTo"/>
        <c:txPr>
          <a:bodyPr/>
          <a:lstStyle/>
          <a:p>
            <a:pPr>
              <a:defRPr sz="100">
                <a:solidFill>
                  <a:schemeClr val="bg1"/>
                </a:solidFill>
              </a:defRPr>
            </a:pPr>
            <a:endParaRPr lang="fr-FR"/>
          </a:p>
        </c:txPr>
        <c:crossAx val="506671416"/>
        <c:crosses val="max"/>
        <c:crossBetween val="between"/>
      </c:valAx>
      <c:catAx>
        <c:axId val="506671416"/>
        <c:scaling>
          <c:orientation val="minMax"/>
        </c:scaling>
        <c:delete val="1"/>
        <c:axPos val="b"/>
        <c:numFmt formatCode="General" sourceLinked="1"/>
        <c:majorTickMark val="out"/>
        <c:minorTickMark val="none"/>
        <c:tickLblPos val="nextTo"/>
        <c:crossAx val="506671024"/>
        <c:crosses val="autoZero"/>
        <c:auto val="1"/>
        <c:lblAlgn val="ctr"/>
        <c:lblOffset val="100"/>
        <c:noMultiLvlLbl val="0"/>
      </c:cat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fr-FR"/>
    </a:p>
  </c:txPr>
  <c:printSettings>
    <c:headerFooter/>
    <c:pageMargins b="0.78740157499999996" l="0.7" r="0.7" t="0.78740157499999996"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0"/>
          <c:order val="0"/>
          <c:tx>
            <c:strRef>
              <c:f>Codierung!$N$8</c:f>
              <c:strCache>
                <c:ptCount val="1"/>
                <c:pt idx="0">
                  <c:v>Ø'14/16</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Lit>
              <c:formatCode>General</c:formatCode>
              <c:ptCount val="1"/>
              <c:pt idx="0">
                <c:v>1</c:v>
              </c:pt>
            </c:numLit>
          </c:val>
          <c:extLst>
            <c:ext xmlns:c16="http://schemas.microsoft.com/office/drawing/2014/chart" uri="{C3380CC4-5D6E-409C-BE32-E72D297353CC}">
              <c16:uniqueId val="{00000000-0BEA-47D1-9F8C-0453D64C181D}"/>
            </c:ext>
          </c:extLst>
        </c:ser>
        <c:ser>
          <c:idx val="1"/>
          <c:order val="1"/>
          <c:tx>
            <c:strRef>
              <c:f>Codierung!$B$2</c:f>
              <c:strCache>
                <c:ptCount val="1"/>
                <c:pt idx="0">
                  <c:v>2017</c:v>
                </c:pt>
              </c:strCache>
            </c:strRef>
          </c:tx>
          <c:spPr>
            <a:solidFill>
              <a:srgbClr val="92D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0BEA-47D1-9F8C-0453D64C181D}"/>
            </c:ext>
          </c:extLst>
        </c:ser>
        <c:dLbls>
          <c:showLegendKey val="0"/>
          <c:showVal val="0"/>
          <c:showCatName val="0"/>
          <c:showSerName val="0"/>
          <c:showPercent val="0"/>
          <c:showBubbleSize val="0"/>
        </c:dLbls>
        <c:gapWidth val="100"/>
        <c:axId val="506672200"/>
        <c:axId val="506672592"/>
      </c:barChart>
      <c:lineChart>
        <c:grouping val="standard"/>
        <c:varyColors val="0"/>
        <c:ser>
          <c:idx val="2"/>
          <c:order val="2"/>
          <c:tx>
            <c:strRef>
              <c:f>Codierung!$I$10</c:f>
              <c:strCache>
                <c:ptCount val="1"/>
                <c:pt idx="0">
                  <c:v>%-∆ Bio / Nicht-Bio 2017</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0BEA-47D1-9F8C-0453D64C181D}"/>
            </c:ext>
          </c:extLst>
        </c:ser>
        <c:dLbls>
          <c:showLegendKey val="0"/>
          <c:showVal val="0"/>
          <c:showCatName val="0"/>
          <c:showSerName val="0"/>
          <c:showPercent val="0"/>
          <c:showBubbleSize val="0"/>
        </c:dLbls>
        <c:marker val="1"/>
        <c:smooth val="0"/>
        <c:axId val="506672200"/>
        <c:axId val="506672592"/>
      </c:lineChart>
      <c:catAx>
        <c:axId val="506672200"/>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fr-FR"/>
          </a:p>
        </c:txPr>
        <c:crossAx val="506672592"/>
        <c:crosses val="autoZero"/>
        <c:auto val="1"/>
        <c:lblAlgn val="ctr"/>
        <c:lblOffset val="100"/>
        <c:noMultiLvlLbl val="1"/>
      </c:catAx>
      <c:valAx>
        <c:axId val="506672592"/>
        <c:scaling>
          <c:orientation val="minMax"/>
          <c:max val="25"/>
          <c:min val="0"/>
        </c:scaling>
        <c:delete val="1"/>
        <c:axPos val="l"/>
        <c:numFmt formatCode="General" sourceLinked="1"/>
        <c:majorTickMark val="out"/>
        <c:minorTickMark val="none"/>
        <c:tickLblPos val="nextTo"/>
        <c:crossAx val="506672200"/>
        <c:crosses val="autoZero"/>
        <c:crossBetween val="between"/>
        <c:majorUnit val="5"/>
      </c:valAx>
      <c:spPr>
        <a:ln>
          <a:noFill/>
        </a:ln>
      </c:spPr>
    </c:plotArea>
    <c:legend>
      <c:legendPos val="t"/>
      <c:legendEntry>
        <c:idx val="2"/>
        <c:delete val="1"/>
      </c:legendEntry>
      <c:layout>
        <c:manualLayout>
          <c:xMode val="edge"/>
          <c:yMode val="edge"/>
          <c:x val="0"/>
          <c:y val="0.17854817993011035"/>
          <c:w val="0.1743552631531313"/>
          <c:h val="6.1691107175868565E-2"/>
        </c:manualLayout>
      </c:layout>
      <c:overlay val="0"/>
      <c:txPr>
        <a:bodyPr/>
        <a:lstStyle/>
        <a:p>
          <a:pPr>
            <a:defRPr sz="1800"/>
          </a:pPr>
          <a:endParaRPr lang="fr-FR"/>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fr-FR"/>
    </a:p>
  </c:txPr>
  <c:printSettings>
    <c:headerFooter/>
    <c:pageMargins b="0.78740157499999996" l="0.7" r="0.7" t="0.78740157499999996"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89132069296601923"/>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800"/>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Codierung!$P$10:$P$21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02D-4234-A4D1-DA5F2AA39540}"/>
            </c:ext>
          </c:extLst>
        </c:ser>
        <c:ser>
          <c:idx val="1"/>
          <c:order val="1"/>
          <c:tx>
            <c:strRef>
              <c:f>Codierung!$B$2</c:f>
              <c:strCache>
                <c:ptCount val="1"/>
                <c:pt idx="0">
                  <c:v>2017</c:v>
                </c:pt>
              </c:strCache>
            </c:strRef>
          </c:tx>
          <c:spPr>
            <a:solidFill>
              <a:srgbClr val="92D050"/>
            </a:solidFill>
          </c:spPr>
          <c:invertIfNegative val="0"/>
          <c:dLbls>
            <c:numFmt formatCode="#,##0.0" sourceLinked="0"/>
            <c:spPr>
              <a:noFill/>
              <a:ln>
                <a:noFill/>
              </a:ln>
              <a:effectLst/>
            </c:spPr>
            <c:txPr>
              <a:bodyPr wrap="square" lIns="38100" tIns="19050" rIns="38100" bIns="19050" anchor="ctr">
                <a:spAutoFit/>
              </a:bodyPr>
              <a:lstStyle/>
              <a:p>
                <a:pPr>
                  <a:defRPr sz="1800" b="1"/>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extLst>
            <c:ext xmlns:c16="http://schemas.microsoft.com/office/drawing/2014/chart" uri="{C3380CC4-5D6E-409C-BE32-E72D297353CC}">
              <c16:uniqueId val="{00000001-802D-4234-A4D1-DA5F2AA39540}"/>
            </c:ext>
          </c:extLst>
        </c:ser>
        <c:dLbls>
          <c:showLegendKey val="0"/>
          <c:showVal val="0"/>
          <c:showCatName val="0"/>
          <c:showSerName val="0"/>
          <c:showPercent val="0"/>
          <c:showBubbleSize val="0"/>
        </c:dLbls>
        <c:gapWidth val="100"/>
        <c:axId val="512227232"/>
        <c:axId val="512227624"/>
      </c:barChart>
      <c:catAx>
        <c:axId val="512227232"/>
        <c:scaling>
          <c:orientation val="minMax"/>
        </c:scaling>
        <c:delete val="0"/>
        <c:axPos val="b"/>
        <c:numFmt formatCode="mm" sourceLinked="0"/>
        <c:majorTickMark val="out"/>
        <c:minorTickMark val="none"/>
        <c:tickLblPos val="nextTo"/>
        <c:txPr>
          <a:bodyPr rot="0" vert="horz"/>
          <a:lstStyle/>
          <a:p>
            <a:pPr>
              <a:defRPr sz="1800" b="0" i="0" u="none" strike="noStrike" baseline="0">
                <a:solidFill>
                  <a:srgbClr val="000000"/>
                </a:solidFill>
                <a:latin typeface="Arial"/>
                <a:ea typeface="Arial"/>
                <a:cs typeface="Arial"/>
              </a:defRPr>
            </a:pPr>
            <a:endParaRPr lang="fr-FR"/>
          </a:p>
        </c:txPr>
        <c:crossAx val="512227624"/>
        <c:crosses val="autoZero"/>
        <c:auto val="1"/>
        <c:lblAlgn val="ctr"/>
        <c:lblOffset val="0"/>
        <c:noMultiLvlLbl val="1"/>
      </c:catAx>
      <c:valAx>
        <c:axId val="512227624"/>
        <c:scaling>
          <c:orientation val="minMax"/>
          <c:min val="0"/>
        </c:scaling>
        <c:delete val="1"/>
        <c:axPos val="l"/>
        <c:numFmt formatCode="0.00" sourceLinked="1"/>
        <c:majorTickMark val="out"/>
        <c:minorTickMark val="none"/>
        <c:tickLblPos val="nextTo"/>
        <c:crossAx val="512227232"/>
        <c:crosses val="autoZero"/>
        <c:crossBetween val="between"/>
      </c:valAx>
      <c:spPr>
        <a:solidFill>
          <a:schemeClr val="bg1"/>
        </a:solidFill>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fr-FR"/>
    </a:p>
  </c:txPr>
  <c:printSettings>
    <c:headerFooter/>
    <c:pageMargins b="0.78740157499999996" l="0.7" r="0.7" t="0.78740157499999996"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48241139668861E-2"/>
          <c:y val="0.45128808331795689"/>
          <c:w val="0.95044093831199761"/>
          <c:h val="0.17016939616291396"/>
        </c:manualLayout>
      </c:layout>
      <c:barChart>
        <c:barDir val="col"/>
        <c:grouping val="clustered"/>
        <c:varyColors val="0"/>
        <c:ser>
          <c:idx val="0"/>
          <c:order val="0"/>
          <c:tx>
            <c:strRef>
              <c:f>Grafiken!$A$9</c:f>
              <c:strCache>
                <c:ptCount val="1"/>
                <c:pt idx="0">
                  <c:v>bio</c:v>
                </c:pt>
              </c:strCache>
            </c:strRef>
          </c:tx>
          <c:spPr>
            <a:solidFill>
              <a:srgbClr val="A9D18E"/>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Grafiken!$B$8:$L$8</c:f>
              <c:strCache>
                <c:ptCount val="11"/>
                <c:pt idx="0">
                  <c:v>Blumenkohl</c:v>
                </c:pt>
                <c:pt idx="1">
                  <c:v>Broccoli</c:v>
                </c:pt>
                <c:pt idx="2">
                  <c:v>Eisberg</c:v>
                </c:pt>
                <c:pt idx="3">
                  <c:v>Fenchel</c:v>
                </c:pt>
                <c:pt idx="4">
                  <c:v>Karotten</c:v>
                </c:pt>
                <c:pt idx="5">
                  <c:v>Kopfsalat grün</c:v>
                </c:pt>
                <c:pt idx="6">
                  <c:v>Peperoni</c:v>
                </c:pt>
                <c:pt idx="7">
                  <c:v>Salatgurken</c:v>
                </c:pt>
                <c:pt idx="8">
                  <c:v>Tomaten Rispe</c:v>
                </c:pt>
                <c:pt idx="9">
                  <c:v>Zucchetti</c:v>
                </c:pt>
                <c:pt idx="10">
                  <c:v>Zwiebeln gelb</c:v>
                </c:pt>
              </c:strCache>
            </c:strRef>
          </c:cat>
          <c:val>
            <c:numRef>
              <c:f>Grafiken!$B$9:$L$9</c:f>
              <c:numCache>
                <c:formatCode>#,##0.00</c:formatCode>
                <c:ptCount val="11"/>
                <c:pt idx="0">
                  <c:v>5.6293920000000002</c:v>
                </c:pt>
                <c:pt idx="1">
                  <c:v>3.9577230000000001</c:v>
                </c:pt>
                <c:pt idx="2">
                  <c:v>2.198712</c:v>
                </c:pt>
                <c:pt idx="3">
                  <c:v>5.0318949999999996</c:v>
                </c:pt>
                <c:pt idx="4">
                  <c:v>3.2465190000000002</c:v>
                </c:pt>
                <c:pt idx="5">
                  <c:v>0</c:v>
                </c:pt>
                <c:pt idx="6">
                  <c:v>5.204523</c:v>
                </c:pt>
                <c:pt idx="7">
                  <c:v>1.3773439999999999</c:v>
                </c:pt>
                <c:pt idx="8">
                  <c:v>4.666201</c:v>
                </c:pt>
                <c:pt idx="9">
                  <c:v>4.3817969999999997</c:v>
                </c:pt>
                <c:pt idx="10">
                  <c:v>4.9446839999999996</c:v>
                </c:pt>
              </c:numCache>
            </c:numRef>
          </c:val>
          <c:extLst>
            <c:ext xmlns:c16="http://schemas.microsoft.com/office/drawing/2014/chart" uri="{C3380CC4-5D6E-409C-BE32-E72D297353CC}">
              <c16:uniqueId val="{00000000-415C-4CF0-8847-A6B6F568A356}"/>
            </c:ext>
          </c:extLst>
        </c:ser>
        <c:ser>
          <c:idx val="1"/>
          <c:order val="1"/>
          <c:tx>
            <c:strRef>
              <c:f>Grafiken!$A$10</c:f>
              <c:strCache>
                <c:ptCount val="1"/>
                <c:pt idx="0">
                  <c:v>nicht-bio</c:v>
                </c:pt>
              </c:strCache>
            </c:strRef>
          </c:tx>
          <c:spPr>
            <a:solidFill>
              <a:srgbClr val="7C9E78"/>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Grafiken!$B$8:$L$8</c:f>
              <c:strCache>
                <c:ptCount val="11"/>
                <c:pt idx="0">
                  <c:v>Blumenkohl</c:v>
                </c:pt>
                <c:pt idx="1">
                  <c:v>Broccoli</c:v>
                </c:pt>
                <c:pt idx="2">
                  <c:v>Eisberg</c:v>
                </c:pt>
                <c:pt idx="3">
                  <c:v>Fenchel</c:v>
                </c:pt>
                <c:pt idx="4">
                  <c:v>Karotten</c:v>
                </c:pt>
                <c:pt idx="5">
                  <c:v>Kopfsalat grün</c:v>
                </c:pt>
                <c:pt idx="6">
                  <c:v>Peperoni</c:v>
                </c:pt>
                <c:pt idx="7">
                  <c:v>Salatgurken</c:v>
                </c:pt>
                <c:pt idx="8">
                  <c:v>Tomaten Rispe</c:v>
                </c:pt>
                <c:pt idx="9">
                  <c:v>Zucchetti</c:v>
                </c:pt>
                <c:pt idx="10">
                  <c:v>Zwiebeln gelb</c:v>
                </c:pt>
              </c:strCache>
            </c:strRef>
          </c:cat>
          <c:val>
            <c:numRef>
              <c:f>Grafiken!$B$10:$L$10</c:f>
              <c:numCache>
                <c:formatCode>#,##0.00</c:formatCode>
                <c:ptCount val="11"/>
                <c:pt idx="0">
                  <c:v>3.610258</c:v>
                </c:pt>
                <c:pt idx="1">
                  <c:v>3.304459</c:v>
                </c:pt>
                <c:pt idx="2">
                  <c:v>1.348325</c:v>
                </c:pt>
                <c:pt idx="3">
                  <c:v>2.4252129999999998</c:v>
                </c:pt>
                <c:pt idx="4">
                  <c:v>2.004562</c:v>
                </c:pt>
                <c:pt idx="5">
                  <c:v>1.518465</c:v>
                </c:pt>
                <c:pt idx="6">
                  <c:v>3.207703</c:v>
                </c:pt>
                <c:pt idx="7">
                  <c:v>1.075224</c:v>
                </c:pt>
                <c:pt idx="8">
                  <c:v>2.9218199999999999</c:v>
                </c:pt>
                <c:pt idx="9">
                  <c:v>2.871273</c:v>
                </c:pt>
                <c:pt idx="10">
                  <c:v>2.718702</c:v>
                </c:pt>
              </c:numCache>
            </c:numRef>
          </c:val>
          <c:extLst>
            <c:ext xmlns:c16="http://schemas.microsoft.com/office/drawing/2014/chart" uri="{C3380CC4-5D6E-409C-BE32-E72D297353CC}">
              <c16:uniqueId val="{00000001-415C-4CF0-8847-A6B6F568A356}"/>
            </c:ext>
          </c:extLst>
        </c:ser>
        <c:dLbls>
          <c:showLegendKey val="0"/>
          <c:showVal val="0"/>
          <c:showCatName val="0"/>
          <c:showSerName val="0"/>
          <c:showPercent val="0"/>
          <c:showBubbleSize val="0"/>
        </c:dLbls>
        <c:gapWidth val="119"/>
        <c:axId val="629232272"/>
        <c:axId val="629227352"/>
      </c:barChart>
      <c:lineChart>
        <c:grouping val="standard"/>
        <c:varyColors val="0"/>
        <c:ser>
          <c:idx val="2"/>
          <c:order val="2"/>
          <c:tx>
            <c:strRef>
              <c:f>Grafiken!$A$12</c:f>
              <c:strCache>
                <c:ptCount val="1"/>
                <c:pt idx="0">
                  <c:v>Differenz</c:v>
                </c:pt>
              </c:strCache>
            </c:strRef>
          </c:tx>
          <c:spPr>
            <a:ln w="28575" cap="rnd">
              <a:noFill/>
              <a:round/>
            </a:ln>
            <a:effectLst/>
          </c:spPr>
          <c:marker>
            <c:symbol val="circle"/>
            <c:size val="5"/>
            <c:spPr>
              <a:noFill/>
              <a:ln w="9525">
                <a:noFill/>
              </a:ln>
              <a:effectLst/>
            </c:spPr>
          </c:marker>
          <c:dLbls>
            <c:dLbl>
              <c:idx val="0"/>
              <c:layout>
                <c:manualLayout>
                  <c:x val="-3.0410784075132036E-2"/>
                  <c:y val="-0.15466475921924083"/>
                </c:manualLayout>
              </c:layout>
              <c:tx>
                <c:rich>
                  <a:bodyPr/>
                  <a:lstStyle/>
                  <a:p>
                    <a:fld id="{988DBA64-C292-4718-B4A4-50C2A2C0EC1A}" type="VALUE">
                      <a:rPr lang="en-US">
                        <a:solidFill>
                          <a:schemeClr val="bg1">
                            <a:lumMod val="50000"/>
                          </a:schemeClr>
                        </a:solidFill>
                      </a:rPr>
                      <a:pPr/>
                      <a:t>[VALEUR]</a:t>
                    </a:fld>
                    <a:endParaRPr lang="fr-CH"/>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62F8-400F-AD3A-644C12E7F678}"/>
                </c:ext>
              </c:extLst>
            </c:dLbl>
            <c:dLbl>
              <c:idx val="1"/>
              <c:layout>
                <c:manualLayout>
                  <c:x val="-4.120810238514571E-2"/>
                  <c:y val="-0.1551454780869174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7.0884762046253658E-2"/>
                      <c:h val="7.0578244798989026E-2"/>
                    </c:manualLayout>
                  </c15:layout>
                </c:ext>
                <c:ext xmlns:c16="http://schemas.microsoft.com/office/drawing/2014/chart" uri="{C3380CC4-5D6E-409C-BE32-E72D297353CC}">
                  <c16:uniqueId val="{00000002-5A50-45E5-A606-B08DD68A1CF2}"/>
                </c:ext>
              </c:extLst>
            </c:dLbl>
            <c:dLbl>
              <c:idx val="2"/>
              <c:layout>
                <c:manualLayout>
                  <c:x val="-3.367671274237518E-2"/>
                  <c:y val="-0.1575139741067615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50-45E5-A606-B08DD68A1CF2}"/>
                </c:ext>
              </c:extLst>
            </c:dLbl>
            <c:dLbl>
              <c:idx val="3"/>
              <c:layout>
                <c:manualLayout>
                  <c:x val="-3.7202379167051582E-2"/>
                  <c:y val="-0.155609141458222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6.2625564594939995E-2"/>
                      <c:h val="6.0738123639087753E-2"/>
                    </c:manualLayout>
                  </c15:layout>
                </c:ext>
                <c:ext xmlns:c16="http://schemas.microsoft.com/office/drawing/2014/chart" uri="{C3380CC4-5D6E-409C-BE32-E72D297353CC}">
                  <c16:uniqueId val="{00000000-2AB7-480E-8166-658E32D201D5}"/>
                </c:ext>
              </c:extLst>
            </c:dLbl>
            <c:dLbl>
              <c:idx val="4"/>
              <c:layout>
                <c:manualLayout>
                  <c:x val="-3.2089271859885499E-2"/>
                  <c:y val="-0.1574813551587063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F8-400F-AD3A-644C12E7F678}"/>
                </c:ext>
              </c:extLst>
            </c:dLbl>
            <c:dLbl>
              <c:idx val="5"/>
              <c:layout>
                <c:manualLayout>
                  <c:x val="-3.206741043397987E-2"/>
                  <c:y val="-0.1592572061427198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fld id="{FC20AE0D-B2E6-4437-888E-9D8659483A1A}" type="VALUE">
                      <a:rPr lang="en-US">
                        <a:solidFill>
                          <a:srgbClr val="7F7F7F"/>
                        </a:solidFill>
                      </a:rPr>
                      <a:pPr>
                        <a:defRPr>
                          <a:solidFill>
                            <a:srgbClr val="7F7F7F"/>
                          </a:solidFill>
                          <a:latin typeface="Arial" panose="020B0604020202020204" pitchFamily="34" charset="0"/>
                          <a:ea typeface="Roboto" panose="02000000000000000000" pitchFamily="2" charset="0"/>
                          <a:cs typeface="Arial" panose="020B0604020202020204" pitchFamily="34" charset="0"/>
                        </a:defRPr>
                      </a:pPr>
                      <a:t>[VALEUR]</a:t>
                    </a:fld>
                    <a:endParaRPr lang="fr-CH"/>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62F8-400F-AD3A-644C12E7F678}"/>
                </c:ext>
              </c:extLst>
            </c:dLbl>
            <c:dLbl>
              <c:idx val="6"/>
              <c:layout>
                <c:manualLayout>
                  <c:x val="-3.2090624136544017E-2"/>
                  <c:y val="-0.1631054527747631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F8-400F-AD3A-644C12E7F678}"/>
                </c:ext>
              </c:extLst>
            </c:dLbl>
            <c:dLbl>
              <c:idx val="7"/>
              <c:layout>
                <c:manualLayout>
                  <c:x val="-3.626604587205888E-2"/>
                  <c:y val="-0.1659381792894493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5.9239627936216947E-2"/>
                      <c:h val="5.581819496461974E-2"/>
                    </c:manualLayout>
                  </c15:layout>
                </c:ext>
                <c:ext xmlns:c16="http://schemas.microsoft.com/office/drawing/2014/chart" uri="{C3380CC4-5D6E-409C-BE32-E72D297353CC}">
                  <c16:uniqueId val="{00000004-62F8-400F-AD3A-644C12E7F678}"/>
                </c:ext>
              </c:extLst>
            </c:dLbl>
            <c:dLbl>
              <c:idx val="8"/>
              <c:layout>
                <c:manualLayout>
                  <c:x val="-3.4589808349428021E-2"/>
                  <c:y val="-0.1649830684579764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2F8-400F-AD3A-644C12E7F678}"/>
                </c:ext>
              </c:extLst>
            </c:dLbl>
            <c:dLbl>
              <c:idx val="9"/>
              <c:layout>
                <c:manualLayout>
                  <c:x val="-3.210893912348689E-2"/>
                  <c:y val="-0.1657374756132103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B7-480E-8166-658E32D201D5}"/>
                </c:ext>
              </c:extLst>
            </c:dLbl>
            <c:dLbl>
              <c:idx val="10"/>
              <c:layout>
                <c:manualLayout>
                  <c:x val="-3.2959070747632262E-2"/>
                  <c:y val="-0.1653384552221943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93-412E-A97B-ECAE4CF8D8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Grafiken!$B$12:$L$12</c:f>
              <c:numCache>
                <c:formatCode>\+0%;\-0%</c:formatCode>
                <c:ptCount val="11"/>
                <c:pt idx="0">
                  <c:v>0.55927692702294418</c:v>
                </c:pt>
                <c:pt idx="1">
                  <c:v>0.19769166450544554</c:v>
                </c:pt>
                <c:pt idx="2">
                  <c:v>0.63069883002985183</c:v>
                </c:pt>
                <c:pt idx="3">
                  <c:v>1.0748260049735838</c:v>
                </c:pt>
                <c:pt idx="4">
                  <c:v>0.61956527161544528</c:v>
                </c:pt>
                <c:pt idx="5">
                  <c:v>-1</c:v>
                </c:pt>
                <c:pt idx="6">
                  <c:v>0.62250775710843553</c:v>
                </c:pt>
                <c:pt idx="7">
                  <c:v>0.28098331138441845</c:v>
                </c:pt>
                <c:pt idx="8">
                  <c:v>0.59701863906743069</c:v>
                </c:pt>
                <c:pt idx="9">
                  <c:v>0.52608163696033072</c:v>
                </c:pt>
                <c:pt idx="10">
                  <c:v>0.81876645546293769</c:v>
                </c:pt>
              </c:numCache>
            </c:numRef>
          </c:val>
          <c:smooth val="0"/>
          <c:extLst>
            <c:ext xmlns:c16="http://schemas.microsoft.com/office/drawing/2014/chart" uri="{C3380CC4-5D6E-409C-BE32-E72D297353CC}">
              <c16:uniqueId val="{00000002-415C-4CF0-8847-A6B6F568A356}"/>
            </c:ext>
          </c:extLst>
        </c:ser>
        <c:dLbls>
          <c:showLegendKey val="0"/>
          <c:showVal val="0"/>
          <c:showCatName val="0"/>
          <c:showSerName val="0"/>
          <c:showPercent val="0"/>
          <c:showBubbleSize val="0"/>
        </c:dLbls>
        <c:marker val="1"/>
        <c:smooth val="0"/>
        <c:axId val="629180120"/>
        <c:axId val="629174216"/>
      </c:lineChart>
      <c:catAx>
        <c:axId val="62923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629227352"/>
        <c:crosses val="autoZero"/>
        <c:auto val="1"/>
        <c:lblAlgn val="ctr"/>
        <c:lblOffset val="100"/>
        <c:noMultiLvlLbl val="0"/>
      </c:catAx>
      <c:valAx>
        <c:axId val="629227352"/>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9232272"/>
        <c:crosses val="autoZero"/>
        <c:crossBetween val="between"/>
      </c:valAx>
      <c:valAx>
        <c:axId val="629174216"/>
        <c:scaling>
          <c:orientation val="minMax"/>
          <c:max val="3"/>
          <c:min val="-5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9180120"/>
        <c:crosses val="max"/>
        <c:crossBetween val="between"/>
      </c:valAx>
      <c:catAx>
        <c:axId val="629180120"/>
        <c:scaling>
          <c:orientation val="minMax"/>
        </c:scaling>
        <c:delete val="1"/>
        <c:axPos val="b"/>
        <c:majorTickMark val="out"/>
        <c:minorTickMark val="none"/>
        <c:tickLblPos val="nextTo"/>
        <c:crossAx val="629174216"/>
        <c:crosses val="autoZero"/>
        <c:auto val="1"/>
        <c:lblAlgn val="ctr"/>
        <c:lblOffset val="100"/>
        <c:noMultiLvlLbl val="0"/>
      </c:catAx>
      <c:spPr>
        <a:noFill/>
        <a:ln w="25400">
          <a:noFill/>
        </a:ln>
        <a:effectLst/>
      </c:spPr>
    </c:plotArea>
    <c:legend>
      <c:legendPos val="b"/>
      <c:layout>
        <c:manualLayout>
          <c:xMode val="edge"/>
          <c:yMode val="edge"/>
          <c:x val="0.61948411165585426"/>
          <c:y val="6.5365214197842969E-2"/>
          <c:w val="0.28198471417487908"/>
          <c:h val="0.109133406932630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917100573552147E-2"/>
          <c:y val="0.17982830687276669"/>
          <c:w val="0.91576179702756744"/>
          <c:h val="0.38500963588274462"/>
        </c:manualLayout>
      </c:layout>
      <c:barChart>
        <c:barDir val="col"/>
        <c:grouping val="stacked"/>
        <c:varyColors val="0"/>
        <c:ser>
          <c:idx val="1"/>
          <c:order val="0"/>
          <c:tx>
            <c:strRef>
              <c:f>Grafiken!$A$4</c:f>
              <c:strCache>
                <c:ptCount val="1"/>
                <c:pt idx="0">
                  <c:v>nicht-bio</c:v>
                </c:pt>
              </c:strCache>
            </c:strRef>
          </c:tx>
          <c:spPr>
            <a:solidFill>
              <a:srgbClr val="7C9E7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Grafiken!$B$4:$L$4</c:f>
              <c:numCache>
                <c:formatCode>#,##0</c:formatCode>
                <c:ptCount val="11"/>
                <c:pt idx="0">
                  <c:v>708.06449999999995</c:v>
                </c:pt>
                <c:pt idx="1">
                  <c:v>891.24149999999997</c:v>
                </c:pt>
                <c:pt idx="2">
                  <c:v>658.65790000000004</c:v>
                </c:pt>
                <c:pt idx="3">
                  <c:v>664.92610000000002</c:v>
                </c:pt>
                <c:pt idx="4">
                  <c:v>2910.3204999999998</c:v>
                </c:pt>
                <c:pt idx="5">
                  <c:v>515.25260000000003</c:v>
                </c:pt>
                <c:pt idx="6">
                  <c:v>1409.3936999999999</c:v>
                </c:pt>
                <c:pt idx="7">
                  <c:v>1446.2402999999999</c:v>
                </c:pt>
                <c:pt idx="8">
                  <c:v>748.89730000000009</c:v>
                </c:pt>
                <c:pt idx="9">
                  <c:v>791.99530000000004</c:v>
                </c:pt>
                <c:pt idx="10">
                  <c:v>1963.4864</c:v>
                </c:pt>
              </c:numCache>
            </c:numRef>
          </c:val>
          <c:extLst>
            <c:ext xmlns:c16="http://schemas.microsoft.com/office/drawing/2014/chart" uri="{C3380CC4-5D6E-409C-BE32-E72D297353CC}">
              <c16:uniqueId val="{00000001-293A-4229-9301-18B4D36A7FB7}"/>
            </c:ext>
          </c:extLst>
        </c:ser>
        <c:ser>
          <c:idx val="0"/>
          <c:order val="1"/>
          <c:tx>
            <c:strRef>
              <c:f>Grafiken!$A$3</c:f>
              <c:strCache>
                <c:ptCount val="1"/>
                <c:pt idx="0">
                  <c:v>bio</c:v>
                </c:pt>
              </c:strCache>
            </c:strRef>
          </c:tx>
          <c:spPr>
            <a:solidFill>
              <a:srgbClr val="A9D18E"/>
            </a:solidFill>
            <a:ln>
              <a:noFill/>
            </a:ln>
            <a:effectLst/>
          </c:spPr>
          <c:invertIfNegative val="0"/>
          <c:dLbls>
            <c:dLbl>
              <c:idx val="1"/>
              <c:layout>
                <c:manualLayout>
                  <c:x val="0"/>
                  <c:y val="-4.79679696450026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09-41DB-B1AC-888CCFBC17F3}"/>
                </c:ext>
              </c:extLst>
            </c:dLbl>
            <c:dLbl>
              <c:idx val="4"/>
              <c:layout>
                <c:manualLayout>
                  <c:x val="0"/>
                  <c:y val="1.94682756304457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44-4619-AE68-2D625B9081D8}"/>
                </c:ext>
              </c:extLst>
            </c:dLbl>
            <c:dLbl>
              <c:idx val="5"/>
              <c:layout>
                <c:manualLayout>
                  <c:x val="-6.1296482617275868E-17"/>
                  <c:y val="-2.69201265515478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09-41DB-B1AC-888CCFBC17F3}"/>
                </c:ext>
              </c:extLst>
            </c:dLbl>
            <c:dLbl>
              <c:idx val="6"/>
              <c:layout>
                <c:manualLayout>
                  <c:x val="0"/>
                  <c:y val="-4.92524104595056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F1-4BA1-A933-DC4D6449B2EE}"/>
                </c:ext>
              </c:extLst>
            </c:dLbl>
            <c:dLbl>
              <c:idx val="7"/>
              <c:layout>
                <c:manualLayout>
                  <c:x val="-1.2259296523455174E-16"/>
                  <c:y val="-4.92524104595056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F1-4BA1-A933-DC4D6449B2EE}"/>
                </c:ext>
              </c:extLst>
            </c:dLbl>
            <c:dLbl>
              <c:idx val="8"/>
              <c:layout>
                <c:manualLayout>
                  <c:x val="0"/>
                  <c:y val="-4.230665714194863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F1-4BA1-A933-DC4D6449B2EE}"/>
                </c:ext>
              </c:extLst>
            </c:dLbl>
            <c:dLbl>
              <c:idx val="9"/>
              <c:layout>
                <c:manualLayout>
                  <c:x val="-1.2268086355532441E-16"/>
                  <c:y val="-4.78652167539139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F1-4BA1-A933-DC4D6449B2EE}"/>
                </c:ext>
              </c:extLst>
            </c:dLbl>
            <c:dLbl>
              <c:idx val="10"/>
              <c:layout>
                <c:manualLayout>
                  <c:x val="0"/>
                  <c:y val="-4.169695377830449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F1-4BA1-A933-DC4D6449B2E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Grafiken!$B$3:$L$3</c:f>
              <c:numCache>
                <c:formatCode>#,##0</c:formatCode>
                <c:ptCount val="11"/>
                <c:pt idx="0">
                  <c:v>138.69550000000001</c:v>
                </c:pt>
                <c:pt idx="1">
                  <c:v>209.99279999999999</c:v>
                </c:pt>
                <c:pt idx="2">
                  <c:v>150.6772</c:v>
                </c:pt>
                <c:pt idx="3">
                  <c:v>111.3094</c:v>
                </c:pt>
                <c:pt idx="4">
                  <c:v>828.94830000000002</c:v>
                </c:pt>
                <c:pt idx="5">
                  <c:v>30.003299999999999</c:v>
                </c:pt>
                <c:pt idx="6">
                  <c:v>396.63630000000001</c:v>
                </c:pt>
                <c:pt idx="7">
                  <c:v>443.10919999999999</c:v>
                </c:pt>
                <c:pt idx="8">
                  <c:v>186.59729999999999</c:v>
                </c:pt>
                <c:pt idx="9">
                  <c:v>301.26559999999995</c:v>
                </c:pt>
                <c:pt idx="10">
                  <c:v>274.43920000000003</c:v>
                </c:pt>
              </c:numCache>
            </c:numRef>
          </c:val>
          <c:extLst>
            <c:ext xmlns:c16="http://schemas.microsoft.com/office/drawing/2014/chart" uri="{C3380CC4-5D6E-409C-BE32-E72D297353CC}">
              <c16:uniqueId val="{00000000-293A-4229-9301-18B4D36A7FB7}"/>
            </c:ext>
          </c:extLst>
        </c:ser>
        <c:dLbls>
          <c:showLegendKey val="0"/>
          <c:showVal val="0"/>
          <c:showCatName val="0"/>
          <c:showSerName val="0"/>
          <c:showPercent val="0"/>
          <c:showBubbleSize val="0"/>
        </c:dLbls>
        <c:gapWidth val="30"/>
        <c:overlap val="100"/>
        <c:axId val="543280256"/>
        <c:axId val="543277304"/>
      </c:barChart>
      <c:lineChart>
        <c:grouping val="stacked"/>
        <c:varyColors val="0"/>
        <c:ser>
          <c:idx val="2"/>
          <c:order val="2"/>
          <c:tx>
            <c:strRef>
              <c:f>Grafiken!$A$5</c:f>
              <c:strCache>
                <c:ptCount val="1"/>
                <c:pt idx="0">
                  <c:v>Anteil bio in %</c:v>
                </c:pt>
              </c:strCache>
            </c:strRef>
          </c:tx>
          <c:spPr>
            <a:ln w="28575" cap="rnd">
              <a:noFill/>
              <a:round/>
            </a:ln>
            <a:effectLst/>
          </c:spPr>
          <c:marker>
            <c:symbol val="circle"/>
            <c:size val="5"/>
            <c:spPr>
              <a:noFill/>
              <a:ln w="9525">
                <a:noFill/>
              </a:ln>
              <a:effectLst/>
            </c:spPr>
          </c:marker>
          <c:dLbls>
            <c:dLbl>
              <c:idx val="0"/>
              <c:layout>
                <c:manualLayout>
                  <c:x val="-2.7631781939609856E-2"/>
                  <c:y val="0.1352126036530551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93A-4229-9301-18B4D36A7FB7}"/>
                </c:ext>
              </c:extLst>
            </c:dLbl>
            <c:dLbl>
              <c:idx val="1"/>
              <c:layout>
                <c:manualLayout>
                  <c:x val="-2.7977845606900122E-2"/>
                  <c:y val="0.1161468792199038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93A-4229-9301-18B4D36A7FB7}"/>
                </c:ext>
              </c:extLst>
            </c:dLbl>
            <c:dLbl>
              <c:idx val="2"/>
              <c:layout>
                <c:manualLayout>
                  <c:x val="-3.0567465434439563E-2"/>
                  <c:y val="0.1115194795222438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93A-4229-9301-18B4D36A7FB7}"/>
                </c:ext>
              </c:extLst>
            </c:dLbl>
            <c:dLbl>
              <c:idx val="3"/>
              <c:layout>
                <c:manualLayout>
                  <c:x val="-3.6821950835528534E-2"/>
                  <c:y val="0.15452963172382655"/>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5.8540919524331728E-2"/>
                      <c:h val="5.5971318802540977E-2"/>
                    </c:manualLayout>
                  </c15:layout>
                </c:ext>
                <c:ext xmlns:c16="http://schemas.microsoft.com/office/drawing/2014/chart" uri="{C3380CC4-5D6E-409C-BE32-E72D297353CC}">
                  <c16:uniqueId val="{0000000A-293A-4229-9301-18B4D36A7FB7}"/>
                </c:ext>
              </c:extLst>
            </c:dLbl>
            <c:dLbl>
              <c:idx val="4"/>
              <c:layout>
                <c:manualLayout>
                  <c:x val="-3.5143035261373502E-2"/>
                  <c:y val="-7.2882126959528476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5.5232103545829678E-2"/>
                      <c:h val="5.2046999985263048E-2"/>
                    </c:manualLayout>
                  </c15:layout>
                </c:ext>
                <c:ext xmlns:c16="http://schemas.microsoft.com/office/drawing/2014/chart" uri="{C3380CC4-5D6E-409C-BE32-E72D297353CC}">
                  <c16:uniqueId val="{0000000B-293A-4229-9301-18B4D36A7FB7}"/>
                </c:ext>
              </c:extLst>
            </c:dLbl>
            <c:dLbl>
              <c:idx val="5"/>
              <c:layout>
                <c:manualLayout>
                  <c:x val="-2.7632637555371504E-2"/>
                  <c:y val="0.15018921457530068"/>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4.0167294019238804E-2"/>
                      <c:h val="6.9299707101829658E-2"/>
                    </c:manualLayout>
                  </c15:layout>
                </c:ext>
                <c:ext xmlns:c16="http://schemas.microsoft.com/office/drawing/2014/chart" uri="{C3380CC4-5D6E-409C-BE32-E72D297353CC}">
                  <c16:uniqueId val="{0000000C-293A-4229-9301-18B4D36A7FB7}"/>
                </c:ext>
              </c:extLst>
            </c:dLbl>
            <c:dLbl>
              <c:idx val="6"/>
              <c:layout>
                <c:manualLayout>
                  <c:x val="-3.6802864022383898E-2"/>
                  <c:y val="3.3058062774717879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5.8540919524331728E-2"/>
                      <c:h val="6.0896572711019815E-2"/>
                    </c:manualLayout>
                  </c15:layout>
                </c:ext>
                <c:ext xmlns:c16="http://schemas.microsoft.com/office/drawing/2014/chart" uri="{C3380CC4-5D6E-409C-BE32-E72D297353CC}">
                  <c16:uniqueId val="{0000000D-293A-4229-9301-18B4D36A7FB7}"/>
                </c:ext>
              </c:extLst>
            </c:dLbl>
            <c:dLbl>
              <c:idx val="7"/>
              <c:layout>
                <c:manualLayout>
                  <c:x val="-3.1856944203848214E-2"/>
                  <c:y val="2.3420102894878519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4.861069061618551E-2"/>
                      <c:h val="6.4751794998281986E-2"/>
                    </c:manualLayout>
                  </c15:layout>
                </c:ext>
                <c:ext xmlns:c16="http://schemas.microsoft.com/office/drawing/2014/chart" uri="{C3380CC4-5D6E-409C-BE32-E72D297353CC}">
                  <c16:uniqueId val="{0000000E-293A-4229-9301-18B4D36A7FB7}"/>
                </c:ext>
              </c:extLst>
            </c:dLbl>
            <c:dLbl>
              <c:idx val="8"/>
              <c:layout>
                <c:manualLayout>
                  <c:x val="-2.8914942315701683E-2"/>
                  <c:y val="8.6422467786208809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F-293A-4229-9301-18B4D36A7FB7}"/>
                </c:ext>
              </c:extLst>
            </c:dLbl>
            <c:dLbl>
              <c:idx val="9"/>
              <c:layout>
                <c:manualLayout>
                  <c:x val="-2.7614537991182804E-2"/>
                  <c:y val="8.62320509867158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93A-4229-9301-18B4D36A7FB7}"/>
                </c:ext>
              </c:extLst>
            </c:dLbl>
            <c:dLbl>
              <c:idx val="10"/>
              <c:layout>
                <c:manualLayout>
                  <c:x val="-2.8996291629655922E-2"/>
                  <c:y val="-4.9287313742508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AC-4B09-9BF5-9474686796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Grafiken!$B$5:$L$5</c:f>
              <c:numCache>
                <c:formatCode>0%</c:formatCode>
                <c:ptCount val="11"/>
                <c:pt idx="0">
                  <c:v>0.1637955264773962</c:v>
                </c:pt>
                <c:pt idx="1">
                  <c:v>0.19068857553746735</c:v>
                </c:pt>
                <c:pt idx="2">
                  <c:v>0.18617405818677579</c:v>
                </c:pt>
                <c:pt idx="3">
                  <c:v>0.14339643059355053</c:v>
                </c:pt>
                <c:pt idx="4">
                  <c:v>0.2216872721212233</c:v>
                </c:pt>
                <c:pt idx="5">
                  <c:v>5.5026089584725262E-2</c:v>
                </c:pt>
                <c:pt idx="6">
                  <c:v>0.21961778043554098</c:v>
                </c:pt>
                <c:pt idx="7">
                  <c:v>0.23453003269114583</c:v>
                </c:pt>
                <c:pt idx="8">
                  <c:v>0.19946379166699624</c:v>
                </c:pt>
                <c:pt idx="9">
                  <c:v>0.27556606112959858</c:v>
                </c:pt>
                <c:pt idx="10">
                  <c:v>0.12263106512566817</c:v>
                </c:pt>
              </c:numCache>
            </c:numRef>
          </c:val>
          <c:smooth val="0"/>
          <c:extLst>
            <c:ext xmlns:c16="http://schemas.microsoft.com/office/drawing/2014/chart" uri="{C3380CC4-5D6E-409C-BE32-E72D297353CC}">
              <c16:uniqueId val="{00000002-293A-4229-9301-18B4D36A7FB7}"/>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fr-FR"/>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fr-FR"/>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62649423527203396"/>
          <c:y val="4.6214823683197834E-2"/>
          <c:w val="0.27733357044296691"/>
          <c:h val="8.093581827451425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8740157499999996" l="0.7" r="0.7" t="0.78740157499999996"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125389986629029E-2"/>
          <c:y val="0.34847575908680151"/>
          <c:w val="0.94876376302018861"/>
          <c:h val="0.22893970339291217"/>
        </c:manualLayout>
      </c:layout>
      <c:barChart>
        <c:barDir val="col"/>
        <c:grouping val="clustered"/>
        <c:varyColors val="0"/>
        <c:ser>
          <c:idx val="0"/>
          <c:order val="0"/>
          <c:tx>
            <c:strRef>
              <c:f>Grafiken!$A$17</c:f>
              <c:strCache>
                <c:ptCount val="1"/>
                <c:pt idx="0">
                  <c:v>bio</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Grafiken!$B$17:$H$17</c15:sqref>
                  </c15:fullRef>
                </c:ext>
              </c:extLst>
              <c:f>(Grafiken!$B$17:$F$17,Grafiken!$H$17)</c:f>
              <c:numCache>
                <c:formatCode>_ * #,##0.00_ ;_ * \-#,##0.00_ ;_ * "-"??_ ;_ @_ </c:formatCode>
                <c:ptCount val="6"/>
                <c:pt idx="0">
                  <c:v>6.252472</c:v>
                </c:pt>
                <c:pt idx="1">
                  <c:v>2.9791110000000001</c:v>
                </c:pt>
                <c:pt idx="2">
                  <c:v>19.546973000000001</c:v>
                </c:pt>
                <c:pt idx="3">
                  <c:v>31.890236999999999</c:v>
                </c:pt>
                <c:pt idx="4">
                  <c:v>0.905528</c:v>
                </c:pt>
                <c:pt idx="5">
                  <c:v>0.51813900000000002</c:v>
                </c:pt>
              </c:numCache>
            </c:numRef>
          </c:val>
          <c:extLst>
            <c:ext xmlns:c16="http://schemas.microsoft.com/office/drawing/2014/chart" uri="{C3380CC4-5D6E-409C-BE32-E72D297353CC}">
              <c16:uniqueId val="{00000000-6A81-4582-9D08-E7FE16A31F92}"/>
            </c:ext>
          </c:extLst>
        </c:ser>
        <c:ser>
          <c:idx val="1"/>
          <c:order val="1"/>
          <c:tx>
            <c:strRef>
              <c:f>Grafiken!$A$18</c:f>
              <c:strCache>
                <c:ptCount val="1"/>
                <c:pt idx="0">
                  <c:v>nicht-bio</c:v>
                </c:pt>
              </c:strCache>
            </c:strRef>
          </c:tx>
          <c:spPr>
            <a:solidFill>
              <a:srgbClr val="3399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Grafiken!$B$18:$H$18</c15:sqref>
                  </c15:fullRef>
                </c:ext>
              </c:extLst>
              <c:f>(Grafiken!$B$18:$F$18,Grafiken!$H$18)</c:f>
              <c:numCache>
                <c:formatCode>_ * #,##0.00_ ;_ * \-#,##0.00_ ;_ * "-"??_ ;_ @_ </c:formatCode>
                <c:ptCount val="6"/>
                <c:pt idx="0">
                  <c:v>3.118773</c:v>
                </c:pt>
                <c:pt idx="1">
                  <c:v>2.2117</c:v>
                </c:pt>
                <c:pt idx="2">
                  <c:v>15.870761999999999</c:v>
                </c:pt>
                <c:pt idx="3">
                  <c:v>22.220731000000001</c:v>
                </c:pt>
                <c:pt idx="4">
                  <c:v>0.50253099999999995</c:v>
                </c:pt>
                <c:pt idx="5">
                  <c:v>0.41444599999999998</c:v>
                </c:pt>
              </c:numCache>
            </c:numRef>
          </c:val>
          <c:extLst>
            <c:ext xmlns:c16="http://schemas.microsoft.com/office/drawing/2014/chart" uri="{C3380CC4-5D6E-409C-BE32-E72D297353CC}">
              <c16:uniqueId val="{00000001-6A81-4582-9D08-E7FE16A31F92}"/>
            </c:ext>
          </c:extLst>
        </c:ser>
        <c:dLbls>
          <c:dLblPos val="outEnd"/>
          <c:showLegendKey val="0"/>
          <c:showVal val="1"/>
          <c:showCatName val="0"/>
          <c:showSerName val="0"/>
          <c:showPercent val="0"/>
          <c:showBubbleSize val="0"/>
        </c:dLbls>
        <c:gapWidth val="119"/>
        <c:axId val="629232272"/>
        <c:axId val="629227352"/>
      </c:barChart>
      <c:lineChart>
        <c:grouping val="standard"/>
        <c:varyColors val="0"/>
        <c:ser>
          <c:idx val="2"/>
          <c:order val="2"/>
          <c:tx>
            <c:strRef>
              <c:f>Grafiken!$A$20</c:f>
              <c:strCache>
                <c:ptCount val="1"/>
                <c:pt idx="0">
                  <c:v>Differenz</c:v>
                </c:pt>
              </c:strCache>
            </c:strRef>
          </c:tx>
          <c:spPr>
            <a:ln w="25400" cap="rnd">
              <a:noFill/>
              <a:round/>
            </a:ln>
            <a:effectLst/>
          </c:spPr>
          <c:marker>
            <c:symbol val="circle"/>
            <c:size val="5"/>
            <c:spPr>
              <a:noFill/>
              <a:ln w="9525">
                <a:noFill/>
              </a:ln>
              <a:effectLst/>
            </c:spPr>
          </c:marker>
          <c:dLbls>
            <c:dLbl>
              <c:idx val="0"/>
              <c:layout>
                <c:manualLayout>
                  <c:x val="-3.0421974355662254E-2"/>
                  <c:y val="-6.21159965235518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81-4582-9D08-E7FE16A31F92}"/>
                </c:ext>
              </c:extLst>
            </c:dLbl>
            <c:dLbl>
              <c:idx val="1"/>
              <c:layout>
                <c:manualLayout>
                  <c:x val="-3.0464442402813052E-2"/>
                  <c:y val="-5.11140746729177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A81-4582-9D08-E7FE16A31F92}"/>
                </c:ext>
              </c:extLst>
            </c:dLbl>
            <c:dLbl>
              <c:idx val="2"/>
              <c:layout>
                <c:manualLayout>
                  <c:x val="-2.869113058980835E-2"/>
                  <c:y val="-0.157930196384584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A4-4440-98B7-5BE4E52CC9CB}"/>
                </c:ext>
              </c:extLst>
            </c:dLbl>
            <c:dLbl>
              <c:idx val="3"/>
              <c:layout>
                <c:manualLayout>
                  <c:x val="-2.9096502449649755E-2"/>
                  <c:y val="-0.228734780996220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A81-4582-9D08-E7FE16A31F92}"/>
                </c:ext>
              </c:extLst>
            </c:dLbl>
            <c:dLbl>
              <c:idx val="4"/>
              <c:layout>
                <c:manualLayout>
                  <c:x val="-3.0105614156720976E-2"/>
                  <c:y val="-3.65626520779697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F3-43FE-BE86-EC7D79CCB46D}"/>
                </c:ext>
              </c:extLst>
            </c:dLbl>
            <c:dLbl>
              <c:idx val="5"/>
              <c:layout>
                <c:manualLayout>
                  <c:x val="-3.2013866191254396E-2"/>
                  <c:y val="-4.24703323385896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B2-4EE2-A482-D7996B1A3BD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Grafiken!$B$20:$H$20</c15:sqref>
                  </c15:fullRef>
                </c:ext>
              </c:extLst>
              <c:f>(Grafiken!$B$20:$F$20,Grafiken!$H$20)</c:f>
              <c:numCache>
                <c:formatCode>\+0%;\-0%</c:formatCode>
                <c:ptCount val="6"/>
                <c:pt idx="0">
                  <c:v>1.0047858564890744</c:v>
                </c:pt>
                <c:pt idx="1">
                  <c:v>0.34697789031062082</c:v>
                </c:pt>
                <c:pt idx="2">
                  <c:v>0.23163418366427538</c:v>
                </c:pt>
                <c:pt idx="3">
                  <c:v>0.43515697120855285</c:v>
                </c:pt>
                <c:pt idx="4">
                  <c:v>0.80193460701926866</c:v>
                </c:pt>
                <c:pt idx="5">
                  <c:v>0.25019664805547659</c:v>
                </c:pt>
              </c:numCache>
            </c:numRef>
          </c:val>
          <c:smooth val="0"/>
          <c:extLst>
            <c:ext xmlns:c15="http://schemas.microsoft.com/office/drawing/2012/chart" uri="{02D57815-91ED-43cb-92C2-25804820EDAC}">
              <c15:categoryFilterExceptions>
                <c15:categoryFilterException>
                  <c15:sqref>Grafiken!$G$20</c15:sqref>
                  <c15:dLbl>
                    <c:idx val="4"/>
                    <c:layout>
                      <c:manualLayout>
                        <c:x val="-2.8713146713209528E-2"/>
                        <c:y val="-7.23219354960548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D483-4BCB-8278-A3B807D1264F}"/>
                      </c:ext>
                    </c:extLst>
                  </c15:dLbl>
                </c15:categoryFilterException>
              </c15:categoryFilterExceptions>
            </c:ext>
            <c:ext xmlns:c16="http://schemas.microsoft.com/office/drawing/2014/chart" uri="{C3380CC4-5D6E-409C-BE32-E72D297353CC}">
              <c16:uniqueId val="{00000008-6A81-4582-9D08-E7FE16A31F92}"/>
            </c:ext>
          </c:extLst>
        </c:ser>
        <c:dLbls>
          <c:showLegendKey val="0"/>
          <c:showVal val="1"/>
          <c:showCatName val="0"/>
          <c:showSerName val="0"/>
          <c:showPercent val="0"/>
          <c:showBubbleSize val="0"/>
        </c:dLbls>
        <c:marker val="1"/>
        <c:smooth val="0"/>
        <c:axId val="629180120"/>
        <c:axId val="629174216"/>
      </c:lineChart>
      <c:catAx>
        <c:axId val="62923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629227352"/>
        <c:crosses val="autoZero"/>
        <c:auto val="1"/>
        <c:lblAlgn val="ctr"/>
        <c:lblOffset val="100"/>
        <c:noMultiLvlLbl val="0"/>
      </c:catAx>
      <c:valAx>
        <c:axId val="629227352"/>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9232272"/>
        <c:crosses val="autoZero"/>
        <c:crossBetween val="between"/>
      </c:valAx>
      <c:valAx>
        <c:axId val="629174216"/>
        <c:scaling>
          <c:orientation val="minMax"/>
          <c:max val="100"/>
          <c:min val="-14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9180120"/>
        <c:crosses val="max"/>
        <c:crossBetween val="between"/>
      </c:valAx>
      <c:catAx>
        <c:axId val="629180120"/>
        <c:scaling>
          <c:orientation val="minMax"/>
        </c:scaling>
        <c:delete val="1"/>
        <c:axPos val="b"/>
        <c:numFmt formatCode="General" sourceLinked="1"/>
        <c:majorTickMark val="out"/>
        <c:minorTickMark val="none"/>
        <c:tickLblPos val="nextTo"/>
        <c:crossAx val="629174216"/>
        <c:crosses val="autoZero"/>
        <c:auto val="1"/>
        <c:lblAlgn val="ctr"/>
        <c:lblOffset val="100"/>
        <c:noMultiLvlLbl val="0"/>
      </c:catAx>
      <c:spPr>
        <a:noFill/>
        <a:ln w="25400">
          <a:noFill/>
        </a:ln>
        <a:effectLst/>
      </c:spPr>
    </c:plotArea>
    <c:legend>
      <c:legendPos val="b"/>
      <c:layout>
        <c:manualLayout>
          <c:xMode val="edge"/>
          <c:yMode val="edge"/>
          <c:x val="0.60774406972713313"/>
          <c:y val="5.1192528094832317E-2"/>
          <c:w val="0.28198471417487908"/>
          <c:h val="0.109133406932630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909951030274289E-2"/>
          <c:y val="0.40231134532307972"/>
          <c:w val="0.94420178029816548"/>
          <c:h val="0.22440556798104516"/>
        </c:manualLayout>
      </c:layout>
      <c:barChart>
        <c:barDir val="col"/>
        <c:grouping val="clustered"/>
        <c:varyColors val="0"/>
        <c:ser>
          <c:idx val="0"/>
          <c:order val="0"/>
          <c:tx>
            <c:strRef>
              <c:f>Grafiken!$A$23</c:f>
              <c:strCache>
                <c:ptCount val="1"/>
                <c:pt idx="0">
                  <c:v>bio</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Grafiken!$B$23:$K$23</c15:sqref>
                  </c15:fullRef>
                </c:ext>
              </c:extLst>
              <c:f>(Grafiken!$B$23:$E$23,Grafiken!$G$23:$K$23)</c:f>
              <c:numCache>
                <c:formatCode>#,##0</c:formatCode>
                <c:ptCount val="9"/>
                <c:pt idx="0">
                  <c:v>635.40539999999999</c:v>
                </c:pt>
                <c:pt idx="1">
                  <c:v>152.68820000000002</c:v>
                </c:pt>
                <c:pt idx="2">
                  <c:v>375.74509999999998</c:v>
                </c:pt>
                <c:pt idx="3">
                  <c:v>1969.6890000000001</c:v>
                </c:pt>
                <c:pt idx="4">
                  <c:v>56.04</c:v>
                </c:pt>
                <c:pt idx="5">
                  <c:v>27.854200000000002</c:v>
                </c:pt>
                <c:pt idx="6">
                  <c:v>176.65810000000002</c:v>
                </c:pt>
                <c:pt idx="7">
                  <c:v>379.3886</c:v>
                </c:pt>
                <c:pt idx="8">
                  <c:v>721.43680000000006</c:v>
                </c:pt>
              </c:numCache>
            </c:numRef>
          </c:val>
          <c:extLst>
            <c:ext xmlns:c16="http://schemas.microsoft.com/office/drawing/2014/chart" uri="{C3380CC4-5D6E-409C-BE32-E72D297353CC}">
              <c16:uniqueId val="{00000000-5FDF-4EA0-85B2-B6572D376A97}"/>
            </c:ext>
          </c:extLst>
        </c:ser>
        <c:ser>
          <c:idx val="1"/>
          <c:order val="1"/>
          <c:tx>
            <c:strRef>
              <c:f>Grafiken!$A$24</c:f>
              <c:strCache>
                <c:ptCount val="1"/>
                <c:pt idx="0">
                  <c:v>nicht-bio</c:v>
                </c:pt>
              </c:strCache>
            </c:strRef>
          </c:tx>
          <c:spPr>
            <a:solidFill>
              <a:srgbClr val="339966"/>
            </a:solidFill>
            <a:ln>
              <a:noFill/>
            </a:ln>
            <a:effectLst/>
          </c:spPr>
          <c:invertIfNegative val="0"/>
          <c:dLbls>
            <c:dLbl>
              <c:idx val="0"/>
              <c:layout>
                <c:manualLayout>
                  <c:x val="-1.5335107944415551E-17"/>
                  <c:y val="7.03288559518285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DF-4EA0-85B2-B6572D376A9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Grafiken!$B$24:$K$24</c15:sqref>
                  </c15:fullRef>
                </c:ext>
              </c:extLst>
              <c:f>(Grafiken!$B$24:$E$24,Grafiken!$G$24:$K$24)</c:f>
              <c:numCache>
                <c:formatCode>#,##0</c:formatCode>
                <c:ptCount val="9"/>
                <c:pt idx="0">
                  <c:v>4942.5772999999999</c:v>
                </c:pt>
                <c:pt idx="1">
                  <c:v>1218.4688999999998</c:v>
                </c:pt>
                <c:pt idx="2">
                  <c:v>1123.3373999999999</c:v>
                </c:pt>
                <c:pt idx="3">
                  <c:v>4301.5630000000001</c:v>
                </c:pt>
                <c:pt idx="4">
                  <c:v>339.01370000000003</c:v>
                </c:pt>
                <c:pt idx="5">
                  <c:v>190.72370000000001</c:v>
                </c:pt>
                <c:pt idx="6">
                  <c:v>597.06050000000005</c:v>
                </c:pt>
                <c:pt idx="7">
                  <c:v>2247.4931000000001</c:v>
                </c:pt>
                <c:pt idx="8">
                  <c:v>558.2428000000001</c:v>
                </c:pt>
              </c:numCache>
            </c:numRef>
          </c:val>
          <c:extLst>
            <c:ext xmlns:c16="http://schemas.microsoft.com/office/drawing/2014/chart" uri="{C3380CC4-5D6E-409C-BE32-E72D297353CC}">
              <c16:uniqueId val="{00000002-5FDF-4EA0-85B2-B6572D376A97}"/>
            </c:ext>
          </c:extLst>
        </c:ser>
        <c:dLbls>
          <c:showLegendKey val="0"/>
          <c:showVal val="0"/>
          <c:showCatName val="0"/>
          <c:showSerName val="0"/>
          <c:showPercent val="0"/>
          <c:showBubbleSize val="0"/>
        </c:dLbls>
        <c:gapWidth val="30"/>
        <c:axId val="543280256"/>
        <c:axId val="543277304"/>
      </c:barChart>
      <c:lineChart>
        <c:grouping val="standard"/>
        <c:varyColors val="0"/>
        <c:ser>
          <c:idx val="2"/>
          <c:order val="2"/>
          <c:tx>
            <c:strRef>
              <c:f>Grafiken!$A$25</c:f>
              <c:strCache>
                <c:ptCount val="1"/>
                <c:pt idx="0">
                  <c:v>Anteil bio in %</c:v>
                </c:pt>
              </c:strCache>
            </c:strRef>
          </c:tx>
          <c:spPr>
            <a:ln w="28575" cap="rnd">
              <a:noFill/>
              <a:round/>
            </a:ln>
            <a:effectLst/>
          </c:spPr>
          <c:marker>
            <c:symbol val="none"/>
          </c:marker>
          <c:dLbls>
            <c:dLbl>
              <c:idx val="0"/>
              <c:layout>
                <c:manualLayout>
                  <c:x val="-3.4413326649877292E-2"/>
                  <c:y val="-8.7465506500403398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6.213599725889777E-2"/>
                      <c:h val="7.5006553213106425E-2"/>
                    </c:manualLayout>
                  </c15:layout>
                </c:ext>
                <c:ext xmlns:c16="http://schemas.microsoft.com/office/drawing/2014/chart" uri="{C3380CC4-5D6E-409C-BE32-E72D297353CC}">
                  <c16:uniqueId val="{00000003-5FDF-4EA0-85B2-B6572D376A97}"/>
                </c:ext>
              </c:extLst>
            </c:dLbl>
            <c:dLbl>
              <c:idx val="1"/>
              <c:layout>
                <c:manualLayout>
                  <c:x val="-2.0078405995734031E-2"/>
                  <c:y val="-9.3281044149636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DF-4EA0-85B2-B6572D376A97}"/>
                </c:ext>
              </c:extLst>
            </c:dLbl>
            <c:dLbl>
              <c:idx val="2"/>
              <c:layout>
                <c:manualLayout>
                  <c:x val="-2.9288451503961928E-2"/>
                  <c:y val="-9.2547361540896877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5.5215456913557073E-2"/>
                      <c:h val="8.0235499974267918E-2"/>
                    </c:manualLayout>
                  </c15:layout>
                </c:ext>
                <c:ext xmlns:c16="http://schemas.microsoft.com/office/drawing/2014/chart" uri="{C3380CC4-5D6E-409C-BE32-E72D297353CC}">
                  <c16:uniqueId val="{00000005-5FDF-4EA0-85B2-B6572D376A97}"/>
                </c:ext>
              </c:extLst>
            </c:dLbl>
            <c:dLbl>
              <c:idx val="3"/>
              <c:layout>
                <c:manualLayout>
                  <c:x val="-2.0922569669500703E-2"/>
                  <c:y val="-9.4493499596597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FDF-4EA0-85B2-B6572D376A97}"/>
                </c:ext>
              </c:extLst>
            </c:dLbl>
            <c:dLbl>
              <c:idx val="4"/>
              <c:layout>
                <c:manualLayout>
                  <c:x val="-2.3391672122742412E-2"/>
                  <c:y val="-9.31723806897678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DF-4EA0-85B2-B6572D376A97}"/>
                </c:ext>
              </c:extLst>
            </c:dLbl>
            <c:dLbl>
              <c:idx val="5"/>
              <c:layout>
                <c:manualLayout>
                  <c:x val="-2.0905190868683473E-2"/>
                  <c:y val="-9.33852140077821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DF-4EA0-85B2-B6572D376A97}"/>
                </c:ext>
              </c:extLst>
            </c:dLbl>
            <c:dLbl>
              <c:idx val="6"/>
              <c:layout>
                <c:manualLayout>
                  <c:x val="-2.6752077303436102E-2"/>
                  <c:y val="-9.86267961640981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DF-4EA0-85B2-B6572D376A97}"/>
                </c:ext>
              </c:extLst>
            </c:dLbl>
            <c:dLbl>
              <c:idx val="7"/>
              <c:layout>
                <c:manualLayout>
                  <c:x val="-2.5105411861835816E-2"/>
                  <c:y val="-0.10250804252581268"/>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4.3473573583218759E-2"/>
                      <c:h val="8.4799166641134835E-2"/>
                    </c:manualLayout>
                  </c15:layout>
                </c:ext>
                <c:ext xmlns:c16="http://schemas.microsoft.com/office/drawing/2014/chart" uri="{C3380CC4-5D6E-409C-BE32-E72D297353CC}">
                  <c16:uniqueId val="{0000000B-5FDF-4EA0-85B2-B6572D376A97}"/>
                </c:ext>
              </c:extLst>
            </c:dLbl>
            <c:dLbl>
              <c:idx val="8"/>
              <c:layout>
                <c:manualLayout>
                  <c:x val="-2.2595495933324224E-2"/>
                  <c:y val="-0.103189435950856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E8-4979-8354-37F020BE33A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Grafiken!$B$25:$K$25</c15:sqref>
                  </c15:fullRef>
                </c:ext>
              </c:extLst>
              <c:f>(Grafiken!$B$25:$E$25,Grafiken!$G$25:$K$25)</c:f>
              <c:numCache>
                <c:formatCode>0%</c:formatCode>
                <c:ptCount val="9"/>
                <c:pt idx="0">
                  <c:v>0.11391311772982014</c:v>
                </c:pt>
                <c:pt idx="1">
                  <c:v>0.11135718875685363</c:v>
                </c:pt>
                <c:pt idx="2">
                  <c:v>0.25065004761245629</c:v>
                </c:pt>
                <c:pt idx="3">
                  <c:v>0.31408225981032178</c:v>
                </c:pt>
                <c:pt idx="4">
                  <c:v>0.1418541327419538</c:v>
                </c:pt>
                <c:pt idx="5">
                  <c:v>0.12743374330158722</c:v>
                </c:pt>
                <c:pt idx="6">
                  <c:v>0.22832344989509107</c:v>
                </c:pt>
                <c:pt idx="7">
                  <c:v>0.14442546080396387</c:v>
                </c:pt>
                <c:pt idx="8">
                  <c:v>0.56376361708040046</c:v>
                </c:pt>
              </c:numCache>
            </c:numRef>
          </c:val>
          <c:smooth val="0"/>
          <c:extLst>
            <c:ext xmlns:c15="http://schemas.microsoft.com/office/drawing/2012/chart" uri="{02D57815-91ED-43cb-92C2-25804820EDAC}">
              <c15:categoryFilterExceptions>
                <c15:categoryFilterException>
                  <c15:sqref>Grafiken!$F$25</c15:sqref>
                  <c15:dLbl>
                    <c:idx val="3"/>
                    <c:layout>
                      <c:manualLayout>
                        <c:x val="-2.342662792087476E-2"/>
                        <c:y val="-9.160288816038077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2550-4FCB-BBC2-C6E82FA56F03}"/>
                      </c:ext>
                    </c:extLst>
                  </c15:dLbl>
                </c15:categoryFilterException>
              </c15:categoryFilterExceptions>
            </c:ext>
            <c:ext xmlns:c16="http://schemas.microsoft.com/office/drawing/2014/chart" uri="{C3380CC4-5D6E-409C-BE32-E72D297353CC}">
              <c16:uniqueId val="{0000000C-5FDF-4EA0-85B2-B6572D376A97}"/>
            </c:ext>
          </c:extLst>
        </c:ser>
        <c:dLbls>
          <c:showLegendKey val="0"/>
          <c:showVal val="0"/>
          <c:showCatName val="0"/>
          <c:showSerName val="0"/>
          <c:showPercent val="0"/>
          <c:showBubbleSize val="0"/>
        </c:dLbls>
        <c:marker val="1"/>
        <c:smooth val="0"/>
        <c:axId val="627314624"/>
        <c:axId val="627308720"/>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3280256"/>
        <c:crosses val="autoZero"/>
        <c:crossBetween val="between"/>
      </c:valAx>
      <c:valAx>
        <c:axId val="627308720"/>
        <c:scaling>
          <c:orientation val="minMax"/>
          <c:max val="3"/>
          <c:min val="-10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7314624"/>
        <c:crosses val="max"/>
        <c:crossBetween val="between"/>
        <c:majorUnit val="10"/>
      </c:valAx>
      <c:catAx>
        <c:axId val="627314624"/>
        <c:scaling>
          <c:orientation val="minMax"/>
        </c:scaling>
        <c:delete val="1"/>
        <c:axPos val="b"/>
        <c:numFmt formatCode="General" sourceLinked="1"/>
        <c:majorTickMark val="out"/>
        <c:minorTickMark val="none"/>
        <c:tickLblPos val="nextTo"/>
        <c:crossAx val="627308720"/>
        <c:crosses val="autoZero"/>
        <c:auto val="1"/>
        <c:lblAlgn val="ctr"/>
        <c:lblOffset val="100"/>
        <c:noMultiLvlLbl val="0"/>
      </c:catAx>
      <c:spPr>
        <a:noFill/>
        <a:ln>
          <a:noFill/>
        </a:ln>
        <a:effectLst/>
      </c:spPr>
    </c:plotArea>
    <c:legend>
      <c:legendPos val="b"/>
      <c:layout>
        <c:manualLayout>
          <c:xMode val="edge"/>
          <c:yMode val="edge"/>
          <c:x val="0.62147541469486955"/>
          <c:y val="7.2739025268900206E-2"/>
          <c:w val="0.29041385510625478"/>
          <c:h val="8.921949462199578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8740157499999996" l="0.7" r="0.7" t="0.78740157499999996" header="0.3" footer="0.3"/>
    <c:pageSetup orientation="landscape"/>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4" dropStyle="combo" dx="16" fmlaLink="Codierung!$G$1" fmlaRange="Codierung!$G$2:$G$4" noThreeD="1" sel="1" val="0"/>
</file>

<file path=xl/ctrlProps/ctrlProp10.xml><?xml version="1.0" encoding="utf-8"?>
<formControlPr xmlns="http://schemas.microsoft.com/office/spreadsheetml/2009/9/main" objectType="Drop" dropStyle="combo" dx="16" fmlaLink="Codierung!$G$1" fmlaRange="Codierung!$G$2:$G$4" noThreeD="1" sel="1" val="0"/>
</file>

<file path=xl/ctrlProps/ctrlProp11.xml><?xml version="1.0" encoding="utf-8"?>
<formControlPr xmlns="http://schemas.microsoft.com/office/spreadsheetml/2009/9/main" objectType="Drop" dropStyle="combo" dx="16" fmlaLink="Codierung!$G$1" fmlaRange="Codierung!$G$2:$G$4" noThreeD="1" sel="1" val="0"/>
</file>

<file path=xl/ctrlProps/ctrlProp12.xml><?xml version="1.0" encoding="utf-8"?>
<formControlPr xmlns="http://schemas.microsoft.com/office/spreadsheetml/2009/9/main" objectType="Drop" dropStyle="combo" dx="16" fmlaLink="Codierung!$G$1" fmlaRange="Codierung!$G$2:$G$4" noThreeD="1" sel="1" val="0"/>
</file>

<file path=xl/ctrlProps/ctrlProp13.xml><?xml version="1.0" encoding="utf-8"?>
<formControlPr xmlns="http://schemas.microsoft.com/office/spreadsheetml/2009/9/main" objectType="Drop" dropStyle="combo" dx="16" fmlaLink="Codierung!$G$1" fmlaRange="Codierung!$G$2:$G$4" noThreeD="1" sel="1" val="0"/>
</file>

<file path=xl/ctrlProps/ctrlProp14.xml><?xml version="1.0" encoding="utf-8"?>
<formControlPr xmlns="http://schemas.microsoft.com/office/spreadsheetml/2009/9/main" objectType="Drop" dropStyle="combo" dx="16" fmlaLink="Codierung!$G$1" fmlaRange="Codierung!$G$2:$G$4" noThreeD="1" sel="1" val="0"/>
</file>

<file path=xl/ctrlProps/ctrlProp15.xml><?xml version="1.0" encoding="utf-8"?>
<formControlPr xmlns="http://schemas.microsoft.com/office/spreadsheetml/2009/9/main" objectType="Drop" dropStyle="combo" dx="16" fmlaLink="Codierung!$G$1" fmlaRange="Codierung!$G$2:$G$4" noThreeD="1" sel="1" val="0"/>
</file>

<file path=xl/ctrlProps/ctrlProp16.xml><?xml version="1.0" encoding="utf-8"?>
<formControlPr xmlns="http://schemas.microsoft.com/office/spreadsheetml/2009/9/main" objectType="Drop" dropStyle="combo" dx="16" fmlaLink="Codierung!$G$1" fmlaRange="Codierung!$G$2:$G$4" noThreeD="1" sel="1" val="0"/>
</file>

<file path=xl/ctrlProps/ctrlProp2.xml><?xml version="1.0" encoding="utf-8"?>
<formControlPr xmlns="http://schemas.microsoft.com/office/spreadsheetml/2009/9/main" objectType="Drop" dropStyle="combo" dx="16" fmlaLink="Codierung!$G$1" fmlaRange="Codierung!$G$2:$G$4" noThreeD="1" sel="1" val="0"/>
</file>

<file path=xl/ctrlProps/ctrlProp3.xml><?xml version="1.0" encoding="utf-8"?>
<formControlPr xmlns="http://schemas.microsoft.com/office/spreadsheetml/2009/9/main" objectType="Drop" dropStyle="combo" dx="16" fmlaLink="Codierung!$G$1" fmlaRange="Codierung!$G$2:$G$4" noThreeD="1" sel="1" val="0"/>
</file>

<file path=xl/ctrlProps/ctrlProp4.xml><?xml version="1.0" encoding="utf-8"?>
<formControlPr xmlns="http://schemas.microsoft.com/office/spreadsheetml/2009/9/main" objectType="Drop" dropStyle="combo" dx="16" fmlaLink="Codierung!$G$1" fmlaRange="Codierung!$G$2:$G$4" noThreeD="1" sel="1" val="0"/>
</file>

<file path=xl/ctrlProps/ctrlProp5.xml><?xml version="1.0" encoding="utf-8"?>
<formControlPr xmlns="http://schemas.microsoft.com/office/spreadsheetml/2009/9/main" objectType="Drop" dropStyle="combo" dx="16" fmlaLink="Codierung!$G$1" fmlaRange="Codierung!$G$2:$G$4" noThreeD="1" sel="1" val="0"/>
</file>

<file path=xl/ctrlProps/ctrlProp6.xml><?xml version="1.0" encoding="utf-8"?>
<formControlPr xmlns="http://schemas.microsoft.com/office/spreadsheetml/2009/9/main" objectType="Drop" dropStyle="combo" dx="16" fmlaLink="Codierung!$G$1" fmlaRange="Codierung!$G$2:$G$4" noThreeD="1" sel="1" val="0"/>
</file>

<file path=xl/ctrlProps/ctrlProp7.xml><?xml version="1.0" encoding="utf-8"?>
<formControlPr xmlns="http://schemas.microsoft.com/office/spreadsheetml/2009/9/main" objectType="Drop" dropStyle="combo" dx="16" fmlaLink="Codierung!$G$1" fmlaRange="Codierung!$G$2:$G$4" noThreeD="1" sel="1" val="0"/>
</file>

<file path=xl/ctrlProps/ctrlProp8.xml><?xml version="1.0" encoding="utf-8"?>
<formControlPr xmlns="http://schemas.microsoft.com/office/spreadsheetml/2009/9/main" objectType="Drop" dropStyle="combo" dx="16" fmlaLink="Codierung!$G$1" fmlaRange="Codierung!$G$2:$G$4" noThreeD="1" sel="1" val="0"/>
</file>

<file path=xl/ctrlProps/ctrlProp9.xml><?xml version="1.0" encoding="utf-8"?>
<formControlPr xmlns="http://schemas.microsoft.com/office/spreadsheetml/2009/9/main" objectType="Drop" dropStyle="combo" dx="16" fmlaLink="Codierung!$G$1" fmlaRange="Codierung!$G$2:$G$4"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1.xml"/><Relationship Id="rId1"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image" Target="../media/image1.emf"/></Relationships>
</file>

<file path=xl/drawings/_rels/drawing25.xml.rels><?xml version="1.0" encoding="UTF-8" standalone="yes"?>
<Relationships xmlns="http://schemas.openxmlformats.org/package/2006/relationships"><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xdr:col>
      <xdr:colOff>1596837</xdr:colOff>
      <xdr:row>2</xdr:row>
      <xdr:rowOff>158750</xdr:rowOff>
    </xdr:to>
    <xdr:pic>
      <xdr:nvPicPr>
        <xdr:cNvPr id="2" name="Grafik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2280395" cy="528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390525</xdr:colOff>
          <xdr:row>3</xdr:row>
          <xdr:rowOff>171450</xdr:rowOff>
        </xdr:from>
        <xdr:to>
          <xdr:col>2</xdr:col>
          <xdr:colOff>1562100</xdr:colOff>
          <xdr:row>6</xdr:row>
          <xdr:rowOff>133350</xdr:rowOff>
        </xdr:to>
        <xdr:sp macro="" textlink="">
          <xdr:nvSpPr>
            <xdr:cNvPr id="14338" name="Drop Down 2" hidden="1">
              <a:extLst>
                <a:ext uri="{63B3BB69-23CF-44E3-9099-C40C66FF867C}">
                  <a14:compatExt spid="_x0000_s14338"/>
                </a:ext>
                <a:ext uri="{FF2B5EF4-FFF2-40B4-BE49-F238E27FC236}">
                  <a16:creationId xmlns:a16="http://schemas.microsoft.com/office/drawing/2014/main" id="{00000000-0008-0000-00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c:userShapes xmlns:c="http://schemas.openxmlformats.org/drawingml/2006/chart">
  <cdr:relSizeAnchor xmlns:cdr="http://schemas.openxmlformats.org/drawingml/2006/chartDrawing">
    <cdr:from>
      <cdr:x>0</cdr:x>
      <cdr:y>0.06202</cdr:y>
    </cdr:from>
    <cdr:to>
      <cdr:x>0.48931</cdr:x>
      <cdr:y>0.15891</cdr:y>
    </cdr:to>
    <cdr:sp macro="" textlink="Codierung!$I$224">
      <cdr:nvSpPr>
        <cdr:cNvPr id="2" name="Textfeld 1"/>
        <cdr:cNvSpPr txBox="1"/>
      </cdr:nvSpPr>
      <cdr:spPr>
        <a:xfrm xmlns:a="http://schemas.openxmlformats.org/drawingml/2006/main">
          <a:off x="0" y="136461"/>
          <a:ext cx="3705239" cy="2131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E844F19-3248-4B7F-B3CB-D4214C19C8B7}" type="TxLink">
            <a:rPr lang="en-US" sz="1000" b="1" i="0" u="none" strike="noStrike">
              <a:solidFill>
                <a:schemeClr val="tx1"/>
              </a:solidFill>
              <a:latin typeface="Arial" panose="020B0604020202020204" pitchFamily="34" charset="0"/>
              <a:ea typeface="Roboto" panose="02000000000000000000" pitchFamily="2" charset="0"/>
              <a:cs typeface="Arial" panose="020B0604020202020204" pitchFamily="34" charset="0"/>
            </a:rPr>
            <a:pPr/>
            <a:t>Preise Detailhandel und Preisdifferenz bio vs. nicht-bio in %</a:t>
          </a:fld>
          <a:endParaRPr lang="de-CH" sz="1100" b="1">
            <a:solidFill>
              <a:schemeClr val="tx1"/>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cdr:y>
    </cdr:from>
    <cdr:to>
      <cdr:x>0.19874</cdr:x>
      <cdr:y>0.07364</cdr:y>
    </cdr:to>
    <cdr:sp macro="" textlink="Codierung!$I$45">
      <cdr:nvSpPr>
        <cdr:cNvPr id="3" name="Textfeld 2"/>
        <cdr:cNvSpPr txBox="1"/>
      </cdr:nvSpPr>
      <cdr:spPr>
        <a:xfrm xmlns:a="http://schemas.openxmlformats.org/drawingml/2006/main">
          <a:off x="0" y="0"/>
          <a:ext cx="1504950" cy="1809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7F54EC2F-85F2-464D-850B-00BB6C8962DC}"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Gemüse</a:t>
          </a:fld>
          <a:endParaRPr lang="de-CH" sz="1100">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0.12791</cdr:y>
    </cdr:from>
    <cdr:to>
      <cdr:x>0.45157</cdr:x>
      <cdr:y>0.23643</cdr:y>
    </cdr:to>
    <cdr:sp macro="" textlink="Codierung!$I$225">
      <cdr:nvSpPr>
        <cdr:cNvPr id="4" name="Textfeld 3"/>
        <cdr:cNvSpPr txBox="1"/>
      </cdr:nvSpPr>
      <cdr:spPr>
        <a:xfrm xmlns:a="http://schemas.openxmlformats.org/drawingml/2006/main">
          <a:off x="0" y="303367"/>
          <a:ext cx="3419457" cy="2573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4F4BE12-D0DC-42EA-A76F-D300302C5AE4}" type="TxLink">
            <a:rPr lang="en-US" sz="1000" b="0" i="0" u="none" strike="noStrike">
              <a:solidFill>
                <a:schemeClr val="tx1"/>
              </a:solidFill>
              <a:latin typeface="Arial" panose="020B0604020202020204" pitchFamily="34" charset="0"/>
              <a:ea typeface="Roboto" panose="02000000000000000000" pitchFamily="2" charset="0"/>
              <a:cs typeface="Arial" panose="020B0604020202020204" pitchFamily="34" charset="0"/>
            </a:rPr>
            <a:pPr/>
            <a:t>in CHF/kg (Salatgurken und Eisberg CHF/Stk.)</a:t>
          </a:fld>
          <a:endParaRPr lang="de-CH" sz="1100">
            <a:solidFill>
              <a:schemeClr val="tx1"/>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0.19375</cdr:y>
    </cdr:from>
    <cdr:to>
      <cdr:x>0.26164</cdr:x>
      <cdr:y>0.27515</cdr:y>
    </cdr:to>
    <cdr:sp macro="" textlink="'Gemüse Daten'!$B$19">
      <cdr:nvSpPr>
        <cdr:cNvPr id="5" name="Textfeld 4"/>
        <cdr:cNvSpPr txBox="1"/>
      </cdr:nvSpPr>
      <cdr:spPr>
        <a:xfrm xmlns:a="http://schemas.openxmlformats.org/drawingml/2006/main">
          <a:off x="0" y="470591"/>
          <a:ext cx="1981236" cy="19771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3E9557C-43A6-4151-B21D-5B9C3C1FB4AB}"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02 2024</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0.00126</cdr:x>
      <cdr:y>0.91968</cdr:y>
    </cdr:from>
    <cdr:to>
      <cdr:x>0.46634</cdr:x>
      <cdr:y>1</cdr:y>
    </cdr:to>
    <cdr:sp macro="" textlink="Codierung!$I$145">
      <cdr:nvSpPr>
        <cdr:cNvPr id="7" name="Textfeld 1"/>
        <cdr:cNvSpPr txBox="1"/>
      </cdr:nvSpPr>
      <cdr:spPr>
        <a:xfrm xmlns:a="http://schemas.openxmlformats.org/drawingml/2006/main">
          <a:off x="9525" y="2181229"/>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93A69DC-E571-4E78-8662-FE2C53FDFCC8}" type="TxLink">
            <a:rPr lang="en-US" sz="800" b="0" i="0" u="none" strike="noStrike">
              <a:solidFill>
                <a:schemeClr val="bg1">
                  <a:lumMod val="50000"/>
                </a:schemeClr>
              </a:solidFill>
              <a:latin typeface="Arial"/>
              <a:cs typeface="Arial"/>
            </a:rPr>
            <a:pPr algn="l"/>
            <a:t>Quelle: BLW, Fachbereich Marktanalysen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Mengen Detailhandel und Anteil bio in %</a:t>
          </a:fld>
          <a:endParaRPr lang="de-CH" sz="1100" b="1">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0.01199</cdr:y>
    </cdr:from>
    <cdr:to>
      <cdr:x>0.19824</cdr:x>
      <cdr:y>0.08034</cdr:y>
    </cdr:to>
    <cdr:sp macro="" textlink="Codierung!$I$45">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73D1176-4CE8-4DD1-92D7-800979F5ADF2}"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Gemüse</a:t>
          </a:fld>
          <a:endParaRPr lang="de-CH" sz="1100">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ysClr val="windowText" lastClr="000000"/>
              </a:solidFill>
              <a:latin typeface="Arial" panose="020B0604020202020204" pitchFamily="34" charset="0"/>
              <a:ea typeface="Roboto" panose="02000000000000000000" pitchFamily="2" charset="0"/>
              <a:cs typeface="Arial" panose="020B0604020202020204" pitchFamily="34" charset="0"/>
            </a:rPr>
            <a:pPr/>
            <a:t>Tonnen</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panose="020B0604020202020204" pitchFamily="34" charset="0"/>
              <a:ea typeface="Roboto" panose="02000000000000000000" pitchFamily="2" charset="0"/>
              <a:cs typeface="Arial" panose="020B0604020202020204" pitchFamily="34" charset="0"/>
            </a:rPr>
            <a:pPr algn="l"/>
            <a:t>Quelle: NielsenIQ Switzerland, Total Market Consumer/Retail Panel</a:t>
          </a:fld>
          <a:endParaRPr lang="en-US" sz="800" b="0">
            <a:solidFill>
              <a:schemeClr val="bg1">
                <a:lumMod val="50000"/>
              </a:schemeClr>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0.20738</cdr:y>
    </cdr:from>
    <cdr:to>
      <cdr:x>0.26098</cdr:x>
      <cdr:y>0.28474</cdr:y>
    </cdr:to>
    <cdr:sp macro="" textlink="'Gemüse Daten'!$B$19">
      <cdr:nvSpPr>
        <cdr:cNvPr id="7" name="Textfeld 1"/>
        <cdr:cNvSpPr txBox="1"/>
      </cdr:nvSpPr>
      <cdr:spPr>
        <a:xfrm xmlns:a="http://schemas.openxmlformats.org/drawingml/2006/main">
          <a:off x="0" y="517525"/>
          <a:ext cx="1981236" cy="1930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B690E9B-80C6-4CA3-BBDD-CAF01DBBB37C}"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02 2024</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104775</xdr:rowOff>
        </xdr:to>
        <xdr:sp macro="" textlink="">
          <xdr:nvSpPr>
            <xdr:cNvPr id="36865" name="Drop Down 1" hidden="1">
              <a:extLst>
                <a:ext uri="{63B3BB69-23CF-44E3-9099-C40C66FF867C}">
                  <a14:compatExt spid="_x0000_s36865"/>
                </a:ext>
                <a:ext uri="{FF2B5EF4-FFF2-40B4-BE49-F238E27FC236}">
                  <a16:creationId xmlns:a16="http://schemas.microsoft.com/office/drawing/2014/main" id="{00000000-0008-0000-0400-000001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47624</xdr:colOff>
      <xdr:row>0</xdr:row>
      <xdr:rowOff>47624</xdr:rowOff>
    </xdr:from>
    <xdr:to>
      <xdr:col>1</xdr:col>
      <xdr:colOff>600074</xdr:colOff>
      <xdr:row>2</xdr:row>
      <xdr:rowOff>121443</xdr:rowOff>
    </xdr:to>
    <xdr:pic>
      <xdr:nvPicPr>
        <xdr:cNvPr id="7" name="Grafik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4" y="47624"/>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28574</xdr:colOff>
      <xdr:row>0</xdr:row>
      <xdr:rowOff>28575</xdr:rowOff>
    </xdr:from>
    <xdr:to>
      <xdr:col>5</xdr:col>
      <xdr:colOff>518</xdr:colOff>
      <xdr:row>2</xdr:row>
      <xdr:rowOff>104520</xdr:rowOff>
    </xdr:to>
    <xdr:pic>
      <xdr:nvPicPr>
        <xdr:cNvPr id="2" name="Grafik 1">
          <a:extLst>
            <a:ext uri="{FF2B5EF4-FFF2-40B4-BE49-F238E27FC236}">
              <a16:creationId xmlns:a16="http://schemas.microsoft.com/office/drawing/2014/main" id="{00000000-0008-0000-05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199" y="28575"/>
          <a:ext cx="1267344" cy="323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0</xdr:colOff>
      <xdr:row>0</xdr:row>
      <xdr:rowOff>0</xdr:rowOff>
    </xdr:from>
    <xdr:to>
      <xdr:col>30</xdr:col>
      <xdr:colOff>438150</xdr:colOff>
      <xdr:row>2</xdr:row>
      <xdr:rowOff>0</xdr:rowOff>
    </xdr:to>
    <xdr:pic>
      <xdr:nvPicPr>
        <xdr:cNvPr id="3" name="Grafik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0"/>
          <a:ext cx="1266825"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75777" name="Drop Down 1" hidden="1">
              <a:extLst>
                <a:ext uri="{63B3BB69-23CF-44E3-9099-C40C66FF867C}">
                  <a14:compatExt spid="_x0000_s75777"/>
                </a:ext>
                <a:ext uri="{FF2B5EF4-FFF2-40B4-BE49-F238E27FC236}">
                  <a16:creationId xmlns:a16="http://schemas.microsoft.com/office/drawing/2014/main" id="{00000000-0008-0000-0500-0000012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781051</xdr:colOff>
      <xdr:row>7</xdr:row>
      <xdr:rowOff>9524</xdr:rowOff>
    </xdr:from>
    <xdr:to>
      <xdr:col>50</xdr:col>
      <xdr:colOff>428626</xdr:colOff>
      <xdr:row>22</xdr:row>
      <xdr:rowOff>0</xdr:rowOff>
    </xdr:to>
    <xdr:graphicFrame macro="">
      <xdr:nvGraphicFramePr>
        <xdr:cNvPr id="5" name="Diagramm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0</xdr:colOff>
      <xdr:row>22</xdr:row>
      <xdr:rowOff>16329</xdr:rowOff>
    </xdr:from>
    <xdr:to>
      <xdr:col>51</xdr:col>
      <xdr:colOff>9525</xdr:colOff>
      <xdr:row>37</xdr:row>
      <xdr:rowOff>63954</xdr:rowOff>
    </xdr:to>
    <xdr:graphicFrame macro="">
      <xdr:nvGraphicFramePr>
        <xdr:cNvPr id="6" name="Diagramm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0.06202</cdr:y>
    </cdr:from>
    <cdr:to>
      <cdr:x>0.48931</cdr:x>
      <cdr:y>0.15891</cdr:y>
    </cdr:to>
    <cdr:sp macro="" textlink="Codierung!$I$224">
      <cdr:nvSpPr>
        <cdr:cNvPr id="2" name="Textfeld 1"/>
        <cdr:cNvSpPr txBox="1"/>
      </cdr:nvSpPr>
      <cdr:spPr>
        <a:xfrm xmlns:a="http://schemas.openxmlformats.org/drawingml/2006/main">
          <a:off x="0" y="136461"/>
          <a:ext cx="3705239" cy="2131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E844F19-3248-4B7F-B3CB-D4214C19C8B7}" type="TxLink">
            <a:rPr lang="en-US" sz="1000" b="1" i="0" u="none" strike="noStrike">
              <a:solidFill>
                <a:srgbClr val="000000"/>
              </a:solidFill>
              <a:latin typeface="Arial"/>
              <a:cs typeface="Arial"/>
            </a:rPr>
            <a:pPr/>
            <a:t>Preise Detailhandel und Preisdifferenz bio vs. nicht-bio in %</a:t>
          </a:fld>
          <a:endParaRPr lang="de-CH" sz="1100" b="1"/>
        </a:p>
      </cdr:txBody>
    </cdr:sp>
  </cdr:relSizeAnchor>
  <cdr:relSizeAnchor xmlns:cdr="http://schemas.openxmlformats.org/drawingml/2006/chartDrawing">
    <cdr:from>
      <cdr:x>0</cdr:x>
      <cdr:y>0</cdr:y>
    </cdr:from>
    <cdr:to>
      <cdr:x>0.19874</cdr:x>
      <cdr:y>0.07364</cdr:y>
    </cdr:to>
    <cdr:sp macro="" textlink="Codierung!$I$44">
      <cdr:nvSpPr>
        <cdr:cNvPr id="3" name="Textfeld 2"/>
        <cdr:cNvSpPr txBox="1"/>
      </cdr:nvSpPr>
      <cdr:spPr>
        <a:xfrm xmlns:a="http://schemas.openxmlformats.org/drawingml/2006/main">
          <a:off x="0" y="0"/>
          <a:ext cx="1504950" cy="1809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B028AEE6-8495-483B-AF71-E47944D3117F}" type="TxLink">
            <a:rPr lang="en-US" sz="1000" b="0" i="0" u="none" strike="noStrike">
              <a:solidFill>
                <a:srgbClr val="000000"/>
              </a:solidFill>
              <a:latin typeface="Arial"/>
              <a:cs typeface="Arial"/>
            </a:rPr>
            <a:pPr/>
            <a:t>Früchte</a:t>
          </a:fld>
          <a:endParaRPr lang="de-CH" sz="1100"/>
        </a:p>
      </cdr:txBody>
    </cdr:sp>
  </cdr:relSizeAnchor>
  <cdr:relSizeAnchor xmlns:cdr="http://schemas.openxmlformats.org/drawingml/2006/chartDrawing">
    <cdr:from>
      <cdr:x>0</cdr:x>
      <cdr:y>0.12791</cdr:y>
    </cdr:from>
    <cdr:to>
      <cdr:x>0.45157</cdr:x>
      <cdr:y>0.23643</cdr:y>
    </cdr:to>
    <cdr:sp macro="" textlink="Codierung!$I$550">
      <cdr:nvSpPr>
        <cdr:cNvPr id="4" name="Textfeld 3"/>
        <cdr:cNvSpPr txBox="1"/>
      </cdr:nvSpPr>
      <cdr:spPr>
        <a:xfrm xmlns:a="http://schemas.openxmlformats.org/drawingml/2006/main">
          <a:off x="0" y="281437"/>
          <a:ext cx="3419457" cy="2387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D5A18FF-4A51-4601-AAB7-22AA6057F5FE}" type="TxLink">
            <a:rPr lang="en-US" sz="1000" b="0" i="0" u="none" strike="noStrike">
              <a:solidFill>
                <a:srgbClr val="000000"/>
              </a:solidFill>
              <a:latin typeface="Arial"/>
              <a:cs typeface="Arial"/>
            </a:rPr>
            <a:pPr/>
            <a:t>in CHF/kg (Kiwi und Zitronen CHF/Stk.)</a:t>
          </a:fld>
          <a:endParaRPr lang="de-CH" sz="1100">
            <a:solidFill>
              <a:schemeClr val="bg1">
                <a:lumMod val="50000"/>
              </a:schemeClr>
            </a:solidFill>
          </a:endParaRPr>
        </a:p>
      </cdr:txBody>
    </cdr:sp>
  </cdr:relSizeAnchor>
  <cdr:relSizeAnchor xmlns:cdr="http://schemas.openxmlformats.org/drawingml/2006/chartDrawing">
    <cdr:from>
      <cdr:x>0</cdr:x>
      <cdr:y>0.19767</cdr:y>
    </cdr:from>
    <cdr:to>
      <cdr:x>0.26164</cdr:x>
      <cdr:y>0.27907</cdr:y>
    </cdr:to>
    <cdr:sp macro="" textlink="'Früchte Daten'!$B$19">
      <cdr:nvSpPr>
        <cdr:cNvPr id="5" name="Textfeld 4"/>
        <cdr:cNvSpPr txBox="1"/>
      </cdr:nvSpPr>
      <cdr:spPr>
        <a:xfrm xmlns:a="http://schemas.openxmlformats.org/drawingml/2006/main">
          <a:off x="0" y="468819"/>
          <a:ext cx="1981236" cy="19305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DDDC6C73-00D2-4D86-8B8E-E199DB44CC6E}" type="TxLink">
            <a:rPr lang="en-US" sz="1000" b="0" i="0" u="none" strike="noStrike">
              <a:solidFill>
                <a:srgbClr val="000000"/>
              </a:solidFill>
              <a:latin typeface="Arial"/>
              <a:cs typeface="Arial"/>
            </a:rPr>
            <a:pPr/>
            <a:t>02 2024</a:t>
          </a:fld>
          <a:endParaRPr lang="de-CH" sz="11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0.91968</cdr:y>
    </cdr:from>
    <cdr:to>
      <cdr:x>0.46508</cdr:x>
      <cdr:y>1</cdr:y>
    </cdr:to>
    <cdr:sp macro="" textlink="Codierung!$I$145">
      <cdr:nvSpPr>
        <cdr:cNvPr id="7" name="Textfeld 1"/>
        <cdr:cNvSpPr txBox="1"/>
      </cdr:nvSpPr>
      <cdr:spPr>
        <a:xfrm xmlns:a="http://schemas.openxmlformats.org/drawingml/2006/main">
          <a:off x="0" y="2268828"/>
          <a:ext cx="3521760" cy="1981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54E906E-065D-444E-866A-FF435F14719A}" type="TxLink">
            <a:rPr lang="en-US" sz="800" b="0" i="0" u="none" strike="noStrike">
              <a:solidFill>
                <a:schemeClr val="bg1">
                  <a:lumMod val="50000"/>
                </a:schemeClr>
              </a:solidFill>
              <a:latin typeface="Arial"/>
              <a:cs typeface="Arial"/>
            </a:rPr>
            <a:pPr algn="l"/>
            <a:t>Quelle: BLW, Fachbereich Marktanalysen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a:cs typeface="Arial"/>
            </a:rPr>
            <a:pPr/>
            <a:t>Mengen Detailhandel und Anteil bio in %</a:t>
          </a:fld>
          <a:endParaRPr lang="de-CH" sz="1100" b="1"/>
        </a:p>
      </cdr:txBody>
    </cdr:sp>
  </cdr:relSizeAnchor>
  <cdr:relSizeAnchor xmlns:cdr="http://schemas.openxmlformats.org/drawingml/2006/chartDrawing">
    <cdr:from>
      <cdr:x>0</cdr:x>
      <cdr:y>0.01199</cdr:y>
    </cdr:from>
    <cdr:to>
      <cdr:x>0.19824</cdr:x>
      <cdr:y>0.08034</cdr:y>
    </cdr:to>
    <cdr:sp macro="" textlink="Codierung!$I$44">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D54ABFD-4DEC-4CD7-8889-2F9C933242AF}" type="TxLink">
            <a:rPr lang="en-US" sz="1000" b="0" i="0" u="none" strike="noStrike">
              <a:solidFill>
                <a:srgbClr val="000000"/>
              </a:solidFill>
              <a:latin typeface="Arial"/>
              <a:cs typeface="Arial"/>
            </a:rPr>
            <a:pPr/>
            <a:t>Früchte</a:t>
          </a:fld>
          <a:endParaRPr lang="de-CH" sz="1100"/>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chemeClr val="tx1"/>
              </a:solidFill>
              <a:latin typeface="Arial"/>
              <a:cs typeface="Arial"/>
            </a:rPr>
            <a:pPr/>
            <a:t>Tonnen</a:t>
          </a:fld>
          <a:endParaRPr lang="de-CH" sz="1100">
            <a:solidFill>
              <a:schemeClr val="tx1"/>
            </a:solidFill>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a:cs typeface="Arial"/>
            </a:rPr>
            <a:pPr algn="l"/>
            <a:t>Quelle: NielsenIQ Switzerland, Total Market Consumer/Retail Panel</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0.20738</cdr:y>
    </cdr:from>
    <cdr:to>
      <cdr:x>0.26098</cdr:x>
      <cdr:y>0.28474</cdr:y>
    </cdr:to>
    <cdr:sp macro="" textlink="'Früchte Daten'!$B$19">
      <cdr:nvSpPr>
        <cdr:cNvPr id="8" name="Textfeld 1"/>
        <cdr:cNvSpPr txBox="1"/>
      </cdr:nvSpPr>
      <cdr:spPr>
        <a:xfrm xmlns:a="http://schemas.openxmlformats.org/drawingml/2006/main">
          <a:off x="0" y="517525"/>
          <a:ext cx="1981236" cy="1930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C124357-F90F-40F2-8CB5-05DEC6725FEB}" type="TxLink">
            <a:rPr lang="en-US" sz="1000" b="0" i="0" u="none" strike="noStrike">
              <a:solidFill>
                <a:srgbClr val="000000"/>
              </a:solidFill>
              <a:latin typeface="Arial"/>
              <a:cs typeface="Arial"/>
            </a:rPr>
            <a:pPr/>
            <a:t>02 2024</a:t>
          </a:fld>
          <a:endParaRPr lang="de-CH" sz="1100">
            <a:solidFill>
              <a:schemeClr val="tx1"/>
            </a:solidFill>
            <a:latin typeface="Arial" panose="020B0604020202020204" pitchFamily="34" charset="0"/>
            <a:cs typeface="Arial" panose="020B0604020202020204" pitchFamily="34" charset="0"/>
          </a:endParaRPr>
        </a:p>
      </cdr:txBody>
    </cdr:sp>
  </cdr:relSizeAnchor>
</c:userShapes>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74753" name="Drop Down 1" hidden="1">
              <a:extLst>
                <a:ext uri="{63B3BB69-23CF-44E3-9099-C40C66FF867C}">
                  <a14:compatExt spid="_x0000_s74753"/>
                </a:ext>
                <a:ext uri="{FF2B5EF4-FFF2-40B4-BE49-F238E27FC236}">
                  <a16:creationId xmlns:a16="http://schemas.microsoft.com/office/drawing/2014/main" id="{00000000-0008-0000-0600-0000012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6</xdr:col>
      <xdr:colOff>361950</xdr:colOff>
      <xdr:row>9</xdr:row>
      <xdr:rowOff>152400</xdr:rowOff>
    </xdr:from>
    <xdr:ext cx="184731" cy="264560"/>
    <xdr:sp macro="" textlink="">
      <xdr:nvSpPr>
        <xdr:cNvPr id="3" name="Textfeld 2">
          <a:extLst>
            <a:ext uri="{FF2B5EF4-FFF2-40B4-BE49-F238E27FC236}">
              <a16:creationId xmlns:a16="http://schemas.microsoft.com/office/drawing/2014/main" id="{00000000-0008-0000-0600-000003000000}"/>
            </a:ext>
          </a:extLst>
        </xdr:cNvPr>
        <xdr:cNvSpPr txBox="1"/>
      </xdr:nvSpPr>
      <xdr:spPr>
        <a:xfrm>
          <a:off x="4876800" y="162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38101</xdr:colOff>
      <xdr:row>0</xdr:row>
      <xdr:rowOff>38100</xdr:rowOff>
    </xdr:from>
    <xdr:to>
      <xdr:col>1</xdr:col>
      <xdr:colOff>714375</xdr:colOff>
      <xdr:row>3</xdr:row>
      <xdr:rowOff>12533</xdr:rowOff>
    </xdr:to>
    <xdr:pic>
      <xdr:nvPicPr>
        <xdr:cNvPr id="4" name="Grafik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1" y="38100"/>
          <a:ext cx="1752599" cy="345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63489" name="Drop Down 1" hidden="1">
              <a:extLst>
                <a:ext uri="{63B3BB69-23CF-44E3-9099-C40C66FF867C}">
                  <a14:compatExt spid="_x0000_s63489"/>
                </a:ext>
                <a:ext uri="{FF2B5EF4-FFF2-40B4-BE49-F238E27FC236}">
                  <a16:creationId xmlns:a16="http://schemas.microsoft.com/office/drawing/2014/main" id="{00000000-0008-0000-0700-000001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47625</xdr:colOff>
      <xdr:row>0</xdr:row>
      <xdr:rowOff>38100</xdr:rowOff>
    </xdr:from>
    <xdr:to>
      <xdr:col>1</xdr:col>
      <xdr:colOff>708664</xdr:colOff>
      <xdr:row>3</xdr:row>
      <xdr:rowOff>9525</xdr:rowOff>
    </xdr:to>
    <xdr:pic>
      <xdr:nvPicPr>
        <xdr:cNvPr id="7" name="Grafik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1737364"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26</xdr:col>
      <xdr:colOff>752475</xdr:colOff>
      <xdr:row>6</xdr:row>
      <xdr:rowOff>38099</xdr:rowOff>
    </xdr:from>
    <xdr:to>
      <xdr:col>51</xdr:col>
      <xdr:colOff>19049</xdr:colOff>
      <xdr:row>22</xdr:row>
      <xdr:rowOff>47625</xdr:rowOff>
    </xdr:to>
    <xdr:graphicFrame macro="">
      <xdr:nvGraphicFramePr>
        <xdr:cNvPr id="3" name="Diagramm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752475</xdr:colOff>
      <xdr:row>22</xdr:row>
      <xdr:rowOff>133349</xdr:rowOff>
    </xdr:from>
    <xdr:to>
      <xdr:col>51</xdr:col>
      <xdr:colOff>28575</xdr:colOff>
      <xdr:row>38</xdr:row>
      <xdr:rowOff>123824</xdr:rowOff>
    </xdr:to>
    <xdr:graphicFrame macro="">
      <xdr:nvGraphicFramePr>
        <xdr:cNvPr id="4" name="Diagramm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27</xdr:col>
      <xdr:colOff>19050</xdr:colOff>
      <xdr:row>0</xdr:row>
      <xdr:rowOff>19050</xdr:rowOff>
    </xdr:from>
    <xdr:to>
      <xdr:col>30</xdr:col>
      <xdr:colOff>457200</xdr:colOff>
      <xdr:row>2</xdr:row>
      <xdr:rowOff>95250</xdr:rowOff>
    </xdr:to>
    <xdr:pic>
      <xdr:nvPicPr>
        <xdr:cNvPr id="13" name="Grafik 12">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201275" y="1905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44033" name="Drop Down 1" hidden="1">
              <a:extLst>
                <a:ext uri="{63B3BB69-23CF-44E3-9099-C40C66FF867C}">
                  <a14:compatExt spid="_x0000_s44033"/>
                </a:ext>
                <a:ext uri="{FF2B5EF4-FFF2-40B4-BE49-F238E27FC236}">
                  <a16:creationId xmlns:a16="http://schemas.microsoft.com/office/drawing/2014/main" id="{00000000-0008-0000-0800-000001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0</xdr:row>
          <xdr:rowOff>0</xdr:rowOff>
        </xdr:from>
        <xdr:to>
          <xdr:col>50</xdr:col>
          <xdr:colOff>238125</xdr:colOff>
          <xdr:row>3</xdr:row>
          <xdr:rowOff>0</xdr:rowOff>
        </xdr:to>
        <xdr:sp macro="" textlink="">
          <xdr:nvSpPr>
            <xdr:cNvPr id="44034" name="Drop Down 2" hidden="1">
              <a:extLst>
                <a:ext uri="{63B3BB69-23CF-44E3-9099-C40C66FF867C}">
                  <a14:compatExt spid="_x0000_s44034"/>
                </a:ext>
                <a:ext uri="{FF2B5EF4-FFF2-40B4-BE49-F238E27FC236}">
                  <a16:creationId xmlns:a16="http://schemas.microsoft.com/office/drawing/2014/main" id="{00000000-0008-0000-0800-000002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9525</xdr:colOff>
      <xdr:row>0</xdr:row>
      <xdr:rowOff>28575</xdr:rowOff>
    </xdr:from>
    <xdr:to>
      <xdr:col>4</xdr:col>
      <xdr:colOff>447675</xdr:colOff>
      <xdr:row>2</xdr:row>
      <xdr:rowOff>104775</xdr:rowOff>
    </xdr:to>
    <xdr:pic>
      <xdr:nvPicPr>
        <xdr:cNvPr id="8" name="Grafik 7">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0" y="28575"/>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c:userShapes xmlns:c="http://schemas.openxmlformats.org/drawingml/2006/chart">
  <cdr:relSizeAnchor xmlns:cdr="http://schemas.openxmlformats.org/drawingml/2006/chartDrawing">
    <cdr:from>
      <cdr:x>0</cdr:x>
      <cdr:y>0</cdr:y>
    </cdr:from>
    <cdr:to>
      <cdr:x>0.0027</cdr:x>
      <cdr:y>0.00394</cdr:y>
    </cdr:to>
    <cdr:pic>
      <cdr:nvPicPr>
        <cdr:cNvPr id="2" name="chart">
          <a:extLst xmlns:a="http://schemas.openxmlformats.org/drawingml/2006/main">
            <a:ext uri="{FF2B5EF4-FFF2-40B4-BE49-F238E27FC236}">
              <a16:creationId xmlns:a16="http://schemas.microsoft.com/office/drawing/2014/main" id="{167C9228-A9E0-45EE-81C3-2D7AB228065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0.0027</cdr:x>
      <cdr:y>0.00394</cdr:y>
    </cdr:to>
    <cdr:pic>
      <cdr:nvPicPr>
        <cdr:cNvPr id="3" name="chart">
          <a:extLst xmlns:a="http://schemas.openxmlformats.org/drawingml/2006/main">
            <a:ext uri="{FF2B5EF4-FFF2-40B4-BE49-F238E27FC236}">
              <a16:creationId xmlns:a16="http://schemas.microsoft.com/office/drawing/2014/main" id="{751CC39E-3522-46D4-BB5A-D081F05A9D3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0.92337</cdr:y>
    </cdr:from>
    <cdr:to>
      <cdr:x>0.46921</cdr:x>
      <cdr:y>1</cdr:y>
    </cdr:to>
    <cdr:sp macro="" textlink="Codierung!$I$145">
      <cdr:nvSpPr>
        <cdr:cNvPr id="7" name="Textfeld 1"/>
        <cdr:cNvSpPr txBox="1"/>
      </cdr:nvSpPr>
      <cdr:spPr>
        <a:xfrm xmlns:a="http://schemas.openxmlformats.org/drawingml/2006/main">
          <a:off x="0" y="2295528"/>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D6FD7C8-59CF-44C2-8556-0119DC03D777}" type="TxLink">
            <a:rPr lang="en-US" sz="800" b="0" i="0" u="none" strike="noStrike">
              <a:solidFill>
                <a:schemeClr val="bg1">
                  <a:lumMod val="50000"/>
                </a:schemeClr>
              </a:solidFill>
              <a:latin typeface="Arial"/>
              <a:cs typeface="Arial"/>
            </a:rPr>
            <a:pPr algn="l"/>
            <a:t>Quelle: BLW, Fachbereich Marktanalysen</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cdr:y>
    </cdr:from>
    <cdr:to>
      <cdr:x>0.46921</cdr:x>
      <cdr:y>0.07663</cdr:y>
    </cdr:to>
    <cdr:sp macro="" textlink="Codierung!$I$378">
      <cdr:nvSpPr>
        <cdr:cNvPr id="8" name="Textfeld 1"/>
        <cdr:cNvSpPr txBox="1"/>
      </cdr:nvSpPr>
      <cdr:spPr>
        <a:xfrm xmlns:a="http://schemas.openxmlformats.org/drawingml/2006/main">
          <a:off x="0" y="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EF21E9F5-81BA-4153-9EB8-7099E987CD24}" type="TxLink">
            <a:rPr lang="en-US" sz="1000" b="0" i="0" u="none" strike="noStrike">
              <a:solidFill>
                <a:srgbClr val="000000"/>
              </a:solidFill>
              <a:latin typeface="Arial"/>
              <a:cs typeface="Arial"/>
            </a:rPr>
            <a:pPr algn="l"/>
            <a:t>Rohmilch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0.06641</cdr:y>
    </cdr:from>
    <cdr:to>
      <cdr:x>0.46921</cdr:x>
      <cdr:y>0.14304</cdr:y>
    </cdr:to>
    <cdr:sp macro="" textlink="">
      <cdr:nvSpPr>
        <cdr:cNvPr id="10" name="Textfeld 1"/>
        <cdr:cNvSpPr txBox="1"/>
      </cdr:nvSpPr>
      <cdr:spPr>
        <a:xfrm xmlns:a="http://schemas.openxmlformats.org/drawingml/2006/main">
          <a:off x="0" y="1651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0.00677</cdr:x>
      <cdr:y>0.02043</cdr:y>
    </cdr:from>
    <cdr:to>
      <cdr:x>0.47598</cdr:x>
      <cdr:y>0.09706</cdr:y>
    </cdr:to>
    <cdr:sp macro="" textlink="">
      <cdr:nvSpPr>
        <cdr:cNvPr id="11" name="Textfeld 1"/>
        <cdr:cNvSpPr txBox="1"/>
      </cdr:nvSpPr>
      <cdr:spPr>
        <a:xfrm xmlns:a="http://schemas.openxmlformats.org/drawingml/2006/main">
          <a:off x="50800" y="508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0.06381</cdr:y>
    </cdr:from>
    <cdr:to>
      <cdr:x>0.49366</cdr:x>
      <cdr:y>0.15625</cdr:y>
    </cdr:to>
    <cdr:sp macro="" textlink="Codierung!$I$489">
      <cdr:nvSpPr>
        <cdr:cNvPr id="17" name="Textfeld 1"/>
        <cdr:cNvSpPr txBox="1"/>
      </cdr:nvSpPr>
      <cdr:spPr>
        <a:xfrm xmlns:a="http://schemas.openxmlformats.org/drawingml/2006/main">
          <a:off x="0" y="162113"/>
          <a:ext cx="3668318" cy="23483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60C5891-8229-43E9-92F5-EBF8C8A3A50E}" type="TxLink">
            <a:rPr lang="en-US" sz="1000" b="1" i="0" u="none" strike="noStrike">
              <a:solidFill>
                <a:srgbClr val="000000"/>
              </a:solidFill>
              <a:latin typeface="Arial"/>
              <a:cs typeface="Arial"/>
            </a:rPr>
            <a:pPr/>
            <a:t>Produzentenpreis bio und konventionell und Preisdifferenz</a:t>
          </a:fld>
          <a:endParaRPr lang="de-CH" sz="1100" b="1"/>
        </a:p>
      </cdr:txBody>
    </cdr:sp>
  </cdr:relSizeAnchor>
  <cdr:relSizeAnchor xmlns:cdr="http://schemas.openxmlformats.org/drawingml/2006/chartDrawing">
    <cdr:from>
      <cdr:x>0</cdr:x>
      <cdr:y>0.12771</cdr:y>
    </cdr:from>
    <cdr:to>
      <cdr:x>0.46921</cdr:x>
      <cdr:y>0.20434</cdr:y>
    </cdr:to>
    <cdr:sp macro="" textlink="Codierung!$I$490">
      <cdr:nvSpPr>
        <cdr:cNvPr id="19" name="Textfeld 1"/>
        <cdr:cNvSpPr txBox="1"/>
      </cdr:nvSpPr>
      <cdr:spPr>
        <a:xfrm xmlns:a="http://schemas.openxmlformats.org/drawingml/2006/main">
          <a:off x="0" y="3175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600FB8DA-DAF2-4CF7-8761-3FAD85B87CFE}" type="TxLink">
            <a:rPr lang="en-US" sz="1000" b="0" i="0" u="none" strike="noStrike">
              <a:solidFill>
                <a:srgbClr val="000000"/>
              </a:solidFill>
              <a:latin typeface="Arial"/>
              <a:cs typeface="Arial"/>
            </a:rPr>
            <a:pPr algn="l"/>
            <a:t>Gesamtmilch, CH-Ø</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0.18902</cdr:y>
    </cdr:from>
    <cdr:to>
      <cdr:x>0.46921</cdr:x>
      <cdr:y>0.26564</cdr:y>
    </cdr:to>
    <cdr:sp macro="" textlink="Codierung!$I$124">
      <cdr:nvSpPr>
        <cdr:cNvPr id="20" name="Textfeld 1"/>
        <cdr:cNvSpPr txBox="1"/>
      </cdr:nvSpPr>
      <cdr:spPr>
        <a:xfrm xmlns:a="http://schemas.openxmlformats.org/drawingml/2006/main">
          <a:off x="0" y="4699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42375E0-24FE-4C19-851C-E06D27FADF27}" type="TxLink">
            <a:rPr lang="en-US" sz="1000" b="0" i="0" u="none" strike="noStrike">
              <a:solidFill>
                <a:srgbClr val="000000"/>
              </a:solidFill>
              <a:latin typeface="Arial"/>
              <a:cs typeface="Arial"/>
            </a:rPr>
            <a:pPr algn="l"/>
            <a:t>Rp./kg</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202406</xdr:colOff>
      <xdr:row>62</xdr:row>
      <xdr:rowOff>142874</xdr:rowOff>
    </xdr:from>
    <xdr:to>
      <xdr:col>11</xdr:col>
      <xdr:colOff>329595</xdr:colOff>
      <xdr:row>92</xdr:row>
      <xdr:rowOff>190499</xdr:rowOff>
    </xdr:to>
    <xdr:graphicFrame macro="">
      <xdr:nvGraphicFramePr>
        <xdr:cNvPr id="62" name="Diagramm 61">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590550</xdr:colOff>
          <xdr:row>0</xdr:row>
          <xdr:rowOff>180975</xdr:rowOff>
        </xdr:from>
        <xdr:to>
          <xdr:col>1</xdr:col>
          <xdr:colOff>1714500</xdr:colOff>
          <xdr:row>1</xdr:row>
          <xdr:rowOff>190500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11</xdr:col>
      <xdr:colOff>619125</xdr:colOff>
      <xdr:row>62</xdr:row>
      <xdr:rowOff>47625</xdr:rowOff>
    </xdr:from>
    <xdr:to>
      <xdr:col>23</xdr:col>
      <xdr:colOff>157876</xdr:colOff>
      <xdr:row>92</xdr:row>
      <xdr:rowOff>92625</xdr:rowOff>
    </xdr:to>
    <xdr:grpSp>
      <xdr:nvGrpSpPr>
        <xdr:cNvPr id="33" name="Gruppieren 32">
          <a:extLst>
            <a:ext uri="{FF2B5EF4-FFF2-40B4-BE49-F238E27FC236}">
              <a16:creationId xmlns:a16="http://schemas.microsoft.com/office/drawing/2014/main" id="{00000000-0008-0000-0100-000021000000}"/>
            </a:ext>
          </a:extLst>
        </xdr:cNvPr>
        <xdr:cNvGrpSpPr/>
      </xdr:nvGrpSpPr>
      <xdr:grpSpPr>
        <a:xfrm>
          <a:off x="10706100" y="3705225"/>
          <a:ext cx="9597151" cy="5760000"/>
          <a:chOff x="11132344" y="3559965"/>
          <a:chExt cx="9540001" cy="5760000"/>
        </a:xfrm>
      </xdr:grpSpPr>
      <xdr:grpSp>
        <xdr:nvGrpSpPr>
          <xdr:cNvPr id="34" name="Gruppieren 33">
            <a:extLst>
              <a:ext uri="{FF2B5EF4-FFF2-40B4-BE49-F238E27FC236}">
                <a16:creationId xmlns:a16="http://schemas.microsoft.com/office/drawing/2014/main" id="{00000000-0008-0000-0100-000022000000}"/>
              </a:ext>
            </a:extLst>
          </xdr:cNvPr>
          <xdr:cNvGrpSpPr/>
        </xdr:nvGrpSpPr>
        <xdr:grpSpPr>
          <a:xfrm>
            <a:off x="11132344" y="3559965"/>
            <a:ext cx="9540001" cy="5760000"/>
            <a:chOff x="4592412" y="2500309"/>
            <a:chExt cx="8715372" cy="5417344"/>
          </a:xfrm>
        </xdr:grpSpPr>
        <xdr:grpSp>
          <xdr:nvGrpSpPr>
            <xdr:cNvPr id="37" name="Gruppieren 36">
              <a:extLst>
                <a:ext uri="{FF2B5EF4-FFF2-40B4-BE49-F238E27FC236}">
                  <a16:creationId xmlns:a16="http://schemas.microsoft.com/office/drawing/2014/main" id="{00000000-0008-0000-0100-000025000000}"/>
                </a:ext>
              </a:extLst>
            </xdr:cNvPr>
            <xdr:cNvGrpSpPr/>
          </xdr:nvGrpSpPr>
          <xdr:grpSpPr>
            <a:xfrm>
              <a:off x="4592412" y="2500309"/>
              <a:ext cx="8703468" cy="5417344"/>
              <a:chOff x="3690258" y="9173733"/>
              <a:chExt cx="8702202" cy="5144060"/>
            </a:xfrm>
          </xdr:grpSpPr>
          <xdr:grpSp>
            <xdr:nvGrpSpPr>
              <xdr:cNvPr id="43" name="Gruppieren 42">
                <a:extLst>
                  <a:ext uri="{FF2B5EF4-FFF2-40B4-BE49-F238E27FC236}">
                    <a16:creationId xmlns:a16="http://schemas.microsoft.com/office/drawing/2014/main" id="{00000000-0008-0000-0100-00002B000000}"/>
                  </a:ext>
                </a:extLst>
              </xdr:cNvPr>
              <xdr:cNvGrpSpPr/>
            </xdr:nvGrpSpPr>
            <xdr:grpSpPr>
              <a:xfrm>
                <a:off x="3690258" y="9173733"/>
                <a:ext cx="8702202" cy="5144060"/>
                <a:chOff x="3690258" y="9173733"/>
                <a:chExt cx="8702202" cy="5144060"/>
              </a:xfrm>
            </xdr:grpSpPr>
            <xdr:grpSp>
              <xdr:nvGrpSpPr>
                <xdr:cNvPr id="45" name="Gruppieren 44">
                  <a:extLst>
                    <a:ext uri="{FF2B5EF4-FFF2-40B4-BE49-F238E27FC236}">
                      <a16:creationId xmlns:a16="http://schemas.microsoft.com/office/drawing/2014/main" id="{00000000-0008-0000-0100-00002D000000}"/>
                    </a:ext>
                  </a:extLst>
                </xdr:cNvPr>
                <xdr:cNvGrpSpPr/>
              </xdr:nvGrpSpPr>
              <xdr:grpSpPr>
                <a:xfrm>
                  <a:off x="3690258" y="9173733"/>
                  <a:ext cx="8702202" cy="5144060"/>
                  <a:chOff x="4940907" y="3129450"/>
                  <a:chExt cx="7875178" cy="5030178"/>
                </a:xfrm>
              </xdr:grpSpPr>
              <xdr:grpSp>
                <xdr:nvGrpSpPr>
                  <xdr:cNvPr id="63" name="Gruppieren 62">
                    <a:extLst>
                      <a:ext uri="{FF2B5EF4-FFF2-40B4-BE49-F238E27FC236}">
                        <a16:creationId xmlns:a16="http://schemas.microsoft.com/office/drawing/2014/main" id="{00000000-0008-0000-0100-00003F000000}"/>
                      </a:ext>
                    </a:extLst>
                  </xdr:cNvPr>
                  <xdr:cNvGrpSpPr/>
                </xdr:nvGrpSpPr>
                <xdr:grpSpPr>
                  <a:xfrm>
                    <a:off x="4940907" y="3129450"/>
                    <a:ext cx="7875178" cy="5030178"/>
                    <a:chOff x="2010835" y="3274179"/>
                    <a:chExt cx="7823615" cy="5113467"/>
                  </a:xfrm>
                </xdr:grpSpPr>
                <xdr:grpSp>
                  <xdr:nvGrpSpPr>
                    <xdr:cNvPr id="65" name="Gruppieren 64">
                      <a:extLst>
                        <a:ext uri="{FF2B5EF4-FFF2-40B4-BE49-F238E27FC236}">
                          <a16:creationId xmlns:a16="http://schemas.microsoft.com/office/drawing/2014/main" id="{00000000-0008-0000-0100-000041000000}"/>
                        </a:ext>
                      </a:extLst>
                    </xdr:cNvPr>
                    <xdr:cNvGrpSpPr/>
                  </xdr:nvGrpSpPr>
                  <xdr:grpSpPr>
                    <a:xfrm>
                      <a:off x="2010835" y="3274179"/>
                      <a:ext cx="7823615" cy="5113467"/>
                      <a:chOff x="55803242" y="5066782"/>
                      <a:chExt cx="7838344" cy="4162958"/>
                    </a:xfrm>
                    <a:noFill/>
                  </xdr:grpSpPr>
                  <xdr:graphicFrame macro="">
                    <xdr:nvGraphicFramePr>
                      <xdr:cNvPr id="67" name="Diagramm 66">
                        <a:extLst>
                          <a:ext uri="{FF2B5EF4-FFF2-40B4-BE49-F238E27FC236}">
                            <a16:creationId xmlns:a16="http://schemas.microsoft.com/office/drawing/2014/main" id="{00000000-0008-0000-0100-000043000000}"/>
                          </a:ext>
                        </a:extLst>
                      </xdr:cNvPr>
                      <xdr:cNvGraphicFramePr>
                        <a:graphicFrameLocks/>
                      </xdr:cNvGraphicFramePr>
                    </xdr:nvGraphicFramePr>
                    <xdr:xfrm>
                      <a:off x="55803242" y="5066782"/>
                      <a:ext cx="7838344" cy="416295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68" name="Diagramm 67">
                        <a:extLst>
                          <a:ext uri="{FF2B5EF4-FFF2-40B4-BE49-F238E27FC236}">
                            <a16:creationId xmlns:a16="http://schemas.microsoft.com/office/drawing/2014/main" id="{00000000-0008-0000-0100-000044000000}"/>
                          </a:ext>
                        </a:extLst>
                      </xdr:cNvPr>
                      <xdr:cNvGraphicFramePr>
                        <a:graphicFrameLocks/>
                      </xdr:cNvGraphicFramePr>
                    </xdr:nvGraphicFramePr>
                    <xdr:xfrm>
                      <a:off x="55872141" y="5954271"/>
                      <a:ext cx="7597879" cy="2414777"/>
                    </xdr:xfrm>
                    <a:graphic>
                      <a:graphicData uri="http://schemas.openxmlformats.org/drawingml/2006/chart">
                        <c:chart xmlns:c="http://schemas.openxmlformats.org/drawingml/2006/chart" xmlns:r="http://schemas.openxmlformats.org/officeDocument/2006/relationships" r:id="rId3"/>
                      </a:graphicData>
                    </a:graphic>
                  </xdr:graphicFrame>
                </xdr:grpSp>
                <xdr:sp macro="" textlink="Codierung!$I$116">
                  <xdr:nvSpPr>
                    <xdr:cNvPr id="66" name="Textfeld 65">
                      <a:extLst>
                        <a:ext uri="{FF2B5EF4-FFF2-40B4-BE49-F238E27FC236}">
                          <a16:creationId xmlns:a16="http://schemas.microsoft.com/office/drawing/2014/main" id="{00000000-0008-0000-0100-000042000000}"/>
                        </a:ext>
                      </a:extLst>
                    </xdr:cNvPr>
                    <xdr:cNvSpPr txBox="1"/>
                  </xdr:nvSpPr>
                  <xdr:spPr>
                    <a:xfrm>
                      <a:off x="2063988" y="3727296"/>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400" b="0" i="0" u="none" strike="noStrike">
                          <a:solidFill>
                            <a:srgbClr val="000000"/>
                          </a:solidFill>
                          <a:latin typeface="Arial"/>
                          <a:cs typeface="Arial"/>
                        </a:rPr>
                        <a:pPr/>
                        <a:t>CHF</a:t>
                      </a:fld>
                      <a:endParaRPr lang="de-CH" sz="2400">
                        <a:latin typeface="Arial" panose="020B0604020202020204" pitchFamily="34" charset="0"/>
                        <a:cs typeface="Arial" panose="020B0604020202020204" pitchFamily="34" charset="0"/>
                      </a:endParaRPr>
                    </a:p>
                  </xdr:txBody>
                </xdr:sp>
              </xdr:grpSp>
              <xdr:sp macro="" textlink="Codierung!$I$144">
                <xdr:nvSpPr>
                  <xdr:cNvPr id="64" name="Textfeld 63">
                    <a:extLst>
                      <a:ext uri="{FF2B5EF4-FFF2-40B4-BE49-F238E27FC236}">
                        <a16:creationId xmlns:a16="http://schemas.microsoft.com/office/drawing/2014/main" id="{00000000-0008-0000-0100-000040000000}"/>
                      </a:ext>
                    </a:extLst>
                  </xdr:cNvPr>
                  <xdr:cNvSpPr txBox="1"/>
                </xdr:nvSpPr>
                <xdr:spPr>
                  <a:xfrm>
                    <a:off x="5143887" y="7949577"/>
                    <a:ext cx="7402868" cy="1999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000" b="0" i="0" u="none" strike="noStrike">
                        <a:solidFill>
                          <a:srgbClr val="000000"/>
                        </a:solidFill>
                        <a:latin typeface="Arial"/>
                        <a:cs typeface="Arial"/>
                      </a:rPr>
                      <a:pPr/>
                      <a:t>Quelle: BLW, Fachbereich Marktanalysen; NielsenIQ Switzerland, Total Market Consumer/Retail Panel</a:t>
                    </a:fld>
                    <a:endParaRPr lang="de-CH" sz="2400">
                      <a:latin typeface="Arial" panose="020B0604020202020204" pitchFamily="34" charset="0"/>
                      <a:cs typeface="Arial" panose="020B0604020202020204" pitchFamily="34" charset="0"/>
                    </a:endParaRPr>
                  </a:p>
                </xdr:txBody>
              </xdr:sp>
            </xdr:grpSp>
            <xdr:sp macro="" textlink="">
              <xdr:nvSpPr>
                <xdr:cNvPr id="46" name="Rechteck 45">
                  <a:extLst>
                    <a:ext uri="{FF2B5EF4-FFF2-40B4-BE49-F238E27FC236}">
                      <a16:creationId xmlns:a16="http://schemas.microsoft.com/office/drawing/2014/main" id="{00000000-0008-0000-0100-00002E000000}"/>
                    </a:ext>
                  </a:extLst>
                </xdr:cNvPr>
                <xdr:cNvSpPr/>
              </xdr:nvSpPr>
              <xdr:spPr>
                <a:xfrm>
                  <a:off x="12128703" y="10287389"/>
                  <a:ext cx="57338" cy="300011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
            <xdr:nvSpPr>
              <xdr:cNvPr id="44" name="Rechteck 43">
                <a:extLst>
                  <a:ext uri="{FF2B5EF4-FFF2-40B4-BE49-F238E27FC236}">
                    <a16:creationId xmlns:a16="http://schemas.microsoft.com/office/drawing/2014/main" id="{00000000-0008-0000-0100-00002C000000}"/>
                  </a:ext>
                </a:extLst>
              </xdr:cNvPr>
              <xdr:cNvSpPr/>
            </xdr:nvSpPr>
            <xdr:spPr>
              <a:xfrm>
                <a:off x="3816135" y="10317313"/>
                <a:ext cx="45719" cy="293846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Codierung!$I$25">
          <xdr:nvSpPr>
            <xdr:cNvPr id="39" name="Textfeld 1">
              <a:extLst>
                <a:ext uri="{FF2B5EF4-FFF2-40B4-BE49-F238E27FC236}">
                  <a16:creationId xmlns:a16="http://schemas.microsoft.com/office/drawing/2014/main" id="{00000000-0008-0000-0100-000027000000}"/>
                </a:ext>
              </a:extLst>
            </xdr:cNvPr>
            <xdr:cNvSpPr txBox="1"/>
          </xdr:nvSpPr>
          <xdr:spPr>
            <a:xfrm>
              <a:off x="4725847" y="7222268"/>
              <a:ext cx="8453027" cy="21265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81CBE1A0-69FA-4641-A66D-1A132E6A6D52}" type="TxLink">
                <a:rPr lang="en-US" sz="105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Discounterpreise, ausser für Milch und Eier werden auch Discounterpreise einbezogen.</a:t>
              </a:fld>
              <a:endParaRPr lang="de-CH" sz="1100">
                <a:latin typeface="Arial" panose="020B0604020202020204" pitchFamily="34" charset="0"/>
                <a:cs typeface="Arial" panose="020B0604020202020204" pitchFamily="34" charset="0"/>
              </a:endParaRPr>
            </a:p>
          </xdr:txBody>
        </xdr:sp>
        <xdr:sp macro="" textlink="Codierung!$I$23">
          <xdr:nvSpPr>
            <xdr:cNvPr id="40" name="Textfeld 1">
              <a:extLst>
                <a:ext uri="{FF2B5EF4-FFF2-40B4-BE49-F238E27FC236}">
                  <a16:creationId xmlns:a16="http://schemas.microsoft.com/office/drawing/2014/main" id="{00000000-0008-0000-0100-000028000000}"/>
                </a:ext>
              </a:extLst>
            </xdr:cNvPr>
            <xdr:cNvSpPr txBox="1"/>
          </xdr:nvSpPr>
          <xdr:spPr>
            <a:xfrm>
              <a:off x="4635920" y="6941342"/>
              <a:ext cx="8671864" cy="2750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9966E7FB-AE63-45E5-AB42-01B4F831AB68}" type="TxLink">
                <a:rPr lang="en-US" sz="1050" b="0" i="0" u="none" strike="noStrike">
                  <a:solidFill>
                    <a:srgbClr val="000000"/>
                  </a:solidFill>
                  <a:latin typeface="Arial"/>
                  <a:cs typeface="Arial"/>
                </a:rPr>
                <a:pPr/>
                <a:t>* Es wird nicht der Gesamtkonsum angeschaut, sondern eine spezifische Auswahl von (vorwiegend Frische-)Produkten, bei welchen die</a:t>
              </a:fld>
              <a:endParaRPr lang="de-CH" sz="1100">
                <a:latin typeface="Arial" panose="020B0604020202020204" pitchFamily="34" charset="0"/>
                <a:cs typeface="Arial" panose="020B0604020202020204" pitchFamily="34" charset="0"/>
              </a:endParaRPr>
            </a:p>
          </xdr:txBody>
        </xdr:sp>
        <xdr:sp macro="" textlink="Codierung!$I$24">
          <xdr:nvSpPr>
            <xdr:cNvPr id="42" name="Textfeld 1">
              <a:extLst>
                <a:ext uri="{FF2B5EF4-FFF2-40B4-BE49-F238E27FC236}">
                  <a16:creationId xmlns:a16="http://schemas.microsoft.com/office/drawing/2014/main" id="{00000000-0008-0000-0100-00002A000000}"/>
                </a:ext>
              </a:extLst>
            </xdr:cNvPr>
            <xdr:cNvSpPr txBox="1"/>
          </xdr:nvSpPr>
          <xdr:spPr>
            <a:xfrm>
              <a:off x="4725849" y="7080523"/>
              <a:ext cx="8476840" cy="30489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15A0F0F-C2D1-4877-8339-403AFFC6B625}" type="TxLink">
                <a:rPr lang="en-US" sz="1050" b="0" i="0" u="none" strike="noStrike">
                  <a:solidFill>
                    <a:srgbClr val="000000"/>
                  </a:solidFill>
                  <a:latin typeface="Arial"/>
                  <a:cs typeface="Arial"/>
                </a:rPr>
                <a:pPr marL="0" marR="0" indent="0" defTabSz="914400" eaLnBrk="1" fontAlgn="auto" latinLnBrk="0" hangingPunct="1">
                  <a:lnSpc>
                    <a:spcPct val="100000"/>
                  </a:lnSpc>
                  <a:spcBef>
                    <a:spcPts val="0"/>
                  </a:spcBef>
                  <a:spcAft>
                    <a:spcPts val="0"/>
                  </a:spcAft>
                  <a:buClrTx/>
                  <a:buSzTx/>
                  <a:buFontTx/>
                  <a:buNone/>
                  <a:tabLst/>
                  <a:defRPr/>
                </a:pPr>
                <a:t>Marktanalysen Preiserhebungen im Detailhandel durchführt. Die Detailhandelspreiserhebungen enthalten keine</a:t>
              </a:fld>
              <a:endParaRPr lang="de-CH" sz="1100">
                <a:effectLst/>
                <a:latin typeface="Arial" panose="020B0604020202020204" pitchFamily="34" charset="0"/>
                <a:ea typeface="+mn-ea"/>
                <a:cs typeface="Arial" panose="020B0604020202020204" pitchFamily="34" charset="0"/>
              </a:endParaRPr>
            </a:p>
          </xdr:txBody>
        </xdr:sp>
      </xdr:grpSp>
      <xdr:sp macro="" textlink="">
        <xdr:nvSpPr>
          <xdr:cNvPr id="35" name="Rechteck 34">
            <a:extLst>
              <a:ext uri="{FF2B5EF4-FFF2-40B4-BE49-F238E27FC236}">
                <a16:creationId xmlns:a16="http://schemas.microsoft.com/office/drawing/2014/main" id="{00000000-0008-0000-0100-000023000000}"/>
              </a:ext>
            </a:extLst>
          </xdr:cNvPr>
          <xdr:cNvSpPr/>
        </xdr:nvSpPr>
        <xdr:spPr>
          <a:xfrm>
            <a:off x="20335875" y="3821906"/>
            <a:ext cx="238125" cy="413146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clientData/>
  </xdr:twoCellAnchor>
  <xdr:twoCellAnchor>
    <xdr:from>
      <xdr:col>1</xdr:col>
      <xdr:colOff>333368</xdr:colOff>
      <xdr:row>95</xdr:row>
      <xdr:rowOff>0</xdr:rowOff>
    </xdr:from>
    <xdr:to>
      <xdr:col>13</xdr:col>
      <xdr:colOff>299228</xdr:colOff>
      <xdr:row>125</xdr:row>
      <xdr:rowOff>59531</xdr:rowOff>
    </xdr:to>
    <xdr:grpSp>
      <xdr:nvGrpSpPr>
        <xdr:cNvPr id="69" name="Gruppieren 68">
          <a:extLst>
            <a:ext uri="{FF2B5EF4-FFF2-40B4-BE49-F238E27FC236}">
              <a16:creationId xmlns:a16="http://schemas.microsoft.com/office/drawing/2014/main" id="{00000000-0008-0000-0100-000045000000}"/>
            </a:ext>
          </a:extLst>
        </xdr:cNvPr>
        <xdr:cNvGrpSpPr/>
      </xdr:nvGrpSpPr>
      <xdr:grpSpPr>
        <a:xfrm>
          <a:off x="923918" y="9944100"/>
          <a:ext cx="11138685" cy="5774531"/>
          <a:chOff x="927110" y="19300031"/>
          <a:chExt cx="11110110" cy="5774531"/>
        </a:xfrm>
      </xdr:grpSpPr>
      <xdr:grpSp>
        <xdr:nvGrpSpPr>
          <xdr:cNvPr id="70" name="Gruppieren 69">
            <a:extLst>
              <a:ext uri="{FF2B5EF4-FFF2-40B4-BE49-F238E27FC236}">
                <a16:creationId xmlns:a16="http://schemas.microsoft.com/office/drawing/2014/main" id="{00000000-0008-0000-0100-000046000000}"/>
              </a:ext>
            </a:extLst>
          </xdr:cNvPr>
          <xdr:cNvGrpSpPr/>
        </xdr:nvGrpSpPr>
        <xdr:grpSpPr>
          <a:xfrm>
            <a:off x="952507" y="19300031"/>
            <a:ext cx="11084713" cy="5774531"/>
            <a:chOff x="5222919" y="3074162"/>
            <a:chExt cx="8751774" cy="5355943"/>
          </a:xfrm>
        </xdr:grpSpPr>
        <xdr:grpSp>
          <xdr:nvGrpSpPr>
            <xdr:cNvPr id="74" name="Gruppieren 73">
              <a:extLst>
                <a:ext uri="{FF2B5EF4-FFF2-40B4-BE49-F238E27FC236}">
                  <a16:creationId xmlns:a16="http://schemas.microsoft.com/office/drawing/2014/main" id="{00000000-0008-0000-0100-00004A000000}"/>
                </a:ext>
              </a:extLst>
            </xdr:cNvPr>
            <xdr:cNvGrpSpPr/>
          </xdr:nvGrpSpPr>
          <xdr:grpSpPr>
            <a:xfrm>
              <a:off x="5222919" y="3074162"/>
              <a:ext cx="8751774" cy="5355943"/>
              <a:chOff x="2291001" y="3217976"/>
              <a:chExt cx="8694472" cy="5444625"/>
            </a:xfrm>
          </xdr:grpSpPr>
          <xdr:grpSp>
            <xdr:nvGrpSpPr>
              <xdr:cNvPr id="76" name="Gruppieren 75">
                <a:extLst>
                  <a:ext uri="{FF2B5EF4-FFF2-40B4-BE49-F238E27FC236}">
                    <a16:creationId xmlns:a16="http://schemas.microsoft.com/office/drawing/2014/main" id="{00000000-0008-0000-0100-00004C000000}"/>
                  </a:ext>
                </a:extLst>
              </xdr:cNvPr>
              <xdr:cNvGrpSpPr/>
            </xdr:nvGrpSpPr>
            <xdr:grpSpPr>
              <a:xfrm>
                <a:off x="2291001" y="3217976"/>
                <a:ext cx="8694472" cy="5444625"/>
                <a:chOff x="56083932" y="5021027"/>
                <a:chExt cx="8710840" cy="4432560"/>
              </a:xfrm>
              <a:noFill/>
            </xdr:grpSpPr>
            <xdr:graphicFrame macro="">
              <xdr:nvGraphicFramePr>
                <xdr:cNvPr id="78" name="Diagramm 77">
                  <a:extLst>
                    <a:ext uri="{FF2B5EF4-FFF2-40B4-BE49-F238E27FC236}">
                      <a16:creationId xmlns:a16="http://schemas.microsoft.com/office/drawing/2014/main" id="{00000000-0008-0000-0100-00004E000000}"/>
                    </a:ext>
                  </a:extLst>
                </xdr:cNvPr>
                <xdr:cNvGraphicFramePr>
                  <a:graphicFrameLocks/>
                </xdr:cNvGraphicFramePr>
              </xdr:nvGraphicFramePr>
              <xdr:xfrm>
                <a:off x="56083932" y="5021027"/>
                <a:ext cx="8710840" cy="443256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9" name="Diagramm 78">
                  <a:extLst>
                    <a:ext uri="{FF2B5EF4-FFF2-40B4-BE49-F238E27FC236}">
                      <a16:creationId xmlns:a16="http://schemas.microsoft.com/office/drawing/2014/main" id="{00000000-0008-0000-0100-00004F000000}"/>
                    </a:ext>
                  </a:extLst>
                </xdr:cNvPr>
                <xdr:cNvGraphicFramePr>
                  <a:graphicFrameLocks/>
                </xdr:cNvGraphicFramePr>
              </xdr:nvGraphicFramePr>
              <xdr:xfrm>
                <a:off x="56124359" y="6008071"/>
                <a:ext cx="8520705" cy="2476750"/>
              </xdr:xfrm>
              <a:graphic>
                <a:graphicData uri="http://schemas.openxmlformats.org/drawingml/2006/chart">
                  <c:chart xmlns:c="http://schemas.openxmlformats.org/drawingml/2006/chart" xmlns:r="http://schemas.openxmlformats.org/officeDocument/2006/relationships" r:id="rId5"/>
                </a:graphicData>
              </a:graphic>
            </xdr:graphicFrame>
          </xdr:grpSp>
          <xdr:sp macro="" textlink="Codierung!$I$116">
            <xdr:nvSpPr>
              <xdr:cNvPr id="77" name="Textfeld 76">
                <a:extLst>
                  <a:ext uri="{FF2B5EF4-FFF2-40B4-BE49-F238E27FC236}">
                    <a16:creationId xmlns:a16="http://schemas.microsoft.com/office/drawing/2014/main" id="{00000000-0008-0000-0100-00004D000000}"/>
                  </a:ext>
                </a:extLst>
              </xdr:cNvPr>
              <xdr:cNvSpPr txBox="1"/>
            </xdr:nvSpPr>
            <xdr:spPr>
              <a:xfrm>
                <a:off x="2322748" y="3974234"/>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800" b="0" i="0" u="none" strike="noStrike">
                    <a:solidFill>
                      <a:srgbClr val="000000"/>
                    </a:solidFill>
                    <a:latin typeface="Arial"/>
                    <a:cs typeface="Arial"/>
                  </a:rPr>
                  <a:pPr/>
                  <a:t>CHF</a:t>
                </a:fld>
                <a:endParaRPr lang="de-CH" sz="3200">
                  <a:latin typeface="Arial" panose="020B0604020202020204" pitchFamily="34" charset="0"/>
                  <a:cs typeface="Arial" panose="020B0604020202020204" pitchFamily="34" charset="0"/>
                </a:endParaRPr>
              </a:p>
            </xdr:txBody>
          </xdr:sp>
        </xdr:grpSp>
        <xdr:sp macro="" textlink="Codierung!$I$144">
          <xdr:nvSpPr>
            <xdr:cNvPr id="75" name="Textfeld 74">
              <a:extLst>
                <a:ext uri="{FF2B5EF4-FFF2-40B4-BE49-F238E27FC236}">
                  <a16:creationId xmlns:a16="http://schemas.microsoft.com/office/drawing/2014/main" id="{00000000-0008-0000-0100-00004B000000}"/>
                </a:ext>
              </a:extLst>
            </xdr:cNvPr>
            <xdr:cNvSpPr txBox="1"/>
          </xdr:nvSpPr>
          <xdr:spPr>
            <a:xfrm>
              <a:off x="5256686" y="8209242"/>
              <a:ext cx="8210712" cy="20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400" b="0" i="0" u="none" strike="noStrike">
                  <a:solidFill>
                    <a:srgbClr val="000000"/>
                  </a:solidFill>
                  <a:latin typeface="Arial"/>
                  <a:cs typeface="Arial"/>
                </a:rPr>
                <a:pPr/>
                <a:t>Quelle: BLW, Fachbereich Marktanalysen; NielsenIQ Switzerland, Total Market Consumer/Retail Panel</a:t>
              </a:fld>
              <a:endParaRPr lang="de-CH" sz="4000">
                <a:latin typeface="Arial" panose="020B0604020202020204" pitchFamily="34" charset="0"/>
                <a:cs typeface="Arial" panose="020B0604020202020204" pitchFamily="34" charset="0"/>
              </a:endParaRPr>
            </a:p>
          </xdr:txBody>
        </xdr:sp>
      </xdr:grpSp>
      <xdr:sp macro="" textlink="Codierung!$I$27">
        <xdr:nvSpPr>
          <xdr:cNvPr id="71" name="Textfeld 1">
            <a:extLst>
              <a:ext uri="{FF2B5EF4-FFF2-40B4-BE49-F238E27FC236}">
                <a16:creationId xmlns:a16="http://schemas.microsoft.com/office/drawing/2014/main" id="{00000000-0008-0000-0100-000047000000}"/>
              </a:ext>
            </a:extLst>
          </xdr:cNvPr>
          <xdr:cNvSpPr txBox="1"/>
        </xdr:nvSpPr>
        <xdr:spPr>
          <a:xfrm>
            <a:off x="929492" y="24240886"/>
            <a:ext cx="11095812" cy="27408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6F6059E9-7627-4C5D-B76B-1E59C809B49E}" type="TxLink">
              <a:rPr lang="en-US" sz="14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Die Detailhandelspreiserhebungen enthalten keine Discounterpreise, ausser für Milch und Eier werden auch Discounterpreise einbezogen.</a:t>
            </a:fld>
            <a:endParaRPr lang="de-CH" sz="2400">
              <a:latin typeface="Arial" panose="020B0604020202020204" pitchFamily="34" charset="0"/>
              <a:cs typeface="Arial" panose="020B0604020202020204" pitchFamily="34" charset="0"/>
            </a:endParaRPr>
          </a:p>
        </xdr:txBody>
      </xdr:sp>
      <xdr:sp macro="" textlink="Codierung!$I$26">
        <xdr:nvSpPr>
          <xdr:cNvPr id="72" name="Textfeld 1">
            <a:extLst>
              <a:ext uri="{FF2B5EF4-FFF2-40B4-BE49-F238E27FC236}">
                <a16:creationId xmlns:a16="http://schemas.microsoft.com/office/drawing/2014/main" id="{00000000-0008-0000-0100-000048000000}"/>
              </a:ext>
            </a:extLst>
          </xdr:cNvPr>
          <xdr:cNvSpPr txBox="1"/>
        </xdr:nvSpPr>
        <xdr:spPr>
          <a:xfrm>
            <a:off x="928124" y="23824405"/>
            <a:ext cx="10787618" cy="5715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0DACFAB3-238B-4F01-9680-49242B9593BB}" type="TxLink">
              <a:rPr lang="en-US" sz="1400" b="0" i="0" u="none" strike="noStrike">
                <a:solidFill>
                  <a:srgbClr val="000000"/>
                </a:solidFill>
                <a:latin typeface="Arial"/>
                <a:cs typeface="Arial"/>
              </a:rPr>
              <a:pPr/>
              <a:t>* Es wird nicht der Gesamtkonsum angeschaut, sondern eine spezifische Auswahl von (vorwiegend Frische-)Produkten, bei welchen die Marktanalysen Preiserhebungen im Detailhandel durchführt. </a:t>
            </a:fld>
            <a:endParaRPr lang="de-CH" sz="2400">
              <a:latin typeface="Arial" panose="020B0604020202020204" pitchFamily="34" charset="0"/>
              <a:cs typeface="Arial" panose="020B0604020202020204" pitchFamily="34" charset="0"/>
            </a:endParaRPr>
          </a:p>
        </xdr:txBody>
      </xdr:sp>
      <xdr:sp macro="" textlink="Codierung!$I$33">
        <xdr:nvSpPr>
          <xdr:cNvPr id="73" name="Textfeld 1">
            <a:extLst>
              <a:ext uri="{FF2B5EF4-FFF2-40B4-BE49-F238E27FC236}">
                <a16:creationId xmlns:a16="http://schemas.microsoft.com/office/drawing/2014/main" id="{00000000-0008-0000-0100-000049000000}"/>
              </a:ext>
            </a:extLst>
          </xdr:cNvPr>
          <xdr:cNvSpPr txBox="1"/>
        </xdr:nvSpPr>
        <xdr:spPr>
          <a:xfrm>
            <a:off x="927110" y="24452817"/>
            <a:ext cx="9630775" cy="2304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20B7C29-38BD-4018-A6B0-EACAF9455708}" type="TxLink">
              <a:rPr lang="en-US" sz="14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Es handelt sich um Nicht-Bio, inländischen &amp; wenn nicht vorhanden ausländischen Produkten.</a:t>
            </a:fld>
            <a:endParaRPr lang="de-CH" sz="2400">
              <a:latin typeface="Arial" panose="020B0604020202020204" pitchFamily="34" charset="0"/>
              <a:cs typeface="Arial" panose="020B0604020202020204" pitchFamily="34" charset="0"/>
            </a:endParaRPr>
          </a:p>
        </xdr:txBody>
      </xdr:sp>
    </xdr:grpSp>
    <xdr:clientData/>
  </xdr:twoCellAnchor>
</xdr:wsDr>
</file>

<file path=xl/drawings/drawing20.xml><?xml version="1.0" encoding="utf-8"?>
<c:userShapes xmlns:c="http://schemas.openxmlformats.org/drawingml/2006/chart">
  <cdr:relSizeAnchor xmlns:cdr="http://schemas.openxmlformats.org/drawingml/2006/chartDrawing">
    <cdr:from>
      <cdr:x>0</cdr:x>
      <cdr:y>0</cdr:y>
    </cdr:from>
    <cdr:to>
      <cdr:x>0.0027</cdr:x>
      <cdr:y>0.00394</cdr:y>
    </cdr:to>
    <cdr:pic>
      <cdr:nvPicPr>
        <cdr:cNvPr id="2" name="chart">
          <a:extLst xmlns:a="http://schemas.openxmlformats.org/drawingml/2006/main">
            <a:ext uri="{FF2B5EF4-FFF2-40B4-BE49-F238E27FC236}">
              <a16:creationId xmlns:a16="http://schemas.microsoft.com/office/drawing/2014/main" id="{2B21030B-0A58-47DC-90A9-81CD2796296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0.0027</cdr:x>
      <cdr:y>0.00394</cdr:y>
    </cdr:to>
    <cdr:pic>
      <cdr:nvPicPr>
        <cdr:cNvPr id="3" name="chart">
          <a:extLst xmlns:a="http://schemas.openxmlformats.org/drawingml/2006/main">
            <a:ext uri="{FF2B5EF4-FFF2-40B4-BE49-F238E27FC236}">
              <a16:creationId xmlns:a16="http://schemas.microsoft.com/office/drawing/2014/main" id="{C1478090-D204-45C5-8140-828A33B3580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0.92396</cdr:y>
    </cdr:from>
    <cdr:to>
      <cdr:x>0.46862</cdr:x>
      <cdr:y>1</cdr:y>
    </cdr:to>
    <cdr:sp macro="" textlink="Codierung!$I$147">
      <cdr:nvSpPr>
        <cdr:cNvPr id="6" name="Textfeld 1"/>
        <cdr:cNvSpPr txBox="1"/>
      </cdr:nvSpPr>
      <cdr:spPr>
        <a:xfrm xmlns:a="http://schemas.openxmlformats.org/drawingml/2006/main">
          <a:off x="0" y="2314579"/>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609A474-1566-479A-93E4-BECC45D10395}" type="TxLink">
            <a:rPr lang="en-US" sz="800" b="0" i="0" u="none" strike="noStrike">
              <a:solidFill>
                <a:schemeClr val="bg1">
                  <a:lumMod val="50000"/>
                </a:schemeClr>
              </a:solidFill>
              <a:latin typeface="Arial"/>
              <a:cs typeface="Arial"/>
            </a:rPr>
            <a:pPr algn="l"/>
            <a:t>Quelle: TSM Treuhand</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cdr:y>
    </cdr:from>
    <cdr:to>
      <cdr:x>0.46862</cdr:x>
      <cdr:y>0.07604</cdr:y>
    </cdr:to>
    <cdr:sp macro="" textlink="Codierung!$I$378">
      <cdr:nvSpPr>
        <cdr:cNvPr id="8" name="Textfeld 1"/>
        <cdr:cNvSpPr txBox="1"/>
      </cdr:nvSpPr>
      <cdr:spPr>
        <a:xfrm xmlns:a="http://schemas.openxmlformats.org/drawingml/2006/main">
          <a:off x="0" y="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3B7C49F-9A31-402D-AF8B-135BD8810929}" type="TxLink">
            <a:rPr lang="en-US" sz="1000" b="0" i="0" u="none" strike="noStrike">
              <a:solidFill>
                <a:srgbClr val="000000"/>
              </a:solidFill>
              <a:latin typeface="Arial"/>
              <a:cs typeface="Arial"/>
            </a:rPr>
            <a:pPr algn="l"/>
            <a:t>Rohmilch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0.06328</cdr:y>
    </cdr:from>
    <cdr:to>
      <cdr:x>0.59442</cdr:x>
      <cdr:y>0.14946</cdr:y>
    </cdr:to>
    <cdr:sp macro="" textlink="Codierung!$I$551">
      <cdr:nvSpPr>
        <cdr:cNvPr id="9" name="Textfeld 1"/>
        <cdr:cNvSpPr txBox="1"/>
      </cdr:nvSpPr>
      <cdr:spPr>
        <a:xfrm xmlns:a="http://schemas.openxmlformats.org/drawingml/2006/main">
          <a:off x="0" y="160588"/>
          <a:ext cx="4422714" cy="218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lgn="l"/>
          <a:fld id="{2BC1E77C-C7C8-4A59-9CEC-CD28E24D7355}" type="TxLink">
            <a:rPr lang="en-US" sz="1000" b="1" i="0" u="none" strike="noStrike">
              <a:solidFill>
                <a:srgbClr val="000000"/>
              </a:solidFill>
              <a:latin typeface="Arial"/>
              <a:ea typeface="+mn-ea"/>
              <a:cs typeface="Arial"/>
            </a:rPr>
            <a:pPr marL="0" indent="0" algn="l"/>
            <a:t>Milchverwertung nach Milchäquivalent und Anteil bio
</a:t>
          </a:fld>
          <a:endParaRPr lang="en-US" sz="1000" b="1" i="0" u="none" strike="noStrike">
            <a:solidFill>
              <a:srgbClr val="000000"/>
            </a:solidFill>
            <a:latin typeface="Arial"/>
            <a:ea typeface="+mn-ea"/>
            <a:cs typeface="Arial"/>
          </a:endParaRPr>
        </a:p>
      </cdr:txBody>
    </cdr:sp>
  </cdr:relSizeAnchor>
  <cdr:relSizeAnchor xmlns:cdr="http://schemas.openxmlformats.org/drawingml/2006/chartDrawing">
    <cdr:from>
      <cdr:x>0.00217</cdr:x>
      <cdr:y>0.13054</cdr:y>
    </cdr:from>
    <cdr:to>
      <cdr:x>0.47079</cdr:x>
      <cdr:y>0.20659</cdr:y>
    </cdr:to>
    <cdr:sp macro="" textlink="Codierung!$I$492">
      <cdr:nvSpPr>
        <cdr:cNvPr id="10" name="Textfeld 1"/>
        <cdr:cNvSpPr txBox="1"/>
      </cdr:nvSpPr>
      <cdr:spPr>
        <a:xfrm xmlns:a="http://schemas.openxmlformats.org/drawingml/2006/main">
          <a:off x="16329" y="331276"/>
          <a:ext cx="3524973" cy="1929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AA9DF54-9ABB-40AB-B3F9-4A26477473B7}" type="TxLink">
            <a:rPr lang="en-US" sz="1000" b="0" i="0" u="none" strike="noStrike">
              <a:solidFill>
                <a:srgbClr val="000000"/>
              </a:solidFill>
              <a:latin typeface="Arial"/>
              <a:cs typeface="Arial"/>
            </a:rPr>
            <a:pPr algn="l"/>
            <a:t>Total 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0.19138</cdr:y>
    </cdr:from>
    <cdr:to>
      <cdr:x>0.46862</cdr:x>
      <cdr:y>0.26743</cdr:y>
    </cdr:to>
    <cdr:sp macro="" textlink="Codierung!$I$127">
      <cdr:nvSpPr>
        <cdr:cNvPr id="11" name="Textfeld 1"/>
        <cdr:cNvSpPr txBox="1"/>
      </cdr:nvSpPr>
      <cdr:spPr>
        <a:xfrm xmlns:a="http://schemas.openxmlformats.org/drawingml/2006/main">
          <a:off x="0" y="479425"/>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A291586-4D03-4F96-B6E0-6D602FAA90A7}" type="TxLink">
            <a:rPr lang="en-US" sz="1000" b="0" i="0" u="none" strike="noStrike">
              <a:solidFill>
                <a:srgbClr val="000000"/>
              </a:solidFill>
              <a:latin typeface="Arial"/>
              <a:cs typeface="Arial"/>
            </a:rPr>
            <a:pPr algn="l"/>
            <a:t>Tonnen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142875</xdr:rowOff>
        </xdr:to>
        <xdr:sp macro="" textlink="">
          <xdr:nvSpPr>
            <xdr:cNvPr id="37889" name="Drop Down 1" hidden="1">
              <a:extLst>
                <a:ext uri="{63B3BB69-23CF-44E3-9099-C40C66FF867C}">
                  <a14:compatExt spid="_x0000_s37889"/>
                </a:ext>
                <a:ext uri="{FF2B5EF4-FFF2-40B4-BE49-F238E27FC236}">
                  <a16:creationId xmlns:a16="http://schemas.microsoft.com/office/drawing/2014/main" id="{00000000-0008-0000-0900-000001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28575</xdr:colOff>
      <xdr:row>0</xdr:row>
      <xdr:rowOff>38100</xdr:rowOff>
    </xdr:from>
    <xdr:to>
      <xdr:col>1</xdr:col>
      <xdr:colOff>581025</xdr:colOff>
      <xdr:row>2</xdr:row>
      <xdr:rowOff>111919</xdr:rowOff>
    </xdr:to>
    <xdr:pic>
      <xdr:nvPicPr>
        <xdr:cNvPr id="6" name="Grafik 5">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3810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27</xdr:col>
      <xdr:colOff>19050</xdr:colOff>
      <xdr:row>0</xdr:row>
      <xdr:rowOff>19050</xdr:rowOff>
    </xdr:from>
    <xdr:to>
      <xdr:col>30</xdr:col>
      <xdr:colOff>457200</xdr:colOff>
      <xdr:row>2</xdr:row>
      <xdr:rowOff>19050</xdr:rowOff>
    </xdr:to>
    <xdr:pic>
      <xdr:nvPicPr>
        <xdr:cNvPr id="9" name="Grafik 8">
          <a:extLst>
            <a:ext uri="{FF2B5EF4-FFF2-40B4-BE49-F238E27FC236}">
              <a16:creationId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29825" y="1905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2</xdr:row>
          <xdr:rowOff>47625</xdr:rowOff>
        </xdr:to>
        <xdr:sp macro="" textlink="">
          <xdr:nvSpPr>
            <xdr:cNvPr id="46081" name="Drop Down 1" hidden="1">
              <a:extLst>
                <a:ext uri="{63B3BB69-23CF-44E3-9099-C40C66FF867C}">
                  <a14:compatExt spid="_x0000_s46081"/>
                </a:ext>
                <a:ext uri="{FF2B5EF4-FFF2-40B4-BE49-F238E27FC236}">
                  <a16:creationId xmlns:a16="http://schemas.microsoft.com/office/drawing/2014/main" id="{00000000-0008-0000-0A00-000001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0</xdr:row>
          <xdr:rowOff>0</xdr:rowOff>
        </xdr:from>
        <xdr:to>
          <xdr:col>50</xdr:col>
          <xdr:colOff>238125</xdr:colOff>
          <xdr:row>2</xdr:row>
          <xdr:rowOff>47625</xdr:rowOff>
        </xdr:to>
        <xdr:sp macro="" textlink="">
          <xdr:nvSpPr>
            <xdr:cNvPr id="46082" name="Drop Down 2" hidden="1">
              <a:extLst>
                <a:ext uri="{63B3BB69-23CF-44E3-9099-C40C66FF867C}">
                  <a14:compatExt spid="_x0000_s46082"/>
                </a:ext>
                <a:ext uri="{FF2B5EF4-FFF2-40B4-BE49-F238E27FC236}">
                  <a16:creationId xmlns:a16="http://schemas.microsoft.com/office/drawing/2014/main" id="{00000000-0008-0000-0A00-000002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771526</xdr:colOff>
      <xdr:row>22</xdr:row>
      <xdr:rowOff>57149</xdr:rowOff>
    </xdr:from>
    <xdr:to>
      <xdr:col>51</xdr:col>
      <xdr:colOff>57151</xdr:colOff>
      <xdr:row>37</xdr:row>
      <xdr:rowOff>9525</xdr:rowOff>
    </xdr:to>
    <xdr:graphicFrame macro="">
      <xdr:nvGraphicFramePr>
        <xdr:cNvPr id="10" name="Diagramm 9">
          <a:extLst>
            <a:ext uri="{FF2B5EF4-FFF2-40B4-BE49-F238E27FC236}">
              <a16:creationId xmlns:a16="http://schemas.microsoft.com/office/drawing/2014/main"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768804</xdr:colOff>
      <xdr:row>5</xdr:row>
      <xdr:rowOff>44902</xdr:rowOff>
    </xdr:from>
    <xdr:to>
      <xdr:col>51</xdr:col>
      <xdr:colOff>121104</xdr:colOff>
      <xdr:row>20</xdr:row>
      <xdr:rowOff>84365</xdr:rowOff>
    </xdr:to>
    <xdr:graphicFrame macro="">
      <xdr:nvGraphicFramePr>
        <xdr:cNvPr id="11" name="Diagramm 10">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19050</xdr:colOff>
      <xdr:row>0</xdr:row>
      <xdr:rowOff>28575</xdr:rowOff>
    </xdr:from>
    <xdr:to>
      <xdr:col>4</xdr:col>
      <xdr:colOff>457200</xdr:colOff>
      <xdr:row>2</xdr:row>
      <xdr:rowOff>104775</xdr:rowOff>
    </xdr:to>
    <xdr:pic>
      <xdr:nvPicPr>
        <xdr:cNvPr id="12" name="Grafik 11">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 y="28575"/>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a:cs typeface="Arial"/>
            </a:rPr>
            <a:pPr/>
            <a:t>Mengen Detailhandel und Anteil bio in %</a:t>
          </a:fld>
          <a:endParaRPr lang="de-CH" sz="1100" b="1"/>
        </a:p>
      </cdr:txBody>
    </cdr:sp>
  </cdr:relSizeAnchor>
  <cdr:relSizeAnchor xmlns:cdr="http://schemas.openxmlformats.org/drawingml/2006/chartDrawing">
    <cdr:from>
      <cdr:x>0</cdr:x>
      <cdr:y>0.01199</cdr:y>
    </cdr:from>
    <cdr:to>
      <cdr:x>0.19824</cdr:x>
      <cdr:y>0.08034</cdr:y>
    </cdr:to>
    <cdr:sp macro="" textlink="Codierung!$I$40">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10FE7-B2F0-4ED5-A805-48347DA636E8}" type="TxLink">
            <a:rPr lang="en-US" sz="1000" b="0" i="0" u="none" strike="noStrike">
              <a:solidFill>
                <a:srgbClr val="000000"/>
              </a:solidFill>
              <a:latin typeface="Arial"/>
              <a:cs typeface="Arial"/>
            </a:rPr>
            <a:pPr/>
            <a:t>Fleisch</a:t>
          </a:fld>
          <a:endParaRPr lang="de-CH" sz="1100"/>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ysClr val="windowText" lastClr="000000"/>
              </a:solidFill>
              <a:latin typeface="Arial" panose="020B0604020202020204" pitchFamily="34" charset="0"/>
              <a:cs typeface="Arial" panose="020B0604020202020204" pitchFamily="34" charset="0"/>
            </a:rPr>
            <a:pPr/>
            <a:t>Tonnen</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a:cs typeface="Arial"/>
            </a:rPr>
            <a:pPr algn="l"/>
            <a:t>Quelle: NielsenIQ Switzerland, Total Market Consumer/Retail Panel</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0.21546</cdr:y>
    </cdr:from>
    <cdr:to>
      <cdr:x>0.26098</cdr:x>
      <cdr:y>0.29282</cdr:y>
    </cdr:to>
    <cdr:sp macro="" textlink="'Fleisch Daten'!$U$20">
      <cdr:nvSpPr>
        <cdr:cNvPr id="8" name="Textfeld 1"/>
        <cdr:cNvSpPr txBox="1"/>
      </cdr:nvSpPr>
      <cdr:spPr>
        <a:xfrm xmlns:a="http://schemas.openxmlformats.org/drawingml/2006/main">
          <a:off x="0" y="517180"/>
          <a:ext cx="1981210" cy="18568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C5DE34E-B410-4825-8DA6-3F5F5A3C2840}" type="TxLink">
            <a:rPr lang="en-US" sz="1000" b="0" i="0" u="none" strike="noStrike">
              <a:solidFill>
                <a:srgbClr val="000000"/>
              </a:solidFill>
              <a:latin typeface="Arial"/>
              <a:cs typeface="Arial"/>
            </a:rPr>
            <a:pPr/>
            <a:t>02 2024</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498">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4DBF09F-55A1-437F-BD8F-2E42C9EBF32B}" type="TxLink">
            <a:rPr lang="en-US" sz="1000" b="1" i="0" u="none" strike="noStrike">
              <a:solidFill>
                <a:srgbClr val="000000"/>
              </a:solidFill>
              <a:latin typeface="Arial"/>
              <a:cs typeface="Arial"/>
            </a:rPr>
            <a:pPr/>
            <a:t>Bio-Preise Produzenten franko Schlachthof und Entwicklung</a:t>
          </a:fld>
          <a:endParaRPr lang="de-CH" sz="1100" b="1">
            <a:solidFill>
              <a:schemeClr val="tx1"/>
            </a:solidFill>
          </a:endParaRPr>
        </a:p>
      </cdr:txBody>
    </cdr:sp>
  </cdr:relSizeAnchor>
  <cdr:relSizeAnchor xmlns:cdr="http://schemas.openxmlformats.org/drawingml/2006/chartDrawing">
    <cdr:from>
      <cdr:x>0</cdr:x>
      <cdr:y>0.01199</cdr:y>
    </cdr:from>
    <cdr:to>
      <cdr:x>0.19824</cdr:x>
      <cdr:y>0.08034</cdr:y>
    </cdr:to>
    <cdr:sp macro="" textlink="Codierung!$I$40">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10FE7-B2F0-4ED5-A805-48347DA636E8}" type="TxLink">
            <a:rPr lang="en-US" sz="1000" b="0" i="0" u="none" strike="noStrike">
              <a:solidFill>
                <a:srgbClr val="000000"/>
              </a:solidFill>
              <a:latin typeface="Arial"/>
              <a:cs typeface="Arial"/>
            </a:rPr>
            <a:pPr/>
            <a:t>Fleisch</a:t>
          </a:fld>
          <a:endParaRPr lang="de-CH" sz="1100"/>
        </a:p>
      </cdr:txBody>
    </cdr:sp>
  </cdr:relSizeAnchor>
  <cdr:relSizeAnchor xmlns:cdr="http://schemas.openxmlformats.org/drawingml/2006/chartDrawing">
    <cdr:from>
      <cdr:x>0</cdr:x>
      <cdr:y>0.14388</cdr:y>
    </cdr:from>
    <cdr:to>
      <cdr:x>0.31493</cdr:x>
      <cdr:y>0.23741</cdr:y>
    </cdr:to>
    <cdr:sp macro="" textlink="Codierung!$I$119">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9B130CB8-B7BF-40AD-80D7-94852FCD9078}" type="TxLink">
            <a:rPr lang="en-US" sz="1000" b="0" i="0" u="none" strike="noStrike">
              <a:solidFill>
                <a:srgbClr val="000000"/>
              </a:solidFill>
              <a:latin typeface="Arial"/>
              <a:cs typeface="Arial"/>
            </a:rPr>
            <a:pPr/>
            <a:t>CHF/kg</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0.91991</cdr:y>
    </cdr:from>
    <cdr:to>
      <cdr:x>0.80641</cdr:x>
      <cdr:y>1</cdr:y>
    </cdr:to>
    <cdr:sp macro="" textlink="Codierung!$I$486">
      <cdr:nvSpPr>
        <cdr:cNvPr id="9" name="Textfeld 1"/>
        <cdr:cNvSpPr txBox="1"/>
      </cdr:nvSpPr>
      <cdr:spPr>
        <a:xfrm xmlns:a="http://schemas.openxmlformats.org/drawingml/2006/main">
          <a:off x="0" y="2219326"/>
          <a:ext cx="6127297" cy="1932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35D50AD-06B4-4D89-A796-DE88B9A9F01C}" type="TxLink">
            <a:rPr lang="en-US" sz="800" b="0" i="0" u="none" strike="noStrike">
              <a:solidFill>
                <a:schemeClr val="bg1">
                  <a:lumMod val="50000"/>
                </a:schemeClr>
              </a:solidFill>
              <a:latin typeface="Arial"/>
              <a:cs typeface="Arial"/>
            </a:rPr>
            <a:pPr algn="l"/>
            <a:t>Quellen: Proviande; Labelorganisationen; BLW, Fachbereich Marktanalysen</a:t>
          </a:fld>
          <a:endParaRPr lang="en-US" sz="600" b="0">
            <a:solidFill>
              <a:schemeClr val="bg1">
                <a:lumMod val="50000"/>
              </a:schemeClr>
            </a:solidFill>
            <a:latin typeface="Arial" pitchFamily="34" charset="0"/>
            <a:cs typeface="Arial" pitchFamily="34" charset="0"/>
          </a:endParaRPr>
        </a:p>
      </cdr:txBody>
    </cdr:sp>
  </cdr:relSizeAnchor>
</c:userShapes>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48129" name="Drop Down 1" hidden="1">
              <a:extLst>
                <a:ext uri="{63B3BB69-23CF-44E3-9099-C40C66FF867C}">
                  <a14:compatExt spid="_x0000_s48129"/>
                </a:ext>
                <a:ext uri="{FF2B5EF4-FFF2-40B4-BE49-F238E27FC236}">
                  <a16:creationId xmlns:a16="http://schemas.microsoft.com/office/drawing/2014/main" id="{00000000-0008-0000-0B00-000001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3</xdr:col>
      <xdr:colOff>361950</xdr:colOff>
      <xdr:row>10</xdr:row>
      <xdr:rowOff>152400</xdr:rowOff>
    </xdr:from>
    <xdr:ext cx="184731" cy="264560"/>
    <xdr:sp macro="" textlink="">
      <xdr:nvSpPr>
        <xdr:cNvPr id="3" name="Textfeld 2">
          <a:extLst>
            <a:ext uri="{FF2B5EF4-FFF2-40B4-BE49-F238E27FC236}">
              <a16:creationId xmlns:a16="http://schemas.microsoft.com/office/drawing/2014/main" id="{00000000-0008-0000-0B00-000003000000}"/>
            </a:ext>
          </a:extLst>
        </xdr:cNvPr>
        <xdr:cNvSpPr txBox="1"/>
      </xdr:nvSpPr>
      <xdr:spPr>
        <a:xfrm>
          <a:off x="4829175" y="162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57150</xdr:colOff>
      <xdr:row>0</xdr:row>
      <xdr:rowOff>38100</xdr:rowOff>
    </xdr:from>
    <xdr:to>
      <xdr:col>1</xdr:col>
      <xdr:colOff>609600</xdr:colOff>
      <xdr:row>2</xdr:row>
      <xdr:rowOff>111919</xdr:rowOff>
    </xdr:to>
    <xdr:pic>
      <xdr:nvPicPr>
        <xdr:cNvPr id="5" name="Grafik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3810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704850</xdr:colOff>
          <xdr:row>5</xdr:row>
          <xdr:rowOff>142875</xdr:rowOff>
        </xdr:to>
        <xdr:sp macro="" textlink="">
          <xdr:nvSpPr>
            <xdr:cNvPr id="58370" name="Drop Down 2" hidden="1">
              <a:extLst>
                <a:ext uri="{63B3BB69-23CF-44E3-9099-C40C66FF867C}">
                  <a14:compatExt spid="_x0000_s58370"/>
                </a:ext>
                <a:ext uri="{FF2B5EF4-FFF2-40B4-BE49-F238E27FC236}">
                  <a16:creationId xmlns:a16="http://schemas.microsoft.com/office/drawing/2014/main" id="{00000000-0008-0000-0C00-000002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561975</xdr:colOff>
      <xdr:row>2</xdr:row>
      <xdr:rowOff>73819</xdr:rowOff>
    </xdr:to>
    <xdr:pic>
      <xdr:nvPicPr>
        <xdr:cNvPr id="5" name="Grafik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oneCellAnchor>
    <xdr:from>
      <xdr:col>8</xdr:col>
      <xdr:colOff>0</xdr:colOff>
      <xdr:row>8</xdr:row>
      <xdr:rowOff>142875</xdr:rowOff>
    </xdr:from>
    <xdr:ext cx="184731" cy="264560"/>
    <xdr:sp macro="" textlink="">
      <xdr:nvSpPr>
        <xdr:cNvPr id="3" name="Textfeld 2">
          <a:extLst>
            <a:ext uri="{FF2B5EF4-FFF2-40B4-BE49-F238E27FC236}">
              <a16:creationId xmlns:a16="http://schemas.microsoft.com/office/drawing/2014/main" id="{00000000-0008-0000-0D00-000003000000}"/>
            </a:ext>
          </a:extLst>
        </xdr:cNvPr>
        <xdr:cNvSpPr txBox="1"/>
      </xdr:nvSpPr>
      <xdr:spPr>
        <a:xfrm>
          <a:off x="4514850" y="15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oneCellAnchor>
    <xdr:from>
      <xdr:col>9</xdr:col>
      <xdr:colOff>0</xdr:colOff>
      <xdr:row>8</xdr:row>
      <xdr:rowOff>142875</xdr:rowOff>
    </xdr:from>
    <xdr:ext cx="184731" cy="264560"/>
    <xdr:sp macro="" textlink="">
      <xdr:nvSpPr>
        <xdr:cNvPr id="7" name="Textfeld 6">
          <a:extLst>
            <a:ext uri="{FF2B5EF4-FFF2-40B4-BE49-F238E27FC236}">
              <a16:creationId xmlns:a16="http://schemas.microsoft.com/office/drawing/2014/main" id="{00000000-0008-0000-0D00-000007000000}"/>
            </a:ext>
          </a:extLst>
        </xdr:cNvPr>
        <xdr:cNvSpPr txBox="1"/>
      </xdr:nvSpPr>
      <xdr:spPr>
        <a:xfrm>
          <a:off x="9115425" y="15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85725</xdr:colOff>
      <xdr:row>0</xdr:row>
      <xdr:rowOff>28575</xdr:rowOff>
    </xdr:from>
    <xdr:to>
      <xdr:col>1</xdr:col>
      <xdr:colOff>638175</xdr:colOff>
      <xdr:row>2</xdr:row>
      <xdr:rowOff>102394</xdr:rowOff>
    </xdr:to>
    <xdr:pic>
      <xdr:nvPicPr>
        <xdr:cNvPr id="9" name="Grafik 8">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8575"/>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190500</xdr:rowOff>
        </xdr:to>
        <xdr:sp macro="" textlink="">
          <xdr:nvSpPr>
            <xdr:cNvPr id="72708" name="Drop Down 4" hidden="1">
              <a:extLst>
                <a:ext uri="{63B3BB69-23CF-44E3-9099-C40C66FF867C}">
                  <a14:compatExt spid="_x0000_s72708"/>
                </a:ext>
                <a:ext uri="{FF2B5EF4-FFF2-40B4-BE49-F238E27FC236}">
                  <a16:creationId xmlns:a16="http://schemas.microsoft.com/office/drawing/2014/main" id="{00000000-0008-0000-0D00-000004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0.70903</cdr:x>
      <cdr:y>0.11538</cdr:y>
    </cdr:from>
    <cdr:to>
      <cdr:x>0.9545</cdr:x>
      <cdr:y>0.28522</cdr:y>
    </cdr:to>
    <cdr:grpSp>
      <cdr:nvGrpSpPr>
        <cdr:cNvPr id="15" name="Gruppieren 14">
          <a:extLst xmlns:a="http://schemas.openxmlformats.org/drawingml/2006/main">
            <a:ext uri="{FF2B5EF4-FFF2-40B4-BE49-F238E27FC236}">
              <a16:creationId xmlns:a16="http://schemas.microsoft.com/office/drawing/2014/main" id="{56D58CA7-F978-4FB1-8795-F111FCA874C7}"/>
            </a:ext>
          </a:extLst>
        </cdr:cNvPr>
        <cdr:cNvGrpSpPr/>
      </cdr:nvGrpSpPr>
      <cdr:grpSpPr>
        <a:xfrm xmlns:a="http://schemas.openxmlformats.org/drawingml/2006/main">
          <a:off x="6808959" y="625956"/>
          <a:ext cx="2357298" cy="921410"/>
          <a:chOff x="6199716" y="706497"/>
          <a:chExt cx="1954872" cy="912754"/>
        </a:xfrm>
      </cdr:grpSpPr>
      <cdr:sp macro="" textlink="">
        <cdr:nvSpPr>
          <cdr:cNvPr id="2" name="Textfeld 1"/>
          <cdr:cNvSpPr txBox="1"/>
        </cdr:nvSpPr>
        <cdr:spPr>
          <a:xfrm xmlns:a="http://schemas.openxmlformats.org/drawingml/2006/main">
            <a:off x="6242527" y="706497"/>
            <a:ext cx="1912061" cy="898643"/>
          </a:xfrm>
          <a:prstGeom xmlns:a="http://schemas.openxmlformats.org/drawingml/2006/main" prst="rect">
            <a:avLst/>
          </a:prstGeom>
          <a:solidFill xmlns:a="http://schemas.openxmlformats.org/drawingml/2006/main">
            <a:schemeClr val="bg1">
              <a:lumMod val="95000"/>
            </a:schemeClr>
          </a:solidFill>
        </cdr:spPr>
        <cdr:txBody>
          <a:bodyPr xmlns:a="http://schemas.openxmlformats.org/drawingml/2006/main" vertOverflow="clip" wrap="none" rtlCol="0"/>
          <a:lstStyle xmlns:a="http://schemas.openxmlformats.org/drawingml/2006/main"/>
          <a:p xmlns:a="http://schemas.openxmlformats.org/drawingml/2006/main">
            <a:endParaRPr lang="de-CH" sz="1400">
              <a:latin typeface="Arial" panose="020B0604020202020204" pitchFamily="34" charset="0"/>
              <a:cs typeface="Arial" panose="020B0604020202020204" pitchFamily="34" charset="0"/>
            </a:endParaRPr>
          </a:p>
        </cdr:txBody>
      </cdr:sp>
      <cdr:grpSp>
        <cdr:nvGrpSpPr>
          <cdr:cNvPr id="6" name="Gruppieren 5">
            <a:extLst xmlns:a="http://schemas.openxmlformats.org/drawingml/2006/main">
              <a:ext uri="{FF2B5EF4-FFF2-40B4-BE49-F238E27FC236}">
                <a16:creationId xmlns:a16="http://schemas.microsoft.com/office/drawing/2014/main" id="{2EEB84C0-D7F0-4C09-AED4-F24EBFBAA21F}"/>
              </a:ext>
            </a:extLst>
          </cdr:cNvPr>
          <cdr:cNvGrpSpPr/>
        </cdr:nvGrpSpPr>
        <cdr:grpSpPr>
          <a:xfrm xmlns:a="http://schemas.openxmlformats.org/drawingml/2006/main">
            <a:off x="6199716" y="728136"/>
            <a:ext cx="1780116" cy="891115"/>
            <a:chOff x="6210298" y="706967"/>
            <a:chExt cx="1885953" cy="891117"/>
          </a:xfrm>
        </cdr:grpSpPr>
        <cdr:sp macro="" textlink="Codierung!$I$19">
          <cdr:nvSpPr>
            <cdr:cNvPr id="10" name="Textfeld 1"/>
            <cdr:cNvSpPr txBox="1"/>
          </cdr:nvSpPr>
          <cdr:spPr>
            <a:xfrm xmlns:a="http://schemas.openxmlformats.org/drawingml/2006/main">
              <a:off x="6210301" y="706967"/>
              <a:ext cx="1885950" cy="213783"/>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4F6CFEB-E3D3-4C4E-AB16-6FD6674898B3}" type="TxLink">
                <a:rPr lang="en-US" sz="1400" b="1" i="0" u="none" strike="noStrike">
                  <a:solidFill>
                    <a:srgbClr val="000000"/>
                  </a:solidFill>
                  <a:latin typeface="Arial"/>
                  <a:cs typeface="Arial"/>
                </a:rPr>
                <a:pPr/>
                <a:t>Warenkorb Total</a:t>
              </a:fld>
              <a:endParaRPr lang="de-CH" sz="2000" b="1">
                <a:latin typeface="Arial" panose="020B0604020202020204" pitchFamily="34" charset="0"/>
                <a:cs typeface="Arial" panose="020B0604020202020204" pitchFamily="34" charset="0"/>
              </a:endParaRPr>
            </a:p>
          </cdr:txBody>
        </cdr:sp>
        <cdr:sp macro="" textlink="Codierung!$I$20">
          <cdr:nvSpPr>
            <cdr:cNvPr id="11" name="Textfeld 1"/>
            <cdr:cNvSpPr txBox="1"/>
          </cdr:nvSpPr>
          <cdr:spPr>
            <a:xfrm xmlns:a="http://schemas.openxmlformats.org/drawingml/2006/main">
              <a:off x="6210298" y="918634"/>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1BB8A4F-DF1A-4CC0-B131-EB758F94B086}" type="TxLink">
                <a:rPr lang="en-US" sz="1400" b="0" i="0" u="none" strike="noStrike">
                  <a:solidFill>
                    <a:srgbClr val="000000"/>
                  </a:solidFill>
                  <a:latin typeface="Arial"/>
                  <a:cs typeface="Arial"/>
                </a:rPr>
                <a:pPr/>
                <a:t>#REF!</a:t>
              </a:fld>
              <a:endParaRPr lang="de-CH" sz="3200">
                <a:latin typeface="Arial" panose="020B0604020202020204" pitchFamily="34" charset="0"/>
                <a:cs typeface="Arial" panose="020B0604020202020204" pitchFamily="34" charset="0"/>
              </a:endParaRPr>
            </a:p>
          </cdr:txBody>
        </cdr:sp>
        <cdr:sp macro="" textlink="Codierung!$I$21">
          <cdr:nvSpPr>
            <cdr:cNvPr id="12" name="Textfeld 1"/>
            <cdr:cNvSpPr txBox="1"/>
          </cdr:nvSpPr>
          <cdr:spPr>
            <a:xfrm xmlns:a="http://schemas.openxmlformats.org/drawingml/2006/main">
              <a:off x="6210300" y="1119717"/>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801D370-CC1B-4EE3-B9A9-886CB4FF7A27}" type="TxLink">
                <a:rPr lang="en-US" sz="1400" b="0" i="0" u="none" strike="noStrike">
                  <a:solidFill>
                    <a:srgbClr val="000000"/>
                  </a:solidFill>
                  <a:latin typeface="Arial"/>
                  <a:cs typeface="Arial"/>
                </a:rPr>
                <a:pPr/>
                <a:t>#REF!</a:t>
              </a:fld>
              <a:endParaRPr lang="de-CH" sz="4400">
                <a:latin typeface="Arial" panose="020B0604020202020204" pitchFamily="34" charset="0"/>
                <a:cs typeface="Arial" panose="020B0604020202020204" pitchFamily="34" charset="0"/>
              </a:endParaRPr>
            </a:p>
          </cdr:txBody>
        </cdr:sp>
        <cdr:sp macro="" textlink="Codierung!$I$22">
          <cdr:nvSpPr>
            <cdr:cNvPr id="13" name="Textfeld 1"/>
            <cdr:cNvSpPr txBox="1"/>
          </cdr:nvSpPr>
          <cdr:spPr>
            <a:xfrm xmlns:a="http://schemas.openxmlformats.org/drawingml/2006/main">
              <a:off x="6210300" y="1320800"/>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2282C84-B225-4DE6-B57A-E3636EFEF9A2}" type="TxLink">
                <a:rPr lang="en-US" sz="1400" b="0" i="0" u="none" strike="noStrike">
                  <a:solidFill>
                    <a:srgbClr val="000000"/>
                  </a:solidFill>
                  <a:latin typeface="Arial"/>
                  <a:cs typeface="Arial"/>
                </a:rPr>
                <a:pPr/>
                <a:t>#REF!</a:t>
              </a:fld>
              <a:endParaRPr lang="de-CH" sz="6000">
                <a:latin typeface="Arial" panose="020B0604020202020204" pitchFamily="34" charset="0"/>
                <a:cs typeface="Arial" panose="020B0604020202020204" pitchFamily="34" charset="0"/>
              </a:endParaRPr>
            </a:p>
          </cdr:txBody>
        </cdr:sp>
      </cdr:grpSp>
    </cdr:grpSp>
  </cdr:relSizeAnchor>
  <cdr:relSizeAnchor xmlns:cdr="http://schemas.openxmlformats.org/drawingml/2006/chartDrawing">
    <cdr:from>
      <cdr:x>0</cdr:x>
      <cdr:y>0</cdr:y>
    </cdr:from>
    <cdr:to>
      <cdr:x>0.8004</cdr:x>
      <cdr:y>0.1559</cdr:y>
    </cdr:to>
    <cdr:grpSp>
      <cdr:nvGrpSpPr>
        <cdr:cNvPr id="20" name="Gruppieren 19">
          <a:extLst xmlns:a="http://schemas.openxmlformats.org/drawingml/2006/main">
            <a:ext uri="{FF2B5EF4-FFF2-40B4-BE49-F238E27FC236}">
              <a16:creationId xmlns:a16="http://schemas.microsoft.com/office/drawing/2014/main" id="{87B88CB6-3ABA-4217-9862-1290C2054A40}"/>
            </a:ext>
          </a:extLst>
        </cdr:cNvPr>
        <cdr:cNvGrpSpPr/>
      </cdr:nvGrpSpPr>
      <cdr:grpSpPr>
        <a:xfrm xmlns:a="http://schemas.openxmlformats.org/drawingml/2006/main">
          <a:off x="0" y="0"/>
          <a:ext cx="7686404" cy="845784"/>
          <a:chOff x="0" y="1468966"/>
          <a:chExt cx="7818641" cy="954619"/>
        </a:xfrm>
      </cdr:grpSpPr>
      <cdr:sp macro="" textlink="Codierung!$I$2">
        <cdr:nvSpPr>
          <cdr:cNvPr id="16" name="Textfeld 1"/>
          <cdr:cNvSpPr txBox="1"/>
        </cdr:nvSpPr>
        <cdr:spPr>
          <a:xfrm xmlns:a="http://schemas.openxmlformats.org/drawingml/2006/main">
            <a:off x="0" y="1468966"/>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8783C91-10BA-46C6-8D8C-66A1CF14A616}" type="TxLink">
              <a:rPr lang="en-US" sz="1800" b="1" i="0" u="none" strike="noStrike">
                <a:solidFill>
                  <a:srgbClr val="000000"/>
                </a:solidFill>
                <a:latin typeface="Arial"/>
                <a:cs typeface="Arial"/>
              </a:rPr>
              <a:pPr/>
              <a:t>Vergleich Warenkorb Bio vs nicht-Bio</a:t>
            </a:fld>
            <a:endParaRPr lang="de-CH" sz="3200" b="1" baseline="0">
              <a:solidFill>
                <a:sysClr val="windowText" lastClr="000000"/>
              </a:solidFill>
              <a:latin typeface="Arial" panose="020B0604020202020204" pitchFamily="34" charset="0"/>
              <a:cs typeface="Arial" panose="020B0604020202020204" pitchFamily="34" charset="0"/>
            </a:endParaRPr>
          </a:p>
        </cdr:txBody>
      </cdr:sp>
      <cdr:sp macro="" textlink="Codierung!$I$3">
        <cdr:nvSpPr>
          <cdr:cNvPr id="17" name="Textfeld 1"/>
          <cdr:cNvSpPr txBox="1"/>
        </cdr:nvSpPr>
        <cdr:spPr>
          <a:xfrm xmlns:a="http://schemas.openxmlformats.org/drawingml/2006/main">
            <a:off x="0" y="1796806"/>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72EEB2C-7BE8-44E0-B063-D99626D3E4FE}" type="TxLink">
              <a:rPr lang="en-US" sz="1400" b="0" i="0" u="none" strike="noStrike">
                <a:solidFill>
                  <a:srgbClr val="000000"/>
                </a:solidFill>
                <a:latin typeface="Arial"/>
                <a:cs typeface="Arial"/>
              </a:rPr>
              <a:pPr/>
              <a:t>Ausgaben für einen Warenkorb anhand der monatlichen Detailhandelseinkäufe eines Familienhaushalts mit 2 Kindern*</a:t>
            </a:fld>
            <a:endParaRPr lang="de-CH" sz="4000" b="0" baseline="0">
              <a:solidFill>
                <a:sysClr val="windowText" lastClr="000000"/>
              </a:solidFill>
              <a:latin typeface="Arial" panose="020B0604020202020204" pitchFamily="34" charset="0"/>
              <a:cs typeface="Arial" panose="020B0604020202020204" pitchFamily="34" charset="0"/>
            </a:endParaRPr>
          </a:p>
        </cdr:txBody>
      </cdr:sp>
      <cdr:sp macro="" textlink="Codierung!$I$116">
        <cdr:nvSpPr>
          <cdr:cNvPr id="18" name="Textfeld 1"/>
          <cdr:cNvSpPr txBox="1"/>
        </cdr:nvSpPr>
        <cdr:spPr>
          <a:xfrm xmlns:a="http://schemas.openxmlformats.org/drawingml/2006/main">
            <a:off x="0" y="2059079"/>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E59320-888E-40B7-9440-EE751C9DFB05}" type="TxLink">
              <a:rPr lang="en-US" sz="1400" b="0" i="0" u="none" strike="noStrike">
                <a:solidFill>
                  <a:srgbClr val="000000"/>
                </a:solidFill>
                <a:latin typeface="Arial"/>
                <a:cs typeface="Arial"/>
              </a:rPr>
              <a:pPr/>
              <a:t>CHF</a:t>
            </a:fld>
            <a:endParaRPr lang="de-CH" sz="6000" b="0" baseline="0">
              <a:solidFill>
                <a:sysClr val="windowText" lastClr="000000"/>
              </a:solidFill>
              <a:latin typeface="Arial" panose="020B0604020202020204" pitchFamily="34" charset="0"/>
              <a:cs typeface="Arial" panose="020B0604020202020204" pitchFamily="34" charset="0"/>
            </a:endParaRPr>
          </a:p>
        </cdr:txBody>
      </cdr:sp>
      <cdr:sp macro="" textlink="#REF!">
        <cdr:nvSpPr>
          <cdr:cNvPr id="19" name="Textfeld 1"/>
          <cdr:cNvSpPr txBox="1"/>
        </cdr:nvSpPr>
        <cdr:spPr>
          <a:xfrm xmlns:a="http://schemas.openxmlformats.org/drawingml/2006/main">
            <a:off x="0" y="2156884"/>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E00B186-8255-4D75-9757-578F5B4BD017}" type="TxLink">
              <a:rPr lang="en-US" sz="1400" b="0" i="0" u="none" strike="noStrike">
                <a:solidFill>
                  <a:srgbClr val="000000"/>
                </a:solidFill>
                <a:latin typeface="Arial"/>
                <a:cs typeface="Arial"/>
              </a:rPr>
              <a:pPr/>
              <a:t> </a:t>
            </a:fld>
            <a:endParaRPr lang="de-CH" sz="7200" b="0" baseline="0">
              <a:solidFill>
                <a:sysClr val="windowText" lastClr="000000"/>
              </a:solidFill>
              <a:latin typeface="Arial" panose="020B0604020202020204" pitchFamily="34" charset="0"/>
              <a:cs typeface="Arial" panose="020B0604020202020204" pitchFamily="34" charset="0"/>
            </a:endParaRPr>
          </a:p>
        </cdr:txBody>
      </cdr:sp>
    </cdr:grpSp>
  </cdr:relSizeAnchor>
  <cdr:relSizeAnchor xmlns:cdr="http://schemas.openxmlformats.org/drawingml/2006/chartDrawing">
    <cdr:from>
      <cdr:x>0</cdr:x>
      <cdr:y>0.13636</cdr:y>
    </cdr:from>
    <cdr:to>
      <cdr:x>0.15496</cdr:x>
      <cdr:y>0.18802</cdr:y>
    </cdr:to>
    <cdr:sp macro="" textlink="'Nur für MB Bio + HP konv. WK'!$H$4">
      <cdr:nvSpPr>
        <cdr:cNvPr id="3" name="Textfeld 2"/>
        <cdr:cNvSpPr txBox="1"/>
      </cdr:nvSpPr>
      <cdr:spPr>
        <a:xfrm xmlns:a="http://schemas.openxmlformats.org/drawingml/2006/main">
          <a:off x="0" y="785813"/>
          <a:ext cx="1488281"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FEB7FA8-2A9F-4AA3-811C-5F25D3918893}" type="TxLink">
            <a:rPr lang="en-US" sz="1400" b="1" i="0" u="none" strike="noStrike">
              <a:solidFill>
                <a:srgbClr val="000000"/>
              </a:solidFill>
              <a:latin typeface="Arial"/>
              <a:cs typeface="Arial"/>
            </a:rPr>
            <a:pPr/>
            <a:t>#REF!</a:t>
          </a:fld>
          <a:endParaRPr lang="de-CH" sz="1400"/>
        </a:p>
      </cdr:txBody>
    </cdr:sp>
  </cdr:relSizeAnchor>
</c:userShapes>
</file>

<file path=xl/drawings/drawing4.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0.04174</cdr:y>
    </cdr:from>
    <cdr:to>
      <cdr:x>0.96033</cdr:x>
      <cdr:y>0.09159</cdr:y>
    </cdr:to>
    <cdr:sp macro="" textlink="Codierung!$I$4">
      <cdr:nvSpPr>
        <cdr:cNvPr id="10" name="Textfeld 9"/>
        <cdr:cNvSpPr txBox="1"/>
      </cdr:nvSpPr>
      <cdr:spPr>
        <a:xfrm xmlns:a="http://schemas.openxmlformats.org/drawingml/2006/main">
          <a:off x="0" y="223154"/>
          <a:ext cx="8358201" cy="266493"/>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52A94D5E-E1FB-4F5D-8640-B4CCB5EF7ED0}" type="TxLink">
            <a:rPr lang="en-US" sz="1400" b="0" i="0" u="none" strike="noStrike">
              <a:solidFill>
                <a:srgbClr val="000000"/>
              </a:solidFill>
              <a:latin typeface="Arial"/>
              <a:cs typeface="Arial"/>
            </a:rPr>
            <a:pPr/>
            <a:t>Entwicklung der Differenz der Warenkörbe Bio und nicht-Bio</a:t>
          </a:fld>
          <a:endParaRPr lang="de-CH" sz="6000" b="0"/>
        </a:p>
      </cdr:txBody>
    </cdr:sp>
  </cdr:relSizeAnchor>
  <cdr:relSizeAnchor xmlns:cdr="http://schemas.openxmlformats.org/drawingml/2006/chartDrawing">
    <cdr:from>
      <cdr:x>0</cdr:x>
      <cdr:y>1.79082E-7</cdr:y>
    </cdr:from>
    <cdr:to>
      <cdr:x>0.52804</cdr:x>
      <cdr:y>0.05331</cdr:y>
    </cdr:to>
    <cdr:sp macro="" textlink="">
      <cdr:nvSpPr>
        <cdr:cNvPr id="11" name="Textfeld 5"/>
        <cdr:cNvSpPr txBox="1"/>
      </cdr:nvSpPr>
      <cdr:spPr>
        <a:xfrm xmlns:a="http://schemas.openxmlformats.org/drawingml/2006/main">
          <a:off x="0" y="1"/>
          <a:ext cx="4595810"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0.00525</cdr:x>
      <cdr:y>0.96308</cdr:y>
    </cdr:from>
    <cdr:to>
      <cdr:x>0.50767</cdr:x>
      <cdr:y>0.99665</cdr:y>
    </cdr:to>
    <cdr:sp macro="" textlink="Codierung!$I$287">
      <cdr:nvSpPr>
        <cdr:cNvPr id="16" name="Textfeld 1"/>
        <cdr:cNvSpPr txBox="1"/>
      </cdr:nvSpPr>
      <cdr:spPr>
        <a:xfrm xmlns:a="http://schemas.openxmlformats.org/drawingml/2006/main">
          <a:off x="23813" y="2832863"/>
          <a:ext cx="2278179" cy="9874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Krautstiele</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0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Amandine / Celtiane</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5.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6.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0.52707</cdr:x>
      <cdr:y>0.06897</cdr:y>
    </cdr:to>
    <cdr:sp macro="" textlink="Codierung!$I$31">
      <cdr:nvSpPr>
        <cdr:cNvPr id="7" name="Textfeld 6"/>
        <cdr:cNvSpPr txBox="1"/>
      </cdr:nvSpPr>
      <cdr:spPr>
        <a:xfrm xmlns:a="http://schemas.openxmlformats.org/drawingml/2006/main">
          <a:off x="0" y="0"/>
          <a:ext cx="2390774" cy="20002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2C8B281B-6006-429E-ADAD-47FF581EC07D}" type="TxLink">
            <a:rPr lang="en-US" sz="2000" b="1" i="0" u="none" strike="noStrike">
              <a:solidFill>
                <a:srgbClr val="000000"/>
              </a:solidFill>
              <a:latin typeface="Arial"/>
              <a:cs typeface="Arial"/>
            </a:rPr>
            <a:pPr/>
            <a:t>Warenkorb</a:t>
          </a:fld>
          <a:endParaRPr lang="de-CH" sz="34400" b="1"/>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0.04827</cdr:y>
    </cdr:from>
    <cdr:to>
      <cdr:x>0.98389</cdr:x>
      <cdr:y>0.11134</cdr:y>
    </cdr:to>
    <cdr:sp macro="" textlink="Codierung!$I$3">
      <cdr:nvSpPr>
        <cdr:cNvPr id="10" name="Textfeld 9"/>
        <cdr:cNvSpPr txBox="1"/>
      </cdr:nvSpPr>
      <cdr:spPr>
        <a:xfrm xmlns:a="http://schemas.openxmlformats.org/drawingml/2006/main">
          <a:off x="0" y="278759"/>
          <a:ext cx="10906121" cy="364177"/>
        </a:xfrm>
        <a:prstGeom xmlns:a="http://schemas.openxmlformats.org/drawingml/2006/main" prst="rect">
          <a:avLst/>
        </a:prstGeom>
      </cdr:spPr>
      <cdr:txBody>
        <a:bodyPr xmlns:a="http://schemas.openxmlformats.org/drawingml/2006/main" vertOverflow="overflow" horzOverflow="overflow" wrap="square" lIns="46800" tIns="36000" rtlCol="0">
          <a:noAutofit/>
        </a:bodyPr>
        <a:lstStyle xmlns:a="http://schemas.openxmlformats.org/drawingml/2006/main"/>
        <a:p xmlns:a="http://schemas.openxmlformats.org/drawingml/2006/main">
          <a:fld id="{9D025F4B-7F0A-40B8-A8D2-783088058CA6}" type="TxLink">
            <a:rPr lang="en-US" sz="1800" b="0" i="0" u="none" strike="noStrike">
              <a:solidFill>
                <a:srgbClr val="000000"/>
              </a:solidFill>
              <a:latin typeface="Arial"/>
              <a:cs typeface="Arial"/>
            </a:rPr>
            <a:pPr/>
            <a:t>Ausgaben für einen Warenkorb anhand der monatlichen Detailhandelseinkäufe eines Familienhaushalts mit 2 Kindern*</a:t>
          </a:fld>
          <a:endParaRPr lang="de-CH" sz="4800" b="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0.0703</cdr:x>
      <cdr:y>0.82251</cdr:y>
    </cdr:from>
    <cdr:to>
      <cdr:x>0.57272</cdr:x>
      <cdr:y>0.85608</cdr:y>
    </cdr:to>
    <cdr:sp macro="" textlink="Codierung!$I$287">
      <cdr:nvSpPr>
        <cdr:cNvPr id="16" name="Textfeld 1"/>
        <cdr:cNvSpPr txBox="1"/>
      </cdr:nvSpPr>
      <cdr:spPr>
        <a:xfrm xmlns:a="http://schemas.openxmlformats.org/drawingml/2006/main">
          <a:off x="759164" y="4597975"/>
          <a:ext cx="5425619" cy="1876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Krautstiele</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0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Amandine / Celtiane</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590550</xdr:colOff>
          <xdr:row>0</xdr:row>
          <xdr:rowOff>180975</xdr:rowOff>
        </xdr:from>
        <xdr:to>
          <xdr:col>1</xdr:col>
          <xdr:colOff>1714500</xdr:colOff>
          <xdr:row>1</xdr:row>
          <xdr:rowOff>190500</xdr:rowOff>
        </xdr:to>
        <xdr:sp macro="" textlink="">
          <xdr:nvSpPr>
            <xdr:cNvPr id="31745" name="Drop Down 1" hidden="1">
              <a:extLst>
                <a:ext uri="{63B3BB69-23CF-44E3-9099-C40C66FF867C}">
                  <a14:compatExt spid="_x0000_s31745"/>
                </a:ext>
                <a:ext uri="{FF2B5EF4-FFF2-40B4-BE49-F238E27FC236}">
                  <a16:creationId xmlns:a16="http://schemas.microsoft.com/office/drawing/2014/main" id="{00000000-0008-0000-0200-000001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28575</xdr:colOff>
      <xdr:row>0</xdr:row>
      <xdr:rowOff>38100</xdr:rowOff>
    </xdr:from>
    <xdr:to>
      <xdr:col>5</xdr:col>
      <xdr:colOff>0</xdr:colOff>
      <xdr:row>2</xdr:row>
      <xdr:rowOff>114300</xdr:rowOff>
    </xdr:to>
    <xdr:pic>
      <xdr:nvPicPr>
        <xdr:cNvPr id="4" name="Grafik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3810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0</xdr:colOff>
      <xdr:row>0</xdr:row>
      <xdr:rowOff>0</xdr:rowOff>
    </xdr:from>
    <xdr:to>
      <xdr:col>30</xdr:col>
      <xdr:colOff>438150</xdr:colOff>
      <xdr:row>2</xdr:row>
      <xdr:rowOff>76200</xdr:rowOff>
    </xdr:to>
    <xdr:pic>
      <xdr:nvPicPr>
        <xdr:cNvPr id="10" name="Grafik 9">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35842" name="Drop Down 2" hidden="1">
              <a:extLst>
                <a:ext uri="{63B3BB69-23CF-44E3-9099-C40C66FF867C}">
                  <a14:compatExt spid="_x0000_s35842"/>
                </a:ext>
                <a:ext uri="{FF2B5EF4-FFF2-40B4-BE49-F238E27FC236}">
                  <a16:creationId xmlns:a16="http://schemas.microsoft.com/office/drawing/2014/main" id="{00000000-0008-0000-0300-000002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749753</xdr:colOff>
      <xdr:row>6</xdr:row>
      <xdr:rowOff>72116</xdr:rowOff>
    </xdr:from>
    <xdr:to>
      <xdr:col>50</xdr:col>
      <xdr:colOff>397328</xdr:colOff>
      <xdr:row>21</xdr:row>
      <xdr:rowOff>148318</xdr:rowOff>
    </xdr:to>
    <xdr:graphicFrame macro="">
      <xdr:nvGraphicFramePr>
        <xdr:cNvPr id="9" name="Diagramm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755195</xdr:colOff>
      <xdr:row>22</xdr:row>
      <xdr:rowOff>1362</xdr:rowOff>
    </xdr:from>
    <xdr:to>
      <xdr:col>50</xdr:col>
      <xdr:colOff>421820</xdr:colOff>
      <xdr:row>38</xdr:row>
      <xdr:rowOff>87087</xdr:rowOff>
    </xdr:to>
    <xdr:graphicFrame macro="">
      <xdr:nvGraphicFramePr>
        <xdr:cNvPr id="7" name="Diagramm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rg/BLW_1140_MARKTB/037_Publikationen%20FBMB/037.9%20BIO-Bericht/Marktzahlen%20Bio/Marktzahlen%20Bio_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b.intra.admin.ch\Userhome$\Org\BLW_1140_MARKTB\031_Eier\031.6%20Marktbericht%20Tabellen%20und%20Gaphen,%20Versand\Marktbericht%20Eier-%20Excelberich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rg/BLW_1140_MARKTB/037_Publikationen%20FBMB/037.9%20BIO-Bericht/Marktzahlen%20Bio/Datenfile%20Marktzahlen%20Bi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rg/BLW_1140_MARKTB/037_Publikationen%20FBMB/037.9%20BIO-Bericht/Marktzahlen%20Bio/Marktzahlen%20Bio_mit%20Getreid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sverzeichnis"/>
      <sheetName val="Gemüse Übersicht"/>
      <sheetName val="Nur für MB Bio + HP konv. WK"/>
      <sheetName val="für Agrarbericht"/>
      <sheetName val="Gemüse Daten"/>
      <sheetName val="Früchte Übersicht"/>
      <sheetName val="Früchte Daten"/>
      <sheetName val="Kartoffeln"/>
      <sheetName val="Milch Übersicht"/>
      <sheetName val="Milch Daten"/>
      <sheetName val="Fleisch Übersicht"/>
      <sheetName val="Fleisch Daten"/>
      <sheetName val="Eier"/>
      <sheetName val="Getreide_Ölsaaten"/>
      <sheetName val="Grafiken"/>
      <sheetName val="Codierung"/>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row r="16">
          <cell r="B16" t="str">
            <v>Äpfel Gala I</v>
          </cell>
        </row>
      </sheetData>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 Front Story"/>
      <sheetName val="1. Prod + Imp"/>
      <sheetName val="2. PP aktuell"/>
      <sheetName val="3. GHP aktuell"/>
      <sheetName val="4. KP aktuell"/>
      <sheetName val="5. MA aktuell"/>
      <sheetName val="6. Bruttomargen"/>
      <sheetName val="7. International"/>
      <sheetName val="8.1 Daten Prod + Imp"/>
      <sheetName val="8.2 Daten PP"/>
      <sheetName val="8.3 Daten GHP"/>
      <sheetName val="8.4 Daten KP"/>
      <sheetName val="8.5 Daten MA"/>
      <sheetName val="8.6 Daten BM"/>
      <sheetName val="8.7 Daten Int."/>
      <sheetName val="9. Methoden"/>
      <sheetName val="Codier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E2" t="str">
            <v>01</v>
          </cell>
        </row>
        <row r="3">
          <cell r="E3" t="str">
            <v>02</v>
          </cell>
        </row>
        <row r="4">
          <cell r="E4" t="str">
            <v>03</v>
          </cell>
        </row>
        <row r="5">
          <cell r="E5" t="str">
            <v>04</v>
          </cell>
        </row>
        <row r="6">
          <cell r="E6" t="str">
            <v>05</v>
          </cell>
        </row>
        <row r="7">
          <cell r="E7" t="str">
            <v>06</v>
          </cell>
        </row>
        <row r="8">
          <cell r="E8" t="str">
            <v>07</v>
          </cell>
        </row>
        <row r="9">
          <cell r="E9" t="str">
            <v>08</v>
          </cell>
        </row>
        <row r="10">
          <cell r="E10" t="str">
            <v>09</v>
          </cell>
        </row>
        <row r="11">
          <cell r="E11" t="str">
            <v>10</v>
          </cell>
        </row>
        <row r="12">
          <cell r="E12" t="str">
            <v>11</v>
          </cell>
        </row>
        <row r="13">
          <cell r="E13" t="str">
            <v>12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ftrag und Beispiel"/>
      <sheetName val="Früchte"/>
      <sheetName val="Gemüse"/>
      <sheetName val="Kartoffeln"/>
      <sheetName val="Milch"/>
      <sheetName val="Fleisch"/>
      <sheetName val="Eier"/>
      <sheetName val="BruttoproduzentenpreiseAckerbau"/>
      <sheetName val="Getreide"/>
      <sheetName val="Ölsaaten"/>
      <sheetName val="Zucker"/>
    </sheetNames>
    <sheetDataSet>
      <sheetData sheetId="0"/>
      <sheetData sheetId="1">
        <row r="7">
          <cell r="A7">
            <v>45323</v>
          </cell>
          <cell r="C7">
            <v>6.4592179999999999</v>
          </cell>
          <cell r="E7">
            <v>6.252472</v>
          </cell>
          <cell r="F7">
            <v>0</v>
          </cell>
          <cell r="K7">
            <v>6.3854889999999997</v>
          </cell>
          <cell r="N7">
            <v>6.308929</v>
          </cell>
          <cell r="P7">
            <v>0</v>
          </cell>
          <cell r="Q7">
            <v>0</v>
          </cell>
          <cell r="R7">
            <v>0</v>
          </cell>
          <cell r="T7">
            <v>0</v>
          </cell>
          <cell r="U7">
            <v>6.5705730000000004</v>
          </cell>
          <cell r="X7">
            <v>0</v>
          </cell>
          <cell r="Y7">
            <v>12.916029999999999</v>
          </cell>
          <cell r="Z7">
            <v>23.613557</v>
          </cell>
          <cell r="AA7">
            <v>24.803366</v>
          </cell>
          <cell r="AC7">
            <v>0</v>
          </cell>
          <cell r="AE7">
            <v>0</v>
          </cell>
          <cell r="AG7">
            <v>0</v>
          </cell>
          <cell r="AH7">
            <v>0</v>
          </cell>
          <cell r="AI7">
            <v>0</v>
          </cell>
          <cell r="AJ7">
            <v>0</v>
          </cell>
          <cell r="AK7">
            <v>2.364004</v>
          </cell>
          <cell r="AL7">
            <v>4.0452779999999997</v>
          </cell>
          <cell r="AM7">
            <v>3.6314760000000001</v>
          </cell>
          <cell r="AN7">
            <v>0.51813900000000002</v>
          </cell>
          <cell r="AO7">
            <v>0</v>
          </cell>
          <cell r="AP7">
            <v>1.8606149999999999</v>
          </cell>
          <cell r="AQ7">
            <v>2.9791110000000001</v>
          </cell>
          <cell r="AR7">
            <v>0.905528</v>
          </cell>
          <cell r="AS7">
            <v>0</v>
          </cell>
          <cell r="AU7">
            <v>3.5099450000000001</v>
          </cell>
          <cell r="AW7">
            <v>3.118773</v>
          </cell>
          <cell r="AX7">
            <v>3.4071229999999999</v>
          </cell>
          <cell r="BC7">
            <v>0</v>
          </cell>
          <cell r="BF7">
            <v>3.8908670000000001</v>
          </cell>
          <cell r="BH7">
            <v>3.0300600000000002</v>
          </cell>
          <cell r="BI7">
            <v>0</v>
          </cell>
          <cell r="BJ7">
            <v>3.5157379999999998</v>
          </cell>
          <cell r="BL7">
            <v>0</v>
          </cell>
          <cell r="BM7">
            <v>5.0100179999999996</v>
          </cell>
          <cell r="BP7">
            <v>0</v>
          </cell>
          <cell r="BQ7">
            <v>9.4507670000000008</v>
          </cell>
          <cell r="BR7">
            <v>18.506077999999999</v>
          </cell>
          <cell r="BS7">
            <v>18.970385</v>
          </cell>
          <cell r="BU7">
            <v>0</v>
          </cell>
          <cell r="BW7">
            <v>0</v>
          </cell>
          <cell r="BY7">
            <v>0</v>
          </cell>
          <cell r="BZ7">
            <v>0</v>
          </cell>
          <cell r="CA7">
            <v>5.7904710000000001</v>
          </cell>
          <cell r="CB7">
            <v>3.138236</v>
          </cell>
          <cell r="CC7">
            <v>1.7127319999999999</v>
          </cell>
          <cell r="CD7">
            <v>2.0432440000000001</v>
          </cell>
          <cell r="CE7">
            <v>2.6149110000000002</v>
          </cell>
          <cell r="CF7">
            <v>0.41444599999999998</v>
          </cell>
          <cell r="CG7">
            <v>2.6070419999999999</v>
          </cell>
          <cell r="CH7">
            <v>1.5800890000000001</v>
          </cell>
          <cell r="CI7">
            <v>2.2117</v>
          </cell>
          <cell r="CJ7">
            <v>0.50253099999999995</v>
          </cell>
          <cell r="CK7">
            <v>2.3068369999999998</v>
          </cell>
          <cell r="CT7" t="str">
            <v>4 W 05-08/24</v>
          </cell>
          <cell r="CU7">
            <v>635.40539999999999</v>
          </cell>
          <cell r="CV7">
            <v>152.68820000000002</v>
          </cell>
          <cell r="CW7">
            <v>1969.6890000000001</v>
          </cell>
          <cell r="CX7">
            <v>562.47180000000003</v>
          </cell>
          <cell r="CY7">
            <v>176.65810000000002</v>
          </cell>
          <cell r="CZ7">
            <v>0.01</v>
          </cell>
          <cell r="DA7">
            <v>0</v>
          </cell>
          <cell r="DB7">
            <v>0</v>
          </cell>
          <cell r="DC7">
            <v>7.1642999999999999</v>
          </cell>
          <cell r="DD7">
            <v>39.9863</v>
          </cell>
          <cell r="DE7">
            <v>27.854200000000002</v>
          </cell>
          <cell r="DF7">
            <v>56.04</v>
          </cell>
          <cell r="DG7">
            <v>292.12190000000004</v>
          </cell>
          <cell r="DH7">
            <v>25.84</v>
          </cell>
          <cell r="DI7">
            <v>721.43680000000006</v>
          </cell>
          <cell r="DJ7">
            <v>0.8832000000000001</v>
          </cell>
          <cell r="DK7">
            <v>0.109</v>
          </cell>
          <cell r="DL7">
            <v>375.74509999999998</v>
          </cell>
          <cell r="DM7">
            <v>28.818900000000003</v>
          </cell>
          <cell r="DN7">
            <v>7.1820000000000004</v>
          </cell>
          <cell r="DO7">
            <v>11.2159</v>
          </cell>
          <cell r="DP7">
            <v>5676.0325999999995</v>
          </cell>
          <cell r="DQ7">
            <v>4942.5772999999999</v>
          </cell>
          <cell r="DR7">
            <v>1218.4688999999998</v>
          </cell>
          <cell r="DS7">
            <v>4301.5630000000001</v>
          </cell>
          <cell r="DT7">
            <v>2332.2779999999998</v>
          </cell>
          <cell r="DU7">
            <v>597.06050000000005</v>
          </cell>
          <cell r="DV7">
            <v>0.61370000000000002</v>
          </cell>
          <cell r="DW7">
            <v>2.2400000000000002</v>
          </cell>
          <cell r="DX7">
            <v>0.17499999999999999</v>
          </cell>
          <cell r="DY7">
            <v>438.18700000000001</v>
          </cell>
          <cell r="DZ7">
            <v>678.5367</v>
          </cell>
          <cell r="EA7">
            <v>190.72370000000001</v>
          </cell>
          <cell r="EB7">
            <v>339.01370000000003</v>
          </cell>
          <cell r="EC7">
            <v>3241.4262999999996</v>
          </cell>
          <cell r="ED7">
            <v>634.41469999999993</v>
          </cell>
          <cell r="EE7">
            <v>558.2428000000001</v>
          </cell>
          <cell r="EF7">
            <v>48.307499999999997</v>
          </cell>
          <cell r="EG7">
            <v>0.499</v>
          </cell>
          <cell r="EH7">
            <v>1123.3373999999999</v>
          </cell>
          <cell r="EI7">
            <v>623.99669999999992</v>
          </cell>
          <cell r="EJ7">
            <v>556.90419999999995</v>
          </cell>
          <cell r="EK7">
            <v>0.496</v>
          </cell>
          <cell r="EL7">
            <v>25616.382000000001</v>
          </cell>
        </row>
        <row r="8">
          <cell r="A8">
            <v>45292</v>
          </cell>
          <cell r="C8">
            <v>0</v>
          </cell>
          <cell r="E8">
            <v>6.309857</v>
          </cell>
          <cell r="F8">
            <v>0</v>
          </cell>
          <cell r="K8">
            <v>6.2889400000000002</v>
          </cell>
          <cell r="N8">
            <v>6.3457800000000004</v>
          </cell>
          <cell r="P8">
            <v>0</v>
          </cell>
          <cell r="Q8">
            <v>0</v>
          </cell>
          <cell r="R8">
            <v>0</v>
          </cell>
          <cell r="T8">
            <v>0</v>
          </cell>
          <cell r="U8">
            <v>6.4140819999999996</v>
          </cell>
          <cell r="X8">
            <v>0</v>
          </cell>
          <cell r="Y8">
            <v>14.164153000000001</v>
          </cell>
          <cell r="Z8">
            <v>26.834071000000002</v>
          </cell>
          <cell r="AA8">
            <v>25.379868999999999</v>
          </cell>
          <cell r="AC8">
            <v>0</v>
          </cell>
          <cell r="AE8">
            <v>0</v>
          </cell>
          <cell r="AG8">
            <v>0</v>
          </cell>
          <cell r="AH8">
            <v>0</v>
          </cell>
          <cell r="AI8">
            <v>0</v>
          </cell>
          <cell r="AJ8">
            <v>0</v>
          </cell>
          <cell r="AK8">
            <v>2.4490189999999998</v>
          </cell>
          <cell r="AL8">
            <v>3.07396</v>
          </cell>
          <cell r="AM8">
            <v>3.6094300000000001</v>
          </cell>
          <cell r="AN8">
            <v>1.8047839999999999</v>
          </cell>
          <cell r="AO8">
            <v>0</v>
          </cell>
          <cell r="AP8">
            <v>1.8396129999999999</v>
          </cell>
          <cell r="AQ8">
            <v>3.028</v>
          </cell>
          <cell r="AR8">
            <v>0.751301</v>
          </cell>
          <cell r="AS8">
            <v>0</v>
          </cell>
          <cell r="AU8">
            <v>3.5773259999999998</v>
          </cell>
          <cell r="AW8">
            <v>3.5249519999999999</v>
          </cell>
          <cell r="AX8">
            <v>3.51173</v>
          </cell>
          <cell r="BC8">
            <v>0</v>
          </cell>
          <cell r="BF8">
            <v>4.3177779999999997</v>
          </cell>
          <cell r="BH8">
            <v>3.309285</v>
          </cell>
          <cell r="BI8">
            <v>3.8042060000000002</v>
          </cell>
          <cell r="BJ8">
            <v>3.4433690000000001</v>
          </cell>
          <cell r="BL8">
            <v>0</v>
          </cell>
          <cell r="BM8">
            <v>4.8090310000000001</v>
          </cell>
          <cell r="BP8">
            <v>0</v>
          </cell>
          <cell r="BQ8">
            <v>17.219124999999998</v>
          </cell>
          <cell r="BR8">
            <v>14.812813</v>
          </cell>
          <cell r="BS8">
            <v>19.397051000000001</v>
          </cell>
          <cell r="BU8">
            <v>0</v>
          </cell>
          <cell r="BW8">
            <v>0</v>
          </cell>
          <cell r="BY8">
            <v>0</v>
          </cell>
          <cell r="BZ8">
            <v>0</v>
          </cell>
          <cell r="CA8">
            <v>5.8357590000000004</v>
          </cell>
          <cell r="CB8">
            <v>3.2613340000000002</v>
          </cell>
          <cell r="CC8">
            <v>1.872028</v>
          </cell>
          <cell r="CD8">
            <v>2.241374</v>
          </cell>
          <cell r="CE8">
            <v>2.248208</v>
          </cell>
          <cell r="CF8">
            <v>0.403806</v>
          </cell>
          <cell r="CG8">
            <v>2.558033</v>
          </cell>
          <cell r="CH8">
            <v>1.6049359999999999</v>
          </cell>
          <cell r="CI8">
            <v>2.5311119999999998</v>
          </cell>
          <cell r="CJ8">
            <v>0.50618600000000002</v>
          </cell>
          <cell r="CK8">
            <v>1.8701430000000001</v>
          </cell>
          <cell r="CT8" t="str">
            <v>4 W 01-04/24</v>
          </cell>
          <cell r="CU8">
            <v>669.51220000000001</v>
          </cell>
          <cell r="CV8">
            <v>135.0702</v>
          </cell>
          <cell r="CW8">
            <v>1865.3420000000001</v>
          </cell>
          <cell r="CX8">
            <v>588.4876999999999</v>
          </cell>
          <cell r="CY8">
            <v>135.07029999999997</v>
          </cell>
          <cell r="CZ8">
            <v>0.02</v>
          </cell>
          <cell r="DA8">
            <v>0</v>
          </cell>
          <cell r="DB8">
            <v>0</v>
          </cell>
          <cell r="DC8">
            <v>13.813499999999999</v>
          </cell>
          <cell r="DD8">
            <v>21.565999999999999</v>
          </cell>
          <cell r="DE8">
            <v>6.7889999999999997</v>
          </cell>
          <cell r="DF8">
            <v>30.713000000000001</v>
          </cell>
          <cell r="DG8">
            <v>490.21940000000001</v>
          </cell>
          <cell r="DH8">
            <v>24.264200000000002</v>
          </cell>
          <cell r="DI8">
            <v>537.26139999999998</v>
          </cell>
          <cell r="DJ8">
            <v>0.30199999999999999</v>
          </cell>
          <cell r="DK8">
            <v>4.2999999999999997E-2</v>
          </cell>
          <cell r="DL8">
            <v>352.25059999999996</v>
          </cell>
          <cell r="DM8">
            <v>19.8002</v>
          </cell>
          <cell r="DN8">
            <v>12.955399999999999</v>
          </cell>
          <cell r="DO8">
            <v>4.5999999999999999E-2</v>
          </cell>
          <cell r="DP8">
            <v>5599.0969999999998</v>
          </cell>
          <cell r="DQ8">
            <v>4642.6614</v>
          </cell>
          <cell r="DR8">
            <v>1119.4792</v>
          </cell>
          <cell r="DS8">
            <v>3983.5736000000002</v>
          </cell>
          <cell r="DT8">
            <v>2439.5057000000002</v>
          </cell>
          <cell r="DU8">
            <v>612.39380000000006</v>
          </cell>
          <cell r="DV8">
            <v>0.68610000000000004</v>
          </cell>
          <cell r="DW8">
            <v>2.1120000000000001</v>
          </cell>
          <cell r="DX8">
            <v>0.123</v>
          </cell>
          <cell r="DY8">
            <v>363.6508</v>
          </cell>
          <cell r="DZ8">
            <v>91.878600000000006</v>
          </cell>
          <cell r="EA8">
            <v>131.53200000000001</v>
          </cell>
          <cell r="EB8">
            <v>391.86529999999999</v>
          </cell>
          <cell r="EC8">
            <v>4598.0964000000004</v>
          </cell>
          <cell r="ED8">
            <v>479.63729999999998</v>
          </cell>
          <cell r="EE8">
            <v>587.95699999999999</v>
          </cell>
          <cell r="EF8">
            <v>2.8260000000000001</v>
          </cell>
          <cell r="EG8">
            <v>1.6362999999999999</v>
          </cell>
          <cell r="EH8">
            <v>1093.8409999999999</v>
          </cell>
          <cell r="EI8">
            <v>696.00350000000003</v>
          </cell>
          <cell r="EJ8">
            <v>641.47659999999996</v>
          </cell>
          <cell r="EK8">
            <v>0.23300000000000001</v>
          </cell>
          <cell r="EL8">
            <v>26072.8092</v>
          </cell>
        </row>
        <row r="9">
          <cell r="A9">
            <v>45261</v>
          </cell>
          <cell r="C9">
            <v>0</v>
          </cell>
          <cell r="E9">
            <v>6.3063919999999998</v>
          </cell>
          <cell r="F9">
            <v>0</v>
          </cell>
          <cell r="K9">
            <v>6.3</v>
          </cell>
          <cell r="N9">
            <v>6.2355939999999999</v>
          </cell>
          <cell r="P9">
            <v>0</v>
          </cell>
          <cell r="Q9">
            <v>0</v>
          </cell>
          <cell r="R9">
            <v>0</v>
          </cell>
          <cell r="T9">
            <v>0</v>
          </cell>
          <cell r="U9">
            <v>6.6224610000000004</v>
          </cell>
          <cell r="X9">
            <v>0</v>
          </cell>
          <cell r="Y9">
            <v>0</v>
          </cell>
          <cell r="Z9">
            <v>0</v>
          </cell>
          <cell r="AA9">
            <v>25.272765</v>
          </cell>
          <cell r="AC9">
            <v>0</v>
          </cell>
          <cell r="AE9">
            <v>0</v>
          </cell>
          <cell r="AG9">
            <v>0</v>
          </cell>
          <cell r="AH9">
            <v>0</v>
          </cell>
          <cell r="AI9">
            <v>0</v>
          </cell>
          <cell r="AJ9">
            <v>0</v>
          </cell>
          <cell r="AK9">
            <v>2.631812</v>
          </cell>
          <cell r="AL9">
            <v>3.2255940000000001</v>
          </cell>
          <cell r="AM9">
            <v>3.7060979999999999</v>
          </cell>
          <cell r="AN9">
            <v>0.72898200000000002</v>
          </cell>
          <cell r="AO9">
            <v>0</v>
          </cell>
          <cell r="AP9">
            <v>1.7791570000000001</v>
          </cell>
          <cell r="AQ9">
            <v>2.981811</v>
          </cell>
          <cell r="AR9">
            <v>0.81124300000000005</v>
          </cell>
          <cell r="AS9">
            <v>0</v>
          </cell>
          <cell r="AU9">
            <v>3.485214</v>
          </cell>
          <cell r="AW9">
            <v>3.4825219999999999</v>
          </cell>
          <cell r="AX9">
            <v>3.4525800000000002</v>
          </cell>
          <cell r="BC9">
            <v>0</v>
          </cell>
          <cell r="BF9">
            <v>4.2829740000000003</v>
          </cell>
          <cell r="BH9">
            <v>3.6961249999999999</v>
          </cell>
          <cell r="BI9">
            <v>3.8586809999999998</v>
          </cell>
          <cell r="BJ9">
            <v>3.5992410000000001</v>
          </cell>
          <cell r="BL9">
            <v>0</v>
          </cell>
          <cell r="BM9">
            <v>4.8770239999999996</v>
          </cell>
          <cell r="BP9">
            <v>0</v>
          </cell>
          <cell r="BQ9">
            <v>17.858497</v>
          </cell>
          <cell r="BR9">
            <v>17.184820999999999</v>
          </cell>
          <cell r="BS9">
            <v>18.356386000000001</v>
          </cell>
          <cell r="BU9">
            <v>0</v>
          </cell>
          <cell r="BW9">
            <v>0</v>
          </cell>
          <cell r="BY9">
            <v>0</v>
          </cell>
          <cell r="BZ9">
            <v>0</v>
          </cell>
          <cell r="CA9">
            <v>5.8623760000000003</v>
          </cell>
          <cell r="CB9">
            <v>3.631462</v>
          </cell>
          <cell r="CC9">
            <v>1.9452160000000001</v>
          </cell>
          <cell r="CD9">
            <v>2.6517330000000001</v>
          </cell>
          <cell r="CE9">
            <v>2.3017650000000001</v>
          </cell>
          <cell r="CF9">
            <v>0.403727</v>
          </cell>
          <cell r="CG9">
            <v>2.5998160000000001</v>
          </cell>
          <cell r="CH9">
            <v>1.8282039999999999</v>
          </cell>
          <cell r="CI9">
            <v>2.5426700000000002</v>
          </cell>
          <cell r="CJ9">
            <v>0.52174600000000004</v>
          </cell>
          <cell r="CK9">
            <v>1.6681079999999999</v>
          </cell>
          <cell r="CT9" t="str">
            <v>5 W 48-52/23</v>
          </cell>
          <cell r="CU9">
            <v>660.15890000000002</v>
          </cell>
          <cell r="CV9">
            <v>175.06070000000003</v>
          </cell>
          <cell r="CW9">
            <v>2116.7692000000002</v>
          </cell>
          <cell r="CX9">
            <v>944.30150000000003</v>
          </cell>
          <cell r="CY9">
            <v>166.4897</v>
          </cell>
          <cell r="CZ9">
            <v>2.4E-2</v>
          </cell>
          <cell r="DA9">
            <v>0</v>
          </cell>
          <cell r="DB9">
            <v>0</v>
          </cell>
          <cell r="DC9">
            <v>22.130200000000002</v>
          </cell>
          <cell r="DD9">
            <v>1E-3</v>
          </cell>
          <cell r="DE9">
            <v>23.129300000000001</v>
          </cell>
          <cell r="DF9">
            <v>26.003</v>
          </cell>
          <cell r="DG9">
            <v>681.16610000000003</v>
          </cell>
          <cell r="DH9">
            <v>30.6587</v>
          </cell>
          <cell r="DI9">
            <v>803.16909999999996</v>
          </cell>
          <cell r="DJ9">
            <v>0.89600000000000002</v>
          </cell>
          <cell r="DK9">
            <v>0.152</v>
          </cell>
          <cell r="DL9">
            <v>382.66849999999999</v>
          </cell>
          <cell r="DM9">
            <v>25.3081</v>
          </cell>
          <cell r="DN9">
            <v>21.932299999999998</v>
          </cell>
          <cell r="DO9">
            <v>0.14599999999999999</v>
          </cell>
          <cell r="DP9">
            <v>6590.5224000000007</v>
          </cell>
          <cell r="DQ9">
            <v>4842.5542999999998</v>
          </cell>
          <cell r="DR9">
            <v>1253.4796000000001</v>
          </cell>
          <cell r="DS9">
            <v>4271.5510999999997</v>
          </cell>
          <cell r="DT9">
            <v>3554.8888999999999</v>
          </cell>
          <cell r="DU9">
            <v>693.47940000000006</v>
          </cell>
          <cell r="DV9">
            <v>0.81599999999999995</v>
          </cell>
          <cell r="DW9">
            <v>2.5590000000000002</v>
          </cell>
          <cell r="DX9">
            <v>0.14399999999999999</v>
          </cell>
          <cell r="DY9">
            <v>528.36189999999999</v>
          </cell>
          <cell r="DZ9">
            <v>61.729900000000001</v>
          </cell>
          <cell r="EA9">
            <v>146.8288</v>
          </cell>
          <cell r="EB9">
            <v>383.30520000000001</v>
          </cell>
          <cell r="EC9">
            <v>8339.9400999999998</v>
          </cell>
          <cell r="ED9">
            <v>463.45359999999999</v>
          </cell>
          <cell r="EE9">
            <v>884.35180000000003</v>
          </cell>
          <cell r="EF9">
            <v>6.7393000000000001</v>
          </cell>
          <cell r="EG9">
            <v>1.196</v>
          </cell>
          <cell r="EH9">
            <v>1164.3027999999999</v>
          </cell>
          <cell r="EI9">
            <v>1041.7924</v>
          </cell>
          <cell r="EJ9">
            <v>925.96259999999995</v>
          </cell>
          <cell r="EK9">
            <v>68.641600000000011</v>
          </cell>
          <cell r="EL9">
            <v>33710.669099999999</v>
          </cell>
        </row>
        <row r="10">
          <cell r="A10">
            <v>45231</v>
          </cell>
          <cell r="C10">
            <v>0</v>
          </cell>
          <cell r="E10">
            <v>6.074884</v>
          </cell>
          <cell r="F10">
            <v>0</v>
          </cell>
          <cell r="K10">
            <v>6.0630009999999999</v>
          </cell>
          <cell r="N10">
            <v>6.1260560000000002</v>
          </cell>
          <cell r="P10">
            <v>0</v>
          </cell>
          <cell r="Q10">
            <v>0</v>
          </cell>
          <cell r="R10">
            <v>0</v>
          </cell>
          <cell r="T10">
            <v>0</v>
          </cell>
          <cell r="U10">
            <v>6.5916079999999999</v>
          </cell>
          <cell r="X10">
            <v>0</v>
          </cell>
          <cell r="Y10">
            <v>0</v>
          </cell>
          <cell r="Z10">
            <v>0</v>
          </cell>
          <cell r="AA10">
            <v>25.643429999999999</v>
          </cell>
          <cell r="AC10">
            <v>0</v>
          </cell>
          <cell r="AE10">
            <v>0</v>
          </cell>
          <cell r="AG10">
            <v>0</v>
          </cell>
          <cell r="AH10">
            <v>0</v>
          </cell>
          <cell r="AI10">
            <v>6.6098749999999997</v>
          </cell>
          <cell r="AJ10">
            <v>0</v>
          </cell>
          <cell r="AK10">
            <v>4.1310320000000003</v>
          </cell>
          <cell r="AL10">
            <v>0</v>
          </cell>
          <cell r="AM10">
            <v>4.3258799999999997</v>
          </cell>
          <cell r="AN10">
            <v>0.59999899999999995</v>
          </cell>
          <cell r="AO10">
            <v>0</v>
          </cell>
          <cell r="AP10">
            <v>1.737724</v>
          </cell>
          <cell r="AQ10">
            <v>2.9908009999999998</v>
          </cell>
          <cell r="AR10">
            <v>0.82993099999999997</v>
          </cell>
          <cell r="AS10">
            <v>0</v>
          </cell>
          <cell r="AU10">
            <v>3.322387</v>
          </cell>
          <cell r="AW10">
            <v>3.221403</v>
          </cell>
          <cell r="AX10">
            <v>3.2292079999999999</v>
          </cell>
          <cell r="BC10">
            <v>0</v>
          </cell>
          <cell r="BF10">
            <v>4.0687189999999998</v>
          </cell>
          <cell r="BH10">
            <v>3.246302</v>
          </cell>
          <cell r="BI10">
            <v>3.3425199999999999</v>
          </cell>
          <cell r="BJ10">
            <v>3.0608659999999999</v>
          </cell>
          <cell r="BL10">
            <v>0</v>
          </cell>
          <cell r="BM10">
            <v>4.20113</v>
          </cell>
          <cell r="BP10">
            <v>0</v>
          </cell>
          <cell r="BQ10">
            <v>15.608767</v>
          </cell>
          <cell r="BR10">
            <v>17.425598999999998</v>
          </cell>
          <cell r="BS10">
            <v>19.755493999999999</v>
          </cell>
          <cell r="BU10">
            <v>0</v>
          </cell>
          <cell r="BW10">
            <v>0</v>
          </cell>
          <cell r="BY10">
            <v>0</v>
          </cell>
          <cell r="BZ10">
            <v>4.1511940000000003</v>
          </cell>
          <cell r="CA10">
            <v>5.1853660000000001</v>
          </cell>
          <cell r="CB10">
            <v>4.0597690000000002</v>
          </cell>
          <cell r="CC10">
            <v>2.011431</v>
          </cell>
          <cell r="CD10">
            <v>3.412182</v>
          </cell>
          <cell r="CE10">
            <v>2.5759310000000002</v>
          </cell>
          <cell r="CF10">
            <v>0.44355600000000001</v>
          </cell>
          <cell r="CG10">
            <v>2.6316090000000001</v>
          </cell>
          <cell r="CH10">
            <v>1.8281050000000001</v>
          </cell>
          <cell r="CI10">
            <v>2.4572370000000001</v>
          </cell>
          <cell r="CJ10">
            <v>0.51146499999999995</v>
          </cell>
          <cell r="CK10">
            <v>1.943281</v>
          </cell>
          <cell r="CT10" t="str">
            <v>4 W 44-47/23</v>
          </cell>
          <cell r="CU10">
            <v>624.93899999999996</v>
          </cell>
          <cell r="CV10">
            <v>176.4999</v>
          </cell>
          <cell r="CW10">
            <v>1899.9686999999999</v>
          </cell>
          <cell r="CX10">
            <v>330.91540000000003</v>
          </cell>
          <cell r="CY10">
            <v>122.53489999999999</v>
          </cell>
          <cell r="CZ10">
            <v>2.3E-2</v>
          </cell>
          <cell r="DA10">
            <v>0</v>
          </cell>
          <cell r="DB10">
            <v>0</v>
          </cell>
          <cell r="DC10">
            <v>152.58799999999999</v>
          </cell>
          <cell r="DD10">
            <v>2E-3</v>
          </cell>
          <cell r="DE10">
            <v>25.121500000000001</v>
          </cell>
          <cell r="DF10">
            <v>25.116</v>
          </cell>
          <cell r="DG10">
            <v>395.76140000000004</v>
          </cell>
          <cell r="DH10">
            <v>15.528600000000001</v>
          </cell>
          <cell r="DI10">
            <v>580.83809999999994</v>
          </cell>
          <cell r="DJ10">
            <v>1.2213000000000001</v>
          </cell>
          <cell r="DK10">
            <v>2.7E-2</v>
          </cell>
          <cell r="DL10">
            <v>222.16420000000002</v>
          </cell>
          <cell r="DM10">
            <v>4.9029999999999996</v>
          </cell>
          <cell r="DN10">
            <v>5.5667</v>
          </cell>
          <cell r="DO10">
            <v>7.6999999999999999E-2</v>
          </cell>
          <cell r="DP10">
            <v>5106.2218000000003</v>
          </cell>
          <cell r="DQ10">
            <v>4572.0879999999997</v>
          </cell>
          <cell r="DR10">
            <v>1159.7754</v>
          </cell>
          <cell r="DS10">
            <v>4014.9470000000001</v>
          </cell>
          <cell r="DT10">
            <v>2524.1496000000002</v>
          </cell>
          <cell r="DU10">
            <v>524.50360000000001</v>
          </cell>
          <cell r="DV10">
            <v>0.18</v>
          </cell>
          <cell r="DW10">
            <v>1.6879999999999999</v>
          </cell>
          <cell r="DX10">
            <v>12.18</v>
          </cell>
          <cell r="DY10">
            <v>1087.0936999999999</v>
          </cell>
          <cell r="DZ10">
            <v>50.683500000000002</v>
          </cell>
          <cell r="EA10">
            <v>111.9824</v>
          </cell>
          <cell r="EB10">
            <v>279.49809999999997</v>
          </cell>
          <cell r="EC10">
            <v>5000.5204999999996</v>
          </cell>
          <cell r="ED10">
            <v>360.23079999999999</v>
          </cell>
          <cell r="EE10">
            <v>688.0557</v>
          </cell>
          <cell r="EF10">
            <v>5.0538999999999996</v>
          </cell>
          <cell r="EG10">
            <v>2.444</v>
          </cell>
          <cell r="EH10">
            <v>893.31150000000002</v>
          </cell>
          <cell r="EI10">
            <v>478.94829999999996</v>
          </cell>
          <cell r="EJ10">
            <v>544.81180000000006</v>
          </cell>
          <cell r="EK10">
            <v>2.1800000000000002</v>
          </cell>
          <cell r="EL10">
            <v>26687.834500000001</v>
          </cell>
        </row>
        <row r="11">
          <cell r="A11">
            <v>45200</v>
          </cell>
          <cell r="C11">
            <v>0</v>
          </cell>
          <cell r="E11">
            <v>6.1118519999999998</v>
          </cell>
          <cell r="F11">
            <v>0</v>
          </cell>
          <cell r="K11">
            <v>6.0590909999999996</v>
          </cell>
          <cell r="N11">
            <v>6.1769270000000001</v>
          </cell>
          <cell r="P11">
            <v>0</v>
          </cell>
          <cell r="Q11">
            <v>0</v>
          </cell>
          <cell r="R11">
            <v>0</v>
          </cell>
          <cell r="T11">
            <v>0</v>
          </cell>
          <cell r="U11">
            <v>6.6212299999999997</v>
          </cell>
          <cell r="X11">
            <v>0</v>
          </cell>
          <cell r="Y11">
            <v>0</v>
          </cell>
          <cell r="Z11">
            <v>0</v>
          </cell>
          <cell r="AA11">
            <v>27.631357000000001</v>
          </cell>
          <cell r="AC11">
            <v>0</v>
          </cell>
          <cell r="AE11">
            <v>0</v>
          </cell>
          <cell r="AG11">
            <v>0</v>
          </cell>
          <cell r="AH11">
            <v>0</v>
          </cell>
          <cell r="AI11">
            <v>6.6734530000000003</v>
          </cell>
          <cell r="AJ11">
            <v>0</v>
          </cell>
          <cell r="AK11">
            <v>4.3599560000000004</v>
          </cell>
          <cell r="AL11">
            <v>0</v>
          </cell>
          <cell r="AM11">
            <v>4.4269970000000001</v>
          </cell>
          <cell r="AN11">
            <v>0.66707399999999994</v>
          </cell>
          <cell r="AO11">
            <v>0</v>
          </cell>
          <cell r="AP11">
            <v>1.8538319999999999</v>
          </cell>
          <cell r="AQ11">
            <v>2.9980820000000001</v>
          </cell>
          <cell r="AR11">
            <v>0.86637799999999998</v>
          </cell>
          <cell r="AS11">
            <v>2.811779</v>
          </cell>
          <cell r="AU11">
            <v>3.45661</v>
          </cell>
          <cell r="AW11">
            <v>3.325583</v>
          </cell>
          <cell r="AX11">
            <v>3.1961689999999998</v>
          </cell>
          <cell r="BC11">
            <v>0</v>
          </cell>
          <cell r="BF11">
            <v>3.692291</v>
          </cell>
          <cell r="BH11">
            <v>3.5334910000000002</v>
          </cell>
          <cell r="BI11">
            <v>3.6718739999999999</v>
          </cell>
          <cell r="BJ11">
            <v>2.7529819999999998</v>
          </cell>
          <cell r="BL11">
            <v>3.3990420000000001</v>
          </cell>
          <cell r="BM11">
            <v>4.8450850000000001</v>
          </cell>
          <cell r="BP11">
            <v>12.475144</v>
          </cell>
          <cell r="BQ11">
            <v>11.178400999999999</v>
          </cell>
          <cell r="BR11">
            <v>19.439959999999999</v>
          </cell>
          <cell r="BS11">
            <v>21.253976999999999</v>
          </cell>
          <cell r="BU11">
            <v>0</v>
          </cell>
          <cell r="BW11">
            <v>0</v>
          </cell>
          <cell r="BY11">
            <v>3.3635989999999998</v>
          </cell>
          <cell r="BZ11">
            <v>3.735719</v>
          </cell>
          <cell r="CA11">
            <v>4.2448009999999998</v>
          </cell>
          <cell r="CB11">
            <v>4.0018120000000001</v>
          </cell>
          <cell r="CC11">
            <v>2.2415029999999998</v>
          </cell>
          <cell r="CD11">
            <v>0</v>
          </cell>
          <cell r="CE11">
            <v>3.692361</v>
          </cell>
          <cell r="CF11">
            <v>0.45887600000000001</v>
          </cell>
          <cell r="CG11">
            <v>2.5625339999999999</v>
          </cell>
          <cell r="CH11">
            <v>1.786149</v>
          </cell>
          <cell r="CI11">
            <v>2.5329350000000002</v>
          </cell>
          <cell r="CJ11">
            <v>0.78820500000000004</v>
          </cell>
          <cell r="CK11">
            <v>1.9628760000000001</v>
          </cell>
          <cell r="CT11" t="str">
            <v>4 W 40-43/23</v>
          </cell>
          <cell r="CU11">
            <v>686.45209999999997</v>
          </cell>
          <cell r="CV11">
            <v>190.51379999999997</v>
          </cell>
          <cell r="CW11">
            <v>1756.1829</v>
          </cell>
          <cell r="CX11">
            <v>109.6537</v>
          </cell>
          <cell r="CY11">
            <v>74.924000000000007</v>
          </cell>
          <cell r="CZ11">
            <v>1.7000000000000001E-2</v>
          </cell>
          <cell r="DA11">
            <v>0</v>
          </cell>
          <cell r="DB11">
            <v>1.2999999999999999E-2</v>
          </cell>
          <cell r="DC11">
            <v>361.96320000000003</v>
          </cell>
          <cell r="DD11">
            <v>1.6302999999999999</v>
          </cell>
          <cell r="DE11">
            <v>18.506499999999999</v>
          </cell>
          <cell r="DF11">
            <v>30.486999999999998</v>
          </cell>
          <cell r="DG11">
            <v>156.74289999999999</v>
          </cell>
          <cell r="DH11">
            <v>13.3193</v>
          </cell>
          <cell r="DI11">
            <v>342.80509999999998</v>
          </cell>
          <cell r="DJ11">
            <v>1.9878</v>
          </cell>
          <cell r="DK11">
            <v>6.9518999999999993</v>
          </cell>
          <cell r="DL11">
            <v>120.9992</v>
          </cell>
          <cell r="DM11">
            <v>3.8786</v>
          </cell>
          <cell r="DN11">
            <v>16.948400000000003</v>
          </cell>
          <cell r="DO11">
            <v>2.6429999999999998</v>
          </cell>
          <cell r="DP11">
            <v>4296.4129999999996</v>
          </cell>
          <cell r="DQ11">
            <v>4344.4894999999997</v>
          </cell>
          <cell r="DR11">
            <v>1144.3896999999999</v>
          </cell>
          <cell r="DS11">
            <v>3536.3843999999999</v>
          </cell>
          <cell r="DT11">
            <v>1193.7797</v>
          </cell>
          <cell r="DU11">
            <v>418.30079999999998</v>
          </cell>
          <cell r="DV11">
            <v>0.97399999999999998</v>
          </cell>
          <cell r="DW11">
            <v>1.625</v>
          </cell>
          <cell r="DX11">
            <v>359.93900000000002</v>
          </cell>
          <cell r="DY11">
            <v>2854.6768999999999</v>
          </cell>
          <cell r="DZ11">
            <v>132.23679999999999</v>
          </cell>
          <cell r="EA11">
            <v>156.51729999999998</v>
          </cell>
          <cell r="EB11">
            <v>281.08249999999998</v>
          </cell>
          <cell r="EC11">
            <v>1896.6923000000002</v>
          </cell>
          <cell r="ED11">
            <v>290.8374</v>
          </cell>
          <cell r="EE11">
            <v>707.44159999999999</v>
          </cell>
          <cell r="EF11">
            <v>86.030600000000007</v>
          </cell>
          <cell r="EG11">
            <v>73.007999999999996</v>
          </cell>
          <cell r="EH11">
            <v>910.04610000000002</v>
          </cell>
          <cell r="EI11">
            <v>434.5806</v>
          </cell>
          <cell r="EJ11">
            <v>497.26079999999996</v>
          </cell>
          <cell r="EK11">
            <v>54.9071</v>
          </cell>
          <cell r="EL11">
            <v>23813.8148</v>
          </cell>
        </row>
        <row r="12">
          <cell r="A12">
            <v>45170</v>
          </cell>
          <cell r="C12">
            <v>0</v>
          </cell>
          <cell r="E12">
            <v>6.1055109999999999</v>
          </cell>
          <cell r="F12">
            <v>0</v>
          </cell>
          <cell r="K12">
            <v>0</v>
          </cell>
          <cell r="N12">
            <v>6.3265419999999999</v>
          </cell>
          <cell r="P12">
            <v>0</v>
          </cell>
          <cell r="Q12">
            <v>0</v>
          </cell>
          <cell r="R12">
            <v>0</v>
          </cell>
          <cell r="T12">
            <v>0</v>
          </cell>
          <cell r="U12">
            <v>6.6768590000000003</v>
          </cell>
          <cell r="X12">
            <v>0</v>
          </cell>
          <cell r="Y12">
            <v>0</v>
          </cell>
          <cell r="Z12">
            <v>0</v>
          </cell>
          <cell r="AA12">
            <v>30.846985</v>
          </cell>
          <cell r="AC12">
            <v>0</v>
          </cell>
          <cell r="AE12">
            <v>0</v>
          </cell>
          <cell r="AG12">
            <v>0</v>
          </cell>
          <cell r="AH12">
            <v>9.9631170000000004</v>
          </cell>
          <cell r="AI12">
            <v>7.1954039999999999</v>
          </cell>
          <cell r="AJ12">
            <v>4.1382560000000002</v>
          </cell>
          <cell r="AK12">
            <v>0</v>
          </cell>
          <cell r="AL12">
            <v>0</v>
          </cell>
          <cell r="AM12">
            <v>0</v>
          </cell>
          <cell r="AN12">
            <v>0.7</v>
          </cell>
          <cell r="AO12">
            <v>0</v>
          </cell>
          <cell r="AP12">
            <v>1.8433120000000001</v>
          </cell>
          <cell r="AQ12">
            <v>2.9815559999999999</v>
          </cell>
          <cell r="AR12">
            <v>0.84170199999999995</v>
          </cell>
          <cell r="AS12">
            <v>2.7546149999999998</v>
          </cell>
          <cell r="AU12">
            <v>3.507225</v>
          </cell>
          <cell r="AW12">
            <v>3.2979409999999998</v>
          </cell>
          <cell r="AX12">
            <v>3.1257510000000002</v>
          </cell>
          <cell r="BC12">
            <v>0</v>
          </cell>
          <cell r="BF12">
            <v>3.8903919999999999</v>
          </cell>
          <cell r="BH12">
            <v>3.6854230000000001</v>
          </cell>
          <cell r="BI12">
            <v>3.7816610000000002</v>
          </cell>
          <cell r="BJ12">
            <v>0</v>
          </cell>
          <cell r="BL12">
            <v>3.293698</v>
          </cell>
          <cell r="BM12">
            <v>4.3296720000000004</v>
          </cell>
          <cell r="BP12">
            <v>10.654858000000001</v>
          </cell>
          <cell r="BQ12">
            <v>10.451979</v>
          </cell>
          <cell r="BR12">
            <v>18.184508999999998</v>
          </cell>
          <cell r="BS12">
            <v>20.038533000000001</v>
          </cell>
          <cell r="BU12">
            <v>6.759919</v>
          </cell>
          <cell r="BW12">
            <v>0</v>
          </cell>
          <cell r="BY12">
            <v>3.6704189999999999</v>
          </cell>
          <cell r="BZ12">
            <v>4.8359880000000004</v>
          </cell>
          <cell r="CA12">
            <v>4.3496620000000004</v>
          </cell>
          <cell r="CB12">
            <v>2.5774089999999998</v>
          </cell>
          <cell r="CC12">
            <v>2.175678</v>
          </cell>
          <cell r="CD12">
            <v>0</v>
          </cell>
          <cell r="CE12">
            <v>2.9189669999999999</v>
          </cell>
          <cell r="CF12">
            <v>0.47235500000000002</v>
          </cell>
          <cell r="CG12">
            <v>2.4384839999999999</v>
          </cell>
          <cell r="CH12">
            <v>1.733052</v>
          </cell>
          <cell r="CI12">
            <v>2.3741319999999999</v>
          </cell>
          <cell r="CJ12">
            <v>0.62624899999999994</v>
          </cell>
          <cell r="CK12">
            <v>1.7945709999999999</v>
          </cell>
          <cell r="CT12" t="str">
            <v>5 W 35-39/23</v>
          </cell>
          <cell r="CU12">
            <v>658.19970000000001</v>
          </cell>
          <cell r="CV12">
            <v>175.79249999999999</v>
          </cell>
          <cell r="CW12">
            <v>2292.8416000000002</v>
          </cell>
          <cell r="CX12">
            <v>27.98</v>
          </cell>
          <cell r="CY12">
            <v>79.6524</v>
          </cell>
          <cell r="CZ12">
            <v>8.3290000000000006</v>
          </cell>
          <cell r="DA12">
            <v>0</v>
          </cell>
          <cell r="DB12">
            <v>105.502</v>
          </cell>
          <cell r="DC12">
            <v>499.8691</v>
          </cell>
          <cell r="DD12">
            <v>3.5949</v>
          </cell>
          <cell r="DE12">
            <v>20.059999999999999</v>
          </cell>
          <cell r="DF12">
            <v>53.633000000000003</v>
          </cell>
          <cell r="DG12">
            <v>9.3521999999999998</v>
          </cell>
          <cell r="DH12">
            <v>3.1680999999999999</v>
          </cell>
          <cell r="DI12">
            <v>266.5333</v>
          </cell>
          <cell r="DJ12">
            <v>50.633900000000004</v>
          </cell>
          <cell r="DK12">
            <v>53.219000000000001</v>
          </cell>
          <cell r="DL12">
            <v>242.1884</v>
          </cell>
          <cell r="DM12">
            <v>8.6128</v>
          </cell>
          <cell r="DN12">
            <v>48.555199999999999</v>
          </cell>
          <cell r="DO12">
            <v>241.46700000000001</v>
          </cell>
          <cell r="DP12">
            <v>5370.8260999999993</v>
          </cell>
          <cell r="DQ12">
            <v>4652.2759999999998</v>
          </cell>
          <cell r="DR12">
            <v>1069.9818</v>
          </cell>
          <cell r="DS12">
            <v>4506.1599000000006</v>
          </cell>
          <cell r="DT12">
            <v>1083.0826000000002</v>
          </cell>
          <cell r="DU12">
            <v>551.56490000000008</v>
          </cell>
          <cell r="DV12">
            <v>161.56979999999999</v>
          </cell>
          <cell r="DW12">
            <v>2.5030000000000001</v>
          </cell>
          <cell r="DX12">
            <v>1524.9886999999999</v>
          </cell>
          <cell r="DY12">
            <v>3422.8467000000001</v>
          </cell>
          <cell r="DZ12">
            <v>461.77019999999999</v>
          </cell>
          <cell r="EA12">
            <v>315.875</v>
          </cell>
          <cell r="EB12">
            <v>462.73859999999996</v>
          </cell>
          <cell r="EC12">
            <v>700.16630000000009</v>
          </cell>
          <cell r="ED12">
            <v>278.37819999999999</v>
          </cell>
          <cell r="EE12">
            <v>957.06060000000002</v>
          </cell>
          <cell r="EF12">
            <v>2125.5128</v>
          </cell>
          <cell r="EG12">
            <v>1119.7503000000002</v>
          </cell>
          <cell r="EH12">
            <v>1225.2506000000001</v>
          </cell>
          <cell r="EI12">
            <v>549.6123</v>
          </cell>
          <cell r="EJ12">
            <v>753.12810000000002</v>
          </cell>
          <cell r="EK12">
            <v>2343.4715000000001</v>
          </cell>
          <cell r="EL12">
            <v>33757.190799999997</v>
          </cell>
        </row>
        <row r="13">
          <cell r="A13">
            <v>45139</v>
          </cell>
          <cell r="C13">
            <v>0</v>
          </cell>
          <cell r="E13">
            <v>6.074217</v>
          </cell>
          <cell r="F13">
            <v>0</v>
          </cell>
          <cell r="K13">
            <v>0</v>
          </cell>
          <cell r="N13">
            <v>6.1997390000000001</v>
          </cell>
          <cell r="P13">
            <v>0</v>
          </cell>
          <cell r="Q13">
            <v>0</v>
          </cell>
          <cell r="R13">
            <v>0</v>
          </cell>
          <cell r="T13">
            <v>0</v>
          </cell>
          <cell r="U13">
            <v>6.6648160000000001</v>
          </cell>
          <cell r="X13">
            <v>0</v>
          </cell>
          <cell r="Y13">
            <v>0</v>
          </cell>
          <cell r="Z13">
            <v>25.459346</v>
          </cell>
          <cell r="AA13">
            <v>32.245944999999999</v>
          </cell>
          <cell r="AC13">
            <v>9.9666289999999993</v>
          </cell>
          <cell r="AE13">
            <v>0</v>
          </cell>
          <cell r="AG13">
            <v>5.5867300000000002</v>
          </cell>
          <cell r="AH13">
            <v>11.477945999999999</v>
          </cell>
          <cell r="AI13">
            <v>7.1625870000000003</v>
          </cell>
          <cell r="AJ13">
            <v>4.7296969999999998</v>
          </cell>
          <cell r="AK13">
            <v>0</v>
          </cell>
          <cell r="AL13">
            <v>0</v>
          </cell>
          <cell r="AM13">
            <v>0</v>
          </cell>
          <cell r="AN13">
            <v>0.70883200000000002</v>
          </cell>
          <cell r="AO13">
            <v>0</v>
          </cell>
          <cell r="AP13">
            <v>2.0057309999999999</v>
          </cell>
          <cell r="AQ13">
            <v>3.0667049999999998</v>
          </cell>
          <cell r="AR13">
            <v>0.89175700000000002</v>
          </cell>
          <cell r="AS13">
            <v>2.3533659999999998</v>
          </cell>
          <cell r="AU13">
            <v>3.5119319999999998</v>
          </cell>
          <cell r="AW13">
            <v>3.312109</v>
          </cell>
          <cell r="AX13">
            <v>3.1364350000000001</v>
          </cell>
          <cell r="BC13">
            <v>0</v>
          </cell>
          <cell r="BF13">
            <v>3.8181050000000001</v>
          </cell>
          <cell r="BH13">
            <v>0</v>
          </cell>
          <cell r="BI13">
            <v>0</v>
          </cell>
          <cell r="BJ13">
            <v>0</v>
          </cell>
          <cell r="BL13">
            <v>3.7192820000000002</v>
          </cell>
          <cell r="BM13">
            <v>3.703792</v>
          </cell>
          <cell r="BP13">
            <v>10.372223</v>
          </cell>
          <cell r="BQ13">
            <v>10.180118</v>
          </cell>
          <cell r="BR13">
            <v>20.506474999999998</v>
          </cell>
          <cell r="BS13">
            <v>20.023838999999999</v>
          </cell>
          <cell r="BU13">
            <v>7.4877919999999998</v>
          </cell>
          <cell r="BW13">
            <v>12.356339999999999</v>
          </cell>
          <cell r="BY13">
            <v>3.5217200000000002</v>
          </cell>
          <cell r="BZ13">
            <v>5.0735210000000004</v>
          </cell>
          <cell r="CA13">
            <v>4.8262970000000003</v>
          </cell>
          <cell r="CB13">
            <v>2.0790220000000001</v>
          </cell>
          <cell r="CC13">
            <v>2.050074</v>
          </cell>
          <cell r="CD13">
            <v>0</v>
          </cell>
          <cell r="CE13">
            <v>0</v>
          </cell>
          <cell r="CF13">
            <v>0.471752</v>
          </cell>
          <cell r="CG13">
            <v>2.4654600000000002</v>
          </cell>
          <cell r="CH13">
            <v>1.6840120000000001</v>
          </cell>
          <cell r="CI13">
            <v>2.544753</v>
          </cell>
          <cell r="CJ13">
            <v>0.80553699999999995</v>
          </cell>
          <cell r="CK13">
            <v>1.5531779999999999</v>
          </cell>
          <cell r="CT13" t="str">
            <v>4 W 31-34/23</v>
          </cell>
          <cell r="CU13">
            <v>465.93540000000002</v>
          </cell>
          <cell r="CV13">
            <v>76.801600000000008</v>
          </cell>
          <cell r="CW13">
            <v>1579.6028000000001</v>
          </cell>
          <cell r="CX13">
            <v>16.481999999999999</v>
          </cell>
          <cell r="CY13">
            <v>48.291899999999998</v>
          </cell>
          <cell r="CZ13">
            <v>95.629000000000005</v>
          </cell>
          <cell r="DA13">
            <v>5.6236999999999995</v>
          </cell>
          <cell r="DB13">
            <v>65.046099999999996</v>
          </cell>
          <cell r="DC13">
            <v>197.62729999999999</v>
          </cell>
          <cell r="DD13">
            <v>10.058299999999999</v>
          </cell>
          <cell r="DE13">
            <v>10.302</v>
          </cell>
          <cell r="DF13">
            <v>104.5234</v>
          </cell>
          <cell r="DG13">
            <v>0.54449999999999998</v>
          </cell>
          <cell r="DH13">
            <v>6.9671000000000003</v>
          </cell>
          <cell r="DI13">
            <v>291.79899999999998</v>
          </cell>
          <cell r="DJ13">
            <v>242.76439999999999</v>
          </cell>
          <cell r="DK13">
            <v>104.40360000000001</v>
          </cell>
          <cell r="DL13">
            <v>250.56229999999999</v>
          </cell>
          <cell r="DM13">
            <v>7.0373000000000001</v>
          </cell>
          <cell r="DN13">
            <v>18.349499999999999</v>
          </cell>
          <cell r="DO13">
            <v>958.47169999999994</v>
          </cell>
          <cell r="DP13">
            <v>5168.9825999999994</v>
          </cell>
          <cell r="DQ13">
            <v>3040.6802000000002</v>
          </cell>
          <cell r="DR13">
            <v>432.38220000000001</v>
          </cell>
          <cell r="DS13">
            <v>3473.4961000000003</v>
          </cell>
          <cell r="DT13">
            <v>770.70159999999998</v>
          </cell>
          <cell r="DU13">
            <v>360.22970000000004</v>
          </cell>
          <cell r="DV13">
            <v>1060.8656000000001</v>
          </cell>
          <cell r="DW13">
            <v>333.75190000000003</v>
          </cell>
          <cell r="DX13">
            <v>985.10329999999999</v>
          </cell>
          <cell r="DY13">
            <v>1824.7298999999998</v>
          </cell>
          <cell r="DZ13">
            <v>736.8845</v>
          </cell>
          <cell r="EA13">
            <v>298.63749999999999</v>
          </cell>
          <cell r="EB13">
            <v>563.27700000000004</v>
          </cell>
          <cell r="EC13">
            <v>111.98389999999999</v>
          </cell>
          <cell r="ED13">
            <v>182.64179999999999</v>
          </cell>
          <cell r="EE13">
            <v>781.88720000000001</v>
          </cell>
          <cell r="EF13">
            <v>3239.1296000000002</v>
          </cell>
          <cell r="EG13">
            <v>1636.9506999999999</v>
          </cell>
          <cell r="EH13">
            <v>943.40059999999994</v>
          </cell>
          <cell r="EI13">
            <v>493.14879999999999</v>
          </cell>
          <cell r="EJ13">
            <v>556.91740000000004</v>
          </cell>
          <cell r="EK13">
            <v>5920.7812000000004</v>
          </cell>
          <cell r="EL13">
            <v>32645.751700000001</v>
          </cell>
        </row>
        <row r="14">
          <cell r="A14">
            <v>45108</v>
          </cell>
          <cell r="C14">
            <v>0</v>
          </cell>
          <cell r="E14">
            <v>6.1850139999999998</v>
          </cell>
          <cell r="F14">
            <v>0</v>
          </cell>
          <cell r="K14">
            <v>0</v>
          </cell>
          <cell r="N14">
            <v>6.2455150000000001</v>
          </cell>
          <cell r="P14">
            <v>0</v>
          </cell>
          <cell r="Q14">
            <v>0</v>
          </cell>
          <cell r="R14">
            <v>0</v>
          </cell>
          <cell r="T14">
            <v>0</v>
          </cell>
          <cell r="U14">
            <v>6.6897320000000002</v>
          </cell>
          <cell r="X14">
            <v>0</v>
          </cell>
          <cell r="Y14">
            <v>0</v>
          </cell>
          <cell r="Z14">
            <v>28.220379999999999</v>
          </cell>
          <cell r="AA14">
            <v>32.265466000000004</v>
          </cell>
          <cell r="AC14">
            <v>11.561147</v>
          </cell>
          <cell r="AE14">
            <v>17.527715000000001</v>
          </cell>
          <cell r="AG14">
            <v>6.1048479999999996</v>
          </cell>
          <cell r="AH14">
            <v>12.878081999999999</v>
          </cell>
          <cell r="AI14">
            <v>7.6505369999999999</v>
          </cell>
          <cell r="AJ14">
            <v>4.9193280000000001</v>
          </cell>
          <cell r="AK14">
            <v>3.1972109999999998</v>
          </cell>
          <cell r="AL14">
            <v>0</v>
          </cell>
          <cell r="AM14">
            <v>0</v>
          </cell>
          <cell r="AN14">
            <v>0.70214699999999997</v>
          </cell>
          <cell r="AO14">
            <v>0</v>
          </cell>
          <cell r="AP14">
            <v>2.0667049999999998</v>
          </cell>
          <cell r="AQ14">
            <v>3.0667049999999998</v>
          </cell>
          <cell r="AR14">
            <v>0.82173700000000005</v>
          </cell>
          <cell r="AS14">
            <v>2.2924690000000001</v>
          </cell>
          <cell r="AU14">
            <v>3.5195609999999999</v>
          </cell>
          <cell r="AW14">
            <v>3.307906</v>
          </cell>
          <cell r="AX14">
            <v>3.208218</v>
          </cell>
          <cell r="BC14">
            <v>0</v>
          </cell>
          <cell r="BF14">
            <v>4.2167009999999996</v>
          </cell>
          <cell r="BH14">
            <v>3.136428</v>
          </cell>
          <cell r="BI14">
            <v>0</v>
          </cell>
          <cell r="BJ14">
            <v>3.5194909999999999</v>
          </cell>
          <cell r="BL14">
            <v>4.3819679999999996</v>
          </cell>
          <cell r="BM14">
            <v>3.6738719999999998</v>
          </cell>
          <cell r="BP14">
            <v>10.590786</v>
          </cell>
          <cell r="BQ14">
            <v>10.575946</v>
          </cell>
          <cell r="BR14">
            <v>19.570315000000001</v>
          </cell>
          <cell r="BS14">
            <v>21.293955</v>
          </cell>
          <cell r="BU14">
            <v>7.8574419999999998</v>
          </cell>
          <cell r="BW14">
            <v>11.098341</v>
          </cell>
          <cell r="BY14">
            <v>4.1184250000000002</v>
          </cell>
          <cell r="BZ14">
            <v>5.3180899999999998</v>
          </cell>
          <cell r="CA14">
            <v>4.9687929999999998</v>
          </cell>
          <cell r="CB14">
            <v>2.9414419999999999</v>
          </cell>
          <cell r="CC14">
            <v>1.9400729999999999</v>
          </cell>
          <cell r="CD14">
            <v>0</v>
          </cell>
          <cell r="CE14">
            <v>0</v>
          </cell>
          <cell r="CF14">
            <v>0.46533099999999999</v>
          </cell>
          <cell r="CG14">
            <v>2.609912</v>
          </cell>
          <cell r="CH14">
            <v>1.751058</v>
          </cell>
          <cell r="CI14">
            <v>2.5469330000000001</v>
          </cell>
          <cell r="CJ14">
            <v>0.80664899999999995</v>
          </cell>
          <cell r="CK14">
            <v>1.557938</v>
          </cell>
          <cell r="CT14" t="str">
            <v>4 W 27-30/23</v>
          </cell>
          <cell r="CU14">
            <v>389.08949999999999</v>
          </cell>
          <cell r="CV14">
            <v>12.254200000000001</v>
          </cell>
          <cell r="CW14">
            <v>1454.9774</v>
          </cell>
          <cell r="CX14">
            <v>35.942099999999996</v>
          </cell>
          <cell r="CY14">
            <v>46.762500000000003</v>
          </cell>
          <cell r="CZ14">
            <v>216.42699999999999</v>
          </cell>
          <cell r="DA14">
            <v>115.26519999999999</v>
          </cell>
          <cell r="DB14">
            <v>1.956</v>
          </cell>
          <cell r="DC14">
            <v>100.7122</v>
          </cell>
          <cell r="DD14">
            <v>8.5201000000000011</v>
          </cell>
          <cell r="DE14">
            <v>15.59</v>
          </cell>
          <cell r="DF14">
            <v>125.11280000000001</v>
          </cell>
          <cell r="DG14">
            <v>0.161</v>
          </cell>
          <cell r="DH14">
            <v>7.7785000000000002</v>
          </cell>
          <cell r="DI14">
            <v>439.45740000000001</v>
          </cell>
          <cell r="DJ14">
            <v>292.37849999999997</v>
          </cell>
          <cell r="DK14">
            <v>159.03570000000002</v>
          </cell>
          <cell r="DL14">
            <v>286.95840000000004</v>
          </cell>
          <cell r="DM14">
            <v>2.7250000000000001</v>
          </cell>
          <cell r="DN14">
            <v>30.1525</v>
          </cell>
          <cell r="DO14">
            <v>645.57460000000003</v>
          </cell>
          <cell r="DP14">
            <v>4868.8946999999998</v>
          </cell>
          <cell r="DQ14">
            <v>2634.5077999999999</v>
          </cell>
          <cell r="DR14">
            <v>461.91209999999995</v>
          </cell>
          <cell r="DS14">
            <v>3212.7723999999998</v>
          </cell>
          <cell r="DT14">
            <v>763.68119999999999</v>
          </cell>
          <cell r="DU14">
            <v>344.99250000000001</v>
          </cell>
          <cell r="DV14">
            <v>2010.1210000000001</v>
          </cell>
          <cell r="DW14">
            <v>1487.82</v>
          </cell>
          <cell r="DX14">
            <v>20.126000000000001</v>
          </cell>
          <cell r="DY14">
            <v>913.73800000000006</v>
          </cell>
          <cell r="DZ14">
            <v>1022.1028</v>
          </cell>
          <cell r="EA14">
            <v>397.88240000000002</v>
          </cell>
          <cell r="EB14">
            <v>498.77429999999998</v>
          </cell>
          <cell r="EC14">
            <v>44.823999999999998</v>
          </cell>
          <cell r="ED14">
            <v>154.8663</v>
          </cell>
          <cell r="EE14">
            <v>643.49069999999995</v>
          </cell>
          <cell r="EF14">
            <v>2624.3616000000002</v>
          </cell>
          <cell r="EG14">
            <v>1804.8440000000001</v>
          </cell>
          <cell r="EH14">
            <v>789.8451</v>
          </cell>
          <cell r="EI14">
            <v>510.00850000000003</v>
          </cell>
          <cell r="EJ14">
            <v>497.04390000000001</v>
          </cell>
          <cell r="EK14">
            <v>6014.0282999999999</v>
          </cell>
          <cell r="EL14">
            <v>31069.9054</v>
          </cell>
        </row>
        <row r="15">
          <cell r="A15">
            <v>45078</v>
          </cell>
          <cell r="C15">
            <v>6.2399690000000003</v>
          </cell>
          <cell r="E15">
            <v>6.2576099999999997</v>
          </cell>
          <cell r="F15">
            <v>0</v>
          </cell>
          <cell r="K15">
            <v>0</v>
          </cell>
          <cell r="N15">
            <v>6.2490589999999999</v>
          </cell>
          <cell r="P15">
            <v>0</v>
          </cell>
          <cell r="Q15">
            <v>0</v>
          </cell>
          <cell r="R15">
            <v>0</v>
          </cell>
          <cell r="T15">
            <v>0</v>
          </cell>
          <cell r="U15">
            <v>0</v>
          </cell>
          <cell r="X15">
            <v>17.966881999999998</v>
          </cell>
          <cell r="Y15">
            <v>0</v>
          </cell>
          <cell r="Z15">
            <v>21.415441999999999</v>
          </cell>
          <cell r="AA15">
            <v>24.099072</v>
          </cell>
          <cell r="AC15">
            <v>9.0140519999999995</v>
          </cell>
          <cell r="AE15">
            <v>16.285402000000001</v>
          </cell>
          <cell r="AG15">
            <v>6.5527499999999996</v>
          </cell>
          <cell r="AH15">
            <v>0</v>
          </cell>
          <cell r="AI15">
            <v>0</v>
          </cell>
          <cell r="AJ15">
            <v>5.0527240000000004</v>
          </cell>
          <cell r="AK15">
            <v>3.064775</v>
          </cell>
          <cell r="AL15">
            <v>0</v>
          </cell>
          <cell r="AM15">
            <v>0</v>
          </cell>
          <cell r="AN15">
            <v>0.71760199999999996</v>
          </cell>
          <cell r="AO15">
            <v>0</v>
          </cell>
          <cell r="AP15">
            <v>2.0904240000000001</v>
          </cell>
          <cell r="AQ15">
            <v>2.807153</v>
          </cell>
          <cell r="AR15">
            <v>0.83737899999999998</v>
          </cell>
          <cell r="AS15">
            <v>2.250972</v>
          </cell>
          <cell r="AU15">
            <v>3.497541</v>
          </cell>
          <cell r="AW15">
            <v>3.3150050000000002</v>
          </cell>
          <cell r="AX15">
            <v>3.197101</v>
          </cell>
          <cell r="BC15">
            <v>0</v>
          </cell>
          <cell r="BF15">
            <v>3.9578989999999998</v>
          </cell>
          <cell r="BH15">
            <v>2.981341</v>
          </cell>
          <cell r="BI15">
            <v>0</v>
          </cell>
          <cell r="BJ15">
            <v>3.4781979999999999</v>
          </cell>
          <cell r="BL15">
            <v>3.6223749999999999</v>
          </cell>
          <cell r="BM15">
            <v>3.7252190000000001</v>
          </cell>
          <cell r="BP15">
            <v>11.076536000000001</v>
          </cell>
          <cell r="BQ15">
            <v>9.7588380000000008</v>
          </cell>
          <cell r="BR15">
            <v>13.396806</v>
          </cell>
          <cell r="BS15">
            <v>17.980526000000001</v>
          </cell>
          <cell r="BU15">
            <v>6.4935470000000004</v>
          </cell>
          <cell r="BW15">
            <v>10.016939000000001</v>
          </cell>
          <cell r="BY15">
            <v>4.1911240000000003</v>
          </cell>
          <cell r="BZ15">
            <v>0</v>
          </cell>
          <cell r="CA15">
            <v>4.9388550000000002</v>
          </cell>
          <cell r="CB15">
            <v>2.5901960000000002</v>
          </cell>
          <cell r="CC15">
            <v>1.857969</v>
          </cell>
          <cell r="CD15">
            <v>0</v>
          </cell>
          <cell r="CE15">
            <v>0</v>
          </cell>
          <cell r="CF15">
            <v>0.474358</v>
          </cell>
          <cell r="CG15">
            <v>2.6029409999999999</v>
          </cell>
          <cell r="CH15">
            <v>1.7617259999999999</v>
          </cell>
          <cell r="CI15">
            <v>2.545099</v>
          </cell>
          <cell r="CJ15">
            <v>0.80590899999999999</v>
          </cell>
          <cell r="CK15">
            <v>1.5231980000000001</v>
          </cell>
          <cell r="CT15" t="str">
            <v>5 W 22-26/23</v>
          </cell>
          <cell r="CU15">
            <v>628.63350000000003</v>
          </cell>
          <cell r="CV15">
            <v>34.169800000000002</v>
          </cell>
          <cell r="CW15">
            <v>2349.9483999999998</v>
          </cell>
          <cell r="CX15">
            <v>139.94839999999999</v>
          </cell>
          <cell r="CY15">
            <v>80.102699999999999</v>
          </cell>
          <cell r="CZ15">
            <v>362.2593</v>
          </cell>
          <cell r="DA15">
            <v>130.3031</v>
          </cell>
          <cell r="DB15">
            <v>3.0000000000000001E-3</v>
          </cell>
          <cell r="DC15">
            <v>31.723099999999999</v>
          </cell>
          <cell r="DD15">
            <v>245.857</v>
          </cell>
          <cell r="DE15">
            <v>88.645600000000002</v>
          </cell>
          <cell r="DF15">
            <v>211.79579999999999</v>
          </cell>
          <cell r="DG15">
            <v>0.26100000000000001</v>
          </cell>
          <cell r="DH15">
            <v>11.3743</v>
          </cell>
          <cell r="DI15">
            <v>808.78269999999998</v>
          </cell>
          <cell r="DJ15">
            <v>188.523</v>
          </cell>
          <cell r="DK15">
            <v>238.82040000000001</v>
          </cell>
          <cell r="DL15">
            <v>288.86500000000001</v>
          </cell>
          <cell r="DM15">
            <v>9.5150000000000006</v>
          </cell>
          <cell r="DN15">
            <v>30.356999999999999</v>
          </cell>
          <cell r="DO15">
            <v>988.78830000000005</v>
          </cell>
          <cell r="DP15">
            <v>7321.4364000000005</v>
          </cell>
          <cell r="DQ15">
            <v>4362.8476000000001</v>
          </cell>
          <cell r="DR15">
            <v>878.13350000000003</v>
          </cell>
          <cell r="DS15">
            <v>4599.8667999999998</v>
          </cell>
          <cell r="DT15">
            <v>1200.5699</v>
          </cell>
          <cell r="DU15">
            <v>475.16919999999999</v>
          </cell>
          <cell r="DV15">
            <v>2409.5727000000002</v>
          </cell>
          <cell r="DW15">
            <v>1539.6173000000001</v>
          </cell>
          <cell r="DX15">
            <v>0.13900000000000001</v>
          </cell>
          <cell r="DY15">
            <v>688.98850000000004</v>
          </cell>
          <cell r="DZ15">
            <v>2871.5900999999999</v>
          </cell>
          <cell r="EA15">
            <v>377.90590000000003</v>
          </cell>
          <cell r="EB15">
            <v>716.46249999999998</v>
          </cell>
          <cell r="EC15">
            <v>13.6912</v>
          </cell>
          <cell r="ED15">
            <v>231.0864</v>
          </cell>
          <cell r="EE15">
            <v>780.0086</v>
          </cell>
          <cell r="EF15">
            <v>3226.0482999999999</v>
          </cell>
          <cell r="EG15">
            <v>1786.4308000000001</v>
          </cell>
          <cell r="EH15">
            <v>1230.462</v>
          </cell>
          <cell r="EI15">
            <v>696.88499999999999</v>
          </cell>
          <cell r="EJ15">
            <v>790.12430000000006</v>
          </cell>
          <cell r="EK15">
            <v>10041.7533</v>
          </cell>
          <cell r="EL15">
            <v>44405.993399999999</v>
          </cell>
        </row>
        <row r="16">
          <cell r="A16">
            <v>45047</v>
          </cell>
          <cell r="C16">
            <v>6.2908939999999998</v>
          </cell>
          <cell r="E16">
            <v>6.2892400000000004</v>
          </cell>
          <cell r="F16">
            <v>0</v>
          </cell>
          <cell r="K16">
            <v>0</v>
          </cell>
          <cell r="N16">
            <v>6.302416</v>
          </cell>
          <cell r="P16">
            <v>0</v>
          </cell>
          <cell r="Q16">
            <v>0</v>
          </cell>
          <cell r="R16">
            <v>0</v>
          </cell>
          <cell r="T16">
            <v>0</v>
          </cell>
          <cell r="U16">
            <v>0</v>
          </cell>
          <cell r="X16">
            <v>17.277038999999998</v>
          </cell>
          <cell r="Y16">
            <v>12.476122</v>
          </cell>
          <cell r="Z16">
            <v>21.367087999999999</v>
          </cell>
          <cell r="AA16">
            <v>22.267524999999999</v>
          </cell>
          <cell r="AC16">
            <v>10.3508</v>
          </cell>
          <cell r="AE16">
            <v>15.986203</v>
          </cell>
          <cell r="AG16">
            <v>9.4383599999999994</v>
          </cell>
          <cell r="AH16">
            <v>0</v>
          </cell>
          <cell r="AI16">
            <v>0</v>
          </cell>
          <cell r="AJ16">
            <v>0</v>
          </cell>
          <cell r="AK16">
            <v>3.0618340000000002</v>
          </cell>
          <cell r="AL16">
            <v>0</v>
          </cell>
          <cell r="AM16">
            <v>0</v>
          </cell>
          <cell r="AN16">
            <v>0.71993700000000005</v>
          </cell>
          <cell r="AO16">
            <v>0</v>
          </cell>
          <cell r="AP16">
            <v>2.1318269999999999</v>
          </cell>
          <cell r="AQ16">
            <v>2.848039</v>
          </cell>
          <cell r="AR16">
            <v>0.84216800000000003</v>
          </cell>
          <cell r="AS16">
            <v>2.2950149999999998</v>
          </cell>
          <cell r="AU16">
            <v>3.3261159999999999</v>
          </cell>
          <cell r="AW16">
            <v>3.3147739999999999</v>
          </cell>
          <cell r="AX16">
            <v>3.23813</v>
          </cell>
          <cell r="BC16">
            <v>0</v>
          </cell>
          <cell r="BF16">
            <v>4.0301770000000001</v>
          </cell>
          <cell r="BH16">
            <v>2.8776649999999999</v>
          </cell>
          <cell r="BI16">
            <v>0</v>
          </cell>
          <cell r="BJ16">
            <v>3.3786679999999998</v>
          </cell>
          <cell r="BL16">
            <v>3.595901</v>
          </cell>
          <cell r="BM16">
            <v>3.9400300000000001</v>
          </cell>
          <cell r="BP16">
            <v>14.700415</v>
          </cell>
          <cell r="BQ16">
            <v>6.5160929999999997</v>
          </cell>
          <cell r="BR16">
            <v>12.4269</v>
          </cell>
          <cell r="BS16">
            <v>14.265579000000001</v>
          </cell>
          <cell r="BU16">
            <v>7.1972120000000004</v>
          </cell>
          <cell r="BW16">
            <v>13.178663</v>
          </cell>
          <cell r="BY16">
            <v>5.0011960000000002</v>
          </cell>
          <cell r="BZ16">
            <v>0</v>
          </cell>
          <cell r="CA16">
            <v>5.0281010000000004</v>
          </cell>
          <cell r="CB16">
            <v>3.1058400000000002</v>
          </cell>
          <cell r="CC16">
            <v>1.695932</v>
          </cell>
          <cell r="CD16">
            <v>3.6351040000000001</v>
          </cell>
          <cell r="CE16">
            <v>3.6131199999999999</v>
          </cell>
          <cell r="CF16">
            <v>0.50065499999999996</v>
          </cell>
          <cell r="CG16">
            <v>2.5002800000000001</v>
          </cell>
          <cell r="CH16">
            <v>1.803982</v>
          </cell>
          <cell r="CI16">
            <v>2.5380929999999999</v>
          </cell>
          <cell r="CJ16">
            <v>0.80343799999999999</v>
          </cell>
          <cell r="CK16">
            <v>1.450472</v>
          </cell>
          <cell r="CT16" t="str">
            <v>4 W 18-21/23</v>
          </cell>
          <cell r="CU16">
            <v>621.7115</v>
          </cell>
          <cell r="CV16">
            <v>52.144100000000002</v>
          </cell>
          <cell r="CW16">
            <v>2008.6091999999999</v>
          </cell>
          <cell r="CX16">
            <v>252.29300000000001</v>
          </cell>
          <cell r="CY16">
            <v>101.6815</v>
          </cell>
          <cell r="CZ16">
            <v>96.343500000000006</v>
          </cell>
          <cell r="DA16">
            <v>35.415300000000002</v>
          </cell>
          <cell r="DB16">
            <v>2E-3</v>
          </cell>
          <cell r="DC16">
            <v>8.9999999999999993E-3</v>
          </cell>
          <cell r="DD16">
            <v>141.63570000000001</v>
          </cell>
          <cell r="DE16">
            <v>81.492000000000004</v>
          </cell>
          <cell r="DF16">
            <v>228.44379999999998</v>
          </cell>
          <cell r="DG16">
            <v>0.22600000000000001</v>
          </cell>
          <cell r="DH16">
            <v>14.9879</v>
          </cell>
          <cell r="DI16">
            <v>560.36619999999994</v>
          </cell>
          <cell r="DJ16">
            <v>48.913400000000003</v>
          </cell>
          <cell r="DK16">
            <v>25.558700000000002</v>
          </cell>
          <cell r="DL16">
            <v>280.73329999999999</v>
          </cell>
          <cell r="DM16">
            <v>7.6740000000000004</v>
          </cell>
          <cell r="DN16">
            <v>64.747399999999999</v>
          </cell>
          <cell r="DO16">
            <v>253.92689999999999</v>
          </cell>
          <cell r="DP16">
            <v>5234.1547</v>
          </cell>
          <cell r="DQ16">
            <v>4669.6930000000002</v>
          </cell>
          <cell r="DR16">
            <v>1055.0998</v>
          </cell>
          <cell r="DS16">
            <v>4116.7442000000001</v>
          </cell>
          <cell r="DT16">
            <v>1654.5333999999998</v>
          </cell>
          <cell r="DU16">
            <v>386.94749999999999</v>
          </cell>
          <cell r="DV16">
            <v>855.35450000000003</v>
          </cell>
          <cell r="DW16">
            <v>390.74590000000001</v>
          </cell>
          <cell r="DX16">
            <v>7.0000000000000007E-2</v>
          </cell>
          <cell r="DY16">
            <v>398.80040000000002</v>
          </cell>
          <cell r="DZ16">
            <v>2130.4780000000001</v>
          </cell>
          <cell r="EA16">
            <v>394.34719999999999</v>
          </cell>
          <cell r="EB16">
            <v>689.11669999999992</v>
          </cell>
          <cell r="EC16">
            <v>117.4105</v>
          </cell>
          <cell r="ED16">
            <v>282.40300000000002</v>
          </cell>
          <cell r="EE16">
            <v>636.33199999999999</v>
          </cell>
          <cell r="EF16">
            <v>1127.2889</v>
          </cell>
          <cell r="EG16">
            <v>389.50900000000001</v>
          </cell>
          <cell r="EH16">
            <v>930.79090000000008</v>
          </cell>
          <cell r="EI16">
            <v>688.40380000000005</v>
          </cell>
          <cell r="EJ16">
            <v>826.72659999999996</v>
          </cell>
          <cell r="EK16">
            <v>3287.0002000000004</v>
          </cell>
          <cell r="EL16">
            <v>27714.837</v>
          </cell>
        </row>
        <row r="17">
          <cell r="A17">
            <v>45017</v>
          </cell>
          <cell r="C17">
            <v>6.3</v>
          </cell>
          <cell r="E17">
            <v>6.2612620000000003</v>
          </cell>
          <cell r="F17">
            <v>0</v>
          </cell>
          <cell r="K17">
            <v>6.2999989999999997</v>
          </cell>
          <cell r="N17">
            <v>6.2951519999999999</v>
          </cell>
          <cell r="P17">
            <v>0</v>
          </cell>
          <cell r="Q17">
            <v>0</v>
          </cell>
          <cell r="R17">
            <v>0</v>
          </cell>
          <cell r="T17">
            <v>0</v>
          </cell>
          <cell r="U17">
            <v>0</v>
          </cell>
          <cell r="X17">
            <v>0</v>
          </cell>
          <cell r="Y17">
            <v>10.707331</v>
          </cell>
          <cell r="Z17">
            <v>23.059000999999999</v>
          </cell>
          <cell r="AA17">
            <v>22.952881999999999</v>
          </cell>
          <cell r="AC17">
            <v>0</v>
          </cell>
          <cell r="AE17">
            <v>0</v>
          </cell>
          <cell r="AG17">
            <v>0</v>
          </cell>
          <cell r="AH17">
            <v>0</v>
          </cell>
          <cell r="AI17">
            <v>0</v>
          </cell>
          <cell r="AJ17">
            <v>0</v>
          </cell>
          <cell r="AK17">
            <v>3.0020039999999999</v>
          </cell>
          <cell r="AL17">
            <v>0</v>
          </cell>
          <cell r="AM17">
            <v>3.7873190000000001</v>
          </cell>
          <cell r="AN17">
            <v>0.71954499999999999</v>
          </cell>
          <cell r="AO17">
            <v>0</v>
          </cell>
          <cell r="AP17">
            <v>1.977123</v>
          </cell>
          <cell r="AQ17">
            <v>2.968464</v>
          </cell>
          <cell r="AR17">
            <v>0.85574899999999998</v>
          </cell>
          <cell r="AS17">
            <v>0</v>
          </cell>
          <cell r="AU17">
            <v>3.4938720000000001</v>
          </cell>
          <cell r="AW17">
            <v>3.3246730000000002</v>
          </cell>
          <cell r="AX17">
            <v>3.23813</v>
          </cell>
          <cell r="BC17">
            <v>0</v>
          </cell>
          <cell r="BF17">
            <v>4.0966240000000003</v>
          </cell>
          <cell r="BH17">
            <v>2.8175490000000001</v>
          </cell>
          <cell r="BI17">
            <v>0</v>
          </cell>
          <cell r="BJ17">
            <v>3.455816</v>
          </cell>
          <cell r="BL17">
            <v>3.4072469999999999</v>
          </cell>
          <cell r="BM17">
            <v>4.0696149999999998</v>
          </cell>
          <cell r="BP17">
            <v>0</v>
          </cell>
          <cell r="BQ17">
            <v>6.3247450000000001</v>
          </cell>
          <cell r="BR17">
            <v>14.172897000000001</v>
          </cell>
          <cell r="BS17">
            <v>15.207912</v>
          </cell>
          <cell r="BU17">
            <v>0</v>
          </cell>
          <cell r="BW17">
            <v>0</v>
          </cell>
          <cell r="BY17">
            <v>5.4835710000000004</v>
          </cell>
          <cell r="BZ17">
            <v>0</v>
          </cell>
          <cell r="CA17">
            <v>5.2350659999999998</v>
          </cell>
          <cell r="CB17">
            <v>3.3489390000000001</v>
          </cell>
          <cell r="CC17">
            <v>1.6058479999999999</v>
          </cell>
          <cell r="CD17">
            <v>2.5124719999999998</v>
          </cell>
          <cell r="CE17">
            <v>3.612241</v>
          </cell>
          <cell r="CF17">
            <v>0.45752700000000002</v>
          </cell>
          <cell r="CG17">
            <v>2.4600490000000002</v>
          </cell>
          <cell r="CH17">
            <v>1.794915</v>
          </cell>
          <cell r="CI17">
            <v>2.5454340000000002</v>
          </cell>
          <cell r="CJ17">
            <v>0.79751499999999997</v>
          </cell>
          <cell r="CK17">
            <v>1.6955830000000001</v>
          </cell>
          <cell r="CT17" t="str">
            <v>4 W 14-17/23</v>
          </cell>
          <cell r="CU17">
            <v>702.87959999999998</v>
          </cell>
          <cell r="CV17">
            <v>112.13589999999999</v>
          </cell>
          <cell r="CW17">
            <v>2121.9331000000002</v>
          </cell>
          <cell r="CX17">
            <v>423.73309999999998</v>
          </cell>
          <cell r="CY17">
            <v>149.458</v>
          </cell>
          <cell r="CZ17">
            <v>3.0000000000000001E-3</v>
          </cell>
          <cell r="DA17">
            <v>1E-3</v>
          </cell>
          <cell r="DB17">
            <v>0</v>
          </cell>
          <cell r="DC17">
            <v>0.72799999999999998</v>
          </cell>
          <cell r="DD17">
            <v>241.7286</v>
          </cell>
          <cell r="DE17">
            <v>124.64110000000001</v>
          </cell>
          <cell r="DF17">
            <v>136.39370000000002</v>
          </cell>
          <cell r="DG17">
            <v>20.359200000000001</v>
          </cell>
          <cell r="DH17">
            <v>16.753599999999999</v>
          </cell>
          <cell r="DI17">
            <v>709.52319999999997</v>
          </cell>
          <cell r="DJ17">
            <v>2.2919999999999998</v>
          </cell>
          <cell r="DK17">
            <v>5.5E-2</v>
          </cell>
          <cell r="DL17">
            <v>274.16579999999999</v>
          </cell>
          <cell r="DM17">
            <v>16.507200000000001</v>
          </cell>
          <cell r="DN17">
            <v>38.868499999999997</v>
          </cell>
          <cell r="DO17">
            <v>44.755000000000003</v>
          </cell>
          <cell r="DP17">
            <v>5342.1915999999992</v>
          </cell>
          <cell r="DQ17">
            <v>4774.2552000000005</v>
          </cell>
          <cell r="DR17">
            <v>1081.9275</v>
          </cell>
          <cell r="DS17">
            <v>3957.4050000000002</v>
          </cell>
          <cell r="DT17">
            <v>2183.8796000000002</v>
          </cell>
          <cell r="DU17">
            <v>374.28020000000004</v>
          </cell>
          <cell r="DV17">
            <v>6.2436999999999996</v>
          </cell>
          <cell r="DW17">
            <v>5.8108000000000004</v>
          </cell>
          <cell r="DX17">
            <v>0.111</v>
          </cell>
          <cell r="DY17">
            <v>404.80290000000002</v>
          </cell>
          <cell r="DZ17">
            <v>2580.5590999999999</v>
          </cell>
          <cell r="EA17">
            <v>305.95509999999996</v>
          </cell>
          <cell r="EB17">
            <v>527.6748</v>
          </cell>
          <cell r="EC17">
            <v>666.54430000000002</v>
          </cell>
          <cell r="ED17">
            <v>289.99990000000003</v>
          </cell>
          <cell r="EE17">
            <v>590.15530000000001</v>
          </cell>
          <cell r="EF17">
            <v>99.879100000000008</v>
          </cell>
          <cell r="EG17">
            <v>23.227799999999998</v>
          </cell>
          <cell r="EH17">
            <v>985.56240000000003</v>
          </cell>
          <cell r="EI17">
            <v>834.94349999999997</v>
          </cell>
          <cell r="EJ17">
            <v>751.62940000000003</v>
          </cell>
          <cell r="EK17">
            <v>889.28859999999997</v>
          </cell>
          <cell r="EL17">
            <v>24414.542000000001</v>
          </cell>
        </row>
        <row r="18">
          <cell r="A18">
            <v>44986</v>
          </cell>
          <cell r="C18">
            <v>0</v>
          </cell>
          <cell r="E18">
            <v>6.3047630000000003</v>
          </cell>
          <cell r="F18">
            <v>0</v>
          </cell>
          <cell r="K18">
            <v>6.3840060000000003</v>
          </cell>
          <cell r="N18">
            <v>6.3351420000000003</v>
          </cell>
          <cell r="P18">
            <v>0</v>
          </cell>
          <cell r="Q18">
            <v>0</v>
          </cell>
          <cell r="R18">
            <v>0</v>
          </cell>
          <cell r="T18">
            <v>0</v>
          </cell>
          <cell r="U18">
            <v>6.1767430000000001</v>
          </cell>
          <cell r="X18">
            <v>0</v>
          </cell>
          <cell r="Y18">
            <v>9.7413129999999999</v>
          </cell>
          <cell r="Z18">
            <v>22.498172</v>
          </cell>
          <cell r="AA18">
            <v>22.666066000000001</v>
          </cell>
          <cell r="AC18">
            <v>0</v>
          </cell>
          <cell r="AE18">
            <v>0</v>
          </cell>
          <cell r="AG18">
            <v>0</v>
          </cell>
          <cell r="AH18">
            <v>0</v>
          </cell>
          <cell r="AI18">
            <v>0</v>
          </cell>
          <cell r="AJ18">
            <v>0</v>
          </cell>
          <cell r="AK18">
            <v>2.9861840000000002</v>
          </cell>
          <cell r="AL18">
            <v>3.152701</v>
          </cell>
          <cell r="AM18">
            <v>3.8175520000000001</v>
          </cell>
          <cell r="AN18">
            <v>0.71955800000000003</v>
          </cell>
          <cell r="AO18">
            <v>0</v>
          </cell>
          <cell r="AP18">
            <v>1.956272</v>
          </cell>
          <cell r="AQ18">
            <v>3.0299239999999998</v>
          </cell>
          <cell r="AR18">
            <v>0.88612400000000002</v>
          </cell>
          <cell r="AS18">
            <v>2.3765969999999998</v>
          </cell>
          <cell r="AU18">
            <v>3.5191599999999998</v>
          </cell>
          <cell r="AW18">
            <v>3.3066970000000002</v>
          </cell>
          <cell r="AX18">
            <v>3.2809020000000002</v>
          </cell>
          <cell r="BC18">
            <v>0</v>
          </cell>
          <cell r="BF18">
            <v>4.1295809999999999</v>
          </cell>
          <cell r="BH18">
            <v>3.1731479999999999</v>
          </cell>
          <cell r="BI18">
            <v>3.595653</v>
          </cell>
          <cell r="BJ18">
            <v>3.3025630000000001</v>
          </cell>
          <cell r="BL18">
            <v>3.7756020000000001</v>
          </cell>
          <cell r="BM18">
            <v>4.1976240000000002</v>
          </cell>
          <cell r="BP18">
            <v>0</v>
          </cell>
          <cell r="BQ18">
            <v>7.4254639999999998</v>
          </cell>
          <cell r="BR18">
            <v>14.271925</v>
          </cell>
          <cell r="BS18">
            <v>17.000287</v>
          </cell>
          <cell r="BU18">
            <v>0</v>
          </cell>
          <cell r="BW18">
            <v>0</v>
          </cell>
          <cell r="BY18">
            <v>5.8779890000000004</v>
          </cell>
          <cell r="BZ18">
            <v>0</v>
          </cell>
          <cell r="CA18">
            <v>5.6240230000000002</v>
          </cell>
          <cell r="CB18">
            <v>3.7107030000000001</v>
          </cell>
          <cell r="CC18">
            <v>1.5514460000000001</v>
          </cell>
          <cell r="CD18">
            <v>2.4095330000000001</v>
          </cell>
          <cell r="CE18">
            <v>3.563104</v>
          </cell>
          <cell r="CF18">
            <v>0.451575</v>
          </cell>
          <cell r="CG18">
            <v>2.5699489999999998</v>
          </cell>
          <cell r="CH18">
            <v>1.80806</v>
          </cell>
          <cell r="CI18">
            <v>2.5487190000000002</v>
          </cell>
          <cell r="CJ18">
            <v>0.79356599999999999</v>
          </cell>
          <cell r="CK18">
            <v>1.6683840000000001</v>
          </cell>
          <cell r="CT18" t="str">
            <v>5 W 09-13/23</v>
          </cell>
          <cell r="CU18">
            <v>882.17730000000006</v>
          </cell>
          <cell r="CV18">
            <v>162.25489999999999</v>
          </cell>
          <cell r="CW18">
            <v>2977.3175000000001</v>
          </cell>
          <cell r="CX18">
            <v>701.40419999999995</v>
          </cell>
          <cell r="CY18">
            <v>248.2851</v>
          </cell>
          <cell r="CZ18">
            <v>1E-3</v>
          </cell>
          <cell r="DA18">
            <v>0</v>
          </cell>
          <cell r="DB18">
            <v>0</v>
          </cell>
          <cell r="DC18">
            <v>0.77900000000000003</v>
          </cell>
          <cell r="DD18">
            <v>202.06539999999998</v>
          </cell>
          <cell r="DE18">
            <v>123.70139999999999</v>
          </cell>
          <cell r="DF18">
            <v>101.295</v>
          </cell>
          <cell r="DG18">
            <v>180.6326</v>
          </cell>
          <cell r="DH18">
            <v>54.402300000000004</v>
          </cell>
          <cell r="DI18">
            <v>703.20950000000005</v>
          </cell>
          <cell r="DJ18">
            <v>7.6701000000000006</v>
          </cell>
          <cell r="DK18">
            <v>5.8999999999999997E-2</v>
          </cell>
          <cell r="DL18">
            <v>369.44120000000004</v>
          </cell>
          <cell r="DM18">
            <v>16.3858</v>
          </cell>
          <cell r="DN18">
            <v>73.957399999999993</v>
          </cell>
          <cell r="DO18">
            <v>14.1614</v>
          </cell>
          <cell r="DP18">
            <v>7260.9229000000005</v>
          </cell>
          <cell r="DQ18">
            <v>6638.4935999999998</v>
          </cell>
          <cell r="DR18">
            <v>1787.3951999999999</v>
          </cell>
          <cell r="DS18">
            <v>5175.7862000000005</v>
          </cell>
          <cell r="DT18">
            <v>2995.3741</v>
          </cell>
          <cell r="DU18">
            <v>596.02859999999998</v>
          </cell>
          <cell r="DV18">
            <v>0.13500000000000001</v>
          </cell>
          <cell r="DW18">
            <v>3.2770000000000001</v>
          </cell>
          <cell r="DX18">
            <v>0.128</v>
          </cell>
          <cell r="DY18">
            <v>428.98059999999998</v>
          </cell>
          <cell r="DZ18">
            <v>2507.2705000000001</v>
          </cell>
          <cell r="EA18">
            <v>240.7347</v>
          </cell>
          <cell r="EB18">
            <v>518.53250000000003</v>
          </cell>
          <cell r="EC18">
            <v>2176.4594999999999</v>
          </cell>
          <cell r="ED18">
            <v>541.65340000000003</v>
          </cell>
          <cell r="EE18">
            <v>757.52059999999994</v>
          </cell>
          <cell r="EF18">
            <v>93.23060000000001</v>
          </cell>
          <cell r="EG18">
            <v>1.8374000000000001</v>
          </cell>
          <cell r="EH18">
            <v>1263.4537</v>
          </cell>
          <cell r="EI18">
            <v>978.28019999999992</v>
          </cell>
          <cell r="EJ18">
            <v>1106.9506999999999</v>
          </cell>
          <cell r="EK18">
            <v>222.9521</v>
          </cell>
          <cell r="EL18">
            <v>32450.120899999998</v>
          </cell>
        </row>
        <row r="19">
          <cell r="A19">
            <v>44958</v>
          </cell>
          <cell r="C19">
            <v>0</v>
          </cell>
          <cell r="E19">
            <v>6.3694540000000002</v>
          </cell>
          <cell r="F19">
            <v>0</v>
          </cell>
          <cell r="K19">
            <v>6.3476569999999999</v>
          </cell>
          <cell r="N19">
            <v>6.3229040000000003</v>
          </cell>
          <cell r="P19">
            <v>0</v>
          </cell>
          <cell r="Q19">
            <v>0</v>
          </cell>
          <cell r="R19">
            <v>0</v>
          </cell>
          <cell r="T19">
            <v>0</v>
          </cell>
          <cell r="U19">
            <v>5.8290410000000001</v>
          </cell>
          <cell r="X19">
            <v>0</v>
          </cell>
          <cell r="Y19">
            <v>10.849183</v>
          </cell>
          <cell r="Z19">
            <v>22.285388999999999</v>
          </cell>
          <cell r="AA19">
            <v>22.695944999999998</v>
          </cell>
          <cell r="AC19">
            <v>0</v>
          </cell>
          <cell r="AE19">
            <v>0</v>
          </cell>
          <cell r="AG19">
            <v>0</v>
          </cell>
          <cell r="AH19">
            <v>0</v>
          </cell>
          <cell r="AI19">
            <v>0</v>
          </cell>
          <cell r="AJ19">
            <v>0</v>
          </cell>
          <cell r="AK19">
            <v>3.0638570000000001</v>
          </cell>
          <cell r="AL19">
            <v>3.727503</v>
          </cell>
          <cell r="AM19">
            <v>3.867937</v>
          </cell>
          <cell r="AN19">
            <v>0.71951799999999999</v>
          </cell>
          <cell r="AO19">
            <v>0</v>
          </cell>
          <cell r="AP19">
            <v>2.036502</v>
          </cell>
          <cell r="AQ19">
            <v>3.023847</v>
          </cell>
          <cell r="AR19">
            <v>0.86172099999999996</v>
          </cell>
          <cell r="AS19">
            <v>2.3880910000000002</v>
          </cell>
          <cell r="AU19">
            <v>3.5504259999999999</v>
          </cell>
          <cell r="AW19">
            <v>3.3256100000000002</v>
          </cell>
          <cell r="AX19">
            <v>3.2430270000000001</v>
          </cell>
          <cell r="BC19">
            <v>0</v>
          </cell>
          <cell r="BF19">
            <v>3.882377</v>
          </cell>
          <cell r="BH19">
            <v>3.603939</v>
          </cell>
          <cell r="BI19">
            <v>3.5343450000000001</v>
          </cell>
          <cell r="BJ19">
            <v>3.4444590000000002</v>
          </cell>
          <cell r="BL19">
            <v>3.8243360000000002</v>
          </cell>
          <cell r="BM19">
            <v>4.6244800000000001</v>
          </cell>
          <cell r="BP19">
            <v>0</v>
          </cell>
          <cell r="BQ19">
            <v>8.9775170000000006</v>
          </cell>
          <cell r="BR19">
            <v>12.029817</v>
          </cell>
          <cell r="BS19">
            <v>16.343340000000001</v>
          </cell>
          <cell r="BU19">
            <v>0</v>
          </cell>
          <cell r="BW19">
            <v>0</v>
          </cell>
          <cell r="BY19">
            <v>0</v>
          </cell>
          <cell r="BZ19">
            <v>0</v>
          </cell>
          <cell r="CA19">
            <v>5.5909129999999996</v>
          </cell>
          <cell r="CB19">
            <v>4.2509519999999998</v>
          </cell>
          <cell r="CC19">
            <v>1.4717249999999999</v>
          </cell>
          <cell r="CD19">
            <v>2.4333339999999999</v>
          </cell>
          <cell r="CE19">
            <v>2.6962549999999998</v>
          </cell>
          <cell r="CF19">
            <v>0.45176300000000003</v>
          </cell>
          <cell r="CG19">
            <v>2.523129</v>
          </cell>
          <cell r="CH19">
            <v>1.7992250000000001</v>
          </cell>
          <cell r="CI19">
            <v>2.5465939999999998</v>
          </cell>
          <cell r="CJ19">
            <v>0.75931800000000005</v>
          </cell>
          <cell r="CK19">
            <v>1.5726579999999999</v>
          </cell>
          <cell r="CT19" t="str">
            <v>4 W 05-08/23</v>
          </cell>
          <cell r="CU19">
            <v>654.4434</v>
          </cell>
          <cell r="CV19">
            <v>176.43279999999999</v>
          </cell>
          <cell r="CW19">
            <v>2078.6484</v>
          </cell>
          <cell r="CX19">
            <v>443.39390000000003</v>
          </cell>
          <cell r="CY19">
            <v>168.84960000000001</v>
          </cell>
          <cell r="CZ19">
            <v>3.0000000000000001E-3</v>
          </cell>
          <cell r="DA19">
            <v>0</v>
          </cell>
          <cell r="DB19">
            <v>0</v>
          </cell>
          <cell r="DC19">
            <v>1.1439999999999999</v>
          </cell>
          <cell r="DD19">
            <v>29.580299999999998</v>
          </cell>
          <cell r="DE19">
            <v>22.529</v>
          </cell>
          <cell r="DF19">
            <v>32.619399999999999</v>
          </cell>
          <cell r="DG19">
            <v>273.00959999999998</v>
          </cell>
          <cell r="DH19">
            <v>27.4023</v>
          </cell>
          <cell r="DI19">
            <v>504.95690000000002</v>
          </cell>
          <cell r="DJ19">
            <v>1.3791</v>
          </cell>
          <cell r="DK19">
            <v>3.5999999999999997E-2</v>
          </cell>
          <cell r="DL19">
            <v>367.50850000000003</v>
          </cell>
          <cell r="DM19">
            <v>14.0959</v>
          </cell>
          <cell r="DN19">
            <v>83.756299999999996</v>
          </cell>
          <cell r="DO19">
            <v>12.384799999999998</v>
          </cell>
          <cell r="DP19">
            <v>5626.3307999999997</v>
          </cell>
          <cell r="DQ19">
            <v>4919.0675000000001</v>
          </cell>
          <cell r="DR19">
            <v>1368.4206000000001</v>
          </cell>
          <cell r="DS19">
            <v>4136.6237000000001</v>
          </cell>
          <cell r="DT19">
            <v>2785.6089999999999</v>
          </cell>
          <cell r="DU19">
            <v>592.78330000000005</v>
          </cell>
          <cell r="DV19">
            <v>7.0999999999999994E-2</v>
          </cell>
          <cell r="DW19">
            <v>3.9E-2</v>
          </cell>
          <cell r="DX19">
            <v>8.3000000000000004E-2</v>
          </cell>
          <cell r="DY19">
            <v>350.82779999999997</v>
          </cell>
          <cell r="DZ19">
            <v>555.59130000000005</v>
          </cell>
          <cell r="EA19">
            <v>143.86360000000002</v>
          </cell>
          <cell r="EB19">
            <v>369.8648</v>
          </cell>
          <cell r="EC19">
            <v>3343.6882000000001</v>
          </cell>
          <cell r="ED19">
            <v>437.71659999999997</v>
          </cell>
          <cell r="EE19">
            <v>682.47880000000009</v>
          </cell>
          <cell r="EF19">
            <v>5.6531000000000002</v>
          </cell>
          <cell r="EG19">
            <v>1.121</v>
          </cell>
          <cell r="EH19">
            <v>953.65430000000003</v>
          </cell>
          <cell r="EI19">
            <v>663.01290000000006</v>
          </cell>
          <cell r="EJ19">
            <v>1054.9725000000001</v>
          </cell>
          <cell r="EK19">
            <v>0.94</v>
          </cell>
          <cell r="EL19">
            <v>26347.831600000001</v>
          </cell>
        </row>
        <row r="20">
          <cell r="A20">
            <v>44927</v>
          </cell>
          <cell r="C20">
            <v>0</v>
          </cell>
          <cell r="E20">
            <v>6.2547360000000003</v>
          </cell>
          <cell r="F20">
            <v>0</v>
          </cell>
          <cell r="K20">
            <v>6.4720490000000002</v>
          </cell>
          <cell r="N20">
            <v>6.435918</v>
          </cell>
          <cell r="P20">
            <v>0</v>
          </cell>
          <cell r="Q20">
            <v>0</v>
          </cell>
          <cell r="R20">
            <v>0</v>
          </cell>
          <cell r="T20">
            <v>0</v>
          </cell>
          <cell r="U20">
            <v>6.5624010000000004</v>
          </cell>
          <cell r="X20">
            <v>0</v>
          </cell>
          <cell r="Y20">
            <v>12.261518000000001</v>
          </cell>
          <cell r="Z20">
            <v>22.599764</v>
          </cell>
          <cell r="AA20">
            <v>22.328993000000001</v>
          </cell>
          <cell r="AC20">
            <v>0</v>
          </cell>
          <cell r="AE20">
            <v>0</v>
          </cell>
          <cell r="AG20">
            <v>0</v>
          </cell>
          <cell r="AH20">
            <v>0</v>
          </cell>
          <cell r="AI20">
            <v>0</v>
          </cell>
          <cell r="AJ20">
            <v>0</v>
          </cell>
          <cell r="AK20">
            <v>2.9582570000000001</v>
          </cell>
          <cell r="AL20">
            <v>3.829914</v>
          </cell>
          <cell r="AM20">
            <v>3.852185</v>
          </cell>
          <cell r="AN20">
            <v>0.71829600000000005</v>
          </cell>
          <cell r="AO20">
            <v>0</v>
          </cell>
          <cell r="AP20">
            <v>1.9806509999999999</v>
          </cell>
          <cell r="AQ20">
            <v>3.0478809999999998</v>
          </cell>
          <cell r="AR20">
            <v>0.89560799999999996</v>
          </cell>
          <cell r="AS20">
            <v>2.2964030000000002</v>
          </cell>
          <cell r="AU20">
            <v>3.3516530000000002</v>
          </cell>
          <cell r="AW20">
            <v>3.2061639999999998</v>
          </cell>
          <cell r="AX20">
            <v>3.3445369999999999</v>
          </cell>
          <cell r="BC20">
            <v>0</v>
          </cell>
          <cell r="BF20">
            <v>4.0291069999999998</v>
          </cell>
          <cell r="BH20">
            <v>3.595837</v>
          </cell>
          <cell r="BI20">
            <v>3.581798</v>
          </cell>
          <cell r="BJ20">
            <v>3.348843</v>
          </cell>
          <cell r="BL20">
            <v>4.2140950000000004</v>
          </cell>
          <cell r="BM20">
            <v>4.0633210000000002</v>
          </cell>
          <cell r="BP20">
            <v>0</v>
          </cell>
          <cell r="BQ20">
            <v>14.027609999999999</v>
          </cell>
          <cell r="BR20">
            <v>9.2996409999999994</v>
          </cell>
          <cell r="BS20">
            <v>16.374766000000001</v>
          </cell>
          <cell r="BU20">
            <v>0</v>
          </cell>
          <cell r="BW20">
            <v>0</v>
          </cell>
          <cell r="BY20">
            <v>0</v>
          </cell>
          <cell r="BZ20">
            <v>0</v>
          </cell>
          <cell r="CA20">
            <v>5.638388</v>
          </cell>
          <cell r="CB20">
            <v>4.025258</v>
          </cell>
          <cell r="CC20">
            <v>1.6252230000000001</v>
          </cell>
          <cell r="CD20">
            <v>2.518297</v>
          </cell>
          <cell r="CE20">
            <v>2.6695159999999998</v>
          </cell>
          <cell r="CF20">
            <v>0.45160600000000001</v>
          </cell>
          <cell r="CG20">
            <v>2.2039610000000001</v>
          </cell>
          <cell r="CH20">
            <v>1.723123</v>
          </cell>
          <cell r="CI20">
            <v>2.470456</v>
          </cell>
          <cell r="CJ20">
            <v>0.81116900000000003</v>
          </cell>
          <cell r="CK20">
            <v>1.722248</v>
          </cell>
          <cell r="CT20" t="str">
            <v>4 W 01-04/23</v>
          </cell>
          <cell r="CU20">
            <v>679.68610000000001</v>
          </cell>
          <cell r="CV20">
            <v>150.25779999999997</v>
          </cell>
          <cell r="CW20">
            <v>1926.6953999999998</v>
          </cell>
          <cell r="CX20">
            <v>653.75480000000005</v>
          </cell>
          <cell r="CY20">
            <v>121.6643</v>
          </cell>
          <cell r="CZ20">
            <v>1E-3</v>
          </cell>
          <cell r="DA20">
            <v>1E-3</v>
          </cell>
          <cell r="DB20">
            <v>3.0000000000000001E-3</v>
          </cell>
          <cell r="DC20">
            <v>9.4466999999999999</v>
          </cell>
          <cell r="DD20">
            <v>12.833</v>
          </cell>
          <cell r="DE20">
            <v>18.009599999999999</v>
          </cell>
          <cell r="DF20">
            <v>9.359</v>
          </cell>
          <cell r="DG20">
            <v>533.42419999999993</v>
          </cell>
          <cell r="DH20">
            <v>39.594699999999996</v>
          </cell>
          <cell r="DI20">
            <v>447.3467</v>
          </cell>
          <cell r="DJ20">
            <v>0.23699999999999999</v>
          </cell>
          <cell r="DK20">
            <v>0.04</v>
          </cell>
          <cell r="DL20">
            <v>354.38890000000004</v>
          </cell>
          <cell r="DM20">
            <v>13.3422</v>
          </cell>
          <cell r="DN20">
            <v>90.273600000000002</v>
          </cell>
          <cell r="DO20">
            <v>4.0000000000000001E-3</v>
          </cell>
          <cell r="DP20">
            <v>5566.4009999999998</v>
          </cell>
          <cell r="DQ20">
            <v>4798.7635</v>
          </cell>
          <cell r="DR20">
            <v>1331.0633</v>
          </cell>
          <cell r="DS20">
            <v>3853.9114</v>
          </cell>
          <cell r="DT20">
            <v>2767.7392</v>
          </cell>
          <cell r="DU20">
            <v>829.11249999999995</v>
          </cell>
          <cell r="DV20">
            <v>9.7000000000000003E-2</v>
          </cell>
          <cell r="DW20">
            <v>0.254</v>
          </cell>
          <cell r="DX20">
            <v>0.106</v>
          </cell>
          <cell r="DY20">
            <v>313.28149999999999</v>
          </cell>
          <cell r="DZ20">
            <v>139.23500000000001</v>
          </cell>
          <cell r="EA20">
            <v>128.22049999999999</v>
          </cell>
          <cell r="EB20">
            <v>351.32040000000001</v>
          </cell>
          <cell r="EC20">
            <v>4243.8969000000006</v>
          </cell>
          <cell r="ED20">
            <v>453.5446</v>
          </cell>
          <cell r="EE20">
            <v>633.91660000000002</v>
          </cell>
          <cell r="EF20">
            <v>3.2129000000000003</v>
          </cell>
          <cell r="EG20">
            <v>1.36</v>
          </cell>
          <cell r="EH20">
            <v>935.60609999999997</v>
          </cell>
          <cell r="EI20">
            <v>688.50599999999997</v>
          </cell>
          <cell r="EJ20">
            <v>702.84400000000005</v>
          </cell>
          <cell r="EK20">
            <v>0.96899999999999997</v>
          </cell>
          <cell r="EL20">
            <v>26297.083500000001</v>
          </cell>
        </row>
        <row r="21">
          <cell r="A21">
            <v>44896</v>
          </cell>
          <cell r="C21">
            <v>0</v>
          </cell>
          <cell r="E21">
            <v>6.3431519999999999</v>
          </cell>
          <cell r="F21">
            <v>0</v>
          </cell>
          <cell r="K21">
            <v>6.5569420000000003</v>
          </cell>
          <cell r="N21">
            <v>6.4195489999999999</v>
          </cell>
          <cell r="P21">
            <v>0</v>
          </cell>
          <cell r="Q21">
            <v>0</v>
          </cell>
          <cell r="R21">
            <v>0</v>
          </cell>
          <cell r="T21">
            <v>0</v>
          </cell>
          <cell r="U21">
            <v>6.6166869999999998</v>
          </cell>
          <cell r="X21">
            <v>0</v>
          </cell>
          <cell r="Y21">
            <v>0</v>
          </cell>
          <cell r="Z21">
            <v>0</v>
          </cell>
          <cell r="AA21">
            <v>22.213054</v>
          </cell>
          <cell r="AC21">
            <v>0</v>
          </cell>
          <cell r="AE21">
            <v>0</v>
          </cell>
          <cell r="AG21">
            <v>0</v>
          </cell>
          <cell r="AH21">
            <v>0</v>
          </cell>
          <cell r="AI21">
            <v>7.2621739999999999</v>
          </cell>
          <cell r="AJ21">
            <v>0</v>
          </cell>
          <cell r="AK21">
            <v>3.0999590000000001</v>
          </cell>
          <cell r="AL21">
            <v>3.7613949999999998</v>
          </cell>
          <cell r="AM21">
            <v>4.3636600000000003</v>
          </cell>
          <cell r="AN21">
            <v>0.678392</v>
          </cell>
          <cell r="AO21">
            <v>0</v>
          </cell>
          <cell r="AP21">
            <v>1.76711</v>
          </cell>
          <cell r="AQ21">
            <v>2.9527100000000002</v>
          </cell>
          <cell r="AR21">
            <v>0.82139099999999998</v>
          </cell>
          <cell r="AS21">
            <v>2.7242670000000002</v>
          </cell>
          <cell r="AU21">
            <v>3.4719600000000002</v>
          </cell>
          <cell r="AW21">
            <v>3.4330509999999999</v>
          </cell>
          <cell r="AX21">
            <v>3.3658009999999998</v>
          </cell>
          <cell r="BC21">
            <v>0</v>
          </cell>
          <cell r="BF21">
            <v>4.0331089999999996</v>
          </cell>
          <cell r="BH21">
            <v>3.6429179999999999</v>
          </cell>
          <cell r="BI21">
            <v>3.556489</v>
          </cell>
          <cell r="BJ21">
            <v>3.4256389999999999</v>
          </cell>
          <cell r="BL21">
            <v>3.657009</v>
          </cell>
          <cell r="BM21">
            <v>4.4271830000000003</v>
          </cell>
          <cell r="BP21">
            <v>0</v>
          </cell>
          <cell r="BQ21">
            <v>14.661707</v>
          </cell>
          <cell r="BR21">
            <v>11.989722</v>
          </cell>
          <cell r="BS21">
            <v>16.897597999999999</v>
          </cell>
          <cell r="BU21">
            <v>0</v>
          </cell>
          <cell r="BW21">
            <v>0</v>
          </cell>
          <cell r="BY21">
            <v>0</v>
          </cell>
          <cell r="BZ21">
            <v>0</v>
          </cell>
          <cell r="CA21">
            <v>5.1531190000000002</v>
          </cell>
          <cell r="CB21">
            <v>4.093521</v>
          </cell>
          <cell r="CC21">
            <v>1.701095</v>
          </cell>
          <cell r="CD21">
            <v>2.4386269999999999</v>
          </cell>
          <cell r="CE21">
            <v>2.023047</v>
          </cell>
          <cell r="CF21">
            <v>0.45174799999999998</v>
          </cell>
          <cell r="CG21">
            <v>2.257444</v>
          </cell>
          <cell r="CH21">
            <v>1.6526799999999999</v>
          </cell>
          <cell r="CI21">
            <v>2.3489629999999999</v>
          </cell>
          <cell r="CJ21">
            <v>0.81915400000000005</v>
          </cell>
          <cell r="CK21">
            <v>1.7427029999999999</v>
          </cell>
          <cell r="CT21" t="str">
            <v>5 W 48-52/22</v>
          </cell>
          <cell r="CU21">
            <v>563.26599999999996</v>
          </cell>
          <cell r="CV21">
            <v>191.857</v>
          </cell>
          <cell r="CW21">
            <v>2123.5861</v>
          </cell>
          <cell r="CX21">
            <v>894.70569999999998</v>
          </cell>
          <cell r="CY21">
            <v>119.47799999999999</v>
          </cell>
          <cell r="CZ21">
            <v>4.0000000000000001E-3</v>
          </cell>
          <cell r="DA21">
            <v>0</v>
          </cell>
          <cell r="DB21">
            <v>3.0000000000000001E-3</v>
          </cell>
          <cell r="DC21">
            <v>69.775999999999996</v>
          </cell>
          <cell r="DD21">
            <v>2.9579</v>
          </cell>
          <cell r="DE21">
            <v>21.023900000000001</v>
          </cell>
          <cell r="DF21">
            <v>17.55</v>
          </cell>
          <cell r="DG21">
            <v>928.31740000000002</v>
          </cell>
          <cell r="DH21">
            <v>28.325400000000002</v>
          </cell>
          <cell r="DI21">
            <v>652.62689999999998</v>
          </cell>
          <cell r="DJ21">
            <v>2.9036</v>
          </cell>
          <cell r="DK21">
            <v>2.5000000000000001E-2</v>
          </cell>
          <cell r="DL21">
            <v>338.4273</v>
          </cell>
          <cell r="DM21">
            <v>33.550199999999997</v>
          </cell>
          <cell r="DN21">
            <v>44.292699999999996</v>
          </cell>
          <cell r="DO21">
            <v>3.9411999999999998</v>
          </cell>
          <cell r="DP21">
            <v>6598.8144000000002</v>
          </cell>
          <cell r="DQ21">
            <v>4832.0005000000001</v>
          </cell>
          <cell r="DR21">
            <v>1339.0844999999999</v>
          </cell>
          <cell r="DS21">
            <v>4148.7067999999999</v>
          </cell>
          <cell r="DT21">
            <v>3404.6614</v>
          </cell>
          <cell r="DU21">
            <v>715.95699999999999</v>
          </cell>
          <cell r="DV21">
            <v>0.78870000000000007</v>
          </cell>
          <cell r="DW21">
            <v>2.1459999999999999</v>
          </cell>
          <cell r="DX21">
            <v>0.248</v>
          </cell>
          <cell r="DY21">
            <v>598.47550000000001</v>
          </cell>
          <cell r="DZ21">
            <v>73.389699999999991</v>
          </cell>
          <cell r="EA21">
            <v>120.5441</v>
          </cell>
          <cell r="EB21">
            <v>371.40870000000001</v>
          </cell>
          <cell r="EC21">
            <v>8682.9256999999998</v>
          </cell>
          <cell r="ED21">
            <v>504.03579999999999</v>
          </cell>
          <cell r="EE21">
            <v>884.26430000000005</v>
          </cell>
          <cell r="EF21">
            <v>4.8301999999999996</v>
          </cell>
          <cell r="EG21">
            <v>2.5289999999999999</v>
          </cell>
          <cell r="EH21">
            <v>1044.2371000000001</v>
          </cell>
          <cell r="EI21">
            <v>1188.0781000000002</v>
          </cell>
          <cell r="EJ21">
            <v>776.54899999999998</v>
          </cell>
          <cell r="EK21">
            <v>0.36599999999999999</v>
          </cell>
          <cell r="EL21">
            <v>33382.127699999997</v>
          </cell>
        </row>
        <row r="22">
          <cell r="A22">
            <v>44866</v>
          </cell>
          <cell r="C22">
            <v>0</v>
          </cell>
          <cell r="E22">
            <v>5.6798580000000003</v>
          </cell>
          <cell r="F22">
            <v>0</v>
          </cell>
          <cell r="K22">
            <v>5.5884640000000001</v>
          </cell>
          <cell r="N22">
            <v>5.713368</v>
          </cell>
          <cell r="P22">
            <v>0</v>
          </cell>
          <cell r="Q22">
            <v>0</v>
          </cell>
          <cell r="R22">
            <v>0</v>
          </cell>
          <cell r="T22">
            <v>0</v>
          </cell>
          <cell r="U22">
            <v>6.5541419999999997</v>
          </cell>
          <cell r="X22">
            <v>0</v>
          </cell>
          <cell r="Y22">
            <v>0</v>
          </cell>
          <cell r="Z22">
            <v>0</v>
          </cell>
          <cell r="AA22">
            <v>23.018381000000002</v>
          </cell>
          <cell r="AC22">
            <v>0</v>
          </cell>
          <cell r="AE22">
            <v>0</v>
          </cell>
          <cell r="AG22">
            <v>0</v>
          </cell>
          <cell r="AH22">
            <v>0</v>
          </cell>
          <cell r="AI22">
            <v>6.5700029999999998</v>
          </cell>
          <cell r="AJ22">
            <v>0</v>
          </cell>
          <cell r="AK22">
            <v>3.2711679999999999</v>
          </cell>
          <cell r="AL22">
            <v>0</v>
          </cell>
          <cell r="AM22">
            <v>4.4852990000000004</v>
          </cell>
          <cell r="AN22">
            <v>0.67137999999999998</v>
          </cell>
          <cell r="AO22">
            <v>0</v>
          </cell>
          <cell r="AP22">
            <v>1.728092</v>
          </cell>
          <cell r="AQ22">
            <v>2.875267</v>
          </cell>
          <cell r="AR22">
            <v>0.83909100000000003</v>
          </cell>
          <cell r="AS22">
            <v>2.7553909999999999</v>
          </cell>
          <cell r="AU22">
            <v>3.0922610000000001</v>
          </cell>
          <cell r="AW22">
            <v>3.31107</v>
          </cell>
          <cell r="AX22">
            <v>3.2386210000000002</v>
          </cell>
          <cell r="BC22">
            <v>0</v>
          </cell>
          <cell r="BF22">
            <v>3.940331</v>
          </cell>
          <cell r="BH22">
            <v>2.920757</v>
          </cell>
          <cell r="BI22">
            <v>3.1363919999999998</v>
          </cell>
          <cell r="BJ22">
            <v>3.010167</v>
          </cell>
          <cell r="BL22">
            <v>3.216901</v>
          </cell>
          <cell r="BM22">
            <v>3.9849990000000002</v>
          </cell>
          <cell r="BP22">
            <v>0</v>
          </cell>
          <cell r="BQ22">
            <v>13.122045</v>
          </cell>
          <cell r="BR22">
            <v>12.344541</v>
          </cell>
          <cell r="BS22">
            <v>20.163527999999999</v>
          </cell>
          <cell r="BU22">
            <v>0</v>
          </cell>
          <cell r="BW22">
            <v>0</v>
          </cell>
          <cell r="BY22">
            <v>0</v>
          </cell>
          <cell r="BZ22">
            <v>5.9208540000000003</v>
          </cell>
          <cell r="CA22">
            <v>4.5347999999999997</v>
          </cell>
          <cell r="CB22">
            <v>4.5225229999999996</v>
          </cell>
          <cell r="CC22">
            <v>1.760383</v>
          </cell>
          <cell r="CD22">
            <v>2.1631119999999999</v>
          </cell>
          <cell r="CE22">
            <v>2.4512689999999999</v>
          </cell>
          <cell r="CF22">
            <v>0.45336300000000002</v>
          </cell>
          <cell r="CG22">
            <v>2.169845</v>
          </cell>
          <cell r="CH22">
            <v>1.7259610000000001</v>
          </cell>
          <cell r="CI22">
            <v>2.2755030000000001</v>
          </cell>
          <cell r="CJ22">
            <v>0.80815599999999999</v>
          </cell>
          <cell r="CK22">
            <v>1.73468</v>
          </cell>
          <cell r="CT22" t="str">
            <v>4 W 44-47/22</v>
          </cell>
          <cell r="CU22">
            <v>540.97019999999998</v>
          </cell>
          <cell r="CV22">
            <v>183.68950000000001</v>
          </cell>
          <cell r="CW22">
            <v>1861.3673000000001</v>
          </cell>
          <cell r="CX22">
            <v>407.28129999999999</v>
          </cell>
          <cell r="CY22">
            <v>95.332300000000004</v>
          </cell>
          <cell r="CZ22">
            <v>5.0000000000000001E-3</v>
          </cell>
          <cell r="DA22">
            <v>1E-3</v>
          </cell>
          <cell r="DB22">
            <v>5.0000000000000001E-3</v>
          </cell>
          <cell r="DC22">
            <v>191.28100000000001</v>
          </cell>
          <cell r="DD22">
            <v>3.0000000000000001E-3</v>
          </cell>
          <cell r="DE22">
            <v>17.199000000000002</v>
          </cell>
          <cell r="DF22">
            <v>29.3994</v>
          </cell>
          <cell r="DG22">
            <v>470.83529999999996</v>
          </cell>
          <cell r="DH22">
            <v>14.7065</v>
          </cell>
          <cell r="DI22">
            <v>427.69990000000001</v>
          </cell>
          <cell r="DJ22">
            <v>5.7766999999999999</v>
          </cell>
          <cell r="DK22">
            <v>1.9E-2</v>
          </cell>
          <cell r="DL22">
            <v>205.68199999999999</v>
          </cell>
          <cell r="DM22">
            <v>27.090900000000001</v>
          </cell>
          <cell r="DN22">
            <v>49.0901</v>
          </cell>
          <cell r="DO22">
            <v>0.105</v>
          </cell>
          <cell r="DP22">
            <v>4958.6050999999998</v>
          </cell>
          <cell r="DQ22">
            <v>4661.6602000000003</v>
          </cell>
          <cell r="DR22">
            <v>1354.8891000000001</v>
          </cell>
          <cell r="DS22">
            <v>3596.6803</v>
          </cell>
          <cell r="DT22">
            <v>2659.0146</v>
          </cell>
          <cell r="DU22">
            <v>561.37380000000007</v>
          </cell>
          <cell r="DV22">
            <v>0.12</v>
          </cell>
          <cell r="DW22">
            <v>0.61560000000000004</v>
          </cell>
          <cell r="DX22">
            <v>15.805</v>
          </cell>
          <cell r="DY22">
            <v>1441.1125</v>
          </cell>
          <cell r="DZ22">
            <v>50.0366</v>
          </cell>
          <cell r="EA22">
            <v>82.325100000000006</v>
          </cell>
          <cell r="EB22">
            <v>295.83190000000002</v>
          </cell>
          <cell r="EC22">
            <v>4815.7095999999992</v>
          </cell>
          <cell r="ED22">
            <v>321.39190000000002</v>
          </cell>
          <cell r="EE22">
            <v>650.92039999999997</v>
          </cell>
          <cell r="EF22">
            <v>3.8958000000000004</v>
          </cell>
          <cell r="EG22">
            <v>2.9289999999999998</v>
          </cell>
          <cell r="EH22">
            <v>860.4325</v>
          </cell>
          <cell r="EI22">
            <v>509.36879999999996</v>
          </cell>
          <cell r="EJ22">
            <v>518.43520000000001</v>
          </cell>
          <cell r="EK22">
            <v>0.38400000000000001</v>
          </cell>
          <cell r="EL22">
            <v>25912.280999999999</v>
          </cell>
        </row>
        <row r="23">
          <cell r="A23">
            <v>44835</v>
          </cell>
          <cell r="C23">
            <v>0</v>
          </cell>
          <cell r="E23">
            <v>5.9107789999999998</v>
          </cell>
          <cell r="F23">
            <v>0</v>
          </cell>
          <cell r="K23">
            <v>5.7389580000000002</v>
          </cell>
          <cell r="N23">
            <v>5.9033220000000002</v>
          </cell>
          <cell r="P23">
            <v>0</v>
          </cell>
          <cell r="Q23">
            <v>0</v>
          </cell>
          <cell r="R23">
            <v>0</v>
          </cell>
          <cell r="T23">
            <v>0</v>
          </cell>
          <cell r="U23">
            <v>0</v>
          </cell>
          <cell r="X23">
            <v>0</v>
          </cell>
          <cell r="Y23">
            <v>0</v>
          </cell>
          <cell r="Z23">
            <v>0</v>
          </cell>
          <cell r="AA23">
            <v>28.113302000000001</v>
          </cell>
          <cell r="AC23">
            <v>0</v>
          </cell>
          <cell r="AE23">
            <v>0</v>
          </cell>
          <cell r="AG23">
            <v>0</v>
          </cell>
          <cell r="AH23">
            <v>0</v>
          </cell>
          <cell r="AI23">
            <v>5.637804</v>
          </cell>
          <cell r="AJ23">
            <v>0</v>
          </cell>
          <cell r="AK23">
            <v>0</v>
          </cell>
          <cell r="AL23">
            <v>0</v>
          </cell>
          <cell r="AM23">
            <v>4.5958740000000002</v>
          </cell>
          <cell r="AN23">
            <v>0.70134600000000002</v>
          </cell>
          <cell r="AO23">
            <v>0</v>
          </cell>
          <cell r="AP23">
            <v>1.8176140000000001</v>
          </cell>
          <cell r="AQ23">
            <v>2.8228179999999998</v>
          </cell>
          <cell r="AR23">
            <v>0.89317199999999997</v>
          </cell>
          <cell r="AS23">
            <v>2.548019</v>
          </cell>
          <cell r="AU23">
            <v>3.2969719999999998</v>
          </cell>
          <cell r="AW23">
            <v>3.0322369999999998</v>
          </cell>
          <cell r="AX23">
            <v>2.987314</v>
          </cell>
          <cell r="BC23">
            <v>0</v>
          </cell>
          <cell r="BF23">
            <v>3.3772790000000001</v>
          </cell>
          <cell r="BH23">
            <v>3.1500240000000002</v>
          </cell>
          <cell r="BI23">
            <v>3.5879470000000002</v>
          </cell>
          <cell r="BJ23">
            <v>2.8152650000000001</v>
          </cell>
          <cell r="BL23">
            <v>3.507946</v>
          </cell>
          <cell r="BM23">
            <v>4.2812960000000002</v>
          </cell>
          <cell r="BP23">
            <v>11.866916</v>
          </cell>
          <cell r="BQ23">
            <v>12.497351999999999</v>
          </cell>
          <cell r="BR23">
            <v>12.997237999999999</v>
          </cell>
          <cell r="BS23">
            <v>22.40803</v>
          </cell>
          <cell r="BU23">
            <v>0</v>
          </cell>
          <cell r="BW23">
            <v>0</v>
          </cell>
          <cell r="BY23">
            <v>3.5985689999999999</v>
          </cell>
          <cell r="BZ23">
            <v>5.4325029999999996</v>
          </cell>
          <cell r="CA23">
            <v>4.4057490000000001</v>
          </cell>
          <cell r="CB23">
            <v>4.0467269999999997</v>
          </cell>
          <cell r="CC23">
            <v>2.3817140000000001</v>
          </cell>
          <cell r="CD23">
            <v>3.283693</v>
          </cell>
          <cell r="CE23">
            <v>3.1076999999999999</v>
          </cell>
          <cell r="CF23">
            <v>0.48683300000000002</v>
          </cell>
          <cell r="CG23">
            <v>2.3012380000000001</v>
          </cell>
          <cell r="CH23">
            <v>1.6502779999999999</v>
          </cell>
          <cell r="CI23">
            <v>2.0986549999999999</v>
          </cell>
          <cell r="CJ23">
            <v>0.81550800000000001</v>
          </cell>
          <cell r="CK23">
            <v>1.6916629999999999</v>
          </cell>
          <cell r="CT23" t="str">
            <v>4 W 40-43/22</v>
          </cell>
          <cell r="CU23">
            <v>600.8623</v>
          </cell>
          <cell r="CV23">
            <v>159.53299999999999</v>
          </cell>
          <cell r="CW23">
            <v>1679.3741</v>
          </cell>
          <cell r="CX23">
            <v>108.404</v>
          </cell>
          <cell r="CY23">
            <v>69.647100000000009</v>
          </cell>
          <cell r="CZ23">
            <v>1.2999999999999999E-2</v>
          </cell>
          <cell r="DA23">
            <v>1E-3</v>
          </cell>
          <cell r="DB23">
            <v>2.903</v>
          </cell>
          <cell r="DC23">
            <v>320.57090000000005</v>
          </cell>
          <cell r="DD23">
            <v>1E-3</v>
          </cell>
          <cell r="DE23">
            <v>14.393000000000001</v>
          </cell>
          <cell r="DF23">
            <v>31.37</v>
          </cell>
          <cell r="DG23">
            <v>159.6848</v>
          </cell>
          <cell r="DH23">
            <v>10.9155</v>
          </cell>
          <cell r="DI23">
            <v>333.83440000000002</v>
          </cell>
          <cell r="DJ23">
            <v>0.58760000000000001</v>
          </cell>
          <cell r="DK23">
            <v>4.2999999999999997E-2</v>
          </cell>
          <cell r="DL23">
            <v>198.74970000000002</v>
          </cell>
          <cell r="DM23">
            <v>8.5585000000000004</v>
          </cell>
          <cell r="DN23">
            <v>112.73399999999999</v>
          </cell>
          <cell r="DO23">
            <v>0.19400000000000001</v>
          </cell>
          <cell r="DP23">
            <v>4267.8063000000002</v>
          </cell>
          <cell r="DQ23">
            <v>4143.6149999999998</v>
          </cell>
          <cell r="DR23">
            <v>1230.1424</v>
          </cell>
          <cell r="DS23">
            <v>3490.8486000000003</v>
          </cell>
          <cell r="DT23">
            <v>1263.8198</v>
          </cell>
          <cell r="DU23">
            <v>480.84929999999997</v>
          </cell>
          <cell r="DV23">
            <v>0.153</v>
          </cell>
          <cell r="DW23">
            <v>0.378</v>
          </cell>
          <cell r="DX23">
            <v>277.19349999999997</v>
          </cell>
          <cell r="DY23">
            <v>2383.6742999999997</v>
          </cell>
          <cell r="DZ23">
            <v>68.595699999999994</v>
          </cell>
          <cell r="EA23">
            <v>97</v>
          </cell>
          <cell r="EB23">
            <v>333.43200000000002</v>
          </cell>
          <cell r="EC23">
            <v>2396.0437999999999</v>
          </cell>
          <cell r="ED23">
            <v>267.28370000000001</v>
          </cell>
          <cell r="EE23">
            <v>623.25049999999999</v>
          </cell>
          <cell r="EF23">
            <v>65.969300000000004</v>
          </cell>
          <cell r="EG23">
            <v>49.545400000000001</v>
          </cell>
          <cell r="EH23">
            <v>810.65280000000007</v>
          </cell>
          <cell r="EI23">
            <v>437.87349999999998</v>
          </cell>
          <cell r="EJ23">
            <v>681.05930000000001</v>
          </cell>
          <cell r="EK23">
            <v>28.660799999999998</v>
          </cell>
          <cell r="EL23">
            <v>23221.974300000002</v>
          </cell>
        </row>
        <row r="24">
          <cell r="A24">
            <v>44805</v>
          </cell>
          <cell r="C24">
            <v>0</v>
          </cell>
          <cell r="E24">
            <v>6.3</v>
          </cell>
          <cell r="F24">
            <v>0</v>
          </cell>
          <cell r="K24">
            <v>0</v>
          </cell>
          <cell r="N24">
            <v>6.3004490000000004</v>
          </cell>
          <cell r="P24">
            <v>0</v>
          </cell>
          <cell r="Q24">
            <v>0</v>
          </cell>
          <cell r="R24">
            <v>0</v>
          </cell>
          <cell r="T24">
            <v>0</v>
          </cell>
          <cell r="U24">
            <v>0</v>
          </cell>
          <cell r="X24">
            <v>0</v>
          </cell>
          <cell r="Y24">
            <v>0</v>
          </cell>
          <cell r="Z24">
            <v>19.098531000000001</v>
          </cell>
          <cell r="AA24">
            <v>31.881622</v>
          </cell>
          <cell r="AC24">
            <v>0</v>
          </cell>
          <cell r="AE24">
            <v>0</v>
          </cell>
          <cell r="AG24">
            <v>5.949999</v>
          </cell>
          <cell r="AH24">
            <v>9.3821060000000003</v>
          </cell>
          <cell r="AI24">
            <v>5.0209830000000002</v>
          </cell>
          <cell r="AJ24">
            <v>4.2208399999999999</v>
          </cell>
          <cell r="AK24">
            <v>0</v>
          </cell>
          <cell r="AL24">
            <v>0</v>
          </cell>
          <cell r="AM24">
            <v>0</v>
          </cell>
          <cell r="AN24">
            <v>0.71742300000000003</v>
          </cell>
          <cell r="AO24">
            <v>0</v>
          </cell>
          <cell r="AP24">
            <v>1.8265009999999999</v>
          </cell>
          <cell r="AQ24">
            <v>2.7724769999999999</v>
          </cell>
          <cell r="AR24">
            <v>0.84272100000000005</v>
          </cell>
          <cell r="AS24">
            <v>2.3963260000000002</v>
          </cell>
          <cell r="AU24">
            <v>3.4134470000000001</v>
          </cell>
          <cell r="AW24">
            <v>3.3644940000000001</v>
          </cell>
          <cell r="AX24">
            <v>3.2155779999999998</v>
          </cell>
          <cell r="BC24">
            <v>0</v>
          </cell>
          <cell r="BF24">
            <v>3.8423790000000002</v>
          </cell>
          <cell r="BH24">
            <v>3.416595</v>
          </cell>
          <cell r="BI24">
            <v>0</v>
          </cell>
          <cell r="BJ24">
            <v>0</v>
          </cell>
          <cell r="BL24">
            <v>3.2966280000000001</v>
          </cell>
          <cell r="BM24">
            <v>4.0548739999999999</v>
          </cell>
          <cell r="BP24">
            <v>11.955368999999999</v>
          </cell>
          <cell r="BQ24">
            <v>11.724928</v>
          </cell>
          <cell r="BR24">
            <v>15.342498000000001</v>
          </cell>
          <cell r="BS24">
            <v>22.220731000000001</v>
          </cell>
          <cell r="BU24">
            <v>7.746461</v>
          </cell>
          <cell r="BW24">
            <v>0</v>
          </cell>
          <cell r="BY24">
            <v>3.2542059999999999</v>
          </cell>
          <cell r="BZ24">
            <v>4.8682379999999998</v>
          </cell>
          <cell r="CA24">
            <v>4.1057639999999997</v>
          </cell>
          <cell r="CB24">
            <v>2.4235389999999999</v>
          </cell>
          <cell r="CC24">
            <v>2.4423689999999998</v>
          </cell>
          <cell r="CD24">
            <v>3.4398390000000001</v>
          </cell>
          <cell r="CE24">
            <v>0</v>
          </cell>
          <cell r="CF24">
            <v>0.51820600000000006</v>
          </cell>
          <cell r="CG24">
            <v>2.263563</v>
          </cell>
          <cell r="CH24">
            <v>1.5585640000000001</v>
          </cell>
          <cell r="CI24">
            <v>2.3461780000000001</v>
          </cell>
          <cell r="CJ24">
            <v>0.807809</v>
          </cell>
          <cell r="CK24">
            <v>1.719897</v>
          </cell>
          <cell r="CT24" t="str">
            <v>5 W 35-39/22</v>
          </cell>
          <cell r="CU24">
            <v>698.66419999999994</v>
          </cell>
          <cell r="CV24">
            <v>154.59539999999998</v>
          </cell>
          <cell r="CW24">
            <v>2311.1542999999997</v>
          </cell>
          <cell r="CX24">
            <v>89.633200000000002</v>
          </cell>
          <cell r="CY24">
            <v>101.20939999999999</v>
          </cell>
          <cell r="CZ24">
            <v>11.766</v>
          </cell>
          <cell r="DA24">
            <v>2E-3</v>
          </cell>
          <cell r="DB24">
            <v>123.6131</v>
          </cell>
          <cell r="DC24">
            <v>444.52330000000001</v>
          </cell>
          <cell r="DD24">
            <v>1E-3</v>
          </cell>
          <cell r="DE24">
            <v>13.101000000000001</v>
          </cell>
          <cell r="DF24">
            <v>93.370999999999995</v>
          </cell>
          <cell r="DG24">
            <v>9.5386000000000006</v>
          </cell>
          <cell r="DH24">
            <v>8.5372000000000003</v>
          </cell>
          <cell r="DI24">
            <v>367.64800000000002</v>
          </cell>
          <cell r="DJ24">
            <v>40.5824</v>
          </cell>
          <cell r="DK24">
            <v>48.782499999999999</v>
          </cell>
          <cell r="DL24">
            <v>266.40469999999999</v>
          </cell>
          <cell r="DM24">
            <v>4.9930000000000003</v>
          </cell>
          <cell r="DN24">
            <v>81.246200000000002</v>
          </cell>
          <cell r="DO24">
            <v>137.01429999999999</v>
          </cell>
          <cell r="DP24">
            <v>5465.8130000000001</v>
          </cell>
          <cell r="DQ24">
            <v>4610.9319000000005</v>
          </cell>
          <cell r="DR24">
            <v>1203.2709</v>
          </cell>
          <cell r="DS24">
            <v>4069.0907000000002</v>
          </cell>
          <cell r="DT24">
            <v>1102.9163000000001</v>
          </cell>
          <cell r="DU24">
            <v>561.39449999999999</v>
          </cell>
          <cell r="DV24">
            <v>167.52370000000002</v>
          </cell>
          <cell r="DW24">
            <v>1.4212</v>
          </cell>
          <cell r="DX24">
            <v>1509.12</v>
          </cell>
          <cell r="DY24">
            <v>3090.8257000000003</v>
          </cell>
          <cell r="DZ24">
            <v>310.39269999999999</v>
          </cell>
          <cell r="EA24">
            <v>223.69759999999999</v>
          </cell>
          <cell r="EB24">
            <v>463.25599999999997</v>
          </cell>
          <cell r="EC24">
            <v>781.56600000000003</v>
          </cell>
          <cell r="ED24">
            <v>236.61770000000001</v>
          </cell>
          <cell r="EE24">
            <v>821.94490000000008</v>
          </cell>
          <cell r="EF24">
            <v>2002.8079</v>
          </cell>
          <cell r="EG24">
            <v>841.80150000000003</v>
          </cell>
          <cell r="EH24">
            <v>1090.0997</v>
          </cell>
          <cell r="EI24">
            <v>576.8442</v>
          </cell>
          <cell r="EJ24">
            <v>709.43719999999996</v>
          </cell>
          <cell r="EK24">
            <v>1670.2076000000002</v>
          </cell>
          <cell r="EL24">
            <v>30933.088800000001</v>
          </cell>
        </row>
        <row r="25">
          <cell r="A25">
            <v>44774</v>
          </cell>
          <cell r="C25">
            <v>0</v>
          </cell>
          <cell r="E25">
            <v>6.3</v>
          </cell>
          <cell r="F25">
            <v>0</v>
          </cell>
          <cell r="K25">
            <v>0</v>
          </cell>
          <cell r="N25">
            <v>6.2380880000000003</v>
          </cell>
          <cell r="P25">
            <v>0</v>
          </cell>
          <cell r="Q25">
            <v>0</v>
          </cell>
          <cell r="R25">
            <v>0</v>
          </cell>
          <cell r="T25">
            <v>0</v>
          </cell>
          <cell r="U25">
            <v>6.8372450000000002</v>
          </cell>
          <cell r="X25">
            <v>0</v>
          </cell>
          <cell r="Y25">
            <v>0</v>
          </cell>
          <cell r="Z25">
            <v>28.021588999999999</v>
          </cell>
          <cell r="AA25">
            <v>32.637563</v>
          </cell>
          <cell r="AC25">
            <v>11.125616000000001</v>
          </cell>
          <cell r="AE25">
            <v>0</v>
          </cell>
          <cell r="AG25">
            <v>5.2364059999999997</v>
          </cell>
          <cell r="AH25">
            <v>8.4882530000000003</v>
          </cell>
          <cell r="AI25">
            <v>6.9761480000000002</v>
          </cell>
          <cell r="AJ25">
            <v>3.4321869999999999</v>
          </cell>
          <cell r="AK25">
            <v>2.8060849999999999</v>
          </cell>
          <cell r="AL25">
            <v>0</v>
          </cell>
          <cell r="AM25">
            <v>0</v>
          </cell>
          <cell r="AN25">
            <v>0.62616000000000005</v>
          </cell>
          <cell r="AO25">
            <v>0</v>
          </cell>
          <cell r="AP25">
            <v>1.8060830000000001</v>
          </cell>
          <cell r="AQ25">
            <v>2.7781020000000001</v>
          </cell>
          <cell r="AR25">
            <v>0.827264</v>
          </cell>
          <cell r="AS25">
            <v>0</v>
          </cell>
          <cell r="AU25">
            <v>3.3144399999999998</v>
          </cell>
          <cell r="AW25">
            <v>3.2302930000000001</v>
          </cell>
          <cell r="AX25">
            <v>3.1986910000000002</v>
          </cell>
          <cell r="BC25">
            <v>0</v>
          </cell>
          <cell r="BF25">
            <v>3.9189419999999999</v>
          </cell>
          <cell r="BH25">
            <v>2.7164139999999999</v>
          </cell>
          <cell r="BI25">
            <v>0</v>
          </cell>
          <cell r="BJ25">
            <v>0</v>
          </cell>
          <cell r="BL25">
            <v>3.5171039999999998</v>
          </cell>
          <cell r="BM25">
            <v>3.7732009999999998</v>
          </cell>
          <cell r="BP25">
            <v>11.403461999999999</v>
          </cell>
          <cell r="BQ25">
            <v>11.236015</v>
          </cell>
          <cell r="BR25">
            <v>20.104037000000002</v>
          </cell>
          <cell r="BS25">
            <v>21.893822</v>
          </cell>
          <cell r="BU25">
            <v>7.7274050000000001</v>
          </cell>
          <cell r="BW25">
            <v>11.250954999999999</v>
          </cell>
          <cell r="BY25">
            <v>3.3383280000000002</v>
          </cell>
          <cell r="BZ25">
            <v>5.0737519999999998</v>
          </cell>
          <cell r="CA25">
            <v>4.9508869999999998</v>
          </cell>
          <cell r="CB25">
            <v>2.2310310000000002</v>
          </cell>
          <cell r="CC25">
            <v>2.1854580000000001</v>
          </cell>
          <cell r="CD25">
            <v>0</v>
          </cell>
          <cell r="CE25">
            <v>0</v>
          </cell>
          <cell r="CF25">
            <v>0.51963599999999999</v>
          </cell>
          <cell r="CG25">
            <v>2.3185419999999999</v>
          </cell>
          <cell r="CH25">
            <v>1.5775079999999999</v>
          </cell>
          <cell r="CI25">
            <v>2.3312629999999999</v>
          </cell>
          <cell r="CJ25">
            <v>0.80041600000000002</v>
          </cell>
          <cell r="CK25">
            <v>1.7169380000000001</v>
          </cell>
          <cell r="CT25" t="str">
            <v>4 W 31-34/22</v>
          </cell>
          <cell r="CU25">
            <v>384.1782</v>
          </cell>
          <cell r="CV25">
            <v>71.995399999999989</v>
          </cell>
          <cell r="CW25">
            <v>1636.0072</v>
          </cell>
          <cell r="CX25">
            <v>89.947600000000008</v>
          </cell>
          <cell r="CY25">
            <v>59.901900000000005</v>
          </cell>
          <cell r="CZ25">
            <v>126.6113</v>
          </cell>
          <cell r="DA25">
            <v>2.2090999999999998</v>
          </cell>
          <cell r="DB25">
            <v>79.066000000000003</v>
          </cell>
          <cell r="DC25">
            <v>242.38739999999999</v>
          </cell>
          <cell r="DD25">
            <v>6.0266999999999999</v>
          </cell>
          <cell r="DE25">
            <v>11.593</v>
          </cell>
          <cell r="DF25">
            <v>87.196300000000008</v>
          </cell>
          <cell r="DG25">
            <v>3.181</v>
          </cell>
          <cell r="DH25">
            <v>7.1666999999999996</v>
          </cell>
          <cell r="DI25">
            <v>321.21499999999997</v>
          </cell>
          <cell r="DJ25">
            <v>240.6634</v>
          </cell>
          <cell r="DK25">
            <v>174.77350000000001</v>
          </cell>
          <cell r="DL25">
            <v>240.69329999999999</v>
          </cell>
          <cell r="DM25">
            <v>7.9081000000000001</v>
          </cell>
          <cell r="DN25">
            <v>15.8073</v>
          </cell>
          <cell r="DO25">
            <v>613.29899999999998</v>
          </cell>
          <cell r="DP25">
            <v>5054.3924999999999</v>
          </cell>
          <cell r="DQ25">
            <v>2884.7889</v>
          </cell>
          <cell r="DR25">
            <v>418.88559999999995</v>
          </cell>
          <cell r="DS25">
            <v>3000.6881000000003</v>
          </cell>
          <cell r="DT25">
            <v>818.9248</v>
          </cell>
          <cell r="DU25">
            <v>343.51679999999999</v>
          </cell>
          <cell r="DV25">
            <v>1008.3388</v>
          </cell>
          <cell r="DW25">
            <v>195.73779999999999</v>
          </cell>
          <cell r="DX25">
            <v>987.92160000000001</v>
          </cell>
          <cell r="DY25">
            <v>1822.9478000000001</v>
          </cell>
          <cell r="DZ25">
            <v>574.38959999999997</v>
          </cell>
          <cell r="EA25">
            <v>274.31180000000001</v>
          </cell>
          <cell r="EB25">
            <v>471.35919999999999</v>
          </cell>
          <cell r="EC25">
            <v>101.5386</v>
          </cell>
          <cell r="ED25">
            <v>165.77699999999999</v>
          </cell>
          <cell r="EE25">
            <v>704.17509999999993</v>
          </cell>
          <cell r="EF25">
            <v>2732.2861000000003</v>
          </cell>
          <cell r="EG25">
            <v>1912.2294999999999</v>
          </cell>
          <cell r="EH25">
            <v>825.61540000000002</v>
          </cell>
          <cell r="EI25">
            <v>446.59070000000003</v>
          </cell>
          <cell r="EJ25">
            <v>411.03250000000003</v>
          </cell>
          <cell r="EK25">
            <v>4962.0665999999992</v>
          </cell>
          <cell r="EL25">
            <v>29693.2808</v>
          </cell>
        </row>
        <row r="26">
          <cell r="A26">
            <v>44743</v>
          </cell>
          <cell r="C26">
            <v>0</v>
          </cell>
          <cell r="E26">
            <v>6.0199379999999998</v>
          </cell>
          <cell r="F26">
            <v>0</v>
          </cell>
          <cell r="K26">
            <v>0</v>
          </cell>
          <cell r="N26">
            <v>6.3065300000000004</v>
          </cell>
          <cell r="P26">
            <v>0</v>
          </cell>
          <cell r="Q26">
            <v>0</v>
          </cell>
          <cell r="R26">
            <v>0</v>
          </cell>
          <cell r="T26">
            <v>0</v>
          </cell>
          <cell r="U26">
            <v>6.2699389999999999</v>
          </cell>
          <cell r="X26">
            <v>0</v>
          </cell>
          <cell r="Y26">
            <v>0</v>
          </cell>
          <cell r="Z26">
            <v>30.401439</v>
          </cell>
          <cell r="AA26">
            <v>32.616459999999996</v>
          </cell>
          <cell r="AC26">
            <v>12.150596</v>
          </cell>
          <cell r="AE26">
            <v>16.626875999999999</v>
          </cell>
          <cell r="AG26">
            <v>5.4493879999999999</v>
          </cell>
          <cell r="AH26">
            <v>0</v>
          </cell>
          <cell r="AI26">
            <v>7.6101900000000002</v>
          </cell>
          <cell r="AJ26">
            <v>3.9385889999999999</v>
          </cell>
          <cell r="AK26">
            <v>2.554602</v>
          </cell>
          <cell r="AL26">
            <v>0</v>
          </cell>
          <cell r="AM26">
            <v>0</v>
          </cell>
          <cell r="AN26">
            <v>0.62026700000000001</v>
          </cell>
          <cell r="AO26">
            <v>3.6928839999999998</v>
          </cell>
          <cell r="AP26">
            <v>1.4389909999999999</v>
          </cell>
          <cell r="AQ26">
            <v>2.8388779999999998</v>
          </cell>
          <cell r="AR26">
            <v>0.78641099999999997</v>
          </cell>
          <cell r="AS26">
            <v>2.0901619999999999</v>
          </cell>
          <cell r="AU26">
            <v>3.3063199999999999</v>
          </cell>
          <cell r="AW26">
            <v>3.1957200000000001</v>
          </cell>
          <cell r="AX26">
            <v>3.196205</v>
          </cell>
          <cell r="BC26">
            <v>0</v>
          </cell>
          <cell r="BF26">
            <v>4.1180839999999996</v>
          </cell>
          <cell r="BH26">
            <v>2.6459630000000001</v>
          </cell>
          <cell r="BI26">
            <v>0</v>
          </cell>
          <cell r="BJ26">
            <v>3.0571359999999999</v>
          </cell>
          <cell r="BL26">
            <v>3.8830559999999998</v>
          </cell>
          <cell r="BM26">
            <v>3.5393219999999999</v>
          </cell>
          <cell r="BP26">
            <v>11.70945</v>
          </cell>
          <cell r="BQ26">
            <v>11.465870000000001</v>
          </cell>
          <cell r="BR26">
            <v>21.262602999999999</v>
          </cell>
          <cell r="BS26">
            <v>20.998958999999999</v>
          </cell>
          <cell r="BU26">
            <v>8.4693299999999994</v>
          </cell>
          <cell r="BW26">
            <v>10.058861</v>
          </cell>
          <cell r="BY26">
            <v>3.267541</v>
          </cell>
          <cell r="BZ26">
            <v>5.3328629999999997</v>
          </cell>
          <cell r="CA26">
            <v>4.8420699999999997</v>
          </cell>
          <cell r="CB26">
            <v>2.5463019999999998</v>
          </cell>
          <cell r="CC26">
            <v>1.7941130000000001</v>
          </cell>
          <cell r="CD26">
            <v>0</v>
          </cell>
          <cell r="CE26">
            <v>0</v>
          </cell>
          <cell r="CF26">
            <v>0.52657600000000004</v>
          </cell>
          <cell r="CG26">
            <v>2.2648489999999999</v>
          </cell>
          <cell r="CH26">
            <v>1.517612</v>
          </cell>
          <cell r="CI26">
            <v>2.3471090000000001</v>
          </cell>
          <cell r="CJ26">
            <v>0.80132300000000001</v>
          </cell>
          <cell r="CK26">
            <v>1.784837</v>
          </cell>
          <cell r="CT26" t="str">
            <v>4 W 27-30/22</v>
          </cell>
          <cell r="CU26">
            <v>356.51</v>
          </cell>
          <cell r="CV26">
            <v>32.098599999999998</v>
          </cell>
          <cell r="CW26">
            <v>1524.5461</v>
          </cell>
          <cell r="CX26">
            <v>104.8331</v>
          </cell>
          <cell r="CY26">
            <v>56.904800000000002</v>
          </cell>
          <cell r="CZ26">
            <v>198.05160000000001</v>
          </cell>
          <cell r="DA26">
            <v>101.87139999999999</v>
          </cell>
          <cell r="DB26">
            <v>4.2430000000000003</v>
          </cell>
          <cell r="DC26">
            <v>99.9465</v>
          </cell>
          <cell r="DD26">
            <v>9.3553999999999995</v>
          </cell>
          <cell r="DE26">
            <v>13.376899999999999</v>
          </cell>
          <cell r="DF26">
            <v>112.961</v>
          </cell>
          <cell r="DG26">
            <v>0.156</v>
          </cell>
          <cell r="DH26">
            <v>12.2094</v>
          </cell>
          <cell r="DI26">
            <v>475.4701</v>
          </cell>
          <cell r="DJ26">
            <v>278.84709999999995</v>
          </cell>
          <cell r="DK26">
            <v>178.15210000000002</v>
          </cell>
          <cell r="DL26">
            <v>297.60950000000003</v>
          </cell>
          <cell r="DM26">
            <v>15.0589</v>
          </cell>
          <cell r="DN26">
            <v>6.92</v>
          </cell>
          <cell r="DO26">
            <v>720.06309999999996</v>
          </cell>
          <cell r="DP26">
            <v>5149.777</v>
          </cell>
          <cell r="DQ26">
            <v>2647.0087000000003</v>
          </cell>
          <cell r="DR26">
            <v>440.96870000000001</v>
          </cell>
          <cell r="DS26">
            <v>2951.9342999999999</v>
          </cell>
          <cell r="DT26">
            <v>874.29459999999995</v>
          </cell>
          <cell r="DU26">
            <v>320.53209999999996</v>
          </cell>
          <cell r="DV26">
            <v>2123.5886</v>
          </cell>
          <cell r="DW26">
            <v>1245.4404999999999</v>
          </cell>
          <cell r="DX26">
            <v>108.82680000000001</v>
          </cell>
          <cell r="DY26">
            <v>939.41380000000004</v>
          </cell>
          <cell r="DZ26">
            <v>838.92290000000003</v>
          </cell>
          <cell r="EA26">
            <v>365.59559999999999</v>
          </cell>
          <cell r="EB26">
            <v>420.31690000000003</v>
          </cell>
          <cell r="EC26">
            <v>24.988199999999999</v>
          </cell>
          <cell r="ED26">
            <v>146.98260000000002</v>
          </cell>
          <cell r="EE26">
            <v>669.7559</v>
          </cell>
          <cell r="EF26">
            <v>2861.5645</v>
          </cell>
          <cell r="EG26">
            <v>1526.3628999999999</v>
          </cell>
          <cell r="EH26">
            <v>707.39080000000001</v>
          </cell>
          <cell r="EI26">
            <v>494.60890000000001</v>
          </cell>
          <cell r="EJ26">
            <v>398.23829999999998</v>
          </cell>
          <cell r="EK26">
            <v>7058.8553000000002</v>
          </cell>
          <cell r="EL26">
            <v>31753.622800000001</v>
          </cell>
        </row>
        <row r="27">
          <cell r="A27">
            <v>44713</v>
          </cell>
          <cell r="C27">
            <v>0</v>
          </cell>
          <cell r="E27">
            <v>6.2837740000000002</v>
          </cell>
          <cell r="F27">
            <v>0</v>
          </cell>
          <cell r="K27">
            <v>0</v>
          </cell>
          <cell r="N27">
            <v>6.3128140000000004</v>
          </cell>
          <cell r="P27">
            <v>0</v>
          </cell>
          <cell r="Q27">
            <v>0</v>
          </cell>
          <cell r="R27">
            <v>0</v>
          </cell>
          <cell r="T27">
            <v>0</v>
          </cell>
          <cell r="U27">
            <v>0</v>
          </cell>
          <cell r="X27">
            <v>19.203073</v>
          </cell>
          <cell r="Y27">
            <v>0</v>
          </cell>
          <cell r="Z27">
            <v>18.536750999999999</v>
          </cell>
          <cell r="AA27">
            <v>18.782803000000001</v>
          </cell>
          <cell r="AC27">
            <v>9.1904699999999995</v>
          </cell>
          <cell r="AE27">
            <v>14.935973000000001</v>
          </cell>
          <cell r="AG27">
            <v>6.4488159999999999</v>
          </cell>
          <cell r="AH27">
            <v>0</v>
          </cell>
          <cell r="AI27">
            <v>0</v>
          </cell>
          <cell r="AJ27">
            <v>3.9051499999999999</v>
          </cell>
          <cell r="AK27">
            <v>2.4996870000000002</v>
          </cell>
          <cell r="AL27">
            <v>0</v>
          </cell>
          <cell r="AM27">
            <v>0</v>
          </cell>
          <cell r="AN27">
            <v>0.57223999999999997</v>
          </cell>
          <cell r="AO27">
            <v>3.7817639999999999</v>
          </cell>
          <cell r="AP27">
            <v>1.762759</v>
          </cell>
          <cell r="AQ27">
            <v>2.8685239999999999</v>
          </cell>
          <cell r="AR27">
            <v>0.792543</v>
          </cell>
          <cell r="AS27">
            <v>2.0313680000000001</v>
          </cell>
          <cell r="AU27">
            <v>3.29596</v>
          </cell>
          <cell r="AW27">
            <v>3.2635149999999999</v>
          </cell>
          <cell r="AX27">
            <v>3.199999</v>
          </cell>
          <cell r="BC27">
            <v>0</v>
          </cell>
          <cell r="BF27">
            <v>4.679684</v>
          </cell>
          <cell r="BH27">
            <v>2.6263670000000001</v>
          </cell>
          <cell r="BI27">
            <v>0</v>
          </cell>
          <cell r="BJ27">
            <v>3.2324540000000002</v>
          </cell>
          <cell r="BL27">
            <v>3.7739940000000001</v>
          </cell>
          <cell r="BM27">
            <v>3.6487509999999999</v>
          </cell>
          <cell r="BP27">
            <v>10.6678</v>
          </cell>
          <cell r="BQ27">
            <v>10.279658</v>
          </cell>
          <cell r="BR27">
            <v>10.752179999999999</v>
          </cell>
          <cell r="BS27">
            <v>19.082699000000002</v>
          </cell>
          <cell r="BU27">
            <v>6.5335890000000001</v>
          </cell>
          <cell r="BW27">
            <v>11.270153000000001</v>
          </cell>
          <cell r="BY27">
            <v>3.767163</v>
          </cell>
          <cell r="BZ27">
            <v>0</v>
          </cell>
          <cell r="CA27">
            <v>5.0557679999999996</v>
          </cell>
          <cell r="CB27">
            <v>2.8346149999999999</v>
          </cell>
          <cell r="CC27">
            <v>1.739711</v>
          </cell>
          <cell r="CD27">
            <v>0</v>
          </cell>
          <cell r="CE27">
            <v>3.7600440000000002</v>
          </cell>
          <cell r="CF27">
            <v>0.506077</v>
          </cell>
          <cell r="CG27">
            <v>2.0748419999999999</v>
          </cell>
          <cell r="CH27">
            <v>1.3844339999999999</v>
          </cell>
          <cell r="CI27">
            <v>2.1961909999999998</v>
          </cell>
          <cell r="CJ27">
            <v>0.80088199999999998</v>
          </cell>
          <cell r="CK27">
            <v>1.753012</v>
          </cell>
          <cell r="CT27" t="str">
            <v>5 W 22-26/22</v>
          </cell>
          <cell r="CU27">
            <v>551.70640000000003</v>
          </cell>
          <cell r="CV27">
            <v>37.889600000000002</v>
          </cell>
          <cell r="CW27">
            <v>2351.6115</v>
          </cell>
          <cell r="CX27">
            <v>218.22499999999999</v>
          </cell>
          <cell r="CY27">
            <v>80.746700000000004</v>
          </cell>
          <cell r="CZ27">
            <v>323.4273</v>
          </cell>
          <cell r="DA27">
            <v>214.1525</v>
          </cell>
          <cell r="DB27">
            <v>8.9999999999999993E-3</v>
          </cell>
          <cell r="DC27">
            <v>19.697900000000001</v>
          </cell>
          <cell r="DD27">
            <v>115.85169999999999</v>
          </cell>
          <cell r="DE27">
            <v>151.05779999999999</v>
          </cell>
          <cell r="DF27">
            <v>222.7945</v>
          </cell>
          <cell r="DG27">
            <v>0.14899999999999999</v>
          </cell>
          <cell r="DH27">
            <v>10.632999999999999</v>
          </cell>
          <cell r="DI27">
            <v>720.92590000000007</v>
          </cell>
          <cell r="DJ27">
            <v>240.62529999999998</v>
          </cell>
          <cell r="DK27">
            <v>186.3186</v>
          </cell>
          <cell r="DL27">
            <v>349.22550000000001</v>
          </cell>
          <cell r="DM27">
            <v>22.448900000000002</v>
          </cell>
          <cell r="DN27">
            <v>68.121700000000004</v>
          </cell>
          <cell r="DO27">
            <v>847.5951</v>
          </cell>
          <cell r="DP27">
            <v>7284.6947</v>
          </cell>
          <cell r="DQ27">
            <v>4181.2624999999998</v>
          </cell>
          <cell r="DR27">
            <v>832.98149999999998</v>
          </cell>
          <cell r="DS27">
            <v>4393.1302999999998</v>
          </cell>
          <cell r="DT27">
            <v>1519.0546000000002</v>
          </cell>
          <cell r="DU27">
            <v>485.19959999999998</v>
          </cell>
          <cell r="DV27">
            <v>2717.6659</v>
          </cell>
          <cell r="DW27">
            <v>1732.5715</v>
          </cell>
          <cell r="DX27">
            <v>0.245</v>
          </cell>
          <cell r="DY27">
            <v>636.78620000000001</v>
          </cell>
          <cell r="DZ27">
            <v>2423.1738999999998</v>
          </cell>
          <cell r="EA27">
            <v>357.66899999999998</v>
          </cell>
          <cell r="EB27">
            <v>798.38319999999999</v>
          </cell>
          <cell r="EC27">
            <v>78.778399999999991</v>
          </cell>
          <cell r="ED27">
            <v>216.91029999999998</v>
          </cell>
          <cell r="EE27">
            <v>885.98649999999998</v>
          </cell>
          <cell r="EF27">
            <v>2778.0447000000004</v>
          </cell>
          <cell r="EG27">
            <v>1567.7878000000001</v>
          </cell>
          <cell r="EH27">
            <v>1144.0253</v>
          </cell>
          <cell r="EI27">
            <v>690.9203</v>
          </cell>
          <cell r="EJ27">
            <v>686.21630000000005</v>
          </cell>
          <cell r="EK27">
            <v>6876.1607999999997</v>
          </cell>
          <cell r="EL27">
            <v>39967.145299999996</v>
          </cell>
        </row>
        <row r="28">
          <cell r="A28">
            <v>44682</v>
          </cell>
          <cell r="C28">
            <v>0</v>
          </cell>
          <cell r="E28">
            <v>6.2027400000000004</v>
          </cell>
          <cell r="F28">
            <v>0</v>
          </cell>
          <cell r="K28">
            <v>0</v>
          </cell>
          <cell r="N28">
            <v>6.2653689999999997</v>
          </cell>
          <cell r="P28">
            <v>0</v>
          </cell>
          <cell r="Q28">
            <v>0</v>
          </cell>
          <cell r="R28">
            <v>0</v>
          </cell>
          <cell r="T28">
            <v>0</v>
          </cell>
          <cell r="U28">
            <v>0</v>
          </cell>
          <cell r="X28">
            <v>19.293098000000001</v>
          </cell>
          <cell r="Y28">
            <v>11.061991000000001</v>
          </cell>
          <cell r="Z28">
            <v>17.903715999999999</v>
          </cell>
          <cell r="AA28">
            <v>18.739727999999999</v>
          </cell>
          <cell r="AC28">
            <v>9.4321280000000005</v>
          </cell>
          <cell r="AE28">
            <v>14.717867999999999</v>
          </cell>
          <cell r="AG28">
            <v>8.4406009999999991</v>
          </cell>
          <cell r="AH28">
            <v>0</v>
          </cell>
          <cell r="AI28">
            <v>0</v>
          </cell>
          <cell r="AJ28">
            <v>0</v>
          </cell>
          <cell r="AK28">
            <v>2.4996870000000002</v>
          </cell>
          <cell r="AL28">
            <v>0</v>
          </cell>
          <cell r="AM28">
            <v>0</v>
          </cell>
          <cell r="AN28">
            <v>0.56875900000000001</v>
          </cell>
          <cell r="AO28">
            <v>3.763852</v>
          </cell>
          <cell r="AP28">
            <v>1.8032550000000001</v>
          </cell>
          <cell r="AQ28">
            <v>2.7959619999999998</v>
          </cell>
          <cell r="AR28">
            <v>0.79408500000000004</v>
          </cell>
          <cell r="AS28">
            <v>1.9987550000000001</v>
          </cell>
          <cell r="AU28">
            <v>3.2634919999999998</v>
          </cell>
          <cell r="AW28">
            <v>3.1922480000000002</v>
          </cell>
          <cell r="AX28">
            <v>3.199999</v>
          </cell>
          <cell r="BC28">
            <v>0</v>
          </cell>
          <cell r="BF28">
            <v>4.4204090000000003</v>
          </cell>
          <cell r="BH28">
            <v>2.6384829999999999</v>
          </cell>
          <cell r="BI28">
            <v>0</v>
          </cell>
          <cell r="BJ28">
            <v>3.3234140000000001</v>
          </cell>
          <cell r="BL28">
            <v>3.4116300000000002</v>
          </cell>
          <cell r="BM28">
            <v>3.933039</v>
          </cell>
          <cell r="BP28">
            <v>13.615212</v>
          </cell>
          <cell r="BQ28">
            <v>7.6956819999999997</v>
          </cell>
          <cell r="BR28">
            <v>10.856400000000001</v>
          </cell>
          <cell r="BS28">
            <v>15.173577</v>
          </cell>
          <cell r="BU28">
            <v>7.9624689999999996</v>
          </cell>
          <cell r="BW28">
            <v>15.292118</v>
          </cell>
          <cell r="BY28">
            <v>5.2155250000000004</v>
          </cell>
          <cell r="BZ28">
            <v>0</v>
          </cell>
          <cell r="CA28">
            <v>5.0673589999999997</v>
          </cell>
          <cell r="CB28">
            <v>3.3040530000000001</v>
          </cell>
          <cell r="CC28">
            <v>1.5902050000000001</v>
          </cell>
          <cell r="CD28">
            <v>2.7443840000000002</v>
          </cell>
          <cell r="CE28">
            <v>3.5051559999999999</v>
          </cell>
          <cell r="CF28">
            <v>0.50357099999999999</v>
          </cell>
          <cell r="CG28">
            <v>2.223465</v>
          </cell>
          <cell r="CH28">
            <v>1.4431020000000001</v>
          </cell>
          <cell r="CI28">
            <v>2.3197899999999998</v>
          </cell>
          <cell r="CJ28">
            <v>0.79781000000000002</v>
          </cell>
          <cell r="CK28">
            <v>1.601418</v>
          </cell>
          <cell r="CT28" t="str">
            <v>4 W 18-21/22</v>
          </cell>
          <cell r="CU28">
            <v>568.56259999999997</v>
          </cell>
          <cell r="CV28">
            <v>48.988599999999998</v>
          </cell>
          <cell r="CW28">
            <v>2048.4711000000002</v>
          </cell>
          <cell r="CX28">
            <v>281.81909999999999</v>
          </cell>
          <cell r="CY28">
            <v>93.819100000000006</v>
          </cell>
          <cell r="CZ28">
            <v>49.46</v>
          </cell>
          <cell r="DA28">
            <v>49.392300000000006</v>
          </cell>
          <cell r="DB28">
            <v>5.0000000000000001E-3</v>
          </cell>
          <cell r="DC28">
            <v>0.67749999999999999</v>
          </cell>
          <cell r="DD28">
            <v>219.20410000000001</v>
          </cell>
          <cell r="DE28">
            <v>121.0675</v>
          </cell>
          <cell r="DF28">
            <v>230.90889999999999</v>
          </cell>
          <cell r="DG28">
            <v>4.4154</v>
          </cell>
          <cell r="DH28">
            <v>19.7835</v>
          </cell>
          <cell r="DI28">
            <v>598.60259999999994</v>
          </cell>
          <cell r="DJ28">
            <v>68.195999999999998</v>
          </cell>
          <cell r="DK28">
            <v>25.5214</v>
          </cell>
          <cell r="DL28">
            <v>308.77019999999999</v>
          </cell>
          <cell r="DM28">
            <v>23.488199999999999</v>
          </cell>
          <cell r="DN28">
            <v>35.005699999999997</v>
          </cell>
          <cell r="DO28">
            <v>462.10179999999997</v>
          </cell>
          <cell r="DP28">
            <v>5586.4674999999997</v>
          </cell>
          <cell r="DQ28">
            <v>4077.3694</v>
          </cell>
          <cell r="DR28">
            <v>1024.0509999999999</v>
          </cell>
          <cell r="DS28">
            <v>3776.3926000000001</v>
          </cell>
          <cell r="DT28">
            <v>1635.4353000000001</v>
          </cell>
          <cell r="DU28">
            <v>453.52929999999998</v>
          </cell>
          <cell r="DV28">
            <v>999.32600000000002</v>
          </cell>
          <cell r="DW28">
            <v>156.9744</v>
          </cell>
          <cell r="DX28">
            <v>0.152</v>
          </cell>
          <cell r="DY28">
            <v>402.13159999999999</v>
          </cell>
          <cell r="DZ28">
            <v>2714.2001</v>
          </cell>
          <cell r="EA28">
            <v>382.16590000000002</v>
          </cell>
          <cell r="EB28">
            <v>677.29669999999999</v>
          </cell>
          <cell r="EC28">
            <v>260.83010000000002</v>
          </cell>
          <cell r="ED28">
            <v>228.0214</v>
          </cell>
          <cell r="EE28">
            <v>709.77919999999995</v>
          </cell>
          <cell r="EF28">
            <v>1360.2360000000001</v>
          </cell>
          <cell r="EG28">
            <v>490.18880000000007</v>
          </cell>
          <cell r="EH28">
            <v>918.73090000000002</v>
          </cell>
          <cell r="EI28">
            <v>718.14569999999992</v>
          </cell>
          <cell r="EJ28">
            <v>760.05939999999998</v>
          </cell>
          <cell r="EK28">
            <v>3855.0328999999997</v>
          </cell>
          <cell r="EL28">
            <v>28352.837500000001</v>
          </cell>
        </row>
        <row r="29">
          <cell r="A29">
            <v>44652</v>
          </cell>
          <cell r="C29">
            <v>0</v>
          </cell>
          <cell r="E29">
            <v>6.267779</v>
          </cell>
          <cell r="F29">
            <v>0</v>
          </cell>
          <cell r="K29">
            <v>0</v>
          </cell>
          <cell r="N29">
            <v>6.2850339999999996</v>
          </cell>
          <cell r="P29">
            <v>0</v>
          </cell>
          <cell r="Q29">
            <v>0</v>
          </cell>
          <cell r="R29">
            <v>0</v>
          </cell>
          <cell r="T29">
            <v>0</v>
          </cell>
          <cell r="U29">
            <v>0</v>
          </cell>
          <cell r="X29">
            <v>0</v>
          </cell>
          <cell r="Y29">
            <v>7.6268529999999997</v>
          </cell>
          <cell r="Z29">
            <v>18.517980999999999</v>
          </cell>
          <cell r="AA29">
            <v>20.042289</v>
          </cell>
          <cell r="AC29">
            <v>0</v>
          </cell>
          <cell r="AE29">
            <v>0</v>
          </cell>
          <cell r="AG29">
            <v>9.5846630000000008</v>
          </cell>
          <cell r="AH29">
            <v>0</v>
          </cell>
          <cell r="AI29">
            <v>0</v>
          </cell>
          <cell r="AJ29">
            <v>0</v>
          </cell>
          <cell r="AK29">
            <v>2.4977279999999999</v>
          </cell>
          <cell r="AL29">
            <v>0</v>
          </cell>
          <cell r="AM29">
            <v>0</v>
          </cell>
          <cell r="AN29">
            <v>0.52483400000000002</v>
          </cell>
          <cell r="AO29">
            <v>3.6849880000000002</v>
          </cell>
          <cell r="AP29">
            <v>1.7688189999999999</v>
          </cell>
          <cell r="AQ29">
            <v>2.8252519999999999</v>
          </cell>
          <cell r="AR29">
            <v>0.78018799999999999</v>
          </cell>
          <cell r="AS29">
            <v>2.135894</v>
          </cell>
          <cell r="AU29">
            <v>3.26023</v>
          </cell>
          <cell r="AW29">
            <v>3.1323789999999998</v>
          </cell>
          <cell r="AX29">
            <v>3.2</v>
          </cell>
          <cell r="BC29">
            <v>0</v>
          </cell>
          <cell r="BF29">
            <v>4.1150520000000004</v>
          </cell>
          <cell r="BH29">
            <v>2.8120599999999998</v>
          </cell>
          <cell r="BI29">
            <v>0</v>
          </cell>
          <cell r="BJ29">
            <v>3.2879480000000001</v>
          </cell>
          <cell r="BL29">
            <v>3.674658</v>
          </cell>
          <cell r="BM29">
            <v>4.4215960000000001</v>
          </cell>
          <cell r="BP29">
            <v>22.688144999999999</v>
          </cell>
          <cell r="BQ29">
            <v>5.9537269999999998</v>
          </cell>
          <cell r="BR29">
            <v>11.908640999999999</v>
          </cell>
          <cell r="BS29">
            <v>14.376893000000001</v>
          </cell>
          <cell r="BU29">
            <v>0</v>
          </cell>
          <cell r="BW29">
            <v>0</v>
          </cell>
          <cell r="BY29">
            <v>6.19557</v>
          </cell>
          <cell r="BZ29">
            <v>0</v>
          </cell>
          <cell r="CA29">
            <v>5.0777060000000001</v>
          </cell>
          <cell r="CB29">
            <v>3.2613509999999999</v>
          </cell>
          <cell r="CC29">
            <v>1.5546759999999999</v>
          </cell>
          <cell r="CD29">
            <v>2.3918569999999999</v>
          </cell>
          <cell r="CE29">
            <v>3.7113849999999999</v>
          </cell>
          <cell r="CF29">
            <v>0.45208999999999999</v>
          </cell>
          <cell r="CG29">
            <v>2.4160689999999998</v>
          </cell>
          <cell r="CH29">
            <v>1.5083819999999999</v>
          </cell>
          <cell r="CI29">
            <v>2.2037629999999999</v>
          </cell>
          <cell r="CJ29">
            <v>0.79763899999999999</v>
          </cell>
          <cell r="CK29">
            <v>1.6258170000000001</v>
          </cell>
          <cell r="CT29" t="str">
            <v>4 W 14-17/22</v>
          </cell>
          <cell r="CU29">
            <v>599.15700000000004</v>
          </cell>
          <cell r="CV29">
            <v>44.702500000000001</v>
          </cell>
          <cell r="CW29">
            <v>2143.1166000000003</v>
          </cell>
          <cell r="CX29">
            <v>372.84359999999998</v>
          </cell>
          <cell r="CY29">
            <v>121.76130000000001</v>
          </cell>
          <cell r="CZ29">
            <v>1E-3</v>
          </cell>
          <cell r="DA29">
            <v>0</v>
          </cell>
          <cell r="DB29">
            <v>0</v>
          </cell>
          <cell r="DC29">
            <v>6.0000000000000001E-3</v>
          </cell>
          <cell r="DD29">
            <v>273.46080000000001</v>
          </cell>
          <cell r="DE29">
            <v>144.9376</v>
          </cell>
          <cell r="DF29">
            <v>141.91050000000001</v>
          </cell>
          <cell r="DG29">
            <v>23.431799999999999</v>
          </cell>
          <cell r="DH29">
            <v>28.143000000000001</v>
          </cell>
          <cell r="DI29">
            <v>697.8291999999999</v>
          </cell>
          <cell r="DJ29">
            <v>10.611000000000001</v>
          </cell>
          <cell r="DK29">
            <v>1.371</v>
          </cell>
          <cell r="DL29">
            <v>306.58229999999998</v>
          </cell>
          <cell r="DM29">
            <v>17.759799999999998</v>
          </cell>
          <cell r="DN29">
            <v>29.810299999999998</v>
          </cell>
          <cell r="DO29">
            <v>11.492000000000001</v>
          </cell>
          <cell r="DP29">
            <v>5273.0667999999996</v>
          </cell>
          <cell r="DQ29">
            <v>4552.8150999999998</v>
          </cell>
          <cell r="DR29">
            <v>1204.8279</v>
          </cell>
          <cell r="DS29">
            <v>3765.5275999999999</v>
          </cell>
          <cell r="DT29">
            <v>2246.8901000000001</v>
          </cell>
          <cell r="DU29">
            <v>398.95679999999999</v>
          </cell>
          <cell r="DV29">
            <v>0.99199999999999999</v>
          </cell>
          <cell r="DW29">
            <v>0.23799999999999999</v>
          </cell>
          <cell r="DX29">
            <v>0.11600000000000001</v>
          </cell>
          <cell r="DY29">
            <v>362.23840000000001</v>
          </cell>
          <cell r="DZ29">
            <v>2707.567</v>
          </cell>
          <cell r="EA29">
            <v>342.79059999999998</v>
          </cell>
          <cell r="EB29">
            <v>426.96590000000003</v>
          </cell>
          <cell r="EC29">
            <v>765.09469999999999</v>
          </cell>
          <cell r="ED29">
            <v>260.69659999999999</v>
          </cell>
          <cell r="EE29">
            <v>622.05319999999995</v>
          </cell>
          <cell r="EF29">
            <v>220.72820000000002</v>
          </cell>
          <cell r="EG29">
            <v>48.788400000000003</v>
          </cell>
          <cell r="EH29">
            <v>849.42680000000007</v>
          </cell>
          <cell r="EI29">
            <v>679.96600000000001</v>
          </cell>
          <cell r="EJ29">
            <v>797.1223</v>
          </cell>
          <cell r="EK29">
            <v>723.70899999999995</v>
          </cell>
          <cell r="EL29">
            <v>24153.692899999998</v>
          </cell>
        </row>
        <row r="30">
          <cell r="A30">
            <v>44621</v>
          </cell>
          <cell r="C30">
            <v>0</v>
          </cell>
          <cell r="E30">
            <v>5.984432</v>
          </cell>
          <cell r="F30">
            <v>0</v>
          </cell>
          <cell r="K30">
            <v>0</v>
          </cell>
          <cell r="N30">
            <v>6.2201230000000001</v>
          </cell>
          <cell r="P30">
            <v>0</v>
          </cell>
          <cell r="Q30">
            <v>0</v>
          </cell>
          <cell r="R30">
            <v>0</v>
          </cell>
          <cell r="T30">
            <v>0</v>
          </cell>
          <cell r="U30">
            <v>0</v>
          </cell>
          <cell r="X30">
            <v>0</v>
          </cell>
          <cell r="Y30">
            <v>8.4532980000000002</v>
          </cell>
          <cell r="Z30">
            <v>19.422885999999998</v>
          </cell>
          <cell r="AA30">
            <v>19.474297</v>
          </cell>
          <cell r="AC30">
            <v>0</v>
          </cell>
          <cell r="AE30">
            <v>0</v>
          </cell>
          <cell r="AG30">
            <v>0</v>
          </cell>
          <cell r="AH30">
            <v>0</v>
          </cell>
          <cell r="AI30">
            <v>0</v>
          </cell>
          <cell r="AJ30">
            <v>0</v>
          </cell>
          <cell r="AK30">
            <v>2.5245109999999999</v>
          </cell>
          <cell r="AL30">
            <v>3.4326859999999999</v>
          </cell>
          <cell r="AM30">
            <v>3.5267360000000001</v>
          </cell>
          <cell r="AN30">
            <v>0.47717500000000002</v>
          </cell>
          <cell r="AO30">
            <v>3.7633869999999998</v>
          </cell>
          <cell r="AP30">
            <v>1.823178</v>
          </cell>
          <cell r="AQ30">
            <v>2.8111649999999999</v>
          </cell>
          <cell r="AR30">
            <v>0.846804</v>
          </cell>
          <cell r="AS30">
            <v>2.1457700000000002</v>
          </cell>
          <cell r="AU30">
            <v>3.2219989999999998</v>
          </cell>
          <cell r="AW30">
            <v>3.3076110000000001</v>
          </cell>
          <cell r="AX30">
            <v>3.2</v>
          </cell>
          <cell r="BC30">
            <v>0</v>
          </cell>
          <cell r="BF30">
            <v>3.9686059999999999</v>
          </cell>
          <cell r="BH30">
            <v>2.881224</v>
          </cell>
          <cell r="BI30">
            <v>3.2952880000000002</v>
          </cell>
          <cell r="BJ30">
            <v>3.194407</v>
          </cell>
          <cell r="BL30">
            <v>3.239493</v>
          </cell>
          <cell r="BM30">
            <v>3.822667</v>
          </cell>
          <cell r="BP30">
            <v>0</v>
          </cell>
          <cell r="BQ30">
            <v>7.7960510000000003</v>
          </cell>
          <cell r="BR30">
            <v>12.142661</v>
          </cell>
          <cell r="BS30">
            <v>14.581947</v>
          </cell>
          <cell r="BU30">
            <v>0</v>
          </cell>
          <cell r="BW30">
            <v>0</v>
          </cell>
          <cell r="BY30">
            <v>0</v>
          </cell>
          <cell r="BZ30">
            <v>0</v>
          </cell>
          <cell r="CA30">
            <v>5.4353749999999996</v>
          </cell>
          <cell r="CB30">
            <v>3.09903</v>
          </cell>
          <cell r="CC30">
            <v>1.5038009999999999</v>
          </cell>
          <cell r="CD30">
            <v>2.3852869999999999</v>
          </cell>
          <cell r="CE30">
            <v>3.5257019999999999</v>
          </cell>
          <cell r="CF30">
            <v>0.40293499999999999</v>
          </cell>
          <cell r="CG30">
            <v>2.3282340000000001</v>
          </cell>
          <cell r="CH30">
            <v>1.417721</v>
          </cell>
          <cell r="CI30">
            <v>2.3254589999999999</v>
          </cell>
          <cell r="CJ30">
            <v>0.79664800000000002</v>
          </cell>
          <cell r="CK30">
            <v>1.6814180000000001</v>
          </cell>
          <cell r="CT30" t="str">
            <v>5 W 09-13/22</v>
          </cell>
          <cell r="CU30">
            <v>914.60440000000006</v>
          </cell>
          <cell r="CV30">
            <v>42.047499999999999</v>
          </cell>
          <cell r="CW30">
            <v>2993.5835999999999</v>
          </cell>
          <cell r="CX30">
            <v>575.64159999999993</v>
          </cell>
          <cell r="CY30">
            <v>210.20229999999998</v>
          </cell>
          <cell r="CZ30">
            <v>1E-3</v>
          </cell>
          <cell r="DA30">
            <v>0</v>
          </cell>
          <cell r="DB30">
            <v>1E-3</v>
          </cell>
          <cell r="DC30">
            <v>9.7929999999999993</v>
          </cell>
          <cell r="DD30">
            <v>194.87729999999999</v>
          </cell>
          <cell r="DE30">
            <v>179.54179999999999</v>
          </cell>
          <cell r="DF30">
            <v>104.21080000000001</v>
          </cell>
          <cell r="DG30">
            <v>105.5728</v>
          </cell>
          <cell r="DH30">
            <v>41.590800000000002</v>
          </cell>
          <cell r="DI30">
            <v>816.50080000000003</v>
          </cell>
          <cell r="DJ30">
            <v>5.9013</v>
          </cell>
          <cell r="DK30">
            <v>2E-3</v>
          </cell>
          <cell r="DL30">
            <v>480.49470000000002</v>
          </cell>
          <cell r="DM30">
            <v>27.4026</v>
          </cell>
          <cell r="DN30">
            <v>89.761499999999998</v>
          </cell>
          <cell r="DO30">
            <v>2E-3</v>
          </cell>
          <cell r="DP30">
            <v>7386.0209000000004</v>
          </cell>
          <cell r="DQ30">
            <v>6424.4232000000002</v>
          </cell>
          <cell r="DR30">
            <v>1859.0171</v>
          </cell>
          <cell r="DS30">
            <v>4931.7124000000003</v>
          </cell>
          <cell r="DT30">
            <v>3359.2012999999997</v>
          </cell>
          <cell r="DU30">
            <v>662.28380000000004</v>
          </cell>
          <cell r="DV30">
            <v>0.16500000000000001</v>
          </cell>
          <cell r="DW30">
            <v>4.5999999999999999E-2</v>
          </cell>
          <cell r="DX30">
            <v>0.19500000000000001</v>
          </cell>
          <cell r="DY30">
            <v>385.8673</v>
          </cell>
          <cell r="DZ30">
            <v>2666.2937999999999</v>
          </cell>
          <cell r="EA30">
            <v>368.10540000000003</v>
          </cell>
          <cell r="EB30">
            <v>491.54240000000004</v>
          </cell>
          <cell r="EC30">
            <v>2072.5135</v>
          </cell>
          <cell r="ED30">
            <v>410.36770000000001</v>
          </cell>
          <cell r="EE30">
            <v>789.80340000000001</v>
          </cell>
          <cell r="EF30">
            <v>115.613</v>
          </cell>
          <cell r="EG30">
            <v>5.9992000000000001</v>
          </cell>
          <cell r="EH30">
            <v>1197.2878999999998</v>
          </cell>
          <cell r="EI30">
            <v>989.75819999999999</v>
          </cell>
          <cell r="EJ30">
            <v>1040.8604</v>
          </cell>
          <cell r="EK30">
            <v>205.05329999999998</v>
          </cell>
          <cell r="EL30">
            <v>32101.316999999999</v>
          </cell>
        </row>
        <row r="31">
          <cell r="A31">
            <v>44593</v>
          </cell>
          <cell r="C31">
            <v>0</v>
          </cell>
          <cell r="E31">
            <v>6.2755929999999998</v>
          </cell>
          <cell r="F31">
            <v>0</v>
          </cell>
          <cell r="K31">
            <v>6.3</v>
          </cell>
          <cell r="N31">
            <v>6.2614879999999999</v>
          </cell>
          <cell r="P31">
            <v>0</v>
          </cell>
          <cell r="Q31">
            <v>0</v>
          </cell>
          <cell r="R31">
            <v>0</v>
          </cell>
          <cell r="T31">
            <v>0</v>
          </cell>
          <cell r="U31">
            <v>0</v>
          </cell>
          <cell r="X31">
            <v>0</v>
          </cell>
          <cell r="Y31">
            <v>11.122631999999999</v>
          </cell>
          <cell r="Z31">
            <v>20.073298000000001</v>
          </cell>
          <cell r="AA31">
            <v>19.857495</v>
          </cell>
          <cell r="AC31">
            <v>0</v>
          </cell>
          <cell r="AE31">
            <v>0</v>
          </cell>
          <cell r="AG31">
            <v>0</v>
          </cell>
          <cell r="AH31">
            <v>0</v>
          </cell>
          <cell r="AI31">
            <v>0</v>
          </cell>
          <cell r="AJ31">
            <v>0</v>
          </cell>
          <cell r="AK31">
            <v>2.6975910000000001</v>
          </cell>
          <cell r="AL31">
            <v>3.4373610000000001</v>
          </cell>
          <cell r="AM31">
            <v>3.5602119999999999</v>
          </cell>
          <cell r="AN31">
            <v>0.46968700000000002</v>
          </cell>
          <cell r="AO31">
            <v>3.763096</v>
          </cell>
          <cell r="AP31">
            <v>1.7919119999999999</v>
          </cell>
          <cell r="AQ31">
            <v>2.8052380000000001</v>
          </cell>
          <cell r="AR31">
            <v>0.86332299999999995</v>
          </cell>
          <cell r="AS31">
            <v>2.156231</v>
          </cell>
          <cell r="AU31">
            <v>3.2171180000000001</v>
          </cell>
          <cell r="AW31">
            <v>3.2927330000000001</v>
          </cell>
          <cell r="AX31">
            <v>3.2060379999999999</v>
          </cell>
          <cell r="BC31">
            <v>0</v>
          </cell>
          <cell r="BF31">
            <v>3.9344999999999999</v>
          </cell>
          <cell r="BH31">
            <v>3.0417139999999998</v>
          </cell>
          <cell r="BI31">
            <v>3.3607559999999999</v>
          </cell>
          <cell r="BJ31">
            <v>3.3289010000000001</v>
          </cell>
          <cell r="BL31">
            <v>0</v>
          </cell>
          <cell r="BM31">
            <v>3.4110070000000001</v>
          </cell>
          <cell r="BP31">
            <v>0</v>
          </cell>
          <cell r="BQ31">
            <v>8.3355259999999998</v>
          </cell>
          <cell r="BR31">
            <v>11.714043</v>
          </cell>
          <cell r="BS31">
            <v>15.522632</v>
          </cell>
          <cell r="BU31">
            <v>0</v>
          </cell>
          <cell r="BW31">
            <v>0</v>
          </cell>
          <cell r="BY31">
            <v>0</v>
          </cell>
          <cell r="BZ31">
            <v>0</v>
          </cell>
          <cell r="CA31">
            <v>5.2486280000000001</v>
          </cell>
          <cell r="CB31">
            <v>3.060549</v>
          </cell>
          <cell r="CC31">
            <v>1.7385649999999999</v>
          </cell>
          <cell r="CD31">
            <v>2.3020659999999999</v>
          </cell>
          <cell r="CE31">
            <v>3.363696</v>
          </cell>
          <cell r="CF31">
            <v>0.40287000000000001</v>
          </cell>
          <cell r="CG31">
            <v>2.5224299999999999</v>
          </cell>
          <cell r="CH31">
            <v>1.4417530000000001</v>
          </cell>
          <cell r="CI31">
            <v>2.327</v>
          </cell>
          <cell r="CJ31">
            <v>0.79684299999999997</v>
          </cell>
          <cell r="CK31">
            <v>1.559164</v>
          </cell>
          <cell r="CT31" t="str">
            <v>4 W 05-08/22</v>
          </cell>
          <cell r="CU31">
            <v>674.79090000000008</v>
          </cell>
          <cell r="CV31">
            <v>77.191500000000005</v>
          </cell>
          <cell r="CW31">
            <v>2069.6145000000001</v>
          </cell>
          <cell r="CX31">
            <v>594.72159999999997</v>
          </cell>
          <cell r="CY31">
            <v>166.76220000000001</v>
          </cell>
          <cell r="CZ31">
            <v>2E-3</v>
          </cell>
          <cell r="DA31">
            <v>0</v>
          </cell>
          <cell r="DB31">
            <v>1E-3</v>
          </cell>
          <cell r="DC31">
            <v>12.766</v>
          </cell>
          <cell r="DD31">
            <v>37.045000000000002</v>
          </cell>
          <cell r="DE31">
            <v>54.429300000000005</v>
          </cell>
          <cell r="DF31">
            <v>33.898099999999999</v>
          </cell>
          <cell r="DG31">
            <v>241.50659999999999</v>
          </cell>
          <cell r="DH31">
            <v>31.0578</v>
          </cell>
          <cell r="DI31">
            <v>562.36860000000001</v>
          </cell>
          <cell r="DJ31">
            <v>5.3999999999999999E-2</v>
          </cell>
          <cell r="DK31">
            <v>6.0000000000000001E-3</v>
          </cell>
          <cell r="DL31">
            <v>367.0521</v>
          </cell>
          <cell r="DM31">
            <v>30.705200000000001</v>
          </cell>
          <cell r="DN31">
            <v>125.44930000000001</v>
          </cell>
          <cell r="DO31">
            <v>0</v>
          </cell>
          <cell r="DP31">
            <v>5866.7492000000002</v>
          </cell>
          <cell r="DQ31">
            <v>4854.2082</v>
          </cell>
          <cell r="DR31">
            <v>1315.5668999999998</v>
          </cell>
          <cell r="DS31">
            <v>4009.2284</v>
          </cell>
          <cell r="DT31">
            <v>2570.9294</v>
          </cell>
          <cell r="DU31">
            <v>604.89649999999995</v>
          </cell>
          <cell r="DV31">
            <v>9.7000000000000003E-2</v>
          </cell>
          <cell r="DW31">
            <v>4.9000000000000002E-2</v>
          </cell>
          <cell r="DX31">
            <v>0.23499999999999999</v>
          </cell>
          <cell r="DY31">
            <v>380.04169999999999</v>
          </cell>
          <cell r="DZ31">
            <v>828.48519999999996</v>
          </cell>
          <cell r="EA31">
            <v>206.09440000000001</v>
          </cell>
          <cell r="EB31">
            <v>353.37870000000004</v>
          </cell>
          <cell r="EC31">
            <v>3083.0625</v>
          </cell>
          <cell r="ED31">
            <v>404.56529999999998</v>
          </cell>
          <cell r="EE31">
            <v>609.84759999999994</v>
          </cell>
          <cell r="EF31">
            <v>24.3992</v>
          </cell>
          <cell r="EG31">
            <v>6.4782999999999999</v>
          </cell>
          <cell r="EH31">
            <v>1030.7003999999999</v>
          </cell>
          <cell r="EI31">
            <v>669.56269999999995</v>
          </cell>
          <cell r="EJ31">
            <v>853.55869999999993</v>
          </cell>
          <cell r="EK31">
            <v>0.247</v>
          </cell>
          <cell r="EL31">
            <v>25749.720499999999</v>
          </cell>
        </row>
        <row r="32">
          <cell r="A32">
            <v>44562</v>
          </cell>
          <cell r="C32">
            <v>0</v>
          </cell>
          <cell r="E32">
            <v>6.3029380000000002</v>
          </cell>
          <cell r="F32">
            <v>0</v>
          </cell>
          <cell r="K32">
            <v>6.3</v>
          </cell>
          <cell r="N32">
            <v>6.3224359999999997</v>
          </cell>
          <cell r="P32">
            <v>0</v>
          </cell>
          <cell r="Q32">
            <v>0</v>
          </cell>
          <cell r="R32">
            <v>0</v>
          </cell>
          <cell r="T32">
            <v>0</v>
          </cell>
          <cell r="U32">
            <v>5.95</v>
          </cell>
          <cell r="X32">
            <v>0</v>
          </cell>
          <cell r="Y32">
            <v>11.385315</v>
          </cell>
          <cell r="Z32">
            <v>0</v>
          </cell>
          <cell r="AA32">
            <v>19.774936</v>
          </cell>
          <cell r="AC32">
            <v>0</v>
          </cell>
          <cell r="AE32">
            <v>0</v>
          </cell>
          <cell r="AG32">
            <v>0</v>
          </cell>
          <cell r="AH32">
            <v>0</v>
          </cell>
          <cell r="AI32">
            <v>0</v>
          </cell>
          <cell r="AJ32">
            <v>0</v>
          </cell>
          <cell r="AK32">
            <v>2.6780659999999998</v>
          </cell>
          <cell r="AL32">
            <v>3.5049090000000001</v>
          </cell>
          <cell r="AM32">
            <v>3.6235390000000001</v>
          </cell>
          <cell r="AN32">
            <v>0.47063100000000002</v>
          </cell>
          <cell r="AO32">
            <v>3.7633869999999998</v>
          </cell>
          <cell r="AP32">
            <v>1.804149</v>
          </cell>
          <cell r="AQ32">
            <v>2.7686929999999998</v>
          </cell>
          <cell r="AR32">
            <v>0.85331400000000002</v>
          </cell>
          <cell r="AS32">
            <v>2.1830509999999999</v>
          </cell>
          <cell r="AU32">
            <v>3.3710559999999998</v>
          </cell>
          <cell r="AW32">
            <v>3.3610579999999999</v>
          </cell>
          <cell r="AX32">
            <v>3.2798210000000001</v>
          </cell>
          <cell r="BC32">
            <v>0</v>
          </cell>
          <cell r="BF32">
            <v>3.8152360000000001</v>
          </cell>
          <cell r="BH32">
            <v>3.3947479999999999</v>
          </cell>
          <cell r="BI32">
            <v>3.4279660000000001</v>
          </cell>
          <cell r="BJ32">
            <v>3.0165920000000002</v>
          </cell>
          <cell r="BL32">
            <v>3.3976670000000002</v>
          </cell>
          <cell r="BM32">
            <v>3.3879260000000002</v>
          </cell>
          <cell r="BP32">
            <v>0</v>
          </cell>
          <cell r="BQ32">
            <v>12.033695</v>
          </cell>
          <cell r="BR32">
            <v>11.435392</v>
          </cell>
          <cell r="BS32">
            <v>16.087827999999998</v>
          </cell>
          <cell r="BU32">
            <v>0</v>
          </cell>
          <cell r="BW32">
            <v>0</v>
          </cell>
          <cell r="BY32">
            <v>0</v>
          </cell>
          <cell r="BZ32">
            <v>0</v>
          </cell>
          <cell r="CA32">
            <v>5.9088770000000004</v>
          </cell>
          <cell r="CB32">
            <v>2.9313669999999998</v>
          </cell>
          <cell r="CC32">
            <v>1.7935019999999999</v>
          </cell>
          <cell r="CD32">
            <v>2.266362</v>
          </cell>
          <cell r="CE32">
            <v>2.1597140000000001</v>
          </cell>
          <cell r="CF32">
            <v>0.40307500000000002</v>
          </cell>
          <cell r="CG32">
            <v>2.4777339999999999</v>
          </cell>
          <cell r="CH32">
            <v>1.479576</v>
          </cell>
          <cell r="CI32">
            <v>2.3336290000000002</v>
          </cell>
          <cell r="CJ32">
            <v>0.79777399999999998</v>
          </cell>
          <cell r="CK32">
            <v>1.434021</v>
          </cell>
          <cell r="CT32" t="str">
            <v>4 W 01-04/22</v>
          </cell>
          <cell r="CU32">
            <v>677.18799999999999</v>
          </cell>
          <cell r="CV32">
            <v>138.96729999999999</v>
          </cell>
          <cell r="CW32">
            <v>1924.9545000000001</v>
          </cell>
          <cell r="CX32">
            <v>800.20169999999996</v>
          </cell>
          <cell r="CY32">
            <v>132.3982</v>
          </cell>
          <cell r="CZ32">
            <v>1E-3</v>
          </cell>
          <cell r="DA32">
            <v>0</v>
          </cell>
          <cell r="DB32">
            <v>0</v>
          </cell>
          <cell r="DC32">
            <v>5.5830000000000002</v>
          </cell>
          <cell r="DD32">
            <v>14.218999999999999</v>
          </cell>
          <cell r="DE32">
            <v>29.634499999999999</v>
          </cell>
          <cell r="DF32">
            <v>15.88</v>
          </cell>
          <cell r="DG32">
            <v>369.21209999999996</v>
          </cell>
          <cell r="DH32">
            <v>37.722300000000004</v>
          </cell>
          <cell r="DI32">
            <v>570.41559999999993</v>
          </cell>
          <cell r="DJ32">
            <v>0.25800000000000001</v>
          </cell>
          <cell r="DK32">
            <v>0.01</v>
          </cell>
          <cell r="DL32">
            <v>261.47520000000003</v>
          </cell>
          <cell r="DM32">
            <v>32.032299999999999</v>
          </cell>
          <cell r="DN32">
            <v>61.243400000000001</v>
          </cell>
          <cell r="DO32">
            <v>6.0000000000000001E-3</v>
          </cell>
          <cell r="DP32">
            <v>5644.6184000000003</v>
          </cell>
          <cell r="DQ32">
            <v>4878.7007999999996</v>
          </cell>
          <cell r="DR32">
            <v>1270.6861999999999</v>
          </cell>
          <cell r="DS32">
            <v>4092.9638999999997</v>
          </cell>
          <cell r="DT32">
            <v>3059.0153999999998</v>
          </cell>
          <cell r="DU32">
            <v>818.41830000000004</v>
          </cell>
          <cell r="DV32">
            <v>0.108</v>
          </cell>
          <cell r="DW32">
            <v>0.29799999999999999</v>
          </cell>
          <cell r="DX32">
            <v>0.13500000000000001</v>
          </cell>
          <cell r="DY32">
            <v>332.10300000000001</v>
          </cell>
          <cell r="DZ32">
            <v>116.5471</v>
          </cell>
          <cell r="EA32">
            <v>118.9962</v>
          </cell>
          <cell r="EB32">
            <v>324.16730000000001</v>
          </cell>
          <cell r="EC32">
            <v>5236.6720999999998</v>
          </cell>
          <cell r="ED32">
            <v>405.19529999999997</v>
          </cell>
          <cell r="EE32">
            <v>681.18650000000002</v>
          </cell>
          <cell r="EF32">
            <v>2.2643</v>
          </cell>
          <cell r="EG32">
            <v>2.6120000000000001</v>
          </cell>
          <cell r="EH32">
            <v>986.1001</v>
          </cell>
          <cell r="EI32">
            <v>722.17269999999996</v>
          </cell>
          <cell r="EJ32">
            <v>977.92349999999999</v>
          </cell>
          <cell r="EK32">
            <v>0.29499999999999998</v>
          </cell>
          <cell r="EL32">
            <v>28979.087399999997</v>
          </cell>
        </row>
        <row r="33">
          <cell r="A33">
            <v>44531</v>
          </cell>
          <cell r="C33">
            <v>0</v>
          </cell>
          <cell r="E33">
            <v>6.0241980000000002</v>
          </cell>
          <cell r="F33">
            <v>0</v>
          </cell>
          <cell r="K33">
            <v>0</v>
          </cell>
          <cell r="N33">
            <v>6.3</v>
          </cell>
          <cell r="P33">
            <v>0</v>
          </cell>
          <cell r="Q33">
            <v>0</v>
          </cell>
          <cell r="R33">
            <v>0</v>
          </cell>
          <cell r="T33">
            <v>0</v>
          </cell>
          <cell r="U33">
            <v>0</v>
          </cell>
          <cell r="X33">
            <v>0</v>
          </cell>
          <cell r="Y33">
            <v>0</v>
          </cell>
          <cell r="Z33">
            <v>0</v>
          </cell>
          <cell r="AA33">
            <v>18.994092999999999</v>
          </cell>
          <cell r="AC33">
            <v>0</v>
          </cell>
          <cell r="AE33">
            <v>0</v>
          </cell>
          <cell r="AG33">
            <v>0</v>
          </cell>
          <cell r="AH33">
            <v>0</v>
          </cell>
          <cell r="AI33">
            <v>0</v>
          </cell>
          <cell r="AJ33">
            <v>0</v>
          </cell>
          <cell r="AK33">
            <v>3.150004</v>
          </cell>
          <cell r="AL33">
            <v>3.6894870000000002</v>
          </cell>
          <cell r="AM33">
            <v>4.3198059999999998</v>
          </cell>
          <cell r="AN33">
            <v>0.54279100000000002</v>
          </cell>
          <cell r="AO33">
            <v>3.7855120000000002</v>
          </cell>
          <cell r="AP33">
            <v>1.8486400000000001</v>
          </cell>
          <cell r="AQ33">
            <v>2.7912720000000002</v>
          </cell>
          <cell r="AR33">
            <v>0</v>
          </cell>
          <cell r="AS33">
            <v>0</v>
          </cell>
          <cell r="AU33">
            <v>3.4892210000000001</v>
          </cell>
          <cell r="AW33">
            <v>3.2752119999999998</v>
          </cell>
          <cell r="AX33">
            <v>3.390984</v>
          </cell>
          <cell r="BC33">
            <v>0</v>
          </cell>
          <cell r="BF33">
            <v>3.958218</v>
          </cell>
          <cell r="BH33">
            <v>3.3063769999999999</v>
          </cell>
          <cell r="BI33">
            <v>3.4320010000000001</v>
          </cell>
          <cell r="BJ33">
            <v>3.2558400000000001</v>
          </cell>
          <cell r="BL33">
            <v>3.2936610000000002</v>
          </cell>
          <cell r="BM33">
            <v>3.7287300000000001</v>
          </cell>
          <cell r="BP33">
            <v>0</v>
          </cell>
          <cell r="BQ33">
            <v>14.56856</v>
          </cell>
          <cell r="BR33">
            <v>12.827182000000001</v>
          </cell>
          <cell r="BS33">
            <v>16.573588000000001</v>
          </cell>
          <cell r="BU33">
            <v>0</v>
          </cell>
          <cell r="BW33">
            <v>0</v>
          </cell>
          <cell r="BY33">
            <v>0</v>
          </cell>
          <cell r="BZ33">
            <v>0</v>
          </cell>
          <cell r="CA33">
            <v>4.248875</v>
          </cell>
          <cell r="CB33">
            <v>3.016527</v>
          </cell>
          <cell r="CC33">
            <v>2.00224</v>
          </cell>
          <cell r="CD33">
            <v>2.8062580000000001</v>
          </cell>
          <cell r="CE33">
            <v>2.5765120000000001</v>
          </cell>
          <cell r="CF33">
            <v>0.40983999999999998</v>
          </cell>
          <cell r="CG33">
            <v>2.071593</v>
          </cell>
          <cell r="CH33">
            <v>1.615499</v>
          </cell>
          <cell r="CI33">
            <v>2.3258740000000002</v>
          </cell>
          <cell r="CJ33">
            <v>0.78761700000000001</v>
          </cell>
          <cell r="CK33">
            <v>1.718164</v>
          </cell>
          <cell r="CT33" t="str">
            <v>5 W 48-52/21</v>
          </cell>
          <cell r="CU33">
            <v>555.00900000000001</v>
          </cell>
          <cell r="CV33">
            <v>137.95820000000001</v>
          </cell>
          <cell r="CW33">
            <v>2028.547</v>
          </cell>
          <cell r="CX33">
            <v>878.57050000000004</v>
          </cell>
          <cell r="CY33">
            <v>111.4212</v>
          </cell>
          <cell r="CZ33">
            <v>3.0000000000000001E-3</v>
          </cell>
          <cell r="DA33">
            <v>0</v>
          </cell>
          <cell r="DB33">
            <v>4.0000000000000001E-3</v>
          </cell>
          <cell r="DC33">
            <v>8.742700000000001</v>
          </cell>
          <cell r="DD33">
            <v>1E-3</v>
          </cell>
          <cell r="DE33">
            <v>35.039499999999997</v>
          </cell>
          <cell r="DF33">
            <v>22.242000000000001</v>
          </cell>
          <cell r="DG33">
            <v>703.52710000000002</v>
          </cell>
          <cell r="DH33">
            <v>36.457000000000001</v>
          </cell>
          <cell r="DI33">
            <v>733.52850000000001</v>
          </cell>
          <cell r="DJ33">
            <v>0.21199999999999999</v>
          </cell>
          <cell r="DK33">
            <v>1.4999999999999999E-2</v>
          </cell>
          <cell r="DL33">
            <v>343.82350000000002</v>
          </cell>
          <cell r="DM33">
            <v>37.084600000000002</v>
          </cell>
          <cell r="DN33">
            <v>37.266800000000003</v>
          </cell>
          <cell r="DO33">
            <v>8.0000000000000002E-3</v>
          </cell>
          <cell r="DP33">
            <v>6258.4615000000003</v>
          </cell>
          <cell r="DQ33">
            <v>4515.8132999999998</v>
          </cell>
          <cell r="DR33">
            <v>1187.5272</v>
          </cell>
          <cell r="DS33">
            <v>4268.9464000000007</v>
          </cell>
          <cell r="DT33">
            <v>3475.6856000000002</v>
          </cell>
          <cell r="DU33">
            <v>737.12159999999994</v>
          </cell>
          <cell r="DV33">
            <v>1.0580000000000001</v>
          </cell>
          <cell r="DW33">
            <v>4.7539999999999996</v>
          </cell>
          <cell r="DX33">
            <v>0.32300000000000001</v>
          </cell>
          <cell r="DY33">
            <v>621.54690000000005</v>
          </cell>
          <cell r="DZ33">
            <v>83.676899999999989</v>
          </cell>
          <cell r="EA33">
            <v>119.59110000000001</v>
          </cell>
          <cell r="EB33">
            <v>312.44079999999997</v>
          </cell>
          <cell r="EC33">
            <v>8840.44</v>
          </cell>
          <cell r="ED33">
            <v>433.81170000000003</v>
          </cell>
          <cell r="EE33">
            <v>926.13049999999998</v>
          </cell>
          <cell r="EF33">
            <v>2.5579999999999998</v>
          </cell>
          <cell r="EG33">
            <v>2.4994000000000001</v>
          </cell>
          <cell r="EH33">
            <v>1082.6152</v>
          </cell>
          <cell r="EI33">
            <v>1153.5934</v>
          </cell>
          <cell r="EJ33">
            <v>872.79430000000002</v>
          </cell>
          <cell r="EK33">
            <v>0.49199999999999999</v>
          </cell>
          <cell r="EL33">
            <v>33331.542199999996</v>
          </cell>
        </row>
        <row r="34">
          <cell r="A34">
            <v>44501</v>
          </cell>
          <cell r="C34">
            <v>0</v>
          </cell>
          <cell r="E34">
            <v>6.2506490000000001</v>
          </cell>
          <cell r="F34">
            <v>0</v>
          </cell>
          <cell r="K34">
            <v>5.7804479999999998</v>
          </cell>
          <cell r="N34">
            <v>6.3397870000000003</v>
          </cell>
          <cell r="P34">
            <v>0</v>
          </cell>
          <cell r="Q34">
            <v>0</v>
          </cell>
          <cell r="R34">
            <v>0</v>
          </cell>
          <cell r="T34">
            <v>0</v>
          </cell>
          <cell r="U34">
            <v>0</v>
          </cell>
          <cell r="X34">
            <v>0</v>
          </cell>
          <cell r="Y34">
            <v>0</v>
          </cell>
          <cell r="Z34">
            <v>21.522407999999999</v>
          </cell>
          <cell r="AA34">
            <v>26.008054999999999</v>
          </cell>
          <cell r="AC34">
            <v>0</v>
          </cell>
          <cell r="AE34">
            <v>0</v>
          </cell>
          <cell r="AG34">
            <v>0</v>
          </cell>
          <cell r="AH34">
            <v>0</v>
          </cell>
          <cell r="AI34">
            <v>6.6484389999999998</v>
          </cell>
          <cell r="AJ34">
            <v>0</v>
          </cell>
          <cell r="AK34">
            <v>3.4923160000000002</v>
          </cell>
          <cell r="AL34">
            <v>0</v>
          </cell>
          <cell r="AM34">
            <v>4.6966760000000001</v>
          </cell>
          <cell r="AN34">
            <v>0.59761799999999998</v>
          </cell>
          <cell r="AO34">
            <v>4.4310980000000004</v>
          </cell>
          <cell r="AP34">
            <v>1.9386429999999999</v>
          </cell>
          <cell r="AQ34">
            <v>2.9426359999999998</v>
          </cell>
          <cell r="AR34">
            <v>0</v>
          </cell>
          <cell r="AS34">
            <v>2.6848260000000002</v>
          </cell>
          <cell r="AU34">
            <v>3.1968160000000001</v>
          </cell>
          <cell r="AW34">
            <v>3.294502</v>
          </cell>
          <cell r="AX34">
            <v>3.199999</v>
          </cell>
          <cell r="BC34">
            <v>0</v>
          </cell>
          <cell r="BF34">
            <v>3.983581</v>
          </cell>
          <cell r="BH34">
            <v>2.9080870000000001</v>
          </cell>
          <cell r="BI34">
            <v>3.08955</v>
          </cell>
          <cell r="BJ34">
            <v>2.9159760000000001</v>
          </cell>
          <cell r="BL34">
            <v>2.9358569999999999</v>
          </cell>
          <cell r="BM34">
            <v>3.1503950000000001</v>
          </cell>
          <cell r="BP34">
            <v>0</v>
          </cell>
          <cell r="BQ34">
            <v>14.660723000000001</v>
          </cell>
          <cell r="BR34">
            <v>14.480987000000001</v>
          </cell>
          <cell r="BS34">
            <v>21.557539999999999</v>
          </cell>
          <cell r="BU34">
            <v>0</v>
          </cell>
          <cell r="BW34">
            <v>0</v>
          </cell>
          <cell r="BY34">
            <v>0</v>
          </cell>
          <cell r="BZ34">
            <v>0</v>
          </cell>
          <cell r="CA34">
            <v>4.0715690000000002</v>
          </cell>
          <cell r="CB34">
            <v>3.062208</v>
          </cell>
          <cell r="CC34">
            <v>2.3602539999999999</v>
          </cell>
          <cell r="CD34">
            <v>0</v>
          </cell>
          <cell r="CE34">
            <v>3.0360179999999999</v>
          </cell>
          <cell r="CF34">
            <v>0.44994600000000001</v>
          </cell>
          <cell r="CG34">
            <v>2.7200129999999998</v>
          </cell>
          <cell r="CH34">
            <v>1.834511</v>
          </cell>
          <cell r="CI34">
            <v>2.4454090000000002</v>
          </cell>
          <cell r="CJ34">
            <v>0.79104799999999997</v>
          </cell>
          <cell r="CK34">
            <v>1.825577</v>
          </cell>
          <cell r="CT34" t="str">
            <v>4 W 44-47/21</v>
          </cell>
          <cell r="CU34">
            <v>567.32460000000003</v>
          </cell>
          <cell r="CV34">
            <v>141.26400000000001</v>
          </cell>
          <cell r="CW34">
            <v>1625.4761000000001</v>
          </cell>
          <cell r="CX34">
            <v>508.4085</v>
          </cell>
          <cell r="CY34">
            <v>83.472899999999996</v>
          </cell>
          <cell r="CZ34">
            <v>7.0000000000000001E-3</v>
          </cell>
          <cell r="DA34">
            <v>0</v>
          </cell>
          <cell r="DB34">
            <v>7.5999999999999998E-2</v>
          </cell>
          <cell r="DC34">
            <v>164.55720000000002</v>
          </cell>
          <cell r="DD34">
            <v>2E-3</v>
          </cell>
          <cell r="DE34">
            <v>26.906599999999997</v>
          </cell>
          <cell r="DF34">
            <v>23.925999999999998</v>
          </cell>
          <cell r="DG34">
            <v>506.58780000000002</v>
          </cell>
          <cell r="DH34">
            <v>37.923699999999997</v>
          </cell>
          <cell r="DI34">
            <v>472.34290000000004</v>
          </cell>
          <cell r="DJ34">
            <v>0.11799999999999999</v>
          </cell>
          <cell r="DK34">
            <v>1.2E-2</v>
          </cell>
          <cell r="DL34">
            <v>184.40879999999999</v>
          </cell>
          <cell r="DM34">
            <v>20.933900000000001</v>
          </cell>
          <cell r="DN34">
            <v>52.738</v>
          </cell>
          <cell r="DO34">
            <v>4.0000000000000001E-3</v>
          </cell>
          <cell r="DP34">
            <v>4988.0450999999994</v>
          </cell>
          <cell r="DQ34">
            <v>4386.7614000000003</v>
          </cell>
          <cell r="DR34">
            <v>1177.5633</v>
          </cell>
          <cell r="DS34">
            <v>3876.7114999999999</v>
          </cell>
          <cell r="DT34">
            <v>2593.3209999999999</v>
          </cell>
          <cell r="DU34">
            <v>603.34580000000005</v>
          </cell>
          <cell r="DV34">
            <v>0.39139999999999997</v>
          </cell>
          <cell r="DW34">
            <v>5.8999999999999997E-2</v>
          </cell>
          <cell r="DX34">
            <v>0.73799999999999999</v>
          </cell>
          <cell r="DY34">
            <v>1617.6385</v>
          </cell>
          <cell r="DZ34">
            <v>63.174699999999994</v>
          </cell>
          <cell r="EA34">
            <v>100.501</v>
          </cell>
          <cell r="EB34">
            <v>257.81270000000001</v>
          </cell>
          <cell r="EC34">
            <v>5470.3681999999999</v>
          </cell>
          <cell r="ED34">
            <v>323.04359999999997</v>
          </cell>
          <cell r="EE34">
            <v>689.13740000000007</v>
          </cell>
          <cell r="EF34">
            <v>4.4563999999999995</v>
          </cell>
          <cell r="EG34">
            <v>1.66</v>
          </cell>
          <cell r="EH34">
            <v>812.6271999999999</v>
          </cell>
          <cell r="EI34">
            <v>531.41999999999996</v>
          </cell>
          <cell r="EJ34">
            <v>527.58550000000002</v>
          </cell>
          <cell r="EK34">
            <v>26.6936</v>
          </cell>
          <cell r="EL34">
            <v>26753.050800000001</v>
          </cell>
        </row>
        <row r="35">
          <cell r="A35">
            <v>44470</v>
          </cell>
          <cell r="C35">
            <v>0</v>
          </cell>
          <cell r="E35">
            <v>6.0748280000000001</v>
          </cell>
          <cell r="F35">
            <v>0</v>
          </cell>
          <cell r="K35">
            <v>0</v>
          </cell>
          <cell r="N35">
            <v>6.2985429999999996</v>
          </cell>
          <cell r="P35">
            <v>0</v>
          </cell>
          <cell r="Q35">
            <v>0</v>
          </cell>
          <cell r="R35">
            <v>0</v>
          </cell>
          <cell r="T35">
            <v>0</v>
          </cell>
          <cell r="U35">
            <v>0</v>
          </cell>
          <cell r="X35">
            <v>0</v>
          </cell>
          <cell r="Y35">
            <v>0</v>
          </cell>
          <cell r="Z35">
            <v>22.702598999999999</v>
          </cell>
          <cell r="AA35">
            <v>30.561351999999999</v>
          </cell>
          <cell r="AC35">
            <v>0</v>
          </cell>
          <cell r="AE35">
            <v>0</v>
          </cell>
          <cell r="AG35">
            <v>0</v>
          </cell>
          <cell r="AH35">
            <v>0</v>
          </cell>
          <cell r="AI35">
            <v>6.1217550000000003</v>
          </cell>
          <cell r="AJ35">
            <v>0</v>
          </cell>
          <cell r="AK35">
            <v>0</v>
          </cell>
          <cell r="AL35">
            <v>0</v>
          </cell>
          <cell r="AM35">
            <v>5.3068280000000003</v>
          </cell>
          <cell r="AN35">
            <v>0</v>
          </cell>
          <cell r="AO35">
            <v>0</v>
          </cell>
          <cell r="AP35">
            <v>0</v>
          </cell>
          <cell r="AQ35">
            <v>2.9438469999999999</v>
          </cell>
          <cell r="AR35">
            <v>0</v>
          </cell>
          <cell r="AS35">
            <v>0</v>
          </cell>
          <cell r="AU35">
            <v>3.3003969999999998</v>
          </cell>
          <cell r="AW35">
            <v>3.237676</v>
          </cell>
          <cell r="AX35">
            <v>3.188628</v>
          </cell>
          <cell r="BC35">
            <v>0</v>
          </cell>
          <cell r="BF35">
            <v>3.6476120000000001</v>
          </cell>
          <cell r="BH35">
            <v>3.1285690000000002</v>
          </cell>
          <cell r="BI35">
            <v>3.439495</v>
          </cell>
          <cell r="BJ35">
            <v>2.9479639999999998</v>
          </cell>
          <cell r="BL35">
            <v>3.0902759999999998</v>
          </cell>
          <cell r="BM35">
            <v>3.7034959999999999</v>
          </cell>
          <cell r="BP35">
            <v>11.306369999999999</v>
          </cell>
          <cell r="BQ35">
            <v>11.697357</v>
          </cell>
          <cell r="BR35">
            <v>16.089673999999999</v>
          </cell>
          <cell r="BS35">
            <v>22.9115</v>
          </cell>
          <cell r="BU35">
            <v>0</v>
          </cell>
          <cell r="BW35">
            <v>0</v>
          </cell>
          <cell r="BY35">
            <v>3.286429</v>
          </cell>
          <cell r="BZ35">
            <v>4.898021</v>
          </cell>
          <cell r="CA35">
            <v>4.2780779999999998</v>
          </cell>
          <cell r="CB35">
            <v>2.987114</v>
          </cell>
          <cell r="CC35">
            <v>2.628997</v>
          </cell>
          <cell r="CD35">
            <v>0</v>
          </cell>
          <cell r="CE35">
            <v>3.6749000000000001</v>
          </cell>
          <cell r="CF35">
            <v>0</v>
          </cell>
          <cell r="CG35">
            <v>0</v>
          </cell>
          <cell r="CH35">
            <v>0</v>
          </cell>
          <cell r="CI35">
            <v>2.4412120000000002</v>
          </cell>
          <cell r="CJ35">
            <v>0.80410999999999999</v>
          </cell>
          <cell r="CK35">
            <v>0</v>
          </cell>
          <cell r="CT35" t="str">
            <v>4 W 40-43/21</v>
          </cell>
          <cell r="CU35">
            <v>598.82580000000007</v>
          </cell>
          <cell r="CV35">
            <v>152.69810000000001</v>
          </cell>
          <cell r="CW35">
            <v>1713.8289</v>
          </cell>
          <cell r="CX35">
            <v>82.1387</v>
          </cell>
          <cell r="CY35">
            <v>54.4938</v>
          </cell>
          <cell r="CZ35">
            <v>8.0000000000000002E-3</v>
          </cell>
          <cell r="DA35">
            <v>0</v>
          </cell>
          <cell r="DB35">
            <v>5.0000000000000001E-3</v>
          </cell>
          <cell r="DC35">
            <v>302.76740000000001</v>
          </cell>
          <cell r="DD35">
            <v>2.23</v>
          </cell>
          <cell r="DE35">
            <v>12.231399999999999</v>
          </cell>
          <cell r="DF35">
            <v>28.675000000000001</v>
          </cell>
          <cell r="DG35">
            <v>155.7167</v>
          </cell>
          <cell r="DH35">
            <v>10.9434</v>
          </cell>
          <cell r="DI35">
            <v>363.2473</v>
          </cell>
          <cell r="DJ35">
            <v>8.5999999999999993E-2</v>
          </cell>
          <cell r="DK35">
            <v>2.1999999999999999E-2</v>
          </cell>
          <cell r="DL35">
            <v>129.10739999999998</v>
          </cell>
          <cell r="DM35">
            <v>13.162000000000001</v>
          </cell>
          <cell r="DN35">
            <v>169.39270000000002</v>
          </cell>
          <cell r="DO35">
            <v>0.108</v>
          </cell>
          <cell r="DP35">
            <v>4302.3950000000004</v>
          </cell>
          <cell r="DQ35">
            <v>4423.5469999999996</v>
          </cell>
          <cell r="DR35">
            <v>1116.279</v>
          </cell>
          <cell r="DS35">
            <v>3573.6603999999998</v>
          </cell>
          <cell r="DT35">
            <v>1438.1369</v>
          </cell>
          <cell r="DU35">
            <v>537.84819999999991</v>
          </cell>
          <cell r="DV35">
            <v>1.9117</v>
          </cell>
          <cell r="DW35">
            <v>7.8E-2</v>
          </cell>
          <cell r="DX35">
            <v>248.39279999999999</v>
          </cell>
          <cell r="DY35">
            <v>2969.4434000000001</v>
          </cell>
          <cell r="DZ35">
            <v>136.12720000000002</v>
          </cell>
          <cell r="EA35">
            <v>136.87460000000002</v>
          </cell>
          <cell r="EB35">
            <v>302.32</v>
          </cell>
          <cell r="EC35">
            <v>2783.6464000000001</v>
          </cell>
          <cell r="ED35">
            <v>251.83260000000001</v>
          </cell>
          <cell r="EE35">
            <v>662.1694</v>
          </cell>
          <cell r="EF35">
            <v>47.106499999999997</v>
          </cell>
          <cell r="EG35">
            <v>66.140100000000004</v>
          </cell>
          <cell r="EH35">
            <v>842.69830000000002</v>
          </cell>
          <cell r="EI35">
            <v>509.07470000000001</v>
          </cell>
          <cell r="EJ35">
            <v>570.63669999999991</v>
          </cell>
          <cell r="EK35">
            <v>81.268699999999995</v>
          </cell>
          <cell r="EL35">
            <v>25072.3812</v>
          </cell>
        </row>
        <row r="36">
          <cell r="A36">
            <v>44440</v>
          </cell>
          <cell r="C36">
            <v>0</v>
          </cell>
          <cell r="E36">
            <v>6.0856120000000002</v>
          </cell>
          <cell r="F36">
            <v>0</v>
          </cell>
          <cell r="K36">
            <v>0</v>
          </cell>
          <cell r="N36">
            <v>6.3085709999999997</v>
          </cell>
          <cell r="P36">
            <v>0</v>
          </cell>
          <cell r="Q36">
            <v>0</v>
          </cell>
          <cell r="R36">
            <v>0</v>
          </cell>
          <cell r="T36">
            <v>0</v>
          </cell>
          <cell r="U36">
            <v>0</v>
          </cell>
          <cell r="X36">
            <v>0</v>
          </cell>
          <cell r="Y36">
            <v>0</v>
          </cell>
          <cell r="Z36">
            <v>29.180416000000001</v>
          </cell>
          <cell r="AA36">
            <v>31.376094999999999</v>
          </cell>
          <cell r="AC36">
            <v>0</v>
          </cell>
          <cell r="AE36">
            <v>0</v>
          </cell>
          <cell r="AG36">
            <v>0</v>
          </cell>
          <cell r="AH36">
            <v>0</v>
          </cell>
          <cell r="AI36">
            <v>6.2673269999999999</v>
          </cell>
          <cell r="AJ36">
            <v>0</v>
          </cell>
          <cell r="AK36">
            <v>0</v>
          </cell>
          <cell r="AL36">
            <v>0</v>
          </cell>
          <cell r="AM36">
            <v>5.2601639999999996</v>
          </cell>
          <cell r="AN36">
            <v>0</v>
          </cell>
          <cell r="AO36">
            <v>0</v>
          </cell>
          <cell r="AP36">
            <v>0</v>
          </cell>
          <cell r="AQ36">
            <v>2.9426359999999998</v>
          </cell>
          <cell r="AR36">
            <v>0.83254600000000001</v>
          </cell>
          <cell r="AS36">
            <v>0</v>
          </cell>
          <cell r="AU36">
            <v>0</v>
          </cell>
          <cell r="AW36">
            <v>3.1196069999999998</v>
          </cell>
          <cell r="AX36">
            <v>3.0047130000000002</v>
          </cell>
          <cell r="BC36">
            <v>0</v>
          </cell>
          <cell r="BF36">
            <v>3.5850789999999999</v>
          </cell>
          <cell r="BH36">
            <v>3.6221899999999998</v>
          </cell>
          <cell r="BI36">
            <v>3.6</v>
          </cell>
          <cell r="BJ36">
            <v>3.1871559999999999</v>
          </cell>
          <cell r="BL36">
            <v>3.1254080000000002</v>
          </cell>
          <cell r="BM36">
            <v>3.9835289999999999</v>
          </cell>
          <cell r="BP36">
            <v>10.992879</v>
          </cell>
          <cell r="BQ36">
            <v>11.550651</v>
          </cell>
          <cell r="BR36">
            <v>18.579635</v>
          </cell>
          <cell r="BS36">
            <v>21.745227</v>
          </cell>
          <cell r="BU36">
            <v>9.1835129999999996</v>
          </cell>
          <cell r="BW36">
            <v>0</v>
          </cell>
          <cell r="BY36">
            <v>3.3290890000000002</v>
          </cell>
          <cell r="BZ36">
            <v>4.8912649999999998</v>
          </cell>
          <cell r="CA36">
            <v>4.1628910000000001</v>
          </cell>
          <cell r="CB36">
            <v>2.0836790000000001</v>
          </cell>
          <cell r="CC36">
            <v>2.5143010000000001</v>
          </cell>
          <cell r="CD36">
            <v>0</v>
          </cell>
          <cell r="CE36">
            <v>3.946332</v>
          </cell>
          <cell r="CF36">
            <v>0</v>
          </cell>
          <cell r="CG36">
            <v>0</v>
          </cell>
          <cell r="CH36">
            <v>0</v>
          </cell>
          <cell r="CI36">
            <v>2.3866480000000001</v>
          </cell>
          <cell r="CJ36">
            <v>0.76313799999999998</v>
          </cell>
          <cell r="CK36">
            <v>0</v>
          </cell>
          <cell r="CT36" t="str">
            <v>5 W 35-39/21</v>
          </cell>
          <cell r="CU36">
            <v>604.096</v>
          </cell>
          <cell r="CV36">
            <v>125.20710000000001</v>
          </cell>
          <cell r="CW36">
            <v>1993.6908000000001</v>
          </cell>
          <cell r="CX36">
            <v>58.765800000000006</v>
          </cell>
          <cell r="CY36">
            <v>52.570099999999996</v>
          </cell>
          <cell r="CZ36">
            <v>6.7928000000000006</v>
          </cell>
          <cell r="DA36">
            <v>0</v>
          </cell>
          <cell r="DB36">
            <v>61.779000000000003</v>
          </cell>
          <cell r="DC36">
            <v>549.94010000000003</v>
          </cell>
          <cell r="DD36">
            <v>4.0122</v>
          </cell>
          <cell r="DE36">
            <v>12.559200000000001</v>
          </cell>
          <cell r="DF36">
            <v>79.775999999999996</v>
          </cell>
          <cell r="DG36">
            <v>10.3024</v>
          </cell>
          <cell r="DH36">
            <v>12.2287</v>
          </cell>
          <cell r="DI36">
            <v>332.46459999999996</v>
          </cell>
          <cell r="DJ36">
            <v>29.954599999999999</v>
          </cell>
          <cell r="DK36">
            <v>30.893999999999998</v>
          </cell>
          <cell r="DL36">
            <v>184.61579999999998</v>
          </cell>
          <cell r="DM36">
            <v>22.904</v>
          </cell>
          <cell r="DN36">
            <v>80.940600000000003</v>
          </cell>
          <cell r="DO36">
            <v>242.43720000000002</v>
          </cell>
          <cell r="DP36">
            <v>5122.4790000000003</v>
          </cell>
          <cell r="DQ36">
            <v>4818.4587999999994</v>
          </cell>
          <cell r="DR36">
            <v>1117.1255000000001</v>
          </cell>
          <cell r="DS36">
            <v>4522.8050000000003</v>
          </cell>
          <cell r="DT36">
            <v>1238.4663</v>
          </cell>
          <cell r="DU36">
            <v>572.30409999999995</v>
          </cell>
          <cell r="DV36">
            <v>235.39970000000002</v>
          </cell>
          <cell r="DW36">
            <v>0.153</v>
          </cell>
          <cell r="DX36">
            <v>1492.9184</v>
          </cell>
          <cell r="DY36">
            <v>3491.0357000000004</v>
          </cell>
          <cell r="DZ36">
            <v>447.60540000000003</v>
          </cell>
          <cell r="EA36">
            <v>312.86099999999999</v>
          </cell>
          <cell r="EB36">
            <v>374.82370000000003</v>
          </cell>
          <cell r="EC36">
            <v>764.90730000000008</v>
          </cell>
          <cell r="ED36">
            <v>300.46540000000005</v>
          </cell>
          <cell r="EE36">
            <v>823.05709999999999</v>
          </cell>
          <cell r="EF36">
            <v>1854.7923000000001</v>
          </cell>
          <cell r="EG36">
            <v>1076.9033999999999</v>
          </cell>
          <cell r="EH36">
            <v>1149.9823999999999</v>
          </cell>
          <cell r="EI36">
            <v>649.88919999999996</v>
          </cell>
          <cell r="EJ36">
            <v>771.69439999999997</v>
          </cell>
          <cell r="EK36">
            <v>1849.1173999999999</v>
          </cell>
          <cell r="EL36">
            <v>33177.571499999998</v>
          </cell>
        </row>
        <row r="37">
          <cell r="A37">
            <v>44409</v>
          </cell>
          <cell r="C37">
            <v>0</v>
          </cell>
          <cell r="E37">
            <v>6.2761969999999998</v>
          </cell>
          <cell r="F37">
            <v>0</v>
          </cell>
          <cell r="K37">
            <v>0</v>
          </cell>
          <cell r="N37">
            <v>6.3718089999999998</v>
          </cell>
          <cell r="P37">
            <v>0</v>
          </cell>
          <cell r="Q37">
            <v>0</v>
          </cell>
          <cell r="R37">
            <v>0</v>
          </cell>
          <cell r="T37">
            <v>0</v>
          </cell>
          <cell r="U37">
            <v>6.418482</v>
          </cell>
          <cell r="X37">
            <v>0</v>
          </cell>
          <cell r="Y37">
            <v>0</v>
          </cell>
          <cell r="Z37">
            <v>29.343287</v>
          </cell>
          <cell r="AA37">
            <v>32.897950000000002</v>
          </cell>
          <cell r="AC37">
            <v>11.965132000000001</v>
          </cell>
          <cell r="AE37">
            <v>0</v>
          </cell>
          <cell r="AG37">
            <v>5.9847000000000001</v>
          </cell>
          <cell r="AH37">
            <v>10.318045</v>
          </cell>
          <cell r="AI37">
            <v>6.7317770000000001</v>
          </cell>
          <cell r="AJ37">
            <v>3.8168700000000002</v>
          </cell>
          <cell r="AK37">
            <v>0</v>
          </cell>
          <cell r="AL37">
            <v>0</v>
          </cell>
          <cell r="AM37">
            <v>0</v>
          </cell>
          <cell r="AN37">
            <v>0</v>
          </cell>
          <cell r="AO37">
            <v>0</v>
          </cell>
          <cell r="AP37">
            <v>0</v>
          </cell>
          <cell r="AQ37">
            <v>2.980092</v>
          </cell>
          <cell r="AR37">
            <v>0.83221000000000001</v>
          </cell>
          <cell r="AS37">
            <v>0</v>
          </cell>
          <cell r="AU37">
            <v>3.305717</v>
          </cell>
          <cell r="AW37">
            <v>3.3912399999999998</v>
          </cell>
          <cell r="AX37">
            <v>3.1368939999999998</v>
          </cell>
          <cell r="BC37">
            <v>0</v>
          </cell>
          <cell r="BF37">
            <v>3.7107109999999999</v>
          </cell>
          <cell r="BH37">
            <v>2.2029930000000002</v>
          </cell>
          <cell r="BI37">
            <v>0</v>
          </cell>
          <cell r="BJ37">
            <v>3.1220699999999999</v>
          </cell>
          <cell r="BL37">
            <v>3.1060949999999998</v>
          </cell>
          <cell r="BM37">
            <v>3.8504849999999999</v>
          </cell>
          <cell r="BP37">
            <v>11.536683999999999</v>
          </cell>
          <cell r="BQ37">
            <v>11.200633</v>
          </cell>
          <cell r="BR37">
            <v>18.432182999999998</v>
          </cell>
          <cell r="BS37">
            <v>20.581434000000002</v>
          </cell>
          <cell r="BU37">
            <v>7.3177669999999999</v>
          </cell>
          <cell r="BW37">
            <v>11.669038</v>
          </cell>
          <cell r="BY37">
            <v>3.2818809999999998</v>
          </cell>
          <cell r="BZ37">
            <v>4.97661</v>
          </cell>
          <cell r="CA37">
            <v>4.7775210000000001</v>
          </cell>
          <cell r="CB37">
            <v>1.7661720000000001</v>
          </cell>
          <cell r="CC37">
            <v>2.2093560000000001</v>
          </cell>
          <cell r="CD37">
            <v>0</v>
          </cell>
          <cell r="CE37">
            <v>3.9037130000000002</v>
          </cell>
          <cell r="CF37">
            <v>0</v>
          </cell>
          <cell r="CG37">
            <v>0</v>
          </cell>
          <cell r="CH37">
            <v>0</v>
          </cell>
          <cell r="CI37">
            <v>2.5519790000000002</v>
          </cell>
          <cell r="CJ37">
            <v>0.77878800000000004</v>
          </cell>
          <cell r="CK37">
            <v>0</v>
          </cell>
          <cell r="CT37" t="str">
            <v>4 W 31-34/21</v>
          </cell>
          <cell r="CU37">
            <v>371.37720000000002</v>
          </cell>
          <cell r="CV37">
            <v>94.38669999999999</v>
          </cell>
          <cell r="CW37">
            <v>1478.5272</v>
          </cell>
          <cell r="CX37">
            <v>44.678599999999996</v>
          </cell>
          <cell r="CY37">
            <v>50.4621</v>
          </cell>
          <cell r="CZ37">
            <v>87.25439999999999</v>
          </cell>
          <cell r="DA37">
            <v>4.5815000000000001</v>
          </cell>
          <cell r="DB37">
            <v>14.991</v>
          </cell>
          <cell r="DC37">
            <v>276.74059999999997</v>
          </cell>
          <cell r="DD37">
            <v>14.217000000000001</v>
          </cell>
          <cell r="DE37">
            <v>7.8357000000000001</v>
          </cell>
          <cell r="DF37">
            <v>136.47279999999998</v>
          </cell>
          <cell r="DG37">
            <v>2.6866999999999996</v>
          </cell>
          <cell r="DH37">
            <v>12.412700000000001</v>
          </cell>
          <cell r="DI37">
            <v>257.37620000000004</v>
          </cell>
          <cell r="DJ37">
            <v>111.3905</v>
          </cell>
          <cell r="DK37">
            <v>352.66390000000001</v>
          </cell>
          <cell r="DL37">
            <v>188.80279999999999</v>
          </cell>
          <cell r="DM37">
            <v>16.898799999999998</v>
          </cell>
          <cell r="DN37">
            <v>29.419400000000003</v>
          </cell>
          <cell r="DO37">
            <v>519.2953</v>
          </cell>
          <cell r="DP37">
            <v>4611.4512999999997</v>
          </cell>
          <cell r="DQ37">
            <v>3415.7130000000002</v>
          </cell>
          <cell r="DR37">
            <v>502.58820000000003</v>
          </cell>
          <cell r="DS37">
            <v>3426.4951000000001</v>
          </cell>
          <cell r="DT37">
            <v>842.81630000000007</v>
          </cell>
          <cell r="DU37">
            <v>399.2842</v>
          </cell>
          <cell r="DV37">
            <v>1311.8518000000001</v>
          </cell>
          <cell r="DW37">
            <v>179.06639999999999</v>
          </cell>
          <cell r="DX37">
            <v>724.34050000000002</v>
          </cell>
          <cell r="DY37">
            <v>1766.4034999999999</v>
          </cell>
          <cell r="DZ37">
            <v>547.87310000000002</v>
          </cell>
          <cell r="EA37">
            <v>349.06259999999997</v>
          </cell>
          <cell r="EB37">
            <v>393.95059999999995</v>
          </cell>
          <cell r="EC37">
            <v>80.528499999999994</v>
          </cell>
          <cell r="ED37">
            <v>217.8005</v>
          </cell>
          <cell r="EE37">
            <v>704.72299999999996</v>
          </cell>
          <cell r="EF37">
            <v>2846.4242000000004</v>
          </cell>
          <cell r="EG37">
            <v>1538.8353</v>
          </cell>
          <cell r="EH37">
            <v>936.89549999999997</v>
          </cell>
          <cell r="EI37">
            <v>436.72750000000002</v>
          </cell>
          <cell r="EJ37">
            <v>438.17529999999999</v>
          </cell>
          <cell r="EK37">
            <v>4496.1091999999999</v>
          </cell>
          <cell r="EL37">
            <v>30287.452399999998</v>
          </cell>
        </row>
        <row r="38">
          <cell r="A38">
            <v>44378</v>
          </cell>
          <cell r="C38">
            <v>0</v>
          </cell>
          <cell r="E38">
            <v>6.3096129999999997</v>
          </cell>
          <cell r="F38">
            <v>0</v>
          </cell>
          <cell r="K38">
            <v>0</v>
          </cell>
          <cell r="N38">
            <v>6.4706279999999996</v>
          </cell>
          <cell r="P38">
            <v>0</v>
          </cell>
          <cell r="Q38">
            <v>0</v>
          </cell>
          <cell r="R38">
            <v>0</v>
          </cell>
          <cell r="T38">
            <v>0</v>
          </cell>
          <cell r="U38">
            <v>0</v>
          </cell>
          <cell r="X38">
            <v>17.465053000000001</v>
          </cell>
          <cell r="Y38">
            <v>0</v>
          </cell>
          <cell r="Z38">
            <v>20.812798000000001</v>
          </cell>
          <cell r="AA38">
            <v>33.782775000000001</v>
          </cell>
          <cell r="AC38">
            <v>10.681777</v>
          </cell>
          <cell r="AE38">
            <v>17.472114999999999</v>
          </cell>
          <cell r="AG38">
            <v>6.53315</v>
          </cell>
          <cell r="AH38">
            <v>0</v>
          </cell>
          <cell r="AI38">
            <v>6.8604529999999997</v>
          </cell>
          <cell r="AJ38">
            <v>4.3285910000000003</v>
          </cell>
          <cell r="AK38">
            <v>2.5746609999999999</v>
          </cell>
          <cell r="AL38">
            <v>0</v>
          </cell>
          <cell r="AM38">
            <v>0</v>
          </cell>
          <cell r="AN38">
            <v>0</v>
          </cell>
          <cell r="AO38">
            <v>0</v>
          </cell>
          <cell r="AP38">
            <v>0</v>
          </cell>
          <cell r="AQ38">
            <v>2.980092</v>
          </cell>
          <cell r="AR38">
            <v>0.84823700000000002</v>
          </cell>
          <cell r="AS38">
            <v>0</v>
          </cell>
          <cell r="AU38">
            <v>3.3061310000000002</v>
          </cell>
          <cell r="AW38">
            <v>3.4075850000000001</v>
          </cell>
          <cell r="AX38">
            <v>3.199999</v>
          </cell>
          <cell r="BC38">
            <v>0</v>
          </cell>
          <cell r="BF38">
            <v>4.0214939999999997</v>
          </cell>
          <cell r="BH38">
            <v>2.2041309999999998</v>
          </cell>
          <cell r="BI38">
            <v>0</v>
          </cell>
          <cell r="BJ38">
            <v>3.1097419999999998</v>
          </cell>
          <cell r="BL38">
            <v>3.3136540000000001</v>
          </cell>
          <cell r="BM38">
            <v>4.0803739999999999</v>
          </cell>
          <cell r="BP38">
            <v>11.241466000000001</v>
          </cell>
          <cell r="BQ38">
            <v>11.087531</v>
          </cell>
          <cell r="BR38">
            <v>15.857573</v>
          </cell>
          <cell r="BS38">
            <v>20.469308000000002</v>
          </cell>
          <cell r="BU38">
            <v>6.8860330000000003</v>
          </cell>
          <cell r="BW38">
            <v>9.7194230000000008</v>
          </cell>
          <cell r="BY38">
            <v>3.3997799999999998</v>
          </cell>
          <cell r="BZ38">
            <v>4.9651430000000003</v>
          </cell>
          <cell r="CA38">
            <v>4.9556319999999996</v>
          </cell>
          <cell r="CB38">
            <v>2.2744770000000001</v>
          </cell>
          <cell r="CC38">
            <v>1.982572</v>
          </cell>
          <cell r="CD38">
            <v>0</v>
          </cell>
          <cell r="CE38">
            <v>0</v>
          </cell>
          <cell r="CF38">
            <v>0</v>
          </cell>
          <cell r="CG38">
            <v>0</v>
          </cell>
          <cell r="CH38">
            <v>0</v>
          </cell>
          <cell r="CI38">
            <v>2.5371649999999999</v>
          </cell>
          <cell r="CJ38">
            <v>0.66525100000000004</v>
          </cell>
          <cell r="CK38">
            <v>0</v>
          </cell>
          <cell r="CT38" t="str">
            <v>4 W 27-30/21</v>
          </cell>
          <cell r="CU38">
            <v>347.04879999999997</v>
          </cell>
          <cell r="CV38">
            <v>20.7317</v>
          </cell>
          <cell r="CW38">
            <v>1442.3218999999999</v>
          </cell>
          <cell r="CX38">
            <v>68.698899999999995</v>
          </cell>
          <cell r="CY38">
            <v>47.534599999999998</v>
          </cell>
          <cell r="CZ38">
            <v>177.999</v>
          </cell>
          <cell r="DA38">
            <v>114.6759</v>
          </cell>
          <cell r="DB38">
            <v>0.78600000000000003</v>
          </cell>
          <cell r="DC38">
            <v>126.94489999999999</v>
          </cell>
          <cell r="DD38">
            <v>13.2798</v>
          </cell>
          <cell r="DE38">
            <v>13.823</v>
          </cell>
          <cell r="DF38">
            <v>129.8794</v>
          </cell>
          <cell r="DG38">
            <v>0.08</v>
          </cell>
          <cell r="DH38">
            <v>14.239100000000001</v>
          </cell>
          <cell r="DI38">
            <v>390.87220000000002</v>
          </cell>
          <cell r="DJ38">
            <v>292.15390000000002</v>
          </cell>
          <cell r="DK38">
            <v>149.6773</v>
          </cell>
          <cell r="DL38">
            <v>207.809</v>
          </cell>
          <cell r="DM38">
            <v>13.557799999999999</v>
          </cell>
          <cell r="DN38">
            <v>23.228900000000003</v>
          </cell>
          <cell r="DO38">
            <v>687.60080000000005</v>
          </cell>
          <cell r="DP38">
            <v>4761.5644000000002</v>
          </cell>
          <cell r="DQ38">
            <v>3078.4952999999996</v>
          </cell>
          <cell r="DR38">
            <v>484.66669999999999</v>
          </cell>
          <cell r="DS38">
            <v>3130.8038999999999</v>
          </cell>
          <cell r="DT38">
            <v>824.77850000000001</v>
          </cell>
          <cell r="DU38">
            <v>352.06979999999999</v>
          </cell>
          <cell r="DV38">
            <v>2143.7269999999999</v>
          </cell>
          <cell r="DW38">
            <v>1311.2963999999999</v>
          </cell>
          <cell r="DX38">
            <v>29.688800000000001</v>
          </cell>
          <cell r="DY38">
            <v>920.49459999999999</v>
          </cell>
          <cell r="DZ38">
            <v>941.73180000000002</v>
          </cell>
          <cell r="EA38">
            <v>348.78609999999998</v>
          </cell>
          <cell r="EB38">
            <v>391.87549999999999</v>
          </cell>
          <cell r="EC38">
            <v>18.6372</v>
          </cell>
          <cell r="ED38">
            <v>177.6267</v>
          </cell>
          <cell r="EE38">
            <v>596.2573000000001</v>
          </cell>
          <cell r="EF38">
            <v>2607.9830000000002</v>
          </cell>
          <cell r="EG38">
            <v>1403.7008000000001</v>
          </cell>
          <cell r="EH38">
            <v>768.40710000000001</v>
          </cell>
          <cell r="EI38">
            <v>480.1191</v>
          </cell>
          <cell r="EJ38">
            <v>448.43880000000001</v>
          </cell>
          <cell r="EK38">
            <v>4690.5942999999997</v>
          </cell>
          <cell r="EL38">
            <v>29070.842100000002</v>
          </cell>
        </row>
        <row r="39">
          <cell r="A39">
            <v>44348</v>
          </cell>
          <cell r="C39">
            <v>0</v>
          </cell>
          <cell r="E39">
            <v>6.4124670000000004</v>
          </cell>
          <cell r="F39">
            <v>0</v>
          </cell>
          <cell r="K39">
            <v>0</v>
          </cell>
          <cell r="N39">
            <v>6.5159750000000001</v>
          </cell>
          <cell r="P39">
            <v>0</v>
          </cell>
          <cell r="Q39">
            <v>0</v>
          </cell>
          <cell r="R39">
            <v>0</v>
          </cell>
          <cell r="T39">
            <v>0</v>
          </cell>
          <cell r="U39">
            <v>0</v>
          </cell>
          <cell r="X39">
            <v>18.909797000000001</v>
          </cell>
          <cell r="Y39">
            <v>0</v>
          </cell>
          <cell r="Z39">
            <v>17.492177999999999</v>
          </cell>
          <cell r="AA39">
            <v>21.910412000000001</v>
          </cell>
          <cell r="AC39">
            <v>10.571346</v>
          </cell>
          <cell r="AE39">
            <v>15.987816</v>
          </cell>
          <cell r="AG39">
            <v>7.458367</v>
          </cell>
          <cell r="AH39">
            <v>0</v>
          </cell>
          <cell r="AI39">
            <v>0</v>
          </cell>
          <cell r="AJ39">
            <v>4.9459090000000003</v>
          </cell>
          <cell r="AK39">
            <v>2.6582590000000001</v>
          </cell>
          <cell r="AL39">
            <v>0</v>
          </cell>
          <cell r="AM39">
            <v>0</v>
          </cell>
          <cell r="AN39">
            <v>0</v>
          </cell>
          <cell r="AO39">
            <v>0</v>
          </cell>
          <cell r="AP39">
            <v>0</v>
          </cell>
          <cell r="AQ39">
            <v>2.9426359999999998</v>
          </cell>
          <cell r="AR39">
            <v>0.80296100000000004</v>
          </cell>
          <cell r="AS39">
            <v>0</v>
          </cell>
          <cell r="AU39">
            <v>3.3061310000000002</v>
          </cell>
          <cell r="AW39">
            <v>3.2999559999999999</v>
          </cell>
          <cell r="AX39">
            <v>3.199999</v>
          </cell>
          <cell r="BC39">
            <v>0</v>
          </cell>
          <cell r="BF39">
            <v>4.0791079999999997</v>
          </cell>
          <cell r="BH39">
            <v>2.2071830000000001</v>
          </cell>
          <cell r="BI39">
            <v>0</v>
          </cell>
          <cell r="BJ39">
            <v>3.1128550000000001</v>
          </cell>
          <cell r="BL39">
            <v>3.3799079999999999</v>
          </cell>
          <cell r="BM39">
            <v>4.151497</v>
          </cell>
          <cell r="BP39">
            <v>10.465743</v>
          </cell>
          <cell r="BQ39">
            <v>11.029553</v>
          </cell>
          <cell r="BR39">
            <v>14.204242000000001</v>
          </cell>
          <cell r="BS39">
            <v>17.317799999999998</v>
          </cell>
          <cell r="BU39">
            <v>6.0618840000000001</v>
          </cell>
          <cell r="BW39">
            <v>8.4600810000000006</v>
          </cell>
          <cell r="BY39">
            <v>3.7575889999999998</v>
          </cell>
          <cell r="BZ39">
            <v>0</v>
          </cell>
          <cell r="CA39">
            <v>4.8808749999999996</v>
          </cell>
          <cell r="CB39">
            <v>2.3927269999999998</v>
          </cell>
          <cell r="CC39">
            <v>1.9542310000000001</v>
          </cell>
          <cell r="CD39">
            <v>0</v>
          </cell>
          <cell r="CE39">
            <v>0</v>
          </cell>
          <cell r="CF39">
            <v>0</v>
          </cell>
          <cell r="CG39">
            <v>0</v>
          </cell>
          <cell r="CH39">
            <v>0</v>
          </cell>
          <cell r="CI39">
            <v>2.564702</v>
          </cell>
          <cell r="CJ39">
            <v>0.72759200000000002</v>
          </cell>
          <cell r="CK39">
            <v>0</v>
          </cell>
          <cell r="CT39" t="str">
            <v>5 W 22-26/21</v>
          </cell>
          <cell r="CU39">
            <v>541.71839999999997</v>
          </cell>
          <cell r="CV39">
            <v>42.101399999999998</v>
          </cell>
          <cell r="CW39">
            <v>2162.1178</v>
          </cell>
          <cell r="CX39">
            <v>184.179</v>
          </cell>
          <cell r="CY39">
            <v>79.561999999999998</v>
          </cell>
          <cell r="CZ39">
            <v>259.03699999999998</v>
          </cell>
          <cell r="DA39">
            <v>180.0189</v>
          </cell>
          <cell r="DB39">
            <v>1.0999999999999999E-2</v>
          </cell>
          <cell r="DC39">
            <v>39.864100000000001</v>
          </cell>
          <cell r="DD39">
            <v>252.16579999999999</v>
          </cell>
          <cell r="DE39">
            <v>97.326599999999999</v>
          </cell>
          <cell r="DF39">
            <v>217.20670000000001</v>
          </cell>
          <cell r="DG39">
            <v>9.2999999999999999E-2</v>
          </cell>
          <cell r="DH39">
            <v>13.1051</v>
          </cell>
          <cell r="DI39">
            <v>695.4434</v>
          </cell>
          <cell r="DJ39">
            <v>223.1285</v>
          </cell>
          <cell r="DK39">
            <v>208.96520000000001</v>
          </cell>
          <cell r="DL39">
            <v>325.18890000000005</v>
          </cell>
          <cell r="DM39">
            <v>21.410400000000003</v>
          </cell>
          <cell r="DN39">
            <v>58.140900000000002</v>
          </cell>
          <cell r="DO39">
            <v>1035.3380999999999</v>
          </cell>
          <cell r="DP39">
            <v>7254.3411999999998</v>
          </cell>
          <cell r="DQ39">
            <v>4847.3440999999993</v>
          </cell>
          <cell r="DR39">
            <v>819.69240000000002</v>
          </cell>
          <cell r="DS39">
            <v>4744.1053000000002</v>
          </cell>
          <cell r="DT39">
            <v>1458.626</v>
          </cell>
          <cell r="DU39">
            <v>533.03359999999998</v>
          </cell>
          <cell r="DV39">
            <v>3061.9124999999999</v>
          </cell>
          <cell r="DW39">
            <v>1954.1457</v>
          </cell>
          <cell r="DX39">
            <v>0.312</v>
          </cell>
          <cell r="DY39">
            <v>669.51690000000008</v>
          </cell>
          <cell r="DZ39">
            <v>3000.2134000000001</v>
          </cell>
          <cell r="EA39">
            <v>293.32580000000002</v>
          </cell>
          <cell r="EB39">
            <v>550.70269999999994</v>
          </cell>
          <cell r="EC39">
            <v>22.463799999999999</v>
          </cell>
          <cell r="ED39">
            <v>271.1841</v>
          </cell>
          <cell r="EE39">
            <v>902.8676999999999</v>
          </cell>
          <cell r="EF39">
            <v>2826.3339000000001</v>
          </cell>
          <cell r="EG39">
            <v>1664.8281999999999</v>
          </cell>
          <cell r="EH39">
            <v>1112.3246999999999</v>
          </cell>
          <cell r="EI39">
            <v>807.1155</v>
          </cell>
          <cell r="EJ39">
            <v>661.89919999999995</v>
          </cell>
          <cell r="EK39">
            <v>7521.6194999999998</v>
          </cell>
          <cell r="EL39">
            <v>43101.7353</v>
          </cell>
        </row>
        <row r="40">
          <cell r="A40">
            <v>44317</v>
          </cell>
          <cell r="C40">
            <v>0</v>
          </cell>
          <cell r="E40">
            <v>6.4601040000000003</v>
          </cell>
          <cell r="F40">
            <v>0</v>
          </cell>
          <cell r="K40">
            <v>0</v>
          </cell>
          <cell r="N40">
            <v>6.5159079999999996</v>
          </cell>
          <cell r="P40">
            <v>0</v>
          </cell>
          <cell r="Q40">
            <v>0</v>
          </cell>
          <cell r="R40">
            <v>0</v>
          </cell>
          <cell r="T40">
            <v>0</v>
          </cell>
          <cell r="U40">
            <v>0</v>
          </cell>
          <cell r="X40">
            <v>19.898137999999999</v>
          </cell>
          <cell r="Y40">
            <v>9.2736529999999995</v>
          </cell>
          <cell r="Z40">
            <v>18.079353999999999</v>
          </cell>
          <cell r="AA40">
            <v>22.843923</v>
          </cell>
          <cell r="AC40">
            <v>12.694945000000001</v>
          </cell>
          <cell r="AE40">
            <v>14.826895</v>
          </cell>
          <cell r="AG40">
            <v>9.0229140000000001</v>
          </cell>
          <cell r="AH40">
            <v>0</v>
          </cell>
          <cell r="AI40">
            <v>0</v>
          </cell>
          <cell r="AJ40">
            <v>0</v>
          </cell>
          <cell r="AK40">
            <v>2.5737100000000002</v>
          </cell>
          <cell r="AL40">
            <v>0</v>
          </cell>
          <cell r="AM40">
            <v>0</v>
          </cell>
          <cell r="AN40">
            <v>0</v>
          </cell>
          <cell r="AO40">
            <v>0</v>
          </cell>
          <cell r="AP40">
            <v>0</v>
          </cell>
          <cell r="AQ40">
            <v>2.9799850000000001</v>
          </cell>
          <cell r="AR40">
            <v>0.800983</v>
          </cell>
          <cell r="AS40">
            <v>0</v>
          </cell>
          <cell r="AU40">
            <v>3.2112270000000001</v>
          </cell>
          <cell r="AW40">
            <v>3.1645569999999998</v>
          </cell>
          <cell r="AX40">
            <v>3.2033079999999998</v>
          </cell>
          <cell r="BC40">
            <v>0</v>
          </cell>
          <cell r="BF40">
            <v>4.0491549999999998</v>
          </cell>
          <cell r="BH40">
            <v>2.3325200000000001</v>
          </cell>
          <cell r="BI40">
            <v>0</v>
          </cell>
          <cell r="BJ40">
            <v>3.1017160000000001</v>
          </cell>
          <cell r="BL40">
            <v>3.1124830000000001</v>
          </cell>
          <cell r="BM40">
            <v>4.1626779999999997</v>
          </cell>
          <cell r="BP40">
            <v>14.385389</v>
          </cell>
          <cell r="BQ40">
            <v>8.3381240000000005</v>
          </cell>
          <cell r="BR40">
            <v>15.219082999999999</v>
          </cell>
          <cell r="BS40">
            <v>15.921317999999999</v>
          </cell>
          <cell r="BU40">
            <v>7.5996899999999998</v>
          </cell>
          <cell r="BW40">
            <v>11.968653</v>
          </cell>
          <cell r="BY40">
            <v>5.0821019999999999</v>
          </cell>
          <cell r="BZ40">
            <v>0</v>
          </cell>
          <cell r="CA40">
            <v>5.2117589999999998</v>
          </cell>
          <cell r="CB40">
            <v>2.7082259999999998</v>
          </cell>
          <cell r="CC40">
            <v>1.911931</v>
          </cell>
          <cell r="CD40">
            <v>0</v>
          </cell>
          <cell r="CE40">
            <v>4.5765539999999998</v>
          </cell>
          <cell r="CF40">
            <v>0</v>
          </cell>
          <cell r="CG40">
            <v>0</v>
          </cell>
          <cell r="CH40">
            <v>0</v>
          </cell>
          <cell r="CI40">
            <v>2.5594239999999999</v>
          </cell>
          <cell r="CJ40">
            <v>0.69930700000000001</v>
          </cell>
          <cell r="CK40">
            <v>0</v>
          </cell>
          <cell r="CT40" t="str">
            <v>4 W 18-21/21</v>
          </cell>
          <cell r="CU40">
            <v>588.58519999999999</v>
          </cell>
          <cell r="CV40">
            <v>66.195300000000003</v>
          </cell>
          <cell r="CW40">
            <v>2015.2249999999999</v>
          </cell>
          <cell r="CX40">
            <v>280.11430000000001</v>
          </cell>
          <cell r="CY40">
            <v>85.320800000000006</v>
          </cell>
          <cell r="CZ40">
            <v>58.573999999999998</v>
          </cell>
          <cell r="DA40">
            <v>40.408999999999999</v>
          </cell>
          <cell r="DB40">
            <v>6.0000000000000001E-3</v>
          </cell>
          <cell r="DC40">
            <v>3.2000000000000001E-2</v>
          </cell>
          <cell r="DD40">
            <v>247.4324</v>
          </cell>
          <cell r="DE40">
            <v>114.37610000000001</v>
          </cell>
          <cell r="DF40">
            <v>189.61410000000001</v>
          </cell>
          <cell r="DG40">
            <v>8.5999999999999993E-2</v>
          </cell>
          <cell r="DH40">
            <v>27.5717</v>
          </cell>
          <cell r="DI40">
            <v>561.58640000000003</v>
          </cell>
          <cell r="DJ40">
            <v>44.715300000000006</v>
          </cell>
          <cell r="DK40">
            <v>28.326599999999999</v>
          </cell>
          <cell r="DL40">
            <v>209.0617</v>
          </cell>
          <cell r="DM40">
            <v>34.556699999999999</v>
          </cell>
          <cell r="DN40">
            <v>53.3964</v>
          </cell>
          <cell r="DO40">
            <v>323.05740000000003</v>
          </cell>
          <cell r="DP40">
            <v>5315.6165000000001</v>
          </cell>
          <cell r="DQ40">
            <v>4972.6512000000002</v>
          </cell>
          <cell r="DR40">
            <v>1098.0468999999998</v>
          </cell>
          <cell r="DS40">
            <v>4306.5082999999995</v>
          </cell>
          <cell r="DT40">
            <v>1726.8178</v>
          </cell>
          <cell r="DU40">
            <v>556.32010000000002</v>
          </cell>
          <cell r="DV40">
            <v>1095.0681000000002</v>
          </cell>
          <cell r="DW40">
            <v>248.48820000000001</v>
          </cell>
          <cell r="DX40">
            <v>0.122</v>
          </cell>
          <cell r="DY40">
            <v>391.79059999999998</v>
          </cell>
          <cell r="DZ40">
            <v>2282.3090999999999</v>
          </cell>
          <cell r="EA40">
            <v>444.51440000000002</v>
          </cell>
          <cell r="EB40">
            <v>612.54769999999996</v>
          </cell>
          <cell r="EC40">
            <v>100.30119999999999</v>
          </cell>
          <cell r="ED40">
            <v>275.06740000000002</v>
          </cell>
          <cell r="EE40">
            <v>721.31140000000005</v>
          </cell>
          <cell r="EF40">
            <v>1293.3947000000001</v>
          </cell>
          <cell r="EG40">
            <v>527.9498000000001</v>
          </cell>
          <cell r="EH40">
            <v>920.40150000000006</v>
          </cell>
          <cell r="EI40">
            <v>752.74639999999999</v>
          </cell>
          <cell r="EJ40">
            <v>792.84159999999997</v>
          </cell>
          <cell r="EK40">
            <v>3007.5333999999998</v>
          </cell>
          <cell r="EL40">
            <v>29649.156600000002</v>
          </cell>
        </row>
        <row r="41">
          <cell r="A41">
            <v>44287</v>
          </cell>
          <cell r="C41">
            <v>0</v>
          </cell>
          <cell r="E41">
            <v>6.105721</v>
          </cell>
          <cell r="F41">
            <v>0</v>
          </cell>
          <cell r="K41">
            <v>0</v>
          </cell>
          <cell r="N41">
            <v>6.5295209999999999</v>
          </cell>
          <cell r="P41">
            <v>0</v>
          </cell>
          <cell r="Q41">
            <v>0</v>
          </cell>
          <cell r="R41">
            <v>0</v>
          </cell>
          <cell r="T41">
            <v>0</v>
          </cell>
          <cell r="U41">
            <v>0</v>
          </cell>
          <cell r="X41">
            <v>0</v>
          </cell>
          <cell r="Y41">
            <v>8.6894849999999995</v>
          </cell>
          <cell r="Z41">
            <v>20.148575000000001</v>
          </cell>
          <cell r="AA41">
            <v>23.598951</v>
          </cell>
          <cell r="AC41">
            <v>0</v>
          </cell>
          <cell r="AE41">
            <v>0</v>
          </cell>
          <cell r="AG41">
            <v>0</v>
          </cell>
          <cell r="AH41">
            <v>0</v>
          </cell>
          <cell r="AI41">
            <v>0</v>
          </cell>
          <cell r="AJ41">
            <v>0</v>
          </cell>
          <cell r="AK41">
            <v>2.7050149999999999</v>
          </cell>
          <cell r="AL41">
            <v>0</v>
          </cell>
          <cell r="AM41">
            <v>0</v>
          </cell>
          <cell r="AN41">
            <v>0</v>
          </cell>
          <cell r="AO41">
            <v>0</v>
          </cell>
          <cell r="AP41">
            <v>0</v>
          </cell>
          <cell r="AQ41">
            <v>2.9424109999999999</v>
          </cell>
          <cell r="AR41">
            <v>0.83215899999999998</v>
          </cell>
          <cell r="AS41">
            <v>0</v>
          </cell>
          <cell r="AU41">
            <v>3.2137060000000002</v>
          </cell>
          <cell r="AW41">
            <v>3.2763279999999999</v>
          </cell>
          <cell r="AX41">
            <v>3.217495</v>
          </cell>
          <cell r="BC41">
            <v>0</v>
          </cell>
          <cell r="BF41">
            <v>4.0751179999999998</v>
          </cell>
          <cell r="BH41">
            <v>2.854133</v>
          </cell>
          <cell r="BI41">
            <v>3.1496209999999998</v>
          </cell>
          <cell r="BJ41">
            <v>3.051771</v>
          </cell>
          <cell r="BL41">
            <v>3.1809150000000002</v>
          </cell>
          <cell r="BM41">
            <v>3.6382150000000002</v>
          </cell>
          <cell r="BP41">
            <v>0</v>
          </cell>
          <cell r="BQ41">
            <v>5.2575659999999997</v>
          </cell>
          <cell r="BR41">
            <v>17.417978000000002</v>
          </cell>
          <cell r="BS41">
            <v>20.491810000000001</v>
          </cell>
          <cell r="BU41">
            <v>9.6209889999999998</v>
          </cell>
          <cell r="BW41">
            <v>0</v>
          </cell>
          <cell r="BY41">
            <v>6.0176569999999998</v>
          </cell>
          <cell r="BZ41">
            <v>0</v>
          </cell>
          <cell r="CA41">
            <v>5.4610149999999997</v>
          </cell>
          <cell r="CB41">
            <v>3.5871420000000001</v>
          </cell>
          <cell r="CC41">
            <v>1.7217560000000001</v>
          </cell>
          <cell r="CD41">
            <v>0</v>
          </cell>
          <cell r="CE41">
            <v>4.2064329999999996</v>
          </cell>
          <cell r="CF41">
            <v>0</v>
          </cell>
          <cell r="CG41">
            <v>0</v>
          </cell>
          <cell r="CH41">
            <v>0</v>
          </cell>
          <cell r="CI41">
            <v>2.5481370000000001</v>
          </cell>
          <cell r="CJ41">
            <v>0.67037899999999995</v>
          </cell>
          <cell r="CK41">
            <v>0</v>
          </cell>
          <cell r="CT41" t="str">
            <v>4 W 14-17/21</v>
          </cell>
          <cell r="CU41">
            <v>615.8655</v>
          </cell>
          <cell r="CV41">
            <v>80.9893</v>
          </cell>
          <cell r="CW41">
            <v>2019.9255000000001</v>
          </cell>
          <cell r="CX41">
            <v>291.4486</v>
          </cell>
          <cell r="CY41">
            <v>107.0758</v>
          </cell>
          <cell r="CZ41">
            <v>0.25059999999999999</v>
          </cell>
          <cell r="DA41">
            <v>0</v>
          </cell>
          <cell r="DB41">
            <v>1E-3</v>
          </cell>
          <cell r="DC41">
            <v>1.1900999999999999</v>
          </cell>
          <cell r="DD41">
            <v>302.8612</v>
          </cell>
          <cell r="DE41">
            <v>170.1464</v>
          </cell>
          <cell r="DF41">
            <v>199.84870000000001</v>
          </cell>
          <cell r="DG41">
            <v>11.930999999999999</v>
          </cell>
          <cell r="DH41">
            <v>23.835099999999997</v>
          </cell>
          <cell r="DI41">
            <v>693.22050000000002</v>
          </cell>
          <cell r="DJ41">
            <v>9.7089999999999996</v>
          </cell>
          <cell r="DK41">
            <v>3.8090000000000002</v>
          </cell>
          <cell r="DL41">
            <v>248.71700000000001</v>
          </cell>
          <cell r="DM41">
            <v>26.918900000000001</v>
          </cell>
          <cell r="DN41">
            <v>49.144800000000004</v>
          </cell>
          <cell r="DO41">
            <v>98.75869999999999</v>
          </cell>
          <cell r="DP41">
            <v>5276.5956999999999</v>
          </cell>
          <cell r="DQ41">
            <v>5389.3472999999994</v>
          </cell>
          <cell r="DR41">
            <v>1341.1614</v>
          </cell>
          <cell r="DS41">
            <v>4408.5249999999996</v>
          </cell>
          <cell r="DT41">
            <v>2539.5304999999998</v>
          </cell>
          <cell r="DU41">
            <v>487.17970000000003</v>
          </cell>
          <cell r="DV41">
            <v>72.702199999999991</v>
          </cell>
          <cell r="DW41">
            <v>0.29199999999999998</v>
          </cell>
          <cell r="DX41">
            <v>0.15</v>
          </cell>
          <cell r="DY41">
            <v>444.72359999999998</v>
          </cell>
          <cell r="DZ41">
            <v>2935.5717</v>
          </cell>
          <cell r="EA41">
            <v>405.82650000000001</v>
          </cell>
          <cell r="EB41">
            <v>464.00409999999999</v>
          </cell>
          <cell r="EC41">
            <v>573.97259999999994</v>
          </cell>
          <cell r="ED41">
            <v>483.6902</v>
          </cell>
          <cell r="EE41">
            <v>697.96900000000005</v>
          </cell>
          <cell r="EF41">
            <v>167.83199999999999</v>
          </cell>
          <cell r="EG41">
            <v>39.406599999999997</v>
          </cell>
          <cell r="EH41">
            <v>1053.1030000000001</v>
          </cell>
          <cell r="EI41">
            <v>811.47940000000006</v>
          </cell>
          <cell r="EJ41">
            <v>907.81790000000001</v>
          </cell>
          <cell r="EK41">
            <v>1002.6790999999999</v>
          </cell>
          <cell r="EL41">
            <v>27639.994200000001</v>
          </cell>
        </row>
        <row r="42">
          <cell r="A42">
            <v>44256</v>
          </cell>
          <cell r="C42">
            <v>0</v>
          </cell>
          <cell r="E42">
            <v>6.385103</v>
          </cell>
          <cell r="F42">
            <v>0</v>
          </cell>
          <cell r="K42">
            <v>0</v>
          </cell>
          <cell r="N42">
            <v>6.5294590000000001</v>
          </cell>
          <cell r="P42">
            <v>0</v>
          </cell>
          <cell r="Q42">
            <v>0</v>
          </cell>
          <cell r="R42">
            <v>0</v>
          </cell>
          <cell r="T42">
            <v>0</v>
          </cell>
          <cell r="U42">
            <v>0</v>
          </cell>
          <cell r="X42">
            <v>0</v>
          </cell>
          <cell r="Y42">
            <v>11.457776000000001</v>
          </cell>
          <cell r="Z42">
            <v>21.334530000000001</v>
          </cell>
          <cell r="AA42">
            <v>21.157710000000002</v>
          </cell>
          <cell r="AC42">
            <v>0</v>
          </cell>
          <cell r="AE42">
            <v>0</v>
          </cell>
          <cell r="AG42">
            <v>0</v>
          </cell>
          <cell r="AH42">
            <v>0</v>
          </cell>
          <cell r="AI42">
            <v>0</v>
          </cell>
          <cell r="AJ42">
            <v>0</v>
          </cell>
          <cell r="AK42">
            <v>2.4504350000000001</v>
          </cell>
          <cell r="AL42">
            <v>0</v>
          </cell>
          <cell r="AM42">
            <v>0</v>
          </cell>
          <cell r="AN42">
            <v>0</v>
          </cell>
          <cell r="AO42">
            <v>0</v>
          </cell>
          <cell r="AP42">
            <v>0</v>
          </cell>
          <cell r="AQ42">
            <v>2.9392260000000001</v>
          </cell>
          <cell r="AR42">
            <v>0.83973200000000003</v>
          </cell>
          <cell r="AS42">
            <v>0</v>
          </cell>
          <cell r="AU42">
            <v>3.2111939999999999</v>
          </cell>
          <cell r="AW42">
            <v>3.3220770000000002</v>
          </cell>
          <cell r="AX42">
            <v>3.2791769999999998</v>
          </cell>
          <cell r="BC42">
            <v>0</v>
          </cell>
          <cell r="BF42">
            <v>4.2344670000000004</v>
          </cell>
          <cell r="BH42">
            <v>3.5573549999999998</v>
          </cell>
          <cell r="BI42">
            <v>3.430434</v>
          </cell>
          <cell r="BJ42">
            <v>2.772513</v>
          </cell>
          <cell r="BL42">
            <v>3.1231680000000002</v>
          </cell>
          <cell r="BM42">
            <v>3.7599589999999998</v>
          </cell>
          <cell r="BP42">
            <v>0</v>
          </cell>
          <cell r="BQ42">
            <v>8.0080849999999995</v>
          </cell>
          <cell r="BR42">
            <v>17.096475000000002</v>
          </cell>
          <cell r="BS42">
            <v>21.172798</v>
          </cell>
          <cell r="BU42">
            <v>0</v>
          </cell>
          <cell r="BW42">
            <v>0</v>
          </cell>
          <cell r="BY42">
            <v>4.89466</v>
          </cell>
          <cell r="BZ42">
            <v>0</v>
          </cell>
          <cell r="CA42">
            <v>6.0609849999999996</v>
          </cell>
          <cell r="CB42">
            <v>3.614274</v>
          </cell>
          <cell r="CC42">
            <v>1.8214600000000001</v>
          </cell>
          <cell r="CD42">
            <v>0</v>
          </cell>
          <cell r="CE42">
            <v>3.7907169999999999</v>
          </cell>
          <cell r="CF42">
            <v>0</v>
          </cell>
          <cell r="CG42">
            <v>0</v>
          </cell>
          <cell r="CH42">
            <v>0</v>
          </cell>
          <cell r="CI42">
            <v>2.5329429999999999</v>
          </cell>
          <cell r="CJ42">
            <v>0.70012200000000002</v>
          </cell>
          <cell r="CK42">
            <v>0</v>
          </cell>
          <cell r="CT42" t="str">
            <v>5 W 09-13/21</v>
          </cell>
          <cell r="CU42">
            <v>844.51990000000001</v>
          </cell>
          <cell r="CV42">
            <v>169.38470000000001</v>
          </cell>
          <cell r="CW42">
            <v>2753.7967000000003</v>
          </cell>
          <cell r="CX42">
            <v>599.81849999999997</v>
          </cell>
          <cell r="CY42">
            <v>179.0488</v>
          </cell>
          <cell r="CZ42">
            <v>2E-3</v>
          </cell>
          <cell r="DA42">
            <v>0</v>
          </cell>
          <cell r="DB42">
            <v>0</v>
          </cell>
          <cell r="DC42">
            <v>0.53789999999999993</v>
          </cell>
          <cell r="DD42">
            <v>283.58390000000003</v>
          </cell>
          <cell r="DE42">
            <v>200.82989999999998</v>
          </cell>
          <cell r="DF42">
            <v>115.1018</v>
          </cell>
          <cell r="DG42">
            <v>101.84529999999999</v>
          </cell>
          <cell r="DH42">
            <v>36.760599999999997</v>
          </cell>
          <cell r="DI42">
            <v>759.13930000000005</v>
          </cell>
          <cell r="DJ42">
            <v>3.7139000000000002</v>
          </cell>
          <cell r="DK42">
            <v>1.2E-2</v>
          </cell>
          <cell r="DL42">
            <v>466.26909999999998</v>
          </cell>
          <cell r="DM42">
            <v>67.188800000000001</v>
          </cell>
          <cell r="DN42">
            <v>113.2132</v>
          </cell>
          <cell r="DO42">
            <v>12.219899999999999</v>
          </cell>
          <cell r="DP42">
            <v>7263.7600999999995</v>
          </cell>
          <cell r="DQ42">
            <v>7507.9767000000002</v>
          </cell>
          <cell r="DR42">
            <v>1815.2456000000002</v>
          </cell>
          <cell r="DS42">
            <v>5602.0217999999995</v>
          </cell>
          <cell r="DT42">
            <v>3068.3910000000001</v>
          </cell>
          <cell r="DU42">
            <v>721.45309999999995</v>
          </cell>
          <cell r="DV42">
            <v>8.0410000000000004</v>
          </cell>
          <cell r="DW42">
            <v>0.13700000000000001</v>
          </cell>
          <cell r="DX42">
            <v>0.219</v>
          </cell>
          <cell r="DY42">
            <v>475.22750000000002</v>
          </cell>
          <cell r="DZ42">
            <v>2626.6731</v>
          </cell>
          <cell r="EA42">
            <v>282.36930000000001</v>
          </cell>
          <cell r="EB42">
            <v>464.87709999999998</v>
          </cell>
          <cell r="EC42">
            <v>2043.7873</v>
          </cell>
          <cell r="ED42">
            <v>492.28100000000001</v>
          </cell>
          <cell r="EE42">
            <v>1029.6408000000001</v>
          </cell>
          <cell r="EF42">
            <v>102.4627</v>
          </cell>
          <cell r="EG42">
            <v>9.1721000000000004</v>
          </cell>
          <cell r="EH42">
            <v>1380.1295</v>
          </cell>
          <cell r="EI42">
            <v>1363.7268999999999</v>
          </cell>
          <cell r="EJ42">
            <v>1346.0938000000001</v>
          </cell>
          <cell r="EK42">
            <v>279.12569999999999</v>
          </cell>
          <cell r="EL42">
            <v>36022.6855</v>
          </cell>
        </row>
        <row r="43">
          <cell r="A43">
            <v>44228</v>
          </cell>
          <cell r="C43">
            <v>0</v>
          </cell>
          <cell r="E43">
            <v>6.4955879999999997</v>
          </cell>
          <cell r="F43">
            <v>0</v>
          </cell>
          <cell r="K43">
            <v>0</v>
          </cell>
          <cell r="N43">
            <v>6.5075690000000002</v>
          </cell>
          <cell r="P43">
            <v>6.5172819999999998</v>
          </cell>
          <cell r="Q43">
            <v>6.5963370000000001</v>
          </cell>
          <cell r="R43">
            <v>0</v>
          </cell>
          <cell r="T43">
            <v>0</v>
          </cell>
          <cell r="U43">
            <v>0</v>
          </cell>
          <cell r="X43">
            <v>0</v>
          </cell>
          <cell r="Y43">
            <v>0</v>
          </cell>
          <cell r="Z43">
            <v>0</v>
          </cell>
          <cell r="AA43">
            <v>0</v>
          </cell>
          <cell r="AC43">
            <v>0</v>
          </cell>
          <cell r="AE43">
            <v>0</v>
          </cell>
          <cell r="AG43">
            <v>0</v>
          </cell>
          <cell r="AH43">
            <v>0</v>
          </cell>
          <cell r="AI43">
            <v>0</v>
          </cell>
          <cell r="AJ43">
            <v>0</v>
          </cell>
          <cell r="AK43">
            <v>2.7620879999999999</v>
          </cell>
          <cell r="AL43">
            <v>0</v>
          </cell>
          <cell r="AM43">
            <v>4.5191229999999996</v>
          </cell>
          <cell r="AN43">
            <v>0</v>
          </cell>
          <cell r="AO43">
            <v>0</v>
          </cell>
          <cell r="AP43">
            <v>0</v>
          </cell>
          <cell r="AQ43">
            <v>2.9451299999999998</v>
          </cell>
          <cell r="AR43">
            <v>0.87204300000000001</v>
          </cell>
          <cell r="AS43">
            <v>0</v>
          </cell>
          <cell r="AU43">
            <v>3.1997589999999998</v>
          </cell>
          <cell r="AW43">
            <v>3.1466349999999998</v>
          </cell>
          <cell r="AX43">
            <v>3.2851720000000002</v>
          </cell>
          <cell r="BC43">
            <v>0</v>
          </cell>
          <cell r="BF43">
            <v>4.258839</v>
          </cell>
          <cell r="BH43">
            <v>3.5456729999999999</v>
          </cell>
          <cell r="BI43">
            <v>3.4417270000000002</v>
          </cell>
          <cell r="BJ43">
            <v>2.9958809999999998</v>
          </cell>
          <cell r="BL43">
            <v>3.1</v>
          </cell>
          <cell r="BM43">
            <v>4.1509309999999999</v>
          </cell>
          <cell r="BP43">
            <v>0</v>
          </cell>
          <cell r="BQ43">
            <v>8.4194840000000006</v>
          </cell>
          <cell r="BR43">
            <v>15.881465</v>
          </cell>
          <cell r="BS43">
            <v>20.526001999999998</v>
          </cell>
          <cell r="BU43">
            <v>0</v>
          </cell>
          <cell r="BW43">
            <v>0</v>
          </cell>
          <cell r="BY43">
            <v>0</v>
          </cell>
          <cell r="BZ43">
            <v>0</v>
          </cell>
          <cell r="CA43">
            <v>6.4476659999999999</v>
          </cell>
          <cell r="CB43">
            <v>3.6722579999999998</v>
          </cell>
          <cell r="CC43">
            <v>1.8267549999999999</v>
          </cell>
          <cell r="CD43">
            <v>0</v>
          </cell>
          <cell r="CE43">
            <v>3.393205</v>
          </cell>
          <cell r="CF43">
            <v>0</v>
          </cell>
          <cell r="CG43">
            <v>0</v>
          </cell>
          <cell r="CH43">
            <v>0</v>
          </cell>
          <cell r="CI43">
            <v>2.527307</v>
          </cell>
          <cell r="CJ43">
            <v>0.70028599999999996</v>
          </cell>
          <cell r="CK43">
            <v>0</v>
          </cell>
          <cell r="CT43" t="str">
            <v>4 W 05-08/21</v>
          </cell>
          <cell r="CU43">
            <v>704.0095</v>
          </cell>
          <cell r="CV43">
            <v>142.12979999999999</v>
          </cell>
          <cell r="CW43">
            <v>1963.6255000000001</v>
          </cell>
          <cell r="CX43">
            <v>474.25650000000002</v>
          </cell>
          <cell r="CY43">
            <v>165.50060000000002</v>
          </cell>
          <cell r="CZ43">
            <v>0.41139999999999999</v>
          </cell>
          <cell r="DA43">
            <v>0</v>
          </cell>
          <cell r="DB43">
            <v>1E-3</v>
          </cell>
          <cell r="DC43">
            <v>7.0449999999999999</v>
          </cell>
          <cell r="DD43">
            <v>22.294</v>
          </cell>
          <cell r="DE43">
            <v>31.371500000000001</v>
          </cell>
          <cell r="DF43">
            <v>22.260099999999998</v>
          </cell>
          <cell r="DG43">
            <v>192.8176</v>
          </cell>
          <cell r="DH43">
            <v>28.241599999999998</v>
          </cell>
          <cell r="DI43">
            <v>531.86109999999996</v>
          </cell>
          <cell r="DJ43">
            <v>0.89879999999999993</v>
          </cell>
          <cell r="DK43">
            <v>2.5999999999999999E-2</v>
          </cell>
          <cell r="DL43">
            <v>247.07499999999999</v>
          </cell>
          <cell r="DM43">
            <v>37.902900000000002</v>
          </cell>
          <cell r="DN43">
            <v>81.57289999999999</v>
          </cell>
          <cell r="DO43">
            <v>4.0000000000000001E-3</v>
          </cell>
          <cell r="DP43">
            <v>5529.7640999999994</v>
          </cell>
          <cell r="DQ43">
            <v>5803.1877000000004</v>
          </cell>
          <cell r="DR43">
            <v>1490.1073000000001</v>
          </cell>
          <cell r="DS43">
            <v>4511.4023999999999</v>
          </cell>
          <cell r="DT43">
            <v>2899.3672999999999</v>
          </cell>
          <cell r="DU43">
            <v>659.34019999999998</v>
          </cell>
          <cell r="DV43">
            <v>5.5810000000000004</v>
          </cell>
          <cell r="DW43">
            <v>0.123</v>
          </cell>
          <cell r="DX43">
            <v>0.37</v>
          </cell>
          <cell r="DY43">
            <v>293.98700000000002</v>
          </cell>
          <cell r="DZ43">
            <v>579.09910000000002</v>
          </cell>
          <cell r="EA43">
            <v>168.52590000000001</v>
          </cell>
          <cell r="EB43">
            <v>365.1705</v>
          </cell>
          <cell r="EC43">
            <v>3536.1261</v>
          </cell>
          <cell r="ED43">
            <v>536.30540000000008</v>
          </cell>
          <cell r="EE43">
            <v>763.11930000000007</v>
          </cell>
          <cell r="EF43">
            <v>10.9588</v>
          </cell>
          <cell r="EG43">
            <v>6.7911000000000001</v>
          </cell>
          <cell r="EH43">
            <v>1201.317</v>
          </cell>
          <cell r="EI43">
            <v>918.93680000000006</v>
          </cell>
          <cell r="EJ43">
            <v>921.48119999999994</v>
          </cell>
          <cell r="EK43">
            <v>0.54100000000000004</v>
          </cell>
          <cell r="EL43">
            <v>29232.680499999999</v>
          </cell>
        </row>
        <row r="44">
          <cell r="A44">
            <v>44197</v>
          </cell>
          <cell r="C44">
            <v>0</v>
          </cell>
          <cell r="E44">
            <v>6.4740970000000004</v>
          </cell>
          <cell r="F44">
            <v>0</v>
          </cell>
          <cell r="K44">
            <v>0</v>
          </cell>
          <cell r="N44">
            <v>6.5243520000000004</v>
          </cell>
          <cell r="P44">
            <v>6.4947220000000003</v>
          </cell>
          <cell r="Q44">
            <v>6.5996180000000004</v>
          </cell>
          <cell r="R44">
            <v>0</v>
          </cell>
          <cell r="T44">
            <v>0</v>
          </cell>
          <cell r="U44">
            <v>0</v>
          </cell>
          <cell r="X44">
            <v>0</v>
          </cell>
          <cell r="Y44">
            <v>0</v>
          </cell>
          <cell r="Z44">
            <v>0</v>
          </cell>
          <cell r="AA44">
            <v>24.242327</v>
          </cell>
          <cell r="AC44">
            <v>0</v>
          </cell>
          <cell r="AE44">
            <v>0</v>
          </cell>
          <cell r="AG44">
            <v>0</v>
          </cell>
          <cell r="AH44">
            <v>0</v>
          </cell>
          <cell r="AI44">
            <v>0</v>
          </cell>
          <cell r="AJ44">
            <v>0</v>
          </cell>
          <cell r="AK44">
            <v>2.9057879999999998</v>
          </cell>
          <cell r="AL44">
            <v>0</v>
          </cell>
          <cell r="AM44">
            <v>4.4511370000000001</v>
          </cell>
          <cell r="AN44">
            <v>0</v>
          </cell>
          <cell r="AO44">
            <v>0</v>
          </cell>
          <cell r="AP44">
            <v>0</v>
          </cell>
          <cell r="AQ44">
            <v>2.5649139999999999</v>
          </cell>
          <cell r="AR44">
            <v>0.876309</v>
          </cell>
          <cell r="AS44">
            <v>0</v>
          </cell>
          <cell r="AU44">
            <v>3.0408569999999999</v>
          </cell>
          <cell r="AW44">
            <v>3.2624840000000002</v>
          </cell>
          <cell r="AX44">
            <v>3.2755709999999998</v>
          </cell>
          <cell r="BC44">
            <v>0</v>
          </cell>
          <cell r="BF44">
            <v>4.1398409999999997</v>
          </cell>
          <cell r="BH44">
            <v>3.37568</v>
          </cell>
          <cell r="BI44">
            <v>3.63401</v>
          </cell>
          <cell r="BJ44">
            <v>3.0056859999999999</v>
          </cell>
          <cell r="BL44">
            <v>3.1</v>
          </cell>
          <cell r="BM44">
            <v>3.9469789999999998</v>
          </cell>
          <cell r="BP44">
            <v>0</v>
          </cell>
          <cell r="BQ44">
            <v>13.348831000000001</v>
          </cell>
          <cell r="BR44">
            <v>15.443102</v>
          </cell>
          <cell r="BS44">
            <v>20.172232000000001</v>
          </cell>
          <cell r="BU44">
            <v>0</v>
          </cell>
          <cell r="BW44">
            <v>0</v>
          </cell>
          <cell r="BY44">
            <v>0</v>
          </cell>
          <cell r="BZ44">
            <v>0</v>
          </cell>
          <cell r="CA44">
            <v>6.6208159999999996</v>
          </cell>
          <cell r="CB44">
            <v>3.6353390000000001</v>
          </cell>
          <cell r="CC44">
            <v>1.5557669999999999</v>
          </cell>
          <cell r="CD44">
            <v>0</v>
          </cell>
          <cell r="CE44">
            <v>2.8121019999999999</v>
          </cell>
          <cell r="CF44">
            <v>0</v>
          </cell>
          <cell r="CG44">
            <v>0</v>
          </cell>
          <cell r="CH44">
            <v>0</v>
          </cell>
          <cell r="CI44">
            <v>2.5997020000000002</v>
          </cell>
          <cell r="CJ44">
            <v>0.60412600000000005</v>
          </cell>
          <cell r="CK44">
            <v>0</v>
          </cell>
          <cell r="CT44" t="str">
            <v>4 W 01-04/21</v>
          </cell>
          <cell r="CU44">
            <v>662.52919999999995</v>
          </cell>
          <cell r="CV44">
            <v>151.6574</v>
          </cell>
          <cell r="CW44">
            <v>2046.3001999999999</v>
          </cell>
          <cell r="CX44">
            <v>762.73619999999994</v>
          </cell>
          <cell r="CY44">
            <v>154.63070000000002</v>
          </cell>
          <cell r="CZ44">
            <v>6.0000000000000001E-3</v>
          </cell>
          <cell r="DA44">
            <v>0</v>
          </cell>
          <cell r="DB44">
            <v>0</v>
          </cell>
          <cell r="DC44">
            <v>9.1412999999999993</v>
          </cell>
          <cell r="DD44">
            <v>1.395</v>
          </cell>
          <cell r="DE44">
            <v>21.314700000000002</v>
          </cell>
          <cell r="DF44">
            <v>14.465</v>
          </cell>
          <cell r="DG44">
            <v>470.10329999999999</v>
          </cell>
          <cell r="DH44">
            <v>30.566400000000002</v>
          </cell>
          <cell r="DI44">
            <v>512.47130000000004</v>
          </cell>
          <cell r="DJ44">
            <v>9.4E-2</v>
          </cell>
          <cell r="DK44">
            <v>3.1E-2</v>
          </cell>
          <cell r="DL44">
            <v>280.7226</v>
          </cell>
          <cell r="DM44">
            <v>24.032799999999998</v>
          </cell>
          <cell r="DN44">
            <v>57.148400000000002</v>
          </cell>
          <cell r="DO44">
            <v>0</v>
          </cell>
          <cell r="DP44">
            <v>5765.1005999999998</v>
          </cell>
          <cell r="DQ44">
            <v>5650.4847</v>
          </cell>
          <cell r="DR44">
            <v>1461.9441999999999</v>
          </cell>
          <cell r="DS44">
            <v>4145.2893999999997</v>
          </cell>
          <cell r="DT44">
            <v>3237.9180000000001</v>
          </cell>
          <cell r="DU44">
            <v>846.851</v>
          </cell>
          <cell r="DV44">
            <v>5.7320000000000002</v>
          </cell>
          <cell r="DW44">
            <v>0.17799999999999999</v>
          </cell>
          <cell r="DX44">
            <v>0.20599999999999999</v>
          </cell>
          <cell r="DY44">
            <v>300.92379999999997</v>
          </cell>
          <cell r="DZ44">
            <v>129.29480000000001</v>
          </cell>
          <cell r="EA44">
            <v>110.22450000000001</v>
          </cell>
          <cell r="EB44">
            <v>297.18359999999996</v>
          </cell>
          <cell r="EC44">
            <v>6038.0878000000002</v>
          </cell>
          <cell r="ED44">
            <v>485.07490000000001</v>
          </cell>
          <cell r="EE44">
            <v>816.31459999999993</v>
          </cell>
          <cell r="EF44">
            <v>3.5998999999999999</v>
          </cell>
          <cell r="EG44">
            <v>3.5939999999999999</v>
          </cell>
          <cell r="EH44">
            <v>1173.9186999999999</v>
          </cell>
          <cell r="EI44">
            <v>797.31610000000001</v>
          </cell>
          <cell r="EJ44">
            <v>854.89230000000009</v>
          </cell>
          <cell r="EK44">
            <v>0.13500000000000001</v>
          </cell>
          <cell r="EL44">
            <v>31661.916000000001</v>
          </cell>
        </row>
        <row r="45">
          <cell r="A45">
            <v>44166</v>
          </cell>
          <cell r="C45">
            <v>0</v>
          </cell>
          <cell r="E45">
            <v>6.4900729999999998</v>
          </cell>
          <cell r="F45">
            <v>0</v>
          </cell>
          <cell r="K45">
            <v>0</v>
          </cell>
          <cell r="N45">
            <v>6.5381039999999997</v>
          </cell>
          <cell r="P45">
            <v>0</v>
          </cell>
          <cell r="Q45">
            <v>6.5460520000000004</v>
          </cell>
          <cell r="R45">
            <v>6.5961239999999997</v>
          </cell>
          <cell r="T45">
            <v>0</v>
          </cell>
          <cell r="U45">
            <v>0</v>
          </cell>
          <cell r="X45">
            <v>0</v>
          </cell>
          <cell r="Y45">
            <v>0</v>
          </cell>
          <cell r="Z45">
            <v>0</v>
          </cell>
          <cell r="AA45">
            <v>27.214691999999999</v>
          </cell>
          <cell r="AC45">
            <v>0</v>
          </cell>
          <cell r="AE45">
            <v>0</v>
          </cell>
          <cell r="AG45">
            <v>0</v>
          </cell>
          <cell r="AH45">
            <v>0</v>
          </cell>
          <cell r="AI45">
            <v>9.1335169999999994</v>
          </cell>
          <cell r="AJ45">
            <v>0</v>
          </cell>
          <cell r="AK45">
            <v>3.1564950000000001</v>
          </cell>
          <cell r="AL45">
            <v>0</v>
          </cell>
          <cell r="AM45">
            <v>4.796494</v>
          </cell>
          <cell r="AN45">
            <v>0</v>
          </cell>
          <cell r="AO45">
            <v>0</v>
          </cell>
          <cell r="AP45">
            <v>0</v>
          </cell>
          <cell r="AQ45">
            <v>2.9285909999999999</v>
          </cell>
          <cell r="AR45">
            <v>0.86848700000000001</v>
          </cell>
          <cell r="AS45">
            <v>0</v>
          </cell>
          <cell r="AU45">
            <v>3.0379429999999998</v>
          </cell>
          <cell r="AW45">
            <v>3.3257650000000001</v>
          </cell>
          <cell r="AX45">
            <v>3.2942819999999999</v>
          </cell>
          <cell r="BC45">
            <v>0</v>
          </cell>
          <cell r="BF45">
            <v>4.1128140000000002</v>
          </cell>
          <cell r="BH45">
            <v>3.1684260000000002</v>
          </cell>
          <cell r="BI45">
            <v>3.617416</v>
          </cell>
          <cell r="BJ45">
            <v>3.5284309999999999</v>
          </cell>
          <cell r="BL45">
            <v>3.098948</v>
          </cell>
          <cell r="BM45">
            <v>3.6995650000000002</v>
          </cell>
          <cell r="BP45">
            <v>0</v>
          </cell>
          <cell r="BQ45">
            <v>16.295608999999999</v>
          </cell>
          <cell r="BR45">
            <v>15.031247</v>
          </cell>
          <cell r="BS45">
            <v>19.455840999999999</v>
          </cell>
          <cell r="BU45">
            <v>0</v>
          </cell>
          <cell r="BW45">
            <v>0</v>
          </cell>
          <cell r="BY45">
            <v>0</v>
          </cell>
          <cell r="BZ45">
            <v>0</v>
          </cell>
          <cell r="CA45">
            <v>6.3399070000000002</v>
          </cell>
          <cell r="CB45">
            <v>3.6823399999999999</v>
          </cell>
          <cell r="CC45">
            <v>1.8230299999999999</v>
          </cell>
          <cell r="CD45">
            <v>0</v>
          </cell>
          <cell r="CE45">
            <v>2.7924579999999999</v>
          </cell>
          <cell r="CF45">
            <v>0</v>
          </cell>
          <cell r="CG45">
            <v>0</v>
          </cell>
          <cell r="CH45">
            <v>0</v>
          </cell>
          <cell r="CI45">
            <v>2.6114830000000002</v>
          </cell>
          <cell r="CJ45">
            <v>0.68778899999999998</v>
          </cell>
          <cell r="CK45">
            <v>0</v>
          </cell>
          <cell r="CT45" t="str">
            <v>5 W 49-53/20</v>
          </cell>
          <cell r="CU45">
            <v>566.14210000000003</v>
          </cell>
          <cell r="CV45">
            <v>172.60560000000001</v>
          </cell>
          <cell r="CW45">
            <v>1892.2533000000001</v>
          </cell>
          <cell r="CX45">
            <v>736.41790000000003</v>
          </cell>
          <cell r="CY45">
            <v>139.85550000000001</v>
          </cell>
          <cell r="CZ45">
            <v>1.0999999999999999E-2</v>
          </cell>
          <cell r="DA45">
            <v>0</v>
          </cell>
          <cell r="DB45">
            <v>0</v>
          </cell>
          <cell r="DC45">
            <v>26.777900000000002</v>
          </cell>
          <cell r="DD45">
            <v>0.21980000000000002</v>
          </cell>
          <cell r="DE45">
            <v>22.526</v>
          </cell>
          <cell r="DF45">
            <v>21.635999999999999</v>
          </cell>
          <cell r="DG45">
            <v>536.13280000000009</v>
          </cell>
          <cell r="DH45">
            <v>36.878800000000005</v>
          </cell>
          <cell r="DI45">
            <v>659.64649999999995</v>
          </cell>
          <cell r="DJ45">
            <v>0.153</v>
          </cell>
          <cell r="DK45">
            <v>2.8000000000000001E-2</v>
          </cell>
          <cell r="DL45">
            <v>296.22740000000005</v>
          </cell>
          <cell r="DM45">
            <v>22.254000000000001</v>
          </cell>
          <cell r="DN45">
            <v>40.318199999999997</v>
          </cell>
          <cell r="DO45">
            <v>2.4E-2</v>
          </cell>
          <cell r="DP45">
            <v>5743.152</v>
          </cell>
          <cell r="DQ45">
            <v>5165.8784000000005</v>
          </cell>
          <cell r="DR45">
            <v>1273.7968999999998</v>
          </cell>
          <cell r="DS45">
            <v>4235.3815999999997</v>
          </cell>
          <cell r="DT45">
            <v>3724.6453999999999</v>
          </cell>
          <cell r="DU45">
            <v>644.31449999999995</v>
          </cell>
          <cell r="DV45">
            <v>7.2510000000000003</v>
          </cell>
          <cell r="DW45">
            <v>2.8980000000000001</v>
          </cell>
          <cell r="DX45">
            <v>0.27700000000000002</v>
          </cell>
          <cell r="DY45">
            <v>558.26710000000003</v>
          </cell>
          <cell r="DZ45">
            <v>65.921199999999999</v>
          </cell>
          <cell r="EA45">
            <v>114.63489999999999</v>
          </cell>
          <cell r="EB45">
            <v>270.19229999999999</v>
          </cell>
          <cell r="EC45">
            <v>9558.8081999999995</v>
          </cell>
          <cell r="ED45">
            <v>432.54730000000001</v>
          </cell>
          <cell r="EE45">
            <v>1035.2555</v>
          </cell>
          <cell r="EF45">
            <v>5.0759999999999996</v>
          </cell>
          <cell r="EG45">
            <v>3.8250000000000002</v>
          </cell>
          <cell r="EH45">
            <v>1118.0856999999999</v>
          </cell>
          <cell r="EI45">
            <v>1387.2928999999999</v>
          </cell>
          <cell r="EJ45">
            <v>909.09169999999995</v>
          </cell>
          <cell r="EK45">
            <v>0.33900000000000002</v>
          </cell>
          <cell r="EL45">
            <v>36217.569200000005</v>
          </cell>
        </row>
        <row r="46">
          <cell r="A46">
            <v>44136</v>
          </cell>
          <cell r="C46">
            <v>0</v>
          </cell>
          <cell r="E46">
            <v>6.1690930000000002</v>
          </cell>
          <cell r="F46">
            <v>0</v>
          </cell>
          <cell r="K46">
            <v>0</v>
          </cell>
          <cell r="N46">
            <v>6.5087130000000002</v>
          </cell>
          <cell r="P46">
            <v>0</v>
          </cell>
          <cell r="Q46">
            <v>6.5588199999999999</v>
          </cell>
          <cell r="R46">
            <v>6.6030059999999997</v>
          </cell>
          <cell r="T46">
            <v>0</v>
          </cell>
          <cell r="U46">
            <v>0</v>
          </cell>
          <cell r="X46">
            <v>0</v>
          </cell>
          <cell r="Y46">
            <v>0</v>
          </cell>
          <cell r="Z46">
            <v>0</v>
          </cell>
          <cell r="AA46">
            <v>28.509032999999999</v>
          </cell>
          <cell r="AC46">
            <v>0</v>
          </cell>
          <cell r="AE46">
            <v>0</v>
          </cell>
          <cell r="AG46">
            <v>0</v>
          </cell>
          <cell r="AH46">
            <v>0</v>
          </cell>
          <cell r="AI46">
            <v>8.8713940000000004</v>
          </cell>
          <cell r="AJ46">
            <v>0</v>
          </cell>
          <cell r="AK46">
            <v>3.7500550000000001</v>
          </cell>
          <cell r="AL46">
            <v>0</v>
          </cell>
          <cell r="AM46">
            <v>4.813218</v>
          </cell>
          <cell r="AN46">
            <v>0</v>
          </cell>
          <cell r="AO46">
            <v>0</v>
          </cell>
          <cell r="AP46">
            <v>0</v>
          </cell>
          <cell r="AQ46">
            <v>2.4241820000000001</v>
          </cell>
          <cell r="AR46">
            <v>0</v>
          </cell>
          <cell r="AS46">
            <v>0</v>
          </cell>
          <cell r="AU46">
            <v>3.2890860000000002</v>
          </cell>
          <cell r="AW46">
            <v>3.24187</v>
          </cell>
          <cell r="AX46">
            <v>3.3081510000000001</v>
          </cell>
          <cell r="BC46">
            <v>0</v>
          </cell>
          <cell r="BF46">
            <v>4.0656970000000001</v>
          </cell>
          <cell r="BH46">
            <v>3.3349510000000002</v>
          </cell>
          <cell r="BI46">
            <v>3.4942229999999999</v>
          </cell>
          <cell r="BJ46">
            <v>3.5063559999999998</v>
          </cell>
          <cell r="BL46">
            <v>3.092851</v>
          </cell>
          <cell r="BM46">
            <v>3.9620449999999998</v>
          </cell>
          <cell r="BP46">
            <v>0</v>
          </cell>
          <cell r="BQ46">
            <v>16.048300999999999</v>
          </cell>
          <cell r="BR46">
            <v>18.920867999999999</v>
          </cell>
          <cell r="BS46">
            <v>21.181441</v>
          </cell>
          <cell r="BU46">
            <v>0</v>
          </cell>
          <cell r="BW46">
            <v>0</v>
          </cell>
          <cell r="BY46">
            <v>0</v>
          </cell>
          <cell r="BZ46">
            <v>4.0709980000000003</v>
          </cell>
          <cell r="CA46">
            <v>5.0942189999999998</v>
          </cell>
          <cell r="CB46">
            <v>3.5949870000000002</v>
          </cell>
          <cell r="CC46">
            <v>2.1934119999999999</v>
          </cell>
          <cell r="CD46">
            <v>0</v>
          </cell>
          <cell r="CE46">
            <v>3.3135919999999999</v>
          </cell>
          <cell r="CF46">
            <v>0</v>
          </cell>
          <cell r="CG46">
            <v>0</v>
          </cell>
          <cell r="CH46">
            <v>0</v>
          </cell>
          <cell r="CI46">
            <v>2.6141160000000001</v>
          </cell>
          <cell r="CJ46">
            <v>0.68726200000000004</v>
          </cell>
          <cell r="CK46">
            <v>0</v>
          </cell>
          <cell r="CT46" t="str">
            <v>4 W 45-48/20</v>
          </cell>
          <cell r="CU46">
            <v>535.8501</v>
          </cell>
          <cell r="CV46">
            <v>201.5915</v>
          </cell>
          <cell r="CW46">
            <v>1750.5056000000002</v>
          </cell>
          <cell r="CX46">
            <v>499.8023</v>
          </cell>
          <cell r="CY46">
            <v>80.907600000000002</v>
          </cell>
          <cell r="CZ46">
            <v>7.0000000000000001E-3</v>
          </cell>
          <cell r="DA46">
            <v>0</v>
          </cell>
          <cell r="DB46">
            <v>2E-3</v>
          </cell>
          <cell r="DC46">
            <v>163.15620000000001</v>
          </cell>
          <cell r="DD46">
            <v>2.4E-2</v>
          </cell>
          <cell r="DE46">
            <v>15.043100000000001</v>
          </cell>
          <cell r="DF46">
            <v>18.62</v>
          </cell>
          <cell r="DG46">
            <v>407.69329999999997</v>
          </cell>
          <cell r="DH46">
            <v>24.6631</v>
          </cell>
          <cell r="DI46">
            <v>549.3605</v>
          </cell>
          <cell r="DJ46">
            <v>0.04</v>
          </cell>
          <cell r="DK46">
            <v>2.3E-2</v>
          </cell>
          <cell r="DL46">
            <v>149.7902</v>
          </cell>
          <cell r="DM46">
            <v>11.944100000000001</v>
          </cell>
          <cell r="DN46">
            <v>47.192</v>
          </cell>
          <cell r="DO46">
            <v>2.8000000000000001E-2</v>
          </cell>
          <cell r="DP46">
            <v>4909.8360000000002</v>
          </cell>
          <cell r="DQ46">
            <v>4748.2982000000002</v>
          </cell>
          <cell r="DR46">
            <v>1298.7864999999999</v>
          </cell>
          <cell r="DS46">
            <v>3792.5547999999999</v>
          </cell>
          <cell r="DT46">
            <v>2853.0337000000004</v>
          </cell>
          <cell r="DU46">
            <v>602.33500000000004</v>
          </cell>
          <cell r="DV46">
            <v>3.8339000000000003</v>
          </cell>
          <cell r="DW46">
            <v>9.4E-2</v>
          </cell>
          <cell r="DX46">
            <v>31.205099999999998</v>
          </cell>
          <cell r="DY46">
            <v>1734.0183999999999</v>
          </cell>
          <cell r="DZ46">
            <v>27.910499999999999</v>
          </cell>
          <cell r="EA46">
            <v>86.435699999999997</v>
          </cell>
          <cell r="EB46">
            <v>205.86250000000001</v>
          </cell>
          <cell r="EC46">
            <v>6355.5270999999993</v>
          </cell>
          <cell r="ED46">
            <v>377.80690000000004</v>
          </cell>
          <cell r="EE46">
            <v>812.19939999999997</v>
          </cell>
          <cell r="EF46">
            <v>4.9696000000000007</v>
          </cell>
          <cell r="EG46">
            <v>2.9969999999999999</v>
          </cell>
          <cell r="EH46">
            <v>964.76319999999998</v>
          </cell>
          <cell r="EI46">
            <v>648.35299999999995</v>
          </cell>
          <cell r="EJ46">
            <v>499.79169999999999</v>
          </cell>
          <cell r="EK46">
            <v>0.32900000000000001</v>
          </cell>
          <cell r="EL46">
            <v>28928.0481</v>
          </cell>
        </row>
        <row r="47">
          <cell r="A47">
            <v>44105</v>
          </cell>
          <cell r="C47">
            <v>0</v>
          </cell>
          <cell r="E47">
            <v>6.4347190000000003</v>
          </cell>
          <cell r="F47">
            <v>0</v>
          </cell>
          <cell r="K47">
            <v>0</v>
          </cell>
          <cell r="N47">
            <v>6.4237479999999998</v>
          </cell>
          <cell r="P47">
            <v>6.102036</v>
          </cell>
          <cell r="Q47">
            <v>6.4542789999999997</v>
          </cell>
          <cell r="R47">
            <v>6.2206419999999998</v>
          </cell>
          <cell r="T47">
            <v>6.3987449999999999</v>
          </cell>
          <cell r="U47">
            <v>0</v>
          </cell>
          <cell r="X47">
            <v>0</v>
          </cell>
          <cell r="Y47">
            <v>0</v>
          </cell>
          <cell r="Z47">
            <v>0</v>
          </cell>
          <cell r="AA47">
            <v>30.146564999999999</v>
          </cell>
          <cell r="AC47">
            <v>0</v>
          </cell>
          <cell r="AE47">
            <v>0</v>
          </cell>
          <cell r="AG47">
            <v>0</v>
          </cell>
          <cell r="AH47">
            <v>0</v>
          </cell>
          <cell r="AI47">
            <v>6.3820680000000003</v>
          </cell>
          <cell r="AJ47">
            <v>0</v>
          </cell>
          <cell r="AK47">
            <v>4.3553800000000003</v>
          </cell>
          <cell r="AL47">
            <v>0</v>
          </cell>
          <cell r="AM47">
            <v>5.5452279999999998</v>
          </cell>
          <cell r="AN47">
            <v>0</v>
          </cell>
          <cell r="AO47">
            <v>0</v>
          </cell>
          <cell r="AP47">
            <v>0</v>
          </cell>
          <cell r="AQ47">
            <v>2.8556379999999999</v>
          </cell>
          <cell r="AR47">
            <v>0.85441199999999995</v>
          </cell>
          <cell r="AS47">
            <v>0</v>
          </cell>
          <cell r="AU47">
            <v>2.7179380000000002</v>
          </cell>
          <cell r="AW47">
            <v>3.2359770000000001</v>
          </cell>
          <cell r="AX47">
            <v>3.2488899999999998</v>
          </cell>
          <cell r="BC47">
            <v>0</v>
          </cell>
          <cell r="BF47">
            <v>3.6121289999999999</v>
          </cell>
          <cell r="BH47">
            <v>3.3681420000000002</v>
          </cell>
          <cell r="BI47">
            <v>3.5114179999999999</v>
          </cell>
          <cell r="BJ47">
            <v>3.455422</v>
          </cell>
          <cell r="BL47">
            <v>3.0621100000000001</v>
          </cell>
          <cell r="BM47">
            <v>3.9503050000000002</v>
          </cell>
          <cell r="BP47">
            <v>14.528597</v>
          </cell>
          <cell r="BQ47">
            <v>14.048498</v>
          </cell>
          <cell r="BR47">
            <v>20.215713999999998</v>
          </cell>
          <cell r="BS47">
            <v>23.201547000000001</v>
          </cell>
          <cell r="BU47">
            <v>0</v>
          </cell>
          <cell r="BW47">
            <v>0</v>
          </cell>
          <cell r="BY47">
            <v>3.9171179999999999</v>
          </cell>
          <cell r="BZ47">
            <v>4.8930639999999999</v>
          </cell>
          <cell r="CA47">
            <v>4.4065779999999997</v>
          </cell>
          <cell r="CB47">
            <v>3.180574</v>
          </cell>
          <cell r="CC47">
            <v>2.6640169999999999</v>
          </cell>
          <cell r="CD47">
            <v>0</v>
          </cell>
          <cell r="CE47">
            <v>4.1262319999999999</v>
          </cell>
          <cell r="CF47">
            <v>0</v>
          </cell>
          <cell r="CG47">
            <v>0</v>
          </cell>
          <cell r="CH47">
            <v>0</v>
          </cell>
          <cell r="CI47">
            <v>2.6174770000000001</v>
          </cell>
          <cell r="CJ47">
            <v>0.77391200000000004</v>
          </cell>
          <cell r="CK47">
            <v>0</v>
          </cell>
          <cell r="CT47" t="str">
            <v>4 W 41-44/20</v>
          </cell>
          <cell r="CU47">
            <v>517.17619999999999</v>
          </cell>
          <cell r="CV47">
            <v>166.09020000000001</v>
          </cell>
          <cell r="CW47">
            <v>1574.9148</v>
          </cell>
          <cell r="CX47">
            <v>147.12960000000001</v>
          </cell>
          <cell r="CY47">
            <v>43.779300000000006</v>
          </cell>
          <cell r="CZ47">
            <v>1.4E-2</v>
          </cell>
          <cell r="DA47">
            <v>0</v>
          </cell>
          <cell r="DB47">
            <v>4.7E-2</v>
          </cell>
          <cell r="DC47">
            <v>322.22620000000001</v>
          </cell>
          <cell r="DD47">
            <v>1.0286999999999999</v>
          </cell>
          <cell r="DE47">
            <v>10.721</v>
          </cell>
          <cell r="DF47">
            <v>15.504</v>
          </cell>
          <cell r="DG47">
            <v>114.52200000000001</v>
          </cell>
          <cell r="DH47">
            <v>12.435600000000001</v>
          </cell>
          <cell r="DI47">
            <v>396.64190000000002</v>
          </cell>
          <cell r="DJ47">
            <v>4.3999999999999997E-2</v>
          </cell>
          <cell r="DK47">
            <v>0.80600000000000005</v>
          </cell>
          <cell r="DL47">
            <v>135.16979999999998</v>
          </cell>
          <cell r="DM47">
            <v>18.5105</v>
          </cell>
          <cell r="DN47">
            <v>161.20410000000001</v>
          </cell>
          <cell r="DO47">
            <v>2.8000000000000001E-2</v>
          </cell>
          <cell r="DP47">
            <v>3995.5915</v>
          </cell>
          <cell r="DQ47">
            <v>4832.9481999999998</v>
          </cell>
          <cell r="DR47">
            <v>1079.0597</v>
          </cell>
          <cell r="DS47">
            <v>3534.4077000000002</v>
          </cell>
          <cell r="DT47">
            <v>1631.3442</v>
          </cell>
          <cell r="DU47">
            <v>508.79859999999996</v>
          </cell>
          <cell r="DV47">
            <v>4.2895000000000003</v>
          </cell>
          <cell r="DW47">
            <v>3.0609999999999999</v>
          </cell>
          <cell r="DX47">
            <v>183.68110000000001</v>
          </cell>
          <cell r="DY47">
            <v>2911.8852000000002</v>
          </cell>
          <cell r="DZ47">
            <v>43.851999999999997</v>
          </cell>
          <cell r="EA47">
            <v>98.395800000000008</v>
          </cell>
          <cell r="EB47">
            <v>241.483</v>
          </cell>
          <cell r="EC47">
            <v>3857.3890999999999</v>
          </cell>
          <cell r="ED47">
            <v>314.55609999999996</v>
          </cell>
          <cell r="EE47">
            <v>768.69849999999997</v>
          </cell>
          <cell r="EF47">
            <v>14.1249</v>
          </cell>
          <cell r="EG47">
            <v>21.379200000000001</v>
          </cell>
          <cell r="EH47">
            <v>934.75750000000005</v>
          </cell>
          <cell r="EI47">
            <v>525.05499999999995</v>
          </cell>
          <cell r="EJ47">
            <v>549.72919999999999</v>
          </cell>
          <cell r="EK47">
            <v>2.6960000000000002</v>
          </cell>
          <cell r="EL47">
            <v>26661.777100000003</v>
          </cell>
        </row>
        <row r="48">
          <cell r="A48">
            <v>44075</v>
          </cell>
          <cell r="C48">
            <v>0</v>
          </cell>
          <cell r="E48">
            <v>6.3269099999999998</v>
          </cell>
          <cell r="F48">
            <v>0</v>
          </cell>
          <cell r="K48">
            <v>0</v>
          </cell>
          <cell r="N48">
            <v>6.3919259999999998</v>
          </cell>
          <cell r="P48">
            <v>0</v>
          </cell>
          <cell r="Q48">
            <v>6.5548719999999996</v>
          </cell>
          <cell r="R48">
            <v>5.9450139999999996</v>
          </cell>
          <cell r="T48">
            <v>6.4956060000000004</v>
          </cell>
          <cell r="U48">
            <v>0</v>
          </cell>
          <cell r="X48">
            <v>0</v>
          </cell>
          <cell r="Y48">
            <v>0</v>
          </cell>
          <cell r="Z48">
            <v>27.773266</v>
          </cell>
          <cell r="AA48">
            <v>33.094164999999997</v>
          </cell>
          <cell r="AC48">
            <v>0</v>
          </cell>
          <cell r="AE48">
            <v>0</v>
          </cell>
          <cell r="AG48">
            <v>0</v>
          </cell>
          <cell r="AH48">
            <v>8.3111969999999999</v>
          </cell>
          <cell r="AI48">
            <v>7.3290610000000003</v>
          </cell>
          <cell r="AJ48">
            <v>0</v>
          </cell>
          <cell r="AK48">
            <v>0</v>
          </cell>
          <cell r="AL48">
            <v>0</v>
          </cell>
          <cell r="AM48">
            <v>5.7252299999999998</v>
          </cell>
          <cell r="AN48">
            <v>0</v>
          </cell>
          <cell r="AO48">
            <v>0</v>
          </cell>
          <cell r="AP48">
            <v>0</v>
          </cell>
          <cell r="AQ48">
            <v>3.0294400000000001</v>
          </cell>
          <cell r="AR48">
            <v>0.82726599999999995</v>
          </cell>
          <cell r="AS48">
            <v>0</v>
          </cell>
          <cell r="AU48">
            <v>0</v>
          </cell>
          <cell r="AW48">
            <v>3.351998</v>
          </cell>
          <cell r="AX48">
            <v>3.4361830000000002</v>
          </cell>
          <cell r="BC48">
            <v>0</v>
          </cell>
          <cell r="BF48">
            <v>3.6930679999999998</v>
          </cell>
          <cell r="BH48">
            <v>3.4814430000000001</v>
          </cell>
          <cell r="BI48">
            <v>3.7846700000000002</v>
          </cell>
          <cell r="BJ48">
            <v>0</v>
          </cell>
          <cell r="BL48">
            <v>3.311264</v>
          </cell>
          <cell r="BM48">
            <v>3.8967700000000001</v>
          </cell>
          <cell r="BP48">
            <v>12.443773999999999</v>
          </cell>
          <cell r="BQ48">
            <v>11.804962</v>
          </cell>
          <cell r="BR48">
            <v>20.490202</v>
          </cell>
          <cell r="BS48">
            <v>22.033453999999999</v>
          </cell>
          <cell r="BU48">
            <v>9.0577140000000007</v>
          </cell>
          <cell r="BW48">
            <v>0</v>
          </cell>
          <cell r="BY48">
            <v>3.9074939999999998</v>
          </cell>
          <cell r="BZ48">
            <v>4.4211869999999998</v>
          </cell>
          <cell r="CA48">
            <v>4.0815669999999997</v>
          </cell>
          <cell r="CB48">
            <v>2.256837</v>
          </cell>
          <cell r="CC48">
            <v>2.7726130000000002</v>
          </cell>
          <cell r="CD48">
            <v>0</v>
          </cell>
          <cell r="CE48">
            <v>3.9113470000000001</v>
          </cell>
          <cell r="CF48">
            <v>0</v>
          </cell>
          <cell r="CG48">
            <v>0</v>
          </cell>
          <cell r="CH48">
            <v>0</v>
          </cell>
          <cell r="CI48">
            <v>2.2570700000000001</v>
          </cell>
          <cell r="CJ48">
            <v>0.74163299999999999</v>
          </cell>
          <cell r="CK48">
            <v>0</v>
          </cell>
          <cell r="CT48" t="str">
            <v>5 W 36-40/20</v>
          </cell>
          <cell r="CU48">
            <v>573.03509999999994</v>
          </cell>
          <cell r="CV48">
            <v>132.66060000000002</v>
          </cell>
          <cell r="CW48">
            <v>1799.2772</v>
          </cell>
          <cell r="CX48">
            <v>59.441199999999995</v>
          </cell>
          <cell r="CY48">
            <v>54.266100000000002</v>
          </cell>
          <cell r="CZ48">
            <v>8.218</v>
          </cell>
          <cell r="DA48">
            <v>0</v>
          </cell>
          <cell r="DB48">
            <v>46.372999999999998</v>
          </cell>
          <cell r="DC48">
            <v>345.36349999999999</v>
          </cell>
          <cell r="DD48">
            <v>4.4557000000000002</v>
          </cell>
          <cell r="DE48">
            <v>19.087</v>
          </cell>
          <cell r="DF48">
            <v>48.4681</v>
          </cell>
          <cell r="DG48">
            <v>12.4221</v>
          </cell>
          <cell r="DH48">
            <v>7.0076000000000001</v>
          </cell>
          <cell r="DI48">
            <v>333.76840000000004</v>
          </cell>
          <cell r="DJ48">
            <v>19.972799999999999</v>
          </cell>
          <cell r="DK48">
            <v>31.1936</v>
          </cell>
          <cell r="DL48">
            <v>120.3772</v>
          </cell>
          <cell r="DM48">
            <v>21.8536</v>
          </cell>
          <cell r="DN48">
            <v>62.180399999999999</v>
          </cell>
          <cell r="DO48">
            <v>67.261899999999997</v>
          </cell>
          <cell r="DP48">
            <v>4247.8989000000001</v>
          </cell>
          <cell r="DQ48">
            <v>5097.8272000000006</v>
          </cell>
          <cell r="DR48">
            <v>1114.0301999999999</v>
          </cell>
          <cell r="DS48">
            <v>4382.7130999999999</v>
          </cell>
          <cell r="DT48">
            <v>1247.6169</v>
          </cell>
          <cell r="DU48">
            <v>528.85709999999995</v>
          </cell>
          <cell r="DV48">
            <v>52.25</v>
          </cell>
          <cell r="DW48">
            <v>2.165</v>
          </cell>
          <cell r="DX48">
            <v>1574.4043000000001</v>
          </cell>
          <cell r="DY48">
            <v>3737.9463999999998</v>
          </cell>
          <cell r="DZ48">
            <v>256.40660000000003</v>
          </cell>
          <cell r="EA48">
            <v>250.2586</v>
          </cell>
          <cell r="EB48">
            <v>331.11</v>
          </cell>
          <cell r="EC48">
            <v>887.27660000000003</v>
          </cell>
          <cell r="ED48">
            <v>261.5727</v>
          </cell>
          <cell r="EE48">
            <v>867.57540000000006</v>
          </cell>
          <cell r="EF48">
            <v>1370.0105000000001</v>
          </cell>
          <cell r="EG48">
            <v>707.19490000000008</v>
          </cell>
          <cell r="EH48">
            <v>1036.2437</v>
          </cell>
          <cell r="EI48">
            <v>589.91700000000003</v>
          </cell>
          <cell r="EJ48">
            <v>777.95030000000008</v>
          </cell>
          <cell r="EK48">
            <v>1386.1548</v>
          </cell>
          <cell r="EL48">
            <v>31781.341800000002</v>
          </cell>
        </row>
        <row r="49">
          <cell r="A49">
            <v>44044</v>
          </cell>
          <cell r="C49">
            <v>0</v>
          </cell>
          <cell r="E49">
            <v>0</v>
          </cell>
          <cell r="F49">
            <v>0</v>
          </cell>
          <cell r="K49">
            <v>0</v>
          </cell>
          <cell r="N49">
            <v>6.4695320000000001</v>
          </cell>
          <cell r="P49">
            <v>0</v>
          </cell>
          <cell r="Q49">
            <v>0</v>
          </cell>
          <cell r="R49">
            <v>0</v>
          </cell>
          <cell r="T49">
            <v>6.3030889999999999</v>
          </cell>
          <cell r="U49">
            <v>5.9466390000000002</v>
          </cell>
          <cell r="X49">
            <v>0</v>
          </cell>
          <cell r="Y49">
            <v>0</v>
          </cell>
          <cell r="Z49">
            <v>30.119672000000001</v>
          </cell>
          <cell r="AA49">
            <v>35.364725</v>
          </cell>
          <cell r="AC49">
            <v>13.200293</v>
          </cell>
          <cell r="AE49">
            <v>0</v>
          </cell>
          <cell r="AG49">
            <v>6.3594470000000003</v>
          </cell>
          <cell r="AH49">
            <v>9.2355909999999994</v>
          </cell>
          <cell r="AI49">
            <v>6.0662250000000002</v>
          </cell>
          <cell r="AJ49">
            <v>3.9838689999999999</v>
          </cell>
          <cell r="AK49">
            <v>0</v>
          </cell>
          <cell r="AL49">
            <v>0</v>
          </cell>
          <cell r="AM49">
            <v>0</v>
          </cell>
          <cell r="AN49">
            <v>0</v>
          </cell>
          <cell r="AO49">
            <v>0</v>
          </cell>
          <cell r="AP49">
            <v>0</v>
          </cell>
          <cell r="AQ49">
            <v>2.961903</v>
          </cell>
          <cell r="AR49">
            <v>0.83174000000000003</v>
          </cell>
          <cell r="AS49">
            <v>0</v>
          </cell>
          <cell r="AU49">
            <v>3.5031870000000001</v>
          </cell>
          <cell r="AW49">
            <v>3.4244870000000001</v>
          </cell>
          <cell r="AX49">
            <v>3.4882469999999999</v>
          </cell>
          <cell r="BC49">
            <v>0</v>
          </cell>
          <cell r="BF49">
            <v>3.670201</v>
          </cell>
          <cell r="BH49">
            <v>3.4906190000000001</v>
          </cell>
          <cell r="BI49">
            <v>0</v>
          </cell>
          <cell r="BJ49">
            <v>0</v>
          </cell>
          <cell r="BL49">
            <v>3.4763320000000002</v>
          </cell>
          <cell r="BM49">
            <v>3.8207119999999999</v>
          </cell>
          <cell r="BP49">
            <v>12.28538</v>
          </cell>
          <cell r="BQ49">
            <v>11.69122</v>
          </cell>
          <cell r="BR49">
            <v>20.096875000000001</v>
          </cell>
          <cell r="BS49">
            <v>21.007261</v>
          </cell>
          <cell r="BU49">
            <v>8.2915030000000005</v>
          </cell>
          <cell r="BW49">
            <v>12.964713</v>
          </cell>
          <cell r="BY49">
            <v>3.1624509999999999</v>
          </cell>
          <cell r="BZ49">
            <v>3.884455</v>
          </cell>
          <cell r="CA49">
            <v>5.1488069999999997</v>
          </cell>
          <cell r="CB49">
            <v>2.0220590000000001</v>
          </cell>
          <cell r="CC49">
            <v>2.770921</v>
          </cell>
          <cell r="CD49">
            <v>0</v>
          </cell>
          <cell r="CE49">
            <v>4.1381620000000003</v>
          </cell>
          <cell r="CF49">
            <v>0</v>
          </cell>
          <cell r="CG49">
            <v>0</v>
          </cell>
          <cell r="CH49">
            <v>0</v>
          </cell>
          <cell r="CI49">
            <v>2.5932460000000002</v>
          </cell>
          <cell r="CJ49">
            <v>0.67885499999999999</v>
          </cell>
          <cell r="CK49">
            <v>0</v>
          </cell>
          <cell r="CT49" t="str">
            <v>4 W 32-35/20</v>
          </cell>
          <cell r="CU49">
            <v>320.97520000000003</v>
          </cell>
          <cell r="CV49">
            <v>83.968600000000009</v>
          </cell>
          <cell r="CW49">
            <v>1371.1314</v>
          </cell>
          <cell r="CX49">
            <v>41.531199999999998</v>
          </cell>
          <cell r="CY49">
            <v>41.206499999999998</v>
          </cell>
          <cell r="CZ49">
            <v>87.105199999999996</v>
          </cell>
          <cell r="DA49">
            <v>5.6000000000000001E-2</v>
          </cell>
          <cell r="DB49">
            <v>56.832000000000001</v>
          </cell>
          <cell r="DC49">
            <v>348.15190000000001</v>
          </cell>
          <cell r="DD49">
            <v>5.8148</v>
          </cell>
          <cell r="DE49">
            <v>12.381</v>
          </cell>
          <cell r="DF49">
            <v>106.3403</v>
          </cell>
          <cell r="DG49">
            <v>1.9E-2</v>
          </cell>
          <cell r="DH49">
            <v>9.6883999999999997</v>
          </cell>
          <cell r="DI49">
            <v>333.58120000000002</v>
          </cell>
          <cell r="DJ49">
            <v>80.692300000000003</v>
          </cell>
          <cell r="DK49">
            <v>134.76910000000001</v>
          </cell>
          <cell r="DL49">
            <v>185.17140000000001</v>
          </cell>
          <cell r="DM49">
            <v>13.9666</v>
          </cell>
          <cell r="DN49">
            <v>3.7906999999999997</v>
          </cell>
          <cell r="DO49">
            <v>458.96659999999997</v>
          </cell>
          <cell r="DP49">
            <v>4123.5452999999998</v>
          </cell>
          <cell r="DQ49">
            <v>3354.0153</v>
          </cell>
          <cell r="DR49">
            <v>580.14599999999996</v>
          </cell>
          <cell r="DS49">
            <v>3368.1992999999998</v>
          </cell>
          <cell r="DT49">
            <v>859.74959999999999</v>
          </cell>
          <cell r="DU49">
            <v>388.90340000000003</v>
          </cell>
          <cell r="DV49">
            <v>642.54219999999998</v>
          </cell>
          <cell r="DW49">
            <v>77.617800000000003</v>
          </cell>
          <cell r="DX49">
            <v>1342.0856999999999</v>
          </cell>
          <cell r="DY49">
            <v>2302.4295999999999</v>
          </cell>
          <cell r="DZ49">
            <v>511.79599999999999</v>
          </cell>
          <cell r="EA49">
            <v>326.99869999999999</v>
          </cell>
          <cell r="EB49">
            <v>476.01600000000002</v>
          </cell>
          <cell r="EC49">
            <v>100.514</v>
          </cell>
          <cell r="ED49">
            <v>165.46129999999999</v>
          </cell>
          <cell r="EE49">
            <v>758.69780000000003</v>
          </cell>
          <cell r="EF49">
            <v>2920.4834000000001</v>
          </cell>
          <cell r="EG49">
            <v>1812.2266000000002</v>
          </cell>
          <cell r="EH49">
            <v>1020.7688000000001</v>
          </cell>
          <cell r="EI49">
            <v>449.4246</v>
          </cell>
          <cell r="EJ49">
            <v>475.27909999999997</v>
          </cell>
          <cell r="EK49">
            <v>5127.4252999999999</v>
          </cell>
          <cell r="EL49">
            <v>32256.1806</v>
          </cell>
        </row>
        <row r="50">
          <cell r="A50">
            <v>44013</v>
          </cell>
          <cell r="C50">
            <v>0</v>
          </cell>
          <cell r="E50">
            <v>0</v>
          </cell>
          <cell r="F50">
            <v>0</v>
          </cell>
          <cell r="K50">
            <v>0</v>
          </cell>
          <cell r="N50">
            <v>6.4970280000000002</v>
          </cell>
          <cell r="P50">
            <v>0</v>
          </cell>
          <cell r="Q50">
            <v>0</v>
          </cell>
          <cell r="R50">
            <v>0</v>
          </cell>
          <cell r="T50">
            <v>0</v>
          </cell>
          <cell r="U50">
            <v>5.9483579999999998</v>
          </cell>
          <cell r="X50">
            <v>0</v>
          </cell>
          <cell r="Y50">
            <v>0</v>
          </cell>
          <cell r="Z50">
            <v>30.213505999999999</v>
          </cell>
          <cell r="AA50">
            <v>35.816436000000003</v>
          </cell>
          <cell r="AC50">
            <v>12.643205</v>
          </cell>
          <cell r="AE50">
            <v>17.793126000000001</v>
          </cell>
          <cell r="AG50">
            <v>6.4920739999999997</v>
          </cell>
          <cell r="AH50">
            <v>9.7633279999999996</v>
          </cell>
          <cell r="AI50">
            <v>7.1836789999999997</v>
          </cell>
          <cell r="AJ50">
            <v>4.2468089999999998</v>
          </cell>
          <cell r="AK50">
            <v>0</v>
          </cell>
          <cell r="AL50">
            <v>0</v>
          </cell>
          <cell r="AM50">
            <v>0</v>
          </cell>
          <cell r="AN50">
            <v>0</v>
          </cell>
          <cell r="AO50">
            <v>0</v>
          </cell>
          <cell r="AP50">
            <v>0</v>
          </cell>
          <cell r="AQ50">
            <v>3.029569</v>
          </cell>
          <cell r="AR50">
            <v>0.85726800000000003</v>
          </cell>
          <cell r="AS50">
            <v>0</v>
          </cell>
          <cell r="AU50">
            <v>3.5615000000000001</v>
          </cell>
          <cell r="AW50">
            <v>3.406415</v>
          </cell>
          <cell r="AX50">
            <v>3.520858</v>
          </cell>
          <cell r="BC50">
            <v>0</v>
          </cell>
          <cell r="BF50">
            <v>3.749069</v>
          </cell>
          <cell r="BH50">
            <v>3.5349089999999999</v>
          </cell>
          <cell r="BI50">
            <v>0</v>
          </cell>
          <cell r="BJ50">
            <v>4.0992110000000004</v>
          </cell>
          <cell r="BL50">
            <v>3.8264399999999998</v>
          </cell>
          <cell r="BM50">
            <v>4.0275590000000001</v>
          </cell>
          <cell r="BP50">
            <v>11.692323999999999</v>
          </cell>
          <cell r="BQ50">
            <v>11.630464999999999</v>
          </cell>
          <cell r="BR50">
            <v>19.762985</v>
          </cell>
          <cell r="BS50">
            <v>22.705446999999999</v>
          </cell>
          <cell r="BU50">
            <v>8.0820349999999994</v>
          </cell>
          <cell r="BW50">
            <v>11.065956999999999</v>
          </cell>
          <cell r="BY50">
            <v>3.1499440000000001</v>
          </cell>
          <cell r="BZ50">
            <v>5.1811369999999997</v>
          </cell>
          <cell r="CA50">
            <v>5.4708389999999998</v>
          </cell>
          <cell r="CB50">
            <v>2.0645509999999998</v>
          </cell>
          <cell r="CC50">
            <v>2.6703790000000001</v>
          </cell>
          <cell r="CD50">
            <v>0</v>
          </cell>
          <cell r="CE50">
            <v>4.4417850000000003</v>
          </cell>
          <cell r="CF50">
            <v>0</v>
          </cell>
          <cell r="CG50">
            <v>0</v>
          </cell>
          <cell r="CH50">
            <v>0</v>
          </cell>
          <cell r="CI50">
            <v>2.6402920000000001</v>
          </cell>
          <cell r="CJ50">
            <v>0.68128699999999998</v>
          </cell>
          <cell r="CK50">
            <v>0</v>
          </cell>
          <cell r="CT50" t="str">
            <v>4 W 28-31/20</v>
          </cell>
          <cell r="CU50">
            <v>224.7398</v>
          </cell>
          <cell r="CV50">
            <v>43.234699999999997</v>
          </cell>
          <cell r="CW50">
            <v>1240.3288</v>
          </cell>
          <cell r="CX50">
            <v>72.135600000000011</v>
          </cell>
          <cell r="CY50">
            <v>32.218499999999999</v>
          </cell>
          <cell r="CZ50">
            <v>175.6122</v>
          </cell>
          <cell r="DA50">
            <v>87.838800000000006</v>
          </cell>
          <cell r="DB50">
            <v>6.8680000000000003</v>
          </cell>
          <cell r="DC50">
            <v>103.9731</v>
          </cell>
          <cell r="DD50">
            <v>16.835900000000002</v>
          </cell>
          <cell r="DE50">
            <v>14.6812</v>
          </cell>
          <cell r="DF50">
            <v>104.407</v>
          </cell>
          <cell r="DG50">
            <v>0.89370000000000005</v>
          </cell>
          <cell r="DH50">
            <v>10.4382</v>
          </cell>
          <cell r="DI50">
            <v>371.89759999999995</v>
          </cell>
          <cell r="DJ50">
            <v>173.75210000000001</v>
          </cell>
          <cell r="DK50">
            <v>179.19660000000002</v>
          </cell>
          <cell r="DL50">
            <v>142.34710000000001</v>
          </cell>
          <cell r="DM50">
            <v>27.743299999999998</v>
          </cell>
          <cell r="DN50">
            <v>22.331799999999998</v>
          </cell>
          <cell r="DO50">
            <v>688.4831999999999</v>
          </cell>
          <cell r="DP50">
            <v>4264.9980999999998</v>
          </cell>
          <cell r="DQ50">
            <v>3107.7444999999998</v>
          </cell>
          <cell r="DR50">
            <v>432.51259999999996</v>
          </cell>
          <cell r="DS50">
            <v>3185.0916000000002</v>
          </cell>
          <cell r="DT50">
            <v>856.1345</v>
          </cell>
          <cell r="DU50">
            <v>373.13049999999998</v>
          </cell>
          <cell r="DV50">
            <v>2227.7211000000002</v>
          </cell>
          <cell r="DW50">
            <v>894.13589999999999</v>
          </cell>
          <cell r="DX50">
            <v>263.56880000000001</v>
          </cell>
          <cell r="DY50">
            <v>1147.3001999999999</v>
          </cell>
          <cell r="DZ50">
            <v>840.94409999999993</v>
          </cell>
          <cell r="EA50">
            <v>316.73740000000004</v>
          </cell>
          <cell r="EB50">
            <v>379.51959999999997</v>
          </cell>
          <cell r="EC50">
            <v>30.086200000000002</v>
          </cell>
          <cell r="ED50">
            <v>149.65989999999999</v>
          </cell>
          <cell r="EE50">
            <v>705.76139999999998</v>
          </cell>
          <cell r="EF50">
            <v>2927.5358999999999</v>
          </cell>
          <cell r="EG50">
            <v>1611.8536999999999</v>
          </cell>
          <cell r="EH50">
            <v>905.20830000000001</v>
          </cell>
          <cell r="EI50">
            <v>579.37459999999999</v>
          </cell>
          <cell r="EJ50">
            <v>493.02620000000002</v>
          </cell>
          <cell r="EK50">
            <v>6135.723</v>
          </cell>
          <cell r="EL50">
            <v>32320.6093</v>
          </cell>
        </row>
        <row r="51">
          <cell r="A51">
            <v>43983</v>
          </cell>
          <cell r="C51">
            <v>0</v>
          </cell>
          <cell r="E51">
            <v>6.4364150000000002</v>
          </cell>
          <cell r="F51">
            <v>0</v>
          </cell>
          <cell r="K51">
            <v>0</v>
          </cell>
          <cell r="N51">
            <v>6.531174</v>
          </cell>
          <cell r="P51">
            <v>0</v>
          </cell>
          <cell r="Q51">
            <v>0</v>
          </cell>
          <cell r="R51">
            <v>0</v>
          </cell>
          <cell r="T51">
            <v>0</v>
          </cell>
          <cell r="U51">
            <v>0</v>
          </cell>
          <cell r="X51">
            <v>0</v>
          </cell>
          <cell r="Y51">
            <v>18.037872</v>
          </cell>
          <cell r="Z51">
            <v>20.753418</v>
          </cell>
          <cell r="AA51">
            <v>26.240064</v>
          </cell>
          <cell r="AC51">
            <v>9.8679950000000005</v>
          </cell>
          <cell r="AE51">
            <v>17.885843999999999</v>
          </cell>
          <cell r="AG51">
            <v>8.045973</v>
          </cell>
          <cell r="AH51">
            <v>0</v>
          </cell>
          <cell r="AI51">
            <v>0</v>
          </cell>
          <cell r="AJ51">
            <v>4.5493259999999998</v>
          </cell>
          <cell r="AK51">
            <v>3.3565680000000002</v>
          </cell>
          <cell r="AL51">
            <v>0</v>
          </cell>
          <cell r="AM51">
            <v>0</v>
          </cell>
          <cell r="AN51">
            <v>0</v>
          </cell>
          <cell r="AO51">
            <v>0</v>
          </cell>
          <cell r="AP51">
            <v>0</v>
          </cell>
          <cell r="AQ51">
            <v>3.013074</v>
          </cell>
          <cell r="AR51">
            <v>0.851661</v>
          </cell>
          <cell r="AS51">
            <v>0</v>
          </cell>
          <cell r="AU51">
            <v>3.3751259999999998</v>
          </cell>
          <cell r="AW51">
            <v>3.3906580000000002</v>
          </cell>
          <cell r="AX51">
            <v>3.5216479999999999</v>
          </cell>
          <cell r="BC51">
            <v>0</v>
          </cell>
          <cell r="BF51">
            <v>4.1018860000000004</v>
          </cell>
          <cell r="BH51">
            <v>3.5547249999999999</v>
          </cell>
          <cell r="BI51">
            <v>0</v>
          </cell>
          <cell r="BJ51">
            <v>3.9279459999999999</v>
          </cell>
          <cell r="BL51">
            <v>3.5692279999999998</v>
          </cell>
          <cell r="BM51">
            <v>4.6286149999999999</v>
          </cell>
          <cell r="BP51">
            <v>10.818384999999999</v>
          </cell>
          <cell r="BQ51">
            <v>11.599959999999999</v>
          </cell>
          <cell r="BR51">
            <v>13.519745</v>
          </cell>
          <cell r="BS51">
            <v>19.886686000000001</v>
          </cell>
          <cell r="BU51">
            <v>6.6427589999999999</v>
          </cell>
          <cell r="BW51">
            <v>12.362575</v>
          </cell>
          <cell r="BY51">
            <v>4.102582</v>
          </cell>
          <cell r="BZ51">
            <v>0</v>
          </cell>
          <cell r="CA51">
            <v>5.750553</v>
          </cell>
          <cell r="CB51">
            <v>2.5667659999999999</v>
          </cell>
          <cell r="CC51">
            <v>2.607205</v>
          </cell>
          <cell r="CD51">
            <v>0</v>
          </cell>
          <cell r="CE51">
            <v>0</v>
          </cell>
          <cell r="CF51">
            <v>0</v>
          </cell>
          <cell r="CG51">
            <v>0</v>
          </cell>
          <cell r="CH51">
            <v>0</v>
          </cell>
          <cell r="CI51">
            <v>2.5262229999999999</v>
          </cell>
          <cell r="CJ51">
            <v>0.64927500000000005</v>
          </cell>
          <cell r="CK51">
            <v>0</v>
          </cell>
          <cell r="CT51" t="str">
            <v>5 W 23-27/20</v>
          </cell>
          <cell r="CU51">
            <v>489.91809999999998</v>
          </cell>
          <cell r="CV51">
            <v>39.2806</v>
          </cell>
          <cell r="CW51">
            <v>1909.2141999999999</v>
          </cell>
          <cell r="CX51">
            <v>179.2277</v>
          </cell>
          <cell r="CY51">
            <v>40.486199999999997</v>
          </cell>
          <cell r="CZ51">
            <v>195.3509</v>
          </cell>
          <cell r="DA51">
            <v>244.69229999999999</v>
          </cell>
          <cell r="DB51">
            <v>0</v>
          </cell>
          <cell r="DC51">
            <v>33.814</v>
          </cell>
          <cell r="DD51">
            <v>179.59450000000001</v>
          </cell>
          <cell r="DE51">
            <v>54.231900000000003</v>
          </cell>
          <cell r="DF51">
            <v>196.47420000000002</v>
          </cell>
          <cell r="DG51">
            <v>0.03</v>
          </cell>
          <cell r="DH51">
            <v>15.6061</v>
          </cell>
          <cell r="DI51">
            <v>649.28740000000005</v>
          </cell>
          <cell r="DJ51">
            <v>193.428</v>
          </cell>
          <cell r="DK51">
            <v>180.86150000000001</v>
          </cell>
          <cell r="DL51">
            <v>327.91800000000001</v>
          </cell>
          <cell r="DM51">
            <v>16.284600000000001</v>
          </cell>
          <cell r="DN51">
            <v>55.796699999999994</v>
          </cell>
          <cell r="DO51">
            <v>794.77340000000004</v>
          </cell>
          <cell r="DP51">
            <v>6273.9404000000004</v>
          </cell>
          <cell r="DQ51">
            <v>5139.1594999999998</v>
          </cell>
          <cell r="DR51">
            <v>920.26869999999997</v>
          </cell>
          <cell r="DS51">
            <v>4776.2235999999994</v>
          </cell>
          <cell r="DT51">
            <v>1546.0451</v>
          </cell>
          <cell r="DU51">
            <v>529.03840000000002</v>
          </cell>
          <cell r="DV51">
            <v>3145.9392000000003</v>
          </cell>
          <cell r="DW51">
            <v>1889.5233999999998</v>
          </cell>
          <cell r="DX51">
            <v>2.1480000000000001</v>
          </cell>
          <cell r="DY51">
            <v>657.02530000000002</v>
          </cell>
          <cell r="DZ51">
            <v>2407.4211</v>
          </cell>
          <cell r="EA51">
            <v>273.7296</v>
          </cell>
          <cell r="EB51">
            <v>597.1176999999999</v>
          </cell>
          <cell r="EC51">
            <v>23.999400000000001</v>
          </cell>
          <cell r="ED51">
            <v>345.56809999999996</v>
          </cell>
          <cell r="EE51">
            <v>967.40969999999993</v>
          </cell>
          <cell r="EF51">
            <v>2906.6256000000003</v>
          </cell>
          <cell r="EG51">
            <v>1836.1477</v>
          </cell>
          <cell r="EH51">
            <v>1267.3324</v>
          </cell>
          <cell r="EI51">
            <v>703.62300000000005</v>
          </cell>
          <cell r="EJ51">
            <v>680.5218000000001</v>
          </cell>
          <cell r="EK51">
            <v>6225.8545999999997</v>
          </cell>
          <cell r="EL51">
            <v>41688.814700000003</v>
          </cell>
        </row>
        <row r="52">
          <cell r="A52">
            <v>43952</v>
          </cell>
          <cell r="C52">
            <v>0</v>
          </cell>
          <cell r="E52">
            <v>6.4198230000000001</v>
          </cell>
          <cell r="F52">
            <v>0</v>
          </cell>
          <cell r="K52">
            <v>0</v>
          </cell>
          <cell r="N52">
            <v>6.4926919999999999</v>
          </cell>
          <cell r="P52">
            <v>0</v>
          </cell>
          <cell r="Q52">
            <v>0</v>
          </cell>
          <cell r="R52">
            <v>0</v>
          </cell>
          <cell r="T52">
            <v>0</v>
          </cell>
          <cell r="U52">
            <v>0</v>
          </cell>
          <cell r="X52">
            <v>0</v>
          </cell>
          <cell r="Y52">
            <v>16.209613000000001</v>
          </cell>
          <cell r="Z52">
            <v>19.970493000000001</v>
          </cell>
          <cell r="AA52">
            <v>23.765450000000001</v>
          </cell>
          <cell r="AC52">
            <v>10.770089</v>
          </cell>
          <cell r="AE52">
            <v>20.563122</v>
          </cell>
          <cell r="AG52">
            <v>8.9581169999999997</v>
          </cell>
          <cell r="AH52">
            <v>0</v>
          </cell>
          <cell r="AI52">
            <v>0</v>
          </cell>
          <cell r="AJ52">
            <v>0</v>
          </cell>
          <cell r="AK52">
            <v>3.2411319999999999</v>
          </cell>
          <cell r="AL52">
            <v>0</v>
          </cell>
          <cell r="AM52">
            <v>0</v>
          </cell>
          <cell r="AN52">
            <v>0</v>
          </cell>
          <cell r="AO52">
            <v>0</v>
          </cell>
          <cell r="AP52">
            <v>0</v>
          </cell>
          <cell r="AQ52">
            <v>2.8926949999999998</v>
          </cell>
          <cell r="AR52">
            <v>0.82550699999999999</v>
          </cell>
          <cell r="AS52">
            <v>0</v>
          </cell>
          <cell r="AU52">
            <v>3.4955599999999998</v>
          </cell>
          <cell r="AW52">
            <v>3.3079860000000001</v>
          </cell>
          <cell r="AX52">
            <v>3.5058950000000002</v>
          </cell>
          <cell r="BC52">
            <v>0</v>
          </cell>
          <cell r="BF52">
            <v>3.9726279999999998</v>
          </cell>
          <cell r="BH52">
            <v>3.5801530000000001</v>
          </cell>
          <cell r="BI52">
            <v>0</v>
          </cell>
          <cell r="BJ52">
            <v>3.6604640000000002</v>
          </cell>
          <cell r="BL52">
            <v>3.7509839999999999</v>
          </cell>
          <cell r="BM52">
            <v>4.752275</v>
          </cell>
          <cell r="BP52">
            <v>11.84262</v>
          </cell>
          <cell r="BQ52">
            <v>7.8495330000000001</v>
          </cell>
          <cell r="BR52">
            <v>13.952593999999999</v>
          </cell>
          <cell r="BS52">
            <v>16.752777999999999</v>
          </cell>
          <cell r="BU52">
            <v>7.607399</v>
          </cell>
          <cell r="BW52">
            <v>15.669867999999999</v>
          </cell>
          <cell r="BY52">
            <v>5.0522150000000003</v>
          </cell>
          <cell r="BZ52">
            <v>0</v>
          </cell>
          <cell r="CA52">
            <v>6.1013169999999999</v>
          </cell>
          <cell r="CB52">
            <v>3.0962730000000001</v>
          </cell>
          <cell r="CC52">
            <v>2.4418259999999998</v>
          </cell>
          <cell r="CD52">
            <v>0</v>
          </cell>
          <cell r="CE52">
            <v>3.7035840000000002</v>
          </cell>
          <cell r="CF52">
            <v>0</v>
          </cell>
          <cell r="CG52">
            <v>0</v>
          </cell>
          <cell r="CH52">
            <v>0</v>
          </cell>
          <cell r="CI52">
            <v>2.4889410000000001</v>
          </cell>
          <cell r="CJ52">
            <v>0.59752400000000006</v>
          </cell>
          <cell r="CK52">
            <v>0</v>
          </cell>
          <cell r="CT52" t="str">
            <v>4 W 19-22/20</v>
          </cell>
          <cell r="CU52">
            <v>622.44490000000008</v>
          </cell>
          <cell r="CV52">
            <v>55.085599999999999</v>
          </cell>
          <cell r="CW52">
            <v>1948.9778999999999</v>
          </cell>
          <cell r="CX52">
            <v>321.97770000000003</v>
          </cell>
          <cell r="CY52">
            <v>75.157899999999998</v>
          </cell>
          <cell r="CZ52">
            <v>67.0107</v>
          </cell>
          <cell r="DA52">
            <v>19.139900000000001</v>
          </cell>
          <cell r="DB52">
            <v>0</v>
          </cell>
          <cell r="DC52">
            <v>2.1999999999999999E-2</v>
          </cell>
          <cell r="DD52">
            <v>205.54489999999998</v>
          </cell>
          <cell r="DE52">
            <v>99.191800000000001</v>
          </cell>
          <cell r="DF52">
            <v>221.63589999999999</v>
          </cell>
          <cell r="DG52">
            <v>7.0000000000000007E-2</v>
          </cell>
          <cell r="DH52">
            <v>21.078200000000002</v>
          </cell>
          <cell r="DI52">
            <v>680.84849999999994</v>
          </cell>
          <cell r="DJ52">
            <v>114.1069</v>
          </cell>
          <cell r="DK52">
            <v>68.451599999999999</v>
          </cell>
          <cell r="DL52">
            <v>289.81329999999997</v>
          </cell>
          <cell r="DM52">
            <v>14.5848</v>
          </cell>
          <cell r="DN52">
            <v>46.837400000000002</v>
          </cell>
          <cell r="DO52">
            <v>470.85409999999996</v>
          </cell>
          <cell r="DP52">
            <v>5662.4881999999998</v>
          </cell>
          <cell r="DQ52">
            <v>5200.5691999999999</v>
          </cell>
          <cell r="DR52">
            <v>1213.3181999999999</v>
          </cell>
          <cell r="DS52">
            <v>4415.0081</v>
          </cell>
          <cell r="DT52">
            <v>2225.4168999999997</v>
          </cell>
          <cell r="DU52">
            <v>516.46770000000004</v>
          </cell>
          <cell r="DV52">
            <v>2281.1812</v>
          </cell>
          <cell r="DW52">
            <v>370.46890000000002</v>
          </cell>
          <cell r="DX52">
            <v>0.28799999999999998</v>
          </cell>
          <cell r="DY52">
            <v>270.10730000000001</v>
          </cell>
          <cell r="DZ52">
            <v>3105.3187000000003</v>
          </cell>
          <cell r="EA52">
            <v>472.41329999999999</v>
          </cell>
          <cell r="EB52">
            <v>710.26119999999992</v>
          </cell>
          <cell r="EC52">
            <v>84.319299999999998</v>
          </cell>
          <cell r="ED52">
            <v>307.64159999999998</v>
          </cell>
          <cell r="EE52">
            <v>926.33619999999996</v>
          </cell>
          <cell r="EF52">
            <v>1820.1504</v>
          </cell>
          <cell r="EG52">
            <v>610.32510000000002</v>
          </cell>
          <cell r="EH52">
            <v>928.5625</v>
          </cell>
          <cell r="EI52">
            <v>818.5498</v>
          </cell>
          <cell r="EJ52">
            <v>842.8442</v>
          </cell>
          <cell r="EK52">
            <v>3760.4425000000001</v>
          </cell>
          <cell r="EL52">
            <v>34298.433799999999</v>
          </cell>
        </row>
        <row r="53">
          <cell r="A53">
            <v>43922</v>
          </cell>
          <cell r="C53">
            <v>0</v>
          </cell>
          <cell r="E53">
            <v>6.4961080000000004</v>
          </cell>
          <cell r="F53">
            <v>0</v>
          </cell>
          <cell r="K53">
            <v>0</v>
          </cell>
          <cell r="N53">
            <v>6.543755</v>
          </cell>
          <cell r="P53">
            <v>0</v>
          </cell>
          <cell r="Q53">
            <v>0</v>
          </cell>
          <cell r="R53">
            <v>0</v>
          </cell>
          <cell r="T53">
            <v>0</v>
          </cell>
          <cell r="U53">
            <v>0</v>
          </cell>
          <cell r="X53">
            <v>0</v>
          </cell>
          <cell r="Y53">
            <v>9.8363420000000001</v>
          </cell>
          <cell r="Z53">
            <v>22.023520999999999</v>
          </cell>
          <cell r="AA53">
            <v>25.191148999999999</v>
          </cell>
          <cell r="AC53">
            <v>0</v>
          </cell>
          <cell r="AE53">
            <v>0</v>
          </cell>
          <cell r="AG53">
            <v>9.6759210000000007</v>
          </cell>
          <cell r="AH53">
            <v>0</v>
          </cell>
          <cell r="AI53">
            <v>0</v>
          </cell>
          <cell r="AJ53">
            <v>0</v>
          </cell>
          <cell r="AK53">
            <v>3.2453810000000001</v>
          </cell>
          <cell r="AL53">
            <v>0</v>
          </cell>
          <cell r="AM53">
            <v>0</v>
          </cell>
          <cell r="AN53">
            <v>0</v>
          </cell>
          <cell r="AO53">
            <v>0</v>
          </cell>
          <cell r="AP53">
            <v>0</v>
          </cell>
          <cell r="AQ53">
            <v>2.9874339999999999</v>
          </cell>
          <cell r="AR53">
            <v>0.74355499999999997</v>
          </cell>
          <cell r="AS53">
            <v>0</v>
          </cell>
          <cell r="AU53">
            <v>3.5478730000000001</v>
          </cell>
          <cell r="AW53">
            <v>3.4403199999999998</v>
          </cell>
          <cell r="AX53">
            <v>3.5221260000000001</v>
          </cell>
          <cell r="BC53">
            <v>0</v>
          </cell>
          <cell r="BF53">
            <v>4.0757370000000002</v>
          </cell>
          <cell r="BH53">
            <v>3.7199</v>
          </cell>
          <cell r="BI53">
            <v>0</v>
          </cell>
          <cell r="BJ53">
            <v>3.6577389999999999</v>
          </cell>
          <cell r="BL53">
            <v>3.5092249999999998</v>
          </cell>
          <cell r="BM53">
            <v>4.2446780000000004</v>
          </cell>
          <cell r="BP53">
            <v>0</v>
          </cell>
          <cell r="BQ53">
            <v>4.4669650000000001</v>
          </cell>
          <cell r="BR53">
            <v>17.101132</v>
          </cell>
          <cell r="BS53">
            <v>16.438658</v>
          </cell>
          <cell r="BU53">
            <v>8.6830200000000008</v>
          </cell>
          <cell r="BW53">
            <v>0</v>
          </cell>
          <cell r="BY53">
            <v>7.0802829999999997</v>
          </cell>
          <cell r="BZ53">
            <v>0</v>
          </cell>
          <cell r="CA53">
            <v>6.2681449999999996</v>
          </cell>
          <cell r="CB53">
            <v>3.636158</v>
          </cell>
          <cell r="CC53">
            <v>2.203325</v>
          </cell>
          <cell r="CD53">
            <v>0</v>
          </cell>
          <cell r="CE53">
            <v>3.827251</v>
          </cell>
          <cell r="CF53">
            <v>0</v>
          </cell>
          <cell r="CG53">
            <v>0</v>
          </cell>
          <cell r="CH53">
            <v>0</v>
          </cell>
          <cell r="CI53">
            <v>2.6230250000000002</v>
          </cell>
          <cell r="CJ53">
            <v>0.58304999999999996</v>
          </cell>
          <cell r="CK53">
            <v>0</v>
          </cell>
          <cell r="CT53" t="str">
            <v>4 W 15-18/20</v>
          </cell>
          <cell r="CU53">
            <v>775.54759999999999</v>
          </cell>
          <cell r="CV53">
            <v>86.234499999999997</v>
          </cell>
          <cell r="CW53">
            <v>2042.8978</v>
          </cell>
          <cell r="CX53">
            <v>438.73700000000002</v>
          </cell>
          <cell r="CY53">
            <v>138.24270000000001</v>
          </cell>
          <cell r="CZ53">
            <v>6.0000000000000001E-3</v>
          </cell>
          <cell r="DA53">
            <v>0</v>
          </cell>
          <cell r="DB53">
            <v>0</v>
          </cell>
          <cell r="DC53">
            <v>0.49889999999999995</v>
          </cell>
          <cell r="DD53">
            <v>293.83390000000003</v>
          </cell>
          <cell r="DE53">
            <v>120.11960000000001</v>
          </cell>
          <cell r="DF53">
            <v>180.5729</v>
          </cell>
          <cell r="DG53">
            <v>11.264200000000001</v>
          </cell>
          <cell r="DH53">
            <v>34.001100000000001</v>
          </cell>
          <cell r="DI53">
            <v>712.93399999999997</v>
          </cell>
          <cell r="DJ53">
            <v>41.752000000000002</v>
          </cell>
          <cell r="DK53">
            <v>0.14199999999999999</v>
          </cell>
          <cell r="DL53">
            <v>271.01650000000001</v>
          </cell>
          <cell r="DM53">
            <v>20.974299999999999</v>
          </cell>
          <cell r="DN53">
            <v>20.283900000000003</v>
          </cell>
          <cell r="DO53">
            <v>250.7653</v>
          </cell>
          <cell r="DP53">
            <v>5782.9724000000006</v>
          </cell>
          <cell r="DQ53">
            <v>6028.6091999999999</v>
          </cell>
          <cell r="DR53">
            <v>1482.444</v>
          </cell>
          <cell r="DS53">
            <v>4645.7487000000001</v>
          </cell>
          <cell r="DT53">
            <v>3219.0868</v>
          </cell>
          <cell r="DU53">
            <v>594.25340000000006</v>
          </cell>
          <cell r="DV53">
            <v>117.25569999999999</v>
          </cell>
          <cell r="DW53">
            <v>1.8129000000000002</v>
          </cell>
          <cell r="DX53">
            <v>0.85499999999999998</v>
          </cell>
          <cell r="DY53">
            <v>355.13929999999999</v>
          </cell>
          <cell r="DZ53">
            <v>3269.1653999999999</v>
          </cell>
          <cell r="EA53">
            <v>330.57909999999998</v>
          </cell>
          <cell r="EB53">
            <v>539.87340000000006</v>
          </cell>
          <cell r="EC53">
            <v>840.2124</v>
          </cell>
          <cell r="ED53">
            <v>409.32650000000001</v>
          </cell>
          <cell r="EE53">
            <v>1089.8063</v>
          </cell>
          <cell r="EF53">
            <v>360.33679999999998</v>
          </cell>
          <cell r="EG53">
            <v>131.15629999999999</v>
          </cell>
          <cell r="EH53">
            <v>1105.5181</v>
          </cell>
          <cell r="EI53">
            <v>1056.5511000000001</v>
          </cell>
          <cell r="EJ53">
            <v>1161.1571999999999</v>
          </cell>
          <cell r="EK53">
            <v>1985.0653</v>
          </cell>
          <cell r="EL53">
            <v>32580.7837</v>
          </cell>
        </row>
        <row r="54">
          <cell r="A54">
            <v>43891</v>
          </cell>
          <cell r="C54">
            <v>0</v>
          </cell>
          <cell r="E54">
            <v>6.5409689999999996</v>
          </cell>
          <cell r="F54">
            <v>0</v>
          </cell>
          <cell r="K54">
            <v>0</v>
          </cell>
          <cell r="N54">
            <v>6.5690179999999998</v>
          </cell>
          <cell r="P54">
            <v>0</v>
          </cell>
          <cell r="Q54">
            <v>0</v>
          </cell>
          <cell r="R54">
            <v>0</v>
          </cell>
          <cell r="T54">
            <v>0</v>
          </cell>
          <cell r="U54">
            <v>0</v>
          </cell>
          <cell r="X54">
            <v>0</v>
          </cell>
          <cell r="Y54">
            <v>10.227157</v>
          </cell>
          <cell r="Z54">
            <v>25.874483999999999</v>
          </cell>
          <cell r="AA54">
            <v>25.505275000000001</v>
          </cell>
          <cell r="AC54">
            <v>0</v>
          </cell>
          <cell r="AE54">
            <v>0</v>
          </cell>
          <cell r="AG54">
            <v>0</v>
          </cell>
          <cell r="AH54">
            <v>0</v>
          </cell>
          <cell r="AI54">
            <v>0</v>
          </cell>
          <cell r="AJ54">
            <v>0</v>
          </cell>
          <cell r="AK54">
            <v>3.0414759999999998</v>
          </cell>
          <cell r="AL54">
            <v>0</v>
          </cell>
          <cell r="AM54">
            <v>0</v>
          </cell>
          <cell r="AN54">
            <v>0</v>
          </cell>
          <cell r="AO54">
            <v>0</v>
          </cell>
          <cell r="AP54">
            <v>0</v>
          </cell>
          <cell r="AQ54">
            <v>2.992159</v>
          </cell>
          <cell r="AR54">
            <v>0.73769700000000005</v>
          </cell>
          <cell r="AS54">
            <v>0</v>
          </cell>
          <cell r="AU54">
            <v>3.3485580000000001</v>
          </cell>
          <cell r="AW54">
            <v>3.4065059999999998</v>
          </cell>
          <cell r="AX54">
            <v>3.3602750000000001</v>
          </cell>
          <cell r="BC54">
            <v>0</v>
          </cell>
          <cell r="BF54">
            <v>3.8872439999999999</v>
          </cell>
          <cell r="BH54">
            <v>3.9267210000000001</v>
          </cell>
          <cell r="BI54">
            <v>3.6341519999999998</v>
          </cell>
          <cell r="BJ54">
            <v>3.5914069999999998</v>
          </cell>
          <cell r="BL54">
            <v>3.6901519999999999</v>
          </cell>
          <cell r="BM54">
            <v>0</v>
          </cell>
          <cell r="BP54">
            <v>0</v>
          </cell>
          <cell r="BQ54">
            <v>5.7276449999999999</v>
          </cell>
          <cell r="BR54">
            <v>19.230526999999999</v>
          </cell>
          <cell r="BS54">
            <v>18.346276</v>
          </cell>
          <cell r="BU54">
            <v>0</v>
          </cell>
          <cell r="BW54">
            <v>0</v>
          </cell>
          <cell r="BY54">
            <v>6.7648770000000003</v>
          </cell>
          <cell r="BZ54">
            <v>0</v>
          </cell>
          <cell r="CA54">
            <v>6.5120209999999998</v>
          </cell>
          <cell r="CB54">
            <v>3.0722719999999999</v>
          </cell>
          <cell r="CC54">
            <v>1.9326920000000001</v>
          </cell>
          <cell r="CD54">
            <v>0</v>
          </cell>
          <cell r="CE54">
            <v>3.906298</v>
          </cell>
          <cell r="CF54">
            <v>0</v>
          </cell>
          <cell r="CG54">
            <v>0</v>
          </cell>
          <cell r="CH54">
            <v>0</v>
          </cell>
          <cell r="CI54">
            <v>2.4461940000000002</v>
          </cell>
          <cell r="CJ54">
            <v>0.67282699999999995</v>
          </cell>
          <cell r="CK54">
            <v>0</v>
          </cell>
          <cell r="CT54" t="str">
            <v>5 W 10-14/20</v>
          </cell>
          <cell r="CU54">
            <v>991.51819999999998</v>
          </cell>
          <cell r="CV54">
            <v>94.822500000000005</v>
          </cell>
          <cell r="CW54">
            <v>2545.3993999999998</v>
          </cell>
          <cell r="CX54">
            <v>601.32680000000005</v>
          </cell>
          <cell r="CY54">
            <v>169.10929999999999</v>
          </cell>
          <cell r="CZ54">
            <v>0</v>
          </cell>
          <cell r="DA54">
            <v>1E-3</v>
          </cell>
          <cell r="DB54">
            <v>0</v>
          </cell>
          <cell r="DC54">
            <v>1.2529999999999999</v>
          </cell>
          <cell r="DD54">
            <v>219.137</v>
          </cell>
          <cell r="DE54">
            <v>106.83189999999999</v>
          </cell>
          <cell r="DF54">
            <v>99.427800000000005</v>
          </cell>
          <cell r="DG54">
            <v>84.64139999999999</v>
          </cell>
          <cell r="DH54">
            <v>57.648600000000002</v>
          </cell>
          <cell r="DI54">
            <v>851.93130000000008</v>
          </cell>
          <cell r="DJ54">
            <v>6.9058999999999999</v>
          </cell>
          <cell r="DK54">
            <v>0.41099999999999998</v>
          </cell>
          <cell r="DL54">
            <v>407.52859999999998</v>
          </cell>
          <cell r="DM54">
            <v>16.663400000000003</v>
          </cell>
          <cell r="DN54">
            <v>74.326100000000011</v>
          </cell>
          <cell r="DO54">
            <v>0.06</v>
          </cell>
          <cell r="DP54">
            <v>6796.902</v>
          </cell>
          <cell r="DQ54">
            <v>8238.8060000000005</v>
          </cell>
          <cell r="DR54">
            <v>1862.4581000000001</v>
          </cell>
          <cell r="DS54">
            <v>6111.4750000000004</v>
          </cell>
          <cell r="DT54">
            <v>4207.8867</v>
          </cell>
          <cell r="DU54">
            <v>795.12840000000006</v>
          </cell>
          <cell r="DV54">
            <v>6.468</v>
          </cell>
          <cell r="DW54">
            <v>0.17599999999999999</v>
          </cell>
          <cell r="DX54">
            <v>0.54700000000000004</v>
          </cell>
          <cell r="DY54">
            <v>421.11320000000001</v>
          </cell>
          <cell r="DZ54">
            <v>2526.0038999999997</v>
          </cell>
          <cell r="EA54">
            <v>380.84980000000002</v>
          </cell>
          <cell r="EB54">
            <v>407.57859999999999</v>
          </cell>
          <cell r="EC54">
            <v>2218.6689000000001</v>
          </cell>
          <cell r="ED54">
            <v>530.99380000000008</v>
          </cell>
          <cell r="EE54">
            <v>1222.2273</v>
          </cell>
          <cell r="EF54">
            <v>90.730199999999996</v>
          </cell>
          <cell r="EG54">
            <v>13.3087</v>
          </cell>
          <cell r="EH54">
            <v>1286.5783000000001</v>
          </cell>
          <cell r="EI54">
            <v>1040.4711</v>
          </cell>
          <cell r="EJ54">
            <v>1161.3908999999999</v>
          </cell>
          <cell r="EK54">
            <v>174.89570000000001</v>
          </cell>
          <cell r="EL54">
            <v>38667.463100000001</v>
          </cell>
        </row>
        <row r="55">
          <cell r="A55">
            <v>43862</v>
          </cell>
          <cell r="C55">
            <v>0</v>
          </cell>
          <cell r="E55">
            <v>6.2638829999999999</v>
          </cell>
          <cell r="F55">
            <v>0</v>
          </cell>
          <cell r="K55">
            <v>0</v>
          </cell>
          <cell r="N55">
            <v>6.3221730000000003</v>
          </cell>
          <cell r="P55">
            <v>6.7616379999999996</v>
          </cell>
          <cell r="Q55">
            <v>6.5963700000000003</v>
          </cell>
          <cell r="R55">
            <v>6.612825</v>
          </cell>
          <cell r="T55">
            <v>0</v>
          </cell>
          <cell r="U55">
            <v>0</v>
          </cell>
          <cell r="X55">
            <v>0</v>
          </cell>
          <cell r="Y55">
            <v>11.607846</v>
          </cell>
          <cell r="Z55">
            <v>24.425270999999999</v>
          </cell>
          <cell r="AA55">
            <v>28.446111999999999</v>
          </cell>
          <cell r="AC55">
            <v>0</v>
          </cell>
          <cell r="AE55">
            <v>0</v>
          </cell>
          <cell r="AG55">
            <v>0</v>
          </cell>
          <cell r="AH55">
            <v>0</v>
          </cell>
          <cell r="AI55">
            <v>0</v>
          </cell>
          <cell r="AJ55">
            <v>0</v>
          </cell>
          <cell r="AK55">
            <v>3.0321009999999999</v>
          </cell>
          <cell r="AL55">
            <v>0</v>
          </cell>
          <cell r="AM55">
            <v>4.8920750000000002</v>
          </cell>
          <cell r="AN55">
            <v>0</v>
          </cell>
          <cell r="AO55">
            <v>0</v>
          </cell>
          <cell r="AP55">
            <v>0</v>
          </cell>
          <cell r="AQ55">
            <v>2.9865149999999998</v>
          </cell>
          <cell r="AR55">
            <v>0.81740100000000004</v>
          </cell>
          <cell r="AS55">
            <v>0</v>
          </cell>
          <cell r="AU55">
            <v>3.1540789999999999</v>
          </cell>
          <cell r="AW55">
            <v>3.05402</v>
          </cell>
          <cell r="AX55">
            <v>3.119386</v>
          </cell>
          <cell r="BC55">
            <v>0</v>
          </cell>
          <cell r="BF55">
            <v>3.594738</v>
          </cell>
          <cell r="BH55">
            <v>3.8665500000000002</v>
          </cell>
          <cell r="BI55">
            <v>3.802155</v>
          </cell>
          <cell r="BJ55">
            <v>3.5283159999999998</v>
          </cell>
          <cell r="BL55">
            <v>0</v>
          </cell>
          <cell r="BM55">
            <v>5.8351069999999998</v>
          </cell>
          <cell r="BP55">
            <v>0</v>
          </cell>
          <cell r="BQ55">
            <v>7.9909520000000001</v>
          </cell>
          <cell r="BR55">
            <v>19.267752999999999</v>
          </cell>
          <cell r="BS55">
            <v>19.797460000000001</v>
          </cell>
          <cell r="BU55">
            <v>0</v>
          </cell>
          <cell r="BW55">
            <v>0</v>
          </cell>
          <cell r="BY55">
            <v>8.7963620000000002</v>
          </cell>
          <cell r="BZ55">
            <v>0</v>
          </cell>
          <cell r="CA55">
            <v>6.9341369999999998</v>
          </cell>
          <cell r="CB55">
            <v>3.1748509999999999</v>
          </cell>
          <cell r="CC55">
            <v>1.959298</v>
          </cell>
          <cell r="CD55">
            <v>0</v>
          </cell>
          <cell r="CE55">
            <v>3.5140180000000001</v>
          </cell>
          <cell r="CF55">
            <v>0</v>
          </cell>
          <cell r="CG55">
            <v>0</v>
          </cell>
          <cell r="CH55">
            <v>0</v>
          </cell>
          <cell r="CI55">
            <v>2.6141049999999999</v>
          </cell>
          <cell r="CJ55">
            <v>0.63164399999999998</v>
          </cell>
          <cell r="CK55">
            <v>0</v>
          </cell>
          <cell r="CT55" t="str">
            <v>4 W 06-09/20</v>
          </cell>
          <cell r="CU55">
            <v>587.2043000000001</v>
          </cell>
          <cell r="CV55">
            <v>108.4357</v>
          </cell>
          <cell r="CW55">
            <v>1839.0985000000001</v>
          </cell>
          <cell r="CX55">
            <v>462.72609999999997</v>
          </cell>
          <cell r="CY55">
            <v>137.93270000000001</v>
          </cell>
          <cell r="CZ55">
            <v>2E-3</v>
          </cell>
          <cell r="DA55">
            <v>0</v>
          </cell>
          <cell r="DB55">
            <v>0</v>
          </cell>
          <cell r="DC55">
            <v>9.4710000000000001</v>
          </cell>
          <cell r="DD55">
            <v>28.131900000000002</v>
          </cell>
          <cell r="DE55">
            <v>28.116299999999999</v>
          </cell>
          <cell r="DF55">
            <v>16.760000000000002</v>
          </cell>
          <cell r="DG55">
            <v>125.8883</v>
          </cell>
          <cell r="DH55">
            <v>32.518700000000003</v>
          </cell>
          <cell r="DI55">
            <v>472.16750000000002</v>
          </cell>
          <cell r="DJ55">
            <v>1.9724999999999999</v>
          </cell>
          <cell r="DK55">
            <v>2.1000000000000001E-2</v>
          </cell>
          <cell r="DL55">
            <v>214.60029999999998</v>
          </cell>
          <cell r="DM55">
            <v>21.891400000000001</v>
          </cell>
          <cell r="DN55">
            <v>94.293199999999999</v>
          </cell>
          <cell r="DO55">
            <v>2.3592</v>
          </cell>
          <cell r="DP55">
            <v>4832.5842000000002</v>
          </cell>
          <cell r="DQ55">
            <v>5242.2064</v>
          </cell>
          <cell r="DR55">
            <v>1300.2491</v>
          </cell>
          <cell r="DS55">
            <v>4148.1127000000006</v>
          </cell>
          <cell r="DT55">
            <v>2399.3732</v>
          </cell>
          <cell r="DU55">
            <v>579.98749999999995</v>
          </cell>
          <cell r="DV55">
            <v>6.1859999999999999</v>
          </cell>
          <cell r="DW55">
            <v>0.14299999999999999</v>
          </cell>
          <cell r="DX55">
            <v>0.14899999999999999</v>
          </cell>
          <cell r="DY55">
            <v>261.51740000000001</v>
          </cell>
          <cell r="DZ55">
            <v>784.90909999999997</v>
          </cell>
          <cell r="EA55">
            <v>131.5154</v>
          </cell>
          <cell r="EB55">
            <v>189.9838</v>
          </cell>
          <cell r="EC55">
            <v>2911.0504999999998</v>
          </cell>
          <cell r="ED55">
            <v>423.01029999999997</v>
          </cell>
          <cell r="EE55">
            <v>628.28930000000003</v>
          </cell>
          <cell r="EF55">
            <v>13.939200000000001</v>
          </cell>
          <cell r="EG55">
            <v>3.7789999999999999</v>
          </cell>
          <cell r="EH55">
            <v>885.44709999999998</v>
          </cell>
          <cell r="EI55">
            <v>690.54019999999991</v>
          </cell>
          <cell r="EJ55">
            <v>767.6925</v>
          </cell>
          <cell r="EK55">
            <v>0.23</v>
          </cell>
          <cell r="EL55">
            <v>26015.593199999999</v>
          </cell>
        </row>
        <row r="56">
          <cell r="A56">
            <v>43831</v>
          </cell>
          <cell r="C56">
            <v>0</v>
          </cell>
          <cell r="E56">
            <v>6.551018</v>
          </cell>
          <cell r="F56">
            <v>0</v>
          </cell>
          <cell r="K56">
            <v>0</v>
          </cell>
          <cell r="N56">
            <v>6.5792510000000002</v>
          </cell>
          <cell r="P56">
            <v>6.7390499999999998</v>
          </cell>
          <cell r="Q56">
            <v>6.247541</v>
          </cell>
          <cell r="R56">
            <v>6.2958020000000001</v>
          </cell>
          <cell r="T56">
            <v>0</v>
          </cell>
          <cell r="U56">
            <v>0</v>
          </cell>
          <cell r="X56">
            <v>0</v>
          </cell>
          <cell r="Y56">
            <v>0</v>
          </cell>
          <cell r="Z56">
            <v>0</v>
          </cell>
          <cell r="AA56">
            <v>0</v>
          </cell>
          <cell r="AC56">
            <v>0</v>
          </cell>
          <cell r="AE56">
            <v>0</v>
          </cell>
          <cell r="AG56">
            <v>0</v>
          </cell>
          <cell r="AH56">
            <v>0</v>
          </cell>
          <cell r="AI56">
            <v>0</v>
          </cell>
          <cell r="AJ56">
            <v>0</v>
          </cell>
          <cell r="AK56">
            <v>3.31473</v>
          </cell>
          <cell r="AL56">
            <v>0</v>
          </cell>
          <cell r="AM56">
            <v>4.1667810000000003</v>
          </cell>
          <cell r="AN56">
            <v>0</v>
          </cell>
          <cell r="AO56">
            <v>0</v>
          </cell>
          <cell r="AP56">
            <v>0</v>
          </cell>
          <cell r="AQ56">
            <v>2.9707560000000002</v>
          </cell>
          <cell r="AR56">
            <v>0.83659300000000003</v>
          </cell>
          <cell r="AS56">
            <v>0</v>
          </cell>
          <cell r="AU56">
            <v>3.5700500000000002</v>
          </cell>
          <cell r="AW56">
            <v>3.313418</v>
          </cell>
          <cell r="AX56">
            <v>3.5662910000000001</v>
          </cell>
          <cell r="BC56">
            <v>0</v>
          </cell>
          <cell r="BF56">
            <v>3.889459</v>
          </cell>
          <cell r="BH56">
            <v>3.44923</v>
          </cell>
          <cell r="BI56">
            <v>3.5274730000000001</v>
          </cell>
          <cell r="BJ56">
            <v>3.158674</v>
          </cell>
          <cell r="BL56">
            <v>0</v>
          </cell>
          <cell r="BM56">
            <v>5.0676930000000002</v>
          </cell>
          <cell r="BP56">
            <v>0</v>
          </cell>
          <cell r="BQ56">
            <v>15.157525</v>
          </cell>
          <cell r="BR56">
            <v>19.727146999999999</v>
          </cell>
          <cell r="BS56">
            <v>20.608519000000001</v>
          </cell>
          <cell r="BU56">
            <v>0</v>
          </cell>
          <cell r="BW56">
            <v>0</v>
          </cell>
          <cell r="BY56">
            <v>0</v>
          </cell>
          <cell r="BZ56">
            <v>0</v>
          </cell>
          <cell r="CA56">
            <v>7.3697699999999999</v>
          </cell>
          <cell r="CB56">
            <v>3.839086</v>
          </cell>
          <cell r="CC56">
            <v>2.0475059999999998</v>
          </cell>
          <cell r="CD56">
            <v>0</v>
          </cell>
          <cell r="CE56">
            <v>3.2197</v>
          </cell>
          <cell r="CF56">
            <v>0</v>
          </cell>
          <cell r="CG56">
            <v>0</v>
          </cell>
          <cell r="CH56">
            <v>0</v>
          </cell>
          <cell r="CI56">
            <v>2.5892819999999999</v>
          </cell>
          <cell r="CJ56">
            <v>0.66101200000000004</v>
          </cell>
          <cell r="CK56">
            <v>0</v>
          </cell>
          <cell r="CT56" t="str">
            <v>4 W 02-05/20</v>
          </cell>
          <cell r="CU56">
            <v>632.04269999999997</v>
          </cell>
          <cell r="CV56">
            <v>171.61189999999999</v>
          </cell>
          <cell r="CW56">
            <v>1619.8215</v>
          </cell>
          <cell r="CX56">
            <v>576.10860000000002</v>
          </cell>
          <cell r="CY56">
            <v>137.18940000000001</v>
          </cell>
          <cell r="CZ56">
            <v>4.0000000000000001E-3</v>
          </cell>
          <cell r="DA56">
            <v>0</v>
          </cell>
          <cell r="DB56">
            <v>0</v>
          </cell>
          <cell r="DC56">
            <v>9.0168999999999997</v>
          </cell>
          <cell r="DD56">
            <v>3.3001</v>
          </cell>
          <cell r="DE56">
            <v>12.5626</v>
          </cell>
          <cell r="DF56">
            <v>9.6219999999999999</v>
          </cell>
          <cell r="DG56">
            <v>242.3939</v>
          </cell>
          <cell r="DH56">
            <v>26.058299999999999</v>
          </cell>
          <cell r="DI56">
            <v>439.44749999999999</v>
          </cell>
          <cell r="DJ56">
            <v>3.9914000000000001</v>
          </cell>
          <cell r="DK56">
            <v>2.1000000000000001E-2</v>
          </cell>
          <cell r="DL56">
            <v>231.16129999999998</v>
          </cell>
          <cell r="DM56">
            <v>22.936299999999999</v>
          </cell>
          <cell r="DN56">
            <v>67.834199999999996</v>
          </cell>
          <cell r="DO56">
            <v>3.2000000000000001E-2</v>
          </cell>
          <cell r="DP56">
            <v>4783.5024000000003</v>
          </cell>
          <cell r="DQ56">
            <v>5172.1965</v>
          </cell>
          <cell r="DR56">
            <v>1257.6018999999999</v>
          </cell>
          <cell r="DS56">
            <v>4048.2727</v>
          </cell>
          <cell r="DT56">
            <v>2382.1828999999998</v>
          </cell>
          <cell r="DU56">
            <v>565.51549999999997</v>
          </cell>
          <cell r="DV56">
            <v>6.5750000000000002</v>
          </cell>
          <cell r="DW56">
            <v>0.371</v>
          </cell>
          <cell r="DX56">
            <v>0.11799999999999999</v>
          </cell>
          <cell r="DY56">
            <v>292.56779999999998</v>
          </cell>
          <cell r="DZ56">
            <v>158.59529999999998</v>
          </cell>
          <cell r="EA56">
            <v>109.05680000000001</v>
          </cell>
          <cell r="EB56">
            <v>155.80270000000002</v>
          </cell>
          <cell r="EC56">
            <v>4638.1349</v>
          </cell>
          <cell r="ED56">
            <v>358.74079999999998</v>
          </cell>
          <cell r="EE56">
            <v>628.39369999999997</v>
          </cell>
          <cell r="EF56">
            <v>2.2596999999999996</v>
          </cell>
          <cell r="EG56">
            <v>3.3740000000000001</v>
          </cell>
          <cell r="EH56">
            <v>955.51459999999997</v>
          </cell>
          <cell r="EI56">
            <v>780.27700000000004</v>
          </cell>
          <cell r="EJ56">
            <v>887.94050000000004</v>
          </cell>
          <cell r="EK56">
            <v>0.192</v>
          </cell>
          <cell r="EL56">
            <v>27285.316999999999</v>
          </cell>
        </row>
        <row r="57">
          <cell r="A57">
            <v>43800</v>
          </cell>
          <cell r="C57">
            <v>0</v>
          </cell>
          <cell r="E57">
            <v>6.5085559999999996</v>
          </cell>
          <cell r="F57">
            <v>0</v>
          </cell>
          <cell r="K57">
            <v>0</v>
          </cell>
          <cell r="N57">
            <v>6.5518299999999998</v>
          </cell>
          <cell r="P57">
            <v>0</v>
          </cell>
          <cell r="Q57">
            <v>6.5463430000000002</v>
          </cell>
          <cell r="R57">
            <v>6.2126640000000002</v>
          </cell>
          <cell r="T57">
            <v>0</v>
          </cell>
          <cell r="U57">
            <v>0</v>
          </cell>
          <cell r="X57">
            <v>0</v>
          </cell>
          <cell r="Y57">
            <v>0</v>
          </cell>
          <cell r="Z57">
            <v>0</v>
          </cell>
          <cell r="AA57">
            <v>0</v>
          </cell>
          <cell r="AC57">
            <v>0</v>
          </cell>
          <cell r="AE57">
            <v>0</v>
          </cell>
          <cell r="AG57">
            <v>0</v>
          </cell>
          <cell r="AH57">
            <v>0</v>
          </cell>
          <cell r="AI57">
            <v>0</v>
          </cell>
          <cell r="AJ57">
            <v>0</v>
          </cell>
          <cell r="AK57">
            <v>3.3258260000000002</v>
          </cell>
          <cell r="AL57">
            <v>0</v>
          </cell>
          <cell r="AM57">
            <v>4.2981090000000002</v>
          </cell>
          <cell r="AN57">
            <v>0</v>
          </cell>
          <cell r="AO57">
            <v>0</v>
          </cell>
          <cell r="AP57">
            <v>0</v>
          </cell>
          <cell r="AQ57">
            <v>2.9813019999999999</v>
          </cell>
          <cell r="AR57">
            <v>0.803562</v>
          </cell>
          <cell r="AS57">
            <v>0</v>
          </cell>
          <cell r="AU57">
            <v>2.7633169999999998</v>
          </cell>
          <cell r="AW57">
            <v>3.4581059999999999</v>
          </cell>
          <cell r="AX57">
            <v>3.4657110000000002</v>
          </cell>
          <cell r="BC57">
            <v>0</v>
          </cell>
          <cell r="BF57">
            <v>3.8618160000000001</v>
          </cell>
          <cell r="BH57">
            <v>3.8790529999999999</v>
          </cell>
          <cell r="BI57">
            <v>3.8597269999999999</v>
          </cell>
          <cell r="BJ57">
            <v>3.6596690000000001</v>
          </cell>
          <cell r="BL57">
            <v>3.6550289999999999</v>
          </cell>
          <cell r="BM57">
            <v>4.5796729999999997</v>
          </cell>
          <cell r="BP57">
            <v>0</v>
          </cell>
          <cell r="BQ57">
            <v>19.697685</v>
          </cell>
          <cell r="BR57">
            <v>19.613095000000001</v>
          </cell>
          <cell r="BS57">
            <v>19.770465999999999</v>
          </cell>
          <cell r="BU57">
            <v>0</v>
          </cell>
          <cell r="BW57">
            <v>0</v>
          </cell>
          <cell r="BY57">
            <v>0</v>
          </cell>
          <cell r="BZ57">
            <v>0</v>
          </cell>
          <cell r="CA57">
            <v>7.1957849999999999</v>
          </cell>
          <cell r="CB57">
            <v>4.2440569999999997</v>
          </cell>
          <cell r="CC57">
            <v>2.002589</v>
          </cell>
          <cell r="CD57">
            <v>0</v>
          </cell>
          <cell r="CE57">
            <v>2.9768300000000001</v>
          </cell>
          <cell r="CF57">
            <v>0</v>
          </cell>
          <cell r="CG57">
            <v>0</v>
          </cell>
          <cell r="CH57">
            <v>0</v>
          </cell>
          <cell r="CI57">
            <v>2.6126819999999999</v>
          </cell>
          <cell r="CJ57">
            <v>0.70593600000000001</v>
          </cell>
          <cell r="CK57">
            <v>0</v>
          </cell>
          <cell r="CT57" t="str">
            <v>5 W 49-01/20</v>
          </cell>
          <cell r="CU57">
            <v>494.96199999999999</v>
          </cell>
          <cell r="CV57">
            <v>162.53210000000001</v>
          </cell>
          <cell r="CW57">
            <v>1648.2619999999999</v>
          </cell>
          <cell r="CX57">
            <v>592.34809999999993</v>
          </cell>
          <cell r="CY57">
            <v>127.3325</v>
          </cell>
          <cell r="CZ57">
            <v>2E-3</v>
          </cell>
          <cell r="DA57">
            <v>0</v>
          </cell>
          <cell r="DB57">
            <v>0</v>
          </cell>
          <cell r="DC57">
            <v>3.8719999999999999</v>
          </cell>
          <cell r="DD57">
            <v>1.3240000000000001</v>
          </cell>
          <cell r="DE57">
            <v>12.943</v>
          </cell>
          <cell r="DF57">
            <v>10.117000000000001</v>
          </cell>
          <cell r="DG57">
            <v>467.21709999999996</v>
          </cell>
          <cell r="DH57">
            <v>30.554200000000002</v>
          </cell>
          <cell r="DI57">
            <v>610.41549999999995</v>
          </cell>
          <cell r="DJ57">
            <v>4.5103</v>
          </cell>
          <cell r="DK57">
            <v>2.5000000000000001E-2</v>
          </cell>
          <cell r="DL57">
            <v>241.48729999999998</v>
          </cell>
          <cell r="DM57">
            <v>23.264299999999999</v>
          </cell>
          <cell r="DN57">
            <v>31.3156</v>
          </cell>
          <cell r="DO57">
            <v>4.8000000000000001E-2</v>
          </cell>
          <cell r="DP57">
            <v>4871.6237999999994</v>
          </cell>
          <cell r="DQ57">
            <v>4636.1842000000006</v>
          </cell>
          <cell r="DR57">
            <v>1222.1351999999999</v>
          </cell>
          <cell r="DS57">
            <v>4019.4884999999999</v>
          </cell>
          <cell r="DT57">
            <v>3262.2048</v>
          </cell>
          <cell r="DU57">
            <v>609.9738000000001</v>
          </cell>
          <cell r="DV57">
            <v>8.2289999999999992</v>
          </cell>
          <cell r="DW57">
            <v>3.6619999999999999</v>
          </cell>
          <cell r="DX57">
            <v>0.188</v>
          </cell>
          <cell r="DY57">
            <v>628.90409999999997</v>
          </cell>
          <cell r="DZ57">
            <v>35.738099999999996</v>
          </cell>
          <cell r="EA57">
            <v>96.051299999999998</v>
          </cell>
          <cell r="EB57">
            <v>155.1293</v>
          </cell>
          <cell r="EC57">
            <v>8436.4195</v>
          </cell>
          <cell r="ED57">
            <v>403.31819999999999</v>
          </cell>
          <cell r="EE57">
            <v>900.37840000000006</v>
          </cell>
          <cell r="EF57">
            <v>3.8494000000000002</v>
          </cell>
          <cell r="EG57">
            <v>1.6740999999999999</v>
          </cell>
          <cell r="EH57">
            <v>907.86810000000003</v>
          </cell>
          <cell r="EI57">
            <v>1246.7396999999999</v>
          </cell>
          <cell r="EJ57">
            <v>811.01119999999992</v>
          </cell>
          <cell r="EK57">
            <v>0.27100000000000002</v>
          </cell>
          <cell r="EL57">
            <v>32422.353800000001</v>
          </cell>
        </row>
        <row r="58">
          <cell r="A58">
            <v>43770</v>
          </cell>
          <cell r="C58">
            <v>0</v>
          </cell>
          <cell r="E58">
            <v>6.3298350000000001</v>
          </cell>
          <cell r="F58">
            <v>0</v>
          </cell>
          <cell r="K58">
            <v>0</v>
          </cell>
          <cell r="N58">
            <v>6.5018929999999999</v>
          </cell>
          <cell r="P58">
            <v>0</v>
          </cell>
          <cell r="Q58">
            <v>6.5685700000000002</v>
          </cell>
          <cell r="R58">
            <v>6.5410830000000004</v>
          </cell>
          <cell r="T58">
            <v>0</v>
          </cell>
          <cell r="U58">
            <v>6.4487829999999997</v>
          </cell>
          <cell r="X58">
            <v>0</v>
          </cell>
          <cell r="Y58">
            <v>0</v>
          </cell>
          <cell r="Z58">
            <v>0</v>
          </cell>
          <cell r="AA58">
            <v>0</v>
          </cell>
          <cell r="AC58">
            <v>0</v>
          </cell>
          <cell r="AE58">
            <v>0</v>
          </cell>
          <cell r="AG58">
            <v>0</v>
          </cell>
          <cell r="AH58">
            <v>0</v>
          </cell>
          <cell r="AI58">
            <v>8.6256699999999995</v>
          </cell>
          <cell r="AJ58">
            <v>0</v>
          </cell>
          <cell r="AK58">
            <v>3.7901319999999998</v>
          </cell>
          <cell r="AL58">
            <v>0</v>
          </cell>
          <cell r="AM58">
            <v>4.9262199999999998</v>
          </cell>
          <cell r="AN58">
            <v>0</v>
          </cell>
          <cell r="AO58">
            <v>0</v>
          </cell>
          <cell r="AP58">
            <v>0</v>
          </cell>
          <cell r="AQ58">
            <v>3.0361189999999998</v>
          </cell>
          <cell r="AR58">
            <v>0.79948600000000003</v>
          </cell>
          <cell r="AS58">
            <v>0</v>
          </cell>
          <cell r="AU58">
            <v>3.4887100000000002</v>
          </cell>
          <cell r="AW58">
            <v>3.4371529999999999</v>
          </cell>
          <cell r="AX58">
            <v>3.3520569999999998</v>
          </cell>
          <cell r="BC58">
            <v>0</v>
          </cell>
          <cell r="BF58">
            <v>3.680193</v>
          </cell>
          <cell r="BH58">
            <v>3.567663</v>
          </cell>
          <cell r="BI58">
            <v>3.623243</v>
          </cell>
          <cell r="BJ58">
            <v>3.301717</v>
          </cell>
          <cell r="BL58">
            <v>3.3296130000000002</v>
          </cell>
          <cell r="BM58">
            <v>4.501474</v>
          </cell>
          <cell r="BP58">
            <v>0</v>
          </cell>
          <cell r="BQ58">
            <v>17.486764999999998</v>
          </cell>
          <cell r="BR58">
            <v>19.454314</v>
          </cell>
          <cell r="BS58">
            <v>22.443774999999999</v>
          </cell>
          <cell r="BU58">
            <v>0</v>
          </cell>
          <cell r="BW58">
            <v>0</v>
          </cell>
          <cell r="BY58">
            <v>0</v>
          </cell>
          <cell r="BZ58">
            <v>4.7780360000000002</v>
          </cell>
          <cell r="CA58">
            <v>5.5868919999999997</v>
          </cell>
          <cell r="CB58">
            <v>4.2663859999999998</v>
          </cell>
          <cell r="CC58">
            <v>2.0658159999999999</v>
          </cell>
          <cell r="CD58">
            <v>0</v>
          </cell>
          <cell r="CE58">
            <v>3.4245709999999998</v>
          </cell>
          <cell r="CF58">
            <v>0</v>
          </cell>
          <cell r="CG58">
            <v>0</v>
          </cell>
          <cell r="CH58">
            <v>0</v>
          </cell>
          <cell r="CI58">
            <v>2.5652870000000001</v>
          </cell>
          <cell r="CJ58">
            <v>0.79049899999999995</v>
          </cell>
          <cell r="CK58">
            <v>0</v>
          </cell>
          <cell r="CT58" t="str">
            <v>4 W 45-48/19</v>
          </cell>
          <cell r="CU58">
            <v>451.71090000000004</v>
          </cell>
          <cell r="CV58">
            <v>128.00719999999998</v>
          </cell>
          <cell r="CW58">
            <v>1446.6188999999999</v>
          </cell>
          <cell r="CX58">
            <v>395.07029999999997</v>
          </cell>
          <cell r="CY58">
            <v>71.327399999999997</v>
          </cell>
          <cell r="CZ58">
            <v>1E-3</v>
          </cell>
          <cell r="DA58">
            <v>0</v>
          </cell>
          <cell r="DB58">
            <v>0</v>
          </cell>
          <cell r="DC58">
            <v>109.3159</v>
          </cell>
          <cell r="DD58">
            <v>3.1E-2</v>
          </cell>
          <cell r="DE58">
            <v>10.959</v>
          </cell>
          <cell r="DF58">
            <v>6.1529999999999996</v>
          </cell>
          <cell r="DG58">
            <v>478.6619</v>
          </cell>
          <cell r="DH58">
            <v>21.1905</v>
          </cell>
          <cell r="DI58">
            <v>379.71879999999999</v>
          </cell>
          <cell r="DJ58">
            <v>3.6999999999999998E-2</v>
          </cell>
          <cell r="DK58">
            <v>0.02</v>
          </cell>
          <cell r="DL58">
            <v>109.8852</v>
          </cell>
          <cell r="DM58">
            <v>6.9098999999999995</v>
          </cell>
          <cell r="DN58">
            <v>45.434699999999999</v>
          </cell>
          <cell r="DO58">
            <v>2E-3</v>
          </cell>
          <cell r="DP58">
            <v>3989.5912999999996</v>
          </cell>
          <cell r="DQ58">
            <v>4543.3332</v>
          </cell>
          <cell r="DR58">
            <v>1194.5241000000001</v>
          </cell>
          <cell r="DS58">
            <v>3716.2709</v>
          </cell>
          <cell r="DT58">
            <v>2688.2723999999998</v>
          </cell>
          <cell r="DU58">
            <v>519.47280000000001</v>
          </cell>
          <cell r="DV58">
            <v>1.2929999999999999</v>
          </cell>
          <cell r="DW58">
            <v>0.34350000000000003</v>
          </cell>
          <cell r="DX58">
            <v>0.92900000000000005</v>
          </cell>
          <cell r="DY58">
            <v>1455.7286999999999</v>
          </cell>
          <cell r="DZ58">
            <v>27.9953</v>
          </cell>
          <cell r="EA58">
            <v>71.919200000000004</v>
          </cell>
          <cell r="EB58">
            <v>122.7783</v>
          </cell>
          <cell r="EC58">
            <v>5758.0951999999997</v>
          </cell>
          <cell r="ED58">
            <v>344.35950000000003</v>
          </cell>
          <cell r="EE58">
            <v>716.16660000000002</v>
          </cell>
          <cell r="EF58">
            <v>10.3698</v>
          </cell>
          <cell r="EG58">
            <v>4.2713999999999999</v>
          </cell>
          <cell r="EH58">
            <v>710.59799999999996</v>
          </cell>
          <cell r="EI58">
            <v>593.04930000000002</v>
          </cell>
          <cell r="EJ58">
            <v>482.30540000000002</v>
          </cell>
          <cell r="EK58">
            <v>1.9275</v>
          </cell>
          <cell r="EL58">
            <v>26823.706899999997</v>
          </cell>
        </row>
        <row r="59">
          <cell r="A59">
            <v>43739</v>
          </cell>
          <cell r="C59">
            <v>0</v>
          </cell>
          <cell r="E59">
            <v>6.0754929999999998</v>
          </cell>
          <cell r="F59">
            <v>0</v>
          </cell>
          <cell r="K59">
            <v>0</v>
          </cell>
          <cell r="N59">
            <v>6.4254369999999996</v>
          </cell>
          <cell r="P59">
            <v>0</v>
          </cell>
          <cell r="Q59">
            <v>6.4859429999999998</v>
          </cell>
          <cell r="R59">
            <v>0</v>
          </cell>
          <cell r="T59">
            <v>6.2817920000000003</v>
          </cell>
          <cell r="U59">
            <v>6.4763330000000003</v>
          </cell>
          <cell r="X59">
            <v>0</v>
          </cell>
          <cell r="Y59">
            <v>0</v>
          </cell>
          <cell r="Z59">
            <v>0</v>
          </cell>
          <cell r="AA59">
            <v>0</v>
          </cell>
          <cell r="AC59">
            <v>0</v>
          </cell>
          <cell r="AE59">
            <v>0</v>
          </cell>
          <cell r="AG59">
            <v>0</v>
          </cell>
          <cell r="AH59">
            <v>0</v>
          </cell>
          <cell r="AI59">
            <v>7.4434589999999998</v>
          </cell>
          <cell r="AJ59">
            <v>0</v>
          </cell>
          <cell r="AK59">
            <v>0</v>
          </cell>
          <cell r="AL59">
            <v>0</v>
          </cell>
          <cell r="AM59">
            <v>5.0899239999999999</v>
          </cell>
          <cell r="AN59">
            <v>0</v>
          </cell>
          <cell r="AO59">
            <v>0</v>
          </cell>
          <cell r="AP59">
            <v>0</v>
          </cell>
          <cell r="AQ59">
            <v>3.0361189999999998</v>
          </cell>
          <cell r="AR59">
            <v>0.83408199999999999</v>
          </cell>
          <cell r="AS59">
            <v>0</v>
          </cell>
          <cell r="AU59">
            <v>3.078109</v>
          </cell>
          <cell r="AW59">
            <v>3.1463079999999999</v>
          </cell>
          <cell r="AX59">
            <v>3.0908159999999998</v>
          </cell>
          <cell r="BC59">
            <v>0</v>
          </cell>
          <cell r="BF59">
            <v>3.3401100000000001</v>
          </cell>
          <cell r="BH59">
            <v>3.5079820000000002</v>
          </cell>
          <cell r="BI59">
            <v>3.5960559999999999</v>
          </cell>
          <cell r="BJ59">
            <v>3.0431469999999998</v>
          </cell>
          <cell r="BL59">
            <v>3.2358579999999999</v>
          </cell>
          <cell r="BM59">
            <v>4.3079489999999998</v>
          </cell>
          <cell r="BP59">
            <v>11.960742</v>
          </cell>
          <cell r="BQ59">
            <v>14.683513</v>
          </cell>
          <cell r="BR59">
            <v>19.985776999999999</v>
          </cell>
          <cell r="BS59">
            <v>22.785997999999999</v>
          </cell>
          <cell r="BU59">
            <v>0</v>
          </cell>
          <cell r="BW59">
            <v>0</v>
          </cell>
          <cell r="BY59">
            <v>2.81569</v>
          </cell>
          <cell r="BZ59">
            <v>4.8400169999999996</v>
          </cell>
          <cell r="CA59">
            <v>4.7698359999999997</v>
          </cell>
          <cell r="CB59">
            <v>4.0746029999999998</v>
          </cell>
          <cell r="CC59">
            <v>2.7292540000000001</v>
          </cell>
          <cell r="CD59">
            <v>0</v>
          </cell>
          <cell r="CE59">
            <v>4.1227029999999996</v>
          </cell>
          <cell r="CF59">
            <v>0</v>
          </cell>
          <cell r="CG59">
            <v>0</v>
          </cell>
          <cell r="CH59">
            <v>0</v>
          </cell>
          <cell r="CI59">
            <v>2.5905049999999998</v>
          </cell>
          <cell r="CJ59">
            <v>0.79112899999999997</v>
          </cell>
          <cell r="CK59">
            <v>0</v>
          </cell>
          <cell r="CT59" t="str">
            <v>4 W 41-44/19</v>
          </cell>
          <cell r="CU59">
            <v>537.01019999999994</v>
          </cell>
          <cell r="CV59">
            <v>133.2647</v>
          </cell>
          <cell r="CW59">
            <v>1349.6704</v>
          </cell>
          <cell r="CX59">
            <v>48.104300000000002</v>
          </cell>
          <cell r="CY59">
            <v>48.735900000000001</v>
          </cell>
          <cell r="CZ59">
            <v>2E-3</v>
          </cell>
          <cell r="DA59">
            <v>0</v>
          </cell>
          <cell r="DB59">
            <v>2E-3</v>
          </cell>
          <cell r="DC59">
            <v>201.83629999999999</v>
          </cell>
          <cell r="DD59">
            <v>1.1456999999999999</v>
          </cell>
          <cell r="DE59">
            <v>6.7889999999999997</v>
          </cell>
          <cell r="DF59">
            <v>0.48599999999999999</v>
          </cell>
          <cell r="DG59">
            <v>109.41969999999999</v>
          </cell>
          <cell r="DH59">
            <v>15.2325</v>
          </cell>
          <cell r="DI59">
            <v>329.65219999999999</v>
          </cell>
          <cell r="DJ59">
            <v>8.4773999999999994</v>
          </cell>
          <cell r="DK59">
            <v>0.10299999999999999</v>
          </cell>
          <cell r="DL59">
            <v>103.7441</v>
          </cell>
          <cell r="DM59">
            <v>10.423299999999999</v>
          </cell>
          <cell r="DN59">
            <v>134.49679999999998</v>
          </cell>
          <cell r="DO59">
            <v>0.02</v>
          </cell>
          <cell r="DP59">
            <v>3337.9267</v>
          </cell>
          <cell r="DQ59">
            <v>4593.9377999999997</v>
          </cell>
          <cell r="DR59">
            <v>1224.1077</v>
          </cell>
          <cell r="DS59">
            <v>3649.2889</v>
          </cell>
          <cell r="DT59">
            <v>1252.6083999999998</v>
          </cell>
          <cell r="DU59">
            <v>465.32929999999999</v>
          </cell>
          <cell r="DV59">
            <v>1.0669999999999999</v>
          </cell>
          <cell r="DW59">
            <v>0.11899999999999999</v>
          </cell>
          <cell r="DX59">
            <v>120.809</v>
          </cell>
          <cell r="DY59">
            <v>2817.5398999999998</v>
          </cell>
          <cell r="DZ59">
            <v>56.542900000000003</v>
          </cell>
          <cell r="EA59">
            <v>116.19489999999999</v>
          </cell>
          <cell r="EB59">
            <v>167.78670000000002</v>
          </cell>
          <cell r="EC59">
            <v>3188.0164</v>
          </cell>
          <cell r="ED59">
            <v>258.90520000000004</v>
          </cell>
          <cell r="EE59">
            <v>669.48590000000002</v>
          </cell>
          <cell r="EF59">
            <v>238.5453</v>
          </cell>
          <cell r="EG59">
            <v>48.325099999999999</v>
          </cell>
          <cell r="EH59">
            <v>733.19809999999995</v>
          </cell>
          <cell r="EI59">
            <v>597.19150000000002</v>
          </cell>
          <cell r="EJ59">
            <v>524.87</v>
          </cell>
          <cell r="EK59">
            <v>12.552</v>
          </cell>
          <cell r="EL59">
            <v>24457.5157</v>
          </cell>
        </row>
        <row r="60">
          <cell r="A60">
            <v>43709</v>
          </cell>
          <cell r="C60">
            <v>0</v>
          </cell>
          <cell r="E60">
            <v>6.4475439999999997</v>
          </cell>
          <cell r="F60">
            <v>0</v>
          </cell>
          <cell r="K60">
            <v>0</v>
          </cell>
          <cell r="N60">
            <v>6.4645549999999998</v>
          </cell>
          <cell r="P60">
            <v>0</v>
          </cell>
          <cell r="Q60">
            <v>0</v>
          </cell>
          <cell r="R60">
            <v>0</v>
          </cell>
          <cell r="T60">
            <v>6.0373210000000004</v>
          </cell>
          <cell r="U60">
            <v>0</v>
          </cell>
          <cell r="X60">
            <v>0</v>
          </cell>
          <cell r="Y60">
            <v>0</v>
          </cell>
          <cell r="Z60">
            <v>31.597953</v>
          </cell>
          <cell r="AA60">
            <v>35.284106000000001</v>
          </cell>
          <cell r="AC60">
            <v>0</v>
          </cell>
          <cell r="AE60">
            <v>0</v>
          </cell>
          <cell r="AG60">
            <v>5.8103550000000004</v>
          </cell>
          <cell r="AH60">
            <v>10.043882999999999</v>
          </cell>
          <cell r="AI60">
            <v>7.2549250000000001</v>
          </cell>
          <cell r="AJ60">
            <v>0</v>
          </cell>
          <cell r="AK60">
            <v>0</v>
          </cell>
          <cell r="AL60">
            <v>0</v>
          </cell>
          <cell r="AM60">
            <v>5.1870560000000001</v>
          </cell>
          <cell r="AN60">
            <v>0</v>
          </cell>
          <cell r="AO60">
            <v>0</v>
          </cell>
          <cell r="AP60">
            <v>0</v>
          </cell>
          <cell r="AQ60">
            <v>2.9883790000000001</v>
          </cell>
          <cell r="AR60">
            <v>0.84473500000000001</v>
          </cell>
          <cell r="AS60">
            <v>0</v>
          </cell>
          <cell r="AU60">
            <v>3.3550819999999999</v>
          </cell>
          <cell r="AW60">
            <v>3.3542670000000001</v>
          </cell>
          <cell r="AX60">
            <v>3.2226110000000001</v>
          </cell>
          <cell r="BC60">
            <v>0</v>
          </cell>
          <cell r="BF60">
            <v>3.6224349999999998</v>
          </cell>
          <cell r="BH60">
            <v>3.754521</v>
          </cell>
          <cell r="BI60">
            <v>3.6072899999999999</v>
          </cell>
          <cell r="BJ60">
            <v>0</v>
          </cell>
          <cell r="BL60">
            <v>3.7012339999999999</v>
          </cell>
          <cell r="BM60">
            <v>3.9548049999999999</v>
          </cell>
          <cell r="BP60">
            <v>13.31551</v>
          </cell>
          <cell r="BQ60">
            <v>11.941344000000001</v>
          </cell>
          <cell r="BR60">
            <v>19.391237</v>
          </cell>
          <cell r="BS60">
            <v>21.174493999999999</v>
          </cell>
          <cell r="BU60">
            <v>8.5337409999999991</v>
          </cell>
          <cell r="BW60">
            <v>0</v>
          </cell>
          <cell r="BY60">
            <v>2.6938369999999998</v>
          </cell>
          <cell r="BZ60">
            <v>4.4601420000000003</v>
          </cell>
          <cell r="CA60">
            <v>4.6284700000000001</v>
          </cell>
          <cell r="CB60">
            <v>2.487876</v>
          </cell>
          <cell r="CC60">
            <v>2.7846419999999998</v>
          </cell>
          <cell r="CD60">
            <v>0</v>
          </cell>
          <cell r="CE60">
            <v>3.9513530000000001</v>
          </cell>
          <cell r="CF60">
            <v>0</v>
          </cell>
          <cell r="CG60">
            <v>0</v>
          </cell>
          <cell r="CH60">
            <v>0</v>
          </cell>
          <cell r="CI60">
            <v>2.576543</v>
          </cell>
          <cell r="CJ60">
            <v>0.59431</v>
          </cell>
          <cell r="CK60">
            <v>0</v>
          </cell>
          <cell r="CT60" t="str">
            <v>5 W 36-40/19</v>
          </cell>
          <cell r="CU60">
            <v>519.93579999999997</v>
          </cell>
          <cell r="CV60">
            <v>129.125</v>
          </cell>
          <cell r="CW60">
            <v>1789.8521000000001</v>
          </cell>
          <cell r="CX60">
            <v>40.715000000000003</v>
          </cell>
          <cell r="CY60">
            <v>47.670099999999998</v>
          </cell>
          <cell r="CZ60">
            <v>1.6519000000000001</v>
          </cell>
          <cell r="DA60">
            <v>0</v>
          </cell>
          <cell r="DB60">
            <v>46.34</v>
          </cell>
          <cell r="DC60">
            <v>289.17259999999999</v>
          </cell>
          <cell r="DD60">
            <v>1.2741</v>
          </cell>
          <cell r="DE60">
            <v>11.378500000000001</v>
          </cell>
          <cell r="DF60">
            <v>84.199300000000008</v>
          </cell>
          <cell r="DG60">
            <v>14.6869</v>
          </cell>
          <cell r="DH60">
            <v>14.0238</v>
          </cell>
          <cell r="DI60">
            <v>302.2079</v>
          </cell>
          <cell r="DJ60">
            <v>49.436399999999999</v>
          </cell>
          <cell r="DK60">
            <v>221.18020000000001</v>
          </cell>
          <cell r="DL60">
            <v>96.672499999999999</v>
          </cell>
          <cell r="DM60">
            <v>11.1767</v>
          </cell>
          <cell r="DN60">
            <v>117.315</v>
          </cell>
          <cell r="DO60">
            <v>76.069100000000006</v>
          </cell>
          <cell r="DP60">
            <v>4272.5199000000002</v>
          </cell>
          <cell r="DQ60">
            <v>5330.3552</v>
          </cell>
          <cell r="DR60">
            <v>1167.3497</v>
          </cell>
          <cell r="DS60">
            <v>4418.4960999999994</v>
          </cell>
          <cell r="DT60">
            <v>1036.9069</v>
          </cell>
          <cell r="DU60">
            <v>523.2559</v>
          </cell>
          <cell r="DV60">
            <v>134.0849</v>
          </cell>
          <cell r="DW60">
            <v>0.66889999999999994</v>
          </cell>
          <cell r="DX60">
            <v>1363.9359999999999</v>
          </cell>
          <cell r="DY60">
            <v>3643.7327999999998</v>
          </cell>
          <cell r="DZ60">
            <v>228.6506</v>
          </cell>
          <cell r="EA60">
            <v>240.85300000000001</v>
          </cell>
          <cell r="EB60">
            <v>306.5958</v>
          </cell>
          <cell r="EC60">
            <v>802.74099999999999</v>
          </cell>
          <cell r="ED60">
            <v>220.60570000000001</v>
          </cell>
          <cell r="EE60">
            <v>822.47019999999998</v>
          </cell>
          <cell r="EF60">
            <v>2147.2662</v>
          </cell>
          <cell r="EG60">
            <v>967.37009999999998</v>
          </cell>
          <cell r="EH60">
            <v>918.3931</v>
          </cell>
          <cell r="EI60">
            <v>460.64909999999998</v>
          </cell>
          <cell r="EJ60">
            <v>634.99400000000003</v>
          </cell>
          <cell r="EK60">
            <v>741.44180000000006</v>
          </cell>
          <cell r="EL60">
            <v>30469.667100000002</v>
          </cell>
        </row>
        <row r="61">
          <cell r="A61">
            <v>43678</v>
          </cell>
          <cell r="C61">
            <v>0</v>
          </cell>
          <cell r="E61">
            <v>6.5020309999999997</v>
          </cell>
          <cell r="F61">
            <v>0</v>
          </cell>
          <cell r="K61">
            <v>0</v>
          </cell>
          <cell r="N61">
            <v>6.6692309999999999</v>
          </cell>
          <cell r="P61">
            <v>0</v>
          </cell>
          <cell r="Q61">
            <v>0</v>
          </cell>
          <cell r="R61">
            <v>0</v>
          </cell>
          <cell r="T61">
            <v>5.9376870000000004</v>
          </cell>
          <cell r="U61">
            <v>5.9289699999999996</v>
          </cell>
          <cell r="X61">
            <v>0</v>
          </cell>
          <cell r="Y61">
            <v>0</v>
          </cell>
          <cell r="Z61">
            <v>31.937244</v>
          </cell>
          <cell r="AA61">
            <v>35.931322000000002</v>
          </cell>
          <cell r="AC61">
            <v>13.483893999999999</v>
          </cell>
          <cell r="AE61">
            <v>14.45641</v>
          </cell>
          <cell r="AG61">
            <v>5.8598299999999997</v>
          </cell>
          <cell r="AH61">
            <v>11.145842</v>
          </cell>
          <cell r="AI61">
            <v>8.3400680000000005</v>
          </cell>
          <cell r="AJ61">
            <v>3.7092610000000001</v>
          </cell>
          <cell r="AK61">
            <v>4.3595569999999997</v>
          </cell>
          <cell r="AL61">
            <v>0</v>
          </cell>
          <cell r="AM61">
            <v>0</v>
          </cell>
          <cell r="AN61">
            <v>0</v>
          </cell>
          <cell r="AO61">
            <v>0</v>
          </cell>
          <cell r="AP61">
            <v>0</v>
          </cell>
          <cell r="AQ61">
            <v>3.1067640000000001</v>
          </cell>
          <cell r="AR61">
            <v>0.80970900000000001</v>
          </cell>
          <cell r="AS61">
            <v>0</v>
          </cell>
          <cell r="AU61">
            <v>3.4752580000000002</v>
          </cell>
          <cell r="AW61">
            <v>3.5390950000000001</v>
          </cell>
          <cell r="AX61">
            <v>3.4648870000000001</v>
          </cell>
          <cell r="BC61">
            <v>0</v>
          </cell>
          <cell r="BF61">
            <v>3.8893930000000001</v>
          </cell>
          <cell r="BH61">
            <v>3.3202569999999998</v>
          </cell>
          <cell r="BI61">
            <v>0</v>
          </cell>
          <cell r="BJ61">
            <v>0</v>
          </cell>
          <cell r="BL61">
            <v>3.6789390000000002</v>
          </cell>
          <cell r="BM61">
            <v>3.7580390000000001</v>
          </cell>
          <cell r="BP61">
            <v>12.101345</v>
          </cell>
          <cell r="BQ61">
            <v>11.721192</v>
          </cell>
          <cell r="BR61">
            <v>20.017011</v>
          </cell>
          <cell r="BS61">
            <v>20.017388</v>
          </cell>
          <cell r="BU61">
            <v>7.9794559999999999</v>
          </cell>
          <cell r="BW61">
            <v>10.798914</v>
          </cell>
          <cell r="BY61">
            <v>2.5204949999999999</v>
          </cell>
          <cell r="BZ61">
            <v>4.4900859999999998</v>
          </cell>
          <cell r="CA61">
            <v>5.3518039999999996</v>
          </cell>
          <cell r="CB61">
            <v>2.1349149999999999</v>
          </cell>
          <cell r="CC61">
            <v>2.762337</v>
          </cell>
          <cell r="CD61">
            <v>0</v>
          </cell>
          <cell r="CE61">
            <v>4.3134160000000001</v>
          </cell>
          <cell r="CF61">
            <v>0</v>
          </cell>
          <cell r="CG61">
            <v>0</v>
          </cell>
          <cell r="CH61">
            <v>0</v>
          </cell>
          <cell r="CI61">
            <v>2.643837</v>
          </cell>
          <cell r="CJ61">
            <v>0.71585500000000002</v>
          </cell>
          <cell r="CK61">
            <v>0</v>
          </cell>
          <cell r="CT61" t="str">
            <v>4 W 32-35/19</v>
          </cell>
          <cell r="CU61">
            <v>318.65879999999999</v>
          </cell>
          <cell r="CV61">
            <v>59.255400000000002</v>
          </cell>
          <cell r="CW61">
            <v>1326.4398999999999</v>
          </cell>
          <cell r="CX61">
            <v>43.116</v>
          </cell>
          <cell r="CY61">
            <v>34.555399999999999</v>
          </cell>
          <cell r="CZ61">
            <v>59.5929</v>
          </cell>
          <cell r="DA61">
            <v>25.084700000000002</v>
          </cell>
          <cell r="DB61">
            <v>27.384</v>
          </cell>
          <cell r="DC61">
            <v>233.26489999999998</v>
          </cell>
          <cell r="DD61">
            <v>4.1908000000000003</v>
          </cell>
          <cell r="DE61">
            <v>10.059700000000001</v>
          </cell>
          <cell r="DF61">
            <v>110.4324</v>
          </cell>
          <cell r="DG61">
            <v>1.4522999999999999</v>
          </cell>
          <cell r="DH61">
            <v>9.8917999999999999</v>
          </cell>
          <cell r="DI61">
            <v>314.51100000000002</v>
          </cell>
          <cell r="DJ61">
            <v>130.6987</v>
          </cell>
          <cell r="DK61">
            <v>113.59819999999999</v>
          </cell>
          <cell r="DL61">
            <v>87.19</v>
          </cell>
          <cell r="DM61">
            <v>7.4302999999999999</v>
          </cell>
          <cell r="DN61">
            <v>21.2392</v>
          </cell>
          <cell r="DO61">
            <v>398.8023</v>
          </cell>
          <cell r="DP61">
            <v>3751.7076000000002</v>
          </cell>
          <cell r="DQ61">
            <v>3460.1542999999997</v>
          </cell>
          <cell r="DR61">
            <v>449.45440000000002</v>
          </cell>
          <cell r="DS61">
            <v>3418.9017999999996</v>
          </cell>
          <cell r="DT61">
            <v>725.9665</v>
          </cell>
          <cell r="DU61">
            <v>350.66730000000001</v>
          </cell>
          <cell r="DV61">
            <v>1255.2284999999999</v>
          </cell>
          <cell r="DW61">
            <v>340.7826</v>
          </cell>
          <cell r="DX61">
            <v>1104.6143</v>
          </cell>
          <cell r="DY61">
            <v>2018.3973999999998</v>
          </cell>
          <cell r="DZ61">
            <v>361.31690000000003</v>
          </cell>
          <cell r="EA61">
            <v>285.93540000000002</v>
          </cell>
          <cell r="EB61">
            <v>371.38479999999998</v>
          </cell>
          <cell r="EC61">
            <v>38.829099999999997</v>
          </cell>
          <cell r="ED61">
            <v>114.8115</v>
          </cell>
          <cell r="EE61">
            <v>607.51099999999997</v>
          </cell>
          <cell r="EF61">
            <v>3508.6233999999999</v>
          </cell>
          <cell r="EG61">
            <v>1779.4378000000002</v>
          </cell>
          <cell r="EH61">
            <v>783.31459999999993</v>
          </cell>
          <cell r="EI61">
            <v>398.04509999999999</v>
          </cell>
          <cell r="EJ61">
            <v>520.32759999999996</v>
          </cell>
          <cell r="EK61">
            <v>3128.1446000000001</v>
          </cell>
          <cell r="EL61">
            <v>29469.103899999998</v>
          </cell>
        </row>
        <row r="62">
          <cell r="A62">
            <v>43647</v>
          </cell>
          <cell r="C62">
            <v>6.5288760000000003</v>
          </cell>
          <cell r="E62">
            <v>6.5028610000000002</v>
          </cell>
          <cell r="F62">
            <v>0</v>
          </cell>
          <cell r="K62">
            <v>0</v>
          </cell>
          <cell r="N62">
            <v>6.69665</v>
          </cell>
          <cell r="P62">
            <v>0</v>
          </cell>
          <cell r="Q62">
            <v>0</v>
          </cell>
          <cell r="R62">
            <v>0</v>
          </cell>
          <cell r="T62">
            <v>0</v>
          </cell>
          <cell r="U62">
            <v>5.9244339999999998</v>
          </cell>
          <cell r="X62">
            <v>18.535912</v>
          </cell>
          <cell r="Y62">
            <v>0</v>
          </cell>
          <cell r="Z62">
            <v>29.453113999999999</v>
          </cell>
          <cell r="AA62">
            <v>37.975617</v>
          </cell>
          <cell r="AC62">
            <v>11.686992999999999</v>
          </cell>
          <cell r="AE62">
            <v>17.429881999999999</v>
          </cell>
          <cell r="AG62">
            <v>5.9026500000000004</v>
          </cell>
          <cell r="AH62">
            <v>11.417766</v>
          </cell>
          <cell r="AI62">
            <v>8.2445020000000007</v>
          </cell>
          <cell r="AJ62">
            <v>3.9820869999999999</v>
          </cell>
          <cell r="AK62">
            <v>3.3695339999999998</v>
          </cell>
          <cell r="AL62">
            <v>0</v>
          </cell>
          <cell r="AM62">
            <v>0</v>
          </cell>
          <cell r="AN62">
            <v>0</v>
          </cell>
          <cell r="AO62">
            <v>0</v>
          </cell>
          <cell r="AP62">
            <v>0</v>
          </cell>
          <cell r="AQ62">
            <v>3.1416710000000001</v>
          </cell>
          <cell r="AR62">
            <v>0.79420800000000003</v>
          </cell>
          <cell r="AS62">
            <v>0</v>
          </cell>
          <cell r="AU62">
            <v>3.4384389999999998</v>
          </cell>
          <cell r="AW62">
            <v>3.492003</v>
          </cell>
          <cell r="AX62">
            <v>3.4636550000000002</v>
          </cell>
          <cell r="BC62">
            <v>0</v>
          </cell>
          <cell r="BF62">
            <v>3.7467269999999999</v>
          </cell>
          <cell r="BH62">
            <v>3.4017409999999999</v>
          </cell>
          <cell r="BI62">
            <v>0</v>
          </cell>
          <cell r="BJ62">
            <v>3.0867770000000001</v>
          </cell>
          <cell r="BL62">
            <v>4.3342140000000002</v>
          </cell>
          <cell r="BM62">
            <v>4.1854449999999996</v>
          </cell>
          <cell r="BP62">
            <v>11.547806</v>
          </cell>
          <cell r="BQ62">
            <v>11.134245999999999</v>
          </cell>
          <cell r="BR62">
            <v>17.378024</v>
          </cell>
          <cell r="BS62">
            <v>20.304549999999999</v>
          </cell>
          <cell r="BU62">
            <v>7.2060250000000003</v>
          </cell>
          <cell r="BW62">
            <v>10.649991999999999</v>
          </cell>
          <cell r="BY62">
            <v>2.8665219999999998</v>
          </cell>
          <cell r="BZ62">
            <v>4.3747220000000002</v>
          </cell>
          <cell r="CA62">
            <v>6.0236910000000004</v>
          </cell>
          <cell r="CB62">
            <v>2.4876960000000001</v>
          </cell>
          <cell r="CC62">
            <v>2.3883269999999999</v>
          </cell>
          <cell r="CD62">
            <v>0</v>
          </cell>
          <cell r="CE62">
            <v>0</v>
          </cell>
          <cell r="CF62">
            <v>0</v>
          </cell>
          <cell r="CG62">
            <v>0</v>
          </cell>
          <cell r="CH62">
            <v>0</v>
          </cell>
          <cell r="CI62">
            <v>2.7003300000000001</v>
          </cell>
          <cell r="CJ62">
            <v>0.705619</v>
          </cell>
          <cell r="CK62">
            <v>0</v>
          </cell>
          <cell r="CT62" t="str">
            <v>4 W 28-31/19</v>
          </cell>
          <cell r="CU62">
            <v>239.92520000000002</v>
          </cell>
          <cell r="CV62">
            <v>34.709900000000005</v>
          </cell>
          <cell r="CW62">
            <v>1093.4571000000001</v>
          </cell>
          <cell r="CX62">
            <v>73.526300000000006</v>
          </cell>
          <cell r="CY62">
            <v>35.318100000000001</v>
          </cell>
          <cell r="CZ62">
            <v>135.30829999999997</v>
          </cell>
          <cell r="DA62">
            <v>122.82039999999999</v>
          </cell>
          <cell r="DB62">
            <v>1.4470000000000001</v>
          </cell>
          <cell r="DC62">
            <v>70.0732</v>
          </cell>
          <cell r="DD62">
            <v>10.621600000000001</v>
          </cell>
          <cell r="DE62">
            <v>18.9831</v>
          </cell>
          <cell r="DF62">
            <v>89.843000000000004</v>
          </cell>
          <cell r="DG62">
            <v>0.30410000000000004</v>
          </cell>
          <cell r="DH62">
            <v>4.8116000000000003</v>
          </cell>
          <cell r="DI62">
            <v>376.27330000000001</v>
          </cell>
          <cell r="DJ62">
            <v>240.58410000000001</v>
          </cell>
          <cell r="DK62">
            <v>141.006</v>
          </cell>
          <cell r="DL62">
            <v>124.94160000000001</v>
          </cell>
          <cell r="DM62">
            <v>12.2121</v>
          </cell>
          <cell r="DN62">
            <v>24.0274</v>
          </cell>
          <cell r="DO62">
            <v>660.87830000000008</v>
          </cell>
          <cell r="DP62">
            <v>3896.2442000000001</v>
          </cell>
          <cell r="DQ62">
            <v>2831.4407999999999</v>
          </cell>
          <cell r="DR62">
            <v>359.79970000000003</v>
          </cell>
          <cell r="DS62">
            <v>3018.4974999999999</v>
          </cell>
          <cell r="DT62">
            <v>702.02300000000002</v>
          </cell>
          <cell r="DU62">
            <v>287.62099999999998</v>
          </cell>
          <cell r="DV62">
            <v>2381.7071000000001</v>
          </cell>
          <cell r="DW62">
            <v>1332.4018999999998</v>
          </cell>
          <cell r="DX62">
            <v>156.833</v>
          </cell>
          <cell r="DY62">
            <v>969.49290000000008</v>
          </cell>
          <cell r="DZ62">
            <v>667.43740000000003</v>
          </cell>
          <cell r="EA62">
            <v>386.70209999999997</v>
          </cell>
          <cell r="EB62">
            <v>420.56009999999998</v>
          </cell>
          <cell r="EC62">
            <v>15.1997</v>
          </cell>
          <cell r="ED62">
            <v>110.2328</v>
          </cell>
          <cell r="EE62">
            <v>618.26690000000008</v>
          </cell>
          <cell r="EF62">
            <v>3279.0789</v>
          </cell>
          <cell r="EG62">
            <v>1778.5803000000001</v>
          </cell>
          <cell r="EH62">
            <v>640.3531999999999</v>
          </cell>
          <cell r="EI62">
            <v>411.512</v>
          </cell>
          <cell r="EJ62">
            <v>343.18650000000002</v>
          </cell>
          <cell r="EK62">
            <v>6094.3919000000005</v>
          </cell>
          <cell r="EL62">
            <v>30924.193600000002</v>
          </cell>
        </row>
        <row r="63">
          <cell r="A63">
            <v>43617</v>
          </cell>
          <cell r="C63">
            <v>6.6658629999999999</v>
          </cell>
          <cell r="E63">
            <v>6.5611569999999997</v>
          </cell>
          <cell r="F63">
            <v>0</v>
          </cell>
          <cell r="K63">
            <v>0</v>
          </cell>
          <cell r="N63">
            <v>6.6324019999999999</v>
          </cell>
          <cell r="P63">
            <v>0</v>
          </cell>
          <cell r="Q63">
            <v>0</v>
          </cell>
          <cell r="R63">
            <v>0</v>
          </cell>
          <cell r="T63">
            <v>0</v>
          </cell>
          <cell r="U63">
            <v>0</v>
          </cell>
          <cell r="X63">
            <v>19.123125999999999</v>
          </cell>
          <cell r="Y63">
            <v>0</v>
          </cell>
          <cell r="Z63">
            <v>20.474247999999999</v>
          </cell>
          <cell r="AA63">
            <v>29.447331999999999</v>
          </cell>
          <cell r="AC63">
            <v>9.0878449999999997</v>
          </cell>
          <cell r="AE63">
            <v>17.210538</v>
          </cell>
          <cell r="AG63">
            <v>6.6311099999999996</v>
          </cell>
          <cell r="AH63">
            <v>0</v>
          </cell>
          <cell r="AI63">
            <v>0</v>
          </cell>
          <cell r="AJ63">
            <v>4.5559329999999996</v>
          </cell>
          <cell r="AK63">
            <v>3.1520380000000001</v>
          </cell>
          <cell r="AL63">
            <v>0</v>
          </cell>
          <cell r="AM63">
            <v>0</v>
          </cell>
          <cell r="AN63">
            <v>0</v>
          </cell>
          <cell r="AO63">
            <v>0</v>
          </cell>
          <cell r="AP63">
            <v>0</v>
          </cell>
          <cell r="AQ63">
            <v>3.0865369999999999</v>
          </cell>
          <cell r="AR63">
            <v>0.83321500000000004</v>
          </cell>
          <cell r="AS63">
            <v>0</v>
          </cell>
          <cell r="AU63">
            <v>3.3509989999999998</v>
          </cell>
          <cell r="AW63">
            <v>3.4621559999999998</v>
          </cell>
          <cell r="AX63">
            <v>3.5451510000000002</v>
          </cell>
          <cell r="BC63">
            <v>0</v>
          </cell>
          <cell r="BF63">
            <v>3.8357809999999999</v>
          </cell>
          <cell r="BH63">
            <v>3.333574</v>
          </cell>
          <cell r="BI63">
            <v>0</v>
          </cell>
          <cell r="BJ63">
            <v>3.2518410000000002</v>
          </cell>
          <cell r="BL63">
            <v>4.3614069999999998</v>
          </cell>
          <cell r="BM63">
            <v>0</v>
          </cell>
          <cell r="BP63">
            <v>10.027418000000001</v>
          </cell>
          <cell r="BQ63">
            <v>8.9552569999999996</v>
          </cell>
          <cell r="BR63">
            <v>13.225811</v>
          </cell>
          <cell r="BS63">
            <v>18.131786999999999</v>
          </cell>
          <cell r="BU63">
            <v>5.3091939999999997</v>
          </cell>
          <cell r="BW63">
            <v>10.305529</v>
          </cell>
          <cell r="BY63">
            <v>3.7774239999999999</v>
          </cell>
          <cell r="BZ63">
            <v>0</v>
          </cell>
          <cell r="CA63">
            <v>6.165375</v>
          </cell>
          <cell r="CB63">
            <v>2.7504960000000001</v>
          </cell>
          <cell r="CC63">
            <v>2.3241800000000001</v>
          </cell>
          <cell r="CD63">
            <v>0</v>
          </cell>
          <cell r="CE63">
            <v>0</v>
          </cell>
          <cell r="CF63">
            <v>0</v>
          </cell>
          <cell r="CG63">
            <v>0</v>
          </cell>
          <cell r="CH63">
            <v>0</v>
          </cell>
          <cell r="CI63">
            <v>2.7419519999999999</v>
          </cell>
          <cell r="CJ63">
            <v>0.67654899999999996</v>
          </cell>
          <cell r="CK63">
            <v>0</v>
          </cell>
          <cell r="CT63" t="str">
            <v>5 W 23-27/19</v>
          </cell>
          <cell r="CU63">
            <v>427.26650000000001</v>
          </cell>
          <cell r="CV63">
            <v>44.901900000000005</v>
          </cell>
          <cell r="CW63">
            <v>1741.5523000000001</v>
          </cell>
          <cell r="CX63">
            <v>158.51829999999998</v>
          </cell>
          <cell r="CY63">
            <v>69.455199999999991</v>
          </cell>
          <cell r="CZ63">
            <v>207.267</v>
          </cell>
          <cell r="DA63">
            <v>111.0354</v>
          </cell>
          <cell r="DB63">
            <v>2E-3</v>
          </cell>
          <cell r="DC63">
            <v>27.284400000000002</v>
          </cell>
          <cell r="DD63">
            <v>265.39080000000001</v>
          </cell>
          <cell r="DE63">
            <v>82.694500000000005</v>
          </cell>
          <cell r="DF63">
            <v>219.82320000000001</v>
          </cell>
          <cell r="DG63">
            <v>1.8580999999999999</v>
          </cell>
          <cell r="DH63">
            <v>7.1873999999999993</v>
          </cell>
          <cell r="DI63">
            <v>612.21780000000001</v>
          </cell>
          <cell r="DJ63">
            <v>195.16</v>
          </cell>
          <cell r="DK63">
            <v>179.9451</v>
          </cell>
          <cell r="DL63">
            <v>216.61410000000001</v>
          </cell>
          <cell r="DM63">
            <v>17.814799999999998</v>
          </cell>
          <cell r="DN63">
            <v>50.566800000000001</v>
          </cell>
          <cell r="DO63">
            <v>1188.7995000000001</v>
          </cell>
          <cell r="DP63">
            <v>6300.5704999999998</v>
          </cell>
          <cell r="DQ63">
            <v>4618.0789999999997</v>
          </cell>
          <cell r="DR63">
            <v>835.59299999999996</v>
          </cell>
          <cell r="DS63">
            <v>4527.4934000000003</v>
          </cell>
          <cell r="DT63">
            <v>1427.1873000000001</v>
          </cell>
          <cell r="DU63">
            <v>479.25190000000003</v>
          </cell>
          <cell r="DV63">
            <v>3431.6572999999999</v>
          </cell>
          <cell r="DW63">
            <v>1637.396</v>
          </cell>
          <cell r="DX63">
            <v>0.17100000000000001</v>
          </cell>
          <cell r="DY63">
            <v>547.49850000000004</v>
          </cell>
          <cell r="DZ63">
            <v>2827.0863999999997</v>
          </cell>
          <cell r="EA63">
            <v>305.80579999999998</v>
          </cell>
          <cell r="EB63">
            <v>533.7559</v>
          </cell>
          <cell r="EC63">
            <v>26.412099999999999</v>
          </cell>
          <cell r="ED63">
            <v>221.47529999999998</v>
          </cell>
          <cell r="EE63">
            <v>907.49459999999999</v>
          </cell>
          <cell r="EF63">
            <v>3513.2379999999998</v>
          </cell>
          <cell r="EG63">
            <v>1683.7347</v>
          </cell>
          <cell r="EH63">
            <v>1034.2517</v>
          </cell>
          <cell r="EI63">
            <v>673.41150000000005</v>
          </cell>
          <cell r="EJ63">
            <v>574.65059999999994</v>
          </cell>
          <cell r="EK63">
            <v>7708.0016999999998</v>
          </cell>
          <cell r="EL63">
            <v>43125.754399999998</v>
          </cell>
        </row>
        <row r="64">
          <cell r="A64">
            <v>43586</v>
          </cell>
          <cell r="C64">
            <v>6.7863670000000003</v>
          </cell>
          <cell r="E64">
            <v>6.6</v>
          </cell>
          <cell r="F64">
            <v>0</v>
          </cell>
          <cell r="K64">
            <v>0</v>
          </cell>
          <cell r="N64">
            <v>6.619021</v>
          </cell>
          <cell r="P64">
            <v>0</v>
          </cell>
          <cell r="Q64">
            <v>0</v>
          </cell>
          <cell r="R64">
            <v>0</v>
          </cell>
          <cell r="T64">
            <v>0</v>
          </cell>
          <cell r="U64">
            <v>0</v>
          </cell>
          <cell r="X64">
            <v>19.793718999999999</v>
          </cell>
          <cell r="Y64">
            <v>10.836964999999999</v>
          </cell>
          <cell r="Z64">
            <v>18.834425</v>
          </cell>
          <cell r="AA64">
            <v>23.568527</v>
          </cell>
          <cell r="AC64">
            <v>12.518183000000001</v>
          </cell>
          <cell r="AE64">
            <v>18.009250000000002</v>
          </cell>
          <cell r="AG64">
            <v>7.7308329999999996</v>
          </cell>
          <cell r="AH64">
            <v>0</v>
          </cell>
          <cell r="AI64">
            <v>0</v>
          </cell>
          <cell r="AJ64">
            <v>4.5595980000000003</v>
          </cell>
          <cell r="AK64">
            <v>3.0876769999999998</v>
          </cell>
          <cell r="AL64">
            <v>0</v>
          </cell>
          <cell r="AM64">
            <v>0</v>
          </cell>
          <cell r="AN64">
            <v>0</v>
          </cell>
          <cell r="AO64">
            <v>0</v>
          </cell>
          <cell r="AP64">
            <v>0</v>
          </cell>
          <cell r="AQ64">
            <v>2.7154910000000001</v>
          </cell>
          <cell r="AR64">
            <v>0.83197299999999996</v>
          </cell>
          <cell r="AS64">
            <v>0</v>
          </cell>
          <cell r="AU64">
            <v>2.9045709999999998</v>
          </cell>
          <cell r="AW64">
            <v>3.3904230000000002</v>
          </cell>
          <cell r="AX64">
            <v>3.3558240000000001</v>
          </cell>
          <cell r="BC64">
            <v>0</v>
          </cell>
          <cell r="BF64">
            <v>3.8426819999999999</v>
          </cell>
          <cell r="BH64">
            <v>3.5121820000000001</v>
          </cell>
          <cell r="BI64">
            <v>0</v>
          </cell>
          <cell r="BJ64">
            <v>3.6107209999999998</v>
          </cell>
          <cell r="BL64">
            <v>3.9428879999999999</v>
          </cell>
          <cell r="BM64">
            <v>0</v>
          </cell>
          <cell r="BP64">
            <v>14.077162</v>
          </cell>
          <cell r="BQ64">
            <v>7.8684630000000002</v>
          </cell>
          <cell r="BR64">
            <v>14.174030999999999</v>
          </cell>
          <cell r="BS64">
            <v>16.694462000000001</v>
          </cell>
          <cell r="BU64">
            <v>7.3645500000000004</v>
          </cell>
          <cell r="BW64">
            <v>13.468017</v>
          </cell>
          <cell r="BY64">
            <v>5.8574900000000003</v>
          </cell>
          <cell r="BZ64">
            <v>0</v>
          </cell>
          <cell r="CA64">
            <v>5.8995990000000003</v>
          </cell>
          <cell r="CB64">
            <v>3.4016169999999999</v>
          </cell>
          <cell r="CC64">
            <v>2.180517</v>
          </cell>
          <cell r="CD64">
            <v>0</v>
          </cell>
          <cell r="CE64">
            <v>4.5906459999999996</v>
          </cell>
          <cell r="CF64">
            <v>0</v>
          </cell>
          <cell r="CG64">
            <v>0</v>
          </cell>
          <cell r="CH64">
            <v>0</v>
          </cell>
          <cell r="CI64">
            <v>2.7382979999999999</v>
          </cell>
          <cell r="CJ64">
            <v>0.70421500000000004</v>
          </cell>
          <cell r="CK64">
            <v>0</v>
          </cell>
          <cell r="CT64" t="str">
            <v>4 W 19-22/19</v>
          </cell>
          <cell r="CU64">
            <v>531.96619999999996</v>
          </cell>
          <cell r="CV64">
            <v>55.043999999999997</v>
          </cell>
          <cell r="CW64">
            <v>1682.4713999999999</v>
          </cell>
          <cell r="CX64">
            <v>224.40889999999999</v>
          </cell>
          <cell r="CY64">
            <v>78.175899999999999</v>
          </cell>
          <cell r="CZ64">
            <v>47.118199999999995</v>
          </cell>
          <cell r="DA64">
            <v>26.0322</v>
          </cell>
          <cell r="DB64">
            <v>0</v>
          </cell>
          <cell r="DC64">
            <v>1.5327999999999999</v>
          </cell>
          <cell r="DD64">
            <v>129.6105</v>
          </cell>
          <cell r="DE64">
            <v>116.7865</v>
          </cell>
          <cell r="DF64">
            <v>228.9264</v>
          </cell>
          <cell r="DG64">
            <v>1.7144999999999999</v>
          </cell>
          <cell r="DH64">
            <v>4.1574</v>
          </cell>
          <cell r="DI64">
            <v>440.91419999999999</v>
          </cell>
          <cell r="DJ64">
            <v>73.532699999999991</v>
          </cell>
          <cell r="DK64">
            <v>21.0352</v>
          </cell>
          <cell r="DL64">
            <v>217.27520000000001</v>
          </cell>
          <cell r="DM64">
            <v>30.1752</v>
          </cell>
          <cell r="DN64">
            <v>38.972900000000003</v>
          </cell>
          <cell r="DO64">
            <v>334.03479999999996</v>
          </cell>
          <cell r="DP64">
            <v>4539.3042000000005</v>
          </cell>
          <cell r="DQ64">
            <v>4668.2347</v>
          </cell>
          <cell r="DR64">
            <v>1184.7061999999999</v>
          </cell>
          <cell r="DS64">
            <v>3932.5257000000001</v>
          </cell>
          <cell r="DT64">
            <v>1737.9575</v>
          </cell>
          <cell r="DU64">
            <v>409.13499999999999</v>
          </cell>
          <cell r="DV64">
            <v>1530.289</v>
          </cell>
          <cell r="DW64">
            <v>304.39140000000003</v>
          </cell>
          <cell r="DX64">
            <v>0.126</v>
          </cell>
          <cell r="DY64">
            <v>254.45079999999999</v>
          </cell>
          <cell r="DZ64">
            <v>2251.9162000000001</v>
          </cell>
          <cell r="EA64">
            <v>401.87379999999996</v>
          </cell>
          <cell r="EB64">
            <v>826.86699999999996</v>
          </cell>
          <cell r="EC64">
            <v>96.123999999999995</v>
          </cell>
          <cell r="ED64">
            <v>212.63460000000001</v>
          </cell>
          <cell r="EE64">
            <v>613.17690000000005</v>
          </cell>
          <cell r="EF64">
            <v>1307.3328000000001</v>
          </cell>
          <cell r="EG64">
            <v>426.74709999999999</v>
          </cell>
          <cell r="EH64">
            <v>826.74469999999997</v>
          </cell>
          <cell r="EI64">
            <v>540.15</v>
          </cell>
          <cell r="EJ64">
            <v>636.51980000000003</v>
          </cell>
          <cell r="EK64">
            <v>1978.989</v>
          </cell>
          <cell r="EL64">
            <v>27137.844300000001</v>
          </cell>
        </row>
        <row r="65">
          <cell r="A65">
            <v>43556</v>
          </cell>
          <cell r="C65">
            <v>0</v>
          </cell>
          <cell r="E65">
            <v>6.6777420000000003</v>
          </cell>
          <cell r="F65">
            <v>0</v>
          </cell>
          <cell r="K65">
            <v>0</v>
          </cell>
          <cell r="N65">
            <v>6.7011099999999999</v>
          </cell>
          <cell r="P65">
            <v>0</v>
          </cell>
          <cell r="Q65">
            <v>0</v>
          </cell>
          <cell r="R65">
            <v>0</v>
          </cell>
          <cell r="T65">
            <v>0</v>
          </cell>
          <cell r="U65">
            <v>0</v>
          </cell>
          <cell r="X65">
            <v>0</v>
          </cell>
          <cell r="Y65">
            <v>9.9335590000000007</v>
          </cell>
          <cell r="Z65">
            <v>26.717517000000001</v>
          </cell>
          <cell r="AA65">
            <v>26.730184999999999</v>
          </cell>
          <cell r="AC65">
            <v>0</v>
          </cell>
          <cell r="AE65">
            <v>0</v>
          </cell>
          <cell r="AG65">
            <v>9.4339670000000009</v>
          </cell>
          <cell r="AH65">
            <v>0</v>
          </cell>
          <cell r="AI65">
            <v>0</v>
          </cell>
          <cell r="AJ65">
            <v>0</v>
          </cell>
          <cell r="AK65">
            <v>3.0485920000000002</v>
          </cell>
          <cell r="AL65">
            <v>0</v>
          </cell>
          <cell r="AM65">
            <v>0</v>
          </cell>
          <cell r="AN65">
            <v>0</v>
          </cell>
          <cell r="AO65">
            <v>0</v>
          </cell>
          <cell r="AP65">
            <v>0</v>
          </cell>
          <cell r="AQ65">
            <v>2.8363849999999999</v>
          </cell>
          <cell r="AR65">
            <v>0.82308300000000001</v>
          </cell>
          <cell r="AS65">
            <v>0</v>
          </cell>
          <cell r="AU65">
            <v>3.2039629999999999</v>
          </cell>
          <cell r="AW65">
            <v>3.348843</v>
          </cell>
          <cell r="AX65">
            <v>3.571895</v>
          </cell>
          <cell r="BC65">
            <v>0</v>
          </cell>
          <cell r="BF65">
            <v>3.5839840000000001</v>
          </cell>
          <cell r="BH65">
            <v>3.5487950000000001</v>
          </cell>
          <cell r="BI65">
            <v>4.0534239999999997</v>
          </cell>
          <cell r="BJ65">
            <v>3.4931830000000001</v>
          </cell>
          <cell r="BL65">
            <v>4.2245840000000001</v>
          </cell>
          <cell r="BM65">
            <v>0</v>
          </cell>
          <cell r="BP65">
            <v>0</v>
          </cell>
          <cell r="BQ65">
            <v>5.0998669999999997</v>
          </cell>
          <cell r="BR65">
            <v>15.645231000000001</v>
          </cell>
          <cell r="BS65">
            <v>19.336120999999999</v>
          </cell>
          <cell r="BU65">
            <v>8.9018689999999996</v>
          </cell>
          <cell r="BW65">
            <v>0</v>
          </cell>
          <cell r="BY65">
            <v>7.1155239999999997</v>
          </cell>
          <cell r="BZ65">
            <v>0</v>
          </cell>
          <cell r="CA65">
            <v>6.0943949999999996</v>
          </cell>
          <cell r="CB65">
            <v>4.0199540000000002</v>
          </cell>
          <cell r="CC65">
            <v>2.131586</v>
          </cell>
          <cell r="CD65">
            <v>0</v>
          </cell>
          <cell r="CE65">
            <v>4.0083580000000003</v>
          </cell>
          <cell r="CF65">
            <v>0</v>
          </cell>
          <cell r="CG65">
            <v>0</v>
          </cell>
          <cell r="CH65">
            <v>0</v>
          </cell>
          <cell r="CI65">
            <v>2.6876730000000002</v>
          </cell>
          <cell r="CJ65">
            <v>0.62228899999999998</v>
          </cell>
          <cell r="CK65">
            <v>0</v>
          </cell>
          <cell r="CT65" t="str">
            <v>4 W 15-18/19</v>
          </cell>
          <cell r="CU65">
            <v>533.18399999999997</v>
          </cell>
          <cell r="CV65">
            <v>66.5261</v>
          </cell>
          <cell r="CW65">
            <v>1748.4318999999998</v>
          </cell>
          <cell r="CX65">
            <v>252.13200000000001</v>
          </cell>
          <cell r="CY65">
            <v>89.204999999999998</v>
          </cell>
          <cell r="CZ65">
            <v>0</v>
          </cell>
          <cell r="DA65">
            <v>0</v>
          </cell>
          <cell r="DB65">
            <v>0</v>
          </cell>
          <cell r="DC65">
            <v>0.77039999999999997</v>
          </cell>
          <cell r="DD65">
            <v>317.73090000000002</v>
          </cell>
          <cell r="DE65">
            <v>71.676299999999998</v>
          </cell>
          <cell r="DF65">
            <v>114.88030000000001</v>
          </cell>
          <cell r="DG65">
            <v>14.614600000000001</v>
          </cell>
          <cell r="DH65">
            <v>16.669599999999999</v>
          </cell>
          <cell r="DI65">
            <v>509.52820000000003</v>
          </cell>
          <cell r="DJ65">
            <v>7.6044999999999998</v>
          </cell>
          <cell r="DK65">
            <v>4.3999999999999997E-2</v>
          </cell>
          <cell r="DL65">
            <v>193.4554</v>
          </cell>
          <cell r="DM65">
            <v>20.3413</v>
          </cell>
          <cell r="DN65">
            <v>11.5122</v>
          </cell>
          <cell r="DO65">
            <v>102.3657</v>
          </cell>
          <cell r="DP65">
            <v>4306.1935000000003</v>
          </cell>
          <cell r="DQ65">
            <v>4989.4759000000004</v>
          </cell>
          <cell r="DR65">
            <v>1336.836</v>
          </cell>
          <cell r="DS65">
            <v>3866.1027000000004</v>
          </cell>
          <cell r="DT65">
            <v>1784.1505</v>
          </cell>
          <cell r="DU65">
            <v>457.66759999999999</v>
          </cell>
          <cell r="DV65">
            <v>87.526300000000006</v>
          </cell>
          <cell r="DW65">
            <v>3.48</v>
          </cell>
          <cell r="DX65">
            <v>0.123</v>
          </cell>
          <cell r="DY65">
            <v>269.22149999999999</v>
          </cell>
          <cell r="DZ65">
            <v>2792.6408999999999</v>
          </cell>
          <cell r="EA65">
            <v>316.06890000000004</v>
          </cell>
          <cell r="EB65">
            <v>379.90219999999999</v>
          </cell>
          <cell r="EC65">
            <v>424.16849999999999</v>
          </cell>
          <cell r="ED65">
            <v>307.7217</v>
          </cell>
          <cell r="EE65">
            <v>636.67049999999995</v>
          </cell>
          <cell r="EF65">
            <v>194.3604</v>
          </cell>
          <cell r="EG65">
            <v>55.784800000000004</v>
          </cell>
          <cell r="EH65">
            <v>818.53809999999999</v>
          </cell>
          <cell r="EI65">
            <v>773.399</v>
          </cell>
          <cell r="EJ65">
            <v>632.9008</v>
          </cell>
          <cell r="EK65">
            <v>654.13490000000002</v>
          </cell>
          <cell r="EL65">
            <v>23626.321899999999</v>
          </cell>
        </row>
        <row r="66">
          <cell r="A66">
            <v>43525</v>
          </cell>
          <cell r="C66">
            <v>0</v>
          </cell>
          <cell r="E66">
            <v>6.4897809999999998</v>
          </cell>
          <cell r="F66">
            <v>0</v>
          </cell>
          <cell r="K66">
            <v>0</v>
          </cell>
          <cell r="N66">
            <v>6.7340270000000002</v>
          </cell>
          <cell r="P66">
            <v>0</v>
          </cell>
          <cell r="Q66">
            <v>6.365348</v>
          </cell>
          <cell r="R66">
            <v>6.6988440000000002</v>
          </cell>
          <cell r="T66">
            <v>0</v>
          </cell>
          <cell r="U66">
            <v>0</v>
          </cell>
          <cell r="X66">
            <v>0</v>
          </cell>
          <cell r="Y66">
            <v>11.765165</v>
          </cell>
          <cell r="Z66">
            <v>33.759644999999999</v>
          </cell>
          <cell r="AA66">
            <v>28.339368</v>
          </cell>
          <cell r="AC66">
            <v>0</v>
          </cell>
          <cell r="AE66">
            <v>0</v>
          </cell>
          <cell r="AG66">
            <v>0</v>
          </cell>
          <cell r="AH66">
            <v>0</v>
          </cell>
          <cell r="AI66">
            <v>0</v>
          </cell>
          <cell r="AJ66">
            <v>0</v>
          </cell>
          <cell r="AK66">
            <v>3.0202740000000001</v>
          </cell>
          <cell r="AL66">
            <v>0</v>
          </cell>
          <cell r="AM66">
            <v>0</v>
          </cell>
          <cell r="AN66">
            <v>0</v>
          </cell>
          <cell r="AO66">
            <v>0</v>
          </cell>
          <cell r="AP66">
            <v>0</v>
          </cell>
          <cell r="AQ66">
            <v>3.08812</v>
          </cell>
          <cell r="AR66">
            <v>0.83455199999999996</v>
          </cell>
          <cell r="AS66">
            <v>0</v>
          </cell>
          <cell r="AU66">
            <v>3.3837679999999999</v>
          </cell>
          <cell r="AW66">
            <v>3.4927999999999999</v>
          </cell>
          <cell r="AX66">
            <v>3.570325</v>
          </cell>
          <cell r="BC66">
            <v>0</v>
          </cell>
          <cell r="BF66">
            <v>3.5439430000000001</v>
          </cell>
          <cell r="BH66">
            <v>4.3605289999999997</v>
          </cell>
          <cell r="BI66">
            <v>3.9985200000000001</v>
          </cell>
          <cell r="BJ66">
            <v>3.0705010000000001</v>
          </cell>
          <cell r="BL66">
            <v>0</v>
          </cell>
          <cell r="BM66">
            <v>0</v>
          </cell>
          <cell r="BP66">
            <v>0</v>
          </cell>
          <cell r="BQ66">
            <v>7.2614700000000001</v>
          </cell>
          <cell r="BR66">
            <v>18.625287</v>
          </cell>
          <cell r="BS66">
            <v>22.151702</v>
          </cell>
          <cell r="BU66">
            <v>0</v>
          </cell>
          <cell r="BW66">
            <v>0</v>
          </cell>
          <cell r="BY66">
            <v>5.909243</v>
          </cell>
          <cell r="BZ66">
            <v>0</v>
          </cell>
          <cell r="CA66">
            <v>5.681343</v>
          </cell>
          <cell r="CB66">
            <v>3.8285360000000002</v>
          </cell>
          <cell r="CC66">
            <v>2.2222439999999999</v>
          </cell>
          <cell r="CD66">
            <v>0</v>
          </cell>
          <cell r="CE66">
            <v>3.898638</v>
          </cell>
          <cell r="CF66">
            <v>0</v>
          </cell>
          <cell r="CG66">
            <v>0</v>
          </cell>
          <cell r="CH66">
            <v>0</v>
          </cell>
          <cell r="CI66">
            <v>2.2581229999999999</v>
          </cell>
          <cell r="CJ66">
            <v>0.64125500000000002</v>
          </cell>
          <cell r="CK66">
            <v>0</v>
          </cell>
          <cell r="CT66" t="str">
            <v>5 W 10-14/19</v>
          </cell>
          <cell r="CU66">
            <v>766.69809999999995</v>
          </cell>
          <cell r="CV66">
            <v>140.67620000000002</v>
          </cell>
          <cell r="CW66">
            <v>2243.9859000000001</v>
          </cell>
          <cell r="CX66">
            <v>474.88890000000004</v>
          </cell>
          <cell r="CY66">
            <v>152.64689999999999</v>
          </cell>
          <cell r="CZ66">
            <v>4.0000000000000001E-3</v>
          </cell>
          <cell r="DA66">
            <v>0</v>
          </cell>
          <cell r="DB66">
            <v>0</v>
          </cell>
          <cell r="DC66">
            <v>9.1093999999999991</v>
          </cell>
          <cell r="DD66">
            <v>222.2655</v>
          </cell>
          <cell r="DE66">
            <v>131.37129999999999</v>
          </cell>
          <cell r="DF66">
            <v>55.496400000000001</v>
          </cell>
          <cell r="DG66">
            <v>60.0154</v>
          </cell>
          <cell r="DH66">
            <v>30.036099999999998</v>
          </cell>
          <cell r="DI66">
            <v>525.15069999999992</v>
          </cell>
          <cell r="DJ66">
            <v>4.8529</v>
          </cell>
          <cell r="DK66">
            <v>0.30769999999999997</v>
          </cell>
          <cell r="DL66">
            <v>318.9205</v>
          </cell>
          <cell r="DM66">
            <v>24.423099999999998</v>
          </cell>
          <cell r="DN66">
            <v>23.9922</v>
          </cell>
          <cell r="DO66">
            <v>29.501200000000001</v>
          </cell>
          <cell r="DP66">
            <v>5533.8734999999997</v>
          </cell>
          <cell r="DQ66">
            <v>6866.9177</v>
          </cell>
          <cell r="DR66">
            <v>1904.1052</v>
          </cell>
          <cell r="DS66">
            <v>5175.1597999999994</v>
          </cell>
          <cell r="DT66">
            <v>2662.049</v>
          </cell>
          <cell r="DU66">
            <v>669.14089999999999</v>
          </cell>
          <cell r="DV66">
            <v>0.32400000000000001</v>
          </cell>
          <cell r="DW66">
            <v>0.34639999999999999</v>
          </cell>
          <cell r="DX66">
            <v>0.16600000000000001</v>
          </cell>
          <cell r="DY66">
            <v>360.3229</v>
          </cell>
          <cell r="DZ66">
            <v>2993.4692</v>
          </cell>
          <cell r="EA66">
            <v>210.53310000000002</v>
          </cell>
          <cell r="EB66">
            <v>255.6242</v>
          </cell>
          <cell r="EC66">
            <v>1403.5851</v>
          </cell>
          <cell r="ED66">
            <v>456.27949999999998</v>
          </cell>
          <cell r="EE66">
            <v>839.08690000000001</v>
          </cell>
          <cell r="EF66">
            <v>103.18260000000001</v>
          </cell>
          <cell r="EG66">
            <v>11.423</v>
          </cell>
          <cell r="EH66">
            <v>1034.2029</v>
          </cell>
          <cell r="EI66">
            <v>833.13969999999995</v>
          </cell>
          <cell r="EJ66">
            <v>952.53480000000002</v>
          </cell>
          <cell r="EK66">
            <v>97.199399999999997</v>
          </cell>
          <cell r="EL66">
            <v>31562.0762</v>
          </cell>
        </row>
        <row r="67">
          <cell r="A67">
            <v>43497</v>
          </cell>
          <cell r="C67">
            <v>0</v>
          </cell>
          <cell r="E67">
            <v>6.3475239999999999</v>
          </cell>
          <cell r="F67">
            <v>0</v>
          </cell>
          <cell r="K67">
            <v>0</v>
          </cell>
          <cell r="N67">
            <v>6.724126</v>
          </cell>
          <cell r="P67">
            <v>6.7392510000000003</v>
          </cell>
          <cell r="Q67">
            <v>6.5704739999999999</v>
          </cell>
          <cell r="R67">
            <v>6.6496579999999996</v>
          </cell>
          <cell r="T67">
            <v>0</v>
          </cell>
          <cell r="U67">
            <v>0</v>
          </cell>
          <cell r="X67">
            <v>0</v>
          </cell>
          <cell r="Y67">
            <v>13.077119</v>
          </cell>
          <cell r="Z67">
            <v>0</v>
          </cell>
          <cell r="AA67">
            <v>28.025713</v>
          </cell>
          <cell r="AC67">
            <v>0</v>
          </cell>
          <cell r="AE67">
            <v>0</v>
          </cell>
          <cell r="AG67">
            <v>0</v>
          </cell>
          <cell r="AH67">
            <v>0</v>
          </cell>
          <cell r="AI67">
            <v>0</v>
          </cell>
          <cell r="AJ67">
            <v>0</v>
          </cell>
          <cell r="AK67">
            <v>3.165861</v>
          </cell>
          <cell r="AL67">
            <v>0</v>
          </cell>
          <cell r="AM67">
            <v>4.3382620000000003</v>
          </cell>
          <cell r="AN67">
            <v>0</v>
          </cell>
          <cell r="AO67">
            <v>0</v>
          </cell>
          <cell r="AP67">
            <v>0</v>
          </cell>
          <cell r="AQ67">
            <v>3.1055739999999998</v>
          </cell>
          <cell r="AR67">
            <v>0.87417400000000001</v>
          </cell>
          <cell r="AS67">
            <v>0</v>
          </cell>
          <cell r="AU67">
            <v>3.489465</v>
          </cell>
          <cell r="AW67">
            <v>3.2221090000000001</v>
          </cell>
          <cell r="AX67">
            <v>3.5927530000000001</v>
          </cell>
          <cell r="BC67">
            <v>0</v>
          </cell>
          <cell r="BF67">
            <v>3.7396609999999999</v>
          </cell>
          <cell r="BH67">
            <v>4.0045299999999999</v>
          </cell>
          <cell r="BI67">
            <v>3.9149349999999998</v>
          </cell>
          <cell r="BJ67">
            <v>3.340271</v>
          </cell>
          <cell r="BL67">
            <v>0</v>
          </cell>
          <cell r="BM67">
            <v>0</v>
          </cell>
          <cell r="BP67">
            <v>0</v>
          </cell>
          <cell r="BQ67">
            <v>8.3716410000000003</v>
          </cell>
          <cell r="BR67">
            <v>19.366409000000001</v>
          </cell>
          <cell r="BS67">
            <v>23.424901999999999</v>
          </cell>
          <cell r="BU67">
            <v>0</v>
          </cell>
          <cell r="BW67">
            <v>0</v>
          </cell>
          <cell r="BY67">
            <v>0</v>
          </cell>
          <cell r="BZ67">
            <v>0</v>
          </cell>
          <cell r="CA67">
            <v>6.7118339999999996</v>
          </cell>
          <cell r="CB67">
            <v>3.4450759999999998</v>
          </cell>
          <cell r="CC67">
            <v>2.082179</v>
          </cell>
          <cell r="CD67">
            <v>0</v>
          </cell>
          <cell r="CE67">
            <v>4.0761240000000001</v>
          </cell>
          <cell r="CF67">
            <v>0</v>
          </cell>
          <cell r="CG67">
            <v>0</v>
          </cell>
          <cell r="CH67">
            <v>0</v>
          </cell>
          <cell r="CI67">
            <v>2.7325710000000001</v>
          </cell>
          <cell r="CJ67">
            <v>0.69896999999999998</v>
          </cell>
          <cell r="CK67">
            <v>0</v>
          </cell>
          <cell r="CT67" t="str">
            <v>4 W 06-09/19</v>
          </cell>
          <cell r="CU67">
            <v>600.69069999999999</v>
          </cell>
          <cell r="CV67">
            <v>136.2894</v>
          </cell>
          <cell r="CW67">
            <v>1842.8548999999998</v>
          </cell>
          <cell r="CX67">
            <v>388.64390000000003</v>
          </cell>
          <cell r="CY67">
            <v>122.13489999999999</v>
          </cell>
          <cell r="CZ67">
            <v>1E-3</v>
          </cell>
          <cell r="DA67">
            <v>0</v>
          </cell>
          <cell r="DB67">
            <v>1E-3</v>
          </cell>
          <cell r="DC67">
            <v>12.037799999999999</v>
          </cell>
          <cell r="DD67">
            <v>34.804400000000001</v>
          </cell>
          <cell r="DE67">
            <v>21.927</v>
          </cell>
          <cell r="DF67">
            <v>7.0000000000000001E-3</v>
          </cell>
          <cell r="DG67">
            <v>91.229100000000003</v>
          </cell>
          <cell r="DH67">
            <v>29.6845</v>
          </cell>
          <cell r="DI67">
            <v>412.99590000000001</v>
          </cell>
          <cell r="DJ67">
            <v>1.8184</v>
          </cell>
          <cell r="DK67">
            <v>1.4E-2</v>
          </cell>
          <cell r="DL67">
            <v>235.25460000000001</v>
          </cell>
          <cell r="DM67">
            <v>21.659599999999998</v>
          </cell>
          <cell r="DN67">
            <v>87.334399999999988</v>
          </cell>
          <cell r="DO67">
            <v>4.3999999999999997E-2</v>
          </cell>
          <cell r="DP67">
            <v>4719.1284999999998</v>
          </cell>
          <cell r="DQ67">
            <v>5201.3684999999996</v>
          </cell>
          <cell r="DR67">
            <v>1317.6777999999999</v>
          </cell>
          <cell r="DS67">
            <v>3952.6141000000002</v>
          </cell>
          <cell r="DT67">
            <v>2606.9452000000001</v>
          </cell>
          <cell r="DU67">
            <v>612.33019999999999</v>
          </cell>
          <cell r="DV67">
            <v>0.30599999999999999</v>
          </cell>
          <cell r="DW67">
            <v>6.9000000000000006E-2</v>
          </cell>
          <cell r="DX67">
            <v>0.14299999999999999</v>
          </cell>
          <cell r="DY67">
            <v>254.0299</v>
          </cell>
          <cell r="DZ67">
            <v>988.19449999999995</v>
          </cell>
          <cell r="EA67">
            <v>127.35980000000001</v>
          </cell>
          <cell r="EB67">
            <v>146.34639999999999</v>
          </cell>
          <cell r="EC67">
            <v>2638.8739999999998</v>
          </cell>
          <cell r="ED67">
            <v>370.53449999999998</v>
          </cell>
          <cell r="EE67">
            <v>688.42100000000005</v>
          </cell>
          <cell r="EF67">
            <v>20.748699999999999</v>
          </cell>
          <cell r="EG67">
            <v>0.77479999999999993</v>
          </cell>
          <cell r="EH67">
            <v>878.66700000000003</v>
          </cell>
          <cell r="EI67">
            <v>660.51639999999998</v>
          </cell>
          <cell r="EJ67">
            <v>720.7921</v>
          </cell>
          <cell r="EK67">
            <v>29.005500000000001</v>
          </cell>
          <cell r="EL67">
            <v>25549.467399999998</v>
          </cell>
        </row>
        <row r="68">
          <cell r="A68">
            <v>43466</v>
          </cell>
          <cell r="C68">
            <v>0</v>
          </cell>
          <cell r="E68">
            <v>6.5170599999999999</v>
          </cell>
          <cell r="F68">
            <v>0</v>
          </cell>
          <cell r="K68">
            <v>0</v>
          </cell>
          <cell r="N68">
            <v>6.6102040000000004</v>
          </cell>
          <cell r="P68">
            <v>6.7826149999999998</v>
          </cell>
          <cell r="Q68">
            <v>6.1594160000000002</v>
          </cell>
          <cell r="R68">
            <v>6.4242379999999999</v>
          </cell>
          <cell r="T68">
            <v>0</v>
          </cell>
          <cell r="U68">
            <v>0</v>
          </cell>
          <cell r="X68">
            <v>0</v>
          </cell>
          <cell r="Y68">
            <v>0</v>
          </cell>
          <cell r="Z68">
            <v>0</v>
          </cell>
          <cell r="AA68">
            <v>0</v>
          </cell>
          <cell r="AC68">
            <v>0</v>
          </cell>
          <cell r="AE68">
            <v>0</v>
          </cell>
          <cell r="AG68">
            <v>0</v>
          </cell>
          <cell r="AH68">
            <v>0</v>
          </cell>
          <cell r="AI68">
            <v>0</v>
          </cell>
          <cell r="AJ68">
            <v>0</v>
          </cell>
          <cell r="AK68">
            <v>3.2094320000000001</v>
          </cell>
          <cell r="AL68">
            <v>0</v>
          </cell>
          <cell r="AM68">
            <v>4.4666230000000002</v>
          </cell>
          <cell r="AN68">
            <v>0</v>
          </cell>
          <cell r="AO68">
            <v>0</v>
          </cell>
          <cell r="AP68">
            <v>0</v>
          </cell>
          <cell r="AQ68">
            <v>3.1161080000000001</v>
          </cell>
          <cell r="AR68">
            <v>0.89325900000000003</v>
          </cell>
          <cell r="AS68">
            <v>0</v>
          </cell>
          <cell r="AU68">
            <v>3.0813429999999999</v>
          </cell>
          <cell r="AW68">
            <v>3.2150069999999999</v>
          </cell>
          <cell r="AX68">
            <v>3.60541</v>
          </cell>
          <cell r="BC68">
            <v>0</v>
          </cell>
          <cell r="BF68">
            <v>3.6017779999999999</v>
          </cell>
          <cell r="BH68">
            <v>4.0107179999999998</v>
          </cell>
          <cell r="BI68">
            <v>4.010567</v>
          </cell>
          <cell r="BJ68">
            <v>3.654407</v>
          </cell>
          <cell r="BL68">
            <v>4.0862670000000003</v>
          </cell>
          <cell r="BM68">
            <v>0</v>
          </cell>
          <cell r="BP68">
            <v>0</v>
          </cell>
          <cell r="BQ68">
            <v>17.376611</v>
          </cell>
          <cell r="BR68">
            <v>22.231551</v>
          </cell>
          <cell r="BS68">
            <v>24.730823999999998</v>
          </cell>
          <cell r="BU68">
            <v>0</v>
          </cell>
          <cell r="BW68">
            <v>0</v>
          </cell>
          <cell r="BY68">
            <v>0</v>
          </cell>
          <cell r="BZ68">
            <v>0</v>
          </cell>
          <cell r="CA68">
            <v>6.6468030000000002</v>
          </cell>
          <cell r="CB68">
            <v>3.949999</v>
          </cell>
          <cell r="CC68">
            <v>1.6467849999999999</v>
          </cell>
          <cell r="CD68">
            <v>0</v>
          </cell>
          <cell r="CE68">
            <v>2.9461240000000002</v>
          </cell>
          <cell r="CF68">
            <v>0</v>
          </cell>
          <cell r="CG68">
            <v>0</v>
          </cell>
          <cell r="CH68">
            <v>0</v>
          </cell>
          <cell r="CI68">
            <v>2.6936019999999998</v>
          </cell>
          <cell r="CJ68">
            <v>0.61595100000000003</v>
          </cell>
          <cell r="CK68">
            <v>0</v>
          </cell>
        </row>
        <row r="69">
          <cell r="A69">
            <v>43435</v>
          </cell>
          <cell r="C69">
            <v>0</v>
          </cell>
          <cell r="E69">
            <v>6.6354259999999998</v>
          </cell>
          <cell r="F69">
            <v>0</v>
          </cell>
          <cell r="K69">
            <v>0</v>
          </cell>
          <cell r="N69">
            <v>6.7012539999999996</v>
          </cell>
          <cell r="P69">
            <v>0</v>
          </cell>
          <cell r="Q69">
            <v>6.5199470000000002</v>
          </cell>
          <cell r="R69">
            <v>6.6591139999999998</v>
          </cell>
          <cell r="T69">
            <v>0</v>
          </cell>
          <cell r="U69">
            <v>0</v>
          </cell>
          <cell r="X69">
            <v>0</v>
          </cell>
          <cell r="Y69">
            <v>0</v>
          </cell>
          <cell r="Z69">
            <v>0</v>
          </cell>
          <cell r="AA69">
            <v>0</v>
          </cell>
          <cell r="AC69">
            <v>0</v>
          </cell>
          <cell r="AE69">
            <v>0</v>
          </cell>
          <cell r="AG69">
            <v>0</v>
          </cell>
          <cell r="AH69">
            <v>0</v>
          </cell>
          <cell r="AI69">
            <v>0</v>
          </cell>
          <cell r="AJ69">
            <v>0</v>
          </cell>
          <cell r="AK69">
            <v>3.1408459999999998</v>
          </cell>
          <cell r="AL69">
            <v>0</v>
          </cell>
          <cell r="AM69">
            <v>4.640746</v>
          </cell>
          <cell r="AN69">
            <v>0</v>
          </cell>
          <cell r="AO69">
            <v>0</v>
          </cell>
          <cell r="AP69">
            <v>0</v>
          </cell>
          <cell r="AQ69">
            <v>3.085858</v>
          </cell>
          <cell r="AR69">
            <v>0.89246000000000003</v>
          </cell>
          <cell r="AS69">
            <v>0</v>
          </cell>
          <cell r="AU69">
            <v>3.4984459999999999</v>
          </cell>
          <cell r="AW69">
            <v>3.424722</v>
          </cell>
          <cell r="AX69">
            <v>3.6571389999999999</v>
          </cell>
          <cell r="BC69">
            <v>0</v>
          </cell>
          <cell r="BF69">
            <v>3.5839409999999998</v>
          </cell>
          <cell r="BH69">
            <v>4.0107200000000001</v>
          </cell>
          <cell r="BI69">
            <v>3.469436</v>
          </cell>
          <cell r="BJ69">
            <v>3.7771699999999999</v>
          </cell>
          <cell r="BL69">
            <v>3.907054</v>
          </cell>
          <cell r="BM69">
            <v>0</v>
          </cell>
          <cell r="BP69">
            <v>0</v>
          </cell>
          <cell r="BQ69">
            <v>17.816130999999999</v>
          </cell>
          <cell r="BR69">
            <v>21.904755000000002</v>
          </cell>
          <cell r="BS69">
            <v>24.325210999999999</v>
          </cell>
          <cell r="BU69">
            <v>0</v>
          </cell>
          <cell r="BW69">
            <v>0</v>
          </cell>
          <cell r="BY69">
            <v>0</v>
          </cell>
          <cell r="BZ69">
            <v>0</v>
          </cell>
          <cell r="CA69">
            <v>6.7799110000000002</v>
          </cell>
          <cell r="CB69">
            <v>3.9532129999999999</v>
          </cell>
          <cell r="CC69">
            <v>1.6652979999999999</v>
          </cell>
          <cell r="CD69">
            <v>0</v>
          </cell>
          <cell r="CE69">
            <v>3.047812</v>
          </cell>
          <cell r="CF69">
            <v>0</v>
          </cell>
          <cell r="CG69">
            <v>0</v>
          </cell>
          <cell r="CH69">
            <v>0</v>
          </cell>
          <cell r="CI69">
            <v>2.7288839999999999</v>
          </cell>
          <cell r="CJ69">
            <v>0.60799400000000003</v>
          </cell>
          <cell r="CK69">
            <v>0</v>
          </cell>
        </row>
        <row r="70">
          <cell r="A70">
            <v>43405</v>
          </cell>
          <cell r="C70">
            <v>0</v>
          </cell>
          <cell r="E70">
            <v>6.3355810000000004</v>
          </cell>
          <cell r="F70">
            <v>0</v>
          </cell>
          <cell r="K70">
            <v>0</v>
          </cell>
          <cell r="N70">
            <v>6.5848000000000004</v>
          </cell>
          <cell r="P70">
            <v>0</v>
          </cell>
          <cell r="Q70">
            <v>6.5886040000000001</v>
          </cell>
          <cell r="R70">
            <v>6.7310499999999998</v>
          </cell>
          <cell r="T70">
            <v>0</v>
          </cell>
          <cell r="U70">
            <v>0</v>
          </cell>
          <cell r="X70">
            <v>0</v>
          </cell>
          <cell r="Y70">
            <v>0</v>
          </cell>
          <cell r="Z70">
            <v>0</v>
          </cell>
          <cell r="AA70">
            <v>0</v>
          </cell>
          <cell r="AC70">
            <v>0</v>
          </cell>
          <cell r="AE70">
            <v>0</v>
          </cell>
          <cell r="AG70">
            <v>0</v>
          </cell>
          <cell r="AH70">
            <v>0</v>
          </cell>
          <cell r="AI70">
            <v>9.3836189999999995</v>
          </cell>
          <cell r="AJ70">
            <v>0</v>
          </cell>
          <cell r="AK70">
            <v>4.027196</v>
          </cell>
          <cell r="AL70">
            <v>0</v>
          </cell>
          <cell r="AM70">
            <v>4.9271079999999996</v>
          </cell>
          <cell r="AN70">
            <v>0</v>
          </cell>
          <cell r="AO70">
            <v>0</v>
          </cell>
          <cell r="AP70">
            <v>0</v>
          </cell>
          <cell r="AQ70">
            <v>3.0855839999999999</v>
          </cell>
          <cell r="AR70">
            <v>0.72097500000000003</v>
          </cell>
          <cell r="AS70">
            <v>0</v>
          </cell>
          <cell r="AU70">
            <v>3.4924870000000001</v>
          </cell>
          <cell r="AW70">
            <v>3.599119</v>
          </cell>
          <cell r="AX70">
            <v>3.688002</v>
          </cell>
          <cell r="BC70">
            <v>0</v>
          </cell>
          <cell r="BF70">
            <v>3.6897310000000001</v>
          </cell>
          <cell r="BH70">
            <v>3.9250799999999999</v>
          </cell>
          <cell r="BI70">
            <v>3.9846300000000001</v>
          </cell>
          <cell r="BJ70">
            <v>2.7508949999999999</v>
          </cell>
          <cell r="BL70">
            <v>3.6957300000000002</v>
          </cell>
          <cell r="BM70">
            <v>0</v>
          </cell>
          <cell r="BP70">
            <v>19.363174999999998</v>
          </cell>
          <cell r="BQ70">
            <v>16.433600999999999</v>
          </cell>
          <cell r="BR70">
            <v>23.419089</v>
          </cell>
          <cell r="BS70">
            <v>24.085546000000001</v>
          </cell>
          <cell r="BU70">
            <v>0</v>
          </cell>
          <cell r="BW70">
            <v>0</v>
          </cell>
          <cell r="BY70">
            <v>0</v>
          </cell>
          <cell r="BZ70">
            <v>0</v>
          </cell>
          <cell r="CA70">
            <v>6.5185820000000003</v>
          </cell>
          <cell r="CB70">
            <v>3.9771459999999998</v>
          </cell>
          <cell r="CC70">
            <v>2.8637959999999998</v>
          </cell>
          <cell r="CD70">
            <v>0</v>
          </cell>
          <cell r="CE70">
            <v>3.5443660000000001</v>
          </cell>
          <cell r="CF70">
            <v>0</v>
          </cell>
          <cell r="CG70">
            <v>0</v>
          </cell>
          <cell r="CH70">
            <v>0</v>
          </cell>
          <cell r="CI70">
            <v>2.7321759999999999</v>
          </cell>
          <cell r="CJ70">
            <v>0.62742200000000004</v>
          </cell>
          <cell r="CK70">
            <v>0</v>
          </cell>
        </row>
        <row r="71">
          <cell r="A71">
            <v>43374</v>
          </cell>
          <cell r="C71">
            <v>0</v>
          </cell>
          <cell r="E71">
            <v>6.4199830000000002</v>
          </cell>
          <cell r="F71">
            <v>0</v>
          </cell>
          <cell r="K71">
            <v>0</v>
          </cell>
          <cell r="N71">
            <v>6.5618759999999998</v>
          </cell>
          <cell r="P71">
            <v>6.7563510000000004</v>
          </cell>
          <cell r="Q71">
            <v>6.4331579999999997</v>
          </cell>
          <cell r="R71">
            <v>6.6187560000000003</v>
          </cell>
          <cell r="T71">
            <v>6.0375860000000001</v>
          </cell>
          <cell r="U71">
            <v>0</v>
          </cell>
          <cell r="X71">
            <v>0</v>
          </cell>
          <cell r="Y71">
            <v>0</v>
          </cell>
          <cell r="Z71">
            <v>0</v>
          </cell>
          <cell r="AA71">
            <v>0</v>
          </cell>
          <cell r="AC71">
            <v>0</v>
          </cell>
          <cell r="AE71">
            <v>0</v>
          </cell>
          <cell r="AG71">
            <v>0</v>
          </cell>
          <cell r="AH71">
            <v>0</v>
          </cell>
          <cell r="AI71">
            <v>8.9966360000000005</v>
          </cell>
          <cell r="AJ71">
            <v>0</v>
          </cell>
          <cell r="AK71">
            <v>0</v>
          </cell>
          <cell r="AL71">
            <v>0</v>
          </cell>
          <cell r="AM71">
            <v>5.6554159999999998</v>
          </cell>
          <cell r="AN71">
            <v>0</v>
          </cell>
          <cell r="AO71">
            <v>0</v>
          </cell>
          <cell r="AP71">
            <v>0</v>
          </cell>
          <cell r="AQ71">
            <v>3.0871019999999998</v>
          </cell>
          <cell r="AR71">
            <v>0.71210799999999996</v>
          </cell>
          <cell r="AS71">
            <v>0</v>
          </cell>
          <cell r="AU71">
            <v>3.685181</v>
          </cell>
          <cell r="AW71">
            <v>3.081302</v>
          </cell>
          <cell r="AX71">
            <v>3.6221179999999999</v>
          </cell>
          <cell r="BC71">
            <v>0</v>
          </cell>
          <cell r="BF71">
            <v>3.7300230000000001</v>
          </cell>
          <cell r="BH71">
            <v>3.405643</v>
          </cell>
          <cell r="BI71">
            <v>3.8813629999999999</v>
          </cell>
          <cell r="BJ71">
            <v>3.4369190000000001</v>
          </cell>
          <cell r="BL71">
            <v>3.6594600000000002</v>
          </cell>
          <cell r="BM71">
            <v>0</v>
          </cell>
          <cell r="BP71">
            <v>16.519323</v>
          </cell>
          <cell r="BQ71">
            <v>15.182461999999999</v>
          </cell>
          <cell r="BR71">
            <v>24.458883</v>
          </cell>
          <cell r="BS71">
            <v>23.878138</v>
          </cell>
          <cell r="BU71">
            <v>7.4238840000000001</v>
          </cell>
          <cell r="BW71">
            <v>0</v>
          </cell>
          <cell r="BY71">
            <v>3.4620929999999999</v>
          </cell>
          <cell r="BZ71">
            <v>4.534503</v>
          </cell>
          <cell r="CA71">
            <v>6.5079560000000001</v>
          </cell>
          <cell r="CB71">
            <v>3.6459860000000002</v>
          </cell>
          <cell r="CC71">
            <v>3.0962890000000001</v>
          </cell>
          <cell r="CD71">
            <v>0</v>
          </cell>
          <cell r="CE71">
            <v>4.6379669999999997</v>
          </cell>
          <cell r="CF71">
            <v>0</v>
          </cell>
          <cell r="CG71">
            <v>0</v>
          </cell>
          <cell r="CH71">
            <v>0</v>
          </cell>
          <cell r="CI71">
            <v>2.5464389999999999</v>
          </cell>
          <cell r="CJ71">
            <v>0.624884</v>
          </cell>
          <cell r="CK71">
            <v>0</v>
          </cell>
        </row>
      </sheetData>
      <sheetData sheetId="2">
        <row r="7">
          <cell r="A7">
            <v>45323</v>
          </cell>
          <cell r="B7">
            <v>4.726458</v>
          </cell>
          <cell r="C7">
            <v>5.204523</v>
          </cell>
          <cell r="D7">
            <v>1.3773439999999999</v>
          </cell>
          <cell r="E7">
            <v>4.666201</v>
          </cell>
          <cell r="F7">
            <v>0</v>
          </cell>
          <cell r="G7">
            <v>9.6476419999999994</v>
          </cell>
          <cell r="H7">
            <v>6.5961040000000004</v>
          </cell>
          <cell r="J7">
            <v>4.3817969999999997</v>
          </cell>
          <cell r="K7">
            <v>7.7856209999999999</v>
          </cell>
          <cell r="L7">
            <v>0</v>
          </cell>
          <cell r="M7">
            <v>2.733247</v>
          </cell>
          <cell r="N7">
            <v>2.198712</v>
          </cell>
          <cell r="R7">
            <v>0</v>
          </cell>
          <cell r="U7">
            <v>38.390818000000003</v>
          </cell>
          <cell r="V7">
            <v>17.382121000000001</v>
          </cell>
          <cell r="W7">
            <v>4.9412120000000002</v>
          </cell>
          <cell r="X7">
            <v>5.6293920000000002</v>
          </cell>
          <cell r="Y7">
            <v>3.9577230000000001</v>
          </cell>
          <cell r="Z7">
            <v>6.3577839999999997</v>
          </cell>
          <cell r="AB7">
            <v>4.9166829999999999</v>
          </cell>
          <cell r="AC7">
            <v>4.8975340000000003</v>
          </cell>
          <cell r="AD7">
            <v>6.1575480000000002</v>
          </cell>
          <cell r="AE7">
            <v>3.2465190000000002</v>
          </cell>
          <cell r="AF7">
            <v>0</v>
          </cell>
          <cell r="AG7">
            <v>5.3060859999999996</v>
          </cell>
          <cell r="AH7">
            <v>2.995384</v>
          </cell>
          <cell r="AI7">
            <v>7.717441</v>
          </cell>
          <cell r="AJ7">
            <v>5.1134019999999998</v>
          </cell>
          <cell r="AK7">
            <v>3.1772499999999999</v>
          </cell>
          <cell r="AL7">
            <v>16.054213000000001</v>
          </cell>
          <cell r="AM7">
            <v>7.222486</v>
          </cell>
          <cell r="AN7">
            <v>4.9446839999999996</v>
          </cell>
          <cell r="AO7">
            <v>5.0318949999999996</v>
          </cell>
          <cell r="AP7">
            <v>0</v>
          </cell>
          <cell r="AQ7">
            <v>5.5096990000000003</v>
          </cell>
          <cell r="AS7">
            <v>0</v>
          </cell>
          <cell r="AT7">
            <v>21.909482000000001</v>
          </cell>
          <cell r="AU7">
            <v>26.017074999999998</v>
          </cell>
          <cell r="AV7">
            <v>9.9993730000000003</v>
          </cell>
          <cell r="AW7">
            <v>7.3198569999999998</v>
          </cell>
          <cell r="AX7">
            <v>18.309535</v>
          </cell>
          <cell r="AY7">
            <v>15.921754</v>
          </cell>
          <cell r="AZ7">
            <v>15.331465</v>
          </cell>
          <cell r="BB7">
            <v>17.426535999999999</v>
          </cell>
          <cell r="BC7">
            <v>6.4</v>
          </cell>
          <cell r="BD7">
            <v>2.443705</v>
          </cell>
          <cell r="BE7">
            <v>3.207703</v>
          </cell>
          <cell r="BF7">
            <v>1.075224</v>
          </cell>
          <cell r="BG7">
            <v>2.9218199999999999</v>
          </cell>
          <cell r="BH7">
            <v>6.8187870000000004</v>
          </cell>
          <cell r="BI7">
            <v>8.6242450000000002</v>
          </cell>
          <cell r="BJ7">
            <v>7.9974590000000001</v>
          </cell>
          <cell r="BL7">
            <v>2.871273</v>
          </cell>
          <cell r="BM7">
            <v>4.9084199999999996</v>
          </cell>
          <cell r="BN7">
            <v>6.0197669999999999</v>
          </cell>
          <cell r="BO7">
            <v>1.7842249999999999</v>
          </cell>
          <cell r="BP7">
            <v>1.348325</v>
          </cell>
          <cell r="BT7">
            <v>1.518465</v>
          </cell>
          <cell r="BW7">
            <v>23.732583000000002</v>
          </cell>
          <cell r="BX7">
            <v>7.4540119999999996</v>
          </cell>
          <cell r="BY7">
            <v>3.9600629999999999</v>
          </cell>
          <cell r="BZ7">
            <v>3.610258</v>
          </cell>
          <cell r="CA7">
            <v>3.304459</v>
          </cell>
          <cell r="CB7">
            <v>2.9708000000000001</v>
          </cell>
          <cell r="CD7">
            <v>1.769182</v>
          </cell>
          <cell r="CE7">
            <v>1.7780400000000001</v>
          </cell>
          <cell r="CF7">
            <v>3.2351760000000001</v>
          </cell>
          <cell r="CG7">
            <v>2.004562</v>
          </cell>
          <cell r="CH7">
            <v>0.94352999999999998</v>
          </cell>
          <cell r="CI7">
            <v>2.829653</v>
          </cell>
          <cell r="CJ7">
            <v>1.5973649999999999</v>
          </cell>
          <cell r="CK7">
            <v>5.1298279999999998</v>
          </cell>
          <cell r="CL7">
            <v>4.0238269999999998</v>
          </cell>
          <cell r="CM7">
            <v>0.90229400000000004</v>
          </cell>
          <cell r="CN7">
            <v>5.3865499999999997</v>
          </cell>
          <cell r="CO7">
            <v>3.4933070000000002</v>
          </cell>
          <cell r="CP7">
            <v>2.718702</v>
          </cell>
          <cell r="CQ7">
            <v>2.4252129999999998</v>
          </cell>
          <cell r="CR7">
            <v>8.7452240000000003</v>
          </cell>
          <cell r="CS7">
            <v>3.468213</v>
          </cell>
          <cell r="CU7">
            <v>0</v>
          </cell>
          <cell r="CV7">
            <v>10.727565</v>
          </cell>
          <cell r="CW7">
            <v>9.7638630000000006</v>
          </cell>
          <cell r="CX7">
            <v>4.9408770000000004</v>
          </cell>
          <cell r="CY7">
            <v>4.8720829999999999</v>
          </cell>
          <cell r="CZ7">
            <v>4.8023309999999997</v>
          </cell>
          <cell r="DA7">
            <v>9.8141979999999993</v>
          </cell>
          <cell r="DB7">
            <v>9.6972020000000008</v>
          </cell>
          <cell r="DD7">
            <v>9.580603</v>
          </cell>
          <cell r="DE7">
            <v>6.2765709999999997</v>
          </cell>
          <cell r="DI7" t="str">
            <v>4 W 05-08/24</v>
          </cell>
          <cell r="DJ7">
            <v>138.69550000000001</v>
          </cell>
          <cell r="DK7">
            <v>150.6772</v>
          </cell>
          <cell r="DL7">
            <v>443.10919999999999</v>
          </cell>
          <cell r="DM7">
            <v>828.94830000000002</v>
          </cell>
          <cell r="DN7">
            <v>186.59729999999999</v>
          </cell>
          <cell r="DO7">
            <v>274.43920000000003</v>
          </cell>
          <cell r="DP7">
            <v>209.99279999999999</v>
          </cell>
          <cell r="DQ7">
            <v>34.482999999999997</v>
          </cell>
          <cell r="DR7">
            <v>153.33429999999998</v>
          </cell>
          <cell r="DS7">
            <v>111.3094</v>
          </cell>
          <cell r="DT7">
            <v>95.020200000000003</v>
          </cell>
          <cell r="DU7">
            <v>38.4377</v>
          </cell>
          <cell r="DV7">
            <v>30.003299999999999</v>
          </cell>
          <cell r="DW7">
            <v>28.926400000000001</v>
          </cell>
          <cell r="DX7">
            <v>59.645699999999998</v>
          </cell>
          <cell r="DY7">
            <v>396.63630000000001</v>
          </cell>
          <cell r="DZ7">
            <v>2.3509000000000002</v>
          </cell>
          <cell r="EA7">
            <v>185.364</v>
          </cell>
          <cell r="EB7">
            <v>68.545000000000002</v>
          </cell>
          <cell r="EC7">
            <v>5521.3900999999996</v>
          </cell>
          <cell r="EE7">
            <v>708.06449999999995</v>
          </cell>
          <cell r="EF7">
            <v>658.65790000000004</v>
          </cell>
          <cell r="EG7">
            <v>1446.2402999999999</v>
          </cell>
          <cell r="EH7">
            <v>2910.3204999999998</v>
          </cell>
          <cell r="EI7">
            <v>748.89730000000009</v>
          </cell>
          <cell r="EJ7">
            <v>1963.4864</v>
          </cell>
          <cell r="EK7">
            <v>891.24149999999997</v>
          </cell>
          <cell r="EL7">
            <v>256.6037</v>
          </cell>
          <cell r="EM7">
            <v>613.99080000000004</v>
          </cell>
          <cell r="EN7">
            <v>664.92610000000002</v>
          </cell>
          <cell r="EO7">
            <v>505.95779999999996</v>
          </cell>
          <cell r="EP7">
            <v>173.11099999999999</v>
          </cell>
          <cell r="EQ7">
            <v>515.25260000000003</v>
          </cell>
          <cell r="ER7">
            <v>292.7045</v>
          </cell>
          <cell r="ES7">
            <v>166.97529999999998</v>
          </cell>
          <cell r="ET7">
            <v>1409.3936999999999</v>
          </cell>
          <cell r="EU7">
            <v>71.040499999999994</v>
          </cell>
          <cell r="EV7">
            <v>220.5968</v>
          </cell>
          <cell r="EW7">
            <v>155.06100000000001</v>
          </cell>
          <cell r="EX7">
            <v>22641.6077</v>
          </cell>
          <cell r="EY7">
            <v>301.26559999999995</v>
          </cell>
          <cell r="EZ7">
            <v>791.99530000000004</v>
          </cell>
          <cell r="FA7">
            <v>285.26069999999999</v>
          </cell>
          <cell r="FB7">
            <v>1119.1218999999999</v>
          </cell>
        </row>
        <row r="8">
          <cell r="A8">
            <v>45292</v>
          </cell>
          <cell r="B8">
            <v>4.4653119999999999</v>
          </cell>
          <cell r="C8">
            <v>4.998043</v>
          </cell>
          <cell r="D8">
            <v>1.3696109999999999</v>
          </cell>
          <cell r="E8">
            <v>5.3439930000000002</v>
          </cell>
          <cell r="F8">
            <v>0</v>
          </cell>
          <cell r="G8">
            <v>9.7509949999999996</v>
          </cell>
          <cell r="H8">
            <v>6.9818730000000002</v>
          </cell>
          <cell r="J8">
            <v>4.7924769999999999</v>
          </cell>
          <cell r="K8">
            <v>7.7578399999999998</v>
          </cell>
          <cell r="L8">
            <v>0</v>
          </cell>
          <cell r="M8">
            <v>0</v>
          </cell>
          <cell r="N8">
            <v>2.2426759999999999</v>
          </cell>
          <cell r="R8">
            <v>0</v>
          </cell>
          <cell r="U8">
            <v>40.341785999999999</v>
          </cell>
          <cell r="V8">
            <v>17.357972</v>
          </cell>
          <cell r="W8">
            <v>4.8430879999999998</v>
          </cell>
          <cell r="X8">
            <v>5.337294</v>
          </cell>
          <cell r="Y8">
            <v>4.5629999999999997</v>
          </cell>
          <cell r="Z8">
            <v>6.5722120000000004</v>
          </cell>
          <cell r="AB8">
            <v>5.2831929999999998</v>
          </cell>
          <cell r="AC8">
            <v>5.1530769999999997</v>
          </cell>
          <cell r="AD8">
            <v>6.2</v>
          </cell>
          <cell r="AE8">
            <v>3.428131</v>
          </cell>
          <cell r="AF8">
            <v>0</v>
          </cell>
          <cell r="AG8">
            <v>5.3015150000000002</v>
          </cell>
          <cell r="AH8">
            <v>0</v>
          </cell>
          <cell r="AI8">
            <v>8.0052260000000004</v>
          </cell>
          <cell r="AJ8">
            <v>5.1136660000000003</v>
          </cell>
          <cell r="AK8">
            <v>3.0149710000000001</v>
          </cell>
          <cell r="AL8">
            <v>17.722505000000002</v>
          </cell>
          <cell r="AM8">
            <v>7.4999989999999999</v>
          </cell>
          <cell r="AN8">
            <v>4.8171569999999999</v>
          </cell>
          <cell r="AO8">
            <v>4.942615</v>
          </cell>
          <cell r="AP8">
            <v>0</v>
          </cell>
          <cell r="AQ8">
            <v>5.8194730000000003</v>
          </cell>
          <cell r="AS8">
            <v>0</v>
          </cell>
          <cell r="AT8">
            <v>0</v>
          </cell>
          <cell r="AU8">
            <v>0</v>
          </cell>
          <cell r="AV8">
            <v>9.892023</v>
          </cell>
          <cell r="AW8">
            <v>7.1466640000000003</v>
          </cell>
          <cell r="AX8">
            <v>15.028992000000001</v>
          </cell>
          <cell r="AY8">
            <v>15.919079</v>
          </cell>
          <cell r="AZ8">
            <v>15.331466000000001</v>
          </cell>
          <cell r="BB8">
            <v>17.428498999999999</v>
          </cell>
          <cell r="BC8">
            <v>6.4</v>
          </cell>
          <cell r="BD8">
            <v>2.8245269999999998</v>
          </cell>
          <cell r="BE8">
            <v>3.2520579999999999</v>
          </cell>
          <cell r="BF8">
            <v>0.87164900000000001</v>
          </cell>
          <cell r="BG8">
            <v>3.5382530000000001</v>
          </cell>
          <cell r="BH8">
            <v>6.3898789999999996</v>
          </cell>
          <cell r="BI8">
            <v>9.4222009999999994</v>
          </cell>
          <cell r="BJ8">
            <v>7.3831259999999999</v>
          </cell>
          <cell r="BL8">
            <v>3.18466</v>
          </cell>
          <cell r="BM8">
            <v>5.053401</v>
          </cell>
          <cell r="BN8">
            <v>5.9462109999999999</v>
          </cell>
          <cell r="BO8">
            <v>1.754</v>
          </cell>
          <cell r="BP8">
            <v>1.308622</v>
          </cell>
          <cell r="BT8">
            <v>1.5156769999999999</v>
          </cell>
          <cell r="BW8">
            <v>25.529921999999999</v>
          </cell>
          <cell r="BX8">
            <v>7.9716810000000002</v>
          </cell>
          <cell r="BY8">
            <v>3.7449300000000001</v>
          </cell>
          <cell r="BZ8">
            <v>4.0213190000000001</v>
          </cell>
          <cell r="CA8">
            <v>3.3945150000000002</v>
          </cell>
          <cell r="CB8">
            <v>3.549493</v>
          </cell>
          <cell r="CD8">
            <v>1.7747120000000001</v>
          </cell>
          <cell r="CE8">
            <v>1.7747120000000001</v>
          </cell>
          <cell r="CF8">
            <v>3.0997840000000001</v>
          </cell>
          <cell r="CG8">
            <v>2.1015000000000001</v>
          </cell>
          <cell r="CH8">
            <v>0.93933299999999997</v>
          </cell>
          <cell r="CI8">
            <v>3.0039220000000002</v>
          </cell>
          <cell r="CJ8">
            <v>1.599291</v>
          </cell>
          <cell r="CK8">
            <v>3.3554840000000001</v>
          </cell>
          <cell r="CL8">
            <v>3.9499430000000002</v>
          </cell>
          <cell r="CM8">
            <v>1.2192369999999999</v>
          </cell>
          <cell r="CN8">
            <v>5.3865499999999997</v>
          </cell>
          <cell r="CO8">
            <v>3.763204</v>
          </cell>
          <cell r="CP8">
            <v>2.6570279999999999</v>
          </cell>
          <cell r="CQ8">
            <v>2.900369</v>
          </cell>
          <cell r="CR8">
            <v>0</v>
          </cell>
          <cell r="CS8">
            <v>3.8366799999999999</v>
          </cell>
          <cell r="CU8">
            <v>0</v>
          </cell>
          <cell r="CV8">
            <v>0</v>
          </cell>
          <cell r="CW8">
            <v>0</v>
          </cell>
          <cell r="CX8">
            <v>4.9732079999999996</v>
          </cell>
          <cell r="CY8">
            <v>5.4308069999999997</v>
          </cell>
          <cell r="CZ8">
            <v>5.394927</v>
          </cell>
          <cell r="DA8">
            <v>9.7627729999999993</v>
          </cell>
          <cell r="DB8">
            <v>9.6993130000000001</v>
          </cell>
          <cell r="DD8">
            <v>9.6566320000000001</v>
          </cell>
          <cell r="DE8">
            <v>6.2838510000000003</v>
          </cell>
          <cell r="DI8" t="str">
            <v>4 W 01-04/24</v>
          </cell>
          <cell r="DJ8">
            <v>171.9974</v>
          </cell>
          <cell r="DK8">
            <v>123.7637</v>
          </cell>
          <cell r="DL8">
            <v>438.82799999999997</v>
          </cell>
          <cell r="DM8">
            <v>896.61209999999994</v>
          </cell>
          <cell r="DN8">
            <v>147.46510000000001</v>
          </cell>
          <cell r="DO8">
            <v>245.2115</v>
          </cell>
          <cell r="DP8">
            <v>244.74350000000001</v>
          </cell>
          <cell r="DQ8">
            <v>37.113</v>
          </cell>
          <cell r="DR8">
            <v>136.55240000000001</v>
          </cell>
          <cell r="DS8">
            <v>149.67020000000002</v>
          </cell>
          <cell r="DT8">
            <v>111.2761</v>
          </cell>
          <cell r="DU8">
            <v>41.685300000000005</v>
          </cell>
          <cell r="DV8">
            <v>26.831499999999998</v>
          </cell>
          <cell r="DW8">
            <v>30.8232</v>
          </cell>
          <cell r="DX8">
            <v>57.902999999999999</v>
          </cell>
          <cell r="DY8">
            <v>346.3073</v>
          </cell>
          <cell r="DZ8">
            <v>2.0249999999999999</v>
          </cell>
          <cell r="EA8">
            <v>172.41050000000001</v>
          </cell>
          <cell r="EB8">
            <v>68.923000000000002</v>
          </cell>
          <cell r="EC8">
            <v>5535.4192000000003</v>
          </cell>
          <cell r="EE8">
            <v>614.94869999999992</v>
          </cell>
          <cell r="EF8">
            <v>638.12</v>
          </cell>
          <cell r="EG8">
            <v>1500.3446999999999</v>
          </cell>
          <cell r="EH8">
            <v>2933.4907000000003</v>
          </cell>
          <cell r="EI8">
            <v>700.8519</v>
          </cell>
          <cell r="EJ8">
            <v>2004.451</v>
          </cell>
          <cell r="EK8">
            <v>835.90909999999997</v>
          </cell>
          <cell r="EL8">
            <v>248.16679999999999</v>
          </cell>
          <cell r="EM8">
            <v>565.74440000000004</v>
          </cell>
          <cell r="EN8">
            <v>578.23919999999998</v>
          </cell>
          <cell r="EO8">
            <v>551.95630000000006</v>
          </cell>
          <cell r="EP8">
            <v>201.65899999999999</v>
          </cell>
          <cell r="EQ8">
            <v>464.40940000000001</v>
          </cell>
          <cell r="ER8">
            <v>292.98720000000003</v>
          </cell>
          <cell r="ES8">
            <v>168.77020000000002</v>
          </cell>
          <cell r="ET8">
            <v>1400.3779999999999</v>
          </cell>
          <cell r="EU8">
            <v>61.302199999999999</v>
          </cell>
          <cell r="EV8">
            <v>226.11170000000001</v>
          </cell>
          <cell r="EW8">
            <v>197.65899999999999</v>
          </cell>
          <cell r="EX8">
            <v>22744.057499999999</v>
          </cell>
          <cell r="EY8">
            <v>297.04570000000001</v>
          </cell>
          <cell r="EZ8">
            <v>823.69769999999994</v>
          </cell>
          <cell r="FA8">
            <v>337.01209999999998</v>
          </cell>
          <cell r="FB8">
            <v>1025.7174</v>
          </cell>
        </row>
        <row r="9">
          <cell r="A9">
            <v>45261</v>
          </cell>
          <cell r="B9">
            <v>4.4401859999999997</v>
          </cell>
          <cell r="C9">
            <v>5.1680020000000004</v>
          </cell>
          <cell r="D9">
            <v>1.525315</v>
          </cell>
          <cell r="E9">
            <v>5.549366</v>
          </cell>
          <cell r="F9">
            <v>0</v>
          </cell>
          <cell r="G9">
            <v>15.05621</v>
          </cell>
          <cell r="H9">
            <v>6.6608739999999997</v>
          </cell>
          <cell r="J9">
            <v>4.6863239999999999</v>
          </cell>
          <cell r="K9">
            <v>7.5157410000000002</v>
          </cell>
          <cell r="L9">
            <v>8.4179560000000002</v>
          </cell>
          <cell r="M9">
            <v>0</v>
          </cell>
          <cell r="N9">
            <v>2.0691489999999999</v>
          </cell>
          <cell r="R9">
            <v>0</v>
          </cell>
          <cell r="U9">
            <v>42.625664</v>
          </cell>
          <cell r="V9">
            <v>19.241880999999999</v>
          </cell>
          <cell r="W9">
            <v>4.0433260000000004</v>
          </cell>
          <cell r="X9">
            <v>6.5175660000000004</v>
          </cell>
          <cell r="Y9">
            <v>6.8704219999999996</v>
          </cell>
          <cell r="Z9">
            <v>6.6</v>
          </cell>
          <cell r="AB9">
            <v>5.7455699999999998</v>
          </cell>
          <cell r="AC9">
            <v>5.5705689999999999</v>
          </cell>
          <cell r="AD9">
            <v>6.2</v>
          </cell>
          <cell r="AE9">
            <v>3.67299</v>
          </cell>
          <cell r="AF9">
            <v>0</v>
          </cell>
          <cell r="AG9">
            <v>5.246391</v>
          </cell>
          <cell r="AH9">
            <v>0</v>
          </cell>
          <cell r="AI9">
            <v>4.8890399999999996</v>
          </cell>
          <cell r="AJ9">
            <v>5.1136660000000003</v>
          </cell>
          <cell r="AK9">
            <v>0</v>
          </cell>
          <cell r="AL9">
            <v>18.213512999999999</v>
          </cell>
          <cell r="AM9">
            <v>7.5890630000000003</v>
          </cell>
          <cell r="AN9">
            <v>4.8</v>
          </cell>
          <cell r="AO9">
            <v>5.3441190000000001</v>
          </cell>
          <cell r="AP9">
            <v>0</v>
          </cell>
          <cell r="AQ9">
            <v>7.2967149999999998</v>
          </cell>
          <cell r="AS9">
            <v>0</v>
          </cell>
          <cell r="AT9">
            <v>0</v>
          </cell>
          <cell r="AU9">
            <v>0</v>
          </cell>
          <cell r="AV9">
            <v>9.9256550000000008</v>
          </cell>
          <cell r="AW9">
            <v>8.8119669999999992</v>
          </cell>
          <cell r="AX9">
            <v>15.338621</v>
          </cell>
          <cell r="AY9">
            <v>15.125033</v>
          </cell>
          <cell r="AZ9">
            <v>15.331466000000001</v>
          </cell>
          <cell r="BB9">
            <v>17.428498999999999</v>
          </cell>
          <cell r="BC9">
            <v>6.4</v>
          </cell>
          <cell r="BD9">
            <v>2.4376099999999998</v>
          </cell>
          <cell r="BE9">
            <v>3.1589510000000001</v>
          </cell>
          <cell r="BF9">
            <v>0.97634200000000004</v>
          </cell>
          <cell r="BG9">
            <v>3.3187869999999999</v>
          </cell>
          <cell r="BH9">
            <v>6.7175120000000001</v>
          </cell>
          <cell r="BI9">
            <v>7.7580840000000002</v>
          </cell>
          <cell r="BJ9">
            <v>8.9675849999999997</v>
          </cell>
          <cell r="BL9">
            <v>2.2956379999999998</v>
          </cell>
          <cell r="BM9">
            <v>4.895562</v>
          </cell>
          <cell r="BN9">
            <v>5.7732869999999998</v>
          </cell>
          <cell r="BO9">
            <v>1.787598</v>
          </cell>
          <cell r="BP9">
            <v>1.286786</v>
          </cell>
          <cell r="BT9">
            <v>1.5833569999999999</v>
          </cell>
          <cell r="BW9">
            <v>23.314643</v>
          </cell>
          <cell r="BX9">
            <v>8.6875870000000006</v>
          </cell>
          <cell r="BY9">
            <v>3.9405000000000001</v>
          </cell>
          <cell r="BZ9">
            <v>3.928636</v>
          </cell>
          <cell r="CA9">
            <v>3.8333870000000001</v>
          </cell>
          <cell r="CB9">
            <v>3.7517999999999998</v>
          </cell>
          <cell r="CD9">
            <v>1.865693</v>
          </cell>
          <cell r="CE9">
            <v>1.865693</v>
          </cell>
          <cell r="CF9">
            <v>3.1160890000000001</v>
          </cell>
          <cell r="CG9">
            <v>1.927206</v>
          </cell>
          <cell r="CH9">
            <v>1.3252250000000001</v>
          </cell>
          <cell r="CI9">
            <v>3.6150820000000001</v>
          </cell>
          <cell r="CJ9">
            <v>1.5193399999999999</v>
          </cell>
          <cell r="CK9">
            <v>4.0691050000000004</v>
          </cell>
          <cell r="CL9">
            <v>3.9065880000000002</v>
          </cell>
          <cell r="CM9">
            <v>1.5396510000000001</v>
          </cell>
          <cell r="CN9">
            <v>5.327426</v>
          </cell>
          <cell r="CO9">
            <v>3.6882649999999999</v>
          </cell>
          <cell r="CP9">
            <v>2.464121</v>
          </cell>
          <cell r="CQ9">
            <v>2.9032049999999998</v>
          </cell>
          <cell r="CR9">
            <v>0</v>
          </cell>
          <cell r="CS9">
            <v>4.4437300000000004</v>
          </cell>
          <cell r="CU9">
            <v>0</v>
          </cell>
          <cell r="CV9">
            <v>0</v>
          </cell>
          <cell r="CW9">
            <v>0</v>
          </cell>
          <cell r="CX9">
            <v>6.2712440000000003</v>
          </cell>
          <cell r="CY9">
            <v>6.890161</v>
          </cell>
          <cell r="CZ9">
            <v>7.6755339999999999</v>
          </cell>
          <cell r="DA9">
            <v>9.7232099999999999</v>
          </cell>
          <cell r="DB9">
            <v>9.6932039999999997</v>
          </cell>
          <cell r="DD9">
            <v>9.6637339999999998</v>
          </cell>
          <cell r="DE9">
            <v>6.2774369999999999</v>
          </cell>
          <cell r="DI9" t="str">
            <v>5 W 48-52/23</v>
          </cell>
          <cell r="DJ9">
            <v>146.33150000000001</v>
          </cell>
          <cell r="DK9">
            <v>170.86670000000001</v>
          </cell>
          <cell r="DL9">
            <v>519.85289999999998</v>
          </cell>
          <cell r="DM9">
            <v>1009.7226999999999</v>
          </cell>
          <cell r="DN9">
            <v>227.11600000000001</v>
          </cell>
          <cell r="DO9">
            <v>307.13890000000004</v>
          </cell>
          <cell r="DP9">
            <v>252.43729999999999</v>
          </cell>
          <cell r="DQ9">
            <v>53.174500000000002</v>
          </cell>
          <cell r="DR9">
            <v>137.6343</v>
          </cell>
          <cell r="DS9">
            <v>138.2252</v>
          </cell>
          <cell r="DT9">
            <v>127.75</v>
          </cell>
          <cell r="DU9">
            <v>32.777999999999999</v>
          </cell>
          <cell r="DV9">
            <v>38.226800000000004</v>
          </cell>
          <cell r="DW9">
            <v>28.947900000000001</v>
          </cell>
          <cell r="DX9">
            <v>67.777199999999993</v>
          </cell>
          <cell r="DY9">
            <v>427.10480000000001</v>
          </cell>
          <cell r="DZ9">
            <v>3.8669000000000002</v>
          </cell>
          <cell r="EA9">
            <v>225.11320000000001</v>
          </cell>
          <cell r="EB9">
            <v>98.811000000000007</v>
          </cell>
          <cell r="EC9">
            <v>6503.5455000000002</v>
          </cell>
          <cell r="EE9">
            <v>730.87049999999999</v>
          </cell>
          <cell r="EF9">
            <v>751.49890000000005</v>
          </cell>
          <cell r="EG9">
            <v>1641.8244999999999</v>
          </cell>
          <cell r="EH9">
            <v>3444.1361000000002</v>
          </cell>
          <cell r="EI9">
            <v>815.4688000000001</v>
          </cell>
          <cell r="EJ9">
            <v>2590.7707</v>
          </cell>
          <cell r="EK9">
            <v>1017.1846999999999</v>
          </cell>
          <cell r="EL9">
            <v>329.56190000000004</v>
          </cell>
          <cell r="EM9">
            <v>726.79290000000003</v>
          </cell>
          <cell r="EN9">
            <v>625.26980000000003</v>
          </cell>
          <cell r="EO9">
            <v>610.33580000000006</v>
          </cell>
          <cell r="EP9">
            <v>231.24799999999999</v>
          </cell>
          <cell r="EQ9">
            <v>410.57749999999999</v>
          </cell>
          <cell r="ER9">
            <v>240.3082</v>
          </cell>
          <cell r="ES9">
            <v>306.66879999999998</v>
          </cell>
          <cell r="ET9">
            <v>1513.4216000000001</v>
          </cell>
          <cell r="EU9">
            <v>70.283699999999996</v>
          </cell>
          <cell r="EV9">
            <v>303.2165</v>
          </cell>
          <cell r="EW9">
            <v>249.48500000000001</v>
          </cell>
          <cell r="EX9">
            <v>26466.173699999999</v>
          </cell>
          <cell r="EY9">
            <v>339.18359999999996</v>
          </cell>
          <cell r="EZ9">
            <v>937.005</v>
          </cell>
          <cell r="FA9">
            <v>360.77940000000001</v>
          </cell>
          <cell r="FB9">
            <v>1359.2153000000001</v>
          </cell>
        </row>
        <row r="10">
          <cell r="A10">
            <v>45231</v>
          </cell>
          <cell r="B10">
            <v>5.0755429999999997</v>
          </cell>
          <cell r="C10">
            <v>6.258502</v>
          </cell>
          <cell r="D10">
            <v>1.658711</v>
          </cell>
          <cell r="E10">
            <v>6.5515280000000002</v>
          </cell>
          <cell r="F10">
            <v>0</v>
          </cell>
          <cell r="G10">
            <v>16.697586000000001</v>
          </cell>
          <cell r="H10">
            <v>7.2698859999999996</v>
          </cell>
          <cell r="J10">
            <v>4.8481860000000001</v>
          </cell>
          <cell r="K10">
            <v>7.7553099999999997</v>
          </cell>
          <cell r="L10">
            <v>8.4438800000000001</v>
          </cell>
          <cell r="M10">
            <v>0</v>
          </cell>
          <cell r="N10">
            <v>2.5495999999999999</v>
          </cell>
          <cell r="R10">
            <v>0</v>
          </cell>
          <cell r="U10">
            <v>38.772956000000001</v>
          </cell>
          <cell r="V10">
            <v>23.124309</v>
          </cell>
          <cell r="W10">
            <v>4.7302819999999999</v>
          </cell>
          <cell r="X10">
            <v>7.492858</v>
          </cell>
          <cell r="Y10">
            <v>7.9720829999999996</v>
          </cell>
          <cell r="Z10">
            <v>6.6</v>
          </cell>
          <cell r="AB10">
            <v>6.1865459999999999</v>
          </cell>
          <cell r="AC10">
            <v>6.105181</v>
          </cell>
          <cell r="AD10">
            <v>6.2</v>
          </cell>
          <cell r="AE10">
            <v>3.5451090000000001</v>
          </cell>
          <cell r="AF10">
            <v>2.8860760000000001</v>
          </cell>
          <cell r="AG10">
            <v>5.3064900000000002</v>
          </cell>
          <cell r="AH10">
            <v>2.5491869999999999</v>
          </cell>
          <cell r="AI10">
            <v>5.7716479999999999</v>
          </cell>
          <cell r="AJ10">
            <v>5.1135380000000001</v>
          </cell>
          <cell r="AK10">
            <v>2.977732</v>
          </cell>
          <cell r="AL10">
            <v>19.015999999999998</v>
          </cell>
          <cell r="AM10">
            <v>7.165864</v>
          </cell>
          <cell r="AN10">
            <v>4.7480549999999999</v>
          </cell>
          <cell r="AO10">
            <v>6.5600719999999999</v>
          </cell>
          <cell r="AP10">
            <v>0</v>
          </cell>
          <cell r="AQ10">
            <v>7.949999</v>
          </cell>
          <cell r="AS10">
            <v>0</v>
          </cell>
          <cell r="AT10">
            <v>0</v>
          </cell>
          <cell r="AU10">
            <v>0</v>
          </cell>
          <cell r="AV10">
            <v>10.365802</v>
          </cell>
          <cell r="AW10">
            <v>9.4994370000000004</v>
          </cell>
          <cell r="AX10">
            <v>18.991613000000001</v>
          </cell>
          <cell r="AY10">
            <v>15.810748999999999</v>
          </cell>
          <cell r="AZ10">
            <v>15.331466000000001</v>
          </cell>
          <cell r="BB10">
            <v>17.42755</v>
          </cell>
          <cell r="BC10">
            <v>6.4</v>
          </cell>
          <cell r="BD10">
            <v>2.4097029999999999</v>
          </cell>
          <cell r="BE10">
            <v>3.1773829999999998</v>
          </cell>
          <cell r="BF10">
            <v>1.2288760000000001</v>
          </cell>
          <cell r="BG10">
            <v>4.1855460000000004</v>
          </cell>
          <cell r="BH10">
            <v>8.2438020000000005</v>
          </cell>
          <cell r="BI10">
            <v>9.8311489999999999</v>
          </cell>
          <cell r="BJ10">
            <v>10.330943</v>
          </cell>
          <cell r="BL10">
            <v>2.6705950000000001</v>
          </cell>
          <cell r="BM10">
            <v>4.8393410000000001</v>
          </cell>
          <cell r="BN10">
            <v>5.9457979999999999</v>
          </cell>
          <cell r="BO10">
            <v>1.998569</v>
          </cell>
          <cell r="BP10">
            <v>1.5535760000000001</v>
          </cell>
          <cell r="BT10">
            <v>1.6125499999999999</v>
          </cell>
          <cell r="BW10">
            <v>21.075642999999999</v>
          </cell>
          <cell r="BX10">
            <v>9.4341159999999995</v>
          </cell>
          <cell r="BY10">
            <v>4.2356020000000001</v>
          </cell>
          <cell r="BZ10">
            <v>4.6481500000000002</v>
          </cell>
          <cell r="CA10">
            <v>4.8504420000000001</v>
          </cell>
          <cell r="CB10">
            <v>3.7554650000000001</v>
          </cell>
          <cell r="CD10">
            <v>1.986348</v>
          </cell>
          <cell r="CE10">
            <v>1.524724</v>
          </cell>
          <cell r="CF10">
            <v>3.3011279999999998</v>
          </cell>
          <cell r="CG10">
            <v>1.968718</v>
          </cell>
          <cell r="CH10">
            <v>1.5701419999999999</v>
          </cell>
          <cell r="CI10">
            <v>3.2065429999999999</v>
          </cell>
          <cell r="CJ10">
            <v>1.6919200000000001</v>
          </cell>
          <cell r="CK10">
            <v>4.0189849999999998</v>
          </cell>
          <cell r="CL10">
            <v>3.9072450000000001</v>
          </cell>
          <cell r="CM10">
            <v>1.789614</v>
          </cell>
          <cell r="CN10">
            <v>5.1428539999999998</v>
          </cell>
          <cell r="CO10">
            <v>4.0343359999999997</v>
          </cell>
          <cell r="CP10">
            <v>2.3299859999999999</v>
          </cell>
          <cell r="CQ10">
            <v>3.630741</v>
          </cell>
          <cell r="CR10">
            <v>0</v>
          </cell>
          <cell r="CS10">
            <v>4.7070650000000001</v>
          </cell>
          <cell r="CU10">
            <v>0</v>
          </cell>
          <cell r="CV10">
            <v>0</v>
          </cell>
          <cell r="CW10">
            <v>0</v>
          </cell>
          <cell r="CX10">
            <v>6.4146799999999997</v>
          </cell>
          <cell r="CY10">
            <v>7.5982459999999996</v>
          </cell>
          <cell r="CZ10">
            <v>7.9197230000000003</v>
          </cell>
          <cell r="DA10">
            <v>9.7526250000000001</v>
          </cell>
          <cell r="DB10">
            <v>9.6709049999999994</v>
          </cell>
          <cell r="DD10">
            <v>9.550516</v>
          </cell>
          <cell r="DE10">
            <v>6.3511480000000002</v>
          </cell>
          <cell r="DI10" t="str">
            <v>4 W 44-47/23</v>
          </cell>
          <cell r="DJ10">
            <v>100.16800000000001</v>
          </cell>
          <cell r="DK10">
            <v>109.05330000000001</v>
          </cell>
          <cell r="DL10">
            <v>370.47679999999997</v>
          </cell>
          <cell r="DM10">
            <v>686.59</v>
          </cell>
          <cell r="DN10">
            <v>173.39060000000001</v>
          </cell>
          <cell r="DO10">
            <v>255.39679999999998</v>
          </cell>
          <cell r="DP10">
            <v>141.83410000000001</v>
          </cell>
          <cell r="DQ10">
            <v>37.094999999999999</v>
          </cell>
          <cell r="DR10">
            <v>117.8417</v>
          </cell>
          <cell r="DS10">
            <v>89.340699999999998</v>
          </cell>
          <cell r="DT10">
            <v>109.4423</v>
          </cell>
          <cell r="DU10">
            <v>36.4315</v>
          </cell>
          <cell r="DV10">
            <v>23.531599999999997</v>
          </cell>
          <cell r="DW10">
            <v>26.880200000000002</v>
          </cell>
          <cell r="DX10">
            <v>62.524999999999999</v>
          </cell>
          <cell r="DY10">
            <v>267.60120000000001</v>
          </cell>
          <cell r="DZ10">
            <v>6.7821999999999996</v>
          </cell>
          <cell r="EA10">
            <v>154.02360000000002</v>
          </cell>
          <cell r="EB10">
            <v>67.019000000000005</v>
          </cell>
          <cell r="EC10">
            <v>4992.1045999999997</v>
          </cell>
          <cell r="EE10">
            <v>475.42599999999999</v>
          </cell>
          <cell r="EF10">
            <v>605.87469999999996</v>
          </cell>
          <cell r="EG10">
            <v>1308.7171000000001</v>
          </cell>
          <cell r="EH10">
            <v>2986.9859999999999</v>
          </cell>
          <cell r="EI10">
            <v>754.8343000000001</v>
          </cell>
          <cell r="EJ10">
            <v>1909.4670000000001</v>
          </cell>
          <cell r="EK10">
            <v>734.096</v>
          </cell>
          <cell r="EL10">
            <v>240.47710000000001</v>
          </cell>
          <cell r="EM10">
            <v>492.31470000000002</v>
          </cell>
          <cell r="EN10">
            <v>406.34829999999999</v>
          </cell>
          <cell r="EO10">
            <v>572.37219999999991</v>
          </cell>
          <cell r="EP10">
            <v>380.37099999999998</v>
          </cell>
          <cell r="EQ10">
            <v>396.09370000000001</v>
          </cell>
          <cell r="ER10">
            <v>160.71</v>
          </cell>
          <cell r="ES10">
            <v>166.25139999999999</v>
          </cell>
          <cell r="ET10">
            <v>1379.5564999999999</v>
          </cell>
          <cell r="EU10">
            <v>67.441399999999987</v>
          </cell>
          <cell r="EV10">
            <v>195.79729999999998</v>
          </cell>
          <cell r="EW10">
            <v>170.68199999999999</v>
          </cell>
          <cell r="EX10">
            <v>21895.290100000002</v>
          </cell>
          <cell r="EY10">
            <v>281.94220000000001</v>
          </cell>
          <cell r="EZ10">
            <v>759.6413</v>
          </cell>
          <cell r="FA10">
            <v>243.68029999999999</v>
          </cell>
          <cell r="FB10">
            <v>1072.9529</v>
          </cell>
        </row>
        <row r="11">
          <cell r="A11">
            <v>45200</v>
          </cell>
          <cell r="B11">
            <v>6.623011</v>
          </cell>
          <cell r="C11">
            <v>6.8550680000000002</v>
          </cell>
          <cell r="D11">
            <v>2.15726</v>
          </cell>
          <cell r="E11">
            <v>7.4779540000000004</v>
          </cell>
          <cell r="F11">
            <v>0</v>
          </cell>
          <cell r="G11">
            <v>18.024688999999999</v>
          </cell>
          <cell r="H11">
            <v>12.217181999999999</v>
          </cell>
          <cell r="J11">
            <v>5.5479039999999999</v>
          </cell>
          <cell r="K11">
            <v>7.6097109999999999</v>
          </cell>
          <cell r="L11">
            <v>8.2121169999999992</v>
          </cell>
          <cell r="M11">
            <v>2.5978289999999999</v>
          </cell>
          <cell r="N11">
            <v>2.8024990000000001</v>
          </cell>
          <cell r="R11">
            <v>2.6058539999999999</v>
          </cell>
          <cell r="U11">
            <v>42.423012999999997</v>
          </cell>
          <cell r="V11">
            <v>24.598047000000001</v>
          </cell>
          <cell r="W11">
            <v>5.559526</v>
          </cell>
          <cell r="X11">
            <v>7.963584</v>
          </cell>
          <cell r="Y11">
            <v>8.6236669999999993</v>
          </cell>
          <cell r="Z11">
            <v>6.7622049999999998</v>
          </cell>
          <cell r="AB11">
            <v>6.4351929999999999</v>
          </cell>
          <cell r="AC11">
            <v>6.3585729999999998</v>
          </cell>
          <cell r="AD11">
            <v>6.3124120000000001</v>
          </cell>
          <cell r="AE11">
            <v>3.5809829999999998</v>
          </cell>
          <cell r="AF11">
            <v>2.8811309999999999</v>
          </cell>
          <cell r="AG11">
            <v>5.3642609999999999</v>
          </cell>
          <cell r="AH11">
            <v>2.6628560000000001</v>
          </cell>
          <cell r="AI11">
            <v>6.1024960000000004</v>
          </cell>
          <cell r="AJ11">
            <v>5.1136660000000003</v>
          </cell>
          <cell r="AK11">
            <v>3.5</v>
          </cell>
          <cell r="AL11">
            <v>19.328351000000001</v>
          </cell>
          <cell r="AM11">
            <v>7.5727440000000001</v>
          </cell>
          <cell r="AN11">
            <v>4.8251460000000002</v>
          </cell>
          <cell r="AO11">
            <v>7.222308</v>
          </cell>
          <cell r="AP11">
            <v>0</v>
          </cell>
          <cell r="AQ11">
            <v>7.949999</v>
          </cell>
          <cell r="AS11">
            <v>0</v>
          </cell>
          <cell r="AT11">
            <v>0</v>
          </cell>
          <cell r="AU11">
            <v>0</v>
          </cell>
          <cell r="AV11">
            <v>10.816694999999999</v>
          </cell>
          <cell r="AW11">
            <v>10.228115000000001</v>
          </cell>
          <cell r="AX11">
            <v>19.831765999999998</v>
          </cell>
          <cell r="AY11">
            <v>16.178006</v>
          </cell>
          <cell r="AZ11">
            <v>15.331466000000001</v>
          </cell>
          <cell r="BB11">
            <v>17.428498999999999</v>
          </cell>
          <cell r="BC11">
            <v>6.4</v>
          </cell>
          <cell r="BD11">
            <v>3.575059</v>
          </cell>
          <cell r="BE11">
            <v>3.5864120000000002</v>
          </cell>
          <cell r="BF11">
            <v>1.3645929999999999</v>
          </cell>
          <cell r="BG11">
            <v>4.4035089999999997</v>
          </cell>
          <cell r="BH11">
            <v>8.5000859999999996</v>
          </cell>
          <cell r="BI11">
            <v>11.112641</v>
          </cell>
          <cell r="BJ11">
            <v>11.428330000000001</v>
          </cell>
          <cell r="BL11">
            <v>3.0043639999999998</v>
          </cell>
          <cell r="BM11">
            <v>4.3005930000000001</v>
          </cell>
          <cell r="BN11">
            <v>5.972772</v>
          </cell>
          <cell r="BO11">
            <v>1.8829089999999999</v>
          </cell>
          <cell r="BP11">
            <v>1.7207730000000001</v>
          </cell>
          <cell r="BT11">
            <v>1.55125</v>
          </cell>
          <cell r="BW11">
            <v>24.479800999999998</v>
          </cell>
          <cell r="BX11">
            <v>10.388971</v>
          </cell>
          <cell r="BY11">
            <v>4.431057</v>
          </cell>
          <cell r="BZ11">
            <v>4.9122940000000002</v>
          </cell>
          <cell r="CA11">
            <v>5.2160200000000003</v>
          </cell>
          <cell r="CB11">
            <v>3.9460920000000002</v>
          </cell>
          <cell r="CD11">
            <v>2.1446559999999999</v>
          </cell>
          <cell r="CE11">
            <v>2.160158</v>
          </cell>
          <cell r="CF11">
            <v>3.5013070000000002</v>
          </cell>
          <cell r="CG11">
            <v>2.0925850000000001</v>
          </cell>
          <cell r="CH11">
            <v>1.571747</v>
          </cell>
          <cell r="CI11">
            <v>3.2705060000000001</v>
          </cell>
          <cell r="CJ11">
            <v>1.799363</v>
          </cell>
          <cell r="CK11">
            <v>4.0427239999999998</v>
          </cell>
          <cell r="CL11">
            <v>3.8586659999999999</v>
          </cell>
          <cell r="CM11">
            <v>1.899545</v>
          </cell>
          <cell r="CN11">
            <v>4.9937649999999998</v>
          </cell>
          <cell r="CO11">
            <v>4.582757</v>
          </cell>
          <cell r="CP11">
            <v>2.3407490000000002</v>
          </cell>
          <cell r="CQ11">
            <v>3.933182</v>
          </cell>
          <cell r="CR11">
            <v>0</v>
          </cell>
          <cell r="CS11">
            <v>4.7654180000000004</v>
          </cell>
          <cell r="CU11">
            <v>0</v>
          </cell>
          <cell r="CV11">
            <v>0</v>
          </cell>
          <cell r="CW11">
            <v>0</v>
          </cell>
          <cell r="CX11">
            <v>8.1272179999999992</v>
          </cell>
          <cell r="CY11">
            <v>7.5934220000000003</v>
          </cell>
          <cell r="CZ11">
            <v>8.0129660000000005</v>
          </cell>
          <cell r="DA11">
            <v>9.7860410000000009</v>
          </cell>
          <cell r="DB11">
            <v>8.8683519999999998</v>
          </cell>
          <cell r="DD11">
            <v>9.485595</v>
          </cell>
          <cell r="DE11">
            <v>6.3206160000000002</v>
          </cell>
          <cell r="DI11" t="str">
            <v>4 W 40-43/23</v>
          </cell>
          <cell r="DJ11">
            <v>83.286600000000007</v>
          </cell>
          <cell r="DK11">
            <v>96.1524</v>
          </cell>
          <cell r="DL11">
            <v>373.11279999999999</v>
          </cell>
          <cell r="DM11">
            <v>632.72980000000007</v>
          </cell>
          <cell r="DN11">
            <v>114.4461</v>
          </cell>
          <cell r="DO11">
            <v>219.46639999999999</v>
          </cell>
          <cell r="DP11">
            <v>120.70610000000001</v>
          </cell>
          <cell r="DQ11">
            <v>36.615000000000002</v>
          </cell>
          <cell r="DR11">
            <v>77.552199999999999</v>
          </cell>
          <cell r="DS11">
            <v>77.374200000000002</v>
          </cell>
          <cell r="DT11">
            <v>81.055600000000013</v>
          </cell>
          <cell r="DU11">
            <v>23.028599999999997</v>
          </cell>
          <cell r="DV11">
            <v>48.057699999999997</v>
          </cell>
          <cell r="DW11">
            <v>23.9087</v>
          </cell>
          <cell r="DX11">
            <v>35.674500000000002</v>
          </cell>
          <cell r="DY11">
            <v>226.31220000000002</v>
          </cell>
          <cell r="DZ11">
            <v>8.4318999999999988</v>
          </cell>
          <cell r="EA11">
            <v>129.2517</v>
          </cell>
          <cell r="EB11">
            <v>42.575000000000003</v>
          </cell>
          <cell r="EC11">
            <v>4423.2817000000005</v>
          </cell>
          <cell r="EE11">
            <v>490.47620000000001</v>
          </cell>
          <cell r="EF11">
            <v>630.649</v>
          </cell>
          <cell r="EG11">
            <v>1489.451</v>
          </cell>
          <cell r="EH11">
            <v>2616.9457000000002</v>
          </cell>
          <cell r="EI11">
            <v>902.91890000000001</v>
          </cell>
          <cell r="EJ11">
            <v>1911.9512999999999</v>
          </cell>
          <cell r="EK11">
            <v>628.51690000000008</v>
          </cell>
          <cell r="EL11">
            <v>221.0745</v>
          </cell>
          <cell r="EM11">
            <v>412.54659999999996</v>
          </cell>
          <cell r="EN11">
            <v>350.49220000000003</v>
          </cell>
          <cell r="EO11">
            <v>489.67579999999998</v>
          </cell>
          <cell r="EP11">
            <v>303.53899999999999</v>
          </cell>
          <cell r="EQ11">
            <v>508.46129999999999</v>
          </cell>
          <cell r="ER11">
            <v>208.68110000000001</v>
          </cell>
          <cell r="ES11">
            <v>121.7941</v>
          </cell>
          <cell r="ET11">
            <v>1258.4567</v>
          </cell>
          <cell r="EU11">
            <v>66.610600000000005</v>
          </cell>
          <cell r="EV11">
            <v>156.23570000000001</v>
          </cell>
          <cell r="EW11">
            <v>136.755</v>
          </cell>
          <cell r="EX11">
            <v>21597.915800000002</v>
          </cell>
          <cell r="EY11">
            <v>291.88049999999998</v>
          </cell>
          <cell r="EZ11">
            <v>784.80809999999997</v>
          </cell>
          <cell r="FA11">
            <v>160.2544</v>
          </cell>
          <cell r="FB11">
            <v>1163.3421000000001</v>
          </cell>
        </row>
        <row r="12">
          <cell r="A12">
            <v>45170</v>
          </cell>
          <cell r="B12">
            <v>7.9024390000000002</v>
          </cell>
          <cell r="C12">
            <v>7.2731329999999996</v>
          </cell>
          <cell r="D12">
            <v>2.8862700000000001</v>
          </cell>
          <cell r="E12">
            <v>6.7687369999999998</v>
          </cell>
          <cell r="F12">
            <v>0</v>
          </cell>
          <cell r="G12">
            <v>19.102104000000001</v>
          </cell>
          <cell r="H12">
            <v>17.124784999999999</v>
          </cell>
          <cell r="J12">
            <v>6.7627629999999996</v>
          </cell>
          <cell r="K12">
            <v>0</v>
          </cell>
          <cell r="L12">
            <v>0</v>
          </cell>
          <cell r="M12">
            <v>2.8171240000000002</v>
          </cell>
          <cell r="N12">
            <v>2.8609079999999998</v>
          </cell>
          <cell r="R12">
            <v>2.7299479999999998</v>
          </cell>
          <cell r="U12">
            <v>44.842236</v>
          </cell>
          <cell r="V12">
            <v>24.419360999999999</v>
          </cell>
          <cell r="W12">
            <v>5.401421</v>
          </cell>
          <cell r="X12">
            <v>7.9571480000000001</v>
          </cell>
          <cell r="Y12">
            <v>8.8526209999999992</v>
          </cell>
          <cell r="Z12">
            <v>6.8764560000000001</v>
          </cell>
          <cell r="AB12">
            <v>6.4900250000000002</v>
          </cell>
          <cell r="AC12">
            <v>6.4626809999999999</v>
          </cell>
          <cell r="AD12">
            <v>6.4774029999999998</v>
          </cell>
          <cell r="AE12">
            <v>3.7296119999999999</v>
          </cell>
          <cell r="AF12">
            <v>2.7834989999999999</v>
          </cell>
          <cell r="AG12">
            <v>5.3890390000000004</v>
          </cell>
          <cell r="AH12">
            <v>2.628965</v>
          </cell>
          <cell r="AI12">
            <v>6.1290230000000001</v>
          </cell>
          <cell r="AJ12">
            <v>5.1135380000000001</v>
          </cell>
          <cell r="AK12">
            <v>3.5</v>
          </cell>
          <cell r="AL12">
            <v>19.606456999999999</v>
          </cell>
          <cell r="AM12">
            <v>7.7570639999999997</v>
          </cell>
          <cell r="AN12">
            <v>4.9556990000000001</v>
          </cell>
          <cell r="AO12">
            <v>7.6241180000000002</v>
          </cell>
          <cell r="AP12">
            <v>0</v>
          </cell>
          <cell r="AQ12">
            <v>7.949999</v>
          </cell>
          <cell r="AS12">
            <v>0</v>
          </cell>
          <cell r="AT12">
            <v>0</v>
          </cell>
          <cell r="AU12">
            <v>0</v>
          </cell>
          <cell r="AV12">
            <v>10.258656999999999</v>
          </cell>
          <cell r="AW12">
            <v>10.272897</v>
          </cell>
          <cell r="AX12">
            <v>19.831789000000001</v>
          </cell>
          <cell r="AY12">
            <v>16.361041</v>
          </cell>
          <cell r="AZ12">
            <v>15.331466000000001</v>
          </cell>
          <cell r="BB12">
            <v>17.42755</v>
          </cell>
          <cell r="BC12">
            <v>6.4</v>
          </cell>
          <cell r="BD12">
            <v>4.2729860000000004</v>
          </cell>
          <cell r="BE12">
            <v>3.8050630000000001</v>
          </cell>
          <cell r="BF12">
            <v>1.7314369999999999</v>
          </cell>
          <cell r="BG12">
            <v>3.9940120000000001</v>
          </cell>
          <cell r="BH12">
            <v>9.5696429999999992</v>
          </cell>
          <cell r="BI12">
            <v>11.249162</v>
          </cell>
          <cell r="BJ12">
            <v>11.649699999999999</v>
          </cell>
          <cell r="BL12">
            <v>3.5994769999999998</v>
          </cell>
          <cell r="BM12">
            <v>4.3919579999999998</v>
          </cell>
          <cell r="BN12">
            <v>6.0080799999999996</v>
          </cell>
          <cell r="BO12">
            <v>1.9560230000000001</v>
          </cell>
          <cell r="BP12">
            <v>1.753463</v>
          </cell>
          <cell r="BT12">
            <v>1.5633630000000001</v>
          </cell>
          <cell r="BW12">
            <v>30.250682000000001</v>
          </cell>
          <cell r="BX12">
            <v>10.828124000000001</v>
          </cell>
          <cell r="BY12">
            <v>4.5538369999999997</v>
          </cell>
          <cell r="BZ12">
            <v>4.9238860000000004</v>
          </cell>
          <cell r="CA12">
            <v>5.3041619999999998</v>
          </cell>
          <cell r="CB12">
            <v>4.0310160000000002</v>
          </cell>
          <cell r="CD12">
            <v>2.2411500000000002</v>
          </cell>
          <cell r="CE12">
            <v>2.2429109999999999</v>
          </cell>
          <cell r="CF12">
            <v>3.4980090000000001</v>
          </cell>
          <cell r="CG12">
            <v>2.0881959999999999</v>
          </cell>
          <cell r="CH12">
            <v>1.645642</v>
          </cell>
          <cell r="CI12">
            <v>3.5472100000000002</v>
          </cell>
          <cell r="CJ12">
            <v>1.784635</v>
          </cell>
          <cell r="CK12">
            <v>3.6109939999999998</v>
          </cell>
          <cell r="CL12">
            <v>3.7348439999999998</v>
          </cell>
          <cell r="CM12">
            <v>1.8814900000000001</v>
          </cell>
          <cell r="CN12">
            <v>4.9824029999999997</v>
          </cell>
          <cell r="CO12">
            <v>4.9733660000000004</v>
          </cell>
          <cell r="CP12">
            <v>2.3398509999999999</v>
          </cell>
          <cell r="CQ12">
            <v>4.1652670000000001</v>
          </cell>
          <cell r="CR12">
            <v>0</v>
          </cell>
          <cell r="CS12">
            <v>4.6516840000000004</v>
          </cell>
          <cell r="CU12">
            <v>0</v>
          </cell>
          <cell r="CV12">
            <v>0</v>
          </cell>
          <cell r="CW12">
            <v>0</v>
          </cell>
          <cell r="CX12">
            <v>7.5408039999999996</v>
          </cell>
          <cell r="CY12">
            <v>7.5643690000000001</v>
          </cell>
          <cell r="CZ12">
            <v>8.1544790000000003</v>
          </cell>
          <cell r="DA12">
            <v>9.788843</v>
          </cell>
          <cell r="DB12">
            <v>9.4326030000000003</v>
          </cell>
          <cell r="DD12">
            <v>9.3358360000000005</v>
          </cell>
          <cell r="DE12">
            <v>6.2905069999999998</v>
          </cell>
          <cell r="DI12" t="str">
            <v>5 W 35-39/23</v>
          </cell>
          <cell r="DJ12">
            <v>74.661500000000004</v>
          </cell>
          <cell r="DK12">
            <v>111.8505</v>
          </cell>
          <cell r="DL12">
            <v>473.839</v>
          </cell>
          <cell r="DM12">
            <v>733.8229</v>
          </cell>
          <cell r="DN12">
            <v>171.45260000000002</v>
          </cell>
          <cell r="DO12">
            <v>259.53289999999998</v>
          </cell>
          <cell r="DP12">
            <v>94.700399999999988</v>
          </cell>
          <cell r="DQ12">
            <v>41.488</v>
          </cell>
          <cell r="DR12">
            <v>40.011800000000001</v>
          </cell>
          <cell r="DS12">
            <v>88.325199999999995</v>
          </cell>
          <cell r="DT12">
            <v>59.484699999999997</v>
          </cell>
          <cell r="DU12">
            <v>21.373000000000001</v>
          </cell>
          <cell r="DV12">
            <v>190.44540000000001</v>
          </cell>
          <cell r="DW12">
            <v>27.110799999999998</v>
          </cell>
          <cell r="DX12">
            <v>11.6576</v>
          </cell>
          <cell r="DY12">
            <v>296.81020000000001</v>
          </cell>
          <cell r="DZ12">
            <v>11.482799999999999</v>
          </cell>
          <cell r="EA12">
            <v>134.24689999999998</v>
          </cell>
          <cell r="EB12">
            <v>36.340000000000003</v>
          </cell>
          <cell r="EC12">
            <v>5146.6941999999999</v>
          </cell>
          <cell r="EE12">
            <v>550.94380000000001</v>
          </cell>
          <cell r="EF12">
            <v>845.18150000000003</v>
          </cell>
          <cell r="EG12">
            <v>1963.2911000000001</v>
          </cell>
          <cell r="EH12">
            <v>3088.8054999999999</v>
          </cell>
          <cell r="EI12">
            <v>1515.9939999999999</v>
          </cell>
          <cell r="EJ12">
            <v>2281.4751000000001</v>
          </cell>
          <cell r="EK12">
            <v>664.41809999999998</v>
          </cell>
          <cell r="EL12">
            <v>256.9984</v>
          </cell>
          <cell r="EM12">
            <v>438.73540000000003</v>
          </cell>
          <cell r="EN12">
            <v>345.59949999999998</v>
          </cell>
          <cell r="EO12">
            <v>437.45699999999999</v>
          </cell>
          <cell r="EP12">
            <v>312.75700000000001</v>
          </cell>
          <cell r="EQ12">
            <v>770.18409999999994</v>
          </cell>
          <cell r="ER12">
            <v>240.01329999999999</v>
          </cell>
          <cell r="ES12">
            <v>71.164500000000004</v>
          </cell>
          <cell r="ET12">
            <v>1620.4653000000001</v>
          </cell>
          <cell r="EU12">
            <v>105.7392</v>
          </cell>
          <cell r="EV12">
            <v>174.59</v>
          </cell>
          <cell r="EW12">
            <v>131.65100000000001</v>
          </cell>
          <cell r="EX12">
            <v>26301.190500000001</v>
          </cell>
          <cell r="EY12">
            <v>319.27659999999997</v>
          </cell>
          <cell r="EZ12">
            <v>1012.5596999999999</v>
          </cell>
          <cell r="FA12">
            <v>198.32220000000001</v>
          </cell>
          <cell r="FB12">
            <v>1420.5789</v>
          </cell>
        </row>
        <row r="13">
          <cell r="A13">
            <v>45139</v>
          </cell>
          <cell r="B13">
            <v>8.0306499999999996</v>
          </cell>
          <cell r="C13">
            <v>6.8719979999999996</v>
          </cell>
          <cell r="D13">
            <v>2.8177880000000002</v>
          </cell>
          <cell r="E13">
            <v>7.7280129999999998</v>
          </cell>
          <cell r="F13">
            <v>0</v>
          </cell>
          <cell r="G13">
            <v>18.490559999999999</v>
          </cell>
          <cell r="H13">
            <v>16.021148</v>
          </cell>
          <cell r="J13">
            <v>7.0544890000000002</v>
          </cell>
          <cell r="K13">
            <v>0</v>
          </cell>
          <cell r="L13">
            <v>0</v>
          </cell>
          <cell r="M13">
            <v>2.421176</v>
          </cell>
          <cell r="N13">
            <v>2.3770570000000002</v>
          </cell>
          <cell r="R13">
            <v>2.5645039999999999</v>
          </cell>
          <cell r="U13">
            <v>48.009864</v>
          </cell>
          <cell r="V13">
            <v>23.256837000000001</v>
          </cell>
          <cell r="W13">
            <v>5.1866139999999996</v>
          </cell>
          <cell r="X13">
            <v>8.0115929999999995</v>
          </cell>
          <cell r="Y13">
            <v>8.7164059999999992</v>
          </cell>
          <cell r="Z13">
            <v>6.9164019999999997</v>
          </cell>
          <cell r="AB13">
            <v>6.5</v>
          </cell>
          <cell r="AC13">
            <v>6.5</v>
          </cell>
          <cell r="AD13">
            <v>6.5</v>
          </cell>
          <cell r="AE13">
            <v>3.8937569999999999</v>
          </cell>
          <cell r="AF13">
            <v>2.9454120000000001</v>
          </cell>
          <cell r="AG13">
            <v>5.3246909999999996</v>
          </cell>
          <cell r="AH13">
            <v>2.6201690000000002</v>
          </cell>
          <cell r="AI13">
            <v>5.5960000000000001</v>
          </cell>
          <cell r="AJ13">
            <v>5.1136660000000003</v>
          </cell>
          <cell r="AK13">
            <v>3.5</v>
          </cell>
          <cell r="AL13">
            <v>19.703599000000001</v>
          </cell>
          <cell r="AM13">
            <v>7.7525649999999997</v>
          </cell>
          <cell r="AN13">
            <v>4.9748530000000004</v>
          </cell>
          <cell r="AO13">
            <v>7.5</v>
          </cell>
          <cell r="AP13">
            <v>0</v>
          </cell>
          <cell r="AQ13">
            <v>8.2546759999999999</v>
          </cell>
          <cell r="AS13">
            <v>0</v>
          </cell>
          <cell r="AT13">
            <v>0</v>
          </cell>
          <cell r="AU13">
            <v>0</v>
          </cell>
          <cell r="AV13">
            <v>10.537348</v>
          </cell>
          <cell r="AW13">
            <v>9.8146419999999992</v>
          </cell>
          <cell r="AX13">
            <v>20.232279999999999</v>
          </cell>
          <cell r="AY13">
            <v>16.342613</v>
          </cell>
          <cell r="AZ13">
            <v>15.331466000000001</v>
          </cell>
          <cell r="BB13">
            <v>17.428498999999999</v>
          </cell>
          <cell r="BC13">
            <v>6.4</v>
          </cell>
          <cell r="BD13">
            <v>4.2926539999999997</v>
          </cell>
          <cell r="BE13">
            <v>3.7860689999999999</v>
          </cell>
          <cell r="BF13">
            <v>1.8007200000000001</v>
          </cell>
          <cell r="BG13">
            <v>4.0717829999999999</v>
          </cell>
          <cell r="BH13">
            <v>8.8254099999999998</v>
          </cell>
          <cell r="BI13">
            <v>11.307069</v>
          </cell>
          <cell r="BJ13">
            <v>11.532500000000001</v>
          </cell>
          <cell r="BL13">
            <v>3.363083</v>
          </cell>
          <cell r="BM13">
            <v>4.5608810000000002</v>
          </cell>
          <cell r="BN13">
            <v>6.0548729999999997</v>
          </cell>
          <cell r="BO13">
            <v>1.8272889999999999</v>
          </cell>
          <cell r="BP13">
            <v>1.7043200000000001</v>
          </cell>
          <cell r="BT13">
            <v>1.369435</v>
          </cell>
          <cell r="BW13">
            <v>30.340855000000001</v>
          </cell>
          <cell r="BX13">
            <v>10.75807</v>
          </cell>
          <cell r="BY13">
            <v>4.5</v>
          </cell>
          <cell r="BZ13">
            <v>4.7452319999999997</v>
          </cell>
          <cell r="CA13">
            <v>5.1380460000000001</v>
          </cell>
          <cell r="CB13">
            <v>4.0166789999999999</v>
          </cell>
          <cell r="CD13">
            <v>2.9434089999999999</v>
          </cell>
          <cell r="CE13">
            <v>2.9321609999999998</v>
          </cell>
          <cell r="CF13">
            <v>3.5100030000000002</v>
          </cell>
          <cell r="CG13">
            <v>2.2107169999999998</v>
          </cell>
          <cell r="CH13">
            <v>1.7274510000000001</v>
          </cell>
          <cell r="CI13">
            <v>3.9533610000000001</v>
          </cell>
          <cell r="CJ13">
            <v>1.7955449999999999</v>
          </cell>
          <cell r="CK13">
            <v>3.261069</v>
          </cell>
          <cell r="CL13">
            <v>3.7369430000000001</v>
          </cell>
          <cell r="CM13">
            <v>1.882333</v>
          </cell>
          <cell r="CN13">
            <v>4.6180919999999999</v>
          </cell>
          <cell r="CO13">
            <v>5.2039759999999999</v>
          </cell>
          <cell r="CP13">
            <v>2.3413710000000001</v>
          </cell>
          <cell r="CQ13">
            <v>3.9569679999999998</v>
          </cell>
          <cell r="CR13">
            <v>0</v>
          </cell>
          <cell r="CS13">
            <v>4.5390990000000002</v>
          </cell>
          <cell r="CU13">
            <v>0</v>
          </cell>
          <cell r="CV13">
            <v>0</v>
          </cell>
          <cell r="CW13">
            <v>0</v>
          </cell>
          <cell r="CX13">
            <v>7.7822120000000004</v>
          </cell>
          <cell r="CY13">
            <v>7.5657690000000004</v>
          </cell>
          <cell r="CZ13">
            <v>8.1012020000000007</v>
          </cell>
          <cell r="DA13">
            <v>9.7867180000000005</v>
          </cell>
          <cell r="DB13">
            <v>9.6979670000000002</v>
          </cell>
          <cell r="DD13">
            <v>9.3412830000000007</v>
          </cell>
          <cell r="DE13">
            <v>6.6747880000000004</v>
          </cell>
          <cell r="DI13" t="str">
            <v>4 W 31-34/23</v>
          </cell>
          <cell r="DJ13">
            <v>47.562599999999996</v>
          </cell>
          <cell r="DK13">
            <v>132.69499999999999</v>
          </cell>
          <cell r="DL13">
            <v>438.50099999999998</v>
          </cell>
          <cell r="DM13">
            <v>569.43319999999994</v>
          </cell>
          <cell r="DN13">
            <v>173.72829999999999</v>
          </cell>
          <cell r="DO13">
            <v>204.6919</v>
          </cell>
          <cell r="DP13">
            <v>63.971899999999998</v>
          </cell>
          <cell r="DQ13">
            <v>30.297000000000001</v>
          </cell>
          <cell r="DR13">
            <v>26.785</v>
          </cell>
          <cell r="DS13">
            <v>50.976599999999998</v>
          </cell>
          <cell r="DT13">
            <v>27.008099999999999</v>
          </cell>
          <cell r="DU13">
            <v>11.631</v>
          </cell>
          <cell r="DV13">
            <v>163.03820000000002</v>
          </cell>
          <cell r="DW13">
            <v>16.049299999999999</v>
          </cell>
          <cell r="DX13">
            <v>6.6029999999999998</v>
          </cell>
          <cell r="DY13">
            <v>266.63720000000001</v>
          </cell>
          <cell r="DZ13">
            <v>13.3886</v>
          </cell>
          <cell r="EA13">
            <v>114.0222</v>
          </cell>
          <cell r="EB13">
            <v>19.989000000000001</v>
          </cell>
          <cell r="EC13">
            <v>4221.1125000000002</v>
          </cell>
          <cell r="EE13">
            <v>337.87620000000004</v>
          </cell>
          <cell r="EF13">
            <v>719.69839999999999</v>
          </cell>
          <cell r="EG13">
            <v>1780.1651999999999</v>
          </cell>
          <cell r="EH13">
            <v>2300.2847999999999</v>
          </cell>
          <cell r="EI13">
            <v>1369.046</v>
          </cell>
          <cell r="EJ13">
            <v>1850.8215</v>
          </cell>
          <cell r="EK13">
            <v>436.99549999999999</v>
          </cell>
          <cell r="EL13">
            <v>211.40460000000002</v>
          </cell>
          <cell r="EM13">
            <v>242.21700000000001</v>
          </cell>
          <cell r="EN13">
            <v>250.20060000000001</v>
          </cell>
          <cell r="EO13">
            <v>195.60939999999999</v>
          </cell>
          <cell r="EP13">
            <v>135.28899999999999</v>
          </cell>
          <cell r="EQ13">
            <v>704.35490000000004</v>
          </cell>
          <cell r="ER13">
            <v>151.1951</v>
          </cell>
          <cell r="ES13">
            <v>36.184199999999997</v>
          </cell>
          <cell r="ET13">
            <v>1436.5956000000001</v>
          </cell>
          <cell r="EU13">
            <v>117.25539999999999</v>
          </cell>
          <cell r="EV13">
            <v>126.05539999999999</v>
          </cell>
          <cell r="EW13">
            <v>80.997</v>
          </cell>
          <cell r="EX13">
            <v>20686.915300000001</v>
          </cell>
          <cell r="EY13">
            <v>278.41379999999998</v>
          </cell>
          <cell r="EZ13">
            <v>914.92259999999999</v>
          </cell>
          <cell r="FA13">
            <v>215.85329999999999</v>
          </cell>
          <cell r="FB13">
            <v>1328.6098999999999</v>
          </cell>
        </row>
        <row r="14">
          <cell r="A14">
            <v>45108</v>
          </cell>
          <cell r="B14">
            <v>8.4058449999999993</v>
          </cell>
          <cell r="C14">
            <v>7.0138769999999999</v>
          </cell>
          <cell r="D14">
            <v>2.7951199999999998</v>
          </cell>
          <cell r="E14">
            <v>8.5082620000000002</v>
          </cell>
          <cell r="F14">
            <v>0</v>
          </cell>
          <cell r="G14">
            <v>16.974961</v>
          </cell>
          <cell r="H14">
            <v>14.560876</v>
          </cell>
          <cell r="J14">
            <v>6.3901529999999998</v>
          </cell>
          <cell r="K14">
            <v>8.4894599999999993</v>
          </cell>
          <cell r="L14">
            <v>0</v>
          </cell>
          <cell r="M14">
            <v>2.72228</v>
          </cell>
          <cell r="N14">
            <v>2.6579540000000001</v>
          </cell>
          <cell r="R14">
            <v>2.764742</v>
          </cell>
          <cell r="U14">
            <v>44.236136999999999</v>
          </cell>
          <cell r="V14">
            <v>23.855632</v>
          </cell>
          <cell r="W14">
            <v>0</v>
          </cell>
          <cell r="X14">
            <v>8.2212510000000005</v>
          </cell>
          <cell r="Y14">
            <v>8.9105849999999993</v>
          </cell>
          <cell r="Z14">
            <v>6.9176469999999997</v>
          </cell>
          <cell r="AB14">
            <v>6.3670780000000002</v>
          </cell>
          <cell r="AC14">
            <v>6.5</v>
          </cell>
          <cell r="AD14">
            <v>6.5</v>
          </cell>
          <cell r="AE14">
            <v>4.0049039999999998</v>
          </cell>
          <cell r="AF14">
            <v>0</v>
          </cell>
          <cell r="AG14">
            <v>5.3</v>
          </cell>
          <cell r="AH14">
            <v>2.7863509999999998</v>
          </cell>
          <cell r="AI14">
            <v>0</v>
          </cell>
          <cell r="AJ14">
            <v>5.1136660000000003</v>
          </cell>
          <cell r="AK14">
            <v>3.4925310000000001</v>
          </cell>
          <cell r="AL14">
            <v>19.698983999999999</v>
          </cell>
          <cell r="AM14">
            <v>8.2517829999999996</v>
          </cell>
          <cell r="AN14">
            <v>5.0707069999999996</v>
          </cell>
          <cell r="AO14">
            <v>7.5910890000000002</v>
          </cell>
          <cell r="AP14">
            <v>0</v>
          </cell>
          <cell r="AQ14">
            <v>8.7543220000000002</v>
          </cell>
          <cell r="AS14">
            <v>0</v>
          </cell>
          <cell r="AT14">
            <v>0</v>
          </cell>
          <cell r="AU14">
            <v>0</v>
          </cell>
          <cell r="AV14">
            <v>10.991961999999999</v>
          </cell>
          <cell r="AW14">
            <v>9.6320259999999998</v>
          </cell>
          <cell r="AX14">
            <v>20.683377</v>
          </cell>
          <cell r="AY14">
            <v>15.336512000000001</v>
          </cell>
          <cell r="AZ14">
            <v>15.331466000000001</v>
          </cell>
          <cell r="BB14">
            <v>17.428498999999999</v>
          </cell>
          <cell r="BC14">
            <v>6.4</v>
          </cell>
          <cell r="BD14">
            <v>4.4571329999999998</v>
          </cell>
          <cell r="BE14">
            <v>3.9527800000000002</v>
          </cell>
          <cell r="BF14">
            <v>1.7229270000000001</v>
          </cell>
          <cell r="BG14">
            <v>4.012473</v>
          </cell>
          <cell r="BH14">
            <v>9.630846</v>
          </cell>
          <cell r="BI14">
            <v>12.08337</v>
          </cell>
          <cell r="BJ14">
            <v>11.277025</v>
          </cell>
          <cell r="BL14">
            <v>3.392944</v>
          </cell>
          <cell r="BM14">
            <v>4.5553759999999999</v>
          </cell>
          <cell r="BN14">
            <v>5.9478799999999996</v>
          </cell>
          <cell r="BO14">
            <v>1.883367</v>
          </cell>
          <cell r="BP14">
            <v>1.7783690000000001</v>
          </cell>
          <cell r="BT14">
            <v>1.3244910000000001</v>
          </cell>
          <cell r="BW14">
            <v>29.670563000000001</v>
          </cell>
          <cell r="BX14">
            <v>10.16014</v>
          </cell>
          <cell r="BY14">
            <v>4.1861750000000004</v>
          </cell>
          <cell r="BZ14">
            <v>4.6971299999999996</v>
          </cell>
          <cell r="CA14">
            <v>5.1651429999999996</v>
          </cell>
          <cell r="CB14">
            <v>4.0185620000000002</v>
          </cell>
          <cell r="CD14">
            <v>3.238991</v>
          </cell>
          <cell r="CE14">
            <v>3.207093</v>
          </cell>
          <cell r="CF14">
            <v>3.6009410000000002</v>
          </cell>
          <cell r="CG14">
            <v>2.4065460000000001</v>
          </cell>
          <cell r="CH14">
            <v>1.7213160000000001</v>
          </cell>
          <cell r="CI14">
            <v>2.890676</v>
          </cell>
          <cell r="CJ14">
            <v>1.7929109999999999</v>
          </cell>
          <cell r="CK14">
            <v>3.2748499999999998</v>
          </cell>
          <cell r="CL14">
            <v>3.7369430000000001</v>
          </cell>
          <cell r="CM14">
            <v>1.8768990000000001</v>
          </cell>
          <cell r="CN14">
            <v>4.7656349999999996</v>
          </cell>
          <cell r="CO14">
            <v>5.5371899999999998</v>
          </cell>
          <cell r="CP14">
            <v>2.3091140000000001</v>
          </cell>
          <cell r="CQ14">
            <v>4.1634120000000001</v>
          </cell>
          <cell r="CR14">
            <v>7.9548310000000004</v>
          </cell>
          <cell r="CS14">
            <v>4.6212609999999996</v>
          </cell>
          <cell r="CU14">
            <v>0</v>
          </cell>
          <cell r="CV14">
            <v>8.1427160000000001</v>
          </cell>
          <cell r="CW14">
            <v>11.318129000000001</v>
          </cell>
          <cell r="CX14">
            <v>7.6456530000000003</v>
          </cell>
          <cell r="CY14">
            <v>7.6192549999999999</v>
          </cell>
          <cell r="CZ14">
            <v>8.0655140000000003</v>
          </cell>
          <cell r="DA14">
            <v>9.7867180000000005</v>
          </cell>
          <cell r="DB14">
            <v>9.7056489999999993</v>
          </cell>
          <cell r="DD14">
            <v>9.4760860000000005</v>
          </cell>
          <cell r="DE14">
            <v>6.7661049999999996</v>
          </cell>
          <cell r="DI14" t="str">
            <v>4 W 27-30/23</v>
          </cell>
          <cell r="DJ14">
            <v>37.3322</v>
          </cell>
          <cell r="DK14">
            <v>101.36969999999999</v>
          </cell>
          <cell r="DL14">
            <v>501.96199999999999</v>
          </cell>
          <cell r="DM14">
            <v>496.2285</v>
          </cell>
          <cell r="DN14">
            <v>194.68340000000001</v>
          </cell>
          <cell r="DO14">
            <v>200.17699999999999</v>
          </cell>
          <cell r="DP14">
            <v>74.755300000000005</v>
          </cell>
          <cell r="DQ14">
            <v>26.7819</v>
          </cell>
          <cell r="DR14">
            <v>30.7151</v>
          </cell>
          <cell r="DS14">
            <v>41.963699999999996</v>
          </cell>
          <cell r="DT14">
            <v>18.322400000000002</v>
          </cell>
          <cell r="DU14">
            <v>9.14</v>
          </cell>
          <cell r="DV14">
            <v>145.24439999999998</v>
          </cell>
          <cell r="DW14">
            <v>18.574200000000001</v>
          </cell>
          <cell r="DX14">
            <v>6.4619999999999997</v>
          </cell>
          <cell r="DY14">
            <v>383.8107</v>
          </cell>
          <cell r="DZ14">
            <v>13.261700000000001</v>
          </cell>
          <cell r="EA14">
            <v>106.15819999999999</v>
          </cell>
          <cell r="EB14">
            <v>16.693999999999999</v>
          </cell>
          <cell r="EC14">
            <v>4104.7195000000002</v>
          </cell>
          <cell r="EE14">
            <v>277.94729999999998</v>
          </cell>
          <cell r="EF14">
            <v>693.54669999999999</v>
          </cell>
          <cell r="EG14">
            <v>1716.7711999999999</v>
          </cell>
          <cell r="EH14">
            <v>2152.6423</v>
          </cell>
          <cell r="EI14">
            <v>1586.4827</v>
          </cell>
          <cell r="EJ14">
            <v>1714.4631000000002</v>
          </cell>
          <cell r="EK14">
            <v>356.17619999999999</v>
          </cell>
          <cell r="EL14">
            <v>193.2544</v>
          </cell>
          <cell r="EM14">
            <v>234.19420000000002</v>
          </cell>
          <cell r="EN14">
            <v>222.50479999999999</v>
          </cell>
          <cell r="EO14">
            <v>145.40559999999999</v>
          </cell>
          <cell r="EP14">
            <v>114.83499999999999</v>
          </cell>
          <cell r="EQ14">
            <v>649.93880000000001</v>
          </cell>
          <cell r="ER14">
            <v>188.86229999999998</v>
          </cell>
          <cell r="ES14">
            <v>32.502800000000001</v>
          </cell>
          <cell r="ET14">
            <v>1326.0636999999999</v>
          </cell>
          <cell r="EU14">
            <v>106.4862</v>
          </cell>
          <cell r="EV14">
            <v>116.1879</v>
          </cell>
          <cell r="EW14">
            <v>67.338999999999999</v>
          </cell>
          <cell r="EX14">
            <v>19858.614399999999</v>
          </cell>
          <cell r="EY14">
            <v>295.27530000000002</v>
          </cell>
          <cell r="EZ14">
            <v>821.8728000000001</v>
          </cell>
          <cell r="FA14">
            <v>226.7724</v>
          </cell>
          <cell r="FB14">
            <v>1322.1324</v>
          </cell>
        </row>
        <row r="15">
          <cell r="A15">
            <v>45078</v>
          </cell>
          <cell r="B15">
            <v>6.6671069999999997</v>
          </cell>
          <cell r="C15">
            <v>7.3550000000000004</v>
          </cell>
          <cell r="D15">
            <v>2.818943</v>
          </cell>
          <cell r="E15">
            <v>8.2967709999999997</v>
          </cell>
          <cell r="F15">
            <v>0</v>
          </cell>
          <cell r="G15">
            <v>19.625067999999999</v>
          </cell>
          <cell r="H15">
            <v>17.776502000000001</v>
          </cell>
          <cell r="J15">
            <v>8.6929309999999997</v>
          </cell>
          <cell r="K15">
            <v>7.7467059999999996</v>
          </cell>
          <cell r="L15">
            <v>7.9858479999999998</v>
          </cell>
          <cell r="M15">
            <v>2.397348</v>
          </cell>
          <cell r="N15">
            <v>2.7712509999999999</v>
          </cell>
          <cell r="R15">
            <v>2.4630329999999998</v>
          </cell>
          <cell r="U15">
            <v>43.425643999999998</v>
          </cell>
          <cell r="V15">
            <v>25.303569</v>
          </cell>
          <cell r="W15">
            <v>0</v>
          </cell>
          <cell r="X15">
            <v>8.3638899999999996</v>
          </cell>
          <cell r="Y15">
            <v>8.8999950000000005</v>
          </cell>
          <cell r="Z15">
            <v>6.5803520000000004</v>
          </cell>
          <cell r="AB15">
            <v>6.4908989999999998</v>
          </cell>
          <cell r="AC15">
            <v>6.2905059999999997</v>
          </cell>
          <cell r="AD15">
            <v>6.5</v>
          </cell>
          <cell r="AE15">
            <v>3.1710440000000002</v>
          </cell>
          <cell r="AF15">
            <v>2.329574</v>
          </cell>
          <cell r="AG15">
            <v>5.3</v>
          </cell>
          <cell r="AH15">
            <v>2.7725339999999998</v>
          </cell>
          <cell r="AI15">
            <v>7.7445639999999996</v>
          </cell>
          <cell r="AJ15">
            <v>5.117559</v>
          </cell>
          <cell r="AK15">
            <v>3.719071</v>
          </cell>
          <cell r="AL15">
            <v>18.495916999999999</v>
          </cell>
          <cell r="AM15">
            <v>7.0408140000000001</v>
          </cell>
          <cell r="AN15">
            <v>5.5274130000000001</v>
          </cell>
          <cell r="AO15">
            <v>8.3875399999999996</v>
          </cell>
          <cell r="AP15">
            <v>9.9360850000000003</v>
          </cell>
          <cell r="AQ15">
            <v>5.9591820000000002</v>
          </cell>
          <cell r="AS15">
            <v>19.571356000000002</v>
          </cell>
          <cell r="AT15">
            <v>14.712918999999999</v>
          </cell>
          <cell r="AU15">
            <v>17.440940999999999</v>
          </cell>
          <cell r="AV15">
            <v>10.939462000000001</v>
          </cell>
          <cell r="AW15">
            <v>10.309324</v>
          </cell>
          <cell r="AX15">
            <v>22.068434</v>
          </cell>
          <cell r="AY15">
            <v>16.655968000000001</v>
          </cell>
          <cell r="AZ15">
            <v>15.331493</v>
          </cell>
          <cell r="BB15">
            <v>17.457498000000001</v>
          </cell>
          <cell r="BC15">
            <v>6.4</v>
          </cell>
          <cell r="BD15">
            <v>4.0138199999999999</v>
          </cell>
          <cell r="BE15">
            <v>4.5044259999999996</v>
          </cell>
          <cell r="BF15">
            <v>1.808551</v>
          </cell>
          <cell r="BG15">
            <v>4.0665709999999997</v>
          </cell>
          <cell r="BH15">
            <v>8.4393119999999993</v>
          </cell>
          <cell r="BI15">
            <v>11.883817000000001</v>
          </cell>
          <cell r="BJ15">
            <v>10.422355</v>
          </cell>
          <cell r="BL15">
            <v>4.1471119999999999</v>
          </cell>
          <cell r="BM15">
            <v>4.5553759999999999</v>
          </cell>
          <cell r="BN15">
            <v>5.9595310000000001</v>
          </cell>
          <cell r="BO15">
            <v>1.9214690000000001</v>
          </cell>
          <cell r="BP15">
            <v>1.771401</v>
          </cell>
          <cell r="BT15">
            <v>1.550179</v>
          </cell>
          <cell r="BW15">
            <v>29.271087999999999</v>
          </cell>
          <cell r="BX15">
            <v>9.7254640000000006</v>
          </cell>
          <cell r="BY15">
            <v>4.0879570000000003</v>
          </cell>
          <cell r="BZ15">
            <v>5.2663190000000002</v>
          </cell>
          <cell r="CA15">
            <v>5.5776159999999999</v>
          </cell>
          <cell r="CB15">
            <v>4.0357630000000002</v>
          </cell>
          <cell r="CD15">
            <v>2.9710109999999998</v>
          </cell>
          <cell r="CE15">
            <v>2.9908090000000001</v>
          </cell>
          <cell r="CF15">
            <v>3.6641590000000002</v>
          </cell>
          <cell r="CG15">
            <v>2.1719620000000002</v>
          </cell>
          <cell r="CH15">
            <v>1.937538</v>
          </cell>
          <cell r="CI15">
            <v>2.7668219999999999</v>
          </cell>
          <cell r="CJ15">
            <v>1.801269</v>
          </cell>
          <cell r="CK15">
            <v>3.8760650000000001</v>
          </cell>
          <cell r="CL15">
            <v>3.7369430000000001</v>
          </cell>
          <cell r="CM15">
            <v>1.9322079999999999</v>
          </cell>
          <cell r="CN15">
            <v>4.9358880000000003</v>
          </cell>
          <cell r="CO15">
            <v>5.5121830000000003</v>
          </cell>
          <cell r="CP15">
            <v>2.2094079999999998</v>
          </cell>
          <cell r="CQ15">
            <v>4.74627</v>
          </cell>
          <cell r="CR15">
            <v>7.8857489999999997</v>
          </cell>
          <cell r="CS15">
            <v>4.7497619999999996</v>
          </cell>
          <cell r="CU15">
            <v>20.163878</v>
          </cell>
          <cell r="CV15">
            <v>8.3477259999999998</v>
          </cell>
          <cell r="CW15">
            <v>11.947331</v>
          </cell>
          <cell r="CX15">
            <v>5.9121779999999999</v>
          </cell>
          <cell r="CY15">
            <v>7.6337739999999998</v>
          </cell>
          <cell r="CZ15">
            <v>7.9971719999999999</v>
          </cell>
          <cell r="DA15">
            <v>9.8148750000000007</v>
          </cell>
          <cell r="DB15">
            <v>9.7103950000000001</v>
          </cell>
          <cell r="DD15">
            <v>9.4478120000000008</v>
          </cell>
          <cell r="DE15">
            <v>6.729387</v>
          </cell>
          <cell r="DI15" t="str">
            <v>5 W 22-26/23</v>
          </cell>
          <cell r="DJ15">
            <v>45.820699999999995</v>
          </cell>
          <cell r="DK15">
            <v>123.42460000000001</v>
          </cell>
          <cell r="DL15">
            <v>758.39200000000005</v>
          </cell>
          <cell r="DM15">
            <v>723.37199999999996</v>
          </cell>
          <cell r="DN15">
            <v>234.37320000000003</v>
          </cell>
          <cell r="DO15">
            <v>248.5231</v>
          </cell>
          <cell r="DP15">
            <v>107.40900000000001</v>
          </cell>
          <cell r="DQ15">
            <v>41.725099999999998</v>
          </cell>
          <cell r="DR15">
            <v>59.660299999999999</v>
          </cell>
          <cell r="DS15">
            <v>70.659300000000002</v>
          </cell>
          <cell r="DT15">
            <v>21.384499999999999</v>
          </cell>
          <cell r="DU15">
            <v>10.483000000000001</v>
          </cell>
          <cell r="DV15">
            <v>205.5975</v>
          </cell>
          <cell r="DW15">
            <v>28.768799999999999</v>
          </cell>
          <cell r="DX15">
            <v>12.554500000000001</v>
          </cell>
          <cell r="DY15">
            <v>470.1925</v>
          </cell>
          <cell r="DZ15">
            <v>22.922599999999999</v>
          </cell>
          <cell r="EA15">
            <v>140.84779999999998</v>
          </cell>
          <cell r="EB15">
            <v>26.887</v>
          </cell>
          <cell r="EC15">
            <v>5704.7347</v>
          </cell>
          <cell r="EE15">
            <v>448.43959999999998</v>
          </cell>
          <cell r="EF15">
            <v>918.56859999999995</v>
          </cell>
          <cell r="EG15">
            <v>2625.9859000000001</v>
          </cell>
          <cell r="EH15">
            <v>2879.8494000000001</v>
          </cell>
          <cell r="EI15">
            <v>2266.2877999999996</v>
          </cell>
          <cell r="EJ15">
            <v>2306.1549</v>
          </cell>
          <cell r="EK15">
            <v>556.8252</v>
          </cell>
          <cell r="EL15">
            <v>266.77940000000001</v>
          </cell>
          <cell r="EM15">
            <v>348.91879999999998</v>
          </cell>
          <cell r="EN15">
            <v>298.22570000000002</v>
          </cell>
          <cell r="EO15">
            <v>175.19320000000002</v>
          </cell>
          <cell r="EP15">
            <v>141.41399999999999</v>
          </cell>
          <cell r="EQ15">
            <v>852.15989999999999</v>
          </cell>
          <cell r="ER15">
            <v>263.97750000000002</v>
          </cell>
          <cell r="ES15">
            <v>53.014099999999999</v>
          </cell>
          <cell r="ET15">
            <v>1916.8222000000001</v>
          </cell>
          <cell r="EU15">
            <v>187.01009999999999</v>
          </cell>
          <cell r="EV15">
            <v>181.7431</v>
          </cell>
          <cell r="EW15">
            <v>91.778999999999996</v>
          </cell>
          <cell r="EX15">
            <v>28368.360399999998</v>
          </cell>
          <cell r="EY15">
            <v>338.83949999999999</v>
          </cell>
          <cell r="EZ15">
            <v>1319.5278999999998</v>
          </cell>
          <cell r="FA15">
            <v>288.6712</v>
          </cell>
          <cell r="FB15">
            <v>2004.7686999999999</v>
          </cell>
        </row>
        <row r="16">
          <cell r="A16">
            <v>45047</v>
          </cell>
          <cell r="B16">
            <v>5.67056</v>
          </cell>
          <cell r="C16">
            <v>6.9659849999999999</v>
          </cell>
          <cell r="D16">
            <v>2.792869</v>
          </cell>
          <cell r="E16">
            <v>5.9598250000000004</v>
          </cell>
          <cell r="F16">
            <v>0</v>
          </cell>
          <cell r="G16">
            <v>12.832362</v>
          </cell>
          <cell r="H16">
            <v>11.806271000000001</v>
          </cell>
          <cell r="J16">
            <v>4.6325399999999997</v>
          </cell>
          <cell r="K16">
            <v>8.269342</v>
          </cell>
          <cell r="L16">
            <v>9.1376810000000006</v>
          </cell>
          <cell r="M16">
            <v>2.724361</v>
          </cell>
          <cell r="N16">
            <v>2.9565929999999998</v>
          </cell>
          <cell r="R16">
            <v>2.6787869999999998</v>
          </cell>
          <cell r="U16">
            <v>41.476073</v>
          </cell>
          <cell r="V16">
            <v>26.571878999999999</v>
          </cell>
          <cell r="W16">
            <v>0</v>
          </cell>
          <cell r="X16">
            <v>6.4156529999999998</v>
          </cell>
          <cell r="Y16">
            <v>6.8135019999999997</v>
          </cell>
          <cell r="Z16">
            <v>6.1727829999999999</v>
          </cell>
          <cell r="AB16">
            <v>5.3147640000000003</v>
          </cell>
          <cell r="AC16">
            <v>5.1823519999999998</v>
          </cell>
          <cell r="AD16">
            <v>6.4911390000000004</v>
          </cell>
          <cell r="AE16">
            <v>3.4090780000000001</v>
          </cell>
          <cell r="AF16">
            <v>2.32762</v>
          </cell>
          <cell r="AG16">
            <v>5.3</v>
          </cell>
          <cell r="AH16">
            <v>2.7158630000000001</v>
          </cell>
          <cell r="AI16">
            <v>7.8269099999999998</v>
          </cell>
          <cell r="AJ16">
            <v>5.117559</v>
          </cell>
          <cell r="AK16">
            <v>3.886396</v>
          </cell>
          <cell r="AL16">
            <v>18.988295999999998</v>
          </cell>
          <cell r="AM16">
            <v>7.1348690000000001</v>
          </cell>
          <cell r="AN16">
            <v>5.0878509999999997</v>
          </cell>
          <cell r="AO16">
            <v>5.8020750000000003</v>
          </cell>
          <cell r="AP16">
            <v>9.9490970000000001</v>
          </cell>
          <cell r="AQ16">
            <v>4.9170049999999996</v>
          </cell>
          <cell r="AS16">
            <v>26.590032000000001</v>
          </cell>
          <cell r="AT16">
            <v>13.819255999999999</v>
          </cell>
          <cell r="AU16">
            <v>17.602274999999999</v>
          </cell>
          <cell r="AV16">
            <v>11.540174</v>
          </cell>
          <cell r="AW16">
            <v>9.9867840000000001</v>
          </cell>
          <cell r="AX16">
            <v>22.119416999999999</v>
          </cell>
          <cell r="AY16">
            <v>16.079628</v>
          </cell>
          <cell r="AZ16">
            <v>15.620507</v>
          </cell>
          <cell r="BB16">
            <v>16.909032</v>
          </cell>
          <cell r="BC16">
            <v>6.963578</v>
          </cell>
          <cell r="BD16">
            <v>2.8057129999999999</v>
          </cell>
          <cell r="BE16">
            <v>4.9413150000000003</v>
          </cell>
          <cell r="BF16">
            <v>1.816889</v>
          </cell>
          <cell r="BG16">
            <v>4.3562000000000003</v>
          </cell>
          <cell r="BH16">
            <v>6.6066580000000004</v>
          </cell>
          <cell r="BI16">
            <v>10.791823000000001</v>
          </cell>
          <cell r="BJ16">
            <v>10.122025000000001</v>
          </cell>
          <cell r="BL16">
            <v>2.653607</v>
          </cell>
          <cell r="BM16">
            <v>4.4537969999999998</v>
          </cell>
          <cell r="BN16">
            <v>5.4546530000000004</v>
          </cell>
          <cell r="BO16">
            <v>2.0943399999999999</v>
          </cell>
          <cell r="BP16">
            <v>1.9554290000000001</v>
          </cell>
          <cell r="BT16">
            <v>1.5136639999999999</v>
          </cell>
          <cell r="BW16">
            <v>28.366748000000001</v>
          </cell>
          <cell r="BX16">
            <v>9.2765070000000005</v>
          </cell>
          <cell r="BY16">
            <v>4.3045179999999998</v>
          </cell>
          <cell r="BZ16">
            <v>4.6328680000000002</v>
          </cell>
          <cell r="CA16">
            <v>5.21251</v>
          </cell>
          <cell r="CB16">
            <v>3.9927779999999999</v>
          </cell>
          <cell r="CD16">
            <v>2.1224509999999999</v>
          </cell>
          <cell r="CE16">
            <v>2.2270970000000001</v>
          </cell>
          <cell r="CF16">
            <v>3.3002989999999999</v>
          </cell>
          <cell r="CG16">
            <v>1.7515270000000001</v>
          </cell>
          <cell r="CH16">
            <v>1.9697579999999999</v>
          </cell>
          <cell r="CI16">
            <v>2.7545419999999998</v>
          </cell>
          <cell r="CJ16">
            <v>1.7142230000000001</v>
          </cell>
          <cell r="CK16">
            <v>3.8904610000000002</v>
          </cell>
          <cell r="CL16">
            <v>3.7328700000000001</v>
          </cell>
          <cell r="CM16">
            <v>1.7768919999999999</v>
          </cell>
          <cell r="CN16">
            <v>4.6180919999999999</v>
          </cell>
          <cell r="CO16">
            <v>4.0150110000000003</v>
          </cell>
          <cell r="CP16">
            <v>2.0405859999999998</v>
          </cell>
          <cell r="CQ16">
            <v>4.0448550000000001</v>
          </cell>
          <cell r="CR16">
            <v>7.7136490000000002</v>
          </cell>
          <cell r="CS16">
            <v>3.0355599999999998</v>
          </cell>
          <cell r="CU16">
            <v>21.478227</v>
          </cell>
          <cell r="CV16">
            <v>8.4378290000000007</v>
          </cell>
          <cell r="CW16">
            <v>10.771523999999999</v>
          </cell>
          <cell r="CX16">
            <v>5.9681490000000004</v>
          </cell>
          <cell r="CY16">
            <v>7.6337739999999998</v>
          </cell>
          <cell r="CZ16">
            <v>8.6854790000000008</v>
          </cell>
          <cell r="DA16">
            <v>9.7827699999999993</v>
          </cell>
          <cell r="DB16">
            <v>9.6823099999999993</v>
          </cell>
          <cell r="DD16">
            <v>9.4091459999999998</v>
          </cell>
          <cell r="DE16">
            <v>6.4071829999999999</v>
          </cell>
          <cell r="DI16" t="str">
            <v>4 W 18-21/23</v>
          </cell>
          <cell r="DJ16">
            <v>79.844100000000012</v>
          </cell>
          <cell r="DK16">
            <v>116.1639</v>
          </cell>
          <cell r="DL16">
            <v>526.62259999999992</v>
          </cell>
          <cell r="DM16">
            <v>723.59080000000006</v>
          </cell>
          <cell r="DN16">
            <v>190.2139</v>
          </cell>
          <cell r="DO16">
            <v>218.0051</v>
          </cell>
          <cell r="DP16">
            <v>152.37909999999999</v>
          </cell>
          <cell r="DQ16">
            <v>36.826000000000001</v>
          </cell>
          <cell r="DR16">
            <v>78.393899999999988</v>
          </cell>
          <cell r="DS16">
            <v>70.005899999999997</v>
          </cell>
          <cell r="DT16">
            <v>54.668699999999994</v>
          </cell>
          <cell r="DU16">
            <v>8.1940000000000008</v>
          </cell>
          <cell r="DV16">
            <v>193.54</v>
          </cell>
          <cell r="DW16">
            <v>30.194800000000001</v>
          </cell>
          <cell r="DX16">
            <v>17.723700000000001</v>
          </cell>
          <cell r="DY16">
            <v>412.7593</v>
          </cell>
          <cell r="DZ16">
            <v>18.1585</v>
          </cell>
          <cell r="EA16">
            <v>144.78360000000001</v>
          </cell>
          <cell r="EB16">
            <v>33.680999999999997</v>
          </cell>
          <cell r="EC16">
            <v>5387.0217000000002</v>
          </cell>
          <cell r="EE16">
            <v>424.20740000000001</v>
          </cell>
          <cell r="EF16">
            <v>671.8886</v>
          </cell>
          <cell r="EG16">
            <v>1683.365</v>
          </cell>
          <cell r="EH16">
            <v>2621.0522000000001</v>
          </cell>
          <cell r="EI16">
            <v>1277.1701</v>
          </cell>
          <cell r="EJ16">
            <v>1966.1388999999999</v>
          </cell>
          <cell r="EK16">
            <v>524.20179999999993</v>
          </cell>
          <cell r="EL16">
            <v>219.60229999999999</v>
          </cell>
          <cell r="EM16">
            <v>378.40940000000001</v>
          </cell>
          <cell r="EN16">
            <v>374.33790000000005</v>
          </cell>
          <cell r="EO16">
            <v>273.63559999999995</v>
          </cell>
          <cell r="EP16">
            <v>120.238</v>
          </cell>
          <cell r="EQ16">
            <v>810.07080000000008</v>
          </cell>
          <cell r="ER16">
            <v>267.16030000000001</v>
          </cell>
          <cell r="ES16">
            <v>75.8</v>
          </cell>
          <cell r="ET16">
            <v>1408.84</v>
          </cell>
          <cell r="EU16">
            <v>136.1902</v>
          </cell>
          <cell r="EV16">
            <v>155.61750000000001</v>
          </cell>
          <cell r="EW16">
            <v>108.73699999999999</v>
          </cell>
          <cell r="EX16">
            <v>23841.203899999997</v>
          </cell>
          <cell r="EY16">
            <v>370.32499999999999</v>
          </cell>
          <cell r="EZ16">
            <v>961.49709999999993</v>
          </cell>
          <cell r="FA16">
            <v>224.53020000000001</v>
          </cell>
          <cell r="FB16">
            <v>1580.5454</v>
          </cell>
        </row>
        <row r="17">
          <cell r="A17">
            <v>45017</v>
          </cell>
          <cell r="B17">
            <v>5.6167699999999998</v>
          </cell>
          <cell r="C17">
            <v>7.6389310000000004</v>
          </cell>
          <cell r="D17">
            <v>2.0771730000000002</v>
          </cell>
          <cell r="E17">
            <v>5.5620529999999997</v>
          </cell>
          <cell r="F17">
            <v>0</v>
          </cell>
          <cell r="G17">
            <v>10.929159</v>
          </cell>
          <cell r="H17">
            <v>7.6302729999999999</v>
          </cell>
          <cell r="J17">
            <v>3.5883219999999998</v>
          </cell>
          <cell r="K17">
            <v>8.6067669999999996</v>
          </cell>
          <cell r="L17">
            <v>0</v>
          </cell>
          <cell r="M17">
            <v>2.7997359999999998</v>
          </cell>
          <cell r="N17">
            <v>2.7259350000000002</v>
          </cell>
          <cell r="R17">
            <v>2.8597260000000002</v>
          </cell>
          <cell r="U17">
            <v>40.118940000000002</v>
          </cell>
          <cell r="V17">
            <v>20.611847000000001</v>
          </cell>
          <cell r="W17">
            <v>0</v>
          </cell>
          <cell r="X17">
            <v>5.3376720000000004</v>
          </cell>
          <cell r="Y17">
            <v>5.3435560000000004</v>
          </cell>
          <cell r="Z17">
            <v>5.1480839999999999</v>
          </cell>
          <cell r="AB17">
            <v>5.0280880000000003</v>
          </cell>
          <cell r="AC17">
            <v>4.95</v>
          </cell>
          <cell r="AD17">
            <v>6.4881479999999998</v>
          </cell>
          <cell r="AE17">
            <v>3.08087</v>
          </cell>
          <cell r="AF17">
            <v>2.2331379999999998</v>
          </cell>
          <cell r="AG17">
            <v>5.3392970000000002</v>
          </cell>
          <cell r="AH17">
            <v>2.7883789999999999</v>
          </cell>
          <cell r="AI17">
            <v>7.5699129999999997</v>
          </cell>
          <cell r="AJ17">
            <v>5.1135380000000001</v>
          </cell>
          <cell r="AK17">
            <v>3.8372850000000001</v>
          </cell>
          <cell r="AL17">
            <v>19.260169999999999</v>
          </cell>
          <cell r="AM17">
            <v>7.2790850000000002</v>
          </cell>
          <cell r="AN17">
            <v>4.994434</v>
          </cell>
          <cell r="AO17">
            <v>4.0292389999999996</v>
          </cell>
          <cell r="AP17">
            <v>9.9315289999999994</v>
          </cell>
          <cell r="AQ17">
            <v>4.6048799999999996</v>
          </cell>
          <cell r="AS17">
            <v>0</v>
          </cell>
          <cell r="AT17">
            <v>15.502257</v>
          </cell>
          <cell r="AU17">
            <v>17.595648000000001</v>
          </cell>
          <cell r="AV17">
            <v>11.116185</v>
          </cell>
          <cell r="AW17">
            <v>9.8396650000000001</v>
          </cell>
          <cell r="AX17">
            <v>20.732438999999999</v>
          </cell>
          <cell r="AY17">
            <v>16.49877</v>
          </cell>
          <cell r="AZ17">
            <v>15.91797</v>
          </cell>
          <cell r="BB17">
            <v>16.643378999999999</v>
          </cell>
          <cell r="BC17">
            <v>7.5436829999999997</v>
          </cell>
          <cell r="BD17">
            <v>3.4432800000000001</v>
          </cell>
          <cell r="BE17">
            <v>5.0084160000000004</v>
          </cell>
          <cell r="BF17">
            <v>1.3046059999999999</v>
          </cell>
          <cell r="BG17">
            <v>4.0336100000000004</v>
          </cell>
          <cell r="BH17">
            <v>5.8853179999999998</v>
          </cell>
          <cell r="BI17">
            <v>10.027170999999999</v>
          </cell>
          <cell r="BJ17">
            <v>8.6168239999999994</v>
          </cell>
          <cell r="BL17">
            <v>2.4864839999999999</v>
          </cell>
          <cell r="BM17">
            <v>4.5375350000000001</v>
          </cell>
          <cell r="BN17">
            <v>5.2030849999999997</v>
          </cell>
          <cell r="BO17">
            <v>2.200942</v>
          </cell>
          <cell r="BP17">
            <v>1.2861100000000001</v>
          </cell>
          <cell r="BT17">
            <v>1.975495</v>
          </cell>
          <cell r="BW17">
            <v>25.139061000000002</v>
          </cell>
          <cell r="BX17">
            <v>8.5527689999999996</v>
          </cell>
          <cell r="BY17">
            <v>4.5371449999999998</v>
          </cell>
          <cell r="BZ17">
            <v>3.0199549999999999</v>
          </cell>
          <cell r="CA17">
            <v>3.3803299999999998</v>
          </cell>
          <cell r="CB17">
            <v>3.649178</v>
          </cell>
          <cell r="CD17">
            <v>2.0435400000000001</v>
          </cell>
          <cell r="CE17">
            <v>2.0473599999999998</v>
          </cell>
          <cell r="CF17">
            <v>3.14317</v>
          </cell>
          <cell r="CG17">
            <v>1.636422</v>
          </cell>
          <cell r="CH17">
            <v>1.5023740000000001</v>
          </cell>
          <cell r="CI17">
            <v>2.7574230000000002</v>
          </cell>
          <cell r="CJ17">
            <v>1.628344</v>
          </cell>
          <cell r="CK17">
            <v>3.8391799999999998</v>
          </cell>
          <cell r="CL17">
            <v>3.7296969999999998</v>
          </cell>
          <cell r="CM17">
            <v>1.8151390000000001</v>
          </cell>
          <cell r="CN17">
            <v>4.6089770000000003</v>
          </cell>
          <cell r="CO17">
            <v>3.998421</v>
          </cell>
          <cell r="CP17">
            <v>2.0418379999999998</v>
          </cell>
          <cell r="CQ17">
            <v>2.5523850000000001</v>
          </cell>
          <cell r="CR17">
            <v>9.0240080000000003</v>
          </cell>
          <cell r="CS17">
            <v>2.5960519999999998</v>
          </cell>
          <cell r="CU17">
            <v>19.898119000000001</v>
          </cell>
          <cell r="CV17">
            <v>7.8643169999999998</v>
          </cell>
          <cell r="CW17">
            <v>10.723933000000001</v>
          </cell>
          <cell r="CX17">
            <v>5.968426</v>
          </cell>
          <cell r="CY17">
            <v>7.5976100000000004</v>
          </cell>
          <cell r="CZ17">
            <v>8.7489690000000007</v>
          </cell>
          <cell r="DA17">
            <v>9.7606579999999994</v>
          </cell>
          <cell r="DB17">
            <v>9.7056489999999993</v>
          </cell>
          <cell r="DD17">
            <v>9.4339770000000005</v>
          </cell>
          <cell r="DE17">
            <v>6.2164919999999997</v>
          </cell>
          <cell r="DI17" t="str">
            <v>4 W 14-17/23</v>
          </cell>
          <cell r="DJ17">
            <v>136.0994</v>
          </cell>
          <cell r="DK17">
            <v>126.5421</v>
          </cell>
          <cell r="DL17">
            <v>523.1309</v>
          </cell>
          <cell r="DM17">
            <v>792.11099999999999</v>
          </cell>
          <cell r="DN17">
            <v>190.1002</v>
          </cell>
          <cell r="DO17">
            <v>271.35640000000001</v>
          </cell>
          <cell r="DP17">
            <v>203.36349999999999</v>
          </cell>
          <cell r="DQ17">
            <v>38.235399999999998</v>
          </cell>
          <cell r="DR17">
            <v>94.024199999999993</v>
          </cell>
          <cell r="DS17">
            <v>108.4104</v>
          </cell>
          <cell r="DT17">
            <v>74.718199999999996</v>
          </cell>
          <cell r="DU17">
            <v>15.8245</v>
          </cell>
          <cell r="DV17">
            <v>125.27889999999999</v>
          </cell>
          <cell r="DW17">
            <v>27.5931</v>
          </cell>
          <cell r="DX17">
            <v>28.088099999999997</v>
          </cell>
          <cell r="DY17">
            <v>368.30720000000002</v>
          </cell>
          <cell r="DZ17">
            <v>16.049600000000002</v>
          </cell>
          <cell r="EA17">
            <v>170.18270000000001</v>
          </cell>
          <cell r="EB17">
            <v>42.252000000000002</v>
          </cell>
          <cell r="EC17">
            <v>5911.6221999999998</v>
          </cell>
          <cell r="EE17">
            <v>565.16600000000005</v>
          </cell>
          <cell r="EF17">
            <v>773.03690000000006</v>
          </cell>
          <cell r="EG17">
            <v>1595.0918999999999</v>
          </cell>
          <cell r="EH17">
            <v>2822.8346000000001</v>
          </cell>
          <cell r="EI17">
            <v>870.37369999999999</v>
          </cell>
          <cell r="EJ17">
            <v>1916.9783</v>
          </cell>
          <cell r="EK17">
            <v>599.53890000000001</v>
          </cell>
          <cell r="EL17">
            <v>222.36490000000001</v>
          </cell>
          <cell r="EM17">
            <v>500.02080000000001</v>
          </cell>
          <cell r="EN17">
            <v>489.54559999999998</v>
          </cell>
          <cell r="EO17">
            <v>322.8064</v>
          </cell>
          <cell r="EP17">
            <v>145.202</v>
          </cell>
          <cell r="EQ17">
            <v>535.56550000000004</v>
          </cell>
          <cell r="ER17">
            <v>222.37629999999999</v>
          </cell>
          <cell r="ES17">
            <v>167.44720000000001</v>
          </cell>
          <cell r="ET17">
            <v>1319.3362</v>
          </cell>
          <cell r="EU17">
            <v>150.95129999999997</v>
          </cell>
          <cell r="EV17">
            <v>172.14760000000001</v>
          </cell>
          <cell r="EW17">
            <v>134.23599999999999</v>
          </cell>
          <cell r="EX17">
            <v>22506.9048</v>
          </cell>
          <cell r="EY17">
            <v>422.81829999999997</v>
          </cell>
          <cell r="EZ17">
            <v>816.97119999999995</v>
          </cell>
          <cell r="FA17">
            <v>318.79669999999999</v>
          </cell>
          <cell r="FB17">
            <v>1267.3251</v>
          </cell>
        </row>
        <row r="18">
          <cell r="A18">
            <v>44986</v>
          </cell>
          <cell r="B18">
            <v>5.9043020000000004</v>
          </cell>
          <cell r="C18">
            <v>7.9925360000000003</v>
          </cell>
          <cell r="D18">
            <v>1.8762749999999999</v>
          </cell>
          <cell r="E18">
            <v>5.3202400000000001</v>
          </cell>
          <cell r="F18">
            <v>0</v>
          </cell>
          <cell r="G18">
            <v>10.901199999999999</v>
          </cell>
          <cell r="H18">
            <v>8.0051389999999998</v>
          </cell>
          <cell r="J18">
            <v>5.0193430000000001</v>
          </cell>
          <cell r="K18">
            <v>8.6051549999999999</v>
          </cell>
          <cell r="L18">
            <v>8.3622309999999995</v>
          </cell>
          <cell r="M18">
            <v>2.5906479999999998</v>
          </cell>
          <cell r="N18">
            <v>2.6365069999999999</v>
          </cell>
          <cell r="R18">
            <v>2.763204</v>
          </cell>
          <cell r="U18">
            <v>40.704951999999999</v>
          </cell>
          <cell r="V18">
            <v>17.059792999999999</v>
          </cell>
          <cell r="W18">
            <v>4.9430209999999999</v>
          </cell>
          <cell r="X18">
            <v>5.5302879999999996</v>
          </cell>
          <cell r="Y18">
            <v>5.1538880000000002</v>
          </cell>
          <cell r="Z18">
            <v>5.0722149999999999</v>
          </cell>
          <cell r="AB18">
            <v>5.2629910000000004</v>
          </cell>
          <cell r="AC18">
            <v>5.1681819999999998</v>
          </cell>
          <cell r="AD18">
            <v>6.4883660000000001</v>
          </cell>
          <cell r="AE18">
            <v>2.908909</v>
          </cell>
          <cell r="AF18">
            <v>1.7097020000000001</v>
          </cell>
          <cell r="AG18">
            <v>5.3859399999999997</v>
          </cell>
          <cell r="AH18">
            <v>2.708507</v>
          </cell>
          <cell r="AI18">
            <v>7.7424179999999998</v>
          </cell>
          <cell r="AJ18">
            <v>5.1136660000000003</v>
          </cell>
          <cell r="AK18">
            <v>2.65821</v>
          </cell>
          <cell r="AL18">
            <v>19.260406</v>
          </cell>
          <cell r="AM18">
            <v>7.4477919999999997</v>
          </cell>
          <cell r="AN18">
            <v>4.9999989999999999</v>
          </cell>
          <cell r="AO18">
            <v>3.9927779999999999</v>
          </cell>
          <cell r="AP18">
            <v>0</v>
          </cell>
          <cell r="AQ18">
            <v>4.1317839999999997</v>
          </cell>
          <cell r="AS18">
            <v>0</v>
          </cell>
          <cell r="AT18">
            <v>18.971060000000001</v>
          </cell>
          <cell r="AU18">
            <v>21.901475999999999</v>
          </cell>
          <cell r="AV18">
            <v>11.296205</v>
          </cell>
          <cell r="AW18">
            <v>8.8720560000000006</v>
          </cell>
          <cell r="AX18">
            <v>19.067022000000001</v>
          </cell>
          <cell r="AY18">
            <v>16.020177</v>
          </cell>
          <cell r="AZ18">
            <v>15.918312999999999</v>
          </cell>
          <cell r="BB18">
            <v>16.644687999999999</v>
          </cell>
          <cell r="BC18">
            <v>7.5443499999999997</v>
          </cell>
          <cell r="BD18">
            <v>3.7822469999999999</v>
          </cell>
          <cell r="BE18">
            <v>5.6083270000000001</v>
          </cell>
          <cell r="BF18">
            <v>1.4040330000000001</v>
          </cell>
          <cell r="BG18">
            <v>4.3180639999999997</v>
          </cell>
          <cell r="BH18">
            <v>5.4285050000000004</v>
          </cell>
          <cell r="BI18">
            <v>9.1756569999999993</v>
          </cell>
          <cell r="BJ18">
            <v>7.451765</v>
          </cell>
          <cell r="BL18">
            <v>2.380322</v>
          </cell>
          <cell r="BM18">
            <v>4.6262369999999997</v>
          </cell>
          <cell r="BN18">
            <v>5.6867970000000003</v>
          </cell>
          <cell r="BO18">
            <v>2.1966589999999999</v>
          </cell>
          <cell r="BP18">
            <v>1.4219059999999999</v>
          </cell>
          <cell r="BT18">
            <v>1.9336370000000001</v>
          </cell>
          <cell r="BW18">
            <v>26.846433999999999</v>
          </cell>
          <cell r="BX18">
            <v>8.1670499999999997</v>
          </cell>
          <cell r="BY18">
            <v>4.1274170000000003</v>
          </cell>
          <cell r="BZ18">
            <v>3.3544719999999999</v>
          </cell>
          <cell r="CA18">
            <v>3.3545690000000001</v>
          </cell>
          <cell r="CB18">
            <v>3.059939</v>
          </cell>
          <cell r="CD18">
            <v>2.1397300000000001</v>
          </cell>
          <cell r="CE18">
            <v>2.0131640000000002</v>
          </cell>
          <cell r="CF18">
            <v>3.4018489999999999</v>
          </cell>
          <cell r="CG18">
            <v>1.7591319999999999</v>
          </cell>
          <cell r="CH18">
            <v>1.0475220000000001</v>
          </cell>
          <cell r="CI18">
            <v>2.7573759999999998</v>
          </cell>
          <cell r="CJ18">
            <v>1.733811</v>
          </cell>
          <cell r="CK18">
            <v>4.036257</v>
          </cell>
          <cell r="CL18">
            <v>3.730372</v>
          </cell>
          <cell r="CM18">
            <v>1.398234</v>
          </cell>
          <cell r="CN18">
            <v>4.6820560000000002</v>
          </cell>
          <cell r="CO18">
            <v>3.8820079999999999</v>
          </cell>
          <cell r="CP18">
            <v>2.0447980000000001</v>
          </cell>
          <cell r="CQ18">
            <v>2.5744729999999998</v>
          </cell>
          <cell r="CR18">
            <v>9.0622330000000009</v>
          </cell>
          <cell r="CS18">
            <v>2.5124339999999998</v>
          </cell>
          <cell r="CU18">
            <v>0</v>
          </cell>
          <cell r="CV18">
            <v>9.2541849999999997</v>
          </cell>
          <cell r="CW18">
            <v>8.8703889999999994</v>
          </cell>
          <cell r="CX18">
            <v>5.3464669999999996</v>
          </cell>
          <cell r="CY18">
            <v>6.5034960000000002</v>
          </cell>
          <cell r="CZ18">
            <v>7.4482359999999996</v>
          </cell>
          <cell r="DA18">
            <v>9.6429109999999998</v>
          </cell>
          <cell r="DB18">
            <v>9.6891739999999995</v>
          </cell>
          <cell r="DD18">
            <v>9.4015029999999999</v>
          </cell>
          <cell r="DE18">
            <v>6.0023759999999999</v>
          </cell>
          <cell r="DI18" t="str">
            <v>5 W 09-13/23</v>
          </cell>
          <cell r="DJ18">
            <v>183.74010000000001</v>
          </cell>
          <cell r="DK18">
            <v>155.31139999999999</v>
          </cell>
          <cell r="DL18">
            <v>637.81630000000007</v>
          </cell>
          <cell r="DM18">
            <v>1166.4161000000001</v>
          </cell>
          <cell r="DN18">
            <v>266.79300000000001</v>
          </cell>
          <cell r="DO18">
            <v>348.73609999999996</v>
          </cell>
          <cell r="DP18">
            <v>315.63440000000003</v>
          </cell>
          <cell r="DQ18">
            <v>55.651800000000001</v>
          </cell>
          <cell r="DR18">
            <v>153.1756</v>
          </cell>
          <cell r="DS18">
            <v>185.53320000000002</v>
          </cell>
          <cell r="DT18">
            <v>124.8931</v>
          </cell>
          <cell r="DU18">
            <v>32.9711</v>
          </cell>
          <cell r="DV18">
            <v>130.5909</v>
          </cell>
          <cell r="DW18">
            <v>39.198699999999995</v>
          </cell>
          <cell r="DX18">
            <v>68.691299999999998</v>
          </cell>
          <cell r="DY18">
            <v>418.17099999999999</v>
          </cell>
          <cell r="DZ18">
            <v>13.366700000000002</v>
          </cell>
          <cell r="EA18">
            <v>261.03479999999996</v>
          </cell>
          <cell r="EB18">
            <v>63.235999999999997</v>
          </cell>
          <cell r="EC18">
            <v>7340.0659999999998</v>
          </cell>
          <cell r="EE18">
            <v>760.08130000000006</v>
          </cell>
          <cell r="EF18">
            <v>895.59940000000006</v>
          </cell>
          <cell r="EG18">
            <v>1780.9826</v>
          </cell>
          <cell r="EH18">
            <v>3591.9687000000004</v>
          </cell>
          <cell r="EI18">
            <v>913.16780000000006</v>
          </cell>
          <cell r="EJ18">
            <v>2447.0482999999999</v>
          </cell>
          <cell r="EK18">
            <v>899.67419999999993</v>
          </cell>
          <cell r="EL18">
            <v>309.3193</v>
          </cell>
          <cell r="EM18">
            <v>783.57540000000006</v>
          </cell>
          <cell r="EN18">
            <v>707.02890000000002</v>
          </cell>
          <cell r="EO18">
            <v>580.49180000000001</v>
          </cell>
          <cell r="EP18">
            <v>205.166</v>
          </cell>
          <cell r="EQ18">
            <v>595.12549999999999</v>
          </cell>
          <cell r="ER18">
            <v>357.46790000000004</v>
          </cell>
          <cell r="ES18">
            <v>185.41070000000002</v>
          </cell>
          <cell r="ET18">
            <v>1710.7525000000001</v>
          </cell>
          <cell r="EU18">
            <v>119.70399999999999</v>
          </cell>
          <cell r="EV18">
            <v>259.45139999999998</v>
          </cell>
          <cell r="EW18">
            <v>207.69900000000001</v>
          </cell>
          <cell r="EX18">
            <v>28386.669799999996</v>
          </cell>
          <cell r="EY18">
            <v>454.18079999999998</v>
          </cell>
          <cell r="EZ18">
            <v>1083.9941000000001</v>
          </cell>
          <cell r="FA18">
            <v>319.7998</v>
          </cell>
          <cell r="FB18">
            <v>1394.2375</v>
          </cell>
        </row>
        <row r="19">
          <cell r="A19">
            <v>44958</v>
          </cell>
          <cell r="B19">
            <v>5.5893810000000004</v>
          </cell>
          <cell r="C19">
            <v>7.2032910000000001</v>
          </cell>
          <cell r="D19">
            <v>1.7603230000000001</v>
          </cell>
          <cell r="E19">
            <v>4.7318300000000004</v>
          </cell>
          <cell r="F19">
            <v>0</v>
          </cell>
          <cell r="G19">
            <v>10.54264</v>
          </cell>
          <cell r="H19">
            <v>8.5948019999999996</v>
          </cell>
          <cell r="J19">
            <v>5.6793870000000002</v>
          </cell>
          <cell r="K19">
            <v>8.0332670000000004</v>
          </cell>
          <cell r="L19">
            <v>8.2511749999999999</v>
          </cell>
          <cell r="M19">
            <v>0</v>
          </cell>
          <cell r="N19">
            <v>2.6604809999999999</v>
          </cell>
          <cell r="R19">
            <v>2.2520289999999998</v>
          </cell>
          <cell r="U19">
            <v>41.319794000000002</v>
          </cell>
          <cell r="V19">
            <v>17.058126999999999</v>
          </cell>
          <cell r="W19">
            <v>4.95</v>
          </cell>
          <cell r="X19">
            <v>5.1982169999999996</v>
          </cell>
          <cell r="Y19">
            <v>5.5918619999999999</v>
          </cell>
          <cell r="Z19">
            <v>4.8928859999999998</v>
          </cell>
          <cell r="AB19">
            <v>5.4174699999999998</v>
          </cell>
          <cell r="AC19">
            <v>5.395899</v>
          </cell>
          <cell r="AD19">
            <v>6.579561</v>
          </cell>
          <cell r="AE19">
            <v>2.8202759999999998</v>
          </cell>
          <cell r="AF19">
            <v>1.700955</v>
          </cell>
          <cell r="AG19">
            <v>5.6129959999999999</v>
          </cell>
          <cell r="AH19">
            <v>2.7048130000000001</v>
          </cell>
          <cell r="AI19">
            <v>7.9817470000000004</v>
          </cell>
          <cell r="AJ19">
            <v>5.1132569999999999</v>
          </cell>
          <cell r="AK19">
            <v>2.652736</v>
          </cell>
          <cell r="AL19">
            <v>19.520437000000001</v>
          </cell>
          <cell r="AM19">
            <v>6.8409810000000002</v>
          </cell>
          <cell r="AN19">
            <v>4.8591110000000004</v>
          </cell>
          <cell r="AO19">
            <v>3.9977969999999998</v>
          </cell>
          <cell r="AP19">
            <v>0</v>
          </cell>
          <cell r="AQ19">
            <v>4.3105520000000004</v>
          </cell>
          <cell r="AS19">
            <v>0</v>
          </cell>
          <cell r="AT19">
            <v>0</v>
          </cell>
          <cell r="AU19">
            <v>0</v>
          </cell>
          <cell r="AV19">
            <v>10.890212</v>
          </cell>
          <cell r="AW19">
            <v>7.7624440000000003</v>
          </cell>
          <cell r="AX19">
            <v>14.895308999999999</v>
          </cell>
          <cell r="AY19">
            <v>15.80301</v>
          </cell>
          <cell r="AZ19">
            <v>15.917213</v>
          </cell>
          <cell r="BB19">
            <v>16.640488000000001</v>
          </cell>
          <cell r="BC19">
            <v>7.5422089999999997</v>
          </cell>
          <cell r="BD19">
            <v>4.3705999999999996</v>
          </cell>
          <cell r="BE19">
            <v>4.9127960000000002</v>
          </cell>
          <cell r="BF19">
            <v>1.437036</v>
          </cell>
          <cell r="BG19">
            <v>3.5544720000000001</v>
          </cell>
          <cell r="BH19">
            <v>4.9560700000000004</v>
          </cell>
          <cell r="BI19">
            <v>9.1157660000000007</v>
          </cell>
          <cell r="BJ19">
            <v>6.5871560000000002</v>
          </cell>
          <cell r="BL19">
            <v>3.1534260000000001</v>
          </cell>
          <cell r="BM19">
            <v>4.3463260000000004</v>
          </cell>
          <cell r="BN19">
            <v>5.9163009999999998</v>
          </cell>
          <cell r="BO19">
            <v>2.007908</v>
          </cell>
          <cell r="BP19">
            <v>1.3945700000000001</v>
          </cell>
          <cell r="BT19">
            <v>1.496148</v>
          </cell>
          <cell r="BW19">
            <v>25.565299</v>
          </cell>
          <cell r="BX19">
            <v>8.4154470000000003</v>
          </cell>
          <cell r="BY19">
            <v>3.775728</v>
          </cell>
          <cell r="BZ19">
            <v>3.2780369999999999</v>
          </cell>
          <cell r="CA19">
            <v>3.4329809999999998</v>
          </cell>
          <cell r="CB19">
            <v>3.124546</v>
          </cell>
          <cell r="CD19">
            <v>2.013061</v>
          </cell>
          <cell r="CE19">
            <v>2.013061</v>
          </cell>
          <cell r="CF19">
            <v>3.796284</v>
          </cell>
          <cell r="CG19">
            <v>1.6996549999999999</v>
          </cell>
          <cell r="CH19">
            <v>1.112614</v>
          </cell>
          <cell r="CI19">
            <v>2.7468530000000002</v>
          </cell>
          <cell r="CJ19">
            <v>1.6028230000000001</v>
          </cell>
          <cell r="CK19">
            <v>5.1535140000000004</v>
          </cell>
          <cell r="CL19">
            <v>3.7322320000000002</v>
          </cell>
          <cell r="CM19">
            <v>1.378207</v>
          </cell>
          <cell r="CN19">
            <v>4.6207380000000002</v>
          </cell>
          <cell r="CO19">
            <v>3.589585</v>
          </cell>
          <cell r="CP19">
            <v>2.1853229999999999</v>
          </cell>
          <cell r="CQ19">
            <v>2.3606090000000002</v>
          </cell>
          <cell r="CR19">
            <v>10.411617</v>
          </cell>
          <cell r="CS19">
            <v>2.9668160000000001</v>
          </cell>
          <cell r="CU19">
            <v>0</v>
          </cell>
          <cell r="CV19">
            <v>9.7452310000000004</v>
          </cell>
          <cell r="CW19">
            <v>9.7141990000000007</v>
          </cell>
          <cell r="CX19">
            <v>5.4441319999999997</v>
          </cell>
          <cell r="CY19">
            <v>5.6076930000000003</v>
          </cell>
          <cell r="CZ19">
            <v>4.5282689999999999</v>
          </cell>
          <cell r="DA19">
            <v>9.6315500000000007</v>
          </cell>
          <cell r="DB19">
            <v>9.7128540000000001</v>
          </cell>
          <cell r="DD19">
            <v>9.3248119999999997</v>
          </cell>
          <cell r="DE19">
            <v>6.2791009999999998</v>
          </cell>
          <cell r="DI19" t="str">
            <v>4 W 05-08/23</v>
          </cell>
          <cell r="DJ19">
            <v>139.5204</v>
          </cell>
          <cell r="DK19">
            <v>105.99550000000001</v>
          </cell>
          <cell r="DL19">
            <v>414.4083</v>
          </cell>
          <cell r="DM19">
            <v>826.71230000000003</v>
          </cell>
          <cell r="DN19">
            <v>197.33629999999999</v>
          </cell>
          <cell r="DO19">
            <v>253.6987</v>
          </cell>
          <cell r="DP19">
            <v>242.37260000000001</v>
          </cell>
          <cell r="DQ19">
            <v>42.634999999999998</v>
          </cell>
          <cell r="DR19">
            <v>151.8415</v>
          </cell>
          <cell r="DS19">
            <v>116.5675</v>
          </cell>
          <cell r="DT19">
            <v>93.065600000000003</v>
          </cell>
          <cell r="DU19">
            <v>22.963000000000001</v>
          </cell>
          <cell r="DV19">
            <v>36.102899999999998</v>
          </cell>
          <cell r="DW19">
            <v>29.552599999999998</v>
          </cell>
          <cell r="DX19">
            <v>56.503800000000005</v>
          </cell>
          <cell r="DY19">
            <v>340.66140000000001</v>
          </cell>
          <cell r="DZ19">
            <v>1.7578</v>
          </cell>
          <cell r="EA19">
            <v>227.62090000000001</v>
          </cell>
          <cell r="EB19">
            <v>53.185000000000002</v>
          </cell>
          <cell r="EC19">
            <v>5430.8503000000001</v>
          </cell>
          <cell r="EE19">
            <v>583.35850000000005</v>
          </cell>
          <cell r="EF19">
            <v>623.31510000000003</v>
          </cell>
          <cell r="EG19">
            <v>1257.0999999999999</v>
          </cell>
          <cell r="EH19">
            <v>3035.4377000000004</v>
          </cell>
          <cell r="EI19">
            <v>640.01700000000005</v>
          </cell>
          <cell r="EJ19">
            <v>1952.4482</v>
          </cell>
          <cell r="EK19">
            <v>680.7518</v>
          </cell>
          <cell r="EL19">
            <v>241.28560000000002</v>
          </cell>
          <cell r="EM19">
            <v>662.83090000000004</v>
          </cell>
          <cell r="EN19">
            <v>702.84530000000007</v>
          </cell>
          <cell r="EO19">
            <v>491.7398</v>
          </cell>
          <cell r="EP19">
            <v>173.839</v>
          </cell>
          <cell r="EQ19">
            <v>507.72250000000003</v>
          </cell>
          <cell r="ER19">
            <v>289.55109999999996</v>
          </cell>
          <cell r="ES19">
            <v>168.15559999999999</v>
          </cell>
          <cell r="ET19">
            <v>1392.3307</v>
          </cell>
          <cell r="EU19">
            <v>72.309899999999999</v>
          </cell>
          <cell r="EV19">
            <v>205.19670000000002</v>
          </cell>
          <cell r="EW19">
            <v>170.13499999999999</v>
          </cell>
          <cell r="EX19">
            <v>22018.271000000001</v>
          </cell>
          <cell r="EY19">
            <v>309.32249999999999</v>
          </cell>
          <cell r="EZ19">
            <v>774.55809999999997</v>
          </cell>
          <cell r="FA19">
            <v>256.9205</v>
          </cell>
          <cell r="FB19">
            <v>1042.3571999999999</v>
          </cell>
        </row>
        <row r="20">
          <cell r="A20">
            <v>44927</v>
          </cell>
          <cell r="B20">
            <v>5.2517709999999997</v>
          </cell>
          <cell r="C20">
            <v>5.61557</v>
          </cell>
          <cell r="D20">
            <v>1.5702160000000001</v>
          </cell>
          <cell r="E20">
            <v>4.4794039999999997</v>
          </cell>
          <cell r="F20">
            <v>0</v>
          </cell>
          <cell r="G20">
            <v>10.430342</v>
          </cell>
          <cell r="H20">
            <v>7.0709220000000004</v>
          </cell>
          <cell r="J20">
            <v>5.5172889999999999</v>
          </cell>
          <cell r="K20">
            <v>8.2556729999999998</v>
          </cell>
          <cell r="L20">
            <v>8.2342270000000006</v>
          </cell>
          <cell r="M20">
            <v>0</v>
          </cell>
          <cell r="N20">
            <v>2.4000970000000001</v>
          </cell>
          <cell r="R20">
            <v>0</v>
          </cell>
          <cell r="U20">
            <v>36.118375</v>
          </cell>
          <cell r="V20">
            <v>16.923044999999998</v>
          </cell>
          <cell r="W20">
            <v>4.95</v>
          </cell>
          <cell r="X20">
            <v>4.6831060000000004</v>
          </cell>
          <cell r="Y20">
            <v>4.9311749999999996</v>
          </cell>
          <cell r="Z20">
            <v>4.8500110000000003</v>
          </cell>
          <cell r="AB20">
            <v>5.5056989999999999</v>
          </cell>
          <cell r="AC20">
            <v>5.4565359999999998</v>
          </cell>
          <cell r="AD20">
            <v>6.6484370000000004</v>
          </cell>
          <cell r="AE20">
            <v>3.1111409999999999</v>
          </cell>
          <cell r="AF20">
            <v>1.7561880000000001</v>
          </cell>
          <cell r="AG20">
            <v>5.7495659999999997</v>
          </cell>
          <cell r="AH20">
            <v>0</v>
          </cell>
          <cell r="AI20">
            <v>8.0562830000000005</v>
          </cell>
          <cell r="AJ20">
            <v>5.1136660000000003</v>
          </cell>
          <cell r="AK20">
            <v>2.1273849999999999</v>
          </cell>
          <cell r="AL20">
            <v>19.807628999999999</v>
          </cell>
          <cell r="AM20">
            <v>6.9195979999999997</v>
          </cell>
          <cell r="AN20">
            <v>4.9738980000000002</v>
          </cell>
          <cell r="AO20">
            <v>3.990192</v>
          </cell>
          <cell r="AP20">
            <v>0</v>
          </cell>
          <cell r="AQ20">
            <v>4.565436</v>
          </cell>
          <cell r="AS20">
            <v>0</v>
          </cell>
          <cell r="AT20">
            <v>0</v>
          </cell>
          <cell r="AU20">
            <v>0</v>
          </cell>
          <cell r="AV20">
            <v>10.094006</v>
          </cell>
          <cell r="AW20">
            <v>7.6853759999999998</v>
          </cell>
          <cell r="AX20">
            <v>12.338319</v>
          </cell>
          <cell r="AY20">
            <v>16.666402000000001</v>
          </cell>
          <cell r="AZ20">
            <v>15.918312999999999</v>
          </cell>
          <cell r="BB20">
            <v>16.644687999999999</v>
          </cell>
          <cell r="BC20">
            <v>7.5443499999999997</v>
          </cell>
          <cell r="BD20">
            <v>3.3129200000000001</v>
          </cell>
          <cell r="BE20">
            <v>3.5833659999999998</v>
          </cell>
          <cell r="BF20">
            <v>1.1823269999999999</v>
          </cell>
          <cell r="BG20">
            <v>2.7674970000000001</v>
          </cell>
          <cell r="BH20">
            <v>4.3224299999999998</v>
          </cell>
          <cell r="BI20">
            <v>9.7145919999999997</v>
          </cell>
          <cell r="BJ20">
            <v>5.4002980000000003</v>
          </cell>
          <cell r="BL20">
            <v>2.7627280000000001</v>
          </cell>
          <cell r="BM20">
            <v>4.3019499999999997</v>
          </cell>
          <cell r="BN20">
            <v>5.8686109999999996</v>
          </cell>
          <cell r="BO20">
            <v>1.9415260000000001</v>
          </cell>
          <cell r="BP20">
            <v>1.188925</v>
          </cell>
          <cell r="BT20">
            <v>1.4120820000000001</v>
          </cell>
          <cell r="BW20">
            <v>28.354642999999999</v>
          </cell>
          <cell r="BX20">
            <v>7.8866420000000002</v>
          </cell>
          <cell r="BY20">
            <v>3.9726789999999998</v>
          </cell>
          <cell r="BZ20">
            <v>2.8681329999999998</v>
          </cell>
          <cell r="CA20">
            <v>2.9722309999999998</v>
          </cell>
          <cell r="CB20">
            <v>3.0590609999999998</v>
          </cell>
          <cell r="CD20">
            <v>2.0119090000000002</v>
          </cell>
          <cell r="CE20">
            <v>2.0119090000000002</v>
          </cell>
          <cell r="CF20">
            <v>3.8176869999999998</v>
          </cell>
          <cell r="CG20">
            <v>1.7896920000000001</v>
          </cell>
          <cell r="CH20">
            <v>1.0277130000000001</v>
          </cell>
          <cell r="CI20">
            <v>2.7465959999999998</v>
          </cell>
          <cell r="CJ20">
            <v>1.5588610000000001</v>
          </cell>
          <cell r="CK20">
            <v>4.1850069999999997</v>
          </cell>
          <cell r="CL20">
            <v>3.8383799999999999</v>
          </cell>
          <cell r="CM20">
            <v>1.4202330000000001</v>
          </cell>
          <cell r="CN20">
            <v>4.6280140000000003</v>
          </cell>
          <cell r="CO20">
            <v>3.7975300000000001</v>
          </cell>
          <cell r="CP20">
            <v>2.1829010000000002</v>
          </cell>
          <cell r="CQ20">
            <v>2.6337229999999998</v>
          </cell>
          <cell r="CR20">
            <v>0</v>
          </cell>
          <cell r="CS20">
            <v>2.9254319999999998</v>
          </cell>
          <cell r="CU20">
            <v>0</v>
          </cell>
          <cell r="CV20">
            <v>0</v>
          </cell>
          <cell r="CW20">
            <v>0</v>
          </cell>
          <cell r="CX20">
            <v>5.3859450000000004</v>
          </cell>
          <cell r="CY20">
            <v>5.7104150000000002</v>
          </cell>
          <cell r="CZ20">
            <v>4.5596860000000001</v>
          </cell>
          <cell r="DA20">
            <v>9.7191709999999993</v>
          </cell>
          <cell r="DB20">
            <v>9.7151409999999991</v>
          </cell>
          <cell r="DD20">
            <v>9.306559</v>
          </cell>
          <cell r="DE20">
            <v>6.115227</v>
          </cell>
          <cell r="DI20" t="str">
            <v>4 W 01-04/23</v>
          </cell>
          <cell r="DJ20">
            <v>146.38810000000001</v>
          </cell>
          <cell r="DK20">
            <v>116.3595</v>
          </cell>
          <cell r="DL20">
            <v>378.072</v>
          </cell>
          <cell r="DM20">
            <v>1006.5688</v>
          </cell>
          <cell r="DN20">
            <v>170.2439</v>
          </cell>
          <cell r="DO20">
            <v>246.11589999999998</v>
          </cell>
          <cell r="DP20">
            <v>397.89699999999999</v>
          </cell>
          <cell r="DQ20">
            <v>47.341000000000001</v>
          </cell>
          <cell r="DR20">
            <v>138.2011</v>
          </cell>
          <cell r="DS20">
            <v>123.2573</v>
          </cell>
          <cell r="DT20">
            <v>122.79389999999999</v>
          </cell>
          <cell r="DU20">
            <v>29.138999999999999</v>
          </cell>
          <cell r="DV20">
            <v>25.7989</v>
          </cell>
          <cell r="DW20">
            <v>28.777900000000002</v>
          </cell>
          <cell r="DX20">
            <v>62.2498</v>
          </cell>
          <cell r="DY20">
            <v>408.26769999999999</v>
          </cell>
          <cell r="DZ20">
            <v>6.0999999999999999E-2</v>
          </cell>
          <cell r="EA20">
            <v>215.88310000000001</v>
          </cell>
          <cell r="EB20">
            <v>60.893999999999998</v>
          </cell>
          <cell r="EC20">
            <v>5758.4184999999998</v>
          </cell>
          <cell r="EE20">
            <v>617.93740000000003</v>
          </cell>
          <cell r="EF20">
            <v>612.30169999999998</v>
          </cell>
          <cell r="EG20">
            <v>1290.0861</v>
          </cell>
          <cell r="EH20">
            <v>2942.9427000000001</v>
          </cell>
          <cell r="EI20">
            <v>732.07780000000002</v>
          </cell>
          <cell r="EJ20">
            <v>1873.0328999999999</v>
          </cell>
          <cell r="EK20">
            <v>754.21990000000005</v>
          </cell>
          <cell r="EL20">
            <v>250.62639999999999</v>
          </cell>
          <cell r="EM20">
            <v>656.39980000000003</v>
          </cell>
          <cell r="EN20">
            <v>584.80459999999994</v>
          </cell>
          <cell r="EO20">
            <v>593.98509999999999</v>
          </cell>
          <cell r="EP20">
            <v>210.239</v>
          </cell>
          <cell r="EQ20">
            <v>411.45390000000003</v>
          </cell>
          <cell r="ER20">
            <v>277.65300000000002</v>
          </cell>
          <cell r="ES20">
            <v>172.18329999999997</v>
          </cell>
          <cell r="ET20">
            <v>1339.6157000000001</v>
          </cell>
          <cell r="EU20">
            <v>60.3476</v>
          </cell>
          <cell r="EV20">
            <v>216.62129999999999</v>
          </cell>
          <cell r="EW20">
            <v>211.66900000000001</v>
          </cell>
          <cell r="EX20">
            <v>22053.6008</v>
          </cell>
          <cell r="EY20">
            <v>268.96609999999998</v>
          </cell>
          <cell r="EZ20">
            <v>789.26369999999997</v>
          </cell>
          <cell r="FA20">
            <v>253.68729999999999</v>
          </cell>
          <cell r="FB20">
            <v>1033.7726</v>
          </cell>
        </row>
        <row r="21">
          <cell r="A21">
            <v>44896</v>
          </cell>
          <cell r="B21">
            <v>4.8934100000000003</v>
          </cell>
          <cell r="C21">
            <v>5.5096819999999997</v>
          </cell>
          <cell r="D21">
            <v>1.627122</v>
          </cell>
          <cell r="E21">
            <v>5.089569</v>
          </cell>
          <cell r="F21">
            <v>0</v>
          </cell>
          <cell r="G21">
            <v>10.484591999999999</v>
          </cell>
          <cell r="H21">
            <v>6.83141</v>
          </cell>
          <cell r="J21">
            <v>5.7675840000000003</v>
          </cell>
          <cell r="K21">
            <v>8.5933039999999998</v>
          </cell>
          <cell r="L21">
            <v>7.8389600000000002</v>
          </cell>
          <cell r="M21">
            <v>2.6117189999999999</v>
          </cell>
          <cell r="N21">
            <v>2.3753479999999998</v>
          </cell>
          <cell r="R21">
            <v>2.5466690000000001</v>
          </cell>
          <cell r="U21">
            <v>34.711520999999998</v>
          </cell>
          <cell r="V21">
            <v>16.806695000000001</v>
          </cell>
          <cell r="W21">
            <v>4.9377760000000004</v>
          </cell>
          <cell r="X21">
            <v>5.7583960000000003</v>
          </cell>
          <cell r="Y21">
            <v>5.5443100000000003</v>
          </cell>
          <cell r="Z21">
            <v>4.8598020000000002</v>
          </cell>
          <cell r="AB21">
            <v>5.474342</v>
          </cell>
          <cell r="AC21">
            <v>5.4584809999999999</v>
          </cell>
          <cell r="AD21">
            <v>6.6293439999999997</v>
          </cell>
          <cell r="AE21">
            <v>3.0427849999999999</v>
          </cell>
          <cell r="AF21">
            <v>2.246721</v>
          </cell>
          <cell r="AG21">
            <v>5.7842739999999999</v>
          </cell>
          <cell r="AH21">
            <v>0</v>
          </cell>
          <cell r="AI21">
            <v>8.1805830000000004</v>
          </cell>
          <cell r="AJ21">
            <v>5.117559</v>
          </cell>
          <cell r="AK21">
            <v>0</v>
          </cell>
          <cell r="AL21">
            <v>19.016216</v>
          </cell>
          <cell r="AM21">
            <v>6.95</v>
          </cell>
          <cell r="AN21">
            <v>5.1129249999999997</v>
          </cell>
          <cell r="AO21">
            <v>5.8356300000000001</v>
          </cell>
          <cell r="AP21">
            <v>0</v>
          </cell>
          <cell r="AQ21">
            <v>6.8493599999999999</v>
          </cell>
          <cell r="AS21">
            <v>0</v>
          </cell>
          <cell r="AT21">
            <v>0</v>
          </cell>
          <cell r="AU21">
            <v>0</v>
          </cell>
          <cell r="AV21">
            <v>9.4320950000000003</v>
          </cell>
          <cell r="AW21">
            <v>8.8734029999999997</v>
          </cell>
          <cell r="AX21">
            <v>18.276004</v>
          </cell>
          <cell r="AY21">
            <v>16.618625999999999</v>
          </cell>
          <cell r="AZ21">
            <v>15.928789999999999</v>
          </cell>
          <cell r="BB21">
            <v>16.684660000000001</v>
          </cell>
          <cell r="BC21">
            <v>7.5647279999999997</v>
          </cell>
          <cell r="BD21">
            <v>4.0069549999999996</v>
          </cell>
          <cell r="BE21">
            <v>3.651011</v>
          </cell>
          <cell r="BF21">
            <v>1.0565329999999999</v>
          </cell>
          <cell r="BG21">
            <v>3.1313849999999999</v>
          </cell>
          <cell r="BH21">
            <v>4.5481790000000002</v>
          </cell>
          <cell r="BI21">
            <v>9.6836950000000002</v>
          </cell>
          <cell r="BJ21">
            <v>6.5114679999999998</v>
          </cell>
          <cell r="BL21">
            <v>2.919921</v>
          </cell>
          <cell r="BM21">
            <v>4.4906110000000004</v>
          </cell>
          <cell r="BN21">
            <v>6.7102259999999996</v>
          </cell>
          <cell r="BO21">
            <v>1.988585</v>
          </cell>
          <cell r="BP21">
            <v>1.065585</v>
          </cell>
          <cell r="BT21">
            <v>1.588206</v>
          </cell>
          <cell r="BW21">
            <v>24.478308999999999</v>
          </cell>
          <cell r="BX21">
            <v>7.946968</v>
          </cell>
          <cell r="BY21">
            <v>4.0144270000000004</v>
          </cell>
          <cell r="BZ21">
            <v>2.8585669999999999</v>
          </cell>
          <cell r="CA21">
            <v>3.1555960000000001</v>
          </cell>
          <cell r="CB21">
            <v>3.041172</v>
          </cell>
          <cell r="CD21">
            <v>2.0209860000000002</v>
          </cell>
          <cell r="CE21">
            <v>2.0209860000000002</v>
          </cell>
          <cell r="CF21">
            <v>3.7993130000000002</v>
          </cell>
          <cell r="CG21">
            <v>2.1018810000000001</v>
          </cell>
          <cell r="CH21">
            <v>1.2079549999999999</v>
          </cell>
          <cell r="CI21">
            <v>2.7602009999999999</v>
          </cell>
          <cell r="CJ21">
            <v>1.466777</v>
          </cell>
          <cell r="CK21">
            <v>4.3812119999999997</v>
          </cell>
          <cell r="CL21">
            <v>3.7532510000000001</v>
          </cell>
          <cell r="CM21">
            <v>1.455859</v>
          </cell>
          <cell r="CN21">
            <v>5.1757609999999996</v>
          </cell>
          <cell r="CO21">
            <v>3.5956429999999999</v>
          </cell>
          <cell r="CP21">
            <v>2.0475780000000001</v>
          </cell>
          <cell r="CQ21">
            <v>2.5538889999999999</v>
          </cell>
          <cell r="CR21">
            <v>0</v>
          </cell>
          <cell r="CS21">
            <v>4.4133950000000004</v>
          </cell>
          <cell r="CU21">
            <v>0</v>
          </cell>
          <cell r="CV21">
            <v>0</v>
          </cell>
          <cell r="CW21">
            <v>0</v>
          </cell>
          <cell r="CX21">
            <v>5.6708679999999996</v>
          </cell>
          <cell r="CY21">
            <v>6.0823270000000003</v>
          </cell>
          <cell r="CZ21">
            <v>5.8685780000000003</v>
          </cell>
          <cell r="DA21">
            <v>9.3984480000000001</v>
          </cell>
          <cell r="DB21">
            <v>9.645899</v>
          </cell>
          <cell r="DD21">
            <v>9.3069959999999998</v>
          </cell>
          <cell r="DE21">
            <v>6.012645</v>
          </cell>
          <cell r="DI21" t="str">
            <v>5 W 48-52/22</v>
          </cell>
          <cell r="DJ21">
            <v>165.685</v>
          </cell>
          <cell r="DK21">
            <v>141.50210000000001</v>
          </cell>
          <cell r="DL21">
            <v>430.18940000000003</v>
          </cell>
          <cell r="DM21">
            <v>1080.1312</v>
          </cell>
          <cell r="DN21">
            <v>240.42490000000001</v>
          </cell>
          <cell r="DO21">
            <v>331.91120000000001</v>
          </cell>
          <cell r="DP21">
            <v>323.69559999999996</v>
          </cell>
          <cell r="DQ21">
            <v>57.350699999999996</v>
          </cell>
          <cell r="DR21">
            <v>139.66920000000002</v>
          </cell>
          <cell r="DS21">
            <v>121.30710000000001</v>
          </cell>
          <cell r="DT21">
            <v>147.5746</v>
          </cell>
          <cell r="DU21">
            <v>32.241999999999997</v>
          </cell>
          <cell r="DV21">
            <v>34.996499999999997</v>
          </cell>
          <cell r="DW21">
            <v>28.5044</v>
          </cell>
          <cell r="DX21">
            <v>89.976799999999997</v>
          </cell>
          <cell r="DY21">
            <v>447.60750000000002</v>
          </cell>
          <cell r="DZ21">
            <v>2.5991</v>
          </cell>
          <cell r="EA21">
            <v>257.47109999999998</v>
          </cell>
          <cell r="EB21">
            <v>76.745000000000005</v>
          </cell>
          <cell r="EC21">
            <v>6549.2152999999998</v>
          </cell>
          <cell r="EE21">
            <v>855.27019999999993</v>
          </cell>
          <cell r="EF21">
            <v>696.81439999999998</v>
          </cell>
          <cell r="EG21">
            <v>1448.1328000000001</v>
          </cell>
          <cell r="EH21">
            <v>3613.6801</v>
          </cell>
          <cell r="EI21">
            <v>848.86590000000001</v>
          </cell>
          <cell r="EJ21">
            <v>2370.6282999999999</v>
          </cell>
          <cell r="EK21">
            <v>791.63909999999998</v>
          </cell>
          <cell r="EL21">
            <v>315.85820000000001</v>
          </cell>
          <cell r="EM21">
            <v>724.70899999999995</v>
          </cell>
          <cell r="EN21">
            <v>677.38109999999995</v>
          </cell>
          <cell r="EO21">
            <v>635.2333000000001</v>
          </cell>
          <cell r="EP21">
            <v>213.583</v>
          </cell>
          <cell r="EQ21">
            <v>461.03040000000004</v>
          </cell>
          <cell r="ER21">
            <v>268.9248</v>
          </cell>
          <cell r="ES21">
            <v>311.70120000000003</v>
          </cell>
          <cell r="ET21">
            <v>1408.1242</v>
          </cell>
          <cell r="EU21">
            <v>75.161100000000005</v>
          </cell>
          <cell r="EV21">
            <v>277.59009999999995</v>
          </cell>
          <cell r="EW21">
            <v>245.899</v>
          </cell>
          <cell r="EX21">
            <v>25444.7971</v>
          </cell>
          <cell r="EY21">
            <v>277.16909999999996</v>
          </cell>
          <cell r="EZ21">
            <v>845.13149999999996</v>
          </cell>
          <cell r="FA21">
            <v>321.74040000000002</v>
          </cell>
          <cell r="FB21">
            <v>1275.857</v>
          </cell>
        </row>
        <row r="22">
          <cell r="A22">
            <v>44866</v>
          </cell>
          <cell r="B22">
            <v>4.9675219999999998</v>
          </cell>
          <cell r="C22">
            <v>5.5827220000000004</v>
          </cell>
          <cell r="D22">
            <v>1.6534660000000001</v>
          </cell>
          <cell r="E22">
            <v>7.2774000000000001</v>
          </cell>
          <cell r="F22">
            <v>0</v>
          </cell>
          <cell r="G22">
            <v>11.053088000000001</v>
          </cell>
          <cell r="H22">
            <v>8.7017319999999998</v>
          </cell>
          <cell r="J22">
            <v>6.1353600000000004</v>
          </cell>
          <cell r="K22">
            <v>8.1979729999999993</v>
          </cell>
          <cell r="L22">
            <v>8.3002830000000003</v>
          </cell>
          <cell r="M22">
            <v>2.6811419999999999</v>
          </cell>
          <cell r="N22">
            <v>2.6236790000000001</v>
          </cell>
          <cell r="R22">
            <v>2.7188379999999999</v>
          </cell>
          <cell r="U22">
            <v>36.656511000000002</v>
          </cell>
          <cell r="V22">
            <v>21.847702999999999</v>
          </cell>
          <cell r="W22">
            <v>4.9540790000000001</v>
          </cell>
          <cell r="X22">
            <v>6.5130229999999996</v>
          </cell>
          <cell r="Y22">
            <v>7.1706450000000004</v>
          </cell>
          <cell r="Z22">
            <v>5.2831489999999999</v>
          </cell>
          <cell r="AB22">
            <v>5.6408589999999998</v>
          </cell>
          <cell r="AC22">
            <v>5.5939639999999997</v>
          </cell>
          <cell r="AD22">
            <v>6.6044859999999996</v>
          </cell>
          <cell r="AE22">
            <v>3.2667069999999998</v>
          </cell>
          <cell r="AF22">
            <v>2.959524</v>
          </cell>
          <cell r="AG22">
            <v>5.8248069999999998</v>
          </cell>
          <cell r="AH22">
            <v>0</v>
          </cell>
          <cell r="AI22">
            <v>8.2329030000000003</v>
          </cell>
          <cell r="AJ22">
            <v>5.1135380000000001</v>
          </cell>
          <cell r="AK22">
            <v>2.930078</v>
          </cell>
          <cell r="AL22">
            <v>19.221139999999998</v>
          </cell>
          <cell r="AM22">
            <v>6.7689760000000003</v>
          </cell>
          <cell r="AN22">
            <v>4.7334889999999996</v>
          </cell>
          <cell r="AO22">
            <v>6.4917610000000003</v>
          </cell>
          <cell r="AP22">
            <v>0</v>
          </cell>
          <cell r="AQ22">
            <v>7.5214619999999996</v>
          </cell>
          <cell r="AS22">
            <v>0</v>
          </cell>
          <cell r="AT22">
            <v>0</v>
          </cell>
          <cell r="AU22">
            <v>0</v>
          </cell>
          <cell r="AV22">
            <v>9.3325580000000006</v>
          </cell>
          <cell r="AW22">
            <v>9.5741250000000004</v>
          </cell>
          <cell r="AX22">
            <v>21.764232</v>
          </cell>
          <cell r="AY22">
            <v>16.895510999999999</v>
          </cell>
          <cell r="AZ22">
            <v>15.91797</v>
          </cell>
          <cell r="BB22">
            <v>16.643378999999999</v>
          </cell>
          <cell r="BC22">
            <v>7.5436829999999997</v>
          </cell>
          <cell r="BD22">
            <v>3.1907139999999998</v>
          </cell>
          <cell r="BE22">
            <v>3.834892</v>
          </cell>
          <cell r="BF22">
            <v>1.355729</v>
          </cell>
          <cell r="BG22">
            <v>3.543234</v>
          </cell>
          <cell r="BH22">
            <v>6.044537</v>
          </cell>
          <cell r="BI22">
            <v>10.857305999999999</v>
          </cell>
          <cell r="BJ22">
            <v>8.7753069999999997</v>
          </cell>
          <cell r="BL22">
            <v>3.1339779999999999</v>
          </cell>
          <cell r="BM22">
            <v>4.6333520000000004</v>
          </cell>
          <cell r="BN22">
            <v>6.8976709999999999</v>
          </cell>
          <cell r="BO22">
            <v>1.9953430000000001</v>
          </cell>
          <cell r="BP22">
            <v>1.609424</v>
          </cell>
          <cell r="BT22">
            <v>1.7477739999999999</v>
          </cell>
          <cell r="BW22">
            <v>21.698174000000002</v>
          </cell>
          <cell r="BX22">
            <v>8.4608030000000003</v>
          </cell>
          <cell r="BY22">
            <v>4.2559380000000004</v>
          </cell>
          <cell r="BZ22">
            <v>3.8932359999999999</v>
          </cell>
          <cell r="CA22">
            <v>4.288176</v>
          </cell>
          <cell r="CB22">
            <v>3.1700279999999998</v>
          </cell>
          <cell r="CD22">
            <v>2.0336219999999998</v>
          </cell>
          <cell r="CE22">
            <v>2.039806</v>
          </cell>
          <cell r="CF22">
            <v>3.8288600000000002</v>
          </cell>
          <cell r="CG22">
            <v>1.9460010000000001</v>
          </cell>
          <cell r="CH22">
            <v>1.652542</v>
          </cell>
          <cell r="CI22">
            <v>2.8936579999999998</v>
          </cell>
          <cell r="CJ22">
            <v>1.513417</v>
          </cell>
          <cell r="CK22">
            <v>4.3149559999999996</v>
          </cell>
          <cell r="CL22">
            <v>3.5281120000000001</v>
          </cell>
          <cell r="CM22">
            <v>1.6194809999999999</v>
          </cell>
          <cell r="CN22">
            <v>5.578665</v>
          </cell>
          <cell r="CO22">
            <v>3.699173</v>
          </cell>
          <cell r="CP22">
            <v>2.038465</v>
          </cell>
          <cell r="CQ22">
            <v>3.481185</v>
          </cell>
          <cell r="CR22">
            <v>0</v>
          </cell>
          <cell r="CS22">
            <v>4.7057270000000004</v>
          </cell>
          <cell r="CU22">
            <v>0</v>
          </cell>
          <cell r="CV22">
            <v>0</v>
          </cell>
          <cell r="CW22">
            <v>0</v>
          </cell>
          <cell r="CX22">
            <v>6.6334359999999997</v>
          </cell>
          <cell r="CY22">
            <v>6.3337830000000004</v>
          </cell>
          <cell r="CZ22">
            <v>8.5892250000000008</v>
          </cell>
          <cell r="DA22">
            <v>9.4933019999999999</v>
          </cell>
          <cell r="DB22">
            <v>9.6396080000000008</v>
          </cell>
          <cell r="DD22">
            <v>9.3776419999999998</v>
          </cell>
          <cell r="DE22">
            <v>6.0020540000000002</v>
          </cell>
          <cell r="DI22" t="str">
            <v>4 W 44-47/22</v>
          </cell>
          <cell r="DJ22">
            <v>112.76889999999999</v>
          </cell>
          <cell r="DK22">
            <v>89.838399999999993</v>
          </cell>
          <cell r="DL22">
            <v>521.51189999999997</v>
          </cell>
          <cell r="DM22">
            <v>686.85850000000005</v>
          </cell>
          <cell r="DN22">
            <v>158.95959999999999</v>
          </cell>
          <cell r="DO22">
            <v>281.9015</v>
          </cell>
          <cell r="DP22">
            <v>182.65870000000001</v>
          </cell>
          <cell r="DQ22">
            <v>41.945999999999998</v>
          </cell>
          <cell r="DR22">
            <v>105.13839999999999</v>
          </cell>
          <cell r="DS22">
            <v>80.467399999999998</v>
          </cell>
          <cell r="DT22">
            <v>102.14089999999999</v>
          </cell>
          <cell r="DU22">
            <v>29.687000000000001</v>
          </cell>
          <cell r="DV22">
            <v>46.243400000000001</v>
          </cell>
          <cell r="DW22">
            <v>25.847099999999998</v>
          </cell>
          <cell r="DX22">
            <v>66.607199999999992</v>
          </cell>
          <cell r="DY22">
            <v>309.9973</v>
          </cell>
          <cell r="DZ22">
            <v>5.9850000000000003</v>
          </cell>
          <cell r="EA22">
            <v>190.9759</v>
          </cell>
          <cell r="EB22">
            <v>49.622999999999998</v>
          </cell>
          <cell r="EC22">
            <v>5004.1280999999999</v>
          </cell>
          <cell r="EE22">
            <v>523.54219999999998</v>
          </cell>
          <cell r="EF22">
            <v>561.5779</v>
          </cell>
          <cell r="EG22">
            <v>1140.8734999999999</v>
          </cell>
          <cell r="EH22">
            <v>2912.4193</v>
          </cell>
          <cell r="EI22">
            <v>873.96559999999999</v>
          </cell>
          <cell r="EJ22">
            <v>1820.1459</v>
          </cell>
          <cell r="EK22">
            <v>643.75139999999999</v>
          </cell>
          <cell r="EL22">
            <v>236.0882</v>
          </cell>
          <cell r="EM22">
            <v>495.93040000000002</v>
          </cell>
          <cell r="EN22">
            <v>388.6121</v>
          </cell>
          <cell r="EO22">
            <v>526.99669999999992</v>
          </cell>
          <cell r="EP22">
            <v>199.13200000000001</v>
          </cell>
          <cell r="EQ22">
            <v>385.88909999999998</v>
          </cell>
          <cell r="ER22">
            <v>168.08960000000002</v>
          </cell>
          <cell r="ES22">
            <v>174.31370000000001</v>
          </cell>
          <cell r="ET22">
            <v>1274.366</v>
          </cell>
          <cell r="EU22">
            <v>56.948999999999998</v>
          </cell>
          <cell r="EV22">
            <v>188.96350000000001</v>
          </cell>
          <cell r="EW22">
            <v>163.37700000000001</v>
          </cell>
          <cell r="EX22">
            <v>21308.516600000003</v>
          </cell>
          <cell r="EY22">
            <v>217.1045</v>
          </cell>
          <cell r="EZ22">
            <v>811.0489</v>
          </cell>
          <cell r="FA22">
            <v>196.99549999999999</v>
          </cell>
          <cell r="FB22">
            <v>1047.7864</v>
          </cell>
        </row>
        <row r="23">
          <cell r="A23">
            <v>44835</v>
          </cell>
          <cell r="B23">
            <v>6.5800299999999998</v>
          </cell>
          <cell r="C23">
            <v>6.2360249999999997</v>
          </cell>
          <cell r="D23">
            <v>2.2274229999999999</v>
          </cell>
          <cell r="E23">
            <v>8.2680969999999991</v>
          </cell>
          <cell r="F23">
            <v>0</v>
          </cell>
          <cell r="G23">
            <v>15.176038</v>
          </cell>
          <cell r="H23">
            <v>13.352672999999999</v>
          </cell>
          <cell r="J23">
            <v>7.1513419999999996</v>
          </cell>
          <cell r="K23">
            <v>8.0945389999999993</v>
          </cell>
          <cell r="L23">
            <v>0</v>
          </cell>
          <cell r="M23">
            <v>2.6763110000000001</v>
          </cell>
          <cell r="N23">
            <v>2.6895910000000001</v>
          </cell>
          <cell r="R23">
            <v>2.6547839999999998</v>
          </cell>
          <cell r="U23">
            <v>40.900142000000002</v>
          </cell>
          <cell r="V23">
            <v>26.870958999999999</v>
          </cell>
          <cell r="W23">
            <v>4.9556449999999996</v>
          </cell>
          <cell r="X23">
            <v>7.3396220000000003</v>
          </cell>
          <cell r="Y23">
            <v>8.4786490000000008</v>
          </cell>
          <cell r="Z23">
            <v>6.0246500000000003</v>
          </cell>
          <cell r="AB23">
            <v>5.9985799999999996</v>
          </cell>
          <cell r="AC23">
            <v>5.9803899999999999</v>
          </cell>
          <cell r="AD23">
            <v>6.6122810000000003</v>
          </cell>
          <cell r="AE23">
            <v>3.6141570000000001</v>
          </cell>
          <cell r="AF23">
            <v>2.8945460000000001</v>
          </cell>
          <cell r="AG23">
            <v>5.7997420000000002</v>
          </cell>
          <cell r="AH23">
            <v>0</v>
          </cell>
          <cell r="AI23">
            <v>6.8355110000000003</v>
          </cell>
          <cell r="AJ23">
            <v>5.097124</v>
          </cell>
          <cell r="AK23">
            <v>3.6520139999999999</v>
          </cell>
          <cell r="AL23">
            <v>18.549863999999999</v>
          </cell>
          <cell r="AM23">
            <v>7.3966440000000002</v>
          </cell>
          <cell r="AN23">
            <v>4.3076499999999998</v>
          </cell>
          <cell r="AO23">
            <v>7.5116949999999996</v>
          </cell>
          <cell r="AP23">
            <v>0</v>
          </cell>
          <cell r="AQ23">
            <v>7.5369469999999996</v>
          </cell>
          <cell r="AS23">
            <v>0</v>
          </cell>
          <cell r="AT23">
            <v>0</v>
          </cell>
          <cell r="AU23">
            <v>0</v>
          </cell>
          <cell r="AV23">
            <v>9.4070339999999995</v>
          </cell>
          <cell r="AW23">
            <v>9.6457429999999995</v>
          </cell>
          <cell r="AX23">
            <v>21.910806999999998</v>
          </cell>
          <cell r="AY23">
            <v>14.394048</v>
          </cell>
          <cell r="AZ23">
            <v>15.889918</v>
          </cell>
          <cell r="BB23">
            <v>16.644687999999999</v>
          </cell>
          <cell r="BC23">
            <v>7.4960769999999997</v>
          </cell>
          <cell r="BD23">
            <v>3.4686859999999999</v>
          </cell>
          <cell r="BE23">
            <v>4.1044409999999996</v>
          </cell>
          <cell r="BF23">
            <v>1.519164</v>
          </cell>
          <cell r="BG23">
            <v>3.964995</v>
          </cell>
          <cell r="BH23">
            <v>7.5034780000000003</v>
          </cell>
          <cell r="BI23">
            <v>12.01403</v>
          </cell>
          <cell r="BJ23">
            <v>10.951157</v>
          </cell>
          <cell r="BL23">
            <v>3.9185750000000001</v>
          </cell>
          <cell r="BM23">
            <v>3.9540690000000001</v>
          </cell>
          <cell r="BN23">
            <v>6.912884</v>
          </cell>
          <cell r="BO23">
            <v>1.999916</v>
          </cell>
          <cell r="BP23">
            <v>1.8900049999999999</v>
          </cell>
          <cell r="BT23">
            <v>1.661424</v>
          </cell>
          <cell r="BW23">
            <v>26.381844999999998</v>
          </cell>
          <cell r="BX23">
            <v>9.5120229999999992</v>
          </cell>
          <cell r="BY23">
            <v>4.5137260000000001</v>
          </cell>
          <cell r="BZ23">
            <v>4.7043860000000004</v>
          </cell>
          <cell r="CA23">
            <v>6.1764570000000001</v>
          </cell>
          <cell r="CB23">
            <v>3.3231920000000001</v>
          </cell>
          <cell r="CD23">
            <v>2.0180009999999999</v>
          </cell>
          <cell r="CE23">
            <v>2.0202629999999999</v>
          </cell>
          <cell r="CF23">
            <v>3.8018160000000001</v>
          </cell>
          <cell r="CG23">
            <v>2.0474779999999999</v>
          </cell>
          <cell r="CH23">
            <v>1.738829</v>
          </cell>
          <cell r="CI23">
            <v>3.3737620000000001</v>
          </cell>
          <cell r="CJ23">
            <v>1.53146</v>
          </cell>
          <cell r="CK23">
            <v>4.2619749999999996</v>
          </cell>
          <cell r="CL23">
            <v>3.5355120000000002</v>
          </cell>
          <cell r="CM23">
            <v>1.9528220000000001</v>
          </cell>
          <cell r="CN23">
            <v>5.5640260000000001</v>
          </cell>
          <cell r="CO23">
            <v>4.0227909999999998</v>
          </cell>
          <cell r="CP23">
            <v>2.0090249999999998</v>
          </cell>
          <cell r="CQ23">
            <v>4.2671580000000002</v>
          </cell>
          <cell r="CR23">
            <v>0</v>
          </cell>
          <cell r="CS23">
            <v>4.6262790000000003</v>
          </cell>
          <cell r="CU23">
            <v>0</v>
          </cell>
          <cell r="CV23">
            <v>0</v>
          </cell>
          <cell r="CW23">
            <v>0</v>
          </cell>
          <cell r="CX23">
            <v>8.0825840000000007</v>
          </cell>
          <cell r="CY23">
            <v>6.2131400000000001</v>
          </cell>
          <cell r="CZ23">
            <v>8.8625489999999996</v>
          </cell>
          <cell r="DA23">
            <v>9.6832100000000008</v>
          </cell>
          <cell r="DB23">
            <v>9.6579180000000004</v>
          </cell>
          <cell r="DD23">
            <v>9.3796520000000001</v>
          </cell>
          <cell r="DE23">
            <v>5.9247050000000003</v>
          </cell>
          <cell r="DI23" t="str">
            <v>4 W 40-43/22</v>
          </cell>
          <cell r="DJ23">
            <v>76.218000000000004</v>
          </cell>
          <cell r="DK23">
            <v>92.732699999999994</v>
          </cell>
          <cell r="DL23">
            <v>333.375</v>
          </cell>
          <cell r="DM23">
            <v>665.96100000000001</v>
          </cell>
          <cell r="DN23">
            <v>125.7012</v>
          </cell>
          <cell r="DO23">
            <v>223.19649999999999</v>
          </cell>
          <cell r="DP23">
            <v>129.18860000000001</v>
          </cell>
          <cell r="DQ23">
            <v>46.401600000000002</v>
          </cell>
          <cell r="DR23">
            <v>75.109899999999996</v>
          </cell>
          <cell r="DS23">
            <v>70.002100000000013</v>
          </cell>
          <cell r="DT23">
            <v>74.765699999999995</v>
          </cell>
          <cell r="DU23">
            <v>23.315999999999999</v>
          </cell>
          <cell r="DV23">
            <v>69.005099999999999</v>
          </cell>
          <cell r="DW23">
            <v>28.158200000000001</v>
          </cell>
          <cell r="DX23">
            <v>37.635300000000001</v>
          </cell>
          <cell r="DY23">
            <v>320.39790000000005</v>
          </cell>
          <cell r="DZ23">
            <v>6.8147000000000002</v>
          </cell>
          <cell r="EA23">
            <v>163.482</v>
          </cell>
          <cell r="EB23">
            <v>33.935000000000002</v>
          </cell>
          <cell r="EC23">
            <v>4571.5214000000005</v>
          </cell>
          <cell r="EE23">
            <v>503.91629999999998</v>
          </cell>
          <cell r="EF23">
            <v>552.13490000000002</v>
          </cell>
          <cell r="EG23">
            <v>1269.5518</v>
          </cell>
          <cell r="EH23">
            <v>2455.2867999999999</v>
          </cell>
          <cell r="EI23">
            <v>931.54309999999998</v>
          </cell>
          <cell r="EJ23">
            <v>1722.1097</v>
          </cell>
          <cell r="EK23">
            <v>500.92520000000002</v>
          </cell>
          <cell r="EL23">
            <v>210.0395</v>
          </cell>
          <cell r="EM23">
            <v>425.23270000000002</v>
          </cell>
          <cell r="EN23">
            <v>347.26350000000002</v>
          </cell>
          <cell r="EO23">
            <v>488.32130000000001</v>
          </cell>
          <cell r="EP23">
            <v>359.274</v>
          </cell>
          <cell r="EQ23">
            <v>466.75459999999998</v>
          </cell>
          <cell r="ER23">
            <v>157.09479999999999</v>
          </cell>
          <cell r="ES23">
            <v>124.8503</v>
          </cell>
          <cell r="ET23">
            <v>995.10140000000001</v>
          </cell>
          <cell r="EU23">
            <v>63.735900000000001</v>
          </cell>
          <cell r="EV23">
            <v>163.44300000000001</v>
          </cell>
          <cell r="EW23">
            <v>139.78299999999999</v>
          </cell>
          <cell r="EX23">
            <v>20275.585300000002</v>
          </cell>
          <cell r="EY23">
            <v>212.6455</v>
          </cell>
          <cell r="EZ23">
            <v>737.78200000000004</v>
          </cell>
          <cell r="FA23">
            <v>233.68120000000002</v>
          </cell>
          <cell r="FB23">
            <v>1037.5558000000001</v>
          </cell>
        </row>
        <row r="24">
          <cell r="A24">
            <v>44805</v>
          </cell>
          <cell r="B24">
            <v>7.8241860000000001</v>
          </cell>
          <cell r="C24">
            <v>7.771865</v>
          </cell>
          <cell r="D24">
            <v>3.024416</v>
          </cell>
          <cell r="E24">
            <v>7.9568139999999996</v>
          </cell>
          <cell r="F24">
            <v>0</v>
          </cell>
          <cell r="G24">
            <v>19.311367000000001</v>
          </cell>
          <cell r="H24">
            <v>15.993105999999999</v>
          </cell>
          <cell r="J24">
            <v>6.5205029999999997</v>
          </cell>
          <cell r="K24">
            <v>8.1020900000000005</v>
          </cell>
          <cell r="L24">
            <v>0</v>
          </cell>
          <cell r="M24">
            <v>2.7123940000000002</v>
          </cell>
          <cell r="N24">
            <v>2.6800980000000001</v>
          </cell>
          <cell r="R24">
            <v>2.442669</v>
          </cell>
          <cell r="U24">
            <v>41.374617999999998</v>
          </cell>
          <cell r="V24">
            <v>28.091108999999999</v>
          </cell>
          <cell r="W24">
            <v>5.0188009999999998</v>
          </cell>
          <cell r="X24">
            <v>7.1382770000000004</v>
          </cell>
          <cell r="Y24">
            <v>8.4903670000000009</v>
          </cell>
          <cell r="Z24">
            <v>5.7137789999999997</v>
          </cell>
          <cell r="AB24">
            <v>6.1816440000000004</v>
          </cell>
          <cell r="AC24">
            <v>6.1854050000000003</v>
          </cell>
          <cell r="AD24">
            <v>6.6590480000000003</v>
          </cell>
          <cell r="AE24">
            <v>3.7570770000000002</v>
          </cell>
          <cell r="AF24">
            <v>2.8632499999999999</v>
          </cell>
          <cell r="AG24">
            <v>5.6871710000000002</v>
          </cell>
          <cell r="AH24">
            <v>0</v>
          </cell>
          <cell r="AI24">
            <v>6.10154</v>
          </cell>
          <cell r="AJ24">
            <v>4.9427070000000004</v>
          </cell>
          <cell r="AK24">
            <v>3.6758690000000001</v>
          </cell>
          <cell r="AL24">
            <v>17.951993000000002</v>
          </cell>
          <cell r="AM24">
            <v>7.9737809999999998</v>
          </cell>
          <cell r="AN24">
            <v>4.797593</v>
          </cell>
          <cell r="AO24">
            <v>8.2941590000000005</v>
          </cell>
          <cell r="AP24">
            <v>0</v>
          </cell>
          <cell r="AQ24">
            <v>7.3892009999999999</v>
          </cell>
          <cell r="AS24">
            <v>0</v>
          </cell>
          <cell r="AT24">
            <v>0</v>
          </cell>
          <cell r="AU24">
            <v>0</v>
          </cell>
          <cell r="AV24">
            <v>8.9901389999999992</v>
          </cell>
          <cell r="AW24">
            <v>9.9991540000000008</v>
          </cell>
          <cell r="AX24">
            <v>22.356309</v>
          </cell>
          <cell r="AY24">
            <v>15.574468</v>
          </cell>
          <cell r="AZ24">
            <v>15.834287</v>
          </cell>
          <cell r="BB24">
            <v>18.238603999999999</v>
          </cell>
          <cell r="BC24">
            <v>7.4557079999999996</v>
          </cell>
          <cell r="BD24">
            <v>4.7539499999999997</v>
          </cell>
          <cell r="BE24">
            <v>4.2927999999999997</v>
          </cell>
          <cell r="BF24">
            <v>1.7291609999999999</v>
          </cell>
          <cell r="BG24">
            <v>3.8431129999999998</v>
          </cell>
          <cell r="BH24">
            <v>9.3789250000000006</v>
          </cell>
          <cell r="BI24">
            <v>13.224081</v>
          </cell>
          <cell r="BJ24">
            <v>12.420655</v>
          </cell>
          <cell r="BL24">
            <v>3.8630490000000002</v>
          </cell>
          <cell r="BM24">
            <v>3.8987050000000001</v>
          </cell>
          <cell r="BN24">
            <v>6.9577239999999998</v>
          </cell>
          <cell r="BO24">
            <v>2.1251310000000001</v>
          </cell>
          <cell r="BP24">
            <v>1.9700230000000001</v>
          </cell>
          <cell r="BT24">
            <v>1.7887759999999999</v>
          </cell>
          <cell r="BW24">
            <v>29.799405</v>
          </cell>
          <cell r="BX24">
            <v>9.6791280000000004</v>
          </cell>
          <cell r="BY24">
            <v>4.7712599999999998</v>
          </cell>
          <cell r="BZ24">
            <v>4.9390650000000003</v>
          </cell>
          <cell r="CA24">
            <v>6.543113</v>
          </cell>
          <cell r="CB24">
            <v>3.415238</v>
          </cell>
          <cell r="CD24">
            <v>2.2063999999999999</v>
          </cell>
          <cell r="CE24">
            <v>2.2063999999999999</v>
          </cell>
          <cell r="CF24">
            <v>3.8057660000000002</v>
          </cell>
          <cell r="CG24">
            <v>2.050154</v>
          </cell>
          <cell r="CH24">
            <v>1.8312870000000001</v>
          </cell>
          <cell r="CI24">
            <v>3.6930540000000001</v>
          </cell>
          <cell r="CJ24">
            <v>1.532958</v>
          </cell>
          <cell r="CK24">
            <v>3.5287280000000001</v>
          </cell>
          <cell r="CL24">
            <v>3.538516</v>
          </cell>
          <cell r="CM24">
            <v>1.9552670000000001</v>
          </cell>
          <cell r="CN24">
            <v>5.6155530000000002</v>
          </cell>
          <cell r="CO24">
            <v>3.968944</v>
          </cell>
          <cell r="CP24">
            <v>2.0434760000000001</v>
          </cell>
          <cell r="CQ24">
            <v>4.8648020000000001</v>
          </cell>
          <cell r="CR24">
            <v>0</v>
          </cell>
          <cell r="CS24">
            <v>4.7628029999999999</v>
          </cell>
          <cell r="CU24">
            <v>0</v>
          </cell>
          <cell r="CV24">
            <v>0</v>
          </cell>
          <cell r="CW24">
            <v>0</v>
          </cell>
          <cell r="CX24">
            <v>7.2712320000000004</v>
          </cell>
          <cell r="CY24">
            <v>6.2164849999999996</v>
          </cell>
          <cell r="CZ24">
            <v>9.0097909999999999</v>
          </cell>
          <cell r="DA24">
            <v>9.0733779999999999</v>
          </cell>
          <cell r="DB24">
            <v>9.5299879999999995</v>
          </cell>
          <cell r="DD24">
            <v>9.1086150000000004</v>
          </cell>
          <cell r="DE24">
            <v>5.8414450000000002</v>
          </cell>
          <cell r="DI24" t="str">
            <v>5 W 35-39/22</v>
          </cell>
          <cell r="DJ24">
            <v>70.033799999999999</v>
          </cell>
          <cell r="DK24">
            <v>136.88770000000002</v>
          </cell>
          <cell r="DL24">
            <v>401.9246</v>
          </cell>
          <cell r="DM24">
            <v>838.49509999999998</v>
          </cell>
          <cell r="DN24">
            <v>159.35040000000001</v>
          </cell>
          <cell r="DO24">
            <v>286.06450000000001</v>
          </cell>
          <cell r="DP24">
            <v>123.95099999999999</v>
          </cell>
          <cell r="DQ24">
            <v>49.805399999999999</v>
          </cell>
          <cell r="DR24">
            <v>50.971899999999998</v>
          </cell>
          <cell r="DS24">
            <v>80.244</v>
          </cell>
          <cell r="DT24">
            <v>73.89139999999999</v>
          </cell>
          <cell r="DU24">
            <v>20.056999999999999</v>
          </cell>
          <cell r="DV24">
            <v>142.0737</v>
          </cell>
          <cell r="DW24">
            <v>33.381</v>
          </cell>
          <cell r="DX24">
            <v>17.086099999999998</v>
          </cell>
          <cell r="DY24">
            <v>350.4896</v>
          </cell>
          <cell r="DZ24">
            <v>13.822799999999999</v>
          </cell>
          <cell r="EA24">
            <v>188.7312</v>
          </cell>
          <cell r="EB24">
            <v>35.213000000000001</v>
          </cell>
          <cell r="EC24">
            <v>5330.4539000000004</v>
          </cell>
          <cell r="EE24">
            <v>602.06180000000006</v>
          </cell>
          <cell r="EF24">
            <v>777.3175</v>
          </cell>
          <cell r="EG24">
            <v>1642.8871000000001</v>
          </cell>
          <cell r="EH24">
            <v>3004.9426000000003</v>
          </cell>
          <cell r="EI24">
            <v>1472.2170000000001</v>
          </cell>
          <cell r="EJ24">
            <v>2276.1765</v>
          </cell>
          <cell r="EK24">
            <v>606.17419999999993</v>
          </cell>
          <cell r="EL24">
            <v>259.82240000000002</v>
          </cell>
          <cell r="EM24">
            <v>495.28620000000001</v>
          </cell>
          <cell r="EN24">
            <v>347.1823</v>
          </cell>
          <cell r="EO24">
            <v>515.80179999999996</v>
          </cell>
          <cell r="EP24">
            <v>268.45400000000001</v>
          </cell>
          <cell r="EQ24">
            <v>721.95259999999996</v>
          </cell>
          <cell r="ER24">
            <v>258.88099999999997</v>
          </cell>
          <cell r="ES24">
            <v>79.178699999999992</v>
          </cell>
          <cell r="ET24">
            <v>1359.3097</v>
          </cell>
          <cell r="EU24">
            <v>90.323599999999999</v>
          </cell>
          <cell r="EV24">
            <v>168.61109999999999</v>
          </cell>
          <cell r="EW24">
            <v>156.952</v>
          </cell>
          <cell r="EX24">
            <v>25306.636399999999</v>
          </cell>
          <cell r="EY24">
            <v>274.12259999999998</v>
          </cell>
          <cell r="EZ24">
            <v>1003.3751999999999</v>
          </cell>
          <cell r="FA24">
            <v>203.0581</v>
          </cell>
          <cell r="FB24">
            <v>1281.9736</v>
          </cell>
        </row>
        <row r="25">
          <cell r="A25">
            <v>44774</v>
          </cell>
          <cell r="B25">
            <v>7.7582199999999997</v>
          </cell>
          <cell r="C25">
            <v>6.3657199999999996</v>
          </cell>
          <cell r="D25">
            <v>2.9433050000000001</v>
          </cell>
          <cell r="E25">
            <v>6.3173649999999997</v>
          </cell>
          <cell r="F25">
            <v>0</v>
          </cell>
          <cell r="G25">
            <v>18.320405999999998</v>
          </cell>
          <cell r="H25">
            <v>14.921110000000001</v>
          </cell>
          <cell r="J25">
            <v>5.2863059999999997</v>
          </cell>
          <cell r="K25">
            <v>0</v>
          </cell>
          <cell r="L25">
            <v>0</v>
          </cell>
          <cell r="M25">
            <v>2.781018</v>
          </cell>
          <cell r="N25">
            <v>2.8517459999999999</v>
          </cell>
          <cell r="R25">
            <v>2.536162</v>
          </cell>
          <cell r="U25">
            <v>47.429336999999997</v>
          </cell>
          <cell r="V25">
            <v>27.456458000000001</v>
          </cell>
          <cell r="W25">
            <v>5.8891980000000004</v>
          </cell>
          <cell r="X25">
            <v>7.2806829999999998</v>
          </cell>
          <cell r="Y25">
            <v>8.307226</v>
          </cell>
          <cell r="Z25">
            <v>5.6279250000000003</v>
          </cell>
          <cell r="AB25">
            <v>6.1475739999999996</v>
          </cell>
          <cell r="AC25">
            <v>6.1475739999999996</v>
          </cell>
          <cell r="AD25">
            <v>6.7995450000000002</v>
          </cell>
          <cell r="AE25">
            <v>3.896515</v>
          </cell>
          <cell r="AF25">
            <v>2.8641329999999998</v>
          </cell>
          <cell r="AG25">
            <v>5.7591919999999996</v>
          </cell>
          <cell r="AH25">
            <v>0</v>
          </cell>
          <cell r="AI25">
            <v>5.8523319999999996</v>
          </cell>
          <cell r="AJ25">
            <v>4.9427329999999996</v>
          </cell>
          <cell r="AK25">
            <v>3.5387740000000001</v>
          </cell>
          <cell r="AL25">
            <v>19.161138000000001</v>
          </cell>
          <cell r="AM25">
            <v>7.9248760000000003</v>
          </cell>
          <cell r="AN25">
            <v>5.2932030000000001</v>
          </cell>
          <cell r="AO25">
            <v>7.6505859999999997</v>
          </cell>
          <cell r="AP25">
            <v>0</v>
          </cell>
          <cell r="AQ25">
            <v>7.3624349999999996</v>
          </cell>
          <cell r="AS25">
            <v>0</v>
          </cell>
          <cell r="AT25">
            <v>0</v>
          </cell>
          <cell r="AU25">
            <v>0</v>
          </cell>
          <cell r="AV25">
            <v>9.6234830000000002</v>
          </cell>
          <cell r="AW25">
            <v>0</v>
          </cell>
          <cell r="AX25">
            <v>22.610786000000001</v>
          </cell>
          <cell r="AY25">
            <v>16.002417000000001</v>
          </cell>
          <cell r="AZ25">
            <v>15.659477000000001</v>
          </cell>
          <cell r="BB25">
            <v>16.628426000000001</v>
          </cell>
          <cell r="BC25">
            <v>8.3378180000000004</v>
          </cell>
          <cell r="BD25">
            <v>4.3962110000000001</v>
          </cell>
          <cell r="BE25">
            <v>4.0784690000000001</v>
          </cell>
          <cell r="BF25">
            <v>1.600698</v>
          </cell>
          <cell r="BG25">
            <v>3.6595</v>
          </cell>
          <cell r="BH25">
            <v>8.7729710000000001</v>
          </cell>
          <cell r="BI25">
            <v>11.765998</v>
          </cell>
          <cell r="BJ25">
            <v>11.305194</v>
          </cell>
          <cell r="BL25">
            <v>2.9545689999999998</v>
          </cell>
          <cell r="BM25">
            <v>3.7265969999999999</v>
          </cell>
          <cell r="BN25">
            <v>6.2190880000000002</v>
          </cell>
          <cell r="BO25">
            <v>1.750564</v>
          </cell>
          <cell r="BP25">
            <v>1.8318939999999999</v>
          </cell>
          <cell r="BT25">
            <v>1.511628</v>
          </cell>
          <cell r="BW25">
            <v>29.075911000000001</v>
          </cell>
          <cell r="BX25">
            <v>10.003617999999999</v>
          </cell>
          <cell r="BY25">
            <v>4.6436590000000004</v>
          </cell>
          <cell r="BZ25">
            <v>4.693943</v>
          </cell>
          <cell r="CA25">
            <v>5.6981830000000002</v>
          </cell>
          <cell r="CB25">
            <v>3.3346239999999998</v>
          </cell>
          <cell r="CD25">
            <v>2.3571780000000002</v>
          </cell>
          <cell r="CE25">
            <v>2.2964709999999999</v>
          </cell>
          <cell r="CF25">
            <v>3.9104549999999998</v>
          </cell>
          <cell r="CG25">
            <v>2.0539239999999999</v>
          </cell>
          <cell r="CH25">
            <v>1.761889</v>
          </cell>
          <cell r="CI25">
            <v>4.110519</v>
          </cell>
          <cell r="CJ25">
            <v>1.5362260000000001</v>
          </cell>
          <cell r="CK25">
            <v>2.9174660000000001</v>
          </cell>
          <cell r="CL25">
            <v>3.538516</v>
          </cell>
          <cell r="CM25">
            <v>1.959322</v>
          </cell>
          <cell r="CN25">
            <v>5.6132309999999999</v>
          </cell>
          <cell r="CO25">
            <v>4.0445169999999999</v>
          </cell>
          <cell r="CP25">
            <v>2.0381740000000002</v>
          </cell>
          <cell r="CQ25">
            <v>4.7236940000000001</v>
          </cell>
          <cell r="CR25">
            <v>0</v>
          </cell>
          <cell r="CS25">
            <v>4.8954279999999999</v>
          </cell>
          <cell r="CU25">
            <v>0</v>
          </cell>
          <cell r="CV25">
            <v>0</v>
          </cell>
          <cell r="CW25">
            <v>0</v>
          </cell>
          <cell r="CX25">
            <v>7.0703230000000001</v>
          </cell>
          <cell r="CY25">
            <v>6.1799780000000002</v>
          </cell>
          <cell r="CZ25">
            <v>9.0135159999999992</v>
          </cell>
          <cell r="DA25">
            <v>9.6417789999999997</v>
          </cell>
          <cell r="DB25">
            <v>9.5212690000000002</v>
          </cell>
          <cell r="DD25">
            <v>9.0671859999999995</v>
          </cell>
          <cell r="DE25">
            <v>5.7511510000000001</v>
          </cell>
          <cell r="DI25" t="str">
            <v>4 W 31-34/22</v>
          </cell>
          <cell r="DJ25">
            <v>53.958800000000004</v>
          </cell>
          <cell r="DK25">
            <v>93.718899999999991</v>
          </cell>
          <cell r="DL25">
            <v>366.47919999999999</v>
          </cell>
          <cell r="DM25">
            <v>576.42539999999997</v>
          </cell>
          <cell r="DN25">
            <v>188.20489999999998</v>
          </cell>
          <cell r="DO25">
            <v>205.9075</v>
          </cell>
          <cell r="DP25">
            <v>66.942399999999992</v>
          </cell>
          <cell r="DQ25">
            <v>28.353999999999999</v>
          </cell>
          <cell r="DR25">
            <v>25.1143</v>
          </cell>
          <cell r="DS25">
            <v>46.443599999999996</v>
          </cell>
          <cell r="DT25">
            <v>27.2454</v>
          </cell>
          <cell r="DU25">
            <v>8.1300000000000008</v>
          </cell>
          <cell r="DV25">
            <v>132.2225</v>
          </cell>
          <cell r="DW25">
            <v>12.703200000000001</v>
          </cell>
          <cell r="DX25">
            <v>5.0750000000000002</v>
          </cell>
          <cell r="DY25">
            <v>284.61</v>
          </cell>
          <cell r="DZ25">
            <v>11.0604</v>
          </cell>
          <cell r="EA25">
            <v>95.596899999999991</v>
          </cell>
          <cell r="EB25">
            <v>16.736000000000001</v>
          </cell>
          <cell r="EC25">
            <v>3879.0302000000001</v>
          </cell>
          <cell r="EE25">
            <v>352.62329999999997</v>
          </cell>
          <cell r="EF25">
            <v>656.67180000000008</v>
          </cell>
          <cell r="EG25">
            <v>1634.7531999999999</v>
          </cell>
          <cell r="EH25">
            <v>2289.9748</v>
          </cell>
          <cell r="EI25">
            <v>1396.5561</v>
          </cell>
          <cell r="EJ25">
            <v>1686.6106000000002</v>
          </cell>
          <cell r="EK25">
            <v>355.6019</v>
          </cell>
          <cell r="EL25">
            <v>201.08949999999999</v>
          </cell>
          <cell r="EM25">
            <v>292.2987</v>
          </cell>
          <cell r="EN25">
            <v>227.2886</v>
          </cell>
          <cell r="EO25">
            <v>191.3587</v>
          </cell>
          <cell r="EP25">
            <v>126.989</v>
          </cell>
          <cell r="EQ25">
            <v>661.26700000000005</v>
          </cell>
          <cell r="ER25">
            <v>152.43549999999999</v>
          </cell>
          <cell r="ES25">
            <v>29.826400000000003</v>
          </cell>
          <cell r="ET25">
            <v>1376.204</v>
          </cell>
          <cell r="EU25">
            <v>95.823700000000002</v>
          </cell>
          <cell r="EV25">
            <v>123.63369999999999</v>
          </cell>
          <cell r="EW25">
            <v>70.971999999999994</v>
          </cell>
          <cell r="EX25">
            <v>19733.755799999999</v>
          </cell>
          <cell r="EY25">
            <v>273.8578</v>
          </cell>
          <cell r="EZ25">
            <v>876.03480000000002</v>
          </cell>
          <cell r="FA25">
            <v>182.4461</v>
          </cell>
          <cell r="FB25">
            <v>1185.3126999999999</v>
          </cell>
        </row>
        <row r="26">
          <cell r="A26">
            <v>44743</v>
          </cell>
          <cell r="B26">
            <v>8.9214120000000001</v>
          </cell>
          <cell r="C26">
            <v>6.1447729999999998</v>
          </cell>
          <cell r="D26">
            <v>2.8012169999999998</v>
          </cell>
          <cell r="E26">
            <v>7.0419749999999999</v>
          </cell>
          <cell r="F26">
            <v>0</v>
          </cell>
          <cell r="G26">
            <v>17.50159</v>
          </cell>
          <cell r="H26">
            <v>14.944246</v>
          </cell>
          <cell r="J26">
            <v>5.4445350000000001</v>
          </cell>
          <cell r="K26">
            <v>0</v>
          </cell>
          <cell r="L26">
            <v>0</v>
          </cell>
          <cell r="M26">
            <v>2.6627360000000002</v>
          </cell>
          <cell r="N26">
            <v>2.703776</v>
          </cell>
          <cell r="R26">
            <v>2.2975300000000001</v>
          </cell>
          <cell r="U26">
            <v>0</v>
          </cell>
          <cell r="V26">
            <v>27.531738000000001</v>
          </cell>
          <cell r="W26">
            <v>5.2176039999999997</v>
          </cell>
          <cell r="X26">
            <v>7.4143309999999998</v>
          </cell>
          <cell r="Y26">
            <v>8.3145340000000001</v>
          </cell>
          <cell r="Z26">
            <v>5.650887</v>
          </cell>
          <cell r="AB26">
            <v>5.8955479999999998</v>
          </cell>
          <cell r="AC26">
            <v>5.757924</v>
          </cell>
          <cell r="AD26">
            <v>6.7100689999999998</v>
          </cell>
          <cell r="AE26">
            <v>4.124949</v>
          </cell>
          <cell r="AF26">
            <v>2.9175369999999998</v>
          </cell>
          <cell r="AG26">
            <v>5.8781090000000003</v>
          </cell>
          <cell r="AH26">
            <v>0</v>
          </cell>
          <cell r="AI26">
            <v>0</v>
          </cell>
          <cell r="AJ26">
            <v>4.9427329999999996</v>
          </cell>
          <cell r="AK26">
            <v>3.5228009999999998</v>
          </cell>
          <cell r="AL26">
            <v>18.878207</v>
          </cell>
          <cell r="AM26">
            <v>7.9344900000000003</v>
          </cell>
          <cell r="AN26">
            <v>5.3481019999999999</v>
          </cell>
          <cell r="AO26">
            <v>7.0477480000000003</v>
          </cell>
          <cell r="AP26">
            <v>0</v>
          </cell>
          <cell r="AQ26">
            <v>7.9173270000000002</v>
          </cell>
          <cell r="AS26">
            <v>0</v>
          </cell>
          <cell r="AT26">
            <v>0</v>
          </cell>
          <cell r="AU26">
            <v>0</v>
          </cell>
          <cell r="AV26">
            <v>9.7208769999999998</v>
          </cell>
          <cell r="AW26">
            <v>10.156000000000001</v>
          </cell>
          <cell r="AX26">
            <v>22.808595</v>
          </cell>
          <cell r="AY26">
            <v>15.658996999999999</v>
          </cell>
          <cell r="AZ26">
            <v>15.624890000000001</v>
          </cell>
          <cell r="BB26">
            <v>16.336762</v>
          </cell>
          <cell r="BC26">
            <v>0</v>
          </cell>
          <cell r="BD26">
            <v>4.2848329999999999</v>
          </cell>
          <cell r="BE26">
            <v>3.9331209999999999</v>
          </cell>
          <cell r="BF26">
            <v>1.6982900000000001</v>
          </cell>
          <cell r="BG26">
            <v>3.5991469999999999</v>
          </cell>
          <cell r="BH26">
            <v>9.9804119999999994</v>
          </cell>
          <cell r="BI26">
            <v>11.406401000000001</v>
          </cell>
          <cell r="BJ26">
            <v>11.999912999999999</v>
          </cell>
          <cell r="BL26">
            <v>2.8775469999999999</v>
          </cell>
          <cell r="BM26">
            <v>4.0529380000000002</v>
          </cell>
          <cell r="BN26">
            <v>6.8803070000000002</v>
          </cell>
          <cell r="BO26">
            <v>1.8620429999999999</v>
          </cell>
          <cell r="BP26">
            <v>1.7850440000000001</v>
          </cell>
          <cell r="BT26">
            <v>1.507935</v>
          </cell>
          <cell r="BW26">
            <v>27.668828999999999</v>
          </cell>
          <cell r="BX26">
            <v>9.6226610000000008</v>
          </cell>
          <cell r="BY26">
            <v>4.5407599999999997</v>
          </cell>
          <cell r="BZ26">
            <v>4.2772519999999998</v>
          </cell>
          <cell r="CA26">
            <v>5.3498190000000001</v>
          </cell>
          <cell r="CB26">
            <v>3.4790100000000002</v>
          </cell>
          <cell r="CD26">
            <v>2.6615929999999999</v>
          </cell>
          <cell r="CE26">
            <v>2.5212789999999998</v>
          </cell>
          <cell r="CF26">
            <v>4.0440569999999996</v>
          </cell>
          <cell r="CG26">
            <v>2.3223699999999998</v>
          </cell>
          <cell r="CH26">
            <v>1.718191</v>
          </cell>
          <cell r="CI26">
            <v>3.6332529999999998</v>
          </cell>
          <cell r="CJ26">
            <v>1.528178</v>
          </cell>
          <cell r="CK26">
            <v>2.9498609999999998</v>
          </cell>
          <cell r="CL26">
            <v>3.538516</v>
          </cell>
          <cell r="CM26">
            <v>1.9143410000000001</v>
          </cell>
          <cell r="CN26">
            <v>5.5826010000000004</v>
          </cell>
          <cell r="CO26">
            <v>4.1852340000000003</v>
          </cell>
          <cell r="CP26">
            <v>2.143405</v>
          </cell>
          <cell r="CQ26">
            <v>4.2810449999999998</v>
          </cell>
          <cell r="CR26">
            <v>7.9148310000000004</v>
          </cell>
          <cell r="CS26">
            <v>4.9886200000000001</v>
          </cell>
          <cell r="CU26">
            <v>0</v>
          </cell>
          <cell r="CV26">
            <v>0</v>
          </cell>
          <cell r="CW26">
            <v>0</v>
          </cell>
          <cell r="CX26">
            <v>7.8186439999999999</v>
          </cell>
          <cell r="CY26">
            <v>6.2352090000000002</v>
          </cell>
          <cell r="CZ26">
            <v>8.1524260000000002</v>
          </cell>
          <cell r="DA26">
            <v>9.5933220000000006</v>
          </cell>
          <cell r="DB26">
            <v>9.4814500000000006</v>
          </cell>
          <cell r="DD26">
            <v>9.0978890000000003</v>
          </cell>
          <cell r="DE26">
            <v>5.7511510000000001</v>
          </cell>
          <cell r="DI26" t="str">
            <v>4 W 27-30/22</v>
          </cell>
          <cell r="DJ26">
            <v>45.634399999999999</v>
          </cell>
          <cell r="DK26">
            <v>108.33630000000001</v>
          </cell>
          <cell r="DL26">
            <v>452.93680000000001</v>
          </cell>
          <cell r="DM26">
            <v>543.85340000000008</v>
          </cell>
          <cell r="DN26">
            <v>203.85249999999999</v>
          </cell>
          <cell r="DO26">
            <v>198.6816</v>
          </cell>
          <cell r="DP26">
            <v>92.98960000000001</v>
          </cell>
          <cell r="DQ26">
            <v>24.562000000000001</v>
          </cell>
          <cell r="DR26">
            <v>22.699099999999998</v>
          </cell>
          <cell r="DS26">
            <v>42.9056</v>
          </cell>
          <cell r="DT26">
            <v>26.809900000000003</v>
          </cell>
          <cell r="DU26">
            <v>7.532</v>
          </cell>
          <cell r="DV26">
            <v>127.3579</v>
          </cell>
          <cell r="DW26">
            <v>22.662200000000002</v>
          </cell>
          <cell r="DX26">
            <v>5.4770000000000003</v>
          </cell>
          <cell r="DY26">
            <v>374.02670000000001</v>
          </cell>
          <cell r="DZ26">
            <v>18.898499999999999</v>
          </cell>
          <cell r="EA26">
            <v>94.422699999999992</v>
          </cell>
          <cell r="EB26">
            <v>15.106200000000001</v>
          </cell>
          <cell r="EC26">
            <v>3989.5481</v>
          </cell>
          <cell r="EE26">
            <v>265.44959999999998</v>
          </cell>
          <cell r="EF26">
            <v>694.98820000000001</v>
          </cell>
          <cell r="EG26">
            <v>1614.2419</v>
          </cell>
          <cell r="EH26">
            <v>2008.2682</v>
          </cell>
          <cell r="EI26">
            <v>1675.4277999999999</v>
          </cell>
          <cell r="EJ26">
            <v>1547.8146000000002</v>
          </cell>
          <cell r="EK26">
            <v>328.40350000000001</v>
          </cell>
          <cell r="EL26">
            <v>190.3374</v>
          </cell>
          <cell r="EM26">
            <v>274.04700000000003</v>
          </cell>
          <cell r="EN26">
            <v>221.97579999999999</v>
          </cell>
          <cell r="EO26">
            <v>140.0993</v>
          </cell>
          <cell r="EP26">
            <v>119.85899999999999</v>
          </cell>
          <cell r="EQ26">
            <v>645.68719999999996</v>
          </cell>
          <cell r="ER26">
            <v>186.16759999999999</v>
          </cell>
          <cell r="ES26">
            <v>34.836400000000005</v>
          </cell>
          <cell r="ET26">
            <v>1311.9183</v>
          </cell>
          <cell r="EU26">
            <v>108.17789999999999</v>
          </cell>
          <cell r="EV26">
            <v>127.24239999999999</v>
          </cell>
          <cell r="EW26">
            <v>57.085000000000001</v>
          </cell>
          <cell r="EX26">
            <v>19656.3433</v>
          </cell>
          <cell r="EY26">
            <v>241.46729999999999</v>
          </cell>
          <cell r="EZ26">
            <v>841.44809999999995</v>
          </cell>
          <cell r="FA26">
            <v>202.8006</v>
          </cell>
          <cell r="FB26">
            <v>1305.0291000000002</v>
          </cell>
        </row>
        <row r="27">
          <cell r="A27">
            <v>44713</v>
          </cell>
          <cell r="B27">
            <v>7.9847029999999997</v>
          </cell>
          <cell r="C27">
            <v>6.6670550000000004</v>
          </cell>
          <cell r="D27">
            <v>2.7660879999999999</v>
          </cell>
          <cell r="E27">
            <v>8.2615459999999992</v>
          </cell>
          <cell r="F27">
            <v>0</v>
          </cell>
          <cell r="G27">
            <v>15.437738</v>
          </cell>
          <cell r="H27">
            <v>16.986992999999998</v>
          </cell>
          <cell r="J27">
            <v>8.0983699999999992</v>
          </cell>
          <cell r="K27">
            <v>8.1183779999999999</v>
          </cell>
          <cell r="L27">
            <v>6.9524480000000004</v>
          </cell>
          <cell r="M27">
            <v>2.3123629999999999</v>
          </cell>
          <cell r="N27">
            <v>2.6259299999999999</v>
          </cell>
          <cell r="R27">
            <v>2.1950310000000002</v>
          </cell>
          <cell r="U27">
            <v>40.788531999999996</v>
          </cell>
          <cell r="V27">
            <v>27.813973000000001</v>
          </cell>
          <cell r="W27">
            <v>0</v>
          </cell>
          <cell r="X27">
            <v>7.9872969999999999</v>
          </cell>
          <cell r="Y27">
            <v>8.9132250000000006</v>
          </cell>
          <cell r="Z27">
            <v>5.9910810000000003</v>
          </cell>
          <cell r="AB27">
            <v>5.7927460000000002</v>
          </cell>
          <cell r="AC27">
            <v>5.8357720000000004</v>
          </cell>
          <cell r="AD27">
            <v>5.8828670000000001</v>
          </cell>
          <cell r="AE27">
            <v>4.2103109999999999</v>
          </cell>
          <cell r="AF27">
            <v>2.9418600000000001</v>
          </cell>
          <cell r="AG27">
            <v>5.8130470000000001</v>
          </cell>
          <cell r="AH27">
            <v>3.0719750000000001</v>
          </cell>
          <cell r="AI27">
            <v>0</v>
          </cell>
          <cell r="AJ27">
            <v>4.943511</v>
          </cell>
          <cell r="AK27">
            <v>3.3997950000000001</v>
          </cell>
          <cell r="AL27">
            <v>12.751535000000001</v>
          </cell>
          <cell r="AM27">
            <v>7.930714</v>
          </cell>
          <cell r="AN27">
            <v>5.510548</v>
          </cell>
          <cell r="AO27">
            <v>7.5986039999999999</v>
          </cell>
          <cell r="AP27">
            <v>9.6218219999999999</v>
          </cell>
          <cell r="AQ27">
            <v>8.5270460000000003</v>
          </cell>
          <cell r="AS27">
            <v>0</v>
          </cell>
          <cell r="AT27">
            <v>14.218686999999999</v>
          </cell>
          <cell r="AU27">
            <v>17.454250999999999</v>
          </cell>
          <cell r="AV27">
            <v>9.9319319999999998</v>
          </cell>
          <cell r="AW27">
            <v>10.234806000000001</v>
          </cell>
          <cell r="AX27">
            <v>21.511161000000001</v>
          </cell>
          <cell r="AY27">
            <v>16.601687999999999</v>
          </cell>
          <cell r="AZ27">
            <v>15.630141</v>
          </cell>
          <cell r="BB27">
            <v>18.880144999999999</v>
          </cell>
          <cell r="BC27">
            <v>0</v>
          </cell>
          <cell r="BD27">
            <v>3.9335399999999998</v>
          </cell>
          <cell r="BE27">
            <v>4.072457</v>
          </cell>
          <cell r="BF27">
            <v>1.670976</v>
          </cell>
          <cell r="BG27">
            <v>3.5708630000000001</v>
          </cell>
          <cell r="BH27">
            <v>8.4872460000000007</v>
          </cell>
          <cell r="BI27">
            <v>10.489684</v>
          </cell>
          <cell r="BJ27">
            <v>10.423798</v>
          </cell>
          <cell r="BL27">
            <v>4.1274579999999998</v>
          </cell>
          <cell r="BM27">
            <v>4.0515429999999997</v>
          </cell>
          <cell r="BN27">
            <v>6.8901009999999996</v>
          </cell>
          <cell r="BO27">
            <v>1.660944</v>
          </cell>
          <cell r="BP27">
            <v>1.72481</v>
          </cell>
          <cell r="BT27">
            <v>1.4479500000000001</v>
          </cell>
          <cell r="BW27">
            <v>26.547322000000001</v>
          </cell>
          <cell r="BX27">
            <v>9.4536160000000002</v>
          </cell>
          <cell r="BY27">
            <v>4.5602130000000001</v>
          </cell>
          <cell r="BZ27">
            <v>4.4149599999999998</v>
          </cell>
          <cell r="CA27">
            <v>5.1240300000000003</v>
          </cell>
          <cell r="CB27">
            <v>3.6121379999999998</v>
          </cell>
          <cell r="CD27">
            <v>2.954002</v>
          </cell>
          <cell r="CE27">
            <v>2.8836219999999999</v>
          </cell>
          <cell r="CF27">
            <v>4.4815880000000003</v>
          </cell>
          <cell r="CG27">
            <v>2.4554369999999999</v>
          </cell>
          <cell r="CH27">
            <v>1.7654570000000001</v>
          </cell>
          <cell r="CI27">
            <v>2.7471480000000001</v>
          </cell>
          <cell r="CJ27">
            <v>1.514467</v>
          </cell>
          <cell r="CK27">
            <v>3.1665350000000001</v>
          </cell>
          <cell r="CL27">
            <v>3.538516</v>
          </cell>
          <cell r="CM27">
            <v>1.893608</v>
          </cell>
          <cell r="CN27">
            <v>5.578665</v>
          </cell>
          <cell r="CO27">
            <v>4.6966279999999996</v>
          </cell>
          <cell r="CP27">
            <v>2.1614010000000001</v>
          </cell>
          <cell r="CQ27">
            <v>4.0756569999999996</v>
          </cell>
          <cell r="CR27">
            <v>7.6451659999999997</v>
          </cell>
          <cell r="CS27">
            <v>5.122331</v>
          </cell>
          <cell r="CU27">
            <v>19.209123999999999</v>
          </cell>
          <cell r="CV27">
            <v>8.3029329999999995</v>
          </cell>
          <cell r="CW27">
            <v>11.799771</v>
          </cell>
          <cell r="CX27">
            <v>5.4741299999999997</v>
          </cell>
          <cell r="CY27">
            <v>6.3289900000000001</v>
          </cell>
          <cell r="CZ27">
            <v>7.0663499999999999</v>
          </cell>
          <cell r="DA27">
            <v>9.3143429999999992</v>
          </cell>
          <cell r="DB27">
            <v>9.516985</v>
          </cell>
          <cell r="DD27">
            <v>9.1231910000000003</v>
          </cell>
          <cell r="DE27">
            <v>5.737622</v>
          </cell>
          <cell r="DI27" t="str">
            <v>5 W 22-26/22</v>
          </cell>
          <cell r="DJ27">
            <v>80.975800000000007</v>
          </cell>
          <cell r="DK27">
            <v>158.33529999999999</v>
          </cell>
          <cell r="DL27">
            <v>674.4366</v>
          </cell>
          <cell r="DM27">
            <v>884.3</v>
          </cell>
          <cell r="DN27">
            <v>235.17760000000001</v>
          </cell>
          <cell r="DO27">
            <v>251.90220000000002</v>
          </cell>
          <cell r="DP27">
            <v>143.72060000000002</v>
          </cell>
          <cell r="DQ27">
            <v>36.814900000000002</v>
          </cell>
          <cell r="DR27">
            <v>45.667499999999997</v>
          </cell>
          <cell r="DS27">
            <v>73.0745</v>
          </cell>
          <cell r="DT27">
            <v>49.605599999999995</v>
          </cell>
          <cell r="DU27">
            <v>12.513999999999999</v>
          </cell>
          <cell r="DV27">
            <v>199.0352</v>
          </cell>
          <cell r="DW27">
            <v>37.991900000000001</v>
          </cell>
          <cell r="DX27">
            <v>12.353200000000001</v>
          </cell>
          <cell r="DY27">
            <v>470.0521</v>
          </cell>
          <cell r="DZ27">
            <v>23.263999999999999</v>
          </cell>
          <cell r="EA27">
            <v>125.91289999999999</v>
          </cell>
          <cell r="EB27">
            <v>21.33</v>
          </cell>
          <cell r="EC27">
            <v>5821.0604000000003</v>
          </cell>
          <cell r="EE27">
            <v>464.91490000000005</v>
          </cell>
          <cell r="EF27">
            <v>820.53959999999995</v>
          </cell>
          <cell r="EG27">
            <v>2465.4452999999999</v>
          </cell>
          <cell r="EH27">
            <v>2855.1779999999999</v>
          </cell>
          <cell r="EI27">
            <v>2283.3212999999996</v>
          </cell>
          <cell r="EJ27">
            <v>2169.2224000000001</v>
          </cell>
          <cell r="EK27">
            <v>577.87800000000004</v>
          </cell>
          <cell r="EL27">
            <v>271.68559999999997</v>
          </cell>
          <cell r="EM27">
            <v>339.14920000000001</v>
          </cell>
          <cell r="EN27">
            <v>390.27449999999999</v>
          </cell>
          <cell r="EO27">
            <v>219.51510000000002</v>
          </cell>
          <cell r="EP27">
            <v>161.68600000000001</v>
          </cell>
          <cell r="EQ27">
            <v>837.30290000000002</v>
          </cell>
          <cell r="ER27">
            <v>312.64330000000001</v>
          </cell>
          <cell r="ES27">
            <v>59.072099999999999</v>
          </cell>
          <cell r="ET27">
            <v>1906.5791000000002</v>
          </cell>
          <cell r="EU27">
            <v>174.62079999999997</v>
          </cell>
          <cell r="EV27">
            <v>182.70929999999998</v>
          </cell>
          <cell r="EW27">
            <v>94.888999999999996</v>
          </cell>
          <cell r="EX27">
            <v>27895.013300000002</v>
          </cell>
          <cell r="EY27">
            <v>351.95699999999999</v>
          </cell>
          <cell r="EZ27">
            <v>1306.0975000000001</v>
          </cell>
          <cell r="FA27">
            <v>295.33509999999995</v>
          </cell>
          <cell r="FB27">
            <v>1963.6826000000001</v>
          </cell>
        </row>
        <row r="28">
          <cell r="A28">
            <v>44682</v>
          </cell>
          <cell r="B28">
            <v>4.5554920000000001</v>
          </cell>
          <cell r="C28">
            <v>6.0737030000000001</v>
          </cell>
          <cell r="D28">
            <v>2.766219</v>
          </cell>
          <cell r="E28">
            <v>5.6796920000000002</v>
          </cell>
          <cell r="F28">
            <v>0</v>
          </cell>
          <cell r="G28">
            <v>10.920082000000001</v>
          </cell>
          <cell r="H28">
            <v>9.4837209999999992</v>
          </cell>
          <cell r="J28">
            <v>4.5108639999999998</v>
          </cell>
          <cell r="K28">
            <v>8.5288129999999995</v>
          </cell>
          <cell r="L28">
            <v>0</v>
          </cell>
          <cell r="M28">
            <v>2.693136</v>
          </cell>
          <cell r="N28">
            <v>3.4287589999999999</v>
          </cell>
          <cell r="R28">
            <v>2.5594960000000002</v>
          </cell>
          <cell r="U28">
            <v>36.982647</v>
          </cell>
          <cell r="V28">
            <v>28.998633999999999</v>
          </cell>
          <cell r="W28">
            <v>0</v>
          </cell>
          <cell r="X28">
            <v>6.4290570000000002</v>
          </cell>
          <cell r="Y28">
            <v>6.6168779999999998</v>
          </cell>
          <cell r="Z28">
            <v>6.0890940000000002</v>
          </cell>
          <cell r="AB28">
            <v>0</v>
          </cell>
          <cell r="AC28">
            <v>6.2148810000000001</v>
          </cell>
          <cell r="AD28">
            <v>5.7522489999999999</v>
          </cell>
          <cell r="AE28">
            <v>3.5949499999999999</v>
          </cell>
          <cell r="AF28">
            <v>2.726064</v>
          </cell>
          <cell r="AG28">
            <v>5.7315779999999998</v>
          </cell>
          <cell r="AH28">
            <v>3.083806</v>
          </cell>
          <cell r="AI28">
            <v>6.3626100000000001</v>
          </cell>
          <cell r="AJ28">
            <v>4.943511</v>
          </cell>
          <cell r="AK28">
            <v>3.590465</v>
          </cell>
          <cell r="AL28">
            <v>14.151631999999999</v>
          </cell>
          <cell r="AM28">
            <v>8.1832390000000004</v>
          </cell>
          <cell r="AN28">
            <v>4.7393679999999998</v>
          </cell>
          <cell r="AO28">
            <v>5.3467560000000001</v>
          </cell>
          <cell r="AP28">
            <v>9.9454589999999996</v>
          </cell>
          <cell r="AQ28">
            <v>5.3216580000000002</v>
          </cell>
          <cell r="AS28">
            <v>25.862721000000001</v>
          </cell>
          <cell r="AT28">
            <v>15.729048000000001</v>
          </cell>
          <cell r="AU28">
            <v>18.550896999999999</v>
          </cell>
          <cell r="AV28">
            <v>9.9</v>
          </cell>
          <cell r="AW28">
            <v>10.196146000000001</v>
          </cell>
          <cell r="AX28">
            <v>21.401838000000001</v>
          </cell>
          <cell r="AY28">
            <v>16.231733999999999</v>
          </cell>
          <cell r="AZ28">
            <v>15.838343</v>
          </cell>
          <cell r="BB28">
            <v>17.064198000000001</v>
          </cell>
          <cell r="BC28">
            <v>0</v>
          </cell>
          <cell r="BD28">
            <v>3.0276320000000001</v>
          </cell>
          <cell r="BE28">
            <v>4.0123540000000002</v>
          </cell>
          <cell r="BF28">
            <v>1.5875440000000001</v>
          </cell>
          <cell r="BG28">
            <v>3.8243230000000001</v>
          </cell>
          <cell r="BH28">
            <v>6.2357329999999997</v>
          </cell>
          <cell r="BI28">
            <v>9.2786439999999999</v>
          </cell>
          <cell r="BJ28">
            <v>8.742146</v>
          </cell>
          <cell r="BL28">
            <v>2.9642270000000002</v>
          </cell>
          <cell r="BM28">
            <v>3.8247070000000001</v>
          </cell>
          <cell r="BN28">
            <v>6.6036149999999996</v>
          </cell>
          <cell r="BO28">
            <v>1.78267</v>
          </cell>
          <cell r="BP28">
            <v>1.8170759999999999</v>
          </cell>
          <cell r="BT28">
            <v>1.452283</v>
          </cell>
          <cell r="BW28">
            <v>23.657817999999999</v>
          </cell>
          <cell r="BX28">
            <v>8.7356700000000007</v>
          </cell>
          <cell r="BY28">
            <v>4.6544189999999999</v>
          </cell>
          <cell r="BZ28">
            <v>4.0726490000000002</v>
          </cell>
          <cell r="CA28">
            <v>4.6170879999999999</v>
          </cell>
          <cell r="CB28">
            <v>3.8147000000000002</v>
          </cell>
          <cell r="CD28">
            <v>2.2960720000000001</v>
          </cell>
          <cell r="CE28">
            <v>2.4743140000000001</v>
          </cell>
          <cell r="CF28">
            <v>3.9141780000000002</v>
          </cell>
          <cell r="CG28">
            <v>1.7345029999999999</v>
          </cell>
          <cell r="CH28">
            <v>1.9706319999999999</v>
          </cell>
          <cell r="CI28">
            <v>2.6153059999999999</v>
          </cell>
          <cell r="CJ28">
            <v>1.4955689999999999</v>
          </cell>
          <cell r="CK28">
            <v>3.1555520000000001</v>
          </cell>
          <cell r="CL28">
            <v>3.538516</v>
          </cell>
          <cell r="CM28">
            <v>1.7095769999999999</v>
          </cell>
          <cell r="CN28">
            <v>5.578665</v>
          </cell>
          <cell r="CO28">
            <v>4.0033079999999996</v>
          </cell>
          <cell r="CP28">
            <v>1.529169</v>
          </cell>
          <cell r="CQ28">
            <v>4.1305750000000003</v>
          </cell>
          <cell r="CR28">
            <v>6.8315549999999998</v>
          </cell>
          <cell r="CS28">
            <v>3.0865619999999998</v>
          </cell>
          <cell r="CU28">
            <v>20.270282999999999</v>
          </cell>
          <cell r="CV28">
            <v>6.3542959999999997</v>
          </cell>
          <cell r="CW28">
            <v>10.712358999999999</v>
          </cell>
          <cell r="CX28">
            <v>5.5397270000000001</v>
          </cell>
          <cell r="CY28">
            <v>7.2741249999999997</v>
          </cell>
          <cell r="CZ28">
            <v>7.6919729999999999</v>
          </cell>
          <cell r="DA28">
            <v>8.4754649999999998</v>
          </cell>
          <cell r="DB28">
            <v>9.5155969999999996</v>
          </cell>
          <cell r="DD28">
            <v>9.0514899999999994</v>
          </cell>
          <cell r="DE28">
            <v>5.7511510000000001</v>
          </cell>
          <cell r="DI28" t="str">
            <v>4 W 18-21/22</v>
          </cell>
          <cell r="DJ28">
            <v>86.091200000000001</v>
          </cell>
          <cell r="DK28">
            <v>98.209199999999996</v>
          </cell>
          <cell r="DL28">
            <v>522.64920000000006</v>
          </cell>
          <cell r="DM28">
            <v>743.30399999999997</v>
          </cell>
          <cell r="DN28">
            <v>221.30079999999998</v>
          </cell>
          <cell r="DO28">
            <v>202.5102</v>
          </cell>
          <cell r="DP28">
            <v>155.4041</v>
          </cell>
          <cell r="DQ28">
            <v>30.173999999999999</v>
          </cell>
          <cell r="DR28">
            <v>57.4176</v>
          </cell>
          <cell r="DS28">
            <v>91.406600000000012</v>
          </cell>
          <cell r="DT28">
            <v>61.0548</v>
          </cell>
          <cell r="DU28">
            <v>7.8849999999999998</v>
          </cell>
          <cell r="DV28">
            <v>194.87690000000001</v>
          </cell>
          <cell r="DW28">
            <v>37.165399999999998</v>
          </cell>
          <cell r="DX28">
            <v>17.126099999999997</v>
          </cell>
          <cell r="DY28">
            <v>436.96940000000001</v>
          </cell>
          <cell r="DZ28">
            <v>29.709400000000002</v>
          </cell>
          <cell r="EA28">
            <v>113.812</v>
          </cell>
          <cell r="EB28">
            <v>17.100000000000001</v>
          </cell>
          <cell r="EC28">
            <v>5349.4799000000003</v>
          </cell>
          <cell r="EE28">
            <v>384.11270000000002</v>
          </cell>
          <cell r="EF28">
            <v>629.59130000000005</v>
          </cell>
          <cell r="EG28">
            <v>1793.0956999999999</v>
          </cell>
          <cell r="EH28">
            <v>2577.1872000000003</v>
          </cell>
          <cell r="EI28">
            <v>1419.5656999999999</v>
          </cell>
          <cell r="EJ28">
            <v>1839.9008000000001</v>
          </cell>
          <cell r="EK28">
            <v>440.83870000000002</v>
          </cell>
          <cell r="EL28">
            <v>224.69550000000001</v>
          </cell>
          <cell r="EM28">
            <v>365.85329999999999</v>
          </cell>
          <cell r="EN28">
            <v>393.40570000000002</v>
          </cell>
          <cell r="EO28">
            <v>231.61879999999999</v>
          </cell>
          <cell r="EP28">
            <v>113.726</v>
          </cell>
          <cell r="EQ28">
            <v>740.01980000000003</v>
          </cell>
          <cell r="ER28">
            <v>259.75470000000001</v>
          </cell>
          <cell r="ES28">
            <v>71.187600000000003</v>
          </cell>
          <cell r="ET28">
            <v>1517.8373999999999</v>
          </cell>
          <cell r="EU28">
            <v>153.1874</v>
          </cell>
          <cell r="EV28">
            <v>165.81010000000001</v>
          </cell>
          <cell r="EW28">
            <v>93.15</v>
          </cell>
          <cell r="EX28">
            <v>23760.712100000001</v>
          </cell>
          <cell r="EY28">
            <v>363.73629999999997</v>
          </cell>
          <cell r="EZ28">
            <v>915.6105</v>
          </cell>
          <cell r="FA28">
            <v>284.24359999999996</v>
          </cell>
          <cell r="FB28">
            <v>1551.7754</v>
          </cell>
        </row>
        <row r="29">
          <cell r="A29">
            <v>44652</v>
          </cell>
          <cell r="B29">
            <v>4.3538730000000001</v>
          </cell>
          <cell r="C29">
            <v>5.7157939999999998</v>
          </cell>
          <cell r="D29">
            <v>1.9438059999999999</v>
          </cell>
          <cell r="E29">
            <v>5.1957310000000003</v>
          </cell>
          <cell r="F29">
            <v>0</v>
          </cell>
          <cell r="G29">
            <v>11.232499000000001</v>
          </cell>
          <cell r="H29">
            <v>8.0167889999999993</v>
          </cell>
          <cell r="J29">
            <v>4.5139670000000001</v>
          </cell>
          <cell r="K29">
            <v>8.6</v>
          </cell>
          <cell r="L29">
            <v>0</v>
          </cell>
          <cell r="M29">
            <v>2.8911349999999998</v>
          </cell>
          <cell r="N29">
            <v>2.307836</v>
          </cell>
          <cell r="R29">
            <v>2.7416710000000002</v>
          </cell>
          <cell r="U29">
            <v>39.028492999999997</v>
          </cell>
          <cell r="V29">
            <v>26.177434000000002</v>
          </cell>
          <cell r="W29">
            <v>0</v>
          </cell>
          <cell r="X29">
            <v>5.1551119999999999</v>
          </cell>
          <cell r="Y29">
            <v>4.5540000000000003</v>
          </cell>
          <cell r="Z29">
            <v>5.5645179999999996</v>
          </cell>
          <cell r="AB29">
            <v>0</v>
          </cell>
          <cell r="AC29">
            <v>0</v>
          </cell>
          <cell r="AD29">
            <v>5.3780039999999998</v>
          </cell>
          <cell r="AE29">
            <v>3.6651280000000002</v>
          </cell>
          <cell r="AF29">
            <v>2.6393659999999999</v>
          </cell>
          <cell r="AG29">
            <v>5.7702679999999997</v>
          </cell>
          <cell r="AH29">
            <v>3.0848300000000002</v>
          </cell>
          <cell r="AI29">
            <v>6.903632</v>
          </cell>
          <cell r="AJ29">
            <v>4.9427070000000004</v>
          </cell>
          <cell r="AK29">
            <v>3.559186</v>
          </cell>
          <cell r="AL29">
            <v>14.660021</v>
          </cell>
          <cell r="AM29">
            <v>8.0464680000000008</v>
          </cell>
          <cell r="AN29">
            <v>4.7886899999999999</v>
          </cell>
          <cell r="AO29">
            <v>3.7884609999999999</v>
          </cell>
          <cell r="AP29">
            <v>0</v>
          </cell>
          <cell r="AQ29">
            <v>4.6663639999999997</v>
          </cell>
          <cell r="AS29">
            <v>0</v>
          </cell>
          <cell r="AT29">
            <v>17.269784999999999</v>
          </cell>
          <cell r="AU29">
            <v>18.751809000000002</v>
          </cell>
          <cell r="AV29">
            <v>9.9</v>
          </cell>
          <cell r="AW29">
            <v>8.9404330000000005</v>
          </cell>
          <cell r="AX29">
            <v>21.785722</v>
          </cell>
          <cell r="AY29">
            <v>16.869195999999999</v>
          </cell>
          <cell r="AZ29">
            <v>15.681951</v>
          </cell>
          <cell r="BB29">
            <v>18.123486</v>
          </cell>
          <cell r="BC29">
            <v>7.3759009999999998</v>
          </cell>
          <cell r="BD29">
            <v>2.6124649999999998</v>
          </cell>
          <cell r="BE29">
            <v>3.942704</v>
          </cell>
          <cell r="BF29">
            <v>1.217908</v>
          </cell>
          <cell r="BG29">
            <v>4.0287249999999997</v>
          </cell>
          <cell r="BH29">
            <v>5.8670929999999997</v>
          </cell>
          <cell r="BI29">
            <v>8.7646750000000004</v>
          </cell>
          <cell r="BJ29">
            <v>7.5142509999999998</v>
          </cell>
          <cell r="BL29">
            <v>3.1938309999999999</v>
          </cell>
          <cell r="BM29">
            <v>4.484775</v>
          </cell>
          <cell r="BN29">
            <v>5.568505</v>
          </cell>
          <cell r="BO29">
            <v>2.1218650000000001</v>
          </cell>
          <cell r="BP29">
            <v>1.3244800000000001</v>
          </cell>
          <cell r="BT29">
            <v>1.9199539999999999</v>
          </cell>
          <cell r="BW29">
            <v>22.641694999999999</v>
          </cell>
          <cell r="BX29">
            <v>8.6181140000000003</v>
          </cell>
          <cell r="BY29">
            <v>4.5435210000000001</v>
          </cell>
          <cell r="BZ29">
            <v>2.7512840000000001</v>
          </cell>
          <cell r="CA29">
            <v>2.8997959999999998</v>
          </cell>
          <cell r="CB29">
            <v>3.3993370000000001</v>
          </cell>
          <cell r="CD29">
            <v>1.99682</v>
          </cell>
          <cell r="CE29">
            <v>1.967252</v>
          </cell>
          <cell r="CF29">
            <v>3.3208389999999999</v>
          </cell>
          <cell r="CG29">
            <v>1.969689</v>
          </cell>
          <cell r="CH29">
            <v>1.374716</v>
          </cell>
          <cell r="CI29">
            <v>2.5794299999999999</v>
          </cell>
          <cell r="CJ29">
            <v>1.3585560000000001</v>
          </cell>
          <cell r="CK29">
            <v>3.138036</v>
          </cell>
          <cell r="CL29">
            <v>3.5302479999999998</v>
          </cell>
          <cell r="CM29">
            <v>1.8586469999999999</v>
          </cell>
          <cell r="CN29">
            <v>5.578665</v>
          </cell>
          <cell r="CO29">
            <v>4.3076749999999997</v>
          </cell>
          <cell r="CP29">
            <v>1.920855</v>
          </cell>
          <cell r="CQ29">
            <v>2.962332</v>
          </cell>
          <cell r="CR29">
            <v>8.6215960000000003</v>
          </cell>
          <cell r="CS29">
            <v>2.3018149999999999</v>
          </cell>
          <cell r="CU29">
            <v>20.622164000000001</v>
          </cell>
          <cell r="CV29">
            <v>8.0725660000000001</v>
          </cell>
          <cell r="CW29">
            <v>12.128558</v>
          </cell>
          <cell r="CX29">
            <v>5.4785079999999997</v>
          </cell>
          <cell r="CY29">
            <v>7.3923800000000002</v>
          </cell>
          <cell r="CZ29">
            <v>8.4903499999999994</v>
          </cell>
          <cell r="DA29">
            <v>9.0504390000000008</v>
          </cell>
          <cell r="DB29">
            <v>9.5105649999999997</v>
          </cell>
          <cell r="DD29">
            <v>9.0910019999999996</v>
          </cell>
          <cell r="DE29">
            <v>5.7425160000000002</v>
          </cell>
          <cell r="DI29" t="str">
            <v>4 W 14-17/22</v>
          </cell>
          <cell r="DJ29">
            <v>134.56649999999999</v>
          </cell>
          <cell r="DK29">
            <v>118.2731</v>
          </cell>
          <cell r="DL29">
            <v>476.05959999999999</v>
          </cell>
          <cell r="DM29">
            <v>833.15640000000008</v>
          </cell>
          <cell r="DN29">
            <v>189.42679999999999</v>
          </cell>
          <cell r="DO29">
            <v>198.84179999999998</v>
          </cell>
          <cell r="DP29">
            <v>242.68860000000001</v>
          </cell>
          <cell r="DQ29">
            <v>33.417000000000002</v>
          </cell>
          <cell r="DR29">
            <v>83.01939999999999</v>
          </cell>
          <cell r="DS29">
            <v>123.3503</v>
          </cell>
          <cell r="DT29">
            <v>67.041499999999999</v>
          </cell>
          <cell r="DU29">
            <v>3.5939999999999999</v>
          </cell>
          <cell r="DV29">
            <v>176.02449999999999</v>
          </cell>
          <cell r="DW29">
            <v>31.474499999999999</v>
          </cell>
          <cell r="DX29">
            <v>29.373999999999999</v>
          </cell>
          <cell r="DY29">
            <v>384.08580000000001</v>
          </cell>
          <cell r="DZ29">
            <v>18.446300000000001</v>
          </cell>
          <cell r="EA29">
            <v>136.48339999999999</v>
          </cell>
          <cell r="EB29">
            <v>23.734000000000002</v>
          </cell>
          <cell r="EC29">
            <v>5496.5275000000001</v>
          </cell>
          <cell r="EE29">
            <v>671.6232</v>
          </cell>
          <cell r="EF29">
            <v>508.28800000000001</v>
          </cell>
          <cell r="EG29">
            <v>1580.7081000000001</v>
          </cell>
          <cell r="EH29">
            <v>2456.4476</v>
          </cell>
          <cell r="EI29">
            <v>1008.5668000000001</v>
          </cell>
          <cell r="EJ29">
            <v>1927.7845</v>
          </cell>
          <cell r="EK29">
            <v>514.79909999999995</v>
          </cell>
          <cell r="EL29">
            <v>231.95760000000001</v>
          </cell>
          <cell r="EM29">
            <v>489.0367</v>
          </cell>
          <cell r="EN29">
            <v>473.03649999999999</v>
          </cell>
          <cell r="EO29">
            <v>336.67259999999999</v>
          </cell>
          <cell r="EP29">
            <v>131.43299999999999</v>
          </cell>
          <cell r="EQ29">
            <v>686.21559999999999</v>
          </cell>
          <cell r="ER29">
            <v>237.98429999999999</v>
          </cell>
          <cell r="ES29">
            <v>138.3485</v>
          </cell>
          <cell r="ET29">
            <v>1389.8440000000001</v>
          </cell>
          <cell r="EU29">
            <v>152.88120000000001</v>
          </cell>
          <cell r="EV29">
            <v>181.31389999999999</v>
          </cell>
          <cell r="EW29">
            <v>126.346</v>
          </cell>
          <cell r="EX29">
            <v>22749.716700000001</v>
          </cell>
          <cell r="EY29">
            <v>349.65159999999997</v>
          </cell>
          <cell r="EZ29">
            <v>818.77940000000001</v>
          </cell>
          <cell r="FA29">
            <v>255.42320000000001</v>
          </cell>
          <cell r="FB29">
            <v>1372.3673000000001</v>
          </cell>
        </row>
        <row r="30">
          <cell r="A30">
            <v>44621</v>
          </cell>
          <cell r="B30">
            <v>4.357494</v>
          </cell>
          <cell r="C30">
            <v>4.8419949999999998</v>
          </cell>
          <cell r="D30">
            <v>1.575359</v>
          </cell>
          <cell r="E30">
            <v>4.5779069999999997</v>
          </cell>
          <cell r="F30">
            <v>0</v>
          </cell>
          <cell r="G30">
            <v>11.366097</v>
          </cell>
          <cell r="H30">
            <v>7.2487729999999999</v>
          </cell>
          <cell r="J30">
            <v>4.154649</v>
          </cell>
          <cell r="K30">
            <v>8.5940790000000007</v>
          </cell>
          <cell r="L30">
            <v>0</v>
          </cell>
          <cell r="M30">
            <v>2.961722</v>
          </cell>
          <cell r="N30">
            <v>1.9545269999999999</v>
          </cell>
          <cell r="R30">
            <v>2.8168319999999998</v>
          </cell>
          <cell r="U30">
            <v>39.911971000000001</v>
          </cell>
          <cell r="V30">
            <v>20.249154000000001</v>
          </cell>
          <cell r="W30">
            <v>4.6569570000000002</v>
          </cell>
          <cell r="X30">
            <v>5.0883190000000003</v>
          </cell>
          <cell r="Y30">
            <v>4.3250999999999999</v>
          </cell>
          <cell r="Z30">
            <v>5.6932809999999998</v>
          </cell>
          <cell r="AB30">
            <v>0</v>
          </cell>
          <cell r="AC30">
            <v>4.3640980000000003</v>
          </cell>
          <cell r="AD30">
            <v>5.1990679999999996</v>
          </cell>
          <cell r="AE30">
            <v>3.5363790000000002</v>
          </cell>
          <cell r="AF30">
            <v>1.8785860000000001</v>
          </cell>
          <cell r="AG30">
            <v>5.4571290000000001</v>
          </cell>
          <cell r="AH30">
            <v>3.0624180000000001</v>
          </cell>
          <cell r="AI30">
            <v>6.9042300000000001</v>
          </cell>
          <cell r="AJ30">
            <v>4.9427329999999996</v>
          </cell>
          <cell r="AK30">
            <v>2.6978629999999999</v>
          </cell>
          <cell r="AL30">
            <v>14.737721000000001</v>
          </cell>
          <cell r="AM30">
            <v>7.3062810000000002</v>
          </cell>
          <cell r="AN30">
            <v>4.9000000000000004</v>
          </cell>
          <cell r="AO30">
            <v>4.0668540000000002</v>
          </cell>
          <cell r="AP30">
            <v>0</v>
          </cell>
          <cell r="AQ30">
            <v>4.4796189999999996</v>
          </cell>
          <cell r="AS30">
            <v>0</v>
          </cell>
          <cell r="AT30">
            <v>17.891348000000001</v>
          </cell>
          <cell r="AU30">
            <v>19.689395000000001</v>
          </cell>
          <cell r="AV30">
            <v>9.9</v>
          </cell>
          <cell r="AW30">
            <v>7.8191879999999996</v>
          </cell>
          <cell r="AX30">
            <v>20.481120000000001</v>
          </cell>
          <cell r="AY30">
            <v>15.162989</v>
          </cell>
          <cell r="AZ30">
            <v>15.624890000000001</v>
          </cell>
          <cell r="BB30">
            <v>16.957962999999999</v>
          </cell>
          <cell r="BC30">
            <v>7.1204039999999997</v>
          </cell>
          <cell r="BD30">
            <v>2.7068469999999998</v>
          </cell>
          <cell r="BE30">
            <v>3.7050130000000001</v>
          </cell>
          <cell r="BF30">
            <v>1.266947</v>
          </cell>
          <cell r="BG30">
            <v>3.5781459999999998</v>
          </cell>
          <cell r="BH30">
            <v>4.8925859999999997</v>
          </cell>
          <cell r="BI30">
            <v>6.5774910000000002</v>
          </cell>
          <cell r="BJ30">
            <v>6.2903960000000003</v>
          </cell>
          <cell r="BL30">
            <v>2.5953539999999999</v>
          </cell>
          <cell r="BM30">
            <v>4.2577309999999997</v>
          </cell>
          <cell r="BN30">
            <v>4.9974509999999999</v>
          </cell>
          <cell r="BO30">
            <v>2.1508129999999999</v>
          </cell>
          <cell r="BP30">
            <v>1.1022179999999999</v>
          </cell>
          <cell r="BT30">
            <v>2.027501</v>
          </cell>
          <cell r="BW30">
            <v>22.858367999999999</v>
          </cell>
          <cell r="BX30">
            <v>7.7183229999999998</v>
          </cell>
          <cell r="BY30">
            <v>3.8481559999999999</v>
          </cell>
          <cell r="BZ30">
            <v>2.5732599999999999</v>
          </cell>
          <cell r="CA30">
            <v>2.7479260000000001</v>
          </cell>
          <cell r="CB30">
            <v>3.113559</v>
          </cell>
          <cell r="CD30">
            <v>1.9661979999999999</v>
          </cell>
          <cell r="CE30">
            <v>1.8963449999999999</v>
          </cell>
          <cell r="CF30">
            <v>3.322438</v>
          </cell>
          <cell r="CG30">
            <v>1.9442900000000001</v>
          </cell>
          <cell r="CH30">
            <v>1.113958</v>
          </cell>
          <cell r="CI30">
            <v>2.5794890000000001</v>
          </cell>
          <cell r="CJ30">
            <v>1.4468540000000001</v>
          </cell>
          <cell r="CK30">
            <v>3.3691230000000001</v>
          </cell>
          <cell r="CL30">
            <v>3.5228100000000002</v>
          </cell>
          <cell r="CM30">
            <v>1.3282860000000001</v>
          </cell>
          <cell r="CN30">
            <v>5.578665</v>
          </cell>
          <cell r="CO30">
            <v>4.1500880000000002</v>
          </cell>
          <cell r="CP30">
            <v>2.1170979999999999</v>
          </cell>
          <cell r="CQ30">
            <v>3.0577909999999999</v>
          </cell>
          <cell r="CR30">
            <v>7.7177829999999998</v>
          </cell>
          <cell r="CS30">
            <v>2.4493550000000002</v>
          </cell>
          <cell r="CU30">
            <v>0</v>
          </cell>
          <cell r="CV30">
            <v>8.5657219999999992</v>
          </cell>
          <cell r="CW30">
            <v>10.326324</v>
          </cell>
          <cell r="CX30">
            <v>5.4961330000000004</v>
          </cell>
          <cell r="CY30">
            <v>5.6719099999999996</v>
          </cell>
          <cell r="CZ30">
            <v>7.4982069999999998</v>
          </cell>
          <cell r="DA30">
            <v>9.1013719999999996</v>
          </cell>
          <cell r="DB30">
            <v>9.527018</v>
          </cell>
          <cell r="DD30">
            <v>9.084797</v>
          </cell>
          <cell r="DE30">
            <v>5.7347359999999998</v>
          </cell>
          <cell r="DI30" t="str">
            <v>5 W 09-13/22</v>
          </cell>
          <cell r="DJ30">
            <v>175.27429999999998</v>
          </cell>
          <cell r="DK30">
            <v>166.4528</v>
          </cell>
          <cell r="DL30">
            <v>595.82100000000003</v>
          </cell>
          <cell r="DM30">
            <v>1215.7071000000001</v>
          </cell>
          <cell r="DN30">
            <v>263.6558</v>
          </cell>
          <cell r="DO30">
            <v>236.55270000000002</v>
          </cell>
          <cell r="DP30">
            <v>315.0521</v>
          </cell>
          <cell r="DQ30">
            <v>46.530999999999999</v>
          </cell>
          <cell r="DR30">
            <v>134.46850000000001</v>
          </cell>
          <cell r="DS30">
            <v>173.44900000000001</v>
          </cell>
          <cell r="DT30">
            <v>87.68889999999999</v>
          </cell>
          <cell r="DU30">
            <v>21.245000000000001</v>
          </cell>
          <cell r="DV30">
            <v>128.83360000000002</v>
          </cell>
          <cell r="DW30">
            <v>48.909300000000002</v>
          </cell>
          <cell r="DX30">
            <v>55.921699999999994</v>
          </cell>
          <cell r="DY30">
            <v>475.46440000000001</v>
          </cell>
          <cell r="DZ30">
            <v>17.690000000000001</v>
          </cell>
          <cell r="EA30">
            <v>232.0822</v>
          </cell>
          <cell r="EB30">
            <v>37.725999999999999</v>
          </cell>
          <cell r="EC30">
            <v>7128.8096999999998</v>
          </cell>
          <cell r="EE30">
            <v>899.84519999999998</v>
          </cell>
          <cell r="EF30">
            <v>931.36450000000002</v>
          </cell>
          <cell r="EG30">
            <v>1790.8493999999998</v>
          </cell>
          <cell r="EH30">
            <v>3286.4155000000001</v>
          </cell>
          <cell r="EI30">
            <v>938.90019999999993</v>
          </cell>
          <cell r="EJ30">
            <v>2468.1642999999999</v>
          </cell>
          <cell r="EK30">
            <v>762.33540000000005</v>
          </cell>
          <cell r="EL30">
            <v>307.36609999999996</v>
          </cell>
          <cell r="EM30">
            <v>775.97169999999994</v>
          </cell>
          <cell r="EN30">
            <v>738.88080000000002</v>
          </cell>
          <cell r="EO30">
            <v>513.49680000000001</v>
          </cell>
          <cell r="EP30">
            <v>161.738</v>
          </cell>
          <cell r="EQ30">
            <v>630.74559999999997</v>
          </cell>
          <cell r="ER30">
            <v>374.01729999999998</v>
          </cell>
          <cell r="ES30">
            <v>243.1446</v>
          </cell>
          <cell r="ET30">
            <v>1780.1768</v>
          </cell>
          <cell r="EU30">
            <v>133.66</v>
          </cell>
          <cell r="EV30">
            <v>247.8664</v>
          </cell>
          <cell r="EW30">
            <v>181.05799999999999</v>
          </cell>
          <cell r="EX30">
            <v>28521.0759</v>
          </cell>
          <cell r="EY30">
            <v>480.06390000000005</v>
          </cell>
          <cell r="EZ30">
            <v>1077.4525000000001</v>
          </cell>
          <cell r="FA30">
            <v>350.2491</v>
          </cell>
          <cell r="FB30">
            <v>1496.1894</v>
          </cell>
        </row>
        <row r="31">
          <cell r="A31">
            <v>44593</v>
          </cell>
          <cell r="B31">
            <v>4.2738339999999999</v>
          </cell>
          <cell r="C31">
            <v>4.3154110000000001</v>
          </cell>
          <cell r="D31">
            <v>1.690064</v>
          </cell>
          <cell r="E31">
            <v>4.2309679999999998</v>
          </cell>
          <cell r="F31">
            <v>0</v>
          </cell>
          <cell r="G31">
            <v>11.758063</v>
          </cell>
          <cell r="H31">
            <v>7.2328729999999997</v>
          </cell>
          <cell r="J31">
            <v>4.5784279999999997</v>
          </cell>
          <cell r="K31">
            <v>8.0364159999999991</v>
          </cell>
          <cell r="L31">
            <v>7.5670359999999999</v>
          </cell>
          <cell r="M31">
            <v>0</v>
          </cell>
          <cell r="N31">
            <v>2.1218859999999999</v>
          </cell>
          <cell r="R31">
            <v>2.5529890000000002</v>
          </cell>
          <cell r="U31">
            <v>37.900236999999997</v>
          </cell>
          <cell r="V31">
            <v>18.48451</v>
          </cell>
          <cell r="W31">
            <v>4.7390639999999999</v>
          </cell>
          <cell r="X31">
            <v>4.9154739999999997</v>
          </cell>
          <cell r="Y31">
            <v>4.5091780000000004</v>
          </cell>
          <cell r="Z31">
            <v>5.6621579999999998</v>
          </cell>
          <cell r="AB31">
            <v>0</v>
          </cell>
          <cell r="AC31">
            <v>4.583367</v>
          </cell>
          <cell r="AD31">
            <v>5.4386140000000003</v>
          </cell>
          <cell r="AE31">
            <v>3.5684200000000001</v>
          </cell>
          <cell r="AF31">
            <v>1.803647</v>
          </cell>
          <cell r="AG31">
            <v>5.558954</v>
          </cell>
          <cell r="AH31">
            <v>2.8915169999999999</v>
          </cell>
          <cell r="AI31">
            <v>7.0255970000000003</v>
          </cell>
          <cell r="AJ31">
            <v>4.9426509999999997</v>
          </cell>
          <cell r="AK31">
            <v>2.47662</v>
          </cell>
          <cell r="AL31">
            <v>14.887294000000001</v>
          </cell>
          <cell r="AM31">
            <v>6.9168500000000002</v>
          </cell>
          <cell r="AN31">
            <v>4.9000000000000004</v>
          </cell>
          <cell r="AO31">
            <v>4.2850630000000001</v>
          </cell>
          <cell r="AP31">
            <v>0</v>
          </cell>
          <cell r="AQ31">
            <v>3.7536170000000002</v>
          </cell>
          <cell r="AS31">
            <v>0</v>
          </cell>
          <cell r="AT31">
            <v>20.057112</v>
          </cell>
          <cell r="AU31">
            <v>0</v>
          </cell>
          <cell r="AV31">
            <v>9.5326280000000008</v>
          </cell>
          <cell r="AW31">
            <v>6.6004339999999999</v>
          </cell>
          <cell r="AX31">
            <v>13.372216</v>
          </cell>
          <cell r="AY31">
            <v>16.505998999999999</v>
          </cell>
          <cell r="AZ31">
            <v>15.624338</v>
          </cell>
          <cell r="BB31">
            <v>16.640488000000001</v>
          </cell>
          <cell r="BC31">
            <v>7.117934</v>
          </cell>
          <cell r="BD31">
            <v>3.1194139999999999</v>
          </cell>
          <cell r="BE31">
            <v>3.232262</v>
          </cell>
          <cell r="BF31">
            <v>1.286626</v>
          </cell>
          <cell r="BG31">
            <v>2.9424079999999999</v>
          </cell>
          <cell r="BH31">
            <v>5.0720520000000002</v>
          </cell>
          <cell r="BI31">
            <v>7.0638880000000004</v>
          </cell>
          <cell r="BJ31">
            <v>5.609972</v>
          </cell>
          <cell r="BL31">
            <v>2.9332060000000002</v>
          </cell>
          <cell r="BM31">
            <v>4.2333569999999998</v>
          </cell>
          <cell r="BN31">
            <v>5.6017390000000002</v>
          </cell>
          <cell r="BO31">
            <v>1.840468</v>
          </cell>
          <cell r="BP31">
            <v>1.116846</v>
          </cell>
          <cell r="BT31">
            <v>1.5051570000000001</v>
          </cell>
          <cell r="BW31">
            <v>23.386759999999999</v>
          </cell>
          <cell r="BX31">
            <v>7.8087</v>
          </cell>
          <cell r="BY31">
            <v>3.7703859999999998</v>
          </cell>
          <cell r="BZ31">
            <v>2.8067150000000001</v>
          </cell>
          <cell r="CA31">
            <v>2.4894810000000001</v>
          </cell>
          <cell r="CB31">
            <v>3.142862</v>
          </cell>
          <cell r="CD31">
            <v>1.935864</v>
          </cell>
          <cell r="CE31">
            <v>1.866627</v>
          </cell>
          <cell r="CF31">
            <v>3.4022540000000001</v>
          </cell>
          <cell r="CG31">
            <v>1.949543</v>
          </cell>
          <cell r="CH31">
            <v>1.114832</v>
          </cell>
          <cell r="CI31">
            <v>2.5738979999999998</v>
          </cell>
          <cell r="CJ31">
            <v>1.3793820000000001</v>
          </cell>
          <cell r="CK31">
            <v>6.1822679999999997</v>
          </cell>
          <cell r="CL31">
            <v>3.5211980000000001</v>
          </cell>
          <cell r="CM31">
            <v>1.111615</v>
          </cell>
          <cell r="CN31">
            <v>5.578665</v>
          </cell>
          <cell r="CO31">
            <v>3.0457839999999998</v>
          </cell>
          <cell r="CP31">
            <v>2.1372629999999999</v>
          </cell>
          <cell r="CQ31">
            <v>3.3264610000000001</v>
          </cell>
          <cell r="CR31">
            <v>7.8625189999999998</v>
          </cell>
          <cell r="CS31">
            <v>2.659475</v>
          </cell>
          <cell r="CU31">
            <v>0</v>
          </cell>
          <cell r="CV31">
            <v>9.7508119999999998</v>
          </cell>
          <cell r="CW31">
            <v>9.2783289999999994</v>
          </cell>
          <cell r="CX31">
            <v>5.2954280000000002</v>
          </cell>
          <cell r="CY31">
            <v>4.0985500000000004</v>
          </cell>
          <cell r="CZ31">
            <v>5.2290229999999998</v>
          </cell>
          <cell r="DA31">
            <v>9.0814179999999993</v>
          </cell>
          <cell r="DB31">
            <v>9.5267119999999998</v>
          </cell>
          <cell r="DD31">
            <v>8.8318680000000001</v>
          </cell>
          <cell r="DE31">
            <v>5.718013</v>
          </cell>
          <cell r="DI31" t="str">
            <v>4 W 05-08/22</v>
          </cell>
          <cell r="DJ31">
            <v>150.40700000000001</v>
          </cell>
          <cell r="DK31">
            <v>99.837999999999994</v>
          </cell>
          <cell r="DL31">
            <v>420.61609999999996</v>
          </cell>
          <cell r="DM31">
            <v>912.01580000000001</v>
          </cell>
          <cell r="DN31">
            <v>203.3878</v>
          </cell>
          <cell r="DO31">
            <v>177.38839999999999</v>
          </cell>
          <cell r="DP31">
            <v>272.0652</v>
          </cell>
          <cell r="DQ31">
            <v>33.7423</v>
          </cell>
          <cell r="DR31">
            <v>132.6686</v>
          </cell>
          <cell r="DS31">
            <v>130.25960000000001</v>
          </cell>
          <cell r="DT31">
            <v>101.10680000000001</v>
          </cell>
          <cell r="DU31">
            <v>27.094999999999999</v>
          </cell>
          <cell r="DV31">
            <v>39.714700000000001</v>
          </cell>
          <cell r="DW31">
            <v>44.247599999999998</v>
          </cell>
          <cell r="DX31">
            <v>67.684399999999997</v>
          </cell>
          <cell r="DY31">
            <v>459.61309999999997</v>
          </cell>
          <cell r="DZ31">
            <v>2.5394000000000001</v>
          </cell>
          <cell r="EA31">
            <v>238.3827</v>
          </cell>
          <cell r="EB31">
            <v>37.194000000000003</v>
          </cell>
          <cell r="EC31">
            <v>5780.6950999999999</v>
          </cell>
          <cell r="EE31">
            <v>638.69680000000005</v>
          </cell>
          <cell r="EF31">
            <v>704.91280000000006</v>
          </cell>
          <cell r="EG31">
            <v>1240.9721999999999</v>
          </cell>
          <cell r="EH31">
            <v>2836.7572999999998</v>
          </cell>
          <cell r="EI31">
            <v>764.09230000000002</v>
          </cell>
          <cell r="EJ31">
            <v>1981.5386000000001</v>
          </cell>
          <cell r="EK31">
            <v>724.05110000000002</v>
          </cell>
          <cell r="EL31">
            <v>264.92700000000002</v>
          </cell>
          <cell r="EM31">
            <v>685.62159999999994</v>
          </cell>
          <cell r="EN31">
            <v>521.04150000000004</v>
          </cell>
          <cell r="EO31">
            <v>585.16059999999993</v>
          </cell>
          <cell r="EP31">
            <v>141.661</v>
          </cell>
          <cell r="EQ31">
            <v>455.7611</v>
          </cell>
          <cell r="ER31">
            <v>319.71229999999997</v>
          </cell>
          <cell r="ES31">
            <v>211.8116</v>
          </cell>
          <cell r="ET31">
            <v>1400.5356999999999</v>
          </cell>
          <cell r="EU31">
            <v>73.918600000000012</v>
          </cell>
          <cell r="EV31">
            <v>210.70020000000002</v>
          </cell>
          <cell r="EW31">
            <v>178.97200000000001</v>
          </cell>
          <cell r="EX31">
            <v>22212.712500000001</v>
          </cell>
          <cell r="EY31">
            <v>346.84559999999999</v>
          </cell>
          <cell r="EZ31">
            <v>810.73569999999995</v>
          </cell>
          <cell r="FA31">
            <v>315.76490000000001</v>
          </cell>
          <cell r="FB31">
            <v>945.67340000000002</v>
          </cell>
        </row>
        <row r="32">
          <cell r="A32">
            <v>44562</v>
          </cell>
          <cell r="B32">
            <v>4.026834</v>
          </cell>
          <cell r="C32">
            <v>4.8722349999999999</v>
          </cell>
          <cell r="D32">
            <v>1.274214</v>
          </cell>
          <cell r="E32">
            <v>4.263922</v>
          </cell>
          <cell r="F32">
            <v>0</v>
          </cell>
          <cell r="G32">
            <v>10.891071999999999</v>
          </cell>
          <cell r="H32">
            <v>6.7136139999999997</v>
          </cell>
          <cell r="J32">
            <v>4.3630060000000004</v>
          </cell>
          <cell r="K32">
            <v>9.2548680000000001</v>
          </cell>
          <cell r="L32">
            <v>7.8808439999999997</v>
          </cell>
          <cell r="M32">
            <v>0</v>
          </cell>
          <cell r="N32">
            <v>2.086538</v>
          </cell>
          <cell r="R32">
            <v>0</v>
          </cell>
          <cell r="U32">
            <v>37.763759</v>
          </cell>
          <cell r="V32">
            <v>17.921161000000001</v>
          </cell>
          <cell r="W32">
            <v>4.7384529999999998</v>
          </cell>
          <cell r="X32">
            <v>4.2358390000000004</v>
          </cell>
          <cell r="Y32">
            <v>3.9543140000000001</v>
          </cell>
          <cell r="Z32">
            <v>5.6936049999999998</v>
          </cell>
          <cell r="AB32">
            <v>4.7323050000000002</v>
          </cell>
          <cell r="AC32">
            <v>4.7849279999999998</v>
          </cell>
          <cell r="AD32">
            <v>5.2706220000000004</v>
          </cell>
          <cell r="AE32">
            <v>3.6320860000000001</v>
          </cell>
          <cell r="AF32">
            <v>1.733214</v>
          </cell>
          <cell r="AG32">
            <v>5.5101110000000002</v>
          </cell>
          <cell r="AH32">
            <v>0</v>
          </cell>
          <cell r="AI32">
            <v>6.436712</v>
          </cell>
          <cell r="AJ32">
            <v>4.9427329999999996</v>
          </cell>
          <cell r="AK32">
            <v>0</v>
          </cell>
          <cell r="AL32">
            <v>17.680454000000001</v>
          </cell>
          <cell r="AM32">
            <v>6.4796889999999996</v>
          </cell>
          <cell r="AN32">
            <v>4.9053880000000003</v>
          </cell>
          <cell r="AO32">
            <v>3.9682659999999998</v>
          </cell>
          <cell r="AP32">
            <v>0</v>
          </cell>
          <cell r="AQ32">
            <v>5.5742139999999996</v>
          </cell>
          <cell r="AS32">
            <v>0</v>
          </cell>
          <cell r="AT32">
            <v>0</v>
          </cell>
          <cell r="AU32">
            <v>0</v>
          </cell>
          <cell r="AV32">
            <v>9.4745980000000003</v>
          </cell>
          <cell r="AW32">
            <v>6.5319250000000002</v>
          </cell>
          <cell r="AX32">
            <v>12.62787</v>
          </cell>
          <cell r="AY32">
            <v>16.869630999999998</v>
          </cell>
          <cell r="AZ32">
            <v>15.365271</v>
          </cell>
          <cell r="BB32">
            <v>15.182629</v>
          </cell>
          <cell r="BC32">
            <v>7.1204039999999997</v>
          </cell>
          <cell r="BD32">
            <v>3.2578900000000002</v>
          </cell>
          <cell r="BE32">
            <v>3.0757400000000001</v>
          </cell>
          <cell r="BF32">
            <v>1.0403249999999999</v>
          </cell>
          <cell r="BG32">
            <v>3.177943</v>
          </cell>
          <cell r="BH32">
            <v>4.7553460000000003</v>
          </cell>
          <cell r="BI32">
            <v>6.8804749999999997</v>
          </cell>
          <cell r="BJ32">
            <v>5.2291619999999996</v>
          </cell>
          <cell r="BL32">
            <v>3.1823600000000001</v>
          </cell>
          <cell r="BM32">
            <v>4.1120850000000004</v>
          </cell>
          <cell r="BN32">
            <v>4.9934120000000002</v>
          </cell>
          <cell r="BO32">
            <v>1.81934</v>
          </cell>
          <cell r="BP32">
            <v>1.1166959999999999</v>
          </cell>
          <cell r="BT32">
            <v>1.3673519999999999</v>
          </cell>
          <cell r="BW32">
            <v>26.126272</v>
          </cell>
          <cell r="BX32">
            <v>7.5007089999999996</v>
          </cell>
          <cell r="BY32">
            <v>3.6119460000000001</v>
          </cell>
          <cell r="BZ32">
            <v>2.8460610000000002</v>
          </cell>
          <cell r="CA32">
            <v>2.8317459999999999</v>
          </cell>
          <cell r="CB32">
            <v>3.0881379999999998</v>
          </cell>
          <cell r="CD32">
            <v>1.9446950000000001</v>
          </cell>
          <cell r="CE32">
            <v>1.921198</v>
          </cell>
          <cell r="CF32">
            <v>3.2998259999999999</v>
          </cell>
          <cell r="CG32">
            <v>1.5749089999999999</v>
          </cell>
          <cell r="CH32">
            <v>1.142425</v>
          </cell>
          <cell r="CI32">
            <v>2.5809760000000002</v>
          </cell>
          <cell r="CJ32">
            <v>1.3350580000000001</v>
          </cell>
          <cell r="CK32">
            <v>5.0623290000000001</v>
          </cell>
          <cell r="CL32">
            <v>3.5305089999999999</v>
          </cell>
          <cell r="CM32">
            <v>1.119211</v>
          </cell>
          <cell r="CN32">
            <v>5.578665</v>
          </cell>
          <cell r="CO32">
            <v>3.5590679999999999</v>
          </cell>
          <cell r="CP32">
            <v>1.9982949999999999</v>
          </cell>
          <cell r="CQ32">
            <v>3.0920390000000002</v>
          </cell>
          <cell r="CR32">
            <v>0</v>
          </cell>
          <cell r="CS32">
            <v>2.7628879999999998</v>
          </cell>
          <cell r="CU32">
            <v>0</v>
          </cell>
          <cell r="CV32">
            <v>0</v>
          </cell>
          <cell r="CW32">
            <v>0</v>
          </cell>
          <cell r="CX32">
            <v>5.6008040000000001</v>
          </cell>
          <cell r="CY32">
            <v>4.4144220000000001</v>
          </cell>
          <cell r="CZ32">
            <v>5.0606730000000004</v>
          </cell>
          <cell r="DA32">
            <v>9.001849</v>
          </cell>
          <cell r="DB32">
            <v>10.076199000000001</v>
          </cell>
          <cell r="DD32">
            <v>8.9375660000000003</v>
          </cell>
          <cell r="DE32">
            <v>5.7427890000000001</v>
          </cell>
          <cell r="DI32" t="str">
            <v>4 W 01-04/22</v>
          </cell>
          <cell r="DJ32">
            <v>222.85820000000001</v>
          </cell>
          <cell r="DK32">
            <v>87.4726</v>
          </cell>
          <cell r="DL32">
            <v>402.14359999999999</v>
          </cell>
          <cell r="DM32">
            <v>879.74850000000004</v>
          </cell>
          <cell r="DN32">
            <v>155.79760000000002</v>
          </cell>
          <cell r="DO32">
            <v>179.74439999999998</v>
          </cell>
          <cell r="DP32">
            <v>367.27719999999999</v>
          </cell>
          <cell r="DQ32">
            <v>36.493499999999997</v>
          </cell>
          <cell r="DR32">
            <v>130.1867</v>
          </cell>
          <cell r="DS32">
            <v>107.51039999999999</v>
          </cell>
          <cell r="DT32">
            <v>93.085599999999999</v>
          </cell>
          <cell r="DU32">
            <v>28.989000000000001</v>
          </cell>
          <cell r="DV32">
            <v>30.9099</v>
          </cell>
          <cell r="DW32">
            <v>33.994</v>
          </cell>
          <cell r="DX32">
            <v>63.755000000000003</v>
          </cell>
          <cell r="DY32">
            <v>379.12970000000001</v>
          </cell>
          <cell r="DZ32">
            <v>0.40239999999999998</v>
          </cell>
          <cell r="EA32">
            <v>233.5744</v>
          </cell>
          <cell r="EB32">
            <v>44.076999999999998</v>
          </cell>
          <cell r="EC32">
            <v>5600.9768999999997</v>
          </cell>
          <cell r="EE32">
            <v>756.32550000000003</v>
          </cell>
          <cell r="EF32">
            <v>818.74860000000001</v>
          </cell>
          <cell r="EG32">
            <v>1376.3153</v>
          </cell>
          <cell r="EH32">
            <v>3132.7058999999999</v>
          </cell>
          <cell r="EI32">
            <v>768.69190000000003</v>
          </cell>
          <cell r="EJ32">
            <v>2035.9078</v>
          </cell>
          <cell r="EK32">
            <v>713.82230000000004</v>
          </cell>
          <cell r="EL32">
            <v>285.86369999999999</v>
          </cell>
          <cell r="EM32">
            <v>752.05669999999998</v>
          </cell>
          <cell r="EN32">
            <v>576.51890000000003</v>
          </cell>
          <cell r="EO32">
            <v>585.25760000000002</v>
          </cell>
          <cell r="EP32">
            <v>176.18600000000001</v>
          </cell>
          <cell r="EQ32">
            <v>512.83590000000004</v>
          </cell>
          <cell r="ER32">
            <v>314.44309999999996</v>
          </cell>
          <cell r="ES32">
            <v>207.14339999999999</v>
          </cell>
          <cell r="ET32">
            <v>1476.1293999999998</v>
          </cell>
          <cell r="EU32">
            <v>67.169800000000009</v>
          </cell>
          <cell r="EV32">
            <v>232.26660000000001</v>
          </cell>
          <cell r="EW32">
            <v>210.51900000000001</v>
          </cell>
          <cell r="EX32">
            <v>24052.514199999998</v>
          </cell>
          <cell r="EY32">
            <v>296.59379999999999</v>
          </cell>
          <cell r="EZ32">
            <v>883.50639999999999</v>
          </cell>
          <cell r="FA32">
            <v>291.6078</v>
          </cell>
          <cell r="FB32">
            <v>1141.663</v>
          </cell>
        </row>
        <row r="33">
          <cell r="A33">
            <v>44531</v>
          </cell>
          <cell r="B33">
            <v>3.9720300000000002</v>
          </cell>
          <cell r="C33">
            <v>4.6264070000000004</v>
          </cell>
          <cell r="D33">
            <v>1.252974</v>
          </cell>
          <cell r="E33">
            <v>4.032019</v>
          </cell>
          <cell r="F33">
            <v>0</v>
          </cell>
          <cell r="G33">
            <v>11.344727000000001</v>
          </cell>
          <cell r="H33">
            <v>6.5416780000000001</v>
          </cell>
          <cell r="J33">
            <v>4.2228089999999998</v>
          </cell>
          <cell r="K33">
            <v>9.7305650000000004</v>
          </cell>
          <cell r="L33">
            <v>7.3221340000000001</v>
          </cell>
          <cell r="M33">
            <v>2.4882550000000001</v>
          </cell>
          <cell r="N33">
            <v>2.0280290000000001</v>
          </cell>
          <cell r="R33">
            <v>0</v>
          </cell>
          <cell r="U33">
            <v>38.445067000000002</v>
          </cell>
          <cell r="V33">
            <v>17.576362</v>
          </cell>
          <cell r="W33">
            <v>4.7678520000000004</v>
          </cell>
          <cell r="X33">
            <v>5.278861</v>
          </cell>
          <cell r="Y33">
            <v>5.5232260000000002</v>
          </cell>
          <cell r="Z33">
            <v>5.8780279999999996</v>
          </cell>
          <cell r="AB33">
            <v>4.8072249999999999</v>
          </cell>
          <cell r="AC33">
            <v>4.8424180000000003</v>
          </cell>
          <cell r="AD33">
            <v>5.2815969999999997</v>
          </cell>
          <cell r="AE33">
            <v>3.5908479999999998</v>
          </cell>
          <cell r="AF33">
            <v>2.2118150000000001</v>
          </cell>
          <cell r="AG33">
            <v>5.5805340000000001</v>
          </cell>
          <cell r="AH33">
            <v>0</v>
          </cell>
          <cell r="AI33">
            <v>7.2995859999999997</v>
          </cell>
          <cell r="AJ33">
            <v>4.9427329999999996</v>
          </cell>
          <cell r="AK33">
            <v>0</v>
          </cell>
          <cell r="AL33">
            <v>20.893360000000001</v>
          </cell>
          <cell r="AM33">
            <v>6.673305</v>
          </cell>
          <cell r="AN33">
            <v>4.95702</v>
          </cell>
          <cell r="AO33">
            <v>5.3849419999999997</v>
          </cell>
          <cell r="AP33">
            <v>0</v>
          </cell>
          <cell r="AQ33">
            <v>6.6824380000000003</v>
          </cell>
          <cell r="AS33">
            <v>0</v>
          </cell>
          <cell r="AT33">
            <v>0</v>
          </cell>
          <cell r="AU33">
            <v>0</v>
          </cell>
          <cell r="AV33">
            <v>9.5003159999999998</v>
          </cell>
          <cell r="AW33">
            <v>7.9915289999999999</v>
          </cell>
          <cell r="AX33">
            <v>18.221910000000001</v>
          </cell>
          <cell r="AY33">
            <v>16.946753999999999</v>
          </cell>
          <cell r="AZ33">
            <v>13.450392000000001</v>
          </cell>
          <cell r="BB33">
            <v>14.796290000000001</v>
          </cell>
          <cell r="BC33">
            <v>7.1204039999999997</v>
          </cell>
          <cell r="BD33">
            <v>3.154175</v>
          </cell>
          <cell r="BE33">
            <v>3.1919940000000002</v>
          </cell>
          <cell r="BF33">
            <v>0.95793200000000001</v>
          </cell>
          <cell r="BG33">
            <v>3.2893089999999998</v>
          </cell>
          <cell r="BH33">
            <v>4.4611710000000002</v>
          </cell>
          <cell r="BI33">
            <v>6.3930290000000003</v>
          </cell>
          <cell r="BJ33">
            <v>6.2531179999999997</v>
          </cell>
          <cell r="BL33">
            <v>2.9968469999999998</v>
          </cell>
          <cell r="BM33">
            <v>4.261323</v>
          </cell>
          <cell r="BN33">
            <v>4.9872690000000004</v>
          </cell>
          <cell r="BO33">
            <v>1.7880180000000001</v>
          </cell>
          <cell r="BP33">
            <v>1.127451</v>
          </cell>
          <cell r="BT33">
            <v>1.5708610000000001</v>
          </cell>
          <cell r="BW33">
            <v>21.727592000000001</v>
          </cell>
          <cell r="BX33">
            <v>7.4821340000000003</v>
          </cell>
          <cell r="BY33">
            <v>3.9536880000000001</v>
          </cell>
          <cell r="BZ33">
            <v>3.2057099999999998</v>
          </cell>
          <cell r="CA33">
            <v>2.8171119999999998</v>
          </cell>
          <cell r="CB33">
            <v>3.0373559999999999</v>
          </cell>
          <cell r="CD33">
            <v>1.929241</v>
          </cell>
          <cell r="CE33">
            <v>1.89879</v>
          </cell>
          <cell r="CF33">
            <v>3.2949519999999999</v>
          </cell>
          <cell r="CG33">
            <v>2.0311750000000002</v>
          </cell>
          <cell r="CH33">
            <v>1.6196250000000001</v>
          </cell>
          <cell r="CI33">
            <v>2.5981969999999999</v>
          </cell>
          <cell r="CJ33">
            <v>1.3477490000000001</v>
          </cell>
          <cell r="CK33">
            <v>3.962091</v>
          </cell>
          <cell r="CL33">
            <v>3.6053600000000001</v>
          </cell>
          <cell r="CM33">
            <v>1.121181</v>
          </cell>
          <cell r="CN33">
            <v>5.578665</v>
          </cell>
          <cell r="CO33">
            <v>3.9169849999999999</v>
          </cell>
          <cell r="CP33">
            <v>2.024953</v>
          </cell>
          <cell r="CQ33">
            <v>2.8810720000000001</v>
          </cell>
          <cell r="CR33">
            <v>0</v>
          </cell>
          <cell r="CS33">
            <v>4.1872210000000001</v>
          </cell>
          <cell r="CU33">
            <v>0</v>
          </cell>
          <cell r="CV33">
            <v>0</v>
          </cell>
          <cell r="CW33">
            <v>0</v>
          </cell>
          <cell r="CX33">
            <v>5.4826110000000003</v>
          </cell>
          <cell r="CY33">
            <v>6.1148439999999997</v>
          </cell>
          <cell r="CZ33">
            <v>6.2242329999999999</v>
          </cell>
          <cell r="DA33">
            <v>9.0062499999999996</v>
          </cell>
          <cell r="DB33">
            <v>10.197524</v>
          </cell>
          <cell r="DD33">
            <v>8.9253309999999999</v>
          </cell>
          <cell r="DE33">
            <v>5.7256780000000003</v>
          </cell>
          <cell r="DI33" t="str">
            <v>5 W 48-52/21</v>
          </cell>
          <cell r="DJ33">
            <v>168.67929999999998</v>
          </cell>
          <cell r="DK33">
            <v>116.3366</v>
          </cell>
          <cell r="DL33">
            <v>412.6619</v>
          </cell>
          <cell r="DM33">
            <v>1094.2366999999999</v>
          </cell>
          <cell r="DN33">
            <v>194.411</v>
          </cell>
          <cell r="DO33">
            <v>213.16839999999999</v>
          </cell>
          <cell r="DP33">
            <v>374.98920000000004</v>
          </cell>
          <cell r="DQ33">
            <v>46.6006</v>
          </cell>
          <cell r="DR33">
            <v>126.9284</v>
          </cell>
          <cell r="DS33">
            <v>123.11360000000001</v>
          </cell>
          <cell r="DT33">
            <v>117.7919</v>
          </cell>
          <cell r="DU33">
            <v>28.081</v>
          </cell>
          <cell r="DV33">
            <v>27.6145</v>
          </cell>
          <cell r="DW33">
            <v>35.5212</v>
          </cell>
          <cell r="DX33">
            <v>80.8857</v>
          </cell>
          <cell r="DY33">
            <v>429.77670000000001</v>
          </cell>
          <cell r="DZ33">
            <v>2.2825000000000002</v>
          </cell>
          <cell r="EA33">
            <v>268.25959999999998</v>
          </cell>
          <cell r="EB33">
            <v>58.003999999999998</v>
          </cell>
          <cell r="EC33">
            <v>6219.6355000000003</v>
          </cell>
          <cell r="EE33">
            <v>849.82869999999991</v>
          </cell>
          <cell r="EF33">
            <v>843.34680000000003</v>
          </cell>
          <cell r="EG33">
            <v>1441.1956</v>
          </cell>
          <cell r="EH33">
            <v>3335.2260000000001</v>
          </cell>
          <cell r="EI33">
            <v>825.6952</v>
          </cell>
          <cell r="EJ33">
            <v>2422.4315999999999</v>
          </cell>
          <cell r="EK33">
            <v>823.30619999999999</v>
          </cell>
          <cell r="EL33">
            <v>345.2586</v>
          </cell>
          <cell r="EM33">
            <v>798.51830000000007</v>
          </cell>
          <cell r="EN33">
            <v>691.04989999999998</v>
          </cell>
          <cell r="EO33">
            <v>590.36040000000003</v>
          </cell>
          <cell r="EP33">
            <v>193.685</v>
          </cell>
          <cell r="EQ33">
            <v>556.13750000000005</v>
          </cell>
          <cell r="ER33">
            <v>287.27300000000002</v>
          </cell>
          <cell r="ES33">
            <v>336.58909999999997</v>
          </cell>
          <cell r="ET33">
            <v>1487.6831999999999</v>
          </cell>
          <cell r="EU33">
            <v>71.641899999999993</v>
          </cell>
          <cell r="EV33">
            <v>275.53090000000003</v>
          </cell>
          <cell r="EW33">
            <v>250.268</v>
          </cell>
          <cell r="EX33">
            <v>26323.5445</v>
          </cell>
          <cell r="EY33">
            <v>303.10509999999999</v>
          </cell>
          <cell r="EZ33">
            <v>914.19280000000003</v>
          </cell>
          <cell r="FA33">
            <v>293.93829999999997</v>
          </cell>
          <cell r="FB33">
            <v>1406.2668000000001</v>
          </cell>
        </row>
        <row r="34">
          <cell r="A34">
            <v>44501</v>
          </cell>
          <cell r="B34">
            <v>4.313434</v>
          </cell>
          <cell r="C34">
            <v>4.5092379999999999</v>
          </cell>
          <cell r="D34">
            <v>1.3538289999999999</v>
          </cell>
          <cell r="E34">
            <v>5.0866379999999998</v>
          </cell>
          <cell r="F34">
            <v>0</v>
          </cell>
          <cell r="G34">
            <v>11.965695999999999</v>
          </cell>
          <cell r="H34">
            <v>7.6963299999999997</v>
          </cell>
          <cell r="J34">
            <v>3.4227129999999999</v>
          </cell>
          <cell r="K34">
            <v>9.9404599999999999</v>
          </cell>
          <cell r="L34">
            <v>0</v>
          </cell>
          <cell r="M34">
            <v>2.541957</v>
          </cell>
          <cell r="N34">
            <v>2.2268859999999999</v>
          </cell>
          <cell r="R34">
            <v>2.28152</v>
          </cell>
          <cell r="U34">
            <v>38.044316000000002</v>
          </cell>
          <cell r="V34">
            <v>20.199921</v>
          </cell>
          <cell r="W34">
            <v>4.7609320000000004</v>
          </cell>
          <cell r="X34">
            <v>7.1557550000000001</v>
          </cell>
          <cell r="Y34">
            <v>7.0508329999999999</v>
          </cell>
          <cell r="Z34">
            <v>6.2067620000000003</v>
          </cell>
          <cell r="AB34">
            <v>4.960324</v>
          </cell>
          <cell r="AC34">
            <v>5.0267559999999998</v>
          </cell>
          <cell r="AD34">
            <v>5.3525309999999999</v>
          </cell>
          <cell r="AE34">
            <v>3.3155730000000001</v>
          </cell>
          <cell r="AF34">
            <v>3.0185499999999998</v>
          </cell>
          <cell r="AG34">
            <v>5.809577</v>
          </cell>
          <cell r="AH34">
            <v>2.95</v>
          </cell>
          <cell r="AI34">
            <v>7.9271669999999999</v>
          </cell>
          <cell r="AJ34">
            <v>4.9427070000000004</v>
          </cell>
          <cell r="AK34">
            <v>3.0813709999999999</v>
          </cell>
          <cell r="AL34">
            <v>20.374770999999999</v>
          </cell>
          <cell r="AM34">
            <v>6.4302359999999998</v>
          </cell>
          <cell r="AN34">
            <v>4.9865209999999998</v>
          </cell>
          <cell r="AO34">
            <v>6.6508070000000004</v>
          </cell>
          <cell r="AP34">
            <v>0</v>
          </cell>
          <cell r="AQ34">
            <v>7.7929589999999997</v>
          </cell>
          <cell r="AS34">
            <v>0</v>
          </cell>
          <cell r="AT34">
            <v>0</v>
          </cell>
          <cell r="AU34">
            <v>0</v>
          </cell>
          <cell r="AV34">
            <v>10.002465000000001</v>
          </cell>
          <cell r="AW34">
            <v>9.070506</v>
          </cell>
          <cell r="AX34">
            <v>22.688887999999999</v>
          </cell>
          <cell r="AY34">
            <v>16.925398999999999</v>
          </cell>
          <cell r="AZ34">
            <v>14.339895</v>
          </cell>
          <cell r="BB34">
            <v>14.795738</v>
          </cell>
          <cell r="BC34">
            <v>7.1196349999999997</v>
          </cell>
          <cell r="BD34">
            <v>2.917913</v>
          </cell>
          <cell r="BE34">
            <v>3.439854</v>
          </cell>
          <cell r="BF34">
            <v>0.95587</v>
          </cell>
          <cell r="BG34">
            <v>3.3536100000000002</v>
          </cell>
          <cell r="BH34">
            <v>6.7594430000000001</v>
          </cell>
          <cell r="BI34">
            <v>6.7236479999999998</v>
          </cell>
          <cell r="BJ34">
            <v>7.5132560000000002</v>
          </cell>
          <cell r="BL34">
            <v>2.3005819999999999</v>
          </cell>
          <cell r="BM34">
            <v>4.3567520000000002</v>
          </cell>
          <cell r="BN34">
            <v>5.3260329999999998</v>
          </cell>
          <cell r="BO34">
            <v>1.895996</v>
          </cell>
          <cell r="BP34">
            <v>1.3000579999999999</v>
          </cell>
          <cell r="BT34">
            <v>1.548978</v>
          </cell>
          <cell r="BW34">
            <v>21.534856999999999</v>
          </cell>
          <cell r="BX34">
            <v>8.5255539999999996</v>
          </cell>
          <cell r="BY34">
            <v>4.0426479999999998</v>
          </cell>
          <cell r="BZ34">
            <v>4.097137</v>
          </cell>
          <cell r="CA34">
            <v>4.2793260000000002</v>
          </cell>
          <cell r="CB34">
            <v>3.1723140000000001</v>
          </cell>
          <cell r="CD34">
            <v>1.9688909999999999</v>
          </cell>
          <cell r="CE34">
            <v>1.942186</v>
          </cell>
          <cell r="CF34">
            <v>3.2116850000000001</v>
          </cell>
          <cell r="CG34">
            <v>2.0533169999999998</v>
          </cell>
          <cell r="CH34">
            <v>1.901556</v>
          </cell>
          <cell r="CI34">
            <v>2.8231799999999998</v>
          </cell>
          <cell r="CJ34">
            <v>1.3315900000000001</v>
          </cell>
          <cell r="CK34">
            <v>4.1565640000000004</v>
          </cell>
          <cell r="CL34">
            <v>3.5223070000000001</v>
          </cell>
          <cell r="CM34">
            <v>1.414137</v>
          </cell>
          <cell r="CN34">
            <v>5.578665</v>
          </cell>
          <cell r="CO34">
            <v>4.3722110000000001</v>
          </cell>
          <cell r="CP34">
            <v>2.0808110000000002</v>
          </cell>
          <cell r="CQ34">
            <v>3.9722400000000002</v>
          </cell>
          <cell r="CR34">
            <v>0</v>
          </cell>
          <cell r="CS34">
            <v>4.5817639999999997</v>
          </cell>
          <cell r="CU34">
            <v>0</v>
          </cell>
          <cell r="CV34">
            <v>0</v>
          </cell>
          <cell r="CW34">
            <v>0</v>
          </cell>
          <cell r="CX34">
            <v>5.5448570000000004</v>
          </cell>
          <cell r="CY34">
            <v>7.3974640000000003</v>
          </cell>
          <cell r="CZ34">
            <v>8.3959720000000004</v>
          </cell>
          <cell r="DA34">
            <v>9.2967610000000001</v>
          </cell>
          <cell r="DB34">
            <v>10.157627</v>
          </cell>
          <cell r="DD34">
            <v>8.9279949999999992</v>
          </cell>
          <cell r="DE34">
            <v>5.1408209999999999</v>
          </cell>
          <cell r="DI34" t="str">
            <v>4 W 44-47/21</v>
          </cell>
          <cell r="DJ34">
            <v>95.156100000000009</v>
          </cell>
          <cell r="DK34">
            <v>86.460100000000011</v>
          </cell>
          <cell r="DL34">
            <v>322.60050000000001</v>
          </cell>
          <cell r="DM34">
            <v>839.57849999999996</v>
          </cell>
          <cell r="DN34">
            <v>143.53029999999998</v>
          </cell>
          <cell r="DO34">
            <v>179.88849999999999</v>
          </cell>
          <cell r="DP34">
            <v>176.35509999999999</v>
          </cell>
          <cell r="DQ34">
            <v>38.270199999999996</v>
          </cell>
          <cell r="DR34">
            <v>90.457100000000011</v>
          </cell>
          <cell r="DS34">
            <v>95.826700000000002</v>
          </cell>
          <cell r="DT34">
            <v>98.856800000000007</v>
          </cell>
          <cell r="DU34">
            <v>24.027999999999999</v>
          </cell>
          <cell r="DV34">
            <v>64.869799999999998</v>
          </cell>
          <cell r="DW34">
            <v>28.012799999999999</v>
          </cell>
          <cell r="DX34">
            <v>66.798500000000004</v>
          </cell>
          <cell r="DY34">
            <v>380.57249999999999</v>
          </cell>
          <cell r="DZ34">
            <v>7.3776999999999999</v>
          </cell>
          <cell r="EA34">
            <v>201.0753</v>
          </cell>
          <cell r="EB34">
            <v>35.789000000000001</v>
          </cell>
          <cell r="EC34">
            <v>4959.3885999999993</v>
          </cell>
          <cell r="EE34">
            <v>536.47659999999996</v>
          </cell>
          <cell r="EF34">
            <v>612.37249999999995</v>
          </cell>
          <cell r="EG34">
            <v>1252.7809999999999</v>
          </cell>
          <cell r="EH34">
            <v>2633.3706000000002</v>
          </cell>
          <cell r="EI34">
            <v>845.36980000000005</v>
          </cell>
          <cell r="EJ34">
            <v>1923.6778999999999</v>
          </cell>
          <cell r="EK34">
            <v>670.58269999999993</v>
          </cell>
          <cell r="EL34">
            <v>260.94920000000002</v>
          </cell>
          <cell r="EM34">
            <v>505.65100000000001</v>
          </cell>
          <cell r="EN34">
            <v>437.26559999999995</v>
          </cell>
          <cell r="EO34">
            <v>555.41740000000004</v>
          </cell>
          <cell r="EP34">
            <v>196.97200000000001</v>
          </cell>
          <cell r="EQ34">
            <v>420.44309999999996</v>
          </cell>
          <cell r="ER34">
            <v>213.44389999999999</v>
          </cell>
          <cell r="ES34">
            <v>180.64610000000002</v>
          </cell>
          <cell r="ET34">
            <v>1129.1522</v>
          </cell>
          <cell r="EU34">
            <v>59.095199999999998</v>
          </cell>
          <cell r="EV34">
            <v>194.12200000000001</v>
          </cell>
          <cell r="EW34">
            <v>170.94900000000001</v>
          </cell>
          <cell r="EX34">
            <v>21312.645700000001</v>
          </cell>
          <cell r="EY34">
            <v>277.98829999999998</v>
          </cell>
          <cell r="EZ34">
            <v>819.95359999999994</v>
          </cell>
          <cell r="FA34">
            <v>257.44209999999998</v>
          </cell>
          <cell r="FB34">
            <v>1059.5329999999999</v>
          </cell>
        </row>
        <row r="35">
          <cell r="A35">
            <v>44470</v>
          </cell>
          <cell r="B35">
            <v>6.1764270000000003</v>
          </cell>
          <cell r="C35">
            <v>5.7004429999999999</v>
          </cell>
          <cell r="D35">
            <v>2.0311849999999998</v>
          </cell>
          <cell r="E35">
            <v>7.3274169999999996</v>
          </cell>
          <cell r="F35">
            <v>0</v>
          </cell>
          <cell r="G35">
            <v>0</v>
          </cell>
          <cell r="H35">
            <v>0</v>
          </cell>
          <cell r="J35">
            <v>4.0778930000000004</v>
          </cell>
          <cell r="K35">
            <v>10.006361</v>
          </cell>
          <cell r="L35">
            <v>0</v>
          </cell>
          <cell r="M35">
            <v>2.5779770000000002</v>
          </cell>
          <cell r="N35">
            <v>2.5950259999999998</v>
          </cell>
          <cell r="R35">
            <v>2.340932</v>
          </cell>
          <cell r="U35">
            <v>40.671531999999999</v>
          </cell>
          <cell r="V35">
            <v>22.286522000000001</v>
          </cell>
          <cell r="W35">
            <v>4.7748270000000002</v>
          </cell>
          <cell r="X35">
            <v>8.2696860000000001</v>
          </cell>
          <cell r="Y35">
            <v>8.2653429999999997</v>
          </cell>
          <cell r="Z35">
            <v>6.4626289999999997</v>
          </cell>
          <cell r="AB35">
            <v>5.0973129999999998</v>
          </cell>
          <cell r="AC35">
            <v>5.1675000000000004</v>
          </cell>
          <cell r="AD35">
            <v>5.4514019999999999</v>
          </cell>
          <cell r="AE35">
            <v>3.4417599999999999</v>
          </cell>
          <cell r="AF35">
            <v>2.9852069999999999</v>
          </cell>
          <cell r="AG35">
            <v>6.2179640000000003</v>
          </cell>
          <cell r="AH35">
            <v>2.95</v>
          </cell>
          <cell r="AI35">
            <v>0</v>
          </cell>
          <cell r="AJ35">
            <v>4.9113769999999999</v>
          </cell>
          <cell r="AK35">
            <v>0</v>
          </cell>
          <cell r="AL35">
            <v>0</v>
          </cell>
          <cell r="AM35">
            <v>6.6106350000000003</v>
          </cell>
          <cell r="AN35">
            <v>5.0116440000000004</v>
          </cell>
          <cell r="AO35">
            <v>6.9831240000000001</v>
          </cell>
          <cell r="AP35">
            <v>0</v>
          </cell>
          <cell r="AQ35">
            <v>7.8697090000000003</v>
          </cell>
          <cell r="AS35">
            <v>0</v>
          </cell>
          <cell r="AT35">
            <v>0</v>
          </cell>
          <cell r="AU35">
            <v>0</v>
          </cell>
          <cell r="AV35">
            <v>10.704845000000001</v>
          </cell>
          <cell r="AW35">
            <v>8.8427919999999993</v>
          </cell>
          <cell r="AX35">
            <v>22.340987999999999</v>
          </cell>
          <cell r="AY35">
            <v>16.881713000000001</v>
          </cell>
          <cell r="AZ35">
            <v>15.289548999999999</v>
          </cell>
          <cell r="BB35">
            <v>14.796290000000001</v>
          </cell>
          <cell r="BC35">
            <v>7.1204039999999997</v>
          </cell>
          <cell r="BD35">
            <v>3.2629280000000001</v>
          </cell>
          <cell r="BE35">
            <v>3.4942669999999998</v>
          </cell>
          <cell r="BF35">
            <v>1.3046580000000001</v>
          </cell>
          <cell r="BG35">
            <v>3.3667739999999999</v>
          </cell>
          <cell r="BH35">
            <v>7.6179110000000003</v>
          </cell>
          <cell r="BI35">
            <v>0</v>
          </cell>
          <cell r="BJ35">
            <v>0</v>
          </cell>
          <cell r="BL35">
            <v>2.4275799999999998</v>
          </cell>
          <cell r="BM35">
            <v>3.4483890000000001</v>
          </cell>
          <cell r="BN35">
            <v>5.9085840000000003</v>
          </cell>
          <cell r="BO35">
            <v>1.933317</v>
          </cell>
          <cell r="BP35">
            <v>1.4945059999999999</v>
          </cell>
          <cell r="BT35">
            <v>1.5424469999999999</v>
          </cell>
          <cell r="BW35">
            <v>23.466812999999998</v>
          </cell>
          <cell r="BX35">
            <v>8.9840649999999993</v>
          </cell>
          <cell r="BY35">
            <v>4.5013259999999997</v>
          </cell>
          <cell r="BZ35">
            <v>4.49777</v>
          </cell>
          <cell r="CA35">
            <v>5.1564509999999997</v>
          </cell>
          <cell r="CB35">
            <v>3.3002769999999999</v>
          </cell>
          <cell r="CD35">
            <v>1.933108</v>
          </cell>
          <cell r="CE35">
            <v>1.9479230000000001</v>
          </cell>
          <cell r="CF35">
            <v>3.2193710000000002</v>
          </cell>
          <cell r="CG35">
            <v>2.0586540000000002</v>
          </cell>
          <cell r="CH35">
            <v>1.796054</v>
          </cell>
          <cell r="CI35">
            <v>3.1996570000000002</v>
          </cell>
          <cell r="CJ35">
            <v>1.3337429999999999</v>
          </cell>
          <cell r="CK35">
            <v>0</v>
          </cell>
          <cell r="CL35">
            <v>3.2125020000000002</v>
          </cell>
          <cell r="CM35">
            <v>1.8173630000000001</v>
          </cell>
          <cell r="CN35">
            <v>0</v>
          </cell>
          <cell r="CO35">
            <v>5.1648420000000002</v>
          </cell>
          <cell r="CP35">
            <v>2.0832660000000001</v>
          </cell>
          <cell r="CQ35">
            <v>3.6230470000000001</v>
          </cell>
          <cell r="CR35">
            <v>0</v>
          </cell>
          <cell r="CS35">
            <v>4.6163860000000003</v>
          </cell>
          <cell r="CU35">
            <v>0</v>
          </cell>
          <cell r="CV35">
            <v>0</v>
          </cell>
          <cell r="CW35">
            <v>0</v>
          </cell>
          <cell r="CX35">
            <v>7.915114</v>
          </cell>
          <cell r="CY35">
            <v>7.4424159999999997</v>
          </cell>
          <cell r="CZ35">
            <v>8.5291149999999991</v>
          </cell>
          <cell r="DA35">
            <v>8.9761559999999996</v>
          </cell>
          <cell r="DB35">
            <v>10.203072000000001</v>
          </cell>
          <cell r="DD35">
            <v>8.9375660000000003</v>
          </cell>
          <cell r="DE35">
            <v>5.7333639999999999</v>
          </cell>
          <cell r="DI35" t="str">
            <v>4 W 40-43/21</v>
          </cell>
          <cell r="DJ35">
            <v>77.005099999999999</v>
          </cell>
          <cell r="DK35">
            <v>82.247399999999999</v>
          </cell>
          <cell r="DL35">
            <v>296.49759999999998</v>
          </cell>
          <cell r="DM35">
            <v>702.08719999999994</v>
          </cell>
          <cell r="DN35">
            <v>119.4996</v>
          </cell>
          <cell r="DO35">
            <v>182.64270000000002</v>
          </cell>
          <cell r="DP35">
            <v>84.756199999999993</v>
          </cell>
          <cell r="DQ35">
            <v>33.123899999999999</v>
          </cell>
          <cell r="DR35">
            <v>60.8553</v>
          </cell>
          <cell r="DS35">
            <v>75.607600000000005</v>
          </cell>
          <cell r="DT35">
            <v>87.017200000000003</v>
          </cell>
          <cell r="DU35">
            <v>22.783000000000001</v>
          </cell>
          <cell r="DV35">
            <v>88.580600000000004</v>
          </cell>
          <cell r="DW35">
            <v>29.962700000000002</v>
          </cell>
          <cell r="DX35">
            <v>33.572000000000003</v>
          </cell>
          <cell r="DY35">
            <v>288.29050000000001</v>
          </cell>
          <cell r="DZ35">
            <v>10.5815</v>
          </cell>
          <cell r="EA35">
            <v>129.64080000000001</v>
          </cell>
          <cell r="EB35">
            <v>29.204999999999998</v>
          </cell>
          <cell r="EC35">
            <v>4377.8224</v>
          </cell>
          <cell r="EE35">
            <v>535.73030000000006</v>
          </cell>
          <cell r="EF35">
            <v>635.77639999999997</v>
          </cell>
          <cell r="EG35">
            <v>1265.482</v>
          </cell>
          <cell r="EH35">
            <v>2563.4301</v>
          </cell>
          <cell r="EI35">
            <v>1000.9686999999999</v>
          </cell>
          <cell r="EJ35">
            <v>1848.2325000000001</v>
          </cell>
          <cell r="EK35">
            <v>537.56050000000005</v>
          </cell>
          <cell r="EL35">
            <v>249.8116</v>
          </cell>
          <cell r="EM35">
            <v>435.30099999999999</v>
          </cell>
          <cell r="EN35">
            <v>394.47820000000002</v>
          </cell>
          <cell r="EO35">
            <v>472.7045</v>
          </cell>
          <cell r="EP35">
            <v>284.94799999999998</v>
          </cell>
          <cell r="EQ35">
            <v>479.02749999999997</v>
          </cell>
          <cell r="ER35">
            <v>223.22879999999998</v>
          </cell>
          <cell r="ES35">
            <v>145.28479999999999</v>
          </cell>
          <cell r="ET35">
            <v>1132.2088000000001</v>
          </cell>
          <cell r="EU35">
            <v>70.671300000000002</v>
          </cell>
          <cell r="EV35">
            <v>259.4581</v>
          </cell>
          <cell r="EW35">
            <v>151.91900000000001</v>
          </cell>
          <cell r="EX35">
            <v>21708.824100000002</v>
          </cell>
          <cell r="EY35">
            <v>264.62790000000001</v>
          </cell>
          <cell r="EZ35">
            <v>833.1653</v>
          </cell>
          <cell r="FA35">
            <v>196.83589999999998</v>
          </cell>
          <cell r="FB35">
            <v>1138.6506000000002</v>
          </cell>
        </row>
        <row r="36">
          <cell r="A36">
            <v>44440</v>
          </cell>
          <cell r="B36">
            <v>8.4064999999999994</v>
          </cell>
          <cell r="C36">
            <v>6.1637250000000003</v>
          </cell>
          <cell r="D36">
            <v>2.322454</v>
          </cell>
          <cell r="E36">
            <v>8.3455929999999992</v>
          </cell>
          <cell r="F36">
            <v>0</v>
          </cell>
          <cell r="G36">
            <v>0</v>
          </cell>
          <cell r="H36">
            <v>0</v>
          </cell>
          <cell r="J36">
            <v>5.848249</v>
          </cell>
          <cell r="K36">
            <v>9.8108090000000008</v>
          </cell>
          <cell r="L36">
            <v>0</v>
          </cell>
          <cell r="M36">
            <v>2.8795459999999999</v>
          </cell>
          <cell r="N36">
            <v>2.6895169999999999</v>
          </cell>
          <cell r="R36">
            <v>2.7413280000000002</v>
          </cell>
          <cell r="U36">
            <v>46.516362000000001</v>
          </cell>
          <cell r="V36">
            <v>23.389475000000001</v>
          </cell>
          <cell r="W36">
            <v>4.8183740000000004</v>
          </cell>
          <cell r="X36">
            <v>8.4678059999999995</v>
          </cell>
          <cell r="Y36">
            <v>8.7418610000000001</v>
          </cell>
          <cell r="Z36">
            <v>6.6859760000000001</v>
          </cell>
          <cell r="AB36">
            <v>5.1016659999999998</v>
          </cell>
          <cell r="AC36">
            <v>5.2537520000000004</v>
          </cell>
          <cell r="AD36">
            <v>5.6659790000000001</v>
          </cell>
          <cell r="AE36">
            <v>3.5629590000000002</v>
          </cell>
          <cell r="AF36">
            <v>3.1057079999999999</v>
          </cell>
          <cell r="AG36">
            <v>6.1294570000000004</v>
          </cell>
          <cell r="AH36">
            <v>2.9684110000000001</v>
          </cell>
          <cell r="AI36">
            <v>0</v>
          </cell>
          <cell r="AJ36">
            <v>4.9085229999999997</v>
          </cell>
          <cell r="AK36">
            <v>0</v>
          </cell>
          <cell r="AL36">
            <v>0</v>
          </cell>
          <cell r="AM36">
            <v>6.988416</v>
          </cell>
          <cell r="AN36">
            <v>5.0534270000000001</v>
          </cell>
          <cell r="AO36">
            <v>7.4968820000000003</v>
          </cell>
          <cell r="AP36">
            <v>0</v>
          </cell>
          <cell r="AQ36">
            <v>7.8038530000000002</v>
          </cell>
          <cell r="AS36">
            <v>0</v>
          </cell>
          <cell r="AT36">
            <v>0</v>
          </cell>
          <cell r="AU36">
            <v>0</v>
          </cell>
          <cell r="AV36">
            <v>11.225864</v>
          </cell>
          <cell r="AW36">
            <v>9.309215</v>
          </cell>
          <cell r="AX36">
            <v>26.957957</v>
          </cell>
          <cell r="AY36">
            <v>14.498455</v>
          </cell>
          <cell r="AZ36">
            <v>15.289572</v>
          </cell>
          <cell r="BB36">
            <v>14.795738</v>
          </cell>
          <cell r="BC36">
            <v>7.1196349999999997</v>
          </cell>
          <cell r="BD36">
            <v>4.2291939999999997</v>
          </cell>
          <cell r="BE36">
            <v>3.480229</v>
          </cell>
          <cell r="BF36">
            <v>1.5325690000000001</v>
          </cell>
          <cell r="BG36">
            <v>3.3713310000000001</v>
          </cell>
          <cell r="BH36">
            <v>9.4963619999999995</v>
          </cell>
          <cell r="BI36">
            <v>0</v>
          </cell>
          <cell r="BJ36">
            <v>0</v>
          </cell>
          <cell r="BL36">
            <v>4.1101609999999997</v>
          </cell>
          <cell r="BM36">
            <v>3.5770240000000002</v>
          </cell>
          <cell r="BN36">
            <v>6.1980680000000001</v>
          </cell>
          <cell r="BO36">
            <v>2.214159</v>
          </cell>
          <cell r="BP36">
            <v>1.820416</v>
          </cell>
          <cell r="BT36">
            <v>1.8538479999999999</v>
          </cell>
          <cell r="BW36">
            <v>26.921686999999999</v>
          </cell>
          <cell r="BX36">
            <v>8.4514890000000005</v>
          </cell>
          <cell r="BY36">
            <v>5.199014</v>
          </cell>
          <cell r="BZ36">
            <v>4.8886060000000002</v>
          </cell>
          <cell r="CA36">
            <v>5.4850580000000004</v>
          </cell>
          <cell r="CB36">
            <v>3.718324</v>
          </cell>
          <cell r="CD36">
            <v>1.9641789999999999</v>
          </cell>
          <cell r="CE36">
            <v>1.9673389999999999</v>
          </cell>
          <cell r="CF36">
            <v>3.2946759999999999</v>
          </cell>
          <cell r="CG36">
            <v>2.0316369999999999</v>
          </cell>
          <cell r="CH36">
            <v>1.865326</v>
          </cell>
          <cell r="CI36">
            <v>3.4586920000000001</v>
          </cell>
          <cell r="CJ36">
            <v>1.3231219999999999</v>
          </cell>
          <cell r="CK36">
            <v>0</v>
          </cell>
          <cell r="CL36">
            <v>3.2197719999999999</v>
          </cell>
          <cell r="CM36">
            <v>1.838292</v>
          </cell>
          <cell r="CN36">
            <v>0</v>
          </cell>
          <cell r="CO36">
            <v>5.5641679999999996</v>
          </cell>
          <cell r="CP36">
            <v>2.1648879999999999</v>
          </cell>
          <cell r="CQ36">
            <v>4.0340579999999999</v>
          </cell>
          <cell r="CR36">
            <v>0</v>
          </cell>
          <cell r="CS36">
            <v>4.7170839999999998</v>
          </cell>
          <cell r="CU36">
            <v>0</v>
          </cell>
          <cell r="CV36">
            <v>0</v>
          </cell>
          <cell r="CW36">
            <v>0</v>
          </cell>
          <cell r="CX36">
            <v>7.8973630000000004</v>
          </cell>
          <cell r="CY36">
            <v>7.846349</v>
          </cell>
          <cell r="CZ36">
            <v>9.7645339999999994</v>
          </cell>
          <cell r="DA36">
            <v>8.8273469999999996</v>
          </cell>
          <cell r="DB36">
            <v>10.225552</v>
          </cell>
          <cell r="DD36">
            <v>8.9339949999999995</v>
          </cell>
          <cell r="DE36">
            <v>5.744408</v>
          </cell>
          <cell r="DI36" t="str">
            <v>5 W 35-39/21</v>
          </cell>
          <cell r="DJ36">
            <v>45.5702</v>
          </cell>
          <cell r="DK36">
            <v>121.27200000000001</v>
          </cell>
          <cell r="DL36">
            <v>402.0179</v>
          </cell>
          <cell r="DM36">
            <v>865.73659999999995</v>
          </cell>
          <cell r="DN36">
            <v>166.9727</v>
          </cell>
          <cell r="DO36">
            <v>263.81579999999997</v>
          </cell>
          <cell r="DP36">
            <v>60.066099999999999</v>
          </cell>
          <cell r="DQ36">
            <v>37.9163</v>
          </cell>
          <cell r="DR36">
            <v>54.286300000000004</v>
          </cell>
          <cell r="DS36">
            <v>56.329099999999997</v>
          </cell>
          <cell r="DT36">
            <v>66.067499999999995</v>
          </cell>
          <cell r="DU36">
            <v>22.829000000000001</v>
          </cell>
          <cell r="DV36">
            <v>153.80789999999999</v>
          </cell>
          <cell r="DW36">
            <v>19.368299999999998</v>
          </cell>
          <cell r="DX36">
            <v>13.8811</v>
          </cell>
          <cell r="DY36">
            <v>410.48050000000001</v>
          </cell>
          <cell r="DZ36">
            <v>17.5014</v>
          </cell>
          <cell r="EA36">
            <v>144.66920000000002</v>
          </cell>
          <cell r="EB36">
            <v>24.318999999999999</v>
          </cell>
          <cell r="EC36">
            <v>4997.3741</v>
          </cell>
          <cell r="EE36">
            <v>599.45119999999997</v>
          </cell>
          <cell r="EF36">
            <v>811.31510000000003</v>
          </cell>
          <cell r="EG36">
            <v>1783.4032</v>
          </cell>
          <cell r="EH36">
            <v>2781.3407999999999</v>
          </cell>
          <cell r="EI36">
            <v>1735.7016000000001</v>
          </cell>
          <cell r="EJ36">
            <v>2260.66</v>
          </cell>
          <cell r="EK36">
            <v>608.80439999999999</v>
          </cell>
          <cell r="EL36">
            <v>297.10149999999999</v>
          </cell>
          <cell r="EM36">
            <v>382.91270000000003</v>
          </cell>
          <cell r="EN36">
            <v>462.96509999999995</v>
          </cell>
          <cell r="EO36">
            <v>453.6515</v>
          </cell>
          <cell r="EP36">
            <v>235.06</v>
          </cell>
          <cell r="EQ36">
            <v>709.7713</v>
          </cell>
          <cell r="ER36">
            <v>258.52460000000002</v>
          </cell>
          <cell r="ES36">
            <v>101.1014</v>
          </cell>
          <cell r="ET36">
            <v>1565.4638</v>
          </cell>
          <cell r="EU36">
            <v>108.38500000000001</v>
          </cell>
          <cell r="EV36">
            <v>206.9906</v>
          </cell>
          <cell r="EW36">
            <v>139.23400000000001</v>
          </cell>
          <cell r="EX36">
            <v>26303.2379</v>
          </cell>
          <cell r="EY36">
            <v>260.1748</v>
          </cell>
          <cell r="EZ36">
            <v>1113.0482</v>
          </cell>
          <cell r="FA36">
            <v>182.2988</v>
          </cell>
          <cell r="FB36">
            <v>1446.5418999999999</v>
          </cell>
        </row>
        <row r="37">
          <cell r="A37">
            <v>44409</v>
          </cell>
          <cell r="B37">
            <v>8.6520109999999999</v>
          </cell>
          <cell r="C37">
            <v>6.1317529999999998</v>
          </cell>
          <cell r="D37">
            <v>2.2992279999999998</v>
          </cell>
          <cell r="E37">
            <v>8.4722340000000003</v>
          </cell>
          <cell r="F37">
            <v>0</v>
          </cell>
          <cell r="G37">
            <v>0</v>
          </cell>
          <cell r="H37">
            <v>0</v>
          </cell>
          <cell r="J37">
            <v>6.3759319999999997</v>
          </cell>
          <cell r="K37">
            <v>9.6534469999999999</v>
          </cell>
          <cell r="L37">
            <v>0</v>
          </cell>
          <cell r="M37">
            <v>3.068981</v>
          </cell>
          <cell r="N37">
            <v>2.7745259999999998</v>
          </cell>
          <cell r="R37">
            <v>3.1147089999999999</v>
          </cell>
          <cell r="U37">
            <v>0</v>
          </cell>
          <cell r="V37">
            <v>22.307466000000002</v>
          </cell>
          <cell r="W37">
            <v>5.0998279999999996</v>
          </cell>
          <cell r="X37">
            <v>8.5474359999999994</v>
          </cell>
          <cell r="Y37">
            <v>8.6004880000000004</v>
          </cell>
          <cell r="Z37">
            <v>6.5661560000000003</v>
          </cell>
          <cell r="AB37">
            <v>5.227233</v>
          </cell>
          <cell r="AC37">
            <v>5.3409639999999996</v>
          </cell>
          <cell r="AD37">
            <v>5.7725359999999997</v>
          </cell>
          <cell r="AE37">
            <v>3.7126779999999999</v>
          </cell>
          <cell r="AF37">
            <v>3.1326520000000002</v>
          </cell>
          <cell r="AG37">
            <v>6.7270050000000001</v>
          </cell>
          <cell r="AH37">
            <v>2.9882070000000001</v>
          </cell>
          <cell r="AI37">
            <v>0</v>
          </cell>
          <cell r="AJ37">
            <v>4.908531</v>
          </cell>
          <cell r="AK37">
            <v>4.0761260000000004</v>
          </cell>
          <cell r="AL37">
            <v>0</v>
          </cell>
          <cell r="AM37">
            <v>7.5387890000000004</v>
          </cell>
          <cell r="AN37">
            <v>4.9945690000000003</v>
          </cell>
          <cell r="AO37">
            <v>7.3302550000000002</v>
          </cell>
          <cell r="AP37">
            <v>0</v>
          </cell>
          <cell r="AQ37">
            <v>8.4196709999999992</v>
          </cell>
          <cell r="AS37">
            <v>0</v>
          </cell>
          <cell r="AT37">
            <v>0</v>
          </cell>
          <cell r="AU37">
            <v>0</v>
          </cell>
          <cell r="AV37">
            <v>11.392334999999999</v>
          </cell>
          <cell r="AW37">
            <v>0</v>
          </cell>
          <cell r="AX37">
            <v>28.830072000000001</v>
          </cell>
          <cell r="AY37">
            <v>16.435573000000002</v>
          </cell>
          <cell r="AZ37">
            <v>15.289548999999999</v>
          </cell>
          <cell r="BB37">
            <v>15.017314000000001</v>
          </cell>
          <cell r="BC37">
            <v>7.0796580000000002</v>
          </cell>
          <cell r="BD37">
            <v>3.8521230000000002</v>
          </cell>
          <cell r="BE37">
            <v>3.6264400000000001</v>
          </cell>
          <cell r="BF37">
            <v>1.428572</v>
          </cell>
          <cell r="BG37">
            <v>3.676472</v>
          </cell>
          <cell r="BH37">
            <v>9.0948010000000004</v>
          </cell>
          <cell r="BI37">
            <v>0</v>
          </cell>
          <cell r="BJ37">
            <v>0</v>
          </cell>
          <cell r="BL37">
            <v>4.0844670000000001</v>
          </cell>
          <cell r="BM37">
            <v>3.5832489999999999</v>
          </cell>
          <cell r="BN37">
            <v>6.8115379999999996</v>
          </cell>
          <cell r="BO37">
            <v>2.3844810000000001</v>
          </cell>
          <cell r="BP37">
            <v>1.950318</v>
          </cell>
          <cell r="BT37">
            <v>2.1253880000000001</v>
          </cell>
          <cell r="BW37">
            <v>30.485785</v>
          </cell>
          <cell r="BX37">
            <v>8.2592529999999993</v>
          </cell>
          <cell r="BY37">
            <v>5.2078490000000004</v>
          </cell>
          <cell r="BZ37">
            <v>5.3851969999999998</v>
          </cell>
          <cell r="CA37">
            <v>5.7478049999999996</v>
          </cell>
          <cell r="CB37">
            <v>3.6424789999999998</v>
          </cell>
          <cell r="CD37">
            <v>2.1999849999999999</v>
          </cell>
          <cell r="CE37">
            <v>2.2134939999999999</v>
          </cell>
          <cell r="CF37">
            <v>3.4023539999999999</v>
          </cell>
          <cell r="CG37">
            <v>2.0335290000000001</v>
          </cell>
          <cell r="CH37">
            <v>1.923441</v>
          </cell>
          <cell r="CI37">
            <v>3.4463550000000001</v>
          </cell>
          <cell r="CJ37">
            <v>1.3274999999999999</v>
          </cell>
          <cell r="CK37">
            <v>0</v>
          </cell>
          <cell r="CL37">
            <v>3.1867740000000002</v>
          </cell>
          <cell r="CM37">
            <v>1.84371</v>
          </cell>
          <cell r="CN37">
            <v>0</v>
          </cell>
          <cell r="CO37">
            <v>6.3002079999999996</v>
          </cell>
          <cell r="CP37">
            <v>2.2014740000000002</v>
          </cell>
          <cell r="CQ37">
            <v>4.5809949999999997</v>
          </cell>
          <cell r="CR37">
            <v>0</v>
          </cell>
          <cell r="CS37">
            <v>4.8794420000000001</v>
          </cell>
          <cell r="CU37">
            <v>0</v>
          </cell>
          <cell r="CV37">
            <v>0</v>
          </cell>
          <cell r="CW37">
            <v>0</v>
          </cell>
          <cell r="CX37">
            <v>8.212313</v>
          </cell>
          <cell r="CY37">
            <v>8.0389619999999997</v>
          </cell>
          <cell r="CZ37">
            <v>9.8349080000000004</v>
          </cell>
          <cell r="DA37">
            <v>9.4917090000000002</v>
          </cell>
          <cell r="DB37">
            <v>10.231215000000001</v>
          </cell>
          <cell r="DD37">
            <v>8.8962190000000003</v>
          </cell>
          <cell r="DE37">
            <v>5.7229039999999998</v>
          </cell>
          <cell r="DI37" t="str">
            <v>4 W 31-34/21</v>
          </cell>
          <cell r="DJ37">
            <v>54.964500000000001</v>
          </cell>
          <cell r="DK37">
            <v>53.996099999999998</v>
          </cell>
          <cell r="DL37">
            <v>383.88929999999999</v>
          </cell>
          <cell r="DM37">
            <v>634.32040000000006</v>
          </cell>
          <cell r="DN37">
            <v>196.59460000000001</v>
          </cell>
          <cell r="DO37">
            <v>224.75190000000001</v>
          </cell>
          <cell r="DP37">
            <v>30.369599999999998</v>
          </cell>
          <cell r="DQ37">
            <v>24.328499999999998</v>
          </cell>
          <cell r="DR37">
            <v>30.616099999999999</v>
          </cell>
          <cell r="DS37">
            <v>26.558900000000001</v>
          </cell>
          <cell r="DT37">
            <v>39.970399999999998</v>
          </cell>
          <cell r="DU37">
            <v>12.436999999999999</v>
          </cell>
          <cell r="DV37">
            <v>137.5377</v>
          </cell>
          <cell r="DW37">
            <v>13.209700000000002</v>
          </cell>
          <cell r="DX37">
            <v>6.5513999999999992</v>
          </cell>
          <cell r="DY37">
            <v>354.2706</v>
          </cell>
          <cell r="DZ37">
            <v>15.151399999999999</v>
          </cell>
          <cell r="EA37">
            <v>100.9148</v>
          </cell>
          <cell r="EB37">
            <v>13.843</v>
          </cell>
          <cell r="EC37">
            <v>3932.5987</v>
          </cell>
          <cell r="EE37">
            <v>401.06729999999999</v>
          </cell>
          <cell r="EF37">
            <v>692.54849999999999</v>
          </cell>
          <cell r="EG37">
            <v>1695.9378999999999</v>
          </cell>
          <cell r="EH37">
            <v>2276.9630000000002</v>
          </cell>
          <cell r="EI37">
            <v>1435.4766999999999</v>
          </cell>
          <cell r="EJ37">
            <v>1800.0954999999999</v>
          </cell>
          <cell r="EK37">
            <v>398.19309999999996</v>
          </cell>
          <cell r="EL37">
            <v>247.40289999999999</v>
          </cell>
          <cell r="EM37">
            <v>299.6551</v>
          </cell>
          <cell r="EN37">
            <v>285.59540000000004</v>
          </cell>
          <cell r="EO37">
            <v>265.31880000000001</v>
          </cell>
          <cell r="EP37">
            <v>135.29</v>
          </cell>
          <cell r="EQ37">
            <v>572.16800000000001</v>
          </cell>
          <cell r="ER37">
            <v>185.9725</v>
          </cell>
          <cell r="ES37">
            <v>47.805999999999997</v>
          </cell>
          <cell r="ET37">
            <v>1357.8833</v>
          </cell>
          <cell r="EU37">
            <v>103.46510000000001</v>
          </cell>
          <cell r="EV37">
            <v>146.57550000000001</v>
          </cell>
          <cell r="EW37">
            <v>95.756</v>
          </cell>
          <cell r="EX37">
            <v>21048.6783</v>
          </cell>
          <cell r="EY37">
            <v>226.45529999999999</v>
          </cell>
          <cell r="EZ37">
            <v>951.49530000000004</v>
          </cell>
          <cell r="FA37">
            <v>207.72289999999998</v>
          </cell>
          <cell r="FB37">
            <v>1250.4458999999999</v>
          </cell>
        </row>
        <row r="38">
          <cell r="A38">
            <v>44378</v>
          </cell>
          <cell r="B38">
            <v>8.6681290000000004</v>
          </cell>
          <cell r="C38">
            <v>6.1679040000000001</v>
          </cell>
          <cell r="D38">
            <v>2.5146269999999999</v>
          </cell>
          <cell r="E38">
            <v>8.6284379999999992</v>
          </cell>
          <cell r="F38">
            <v>0</v>
          </cell>
          <cell r="G38">
            <v>0</v>
          </cell>
          <cell r="H38">
            <v>0</v>
          </cell>
          <cell r="J38">
            <v>6.932531</v>
          </cell>
          <cell r="K38">
            <v>9.7000860000000007</v>
          </cell>
          <cell r="L38">
            <v>0</v>
          </cell>
          <cell r="M38">
            <v>2.8617530000000002</v>
          </cell>
          <cell r="N38">
            <v>3.0205440000000001</v>
          </cell>
          <cell r="R38">
            <v>2.9267989999999999</v>
          </cell>
          <cell r="U38">
            <v>0</v>
          </cell>
          <cell r="V38">
            <v>22.910202999999999</v>
          </cell>
          <cell r="W38">
            <v>4.9562759999999999</v>
          </cell>
          <cell r="X38">
            <v>8.4471570000000007</v>
          </cell>
          <cell r="Y38">
            <v>8.8953509999999998</v>
          </cell>
          <cell r="Z38">
            <v>6.5150030000000001</v>
          </cell>
          <cell r="AB38">
            <v>5.2307709999999998</v>
          </cell>
          <cell r="AC38">
            <v>5.4664149999999996</v>
          </cell>
          <cell r="AD38">
            <v>5.8503489999999996</v>
          </cell>
          <cell r="AE38">
            <v>4.2019880000000001</v>
          </cell>
          <cell r="AF38">
            <v>2.9524360000000001</v>
          </cell>
          <cell r="AG38">
            <v>6.6284349999999996</v>
          </cell>
          <cell r="AH38">
            <v>2.979139</v>
          </cell>
          <cell r="AI38">
            <v>0</v>
          </cell>
          <cell r="AJ38">
            <v>4.908531</v>
          </cell>
          <cell r="AK38">
            <v>3.9331450000000001</v>
          </cell>
          <cell r="AL38">
            <v>0</v>
          </cell>
          <cell r="AM38">
            <v>7.758839</v>
          </cell>
          <cell r="AN38">
            <v>5.1006910000000003</v>
          </cell>
          <cell r="AO38">
            <v>7.4361800000000002</v>
          </cell>
          <cell r="AP38">
            <v>0</v>
          </cell>
          <cell r="AQ38">
            <v>8.6272090000000006</v>
          </cell>
          <cell r="AS38">
            <v>0</v>
          </cell>
          <cell r="AT38">
            <v>0</v>
          </cell>
          <cell r="AU38">
            <v>0</v>
          </cell>
          <cell r="AV38">
            <v>12.139315</v>
          </cell>
          <cell r="AW38">
            <v>8.7736350000000005</v>
          </cell>
          <cell r="AX38">
            <v>24.705189000000001</v>
          </cell>
          <cell r="AY38">
            <v>16.864249999999998</v>
          </cell>
          <cell r="AZ38">
            <v>15.286934</v>
          </cell>
          <cell r="BB38">
            <v>15.102537</v>
          </cell>
          <cell r="BC38">
            <v>8.6181210000000004</v>
          </cell>
          <cell r="BD38">
            <v>4.3143729999999998</v>
          </cell>
          <cell r="BE38">
            <v>3.8047580000000001</v>
          </cell>
          <cell r="BF38">
            <v>1.589845</v>
          </cell>
          <cell r="BG38">
            <v>3.3388840000000002</v>
          </cell>
          <cell r="BH38">
            <v>9.3376439999999992</v>
          </cell>
          <cell r="BI38">
            <v>0</v>
          </cell>
          <cell r="BJ38">
            <v>0</v>
          </cell>
          <cell r="BL38">
            <v>3.9161250000000001</v>
          </cell>
          <cell r="BM38">
            <v>3.5805020000000001</v>
          </cell>
          <cell r="BN38">
            <v>6.5248670000000004</v>
          </cell>
          <cell r="BO38">
            <v>1.980019</v>
          </cell>
          <cell r="BP38">
            <v>1.7543930000000001</v>
          </cell>
          <cell r="BT38">
            <v>1.8336250000000001</v>
          </cell>
          <cell r="BW38">
            <v>29.94716</v>
          </cell>
          <cell r="BX38">
            <v>8.9705809999999992</v>
          </cell>
          <cell r="BY38">
            <v>4.9613899999999997</v>
          </cell>
          <cell r="BZ38">
            <v>5.0312939999999999</v>
          </cell>
          <cell r="CA38">
            <v>5.3914439999999999</v>
          </cell>
          <cell r="CB38">
            <v>3.6158670000000002</v>
          </cell>
          <cell r="CD38">
            <v>2.336605</v>
          </cell>
          <cell r="CE38">
            <v>2.4610750000000001</v>
          </cell>
          <cell r="CF38">
            <v>3.1795870000000002</v>
          </cell>
          <cell r="CG38">
            <v>2.1360839999999999</v>
          </cell>
          <cell r="CH38">
            <v>1.839261</v>
          </cell>
          <cell r="CI38">
            <v>2.4637280000000001</v>
          </cell>
          <cell r="CJ38">
            <v>1.3431569999999999</v>
          </cell>
          <cell r="CK38">
            <v>0</v>
          </cell>
          <cell r="CL38">
            <v>3.1950799999999999</v>
          </cell>
          <cell r="CM38">
            <v>1.8355319999999999</v>
          </cell>
          <cell r="CN38">
            <v>0</v>
          </cell>
          <cell r="CO38">
            <v>6.496124</v>
          </cell>
          <cell r="CP38">
            <v>2.1135199999999998</v>
          </cell>
          <cell r="CQ38">
            <v>4.3279040000000002</v>
          </cell>
          <cell r="CR38">
            <v>6.4589590000000001</v>
          </cell>
          <cell r="CS38">
            <v>4.9507409999999998</v>
          </cell>
          <cell r="CU38">
            <v>0</v>
          </cell>
          <cell r="CV38">
            <v>0</v>
          </cell>
          <cell r="CW38">
            <v>0</v>
          </cell>
          <cell r="CX38">
            <v>8.1896850000000008</v>
          </cell>
          <cell r="CY38">
            <v>7.8668300000000002</v>
          </cell>
          <cell r="CZ38">
            <v>8.1903170000000003</v>
          </cell>
          <cell r="DA38">
            <v>9.5663160000000005</v>
          </cell>
          <cell r="DB38">
            <v>10.23526</v>
          </cell>
          <cell r="DD38">
            <v>8.6381390000000007</v>
          </cell>
          <cell r="DE38">
            <v>5.7192769999999999</v>
          </cell>
          <cell r="DI38" t="str">
            <v>4 W 27-30/21</v>
          </cell>
          <cell r="DJ38">
            <v>62.267099999999999</v>
          </cell>
          <cell r="DK38">
            <v>86.303399999999996</v>
          </cell>
          <cell r="DL38">
            <v>427.0197</v>
          </cell>
          <cell r="DM38">
            <v>623.03989999999999</v>
          </cell>
          <cell r="DN38">
            <v>180.43189999999998</v>
          </cell>
          <cell r="DO38">
            <v>211.98579999999998</v>
          </cell>
          <cell r="DP38">
            <v>73.054899999999989</v>
          </cell>
          <cell r="DQ38">
            <v>20.942</v>
          </cell>
          <cell r="DR38">
            <v>41.371499999999997</v>
          </cell>
          <cell r="DS38">
            <v>64.689899999999994</v>
          </cell>
          <cell r="DT38">
            <v>40.990600000000001</v>
          </cell>
          <cell r="DU38">
            <v>10.412000000000001</v>
          </cell>
          <cell r="DV38">
            <v>120.74889999999999</v>
          </cell>
          <cell r="DW38">
            <v>16.389599999999998</v>
          </cell>
          <cell r="DX38">
            <v>5.8451000000000004</v>
          </cell>
          <cell r="DY38">
            <v>341.54079999999999</v>
          </cell>
          <cell r="DZ38">
            <v>17.2316</v>
          </cell>
          <cell r="EA38">
            <v>89.417899999999989</v>
          </cell>
          <cell r="EB38">
            <v>21.478000000000002</v>
          </cell>
          <cell r="EC38">
            <v>3999.2694000000001</v>
          </cell>
          <cell r="EE38">
            <v>372.6472</v>
          </cell>
          <cell r="EF38">
            <v>646.7002</v>
          </cell>
          <cell r="EG38">
            <v>1537.6816000000001</v>
          </cell>
          <cell r="EH38">
            <v>2170.8237000000004</v>
          </cell>
          <cell r="EI38">
            <v>1665.9723000000001</v>
          </cell>
          <cell r="EJ38">
            <v>1693.1556</v>
          </cell>
          <cell r="EK38">
            <v>365.70429999999999</v>
          </cell>
          <cell r="EL38">
            <v>241.27339999999998</v>
          </cell>
          <cell r="EM38">
            <v>282.01390000000004</v>
          </cell>
          <cell r="EN38">
            <v>246.19450000000001</v>
          </cell>
          <cell r="EO38">
            <v>203.31659999999999</v>
          </cell>
          <cell r="EP38">
            <v>112.90900000000001</v>
          </cell>
          <cell r="EQ38">
            <v>542.65530000000001</v>
          </cell>
          <cell r="ER38">
            <v>185.48099999999999</v>
          </cell>
          <cell r="ES38">
            <v>41.392600000000002</v>
          </cell>
          <cell r="ET38">
            <v>1326.6128000000001</v>
          </cell>
          <cell r="EU38">
            <v>112.2158</v>
          </cell>
          <cell r="EV38">
            <v>140.38670000000002</v>
          </cell>
          <cell r="EW38">
            <v>89.287000000000006</v>
          </cell>
          <cell r="EX38">
            <v>20535.734899999999</v>
          </cell>
          <cell r="EY38">
            <v>283.69190000000003</v>
          </cell>
          <cell r="EZ38">
            <v>1051.0758999999998</v>
          </cell>
          <cell r="FA38">
            <v>193.79229999999998</v>
          </cell>
          <cell r="FB38">
            <v>1258.7123000000001</v>
          </cell>
        </row>
        <row r="39">
          <cell r="A39">
            <v>44348</v>
          </cell>
          <cell r="B39">
            <v>7.6840539999999997</v>
          </cell>
          <cell r="C39">
            <v>7.0828319999999998</v>
          </cell>
          <cell r="D39">
            <v>2.964979</v>
          </cell>
          <cell r="E39">
            <v>7.9549919999999998</v>
          </cell>
          <cell r="F39">
            <v>0</v>
          </cell>
          <cell r="G39">
            <v>0</v>
          </cell>
          <cell r="H39">
            <v>0</v>
          </cell>
          <cell r="J39">
            <v>6.5567270000000004</v>
          </cell>
          <cell r="K39">
            <v>9.6005959999999995</v>
          </cell>
          <cell r="L39">
            <v>8.9634809999999998</v>
          </cell>
          <cell r="M39">
            <v>2.9196770000000001</v>
          </cell>
          <cell r="N39">
            <v>2.8436110000000001</v>
          </cell>
          <cell r="R39">
            <v>2.78627</v>
          </cell>
          <cell r="U39">
            <v>45.497878</v>
          </cell>
          <cell r="V39">
            <v>23.612247</v>
          </cell>
          <cell r="W39">
            <v>0</v>
          </cell>
          <cell r="X39">
            <v>9.0946960000000008</v>
          </cell>
          <cell r="Y39">
            <v>9.5835819999999998</v>
          </cell>
          <cell r="Z39">
            <v>6.741968</v>
          </cell>
          <cell r="AB39">
            <v>5.3458819999999996</v>
          </cell>
          <cell r="AC39">
            <v>5.7178149999999999</v>
          </cell>
          <cell r="AD39">
            <v>6.308935</v>
          </cell>
          <cell r="AE39">
            <v>4.0982789999999998</v>
          </cell>
          <cell r="AF39">
            <v>3.0933459999999999</v>
          </cell>
          <cell r="AG39">
            <v>6.7240989999999998</v>
          </cell>
          <cell r="AH39">
            <v>2.9737809999999998</v>
          </cell>
          <cell r="AI39">
            <v>0</v>
          </cell>
          <cell r="AJ39">
            <v>4.9240440000000003</v>
          </cell>
          <cell r="AK39">
            <v>3.5502799999999999</v>
          </cell>
          <cell r="AL39">
            <v>0</v>
          </cell>
          <cell r="AM39">
            <v>8.1859490000000008</v>
          </cell>
          <cell r="AN39">
            <v>4.8545629999999997</v>
          </cell>
          <cell r="AO39">
            <v>8.6211819999999992</v>
          </cell>
          <cell r="AP39">
            <v>8.8438189999999999</v>
          </cell>
          <cell r="AQ39">
            <v>8.1124069999999993</v>
          </cell>
          <cell r="AS39">
            <v>0</v>
          </cell>
          <cell r="AT39">
            <v>15.871195999999999</v>
          </cell>
          <cell r="AU39">
            <v>17.097425999999999</v>
          </cell>
          <cell r="AV39">
            <v>12.045210000000001</v>
          </cell>
          <cell r="AW39">
            <v>0</v>
          </cell>
          <cell r="AX39">
            <v>26.939261999999999</v>
          </cell>
          <cell r="AY39">
            <v>16.861270000000001</v>
          </cell>
          <cell r="AZ39">
            <v>15.255281999999999</v>
          </cell>
          <cell r="BB39">
            <v>15.103804999999999</v>
          </cell>
          <cell r="BC39">
            <v>6.9883629999999997</v>
          </cell>
          <cell r="BD39">
            <v>3.5872459999999999</v>
          </cell>
          <cell r="BE39">
            <v>4.0108949999999997</v>
          </cell>
          <cell r="BF39">
            <v>1.618498</v>
          </cell>
          <cell r="BG39">
            <v>3.5706150000000001</v>
          </cell>
          <cell r="BH39">
            <v>8.6476209999999991</v>
          </cell>
          <cell r="BI39">
            <v>0</v>
          </cell>
          <cell r="BJ39">
            <v>0</v>
          </cell>
          <cell r="BL39">
            <v>4.4180659999999996</v>
          </cell>
          <cell r="BM39">
            <v>3.5770240000000002</v>
          </cell>
          <cell r="BN39">
            <v>6.2032059999999998</v>
          </cell>
          <cell r="BO39">
            <v>1.9435009999999999</v>
          </cell>
          <cell r="BP39">
            <v>1.4285509999999999</v>
          </cell>
          <cell r="BT39">
            <v>1.584349</v>
          </cell>
          <cell r="BW39">
            <v>29.042356999999999</v>
          </cell>
          <cell r="BX39">
            <v>11.229996999999999</v>
          </cell>
          <cell r="BY39">
            <v>0</v>
          </cell>
          <cell r="BZ39">
            <v>5.1105330000000002</v>
          </cell>
          <cell r="CA39">
            <v>5.6062339999999997</v>
          </cell>
          <cell r="CB39">
            <v>3.8398530000000002</v>
          </cell>
          <cell r="CD39">
            <v>2.1913369999999999</v>
          </cell>
          <cell r="CE39">
            <v>2.5098760000000002</v>
          </cell>
          <cell r="CF39">
            <v>3.453722</v>
          </cell>
          <cell r="CG39">
            <v>2.1478449999999998</v>
          </cell>
          <cell r="CH39">
            <v>1.917959</v>
          </cell>
          <cell r="CI39">
            <v>2.268662</v>
          </cell>
          <cell r="CJ39">
            <v>1.3239110000000001</v>
          </cell>
          <cell r="CK39">
            <v>0</v>
          </cell>
          <cell r="CL39">
            <v>3.1900689999999998</v>
          </cell>
          <cell r="CM39">
            <v>1.7861739999999999</v>
          </cell>
          <cell r="CN39">
            <v>0</v>
          </cell>
          <cell r="CO39">
            <v>6.1397709999999996</v>
          </cell>
          <cell r="CP39">
            <v>2.0560040000000002</v>
          </cell>
          <cell r="CQ39">
            <v>4.7879430000000003</v>
          </cell>
          <cell r="CR39">
            <v>5.8857239999999997</v>
          </cell>
          <cell r="CS39">
            <v>5.0298069999999999</v>
          </cell>
          <cell r="CU39">
            <v>18.871086999999999</v>
          </cell>
          <cell r="CV39">
            <v>7.2955220000000001</v>
          </cell>
          <cell r="CW39">
            <v>10.87872</v>
          </cell>
          <cell r="CX39">
            <v>5.7495810000000001</v>
          </cell>
          <cell r="CY39">
            <v>7.973509</v>
          </cell>
          <cell r="CZ39">
            <v>7.1997900000000001</v>
          </cell>
          <cell r="DA39">
            <v>9.6291379999999993</v>
          </cell>
          <cell r="DB39">
            <v>10.250629999999999</v>
          </cell>
          <cell r="DD39">
            <v>8.6235470000000003</v>
          </cell>
          <cell r="DE39">
            <v>5.721495</v>
          </cell>
          <cell r="DI39" t="str">
            <v>5 W 22-26/21</v>
          </cell>
          <cell r="DJ39">
            <v>94.480899999999991</v>
          </cell>
          <cell r="DK39">
            <v>135.0324</v>
          </cell>
          <cell r="DL39">
            <v>617.58550000000002</v>
          </cell>
          <cell r="DM39">
            <v>754.81119999999999</v>
          </cell>
          <cell r="DN39">
            <v>232.10770000000002</v>
          </cell>
          <cell r="DO39">
            <v>259.94110000000001</v>
          </cell>
          <cell r="DP39">
            <v>152.7191</v>
          </cell>
          <cell r="DQ39">
            <v>32.026000000000003</v>
          </cell>
          <cell r="DR39">
            <v>65.254000000000005</v>
          </cell>
          <cell r="DS39">
            <v>100.8253</v>
          </cell>
          <cell r="DT39">
            <v>38.0398</v>
          </cell>
          <cell r="DU39">
            <v>13.603</v>
          </cell>
          <cell r="DV39">
            <v>236.25239999999999</v>
          </cell>
          <cell r="DW39">
            <v>39.070900000000002</v>
          </cell>
          <cell r="DX39">
            <v>12.3872</v>
          </cell>
          <cell r="DY39">
            <v>466.4144</v>
          </cell>
          <cell r="DZ39">
            <v>35.7517</v>
          </cell>
          <cell r="EA39">
            <v>136.05520000000001</v>
          </cell>
          <cell r="EB39">
            <v>32.882599999999996</v>
          </cell>
          <cell r="EC39">
            <v>5728.4450999999999</v>
          </cell>
          <cell r="EE39">
            <v>594.52549999999997</v>
          </cell>
          <cell r="EF39">
            <v>916.55060000000003</v>
          </cell>
          <cell r="EG39">
            <v>2594.9386</v>
          </cell>
          <cell r="EH39">
            <v>2956.9247999999998</v>
          </cell>
          <cell r="EI39">
            <v>2242.1104999999998</v>
          </cell>
          <cell r="EJ39">
            <v>2360.0907000000002</v>
          </cell>
          <cell r="EK39">
            <v>562.91880000000003</v>
          </cell>
          <cell r="EL39">
            <v>337.20170000000002</v>
          </cell>
          <cell r="EM39">
            <v>371.29849999999999</v>
          </cell>
          <cell r="EN39">
            <v>414.90640000000002</v>
          </cell>
          <cell r="EO39">
            <v>211.83529999999999</v>
          </cell>
          <cell r="EP39">
            <v>132.48699999999999</v>
          </cell>
          <cell r="EQ39">
            <v>846.2912</v>
          </cell>
          <cell r="ER39">
            <v>327.34550000000002</v>
          </cell>
          <cell r="ES39">
            <v>72.362700000000004</v>
          </cell>
          <cell r="ET39">
            <v>1972.8598999999999</v>
          </cell>
          <cell r="EU39">
            <v>187.4999</v>
          </cell>
          <cell r="EV39">
            <v>207.71199999999999</v>
          </cell>
          <cell r="EW39">
            <v>110.646</v>
          </cell>
          <cell r="EX39">
            <v>29658.256100000002</v>
          </cell>
          <cell r="EY39">
            <v>332.91419999999999</v>
          </cell>
          <cell r="EZ39">
            <v>1432.7931999999998</v>
          </cell>
          <cell r="FA39">
            <v>310.90219999999999</v>
          </cell>
          <cell r="FB39">
            <v>1970.7496999999998</v>
          </cell>
        </row>
        <row r="40">
          <cell r="A40">
            <v>44317</v>
          </cell>
          <cell r="B40">
            <v>5.8440560000000001</v>
          </cell>
          <cell r="C40">
            <v>8.64405</v>
          </cell>
          <cell r="D40">
            <v>2.734359</v>
          </cell>
          <cell r="E40">
            <v>5.8183550000000004</v>
          </cell>
          <cell r="F40">
            <v>0</v>
          </cell>
          <cell r="G40">
            <v>0</v>
          </cell>
          <cell r="H40">
            <v>0</v>
          </cell>
          <cell r="J40">
            <v>4.1588560000000001</v>
          </cell>
          <cell r="K40">
            <v>10.044509</v>
          </cell>
          <cell r="L40">
            <v>0</v>
          </cell>
          <cell r="M40">
            <v>2.9316390000000001</v>
          </cell>
          <cell r="N40">
            <v>3.4901339999999998</v>
          </cell>
          <cell r="R40">
            <v>2.7721719999999999</v>
          </cell>
          <cell r="U40">
            <v>44.781936999999999</v>
          </cell>
          <cell r="V40">
            <v>22.439453</v>
          </cell>
          <cell r="W40">
            <v>0</v>
          </cell>
          <cell r="X40">
            <v>6.3875299999999999</v>
          </cell>
          <cell r="Y40">
            <v>7.1361109999999996</v>
          </cell>
          <cell r="Z40">
            <v>6.392671</v>
          </cell>
          <cell r="AB40">
            <v>0</v>
          </cell>
          <cell r="AC40">
            <v>5.0471500000000002</v>
          </cell>
          <cell r="AD40">
            <v>0</v>
          </cell>
          <cell r="AE40">
            <v>3.934463</v>
          </cell>
          <cell r="AF40">
            <v>3.3273540000000001</v>
          </cell>
          <cell r="AG40">
            <v>6.6996539999999998</v>
          </cell>
          <cell r="AH40">
            <v>3.1543549999999998</v>
          </cell>
          <cell r="AI40">
            <v>0</v>
          </cell>
          <cell r="AJ40">
            <v>4.9117620000000004</v>
          </cell>
          <cell r="AK40">
            <v>3.4934379999999998</v>
          </cell>
          <cell r="AL40">
            <v>0</v>
          </cell>
          <cell r="AM40">
            <v>8.3737329999999996</v>
          </cell>
          <cell r="AN40">
            <v>4.4015779999999998</v>
          </cell>
          <cell r="AO40">
            <v>6.5797230000000004</v>
          </cell>
          <cell r="AP40">
            <v>9.5110039999999998</v>
          </cell>
          <cell r="AQ40">
            <v>6.0368360000000001</v>
          </cell>
          <cell r="AS40">
            <v>20.451882999999999</v>
          </cell>
          <cell r="AT40">
            <v>15.690078</v>
          </cell>
          <cell r="AU40">
            <v>17.962617000000002</v>
          </cell>
          <cell r="AV40">
            <v>12.139836000000001</v>
          </cell>
          <cell r="AW40">
            <v>9.6229659999999999</v>
          </cell>
          <cell r="AX40">
            <v>27.047305999999999</v>
          </cell>
          <cell r="AY40">
            <v>16.761208</v>
          </cell>
          <cell r="AZ40">
            <v>15.279925</v>
          </cell>
          <cell r="BB40">
            <v>15.606742000000001</v>
          </cell>
          <cell r="BC40">
            <v>7.0090209999999997</v>
          </cell>
          <cell r="BD40">
            <v>3.128279</v>
          </cell>
          <cell r="BE40">
            <v>4.5843470000000002</v>
          </cell>
          <cell r="BF40">
            <v>1.5007539999999999</v>
          </cell>
          <cell r="BG40">
            <v>3.394183</v>
          </cell>
          <cell r="BH40">
            <v>6.4658800000000003</v>
          </cell>
          <cell r="BI40">
            <v>0</v>
          </cell>
          <cell r="BJ40">
            <v>0</v>
          </cell>
          <cell r="BL40">
            <v>2.5916009999999998</v>
          </cell>
          <cell r="BM40">
            <v>4.1953430000000003</v>
          </cell>
          <cell r="BN40">
            <v>6.2072419999999999</v>
          </cell>
          <cell r="BO40">
            <v>1.6314360000000001</v>
          </cell>
          <cell r="BP40">
            <v>1.9080330000000001</v>
          </cell>
          <cell r="BT40">
            <v>1.6138300000000001</v>
          </cell>
          <cell r="BW40">
            <v>27.987684999999999</v>
          </cell>
          <cell r="BX40">
            <v>11.314636999999999</v>
          </cell>
          <cell r="BY40">
            <v>4.6584580000000004</v>
          </cell>
          <cell r="BZ40">
            <v>4.1355659999999999</v>
          </cell>
          <cell r="CA40">
            <v>4.2415229999999999</v>
          </cell>
          <cell r="CB40">
            <v>4.0542109999999996</v>
          </cell>
          <cell r="CD40">
            <v>1.7403630000000001</v>
          </cell>
          <cell r="CE40">
            <v>1.5636810000000001</v>
          </cell>
          <cell r="CF40">
            <v>3.5153490000000001</v>
          </cell>
          <cell r="CG40">
            <v>1.79715</v>
          </cell>
          <cell r="CH40">
            <v>1.8959079999999999</v>
          </cell>
          <cell r="CI40">
            <v>2.289094</v>
          </cell>
          <cell r="CJ40">
            <v>1.347269</v>
          </cell>
          <cell r="CK40">
            <v>0</v>
          </cell>
          <cell r="CL40">
            <v>3.403718</v>
          </cell>
          <cell r="CM40">
            <v>1.814864</v>
          </cell>
          <cell r="CN40">
            <v>0</v>
          </cell>
          <cell r="CO40">
            <v>4.4395480000000003</v>
          </cell>
          <cell r="CP40">
            <v>1.8668370000000001</v>
          </cell>
          <cell r="CQ40">
            <v>3.752154</v>
          </cell>
          <cell r="CR40">
            <v>6.2448819999999996</v>
          </cell>
          <cell r="CS40">
            <v>3.0485609999999999</v>
          </cell>
          <cell r="CU40">
            <v>18.885677000000001</v>
          </cell>
          <cell r="CV40">
            <v>7.0757269999999997</v>
          </cell>
          <cell r="CW40">
            <v>9.5368770000000005</v>
          </cell>
          <cell r="CX40">
            <v>5.8747699999999998</v>
          </cell>
          <cell r="CY40">
            <v>7.8705999999999996</v>
          </cell>
          <cell r="CZ40">
            <v>7.9463629999999998</v>
          </cell>
          <cell r="DA40">
            <v>9.5841399999999997</v>
          </cell>
          <cell r="DB40">
            <v>10.600908</v>
          </cell>
          <cell r="DD40">
            <v>9.4536130000000007</v>
          </cell>
          <cell r="DE40">
            <v>5.7219499999999996</v>
          </cell>
          <cell r="DI40" t="str">
            <v>4 W 18-21/21</v>
          </cell>
          <cell r="DJ40">
            <v>90.0428</v>
          </cell>
          <cell r="DK40">
            <v>89.226100000000002</v>
          </cell>
          <cell r="DL40">
            <v>464.91300000000001</v>
          </cell>
          <cell r="DM40">
            <v>887.20940000000007</v>
          </cell>
          <cell r="DN40">
            <v>172.50289999999998</v>
          </cell>
          <cell r="DO40">
            <v>225.49510000000001</v>
          </cell>
          <cell r="DP40">
            <v>236.13070000000002</v>
          </cell>
          <cell r="DQ40">
            <v>33.625</v>
          </cell>
          <cell r="DR40">
            <v>72.337699999999998</v>
          </cell>
          <cell r="DS40">
            <v>109.36539999999999</v>
          </cell>
          <cell r="DT40">
            <v>78.906399999999991</v>
          </cell>
          <cell r="DU40">
            <v>3.9569999999999999</v>
          </cell>
          <cell r="DV40">
            <v>216.66129999999998</v>
          </cell>
          <cell r="DW40">
            <v>25.72</v>
          </cell>
          <cell r="DX40">
            <v>19.824200000000001</v>
          </cell>
          <cell r="DY40">
            <v>453.90259999999995</v>
          </cell>
          <cell r="DZ40">
            <v>33.038699999999999</v>
          </cell>
          <cell r="EA40">
            <v>145.2732</v>
          </cell>
          <cell r="EB40">
            <v>37.072000000000003</v>
          </cell>
          <cell r="EC40">
            <v>5752.1432000000004</v>
          </cell>
          <cell r="EE40">
            <v>569.01909999999998</v>
          </cell>
          <cell r="EF40">
            <v>772.33930000000009</v>
          </cell>
          <cell r="EG40">
            <v>1709.8175000000001</v>
          </cell>
          <cell r="EH40">
            <v>2914.4490000000001</v>
          </cell>
          <cell r="EI40">
            <v>1443.5409</v>
          </cell>
          <cell r="EJ40">
            <v>2363.8353999999999</v>
          </cell>
          <cell r="EK40">
            <v>616.28969999999993</v>
          </cell>
          <cell r="EL40">
            <v>322.84320000000002</v>
          </cell>
          <cell r="EM40">
            <v>421.32079999999996</v>
          </cell>
          <cell r="EN40">
            <v>437.56209999999999</v>
          </cell>
          <cell r="EO40">
            <v>394.66309999999999</v>
          </cell>
          <cell r="EP40">
            <v>135.38499999999999</v>
          </cell>
          <cell r="EQ40">
            <v>805.97390000000007</v>
          </cell>
          <cell r="ER40">
            <v>305.54790000000003</v>
          </cell>
          <cell r="ES40">
            <v>102.35760000000001</v>
          </cell>
          <cell r="ET40">
            <v>1626.95</v>
          </cell>
          <cell r="EU40">
            <v>175.40989999999999</v>
          </cell>
          <cell r="EV40">
            <v>206.24789999999999</v>
          </cell>
          <cell r="EW40">
            <v>140.31700000000001</v>
          </cell>
          <cell r="EX40">
            <v>27189.001499999998</v>
          </cell>
          <cell r="EY40">
            <v>387.41579999999999</v>
          </cell>
          <cell r="EZ40">
            <v>1243.9918</v>
          </cell>
          <cell r="FA40">
            <v>283.01299999999998</v>
          </cell>
          <cell r="FB40">
            <v>1594.3695</v>
          </cell>
        </row>
        <row r="41">
          <cell r="A41">
            <v>44287</v>
          </cell>
          <cell r="B41">
            <v>5.2919960000000001</v>
          </cell>
          <cell r="C41">
            <v>9.0589919999999999</v>
          </cell>
          <cell r="D41">
            <v>2.404935</v>
          </cell>
          <cell r="E41">
            <v>5.1962330000000003</v>
          </cell>
          <cell r="F41">
            <v>0</v>
          </cell>
          <cell r="G41">
            <v>0</v>
          </cell>
          <cell r="H41">
            <v>0</v>
          </cell>
          <cell r="J41">
            <v>3.5734210000000002</v>
          </cell>
          <cell r="K41">
            <v>10.027568</v>
          </cell>
          <cell r="L41">
            <v>0</v>
          </cell>
          <cell r="M41">
            <v>2.9951110000000001</v>
          </cell>
          <cell r="N41">
            <v>3.2706719999999998</v>
          </cell>
          <cell r="R41">
            <v>3.0979999999999999</v>
          </cell>
          <cell r="U41">
            <v>45.629302000000003</v>
          </cell>
          <cell r="V41">
            <v>22.076333000000002</v>
          </cell>
          <cell r="W41">
            <v>0</v>
          </cell>
          <cell r="X41">
            <v>5.3142490000000002</v>
          </cell>
          <cell r="Y41">
            <v>5.8617900000000001</v>
          </cell>
          <cell r="Z41">
            <v>0</v>
          </cell>
          <cell r="AB41">
            <v>0</v>
          </cell>
          <cell r="AC41">
            <v>0</v>
          </cell>
          <cell r="AD41">
            <v>0</v>
          </cell>
          <cell r="AE41">
            <v>3.9357410000000002</v>
          </cell>
          <cell r="AF41">
            <v>2.7992530000000002</v>
          </cell>
          <cell r="AG41">
            <v>6.6436859999999998</v>
          </cell>
          <cell r="AH41">
            <v>3.1589160000000001</v>
          </cell>
          <cell r="AI41">
            <v>0</v>
          </cell>
          <cell r="AJ41">
            <v>4.9085080000000003</v>
          </cell>
          <cell r="AK41">
            <v>3.9673180000000001</v>
          </cell>
          <cell r="AL41">
            <v>0</v>
          </cell>
          <cell r="AM41">
            <v>8.3589179999999992</v>
          </cell>
          <cell r="AN41">
            <v>4.3918150000000002</v>
          </cell>
          <cell r="AO41">
            <v>5.0548000000000002</v>
          </cell>
          <cell r="AP41">
            <v>0</v>
          </cell>
          <cell r="AQ41">
            <v>6.0048870000000001</v>
          </cell>
          <cell r="AS41">
            <v>0</v>
          </cell>
          <cell r="AT41">
            <v>17.46508</v>
          </cell>
          <cell r="AU41">
            <v>18.904159</v>
          </cell>
          <cell r="AV41">
            <v>12.157228999999999</v>
          </cell>
          <cell r="AW41">
            <v>9.5899459999999994</v>
          </cell>
          <cell r="AX41">
            <v>24.297270000000001</v>
          </cell>
          <cell r="AY41">
            <v>16.820309999999999</v>
          </cell>
          <cell r="AZ41">
            <v>15.289616000000001</v>
          </cell>
          <cell r="BB41">
            <v>15.605221999999999</v>
          </cell>
          <cell r="BC41">
            <v>7.1182119999999998</v>
          </cell>
          <cell r="BD41">
            <v>3.0260769999999999</v>
          </cell>
          <cell r="BE41">
            <v>5.0859569999999996</v>
          </cell>
          <cell r="BF41">
            <v>1.1726460000000001</v>
          </cell>
          <cell r="BG41">
            <v>3.5056889999999998</v>
          </cell>
          <cell r="BH41">
            <v>5.6670569999999998</v>
          </cell>
          <cell r="BI41">
            <v>0</v>
          </cell>
          <cell r="BJ41">
            <v>0</v>
          </cell>
          <cell r="BL41">
            <v>2.8492479999999998</v>
          </cell>
          <cell r="BM41">
            <v>4.4563620000000004</v>
          </cell>
          <cell r="BN41">
            <v>4.5037909999999997</v>
          </cell>
          <cell r="BO41">
            <v>1.99593</v>
          </cell>
          <cell r="BP41">
            <v>1.220283</v>
          </cell>
          <cell r="BT41">
            <v>1.7774799999999999</v>
          </cell>
          <cell r="BW41">
            <v>27.764785</v>
          </cell>
          <cell r="BX41">
            <v>11.764390000000001</v>
          </cell>
          <cell r="BY41">
            <v>4.5667580000000001</v>
          </cell>
          <cell r="BZ41">
            <v>3.6257440000000001</v>
          </cell>
          <cell r="CA41">
            <v>3.3813689999999998</v>
          </cell>
          <cell r="CB41">
            <v>3.543698</v>
          </cell>
          <cell r="CD41">
            <v>1.6237600000000001</v>
          </cell>
          <cell r="CE41">
            <v>1.5421499999999999</v>
          </cell>
          <cell r="CF41">
            <v>3.141794</v>
          </cell>
          <cell r="CG41">
            <v>1.6562239999999999</v>
          </cell>
          <cell r="CH41">
            <v>1.446515</v>
          </cell>
          <cell r="CI41">
            <v>2.4819819999999999</v>
          </cell>
          <cell r="CJ41">
            <v>1.3403499999999999</v>
          </cell>
          <cell r="CK41">
            <v>0</v>
          </cell>
          <cell r="CL41">
            <v>3.4881630000000001</v>
          </cell>
          <cell r="CM41">
            <v>1.622806</v>
          </cell>
          <cell r="CN41">
            <v>0</v>
          </cell>
          <cell r="CO41">
            <v>4.6535099999999998</v>
          </cell>
          <cell r="CP41">
            <v>1.857578</v>
          </cell>
          <cell r="CQ41">
            <v>2.49037</v>
          </cell>
          <cell r="CR41">
            <v>9.0417389999999997</v>
          </cell>
          <cell r="CS41">
            <v>3.100552</v>
          </cell>
          <cell r="CU41">
            <v>0</v>
          </cell>
          <cell r="CV41">
            <v>7.5812350000000004</v>
          </cell>
          <cell r="CW41">
            <v>12.223240000000001</v>
          </cell>
          <cell r="CX41">
            <v>5.957668</v>
          </cell>
          <cell r="CY41">
            <v>7.7830110000000001</v>
          </cell>
          <cell r="CZ41">
            <v>8.1484729999999992</v>
          </cell>
          <cell r="DA41">
            <v>9.4099769999999996</v>
          </cell>
          <cell r="DB41">
            <v>10.881544999999999</v>
          </cell>
          <cell r="DD41">
            <v>9.5857539999999997</v>
          </cell>
          <cell r="DE41">
            <v>5.7128019999999999</v>
          </cell>
          <cell r="DI41" t="str">
            <v>4 W 14-17/21</v>
          </cell>
          <cell r="DJ41">
            <v>127.8347</v>
          </cell>
          <cell r="DK41">
            <v>53.825199999999995</v>
          </cell>
          <cell r="DL41">
            <v>652.51710000000003</v>
          </cell>
          <cell r="DM41">
            <v>855.6656999999999</v>
          </cell>
          <cell r="DN41">
            <v>169.66890000000001</v>
          </cell>
          <cell r="DO41">
            <v>212.9212</v>
          </cell>
          <cell r="DP41">
            <v>235.25790000000001</v>
          </cell>
          <cell r="DQ41">
            <v>33.765000000000001</v>
          </cell>
          <cell r="DR41">
            <v>97.9</v>
          </cell>
          <cell r="DS41">
            <v>137.39689999999999</v>
          </cell>
          <cell r="DT41">
            <v>78.301100000000005</v>
          </cell>
          <cell r="DU41">
            <v>6.6589999999999998</v>
          </cell>
          <cell r="DV41">
            <v>176.41879999999998</v>
          </cell>
          <cell r="DW41">
            <v>34.635100000000001</v>
          </cell>
          <cell r="DX41">
            <v>29.991099999999999</v>
          </cell>
          <cell r="DY41">
            <v>336.93459999999999</v>
          </cell>
          <cell r="DZ41">
            <v>28.893699999999999</v>
          </cell>
          <cell r="EA41">
            <v>179.83789999999999</v>
          </cell>
          <cell r="EB41">
            <v>37.567999999999998</v>
          </cell>
          <cell r="EC41">
            <v>5920.8900999999996</v>
          </cell>
          <cell r="EE41">
            <v>607.45920000000001</v>
          </cell>
          <cell r="EF41">
            <v>957.29180000000008</v>
          </cell>
          <cell r="EG41">
            <v>1750.8976</v>
          </cell>
          <cell r="EH41">
            <v>3189.9622000000004</v>
          </cell>
          <cell r="EI41">
            <v>1082.3810000000001</v>
          </cell>
          <cell r="EJ41">
            <v>2279.7109</v>
          </cell>
          <cell r="EK41">
            <v>706.60709999999995</v>
          </cell>
          <cell r="EL41">
            <v>310.97579999999999</v>
          </cell>
          <cell r="EM41">
            <v>549.62310000000002</v>
          </cell>
          <cell r="EN41">
            <v>626.84190000000001</v>
          </cell>
          <cell r="EO41">
            <v>402.63479999999998</v>
          </cell>
          <cell r="EP41">
            <v>144.96199999999999</v>
          </cell>
          <cell r="EQ41">
            <v>797.48440000000005</v>
          </cell>
          <cell r="ER41">
            <v>249.63060000000002</v>
          </cell>
          <cell r="ES41">
            <v>158.11439999999999</v>
          </cell>
          <cell r="ET41">
            <v>1769.7736</v>
          </cell>
          <cell r="EU41">
            <v>161.12090000000001</v>
          </cell>
          <cell r="EV41">
            <v>227.9684</v>
          </cell>
          <cell r="EW41">
            <v>165.43199999999999</v>
          </cell>
          <cell r="EX41">
            <v>27694.0887</v>
          </cell>
          <cell r="EY41">
            <v>425.24670000000003</v>
          </cell>
          <cell r="EZ41">
            <v>1210.0282999999999</v>
          </cell>
          <cell r="FA41">
            <v>285.01440000000002</v>
          </cell>
          <cell r="FB41">
            <v>1648.2871</v>
          </cell>
        </row>
        <row r="42">
          <cell r="A42">
            <v>44256</v>
          </cell>
          <cell r="B42">
            <v>5.1648810000000003</v>
          </cell>
          <cell r="C42">
            <v>8.0515399999999993</v>
          </cell>
          <cell r="D42">
            <v>2.5254400000000001</v>
          </cell>
          <cell r="E42">
            <v>5.0513950000000003</v>
          </cell>
          <cell r="F42">
            <v>0</v>
          </cell>
          <cell r="G42">
            <v>0</v>
          </cell>
          <cell r="H42">
            <v>0</v>
          </cell>
          <cell r="J42">
            <v>4.6787919999999996</v>
          </cell>
          <cell r="K42">
            <v>10.591975</v>
          </cell>
          <cell r="L42">
            <v>8.3447460000000007</v>
          </cell>
          <cell r="M42">
            <v>3.0733269999999999</v>
          </cell>
          <cell r="N42">
            <v>2.4036620000000002</v>
          </cell>
          <cell r="R42">
            <v>2.9388369999999999</v>
          </cell>
          <cell r="U42">
            <v>43.050249999999998</v>
          </cell>
          <cell r="V42">
            <v>20.157819</v>
          </cell>
          <cell r="W42">
            <v>5.0794540000000001</v>
          </cell>
          <cell r="X42">
            <v>6.2072209999999997</v>
          </cell>
          <cell r="Y42">
            <v>5.2279730000000004</v>
          </cell>
          <cell r="Z42">
            <v>5.7295749999999996</v>
          </cell>
          <cell r="AB42">
            <v>4.6037520000000001</v>
          </cell>
          <cell r="AC42">
            <v>4.5689599999999997</v>
          </cell>
          <cell r="AD42">
            <v>0</v>
          </cell>
          <cell r="AE42">
            <v>4.0728460000000002</v>
          </cell>
          <cell r="AF42">
            <v>1.8186960000000001</v>
          </cell>
          <cell r="AG42">
            <v>6.6639720000000002</v>
          </cell>
          <cell r="AH42">
            <v>3.2406739999999998</v>
          </cell>
          <cell r="AI42">
            <v>0</v>
          </cell>
          <cell r="AJ42">
            <v>4.908531</v>
          </cell>
          <cell r="AK42">
            <v>2.9988999999999999</v>
          </cell>
          <cell r="AL42">
            <v>0</v>
          </cell>
          <cell r="AM42">
            <v>7.5379430000000003</v>
          </cell>
          <cell r="AN42">
            <v>4.4648560000000002</v>
          </cell>
          <cell r="AO42">
            <v>4.5651859999999997</v>
          </cell>
          <cell r="AP42">
            <v>0</v>
          </cell>
          <cell r="AQ42">
            <v>5.949999</v>
          </cell>
          <cell r="AS42">
            <v>0</v>
          </cell>
          <cell r="AT42">
            <v>19.306374999999999</v>
          </cell>
          <cell r="AU42">
            <v>19.943598000000001</v>
          </cell>
          <cell r="AV42">
            <v>12.321740999999999</v>
          </cell>
          <cell r="AW42">
            <v>9.9959969999999991</v>
          </cell>
          <cell r="AX42">
            <v>23.062483</v>
          </cell>
          <cell r="AY42">
            <v>16.738002000000002</v>
          </cell>
          <cell r="AZ42">
            <v>15.289548999999999</v>
          </cell>
          <cell r="BB42">
            <v>15.607227</v>
          </cell>
          <cell r="BC42">
            <v>7.1204039999999997</v>
          </cell>
          <cell r="BD42">
            <v>3.4310999999999998</v>
          </cell>
          <cell r="BE42">
            <v>3.9028809999999998</v>
          </cell>
          <cell r="BF42">
            <v>1.3148770000000001</v>
          </cell>
          <cell r="BG42">
            <v>3.726731</v>
          </cell>
          <cell r="BH42">
            <v>4.8891879999999999</v>
          </cell>
          <cell r="BI42">
            <v>0</v>
          </cell>
          <cell r="BJ42">
            <v>0</v>
          </cell>
          <cell r="BL42">
            <v>2.477481</v>
          </cell>
          <cell r="BM42">
            <v>4.3834580000000001</v>
          </cell>
          <cell r="BN42">
            <v>5.1303260000000002</v>
          </cell>
          <cell r="BO42">
            <v>1.8276520000000001</v>
          </cell>
          <cell r="BP42">
            <v>1.192529</v>
          </cell>
          <cell r="BT42">
            <v>1.744624</v>
          </cell>
          <cell r="BW42">
            <v>30.149516999999999</v>
          </cell>
          <cell r="BX42">
            <v>11.044612000000001</v>
          </cell>
          <cell r="BY42">
            <v>4.1575129999999998</v>
          </cell>
          <cell r="BZ42">
            <v>2.9863770000000001</v>
          </cell>
          <cell r="CA42">
            <v>2.8536510000000002</v>
          </cell>
          <cell r="CB42">
            <v>2.6094089999999999</v>
          </cell>
          <cell r="CD42">
            <v>1.620126</v>
          </cell>
          <cell r="CE42">
            <v>1.532133</v>
          </cell>
          <cell r="CF42">
            <v>2.9722499999999998</v>
          </cell>
          <cell r="CG42">
            <v>1.7846169999999999</v>
          </cell>
          <cell r="CH42">
            <v>0.96406599999999998</v>
          </cell>
          <cell r="CI42">
            <v>2.5688369999999998</v>
          </cell>
          <cell r="CJ42">
            <v>1.3284229999999999</v>
          </cell>
          <cell r="CK42">
            <v>0</v>
          </cell>
          <cell r="CL42">
            <v>3.4628389999999998</v>
          </cell>
          <cell r="CM42">
            <v>1.2520169999999999</v>
          </cell>
          <cell r="CN42">
            <v>0</v>
          </cell>
          <cell r="CO42">
            <v>4.5347780000000002</v>
          </cell>
          <cell r="CP42">
            <v>1.8581939999999999</v>
          </cell>
          <cell r="CQ42">
            <v>2.491228</v>
          </cell>
          <cell r="CR42">
            <v>9.7704210000000007</v>
          </cell>
          <cell r="CS42">
            <v>3.313631</v>
          </cell>
          <cell r="CU42">
            <v>0</v>
          </cell>
          <cell r="CV42">
            <v>7.7795540000000001</v>
          </cell>
          <cell r="CW42">
            <v>10.383005000000001</v>
          </cell>
          <cell r="CX42">
            <v>5.9765699999999997</v>
          </cell>
          <cell r="CY42">
            <v>6.5012379999999999</v>
          </cell>
          <cell r="CZ42">
            <v>6.959149</v>
          </cell>
          <cell r="DA42">
            <v>9.6026520000000009</v>
          </cell>
          <cell r="DB42">
            <v>10.909378</v>
          </cell>
          <cell r="DD42">
            <v>9.5289359999999999</v>
          </cell>
          <cell r="DE42">
            <v>5.7045560000000002</v>
          </cell>
          <cell r="DI42" t="str">
            <v>5 W 09-13/21</v>
          </cell>
          <cell r="DJ42">
            <v>184.7901</v>
          </cell>
          <cell r="DK42">
            <v>61.413800000000002</v>
          </cell>
          <cell r="DL42">
            <v>546.68449999999996</v>
          </cell>
          <cell r="DM42">
            <v>1309.8003999999999</v>
          </cell>
          <cell r="DN42">
            <v>259.30759999999998</v>
          </cell>
          <cell r="DO42">
            <v>274.86279999999999</v>
          </cell>
          <cell r="DP42">
            <v>347.32170000000002</v>
          </cell>
          <cell r="DQ42">
            <v>49.5152</v>
          </cell>
          <cell r="DR42">
            <v>156.54640000000001</v>
          </cell>
          <cell r="DS42">
            <v>200.04689999999999</v>
          </cell>
          <cell r="DT42">
            <v>101.345</v>
          </cell>
          <cell r="DU42">
            <v>21.585999999999999</v>
          </cell>
          <cell r="DV42">
            <v>229.35509999999999</v>
          </cell>
          <cell r="DW42">
            <v>36.837600000000002</v>
          </cell>
          <cell r="DX42">
            <v>68.445999999999998</v>
          </cell>
          <cell r="DY42">
            <v>404.06709999999998</v>
          </cell>
          <cell r="DZ42">
            <v>26.419599999999999</v>
          </cell>
          <cell r="EA42">
            <v>289.97929999999997</v>
          </cell>
          <cell r="EB42">
            <v>57.636000000000003</v>
          </cell>
          <cell r="EC42">
            <v>7488.2883000000002</v>
          </cell>
          <cell r="EE42">
            <v>905.82060000000001</v>
          </cell>
          <cell r="EF42">
            <v>1210.2942</v>
          </cell>
          <cell r="EG42">
            <v>2168.4613999999997</v>
          </cell>
          <cell r="EH42">
            <v>4156.0808999999999</v>
          </cell>
          <cell r="EI42">
            <v>1179.8018</v>
          </cell>
          <cell r="EJ42">
            <v>3036.6277999999998</v>
          </cell>
          <cell r="EK42">
            <v>980.73630000000003</v>
          </cell>
          <cell r="EL42">
            <v>441.87859999999995</v>
          </cell>
          <cell r="EM42">
            <v>870.9448000000001</v>
          </cell>
          <cell r="EN42">
            <v>838.88679999999999</v>
          </cell>
          <cell r="EO42">
            <v>659.14409999999998</v>
          </cell>
          <cell r="EP42">
            <v>199.77699999999999</v>
          </cell>
          <cell r="EQ42">
            <v>820.73050000000001</v>
          </cell>
          <cell r="ER42">
            <v>394.33679999999998</v>
          </cell>
          <cell r="ES42">
            <v>302.89150000000001</v>
          </cell>
          <cell r="ET42">
            <v>2256.9952000000003</v>
          </cell>
          <cell r="EU42">
            <v>164.30549999999999</v>
          </cell>
          <cell r="EV42">
            <v>312.15259999999995</v>
          </cell>
          <cell r="EW42">
            <v>227.43100000000001</v>
          </cell>
          <cell r="EX42">
            <v>35018.593799999995</v>
          </cell>
          <cell r="EY42">
            <v>419.77550000000002</v>
          </cell>
          <cell r="EZ42">
            <v>1504.6071000000002</v>
          </cell>
          <cell r="FA42">
            <v>364.2235</v>
          </cell>
          <cell r="FB42">
            <v>1854.1951000000001</v>
          </cell>
        </row>
        <row r="43">
          <cell r="A43">
            <v>44228</v>
          </cell>
          <cell r="B43">
            <v>6.3469129999999998</v>
          </cell>
          <cell r="C43">
            <v>6.3615950000000003</v>
          </cell>
          <cell r="D43">
            <v>2.31738</v>
          </cell>
          <cell r="E43">
            <v>6.8478459999999997</v>
          </cell>
          <cell r="F43">
            <v>0</v>
          </cell>
          <cell r="G43">
            <v>0</v>
          </cell>
          <cell r="H43">
            <v>0</v>
          </cell>
          <cell r="J43">
            <v>4.2667029999999997</v>
          </cell>
          <cell r="K43">
            <v>10.730831</v>
          </cell>
          <cell r="L43">
            <v>7.7342930000000001</v>
          </cell>
          <cell r="M43">
            <v>2.8695460000000002</v>
          </cell>
          <cell r="N43">
            <v>2.261317</v>
          </cell>
          <cell r="R43">
            <v>2.894136</v>
          </cell>
          <cell r="U43">
            <v>46.215654999999998</v>
          </cell>
          <cell r="V43">
            <v>19.600961000000002</v>
          </cell>
          <cell r="W43">
            <v>4.9756369999999999</v>
          </cell>
          <cell r="X43">
            <v>6.4635429999999996</v>
          </cell>
          <cell r="Y43">
            <v>5.5251270000000003</v>
          </cell>
          <cell r="Z43">
            <v>6.4975240000000003</v>
          </cell>
          <cell r="AB43">
            <v>4.6196000000000002</v>
          </cell>
          <cell r="AC43">
            <v>4.6150640000000003</v>
          </cell>
          <cell r="AD43">
            <v>5.7781969999999996</v>
          </cell>
          <cell r="AE43">
            <v>4.1783640000000002</v>
          </cell>
          <cell r="AF43">
            <v>2.3504619999999998</v>
          </cell>
          <cell r="AG43">
            <v>6.662598</v>
          </cell>
          <cell r="AH43">
            <v>3.2448510000000002</v>
          </cell>
          <cell r="AI43">
            <v>0</v>
          </cell>
          <cell r="AJ43">
            <v>4.9085049999999999</v>
          </cell>
          <cell r="AK43">
            <v>0</v>
          </cell>
          <cell r="AL43">
            <v>0</v>
          </cell>
          <cell r="AM43">
            <v>7.2660780000000003</v>
          </cell>
          <cell r="AN43">
            <v>4.7162670000000002</v>
          </cell>
          <cell r="AO43">
            <v>5.2165210000000002</v>
          </cell>
          <cell r="AP43">
            <v>0</v>
          </cell>
          <cell r="AQ43">
            <v>5.949999</v>
          </cell>
          <cell r="AS43">
            <v>0</v>
          </cell>
          <cell r="AT43">
            <v>21.154112999999999</v>
          </cell>
          <cell r="AU43">
            <v>0</v>
          </cell>
          <cell r="AV43">
            <v>9.5323399999999996</v>
          </cell>
          <cell r="AW43">
            <v>9.5141329999999993</v>
          </cell>
          <cell r="AX43">
            <v>14.959974000000001</v>
          </cell>
          <cell r="AY43">
            <v>16.846799000000001</v>
          </cell>
          <cell r="AZ43">
            <v>15.289624999999999</v>
          </cell>
          <cell r="BB43">
            <v>15.604968</v>
          </cell>
          <cell r="BC43">
            <v>7.117934</v>
          </cell>
          <cell r="BD43">
            <v>4.3157759999999996</v>
          </cell>
          <cell r="BE43">
            <v>3.6258379999999999</v>
          </cell>
          <cell r="BF43">
            <v>1.398774</v>
          </cell>
          <cell r="BG43">
            <v>3.478847</v>
          </cell>
          <cell r="BH43">
            <v>5.6467159999999996</v>
          </cell>
          <cell r="BI43">
            <v>0</v>
          </cell>
          <cell r="BJ43">
            <v>0</v>
          </cell>
          <cell r="BL43">
            <v>3.486205</v>
          </cell>
          <cell r="BM43">
            <v>4.3489279999999999</v>
          </cell>
          <cell r="BN43">
            <v>5.1227559999999999</v>
          </cell>
          <cell r="BO43">
            <v>1.7961119999999999</v>
          </cell>
          <cell r="BP43">
            <v>1.3596729999999999</v>
          </cell>
          <cell r="BT43">
            <v>1.5602199999999999</v>
          </cell>
          <cell r="BW43">
            <v>31.293386000000002</v>
          </cell>
          <cell r="BX43">
            <v>11.041399</v>
          </cell>
          <cell r="BY43">
            <v>3.979212</v>
          </cell>
          <cell r="BZ43">
            <v>3.3372449999999998</v>
          </cell>
          <cell r="CA43">
            <v>3.4207960000000002</v>
          </cell>
          <cell r="CB43">
            <v>2.3351139999999999</v>
          </cell>
          <cell r="CD43">
            <v>1.5717920000000001</v>
          </cell>
          <cell r="CE43">
            <v>1.532597</v>
          </cell>
          <cell r="CF43">
            <v>2.8068960000000001</v>
          </cell>
          <cell r="CG43">
            <v>1.547698</v>
          </cell>
          <cell r="CH43">
            <v>1.0151680000000001</v>
          </cell>
          <cell r="CI43">
            <v>2.5355470000000002</v>
          </cell>
          <cell r="CJ43">
            <v>1.349256</v>
          </cell>
          <cell r="CK43">
            <v>0</v>
          </cell>
          <cell r="CL43">
            <v>3.4625119999999998</v>
          </cell>
          <cell r="CM43">
            <v>1.2179150000000001</v>
          </cell>
          <cell r="CN43">
            <v>0</v>
          </cell>
          <cell r="CO43">
            <v>3.9620129999999998</v>
          </cell>
          <cell r="CP43">
            <v>1.818068</v>
          </cell>
          <cell r="CQ43">
            <v>2.6042529999999999</v>
          </cell>
          <cell r="CR43">
            <v>9.2691049999999997</v>
          </cell>
          <cell r="CS43">
            <v>3.249088</v>
          </cell>
          <cell r="CU43">
            <v>0</v>
          </cell>
          <cell r="CV43">
            <v>10.047485999999999</v>
          </cell>
          <cell r="CW43">
            <v>9.9576340000000005</v>
          </cell>
          <cell r="CX43">
            <v>6.266686</v>
          </cell>
          <cell r="CY43">
            <v>5.61212</v>
          </cell>
          <cell r="CZ43">
            <v>5.1463489999999998</v>
          </cell>
          <cell r="DA43">
            <v>9.6163830000000008</v>
          </cell>
          <cell r="DB43">
            <v>10.908226000000001</v>
          </cell>
          <cell r="DD43">
            <v>9.6321569999999994</v>
          </cell>
          <cell r="DE43">
            <v>5.687138</v>
          </cell>
          <cell r="DI43" t="str">
            <v>4 W 05-08/21</v>
          </cell>
          <cell r="DJ43">
            <v>177.27929999999998</v>
          </cell>
          <cell r="DK43">
            <v>128.5668</v>
          </cell>
          <cell r="DL43">
            <v>349.63509999999997</v>
          </cell>
          <cell r="DM43">
            <v>905.13409999999999</v>
          </cell>
          <cell r="DN43">
            <v>154.02099999999999</v>
          </cell>
          <cell r="DO43">
            <v>240.30529999999999</v>
          </cell>
          <cell r="DP43">
            <v>387.4579</v>
          </cell>
          <cell r="DQ43">
            <v>37.634</v>
          </cell>
          <cell r="DR43">
            <v>128.7379</v>
          </cell>
          <cell r="DS43">
            <v>199.4639</v>
          </cell>
          <cell r="DT43">
            <v>95.344899999999996</v>
          </cell>
          <cell r="DU43">
            <v>23.913</v>
          </cell>
          <cell r="DV43">
            <v>48.358199999999997</v>
          </cell>
          <cell r="DW43">
            <v>40.950099999999999</v>
          </cell>
          <cell r="DX43">
            <v>62.932900000000004</v>
          </cell>
          <cell r="DY43">
            <v>397.18959999999998</v>
          </cell>
          <cell r="DZ43">
            <v>4.8742000000000001</v>
          </cell>
          <cell r="EA43">
            <v>282.27080000000001</v>
          </cell>
          <cell r="EB43">
            <v>50.276000000000003</v>
          </cell>
          <cell r="EC43">
            <v>5955.424</v>
          </cell>
          <cell r="EE43">
            <v>738.4541999999999</v>
          </cell>
          <cell r="EF43">
            <v>899.47540000000004</v>
          </cell>
          <cell r="EG43">
            <v>1459.6896999999999</v>
          </cell>
          <cell r="EH43">
            <v>3418.7170000000001</v>
          </cell>
          <cell r="EI43">
            <v>947.51330000000007</v>
          </cell>
          <cell r="EJ43">
            <v>2402.0987999999998</v>
          </cell>
          <cell r="EK43">
            <v>788.63430000000005</v>
          </cell>
          <cell r="EL43">
            <v>349.86970000000002</v>
          </cell>
          <cell r="EM43">
            <v>780.39519999999993</v>
          </cell>
          <cell r="EN43">
            <v>709.66549999999995</v>
          </cell>
          <cell r="EO43">
            <v>661.47910000000002</v>
          </cell>
          <cell r="EP43">
            <v>192.458</v>
          </cell>
          <cell r="EQ43">
            <v>655.32530000000008</v>
          </cell>
          <cell r="ER43">
            <v>305.0874</v>
          </cell>
          <cell r="ES43">
            <v>230.06360000000001</v>
          </cell>
          <cell r="ET43">
            <v>1692.3387</v>
          </cell>
          <cell r="EU43">
            <v>86.344399999999993</v>
          </cell>
          <cell r="EV43">
            <v>278.32690000000002</v>
          </cell>
          <cell r="EW43">
            <v>222.64500000000001</v>
          </cell>
          <cell r="EX43">
            <v>26988.1849</v>
          </cell>
          <cell r="EY43">
            <v>349.42670000000004</v>
          </cell>
          <cell r="EZ43">
            <v>1129.4862000000001</v>
          </cell>
          <cell r="FA43">
            <v>327.66679999999997</v>
          </cell>
          <cell r="FB43">
            <v>1285.6136999999999</v>
          </cell>
        </row>
        <row r="44">
          <cell r="A44">
            <v>44197</v>
          </cell>
          <cell r="B44">
            <v>5.9228050000000003</v>
          </cell>
          <cell r="C44">
            <v>6.7113310000000004</v>
          </cell>
          <cell r="D44">
            <v>1.9197120000000001</v>
          </cell>
          <cell r="E44">
            <v>6.62364</v>
          </cell>
          <cell r="F44">
            <v>0</v>
          </cell>
          <cell r="G44">
            <v>0</v>
          </cell>
          <cell r="H44">
            <v>0</v>
          </cell>
          <cell r="J44">
            <v>5.2682919999999998</v>
          </cell>
          <cell r="K44">
            <v>10.520628</v>
          </cell>
          <cell r="L44">
            <v>7.8580449999999997</v>
          </cell>
          <cell r="M44">
            <v>0</v>
          </cell>
          <cell r="N44">
            <v>2.4442240000000002</v>
          </cell>
          <cell r="R44">
            <v>0</v>
          </cell>
          <cell r="U44">
            <v>45.505425000000002</v>
          </cell>
          <cell r="V44">
            <v>19.586577999999999</v>
          </cell>
          <cell r="W44">
            <v>5.0042289999999996</v>
          </cell>
          <cell r="X44">
            <v>5.9177689999999998</v>
          </cell>
          <cell r="Y44">
            <v>5.8203279999999999</v>
          </cell>
          <cell r="Z44">
            <v>6.4289540000000001</v>
          </cell>
          <cell r="AB44">
            <v>4.6466909999999997</v>
          </cell>
          <cell r="AC44">
            <v>4.597423</v>
          </cell>
          <cell r="AD44">
            <v>5.7273589999999999</v>
          </cell>
          <cell r="AE44">
            <v>3.9150710000000002</v>
          </cell>
          <cell r="AF44">
            <v>1.9947459999999999</v>
          </cell>
          <cell r="AG44">
            <v>6.5461039999999997</v>
          </cell>
          <cell r="AH44">
            <v>0</v>
          </cell>
          <cell r="AI44">
            <v>0</v>
          </cell>
          <cell r="AJ44">
            <v>4.9084960000000004</v>
          </cell>
          <cell r="AK44">
            <v>0</v>
          </cell>
          <cell r="AL44">
            <v>0</v>
          </cell>
          <cell r="AM44">
            <v>7.7488469999999996</v>
          </cell>
          <cell r="AN44">
            <v>4.6799720000000002</v>
          </cell>
          <cell r="AO44">
            <v>6.4842339999999998</v>
          </cell>
          <cell r="AP44">
            <v>0</v>
          </cell>
          <cell r="AQ44">
            <v>5.8854009999999999</v>
          </cell>
          <cell r="AS44">
            <v>0</v>
          </cell>
          <cell r="AT44">
            <v>0</v>
          </cell>
          <cell r="AU44">
            <v>0</v>
          </cell>
          <cell r="AV44">
            <v>11.834751000000001</v>
          </cell>
          <cell r="AW44">
            <v>8.5079930000000008</v>
          </cell>
          <cell r="AX44">
            <v>15.305711000000001</v>
          </cell>
          <cell r="AY44">
            <v>16.709959999999999</v>
          </cell>
          <cell r="AZ44">
            <v>15.289234</v>
          </cell>
          <cell r="BB44">
            <v>15.616609</v>
          </cell>
          <cell r="BC44">
            <v>7.1306669999999999</v>
          </cell>
          <cell r="BD44">
            <v>5.426933</v>
          </cell>
          <cell r="BE44">
            <v>3.5962770000000002</v>
          </cell>
          <cell r="BF44">
            <v>1.51989</v>
          </cell>
          <cell r="BG44">
            <v>3.6978569999999999</v>
          </cell>
          <cell r="BH44">
            <v>6.2314990000000003</v>
          </cell>
          <cell r="BI44">
            <v>0</v>
          </cell>
          <cell r="BJ44">
            <v>0</v>
          </cell>
          <cell r="BL44">
            <v>4.4528290000000004</v>
          </cell>
          <cell r="BM44">
            <v>4.283042</v>
          </cell>
          <cell r="BN44">
            <v>5.1138700000000004</v>
          </cell>
          <cell r="BO44">
            <v>1.9198809999999999</v>
          </cell>
          <cell r="BP44">
            <v>1.3338939999999999</v>
          </cell>
          <cell r="BT44">
            <v>1.540489</v>
          </cell>
          <cell r="BW44">
            <v>32.148758999999998</v>
          </cell>
          <cell r="BX44">
            <v>11.006246000000001</v>
          </cell>
          <cell r="BY44">
            <v>3.6256210000000002</v>
          </cell>
          <cell r="BZ44">
            <v>3.0963189999999998</v>
          </cell>
          <cell r="CA44">
            <v>3.6045959999999999</v>
          </cell>
          <cell r="CB44">
            <v>2.268303</v>
          </cell>
          <cell r="CD44">
            <v>1.5313749999999999</v>
          </cell>
          <cell r="CE44">
            <v>1.5313749999999999</v>
          </cell>
          <cell r="CF44">
            <v>2.8337330000000001</v>
          </cell>
          <cell r="CG44">
            <v>1.403305</v>
          </cell>
          <cell r="CH44">
            <v>1.104061</v>
          </cell>
          <cell r="CI44">
            <v>2.5423260000000001</v>
          </cell>
          <cell r="CJ44">
            <v>1.3618079999999999</v>
          </cell>
          <cell r="CK44">
            <v>0</v>
          </cell>
          <cell r="CL44">
            <v>3.4642849999999998</v>
          </cell>
          <cell r="CM44">
            <v>1.2144280000000001</v>
          </cell>
          <cell r="CN44">
            <v>0</v>
          </cell>
          <cell r="CO44">
            <v>3.8535509999999999</v>
          </cell>
          <cell r="CP44">
            <v>1.8746830000000001</v>
          </cell>
          <cell r="CQ44">
            <v>2.6453000000000002</v>
          </cell>
          <cell r="CR44">
            <v>0</v>
          </cell>
          <cell r="CS44">
            <v>3.4281630000000001</v>
          </cell>
          <cell r="CU44">
            <v>0</v>
          </cell>
          <cell r="CV44">
            <v>14.533984999999999</v>
          </cell>
          <cell r="CW44">
            <v>0</v>
          </cell>
          <cell r="CX44">
            <v>5.9194180000000003</v>
          </cell>
          <cell r="CY44">
            <v>5.7747219999999997</v>
          </cell>
          <cell r="CZ44">
            <v>5.0399919999999998</v>
          </cell>
          <cell r="DA44">
            <v>9.7604089999999992</v>
          </cell>
          <cell r="DB44">
            <v>10.897259999999999</v>
          </cell>
          <cell r="DD44">
            <v>9.6374180000000003</v>
          </cell>
          <cell r="DE44">
            <v>5.6840339999999996</v>
          </cell>
          <cell r="DI44" t="str">
            <v>4 W 01-04/21</v>
          </cell>
          <cell r="DJ44">
            <v>179.38</v>
          </cell>
          <cell r="DK44">
            <v>105.7921</v>
          </cell>
          <cell r="DL44">
            <v>347.90440000000001</v>
          </cell>
          <cell r="DM44">
            <v>1016.1728000000001</v>
          </cell>
          <cell r="DN44">
            <v>164.93559999999999</v>
          </cell>
          <cell r="DO44">
            <v>247.15720000000002</v>
          </cell>
          <cell r="DP44">
            <v>312.47649999999999</v>
          </cell>
          <cell r="DQ44">
            <v>41.773900000000005</v>
          </cell>
          <cell r="DR44">
            <v>142.1044</v>
          </cell>
          <cell r="DS44">
            <v>155.0539</v>
          </cell>
          <cell r="DT44">
            <v>111.95139999999999</v>
          </cell>
          <cell r="DU44">
            <v>27.193999999999999</v>
          </cell>
          <cell r="DV44">
            <v>26.453200000000002</v>
          </cell>
          <cell r="DW44">
            <v>38.272300000000001</v>
          </cell>
          <cell r="DX44">
            <v>64.086100000000002</v>
          </cell>
          <cell r="DY44">
            <v>390.56190000000004</v>
          </cell>
          <cell r="DZ44">
            <v>1.2745</v>
          </cell>
          <cell r="EA44">
            <v>301.88130000000001</v>
          </cell>
          <cell r="EB44">
            <v>58.683</v>
          </cell>
          <cell r="EC44">
            <v>5976.5727000000006</v>
          </cell>
          <cell r="EE44">
            <v>806.67899999999997</v>
          </cell>
          <cell r="EF44">
            <v>837.3051999999999</v>
          </cell>
          <cell r="EG44">
            <v>1447.0603000000001</v>
          </cell>
          <cell r="EH44">
            <v>3617.5987</v>
          </cell>
          <cell r="EI44">
            <v>796.85069999999996</v>
          </cell>
          <cell r="EJ44">
            <v>2447.2674999999999</v>
          </cell>
          <cell r="EK44">
            <v>940.60649999999998</v>
          </cell>
          <cell r="EL44">
            <v>341.87119999999999</v>
          </cell>
          <cell r="EM44">
            <v>846.08699999999999</v>
          </cell>
          <cell r="EN44">
            <v>783.60230000000001</v>
          </cell>
          <cell r="EO44">
            <v>754.7355</v>
          </cell>
          <cell r="EP44">
            <v>244.30600000000001</v>
          </cell>
          <cell r="EQ44">
            <v>591.23590000000002</v>
          </cell>
          <cell r="ER44">
            <v>365.59699999999998</v>
          </cell>
          <cell r="ES44">
            <v>210.19900000000001</v>
          </cell>
          <cell r="ET44">
            <v>1733.3565000000001</v>
          </cell>
          <cell r="EU44">
            <v>71.655600000000007</v>
          </cell>
          <cell r="EV44">
            <v>271.76190000000003</v>
          </cell>
          <cell r="EW44">
            <v>262.51799999999997</v>
          </cell>
          <cell r="EX44">
            <v>27662.464499999998</v>
          </cell>
          <cell r="EY44">
            <v>309.18109999999996</v>
          </cell>
          <cell r="EZ44">
            <v>1096.0718999999999</v>
          </cell>
          <cell r="FA44">
            <v>266.97980000000001</v>
          </cell>
          <cell r="FB44">
            <v>1218.7257</v>
          </cell>
        </row>
        <row r="45">
          <cell r="A45">
            <v>44166</v>
          </cell>
          <cell r="B45">
            <v>4.6900529999999998</v>
          </cell>
          <cell r="C45">
            <v>6.9056319999999998</v>
          </cell>
          <cell r="D45">
            <v>1.8456920000000001</v>
          </cell>
          <cell r="E45">
            <v>6.6368830000000001</v>
          </cell>
          <cell r="F45">
            <v>0</v>
          </cell>
          <cell r="G45">
            <v>0</v>
          </cell>
          <cell r="H45">
            <v>0</v>
          </cell>
          <cell r="J45">
            <v>4.7376930000000002</v>
          </cell>
          <cell r="K45">
            <v>10.689968</v>
          </cell>
          <cell r="L45">
            <v>7.5834149999999996</v>
          </cell>
          <cell r="M45">
            <v>2.454758</v>
          </cell>
          <cell r="N45">
            <v>2.4898989999999999</v>
          </cell>
          <cell r="R45">
            <v>0</v>
          </cell>
          <cell r="U45">
            <v>41.881318</v>
          </cell>
          <cell r="V45">
            <v>18.178619999999999</v>
          </cell>
          <cell r="W45">
            <v>5.1501900000000003</v>
          </cell>
          <cell r="X45">
            <v>6.4908229999999998</v>
          </cell>
          <cell r="Y45">
            <v>5.5967609999999999</v>
          </cell>
          <cell r="Z45">
            <v>6.4566809999999997</v>
          </cell>
          <cell r="AB45">
            <v>4.8107699999999998</v>
          </cell>
          <cell r="AC45">
            <v>4.7663399999999996</v>
          </cell>
          <cell r="AD45">
            <v>5.5273700000000003</v>
          </cell>
          <cell r="AE45">
            <v>3.912947</v>
          </cell>
          <cell r="AF45">
            <v>0</v>
          </cell>
          <cell r="AG45">
            <v>6.649654</v>
          </cell>
          <cell r="AH45">
            <v>0</v>
          </cell>
          <cell r="AI45">
            <v>0</v>
          </cell>
          <cell r="AJ45">
            <v>4.908461</v>
          </cell>
          <cell r="AK45">
            <v>0</v>
          </cell>
          <cell r="AL45">
            <v>0</v>
          </cell>
          <cell r="AM45">
            <v>7.7040699999999998</v>
          </cell>
          <cell r="AN45">
            <v>4.8620429999999999</v>
          </cell>
          <cell r="AO45">
            <v>4.7035210000000003</v>
          </cell>
          <cell r="AP45">
            <v>0</v>
          </cell>
          <cell r="AQ45">
            <v>7.9689550000000002</v>
          </cell>
          <cell r="AS45">
            <v>0</v>
          </cell>
          <cell r="AT45">
            <v>0</v>
          </cell>
          <cell r="AU45">
            <v>0</v>
          </cell>
          <cell r="AV45">
            <v>12.130198</v>
          </cell>
          <cell r="AW45">
            <v>8.5270810000000008</v>
          </cell>
          <cell r="AX45">
            <v>15.617929999999999</v>
          </cell>
          <cell r="AY45">
            <v>16.780581000000002</v>
          </cell>
          <cell r="AZ45">
            <v>15.275207</v>
          </cell>
          <cell r="BB45">
            <v>15.131815</v>
          </cell>
          <cell r="BC45">
            <v>7.0028899999999998</v>
          </cell>
          <cell r="BD45">
            <v>3.126312</v>
          </cell>
          <cell r="BE45">
            <v>3.5825010000000002</v>
          </cell>
          <cell r="BF45">
            <v>1.1194740000000001</v>
          </cell>
          <cell r="BG45">
            <v>3.4697429999999998</v>
          </cell>
          <cell r="BH45">
            <v>5.7065770000000002</v>
          </cell>
          <cell r="BI45">
            <v>0</v>
          </cell>
          <cell r="BJ45">
            <v>0</v>
          </cell>
          <cell r="BL45">
            <v>2.8039100000000001</v>
          </cell>
          <cell r="BM45">
            <v>4.0987030000000004</v>
          </cell>
          <cell r="BN45">
            <v>5.0065439999999999</v>
          </cell>
          <cell r="BO45">
            <v>2.0862340000000001</v>
          </cell>
          <cell r="BP45">
            <v>1.1523300000000001</v>
          </cell>
          <cell r="BT45">
            <v>1.5476209999999999</v>
          </cell>
          <cell r="BW45">
            <v>26.595859000000001</v>
          </cell>
          <cell r="BX45">
            <v>11.958169</v>
          </cell>
          <cell r="BY45">
            <v>3.8712849999999999</v>
          </cell>
          <cell r="BZ45">
            <v>3.0533419999999998</v>
          </cell>
          <cell r="CA45">
            <v>3.2230690000000002</v>
          </cell>
          <cell r="CB45">
            <v>2.213616</v>
          </cell>
          <cell r="CD45">
            <v>1.6321319999999999</v>
          </cell>
          <cell r="CE45">
            <v>1.648963</v>
          </cell>
          <cell r="CF45">
            <v>3.024143</v>
          </cell>
          <cell r="CG45">
            <v>1.736621</v>
          </cell>
          <cell r="CH45">
            <v>1.2083360000000001</v>
          </cell>
          <cell r="CI45">
            <v>2.5718589999999999</v>
          </cell>
          <cell r="CJ45">
            <v>1.3864529999999999</v>
          </cell>
          <cell r="CK45">
            <v>0</v>
          </cell>
          <cell r="CL45">
            <v>3.4621879999999998</v>
          </cell>
          <cell r="CM45">
            <v>1.282437</v>
          </cell>
          <cell r="CN45">
            <v>0</v>
          </cell>
          <cell r="CO45">
            <v>3.7085379999999999</v>
          </cell>
          <cell r="CP45">
            <v>1.92516</v>
          </cell>
          <cell r="CQ45">
            <v>3.166782</v>
          </cell>
          <cell r="CR45">
            <v>0</v>
          </cell>
          <cell r="CS45">
            <v>3.9235760000000002</v>
          </cell>
          <cell r="CU45">
            <v>0</v>
          </cell>
          <cell r="CV45">
            <v>0</v>
          </cell>
          <cell r="CW45">
            <v>0</v>
          </cell>
          <cell r="CX45">
            <v>5.9998779999999998</v>
          </cell>
          <cell r="CY45">
            <v>6.1204320000000001</v>
          </cell>
          <cell r="CZ45">
            <v>6.7670209999999997</v>
          </cell>
          <cell r="DA45">
            <v>9.7731530000000006</v>
          </cell>
          <cell r="DB45">
            <v>10.908385000000001</v>
          </cell>
          <cell r="DD45">
            <v>8.7098809999999993</v>
          </cell>
          <cell r="DE45">
            <v>5.698296</v>
          </cell>
          <cell r="DI45" t="str">
            <v>5 W 49-53/20</v>
          </cell>
          <cell r="DJ45">
            <v>172.6514</v>
          </cell>
          <cell r="DK45">
            <v>108.6696</v>
          </cell>
          <cell r="DL45">
            <v>398.42950000000002</v>
          </cell>
          <cell r="DM45">
            <v>1130.7895000000001</v>
          </cell>
          <cell r="DN45">
            <v>163.42860000000002</v>
          </cell>
          <cell r="DO45">
            <v>269.28659999999996</v>
          </cell>
          <cell r="DP45">
            <v>364.0806</v>
          </cell>
          <cell r="DQ45">
            <v>47.638800000000003</v>
          </cell>
          <cell r="DR45">
            <v>109.28689999999999</v>
          </cell>
          <cell r="DS45">
            <v>156.35329999999999</v>
          </cell>
          <cell r="DT45">
            <v>128.7345</v>
          </cell>
          <cell r="DU45">
            <v>28.550999999999998</v>
          </cell>
          <cell r="DV45">
            <v>31.022099999999998</v>
          </cell>
          <cell r="DW45">
            <v>35.400800000000004</v>
          </cell>
          <cell r="DX45">
            <v>108.441</v>
          </cell>
          <cell r="DY45">
            <v>403.4271</v>
          </cell>
          <cell r="DZ45">
            <v>1.5997999999999999</v>
          </cell>
          <cell r="EA45">
            <v>309.76029999999997</v>
          </cell>
          <cell r="EB45">
            <v>67.289000000000001</v>
          </cell>
          <cell r="EC45">
            <v>6366.5734000000002</v>
          </cell>
          <cell r="EE45">
            <v>890.87689999999998</v>
          </cell>
          <cell r="EF45">
            <v>921.51530000000002</v>
          </cell>
          <cell r="EG45">
            <v>1439.6015</v>
          </cell>
          <cell r="EH45">
            <v>3754.8038999999999</v>
          </cell>
          <cell r="EI45">
            <v>994.62109999999996</v>
          </cell>
          <cell r="EJ45">
            <v>2641.7150999999999</v>
          </cell>
          <cell r="EK45">
            <v>1006.3676999999999</v>
          </cell>
          <cell r="EL45">
            <v>389.89749999999998</v>
          </cell>
          <cell r="EM45">
            <v>847.44640000000004</v>
          </cell>
          <cell r="EN45">
            <v>737.63800000000003</v>
          </cell>
          <cell r="EO45">
            <v>742.98080000000004</v>
          </cell>
          <cell r="EP45">
            <v>211.24199999999999</v>
          </cell>
          <cell r="EQ45">
            <v>564.726</v>
          </cell>
          <cell r="ER45">
            <v>289.59449999999998</v>
          </cell>
          <cell r="ES45">
            <v>342.57059999999996</v>
          </cell>
          <cell r="ET45">
            <v>1539.3751999999999</v>
          </cell>
          <cell r="EU45">
            <v>74.010999999999996</v>
          </cell>
          <cell r="EV45">
            <v>300.29740000000004</v>
          </cell>
          <cell r="EW45">
            <v>281.75299999999999</v>
          </cell>
          <cell r="EX45">
            <v>28762.881799999999</v>
          </cell>
          <cell r="EY45">
            <v>264.00209999999998</v>
          </cell>
          <cell r="EZ45">
            <v>1090.1321</v>
          </cell>
          <cell r="FA45">
            <v>268.48220000000003</v>
          </cell>
          <cell r="FB45">
            <v>1440.6261000000002</v>
          </cell>
        </row>
        <row r="46">
          <cell r="A46">
            <v>44136</v>
          </cell>
          <cell r="B46">
            <v>5.4214370000000001</v>
          </cell>
          <cell r="C46">
            <v>6.3213200000000001</v>
          </cell>
          <cell r="D46">
            <v>1.9158569999999999</v>
          </cell>
          <cell r="E46">
            <v>6.0592050000000004</v>
          </cell>
          <cell r="F46">
            <v>0</v>
          </cell>
          <cell r="G46">
            <v>0</v>
          </cell>
          <cell r="H46">
            <v>0</v>
          </cell>
          <cell r="J46">
            <v>5.8367000000000004</v>
          </cell>
          <cell r="K46">
            <v>11.134703</v>
          </cell>
          <cell r="L46">
            <v>7.9727579999999998</v>
          </cell>
          <cell r="M46">
            <v>3.0825230000000001</v>
          </cell>
          <cell r="N46">
            <v>2.760516</v>
          </cell>
          <cell r="R46">
            <v>3.110995</v>
          </cell>
          <cell r="U46">
            <v>42.519514000000001</v>
          </cell>
          <cell r="V46">
            <v>21.754239999999999</v>
          </cell>
          <cell r="W46">
            <v>6.0019910000000003</v>
          </cell>
          <cell r="X46">
            <v>8.0264480000000002</v>
          </cell>
          <cell r="Y46">
            <v>8.7900609999999997</v>
          </cell>
          <cell r="Z46">
            <v>6.46549</v>
          </cell>
          <cell r="AB46">
            <v>5.0787190000000004</v>
          </cell>
          <cell r="AC46">
            <v>5.0448469999999999</v>
          </cell>
          <cell r="AD46">
            <v>5.3061319999999998</v>
          </cell>
          <cell r="AE46">
            <v>3.919562</v>
          </cell>
          <cell r="AF46">
            <v>2.8572609999999998</v>
          </cell>
          <cell r="AG46">
            <v>6.8209090000000003</v>
          </cell>
          <cell r="AH46">
            <v>0</v>
          </cell>
          <cell r="AI46">
            <v>0</v>
          </cell>
          <cell r="AJ46">
            <v>4.9082059999999998</v>
          </cell>
          <cell r="AK46">
            <v>3.1086550000000002</v>
          </cell>
          <cell r="AL46">
            <v>0</v>
          </cell>
          <cell r="AM46">
            <v>7.6771909999999997</v>
          </cell>
          <cell r="AN46">
            <v>4.9429939999999997</v>
          </cell>
          <cell r="AO46">
            <v>8.0871829999999996</v>
          </cell>
          <cell r="AP46">
            <v>0</v>
          </cell>
          <cell r="AQ46">
            <v>8.4304810000000003</v>
          </cell>
          <cell r="AS46">
            <v>0</v>
          </cell>
          <cell r="AT46">
            <v>0</v>
          </cell>
          <cell r="AU46">
            <v>0</v>
          </cell>
          <cell r="AV46">
            <v>13.600258999999999</v>
          </cell>
          <cell r="AW46">
            <v>8.3970389999999995</v>
          </cell>
          <cell r="AX46">
            <v>26.891504999999999</v>
          </cell>
          <cell r="AY46">
            <v>16.798645</v>
          </cell>
          <cell r="AZ46">
            <v>15.284302</v>
          </cell>
          <cell r="BB46">
            <v>15.643625999999999</v>
          </cell>
          <cell r="BC46">
            <v>7.2099440000000001</v>
          </cell>
          <cell r="BD46">
            <v>3.1837040000000001</v>
          </cell>
          <cell r="BE46">
            <v>3.6206900000000002</v>
          </cell>
          <cell r="BF46">
            <v>1.0131289999999999</v>
          </cell>
          <cell r="BG46">
            <v>3.6565560000000001</v>
          </cell>
          <cell r="BH46">
            <v>6.6128549999999997</v>
          </cell>
          <cell r="BI46">
            <v>0</v>
          </cell>
          <cell r="BJ46">
            <v>0</v>
          </cell>
          <cell r="BL46">
            <v>2.955454</v>
          </cell>
          <cell r="BM46">
            <v>4.6767539999999999</v>
          </cell>
          <cell r="BN46">
            <v>5.1094840000000001</v>
          </cell>
          <cell r="BO46">
            <v>1.9737089999999999</v>
          </cell>
          <cell r="BP46">
            <v>1.6240950000000001</v>
          </cell>
          <cell r="BT46">
            <v>1.6074870000000001</v>
          </cell>
          <cell r="BW46">
            <v>25.600532000000001</v>
          </cell>
          <cell r="BX46">
            <v>12.054518</v>
          </cell>
          <cell r="BY46">
            <v>3.9828389999999998</v>
          </cell>
          <cell r="BZ46">
            <v>4.1152559999999996</v>
          </cell>
          <cell r="CA46">
            <v>4.2845649999999997</v>
          </cell>
          <cell r="CB46">
            <v>2.202534</v>
          </cell>
          <cell r="CD46">
            <v>1.7195039999999999</v>
          </cell>
          <cell r="CE46">
            <v>1.717036</v>
          </cell>
          <cell r="CF46">
            <v>3.0082439999999999</v>
          </cell>
          <cell r="CG46">
            <v>1.8653230000000001</v>
          </cell>
          <cell r="CH46">
            <v>1.487007</v>
          </cell>
          <cell r="CI46">
            <v>2.6538020000000002</v>
          </cell>
          <cell r="CJ46">
            <v>1.454218</v>
          </cell>
          <cell r="CK46">
            <v>0</v>
          </cell>
          <cell r="CL46">
            <v>3.4604680000000001</v>
          </cell>
          <cell r="CM46">
            <v>1.7789889999999999</v>
          </cell>
          <cell r="CN46">
            <v>0</v>
          </cell>
          <cell r="CO46">
            <v>3.7250000000000001</v>
          </cell>
          <cell r="CP46">
            <v>1.9772829999999999</v>
          </cell>
          <cell r="CQ46">
            <v>3.5177969999999998</v>
          </cell>
          <cell r="CR46">
            <v>0</v>
          </cell>
          <cell r="CS46">
            <v>3.9911080000000001</v>
          </cell>
          <cell r="CU46">
            <v>0</v>
          </cell>
          <cell r="CV46">
            <v>0</v>
          </cell>
          <cell r="CW46">
            <v>0</v>
          </cell>
          <cell r="CX46">
            <v>6.1639569999999999</v>
          </cell>
          <cell r="CY46">
            <v>7.2819450000000003</v>
          </cell>
          <cell r="CZ46">
            <v>8.297542</v>
          </cell>
          <cell r="DA46">
            <v>9.595599</v>
          </cell>
          <cell r="DB46">
            <v>10.828578</v>
          </cell>
          <cell r="DD46">
            <v>8.9896659999999997</v>
          </cell>
          <cell r="DE46">
            <v>5.6707789999999996</v>
          </cell>
          <cell r="DI46" t="str">
            <v>4 W 45-48/20</v>
          </cell>
          <cell r="DJ46">
            <v>113.0013</v>
          </cell>
          <cell r="DK46">
            <v>67.7881</v>
          </cell>
          <cell r="DL46">
            <v>354.75319999999999</v>
          </cell>
          <cell r="DM46">
            <v>929.13819999999998</v>
          </cell>
          <cell r="DN46">
            <v>146.0461</v>
          </cell>
          <cell r="DO46">
            <v>218.99250000000001</v>
          </cell>
          <cell r="DP46">
            <v>204.3049</v>
          </cell>
          <cell r="DQ46">
            <v>33.811999999999998</v>
          </cell>
          <cell r="DR46">
            <v>80.430399999999992</v>
          </cell>
          <cell r="DS46">
            <v>107.58669999999999</v>
          </cell>
          <cell r="DT46">
            <v>121.7152</v>
          </cell>
          <cell r="DU46">
            <v>23.927</v>
          </cell>
          <cell r="DV46">
            <v>74.7072</v>
          </cell>
          <cell r="DW46">
            <v>31.662099999999999</v>
          </cell>
          <cell r="DX46">
            <v>43.339700000000001</v>
          </cell>
          <cell r="DY46">
            <v>339.90320000000003</v>
          </cell>
          <cell r="DZ46">
            <v>6.7316000000000003</v>
          </cell>
          <cell r="EA46">
            <v>274.36040000000003</v>
          </cell>
          <cell r="EB46">
            <v>41.460999999999999</v>
          </cell>
          <cell r="EC46">
            <v>5179.7119000000002</v>
          </cell>
          <cell r="EE46">
            <v>626.22249999999997</v>
          </cell>
          <cell r="EF46">
            <v>711.28150000000005</v>
          </cell>
          <cell r="EG46">
            <v>1218.9226000000001</v>
          </cell>
          <cell r="EH46">
            <v>2850.1423999999997</v>
          </cell>
          <cell r="EI46">
            <v>958.30690000000004</v>
          </cell>
          <cell r="EJ46">
            <v>2051.2501000000002</v>
          </cell>
          <cell r="EK46">
            <v>775.61950000000002</v>
          </cell>
          <cell r="EL46">
            <v>296.77429999999998</v>
          </cell>
          <cell r="EM46">
            <v>606.03069999999991</v>
          </cell>
          <cell r="EN46">
            <v>546.11300000000006</v>
          </cell>
          <cell r="EO46">
            <v>664.06330000000003</v>
          </cell>
          <cell r="EP46">
            <v>193.251</v>
          </cell>
          <cell r="EQ46">
            <v>400.59290000000004</v>
          </cell>
          <cell r="ER46">
            <v>202.59059999999999</v>
          </cell>
          <cell r="ES46">
            <v>236.37810000000002</v>
          </cell>
          <cell r="ET46">
            <v>1235.3295000000001</v>
          </cell>
          <cell r="EU46">
            <v>68.497600000000006</v>
          </cell>
          <cell r="EV46">
            <v>215.2749</v>
          </cell>
          <cell r="EW46">
            <v>195.083</v>
          </cell>
          <cell r="EX46">
            <v>23405.593699999998</v>
          </cell>
          <cell r="EY46">
            <v>218.20920000000001</v>
          </cell>
          <cell r="EZ46">
            <v>970.21690000000001</v>
          </cell>
          <cell r="FA46">
            <v>194.64189999999999</v>
          </cell>
          <cell r="FB46">
            <v>1144.1020000000001</v>
          </cell>
        </row>
        <row r="47">
          <cell r="A47">
            <v>44105</v>
          </cell>
          <cell r="B47">
            <v>7.0942660000000002</v>
          </cell>
          <cell r="C47">
            <v>6.5643779999999996</v>
          </cell>
          <cell r="D47">
            <v>2.665724</v>
          </cell>
          <cell r="E47">
            <v>7.6132900000000001</v>
          </cell>
          <cell r="F47">
            <v>0</v>
          </cell>
          <cell r="G47">
            <v>0</v>
          </cell>
          <cell r="H47">
            <v>0</v>
          </cell>
          <cell r="J47">
            <v>7.086519</v>
          </cell>
          <cell r="K47">
            <v>11.194133000000001</v>
          </cell>
          <cell r="L47">
            <v>7.7462070000000001</v>
          </cell>
          <cell r="M47">
            <v>2.949182</v>
          </cell>
          <cell r="N47">
            <v>3.074125</v>
          </cell>
          <cell r="R47">
            <v>2.919349</v>
          </cell>
          <cell r="U47">
            <v>41.831108999999998</v>
          </cell>
          <cell r="V47">
            <v>28.128133999999999</v>
          </cell>
          <cell r="W47">
            <v>6.0904189999999998</v>
          </cell>
          <cell r="X47">
            <v>7.76281</v>
          </cell>
          <cell r="Y47">
            <v>9.2561149999999994</v>
          </cell>
          <cell r="Z47">
            <v>6.6261549999999998</v>
          </cell>
          <cell r="AB47">
            <v>5.2701960000000003</v>
          </cell>
          <cell r="AC47">
            <v>5.2648099999999998</v>
          </cell>
          <cell r="AD47">
            <v>5.8342409999999996</v>
          </cell>
          <cell r="AE47">
            <v>4.4329010000000002</v>
          </cell>
          <cell r="AF47">
            <v>3.2929789999999999</v>
          </cell>
          <cell r="AG47">
            <v>7.4912489999999998</v>
          </cell>
          <cell r="AH47">
            <v>3.3101340000000001</v>
          </cell>
          <cell r="AI47">
            <v>0</v>
          </cell>
          <cell r="AJ47">
            <v>4.9084570000000003</v>
          </cell>
          <cell r="AK47">
            <v>3.692758</v>
          </cell>
          <cell r="AL47">
            <v>0</v>
          </cell>
          <cell r="AM47">
            <v>7.2412489999999998</v>
          </cell>
          <cell r="AN47">
            <v>5.2272759999999998</v>
          </cell>
          <cell r="AO47">
            <v>8.0655429999999999</v>
          </cell>
          <cell r="AP47">
            <v>0</v>
          </cell>
          <cell r="AQ47">
            <v>7.5031910000000002</v>
          </cell>
          <cell r="AS47">
            <v>0</v>
          </cell>
          <cell r="AT47">
            <v>0</v>
          </cell>
          <cell r="AU47">
            <v>0</v>
          </cell>
          <cell r="AV47">
            <v>12.120056</v>
          </cell>
          <cell r="AW47">
            <v>9.8123489999999993</v>
          </cell>
          <cell r="AX47">
            <v>27.821674000000002</v>
          </cell>
          <cell r="AY47">
            <v>16.854012000000001</v>
          </cell>
          <cell r="AZ47">
            <v>15.284789</v>
          </cell>
          <cell r="BB47">
            <v>15.749269999999999</v>
          </cell>
          <cell r="BC47">
            <v>6.1176779999999997</v>
          </cell>
          <cell r="BD47">
            <v>3.7745229999999999</v>
          </cell>
          <cell r="BE47">
            <v>3.7055349999999998</v>
          </cell>
          <cell r="BF47">
            <v>1.466467</v>
          </cell>
          <cell r="BG47">
            <v>4.0536899999999996</v>
          </cell>
          <cell r="BH47">
            <v>8.1461699999999997</v>
          </cell>
          <cell r="BI47">
            <v>0</v>
          </cell>
          <cell r="BJ47">
            <v>0</v>
          </cell>
          <cell r="BL47">
            <v>3.8211810000000002</v>
          </cell>
          <cell r="BM47">
            <v>4.7096770000000001</v>
          </cell>
          <cell r="BN47">
            <v>5.313885</v>
          </cell>
          <cell r="BO47">
            <v>2.03321</v>
          </cell>
          <cell r="BP47">
            <v>1.91709</v>
          </cell>
          <cell r="BT47">
            <v>1.549337</v>
          </cell>
          <cell r="BW47">
            <v>27.455867000000001</v>
          </cell>
          <cell r="BX47">
            <v>13.046863</v>
          </cell>
          <cell r="BY47">
            <v>4.3625619999999996</v>
          </cell>
          <cell r="BZ47">
            <v>4.0917510000000004</v>
          </cell>
          <cell r="CA47">
            <v>4.8831499999999997</v>
          </cell>
          <cell r="CB47">
            <v>2.22925</v>
          </cell>
          <cell r="CD47">
            <v>1.8708670000000001</v>
          </cell>
          <cell r="CE47">
            <v>1.873696</v>
          </cell>
          <cell r="CF47">
            <v>3.2283439999999999</v>
          </cell>
          <cell r="CG47">
            <v>1.9246639999999999</v>
          </cell>
          <cell r="CH47">
            <v>1.473617</v>
          </cell>
          <cell r="CI47">
            <v>2.8796710000000001</v>
          </cell>
          <cell r="CJ47">
            <v>1.4728969999999999</v>
          </cell>
          <cell r="CK47">
            <v>0</v>
          </cell>
          <cell r="CL47">
            <v>3.4830320000000001</v>
          </cell>
          <cell r="CM47">
            <v>1.989185</v>
          </cell>
          <cell r="CN47">
            <v>0</v>
          </cell>
          <cell r="CO47">
            <v>3.9116749999999998</v>
          </cell>
          <cell r="CP47">
            <v>1.963965</v>
          </cell>
          <cell r="CQ47">
            <v>3.7102680000000001</v>
          </cell>
          <cell r="CR47">
            <v>0</v>
          </cell>
          <cell r="CS47">
            <v>4.2633020000000004</v>
          </cell>
          <cell r="CU47">
            <v>0</v>
          </cell>
          <cell r="CV47">
            <v>0</v>
          </cell>
          <cell r="CW47">
            <v>0</v>
          </cell>
          <cell r="CX47">
            <v>7.932372</v>
          </cell>
          <cell r="CY47">
            <v>7.8013479999999999</v>
          </cell>
          <cell r="CZ47">
            <v>8.0963329999999996</v>
          </cell>
          <cell r="DA47">
            <v>9.4636530000000008</v>
          </cell>
          <cell r="DB47">
            <v>10.632633999999999</v>
          </cell>
          <cell r="DD47">
            <v>9.2412740000000007</v>
          </cell>
          <cell r="DE47">
            <v>5.3774030000000002</v>
          </cell>
          <cell r="DI47" t="str">
            <v>4 W 41-44/20</v>
          </cell>
          <cell r="DJ47">
            <v>68.448700000000002</v>
          </cell>
          <cell r="DK47">
            <v>69.663899999999998</v>
          </cell>
          <cell r="DL47">
            <v>470.47740000000005</v>
          </cell>
          <cell r="DM47">
            <v>638.49980000000005</v>
          </cell>
          <cell r="DN47">
            <v>106.3192</v>
          </cell>
          <cell r="DO47">
            <v>195.75479999999999</v>
          </cell>
          <cell r="DP47">
            <v>128.71600000000001</v>
          </cell>
          <cell r="DQ47">
            <v>32.249000000000002</v>
          </cell>
          <cell r="DR47">
            <v>47.665900000000001</v>
          </cell>
          <cell r="DS47">
            <v>125.4644</v>
          </cell>
          <cell r="DT47">
            <v>106.26339999999999</v>
          </cell>
          <cell r="DU47">
            <v>20.594000000000001</v>
          </cell>
          <cell r="DV47">
            <v>150.10239999999999</v>
          </cell>
          <cell r="DW47">
            <v>35.104399999999998</v>
          </cell>
          <cell r="DX47">
            <v>37.397300000000001</v>
          </cell>
          <cell r="DY47">
            <v>263.28399999999999</v>
          </cell>
          <cell r="DZ47">
            <v>7.3656999999999995</v>
          </cell>
          <cell r="EA47">
            <v>191.018</v>
          </cell>
          <cell r="EB47">
            <v>35.442999999999998</v>
          </cell>
          <cell r="EC47">
            <v>4744.2097999999996</v>
          </cell>
          <cell r="EE47">
            <v>591.8107</v>
          </cell>
          <cell r="EF47">
            <v>636.33709999999996</v>
          </cell>
          <cell r="EG47">
            <v>1159.8415</v>
          </cell>
          <cell r="EH47">
            <v>2739.7171000000003</v>
          </cell>
          <cell r="EI47">
            <v>946.05219999999997</v>
          </cell>
          <cell r="EJ47">
            <v>2023.97</v>
          </cell>
          <cell r="EK47">
            <v>597.96040000000005</v>
          </cell>
          <cell r="EL47">
            <v>277.7774</v>
          </cell>
          <cell r="EM47">
            <v>439.15600000000001</v>
          </cell>
          <cell r="EN47">
            <v>438.9932</v>
          </cell>
          <cell r="EO47">
            <v>567.50890000000004</v>
          </cell>
          <cell r="EP47">
            <v>237.20099999999999</v>
          </cell>
          <cell r="EQ47">
            <v>477.00740000000002</v>
          </cell>
          <cell r="ER47">
            <v>207.571</v>
          </cell>
          <cell r="ES47">
            <v>166.8073</v>
          </cell>
          <cell r="ET47">
            <v>1220.1903</v>
          </cell>
          <cell r="EU47">
            <v>67.692300000000003</v>
          </cell>
          <cell r="EV47">
            <v>186.51310000000001</v>
          </cell>
          <cell r="EW47">
            <v>181.75200000000001</v>
          </cell>
          <cell r="EX47">
            <v>22759.078799999999</v>
          </cell>
          <cell r="EY47">
            <v>211.90379999999999</v>
          </cell>
          <cell r="EZ47">
            <v>891.27269999999999</v>
          </cell>
          <cell r="FA47">
            <v>124.012</v>
          </cell>
          <cell r="FB47">
            <v>1086.0538000000001</v>
          </cell>
        </row>
        <row r="48">
          <cell r="A48">
            <v>44075</v>
          </cell>
          <cell r="B48">
            <v>8.7268869999999996</v>
          </cell>
          <cell r="C48">
            <v>6.8901719999999997</v>
          </cell>
          <cell r="D48">
            <v>2.8163230000000001</v>
          </cell>
          <cell r="E48">
            <v>8.1670940000000005</v>
          </cell>
          <cell r="F48">
            <v>0</v>
          </cell>
          <cell r="G48">
            <v>0</v>
          </cell>
          <cell r="H48">
            <v>0</v>
          </cell>
          <cell r="J48">
            <v>7.0803450000000003</v>
          </cell>
          <cell r="K48">
            <v>11.435321</v>
          </cell>
          <cell r="L48">
            <v>7.8017620000000001</v>
          </cell>
          <cell r="M48">
            <v>2.8557380000000001</v>
          </cell>
          <cell r="N48">
            <v>3.0009130000000002</v>
          </cell>
          <cell r="R48">
            <v>2.84246</v>
          </cell>
          <cell r="U48">
            <v>48.239724000000002</v>
          </cell>
          <cell r="V48">
            <v>29.222208999999999</v>
          </cell>
          <cell r="W48">
            <v>6.1557110000000002</v>
          </cell>
          <cell r="X48">
            <v>8.0384659999999997</v>
          </cell>
          <cell r="Y48">
            <v>9.7727380000000004</v>
          </cell>
          <cell r="Z48">
            <v>7.0761760000000002</v>
          </cell>
          <cell r="AB48">
            <v>6.1828519999999996</v>
          </cell>
          <cell r="AC48">
            <v>6.1683599999999998</v>
          </cell>
          <cell r="AD48">
            <v>6.875597</v>
          </cell>
          <cell r="AE48">
            <v>4.699935</v>
          </cell>
          <cell r="AF48">
            <v>3.0920879999999999</v>
          </cell>
          <cell r="AG48">
            <v>7.9793050000000001</v>
          </cell>
          <cell r="AH48">
            <v>3.1664669999999999</v>
          </cell>
          <cell r="AI48">
            <v>0</v>
          </cell>
          <cell r="AJ48">
            <v>4.9082059999999998</v>
          </cell>
          <cell r="AK48">
            <v>3.8210950000000001</v>
          </cell>
          <cell r="AL48">
            <v>0</v>
          </cell>
          <cell r="AM48">
            <v>8.4205649999999999</v>
          </cell>
          <cell r="AN48">
            <v>5.8260420000000002</v>
          </cell>
          <cell r="AO48">
            <v>8.916093</v>
          </cell>
          <cell r="AP48">
            <v>0</v>
          </cell>
          <cell r="AQ48">
            <v>8.4450810000000001</v>
          </cell>
          <cell r="AS48">
            <v>0</v>
          </cell>
          <cell r="AT48">
            <v>0</v>
          </cell>
          <cell r="AU48">
            <v>0</v>
          </cell>
          <cell r="AV48">
            <v>10.666323</v>
          </cell>
          <cell r="AW48">
            <v>10.236647</v>
          </cell>
          <cell r="AX48">
            <v>28.320281000000001</v>
          </cell>
          <cell r="AY48">
            <v>15.777244</v>
          </cell>
          <cell r="AZ48">
            <v>15.284754</v>
          </cell>
          <cell r="BB48">
            <v>15.726799</v>
          </cell>
          <cell r="BC48">
            <v>6.9013220000000004</v>
          </cell>
          <cell r="BD48">
            <v>4.8739970000000001</v>
          </cell>
          <cell r="BE48">
            <v>4.2677250000000004</v>
          </cell>
          <cell r="BF48">
            <v>1.7428399999999999</v>
          </cell>
          <cell r="BG48">
            <v>3.818845</v>
          </cell>
          <cell r="BH48">
            <v>10.117649</v>
          </cell>
          <cell r="BI48">
            <v>0</v>
          </cell>
          <cell r="BJ48">
            <v>0</v>
          </cell>
          <cell r="BL48">
            <v>4.0195980000000002</v>
          </cell>
          <cell r="BM48">
            <v>4.7169429999999997</v>
          </cell>
          <cell r="BN48">
            <v>5.3562349999999999</v>
          </cell>
          <cell r="BO48">
            <v>2.3176920000000001</v>
          </cell>
          <cell r="BP48">
            <v>2.1398130000000002</v>
          </cell>
          <cell r="BT48">
            <v>1.5441260000000001</v>
          </cell>
          <cell r="BW48">
            <v>32.672018000000001</v>
          </cell>
          <cell r="BX48">
            <v>13.341715000000001</v>
          </cell>
          <cell r="BY48">
            <v>4.6574030000000004</v>
          </cell>
          <cell r="BZ48">
            <v>4.539822</v>
          </cell>
          <cell r="CA48">
            <v>5.638547</v>
          </cell>
          <cell r="CB48">
            <v>2.8508070000000001</v>
          </cell>
          <cell r="CD48">
            <v>2.0390609999999998</v>
          </cell>
          <cell r="CE48">
            <v>2.092149</v>
          </cell>
          <cell r="CF48">
            <v>3.8471250000000001</v>
          </cell>
          <cell r="CG48">
            <v>2.3476620000000001</v>
          </cell>
          <cell r="CH48">
            <v>1.6395679999999999</v>
          </cell>
          <cell r="CI48">
            <v>3.6037910000000002</v>
          </cell>
          <cell r="CJ48">
            <v>1.5003200000000001</v>
          </cell>
          <cell r="CK48">
            <v>0</v>
          </cell>
          <cell r="CL48">
            <v>3.4682780000000002</v>
          </cell>
          <cell r="CM48">
            <v>2.0249359999999998</v>
          </cell>
          <cell r="CN48">
            <v>0</v>
          </cell>
          <cell r="CO48">
            <v>4.3419749999999997</v>
          </cell>
          <cell r="CP48">
            <v>2.215722</v>
          </cell>
          <cell r="CQ48">
            <v>5.1770050000000003</v>
          </cell>
          <cell r="CR48">
            <v>0</v>
          </cell>
          <cell r="CS48">
            <v>4.8443759999999996</v>
          </cell>
          <cell r="CU48">
            <v>0</v>
          </cell>
          <cell r="CV48">
            <v>0</v>
          </cell>
          <cell r="CW48">
            <v>0</v>
          </cell>
          <cell r="CX48">
            <v>7.5608940000000002</v>
          </cell>
          <cell r="CY48">
            <v>7.8804809999999996</v>
          </cell>
          <cell r="CZ48">
            <v>9.3680099999999999</v>
          </cell>
          <cell r="DA48">
            <v>10.405360999999999</v>
          </cell>
          <cell r="DB48">
            <v>10.464085000000001</v>
          </cell>
          <cell r="DD48">
            <v>9.2187560000000008</v>
          </cell>
          <cell r="DE48">
            <v>5.7057849999999997</v>
          </cell>
          <cell r="DI48" t="str">
            <v>5 W 36-40/20</v>
          </cell>
          <cell r="DJ48">
            <v>94.181600000000003</v>
          </cell>
          <cell r="DK48">
            <v>110.84230000000001</v>
          </cell>
          <cell r="DL48">
            <v>364.37119999999999</v>
          </cell>
          <cell r="DM48">
            <v>748.22450000000003</v>
          </cell>
          <cell r="DN48">
            <v>140.91060000000002</v>
          </cell>
          <cell r="DO48">
            <v>221.97720000000001</v>
          </cell>
          <cell r="DP48">
            <v>119.57299999999999</v>
          </cell>
          <cell r="DQ48">
            <v>36.384999999999998</v>
          </cell>
          <cell r="DR48">
            <v>38.606000000000002</v>
          </cell>
          <cell r="DS48">
            <v>100.38189999999999</v>
          </cell>
          <cell r="DT48">
            <v>73.463700000000003</v>
          </cell>
          <cell r="DU48">
            <v>16.213000000000001</v>
          </cell>
          <cell r="DV48">
            <v>199.37899999999999</v>
          </cell>
          <cell r="DW48">
            <v>28.064499999999999</v>
          </cell>
          <cell r="DX48">
            <v>12.8271</v>
          </cell>
          <cell r="DY48">
            <v>315.10359999999997</v>
          </cell>
          <cell r="DZ48">
            <v>21.241599999999998</v>
          </cell>
          <cell r="EA48">
            <v>165.28879999999998</v>
          </cell>
          <cell r="EB48">
            <v>24.925999999999998</v>
          </cell>
          <cell r="EC48">
            <v>5068.9485999999997</v>
          </cell>
          <cell r="EE48">
            <v>548.65730000000008</v>
          </cell>
          <cell r="EF48">
            <v>831.8578</v>
          </cell>
          <cell r="EG48">
            <v>1624.4907000000001</v>
          </cell>
          <cell r="EH48">
            <v>2858.7865999999999</v>
          </cell>
          <cell r="EI48">
            <v>1467.0266000000001</v>
          </cell>
          <cell r="EJ48">
            <v>2339.0252999999998</v>
          </cell>
          <cell r="EK48">
            <v>638.82090000000005</v>
          </cell>
          <cell r="EL48">
            <v>306.70499999999998</v>
          </cell>
          <cell r="EM48">
            <v>391.24450000000002</v>
          </cell>
          <cell r="EN48">
            <v>374.9178</v>
          </cell>
          <cell r="EO48">
            <v>507.87180000000001</v>
          </cell>
          <cell r="EP48">
            <v>329.125</v>
          </cell>
          <cell r="EQ48">
            <v>726.78099999999995</v>
          </cell>
          <cell r="ER48">
            <v>232.44120000000001</v>
          </cell>
          <cell r="ES48">
            <v>86.109800000000007</v>
          </cell>
          <cell r="ET48">
            <v>1386.5146999999999</v>
          </cell>
          <cell r="EU48">
            <v>106.30380000000001</v>
          </cell>
          <cell r="EV48">
            <v>186.9555</v>
          </cell>
          <cell r="EW48">
            <v>144.59899999999999</v>
          </cell>
          <cell r="EX48">
            <v>25906.3685</v>
          </cell>
          <cell r="EY48">
            <v>243.02720000000002</v>
          </cell>
          <cell r="EZ48">
            <v>1120.2438999999999</v>
          </cell>
          <cell r="FA48">
            <v>163.4</v>
          </cell>
          <cell r="FB48">
            <v>1244.5094999999999</v>
          </cell>
        </row>
        <row r="49">
          <cell r="A49">
            <v>44044</v>
          </cell>
          <cell r="B49">
            <v>8.8585740000000008</v>
          </cell>
          <cell r="C49">
            <v>6.9164539999999999</v>
          </cell>
          <cell r="D49">
            <v>3.0527419999999998</v>
          </cell>
          <cell r="E49">
            <v>8.6367370000000001</v>
          </cell>
          <cell r="F49">
            <v>0</v>
          </cell>
          <cell r="G49">
            <v>0</v>
          </cell>
          <cell r="H49">
            <v>0</v>
          </cell>
          <cell r="J49">
            <v>6.0672259999999998</v>
          </cell>
          <cell r="K49">
            <v>11.405037</v>
          </cell>
          <cell r="L49">
            <v>7.8280820000000002</v>
          </cell>
          <cell r="M49">
            <v>2.5534279999999998</v>
          </cell>
          <cell r="N49">
            <v>2.919397</v>
          </cell>
          <cell r="R49">
            <v>2.359267</v>
          </cell>
          <cell r="U49">
            <v>49.371470000000002</v>
          </cell>
          <cell r="V49">
            <v>29.183126999999999</v>
          </cell>
          <cell r="W49">
            <v>6.0084819999999999</v>
          </cell>
          <cell r="X49">
            <v>7.4792240000000003</v>
          </cell>
          <cell r="Y49">
            <v>9.3242469999999997</v>
          </cell>
          <cell r="Z49">
            <v>7.1460400000000002</v>
          </cell>
          <cell r="AB49">
            <v>6.5361580000000004</v>
          </cell>
          <cell r="AC49">
            <v>6.6524739999999998</v>
          </cell>
          <cell r="AD49">
            <v>7.3038319999999999</v>
          </cell>
          <cell r="AE49">
            <v>4.6292770000000001</v>
          </cell>
          <cell r="AF49">
            <v>3.1342110000000001</v>
          </cell>
          <cell r="AG49">
            <v>7.9559850000000001</v>
          </cell>
          <cell r="AH49">
            <v>3.2359110000000002</v>
          </cell>
          <cell r="AI49">
            <v>0</v>
          </cell>
          <cell r="AJ49">
            <v>4.9084570000000003</v>
          </cell>
          <cell r="AK49">
            <v>3.7903370000000001</v>
          </cell>
          <cell r="AL49">
            <v>0</v>
          </cell>
          <cell r="AM49">
            <v>9.2431970000000003</v>
          </cell>
          <cell r="AN49">
            <v>6.1019569999999996</v>
          </cell>
          <cell r="AO49">
            <v>9.3616019999999995</v>
          </cell>
          <cell r="AP49">
            <v>0</v>
          </cell>
          <cell r="AQ49">
            <v>8.5374060000000007</v>
          </cell>
          <cell r="AS49">
            <v>0</v>
          </cell>
          <cell r="AT49">
            <v>0</v>
          </cell>
          <cell r="AU49">
            <v>0</v>
          </cell>
          <cell r="AV49">
            <v>11.31668</v>
          </cell>
          <cell r="AW49">
            <v>9.9836430000000007</v>
          </cell>
          <cell r="AX49">
            <v>28.933216999999999</v>
          </cell>
          <cell r="AY49">
            <v>16.602601</v>
          </cell>
          <cell r="AZ49">
            <v>15.284571</v>
          </cell>
          <cell r="BB49">
            <v>15.749269999999999</v>
          </cell>
          <cell r="BC49">
            <v>8.2326490000000003</v>
          </cell>
          <cell r="BD49">
            <v>4.6424079999999996</v>
          </cell>
          <cell r="BE49">
            <v>4.7319839999999997</v>
          </cell>
          <cell r="BF49">
            <v>1.5862970000000001</v>
          </cell>
          <cell r="BG49">
            <v>3.9698500000000001</v>
          </cell>
          <cell r="BH49">
            <v>10.911288000000001</v>
          </cell>
          <cell r="BI49">
            <v>0</v>
          </cell>
          <cell r="BJ49">
            <v>0</v>
          </cell>
          <cell r="BL49">
            <v>3.1662439999999998</v>
          </cell>
          <cell r="BM49">
            <v>4.6242179999999999</v>
          </cell>
          <cell r="BN49">
            <v>5.4313209999999996</v>
          </cell>
          <cell r="BO49">
            <v>1.9238090000000001</v>
          </cell>
          <cell r="BP49">
            <v>2.0198689999999999</v>
          </cell>
          <cell r="BT49">
            <v>1.518356</v>
          </cell>
          <cell r="BW49">
            <v>33.320985</v>
          </cell>
          <cell r="BX49">
            <v>12.638056000000001</v>
          </cell>
          <cell r="BY49">
            <v>4.7065089999999996</v>
          </cell>
          <cell r="BZ49">
            <v>4.1125550000000004</v>
          </cell>
          <cell r="CA49">
            <v>5.6701769999999998</v>
          </cell>
          <cell r="CB49">
            <v>2.988578</v>
          </cell>
          <cell r="CD49">
            <v>2.2995399999999999</v>
          </cell>
          <cell r="CE49">
            <v>2.2505959999999998</v>
          </cell>
          <cell r="CF49">
            <v>3.8576199999999998</v>
          </cell>
          <cell r="CG49">
            <v>2.229816</v>
          </cell>
          <cell r="CH49">
            <v>1.6546149999999999</v>
          </cell>
          <cell r="CI49">
            <v>3.7218680000000002</v>
          </cell>
          <cell r="CJ49">
            <v>1.514599</v>
          </cell>
          <cell r="CK49">
            <v>0</v>
          </cell>
          <cell r="CL49">
            <v>3.4725959999999998</v>
          </cell>
          <cell r="CM49">
            <v>2.014465</v>
          </cell>
          <cell r="CN49">
            <v>0</v>
          </cell>
          <cell r="CO49">
            <v>4.6111040000000001</v>
          </cell>
          <cell r="CP49">
            <v>2.2246939999999999</v>
          </cell>
          <cell r="CQ49">
            <v>4.5560559999999999</v>
          </cell>
          <cell r="CR49">
            <v>0</v>
          </cell>
          <cell r="CS49">
            <v>5.2170399999999999</v>
          </cell>
          <cell r="CU49">
            <v>0</v>
          </cell>
          <cell r="CV49">
            <v>0</v>
          </cell>
          <cell r="CW49">
            <v>0</v>
          </cell>
          <cell r="CX49">
            <v>7.8962469999999998</v>
          </cell>
          <cell r="CY49">
            <v>7.7256989999999996</v>
          </cell>
          <cell r="CZ49">
            <v>8.8335509999999999</v>
          </cell>
          <cell r="DA49">
            <v>10.599128</v>
          </cell>
          <cell r="DB49">
            <v>10.908056</v>
          </cell>
          <cell r="DD49">
            <v>9.2826649999999997</v>
          </cell>
          <cell r="DE49">
            <v>5.7104100000000004</v>
          </cell>
          <cell r="DI49" t="str">
            <v>4 W 32-35/20</v>
          </cell>
          <cell r="DJ49">
            <v>70.79010000000001</v>
          </cell>
          <cell r="DK49">
            <v>84.63839999999999</v>
          </cell>
          <cell r="DL49">
            <v>337.99640000000005</v>
          </cell>
          <cell r="DM49">
            <v>611.42160000000001</v>
          </cell>
          <cell r="DN49">
            <v>153.12179999999998</v>
          </cell>
          <cell r="DO49">
            <v>181.49720000000002</v>
          </cell>
          <cell r="DP49">
            <v>81.592100000000002</v>
          </cell>
          <cell r="DQ49">
            <v>26.243299999999998</v>
          </cell>
          <cell r="DR49">
            <v>18.7333</v>
          </cell>
          <cell r="DS49">
            <v>71.61160000000001</v>
          </cell>
          <cell r="DT49">
            <v>37.388800000000003</v>
          </cell>
          <cell r="DU49">
            <v>9.6769999999999996</v>
          </cell>
          <cell r="DV49">
            <v>182.66499999999999</v>
          </cell>
          <cell r="DW49">
            <v>26.484599999999997</v>
          </cell>
          <cell r="DX49">
            <v>3.8180000000000001</v>
          </cell>
          <cell r="DY49">
            <v>250.89410000000001</v>
          </cell>
          <cell r="DZ49">
            <v>21.9252</v>
          </cell>
          <cell r="EA49">
            <v>109.3541</v>
          </cell>
          <cell r="EB49">
            <v>13.726000000000001</v>
          </cell>
          <cell r="EC49">
            <v>4000.3236000000002</v>
          </cell>
          <cell r="EE49">
            <v>490.03370000000001</v>
          </cell>
          <cell r="EF49">
            <v>665.72530000000006</v>
          </cell>
          <cell r="EG49">
            <v>1634.7266999999999</v>
          </cell>
          <cell r="EH49">
            <v>2302.4302000000002</v>
          </cell>
          <cell r="EI49">
            <v>1429.99</v>
          </cell>
          <cell r="EJ49">
            <v>1909.3736999999999</v>
          </cell>
          <cell r="EK49">
            <v>350.25020000000001</v>
          </cell>
          <cell r="EL49">
            <v>247.04479999999998</v>
          </cell>
          <cell r="EM49">
            <v>289.38140000000004</v>
          </cell>
          <cell r="EN49">
            <v>280.87349999999998</v>
          </cell>
          <cell r="EO49">
            <v>254.32220000000001</v>
          </cell>
          <cell r="EP49">
            <v>129.673</v>
          </cell>
          <cell r="EQ49">
            <v>677.6321999999999</v>
          </cell>
          <cell r="ER49">
            <v>211.99429999999998</v>
          </cell>
          <cell r="ES49">
            <v>44.994500000000002</v>
          </cell>
          <cell r="ET49">
            <v>1519.3323</v>
          </cell>
          <cell r="EU49">
            <v>104.8984</v>
          </cell>
          <cell r="EV49">
            <v>178.62110000000001</v>
          </cell>
          <cell r="EW49">
            <v>83.736000000000004</v>
          </cell>
          <cell r="EX49">
            <v>21644.739100000003</v>
          </cell>
          <cell r="EY49">
            <v>235.33870000000002</v>
          </cell>
          <cell r="EZ49">
            <v>1084.7513999999999</v>
          </cell>
          <cell r="FA49">
            <v>161.78579999999999</v>
          </cell>
          <cell r="FB49">
            <v>1124.5438000000001</v>
          </cell>
        </row>
        <row r="50">
          <cell r="A50">
            <v>44013</v>
          </cell>
          <cell r="B50">
            <v>8.2570160000000001</v>
          </cell>
          <cell r="C50">
            <v>6.7793599999999996</v>
          </cell>
          <cell r="D50">
            <v>3.129699</v>
          </cell>
          <cell r="E50">
            <v>9.1212309999999999</v>
          </cell>
          <cell r="F50">
            <v>0</v>
          </cell>
          <cell r="G50">
            <v>0</v>
          </cell>
          <cell r="H50">
            <v>0</v>
          </cell>
          <cell r="J50">
            <v>6.9266620000000003</v>
          </cell>
          <cell r="K50">
            <v>11.398027000000001</v>
          </cell>
          <cell r="L50">
            <v>7.8124269999999996</v>
          </cell>
          <cell r="M50">
            <v>2.469322</v>
          </cell>
          <cell r="N50">
            <v>2.8456890000000001</v>
          </cell>
          <cell r="R50">
            <v>2.3978869999999999</v>
          </cell>
          <cell r="U50">
            <v>45.287880000000001</v>
          </cell>
          <cell r="V50">
            <v>29.207576</v>
          </cell>
          <cell r="W50">
            <v>0</v>
          </cell>
          <cell r="X50">
            <v>8.0144179999999992</v>
          </cell>
          <cell r="Y50">
            <v>9.4908839999999994</v>
          </cell>
          <cell r="Z50">
            <v>7.1908880000000002</v>
          </cell>
          <cell r="AB50">
            <v>6.9217009999999997</v>
          </cell>
          <cell r="AC50">
            <v>6.9946719999999996</v>
          </cell>
          <cell r="AD50">
            <v>7.7277430000000003</v>
          </cell>
          <cell r="AE50">
            <v>4.6749260000000001</v>
          </cell>
          <cell r="AF50">
            <v>3.2181090000000001</v>
          </cell>
          <cell r="AG50">
            <v>7.9934339999999997</v>
          </cell>
          <cell r="AH50">
            <v>3.2984610000000001</v>
          </cell>
          <cell r="AI50">
            <v>0</v>
          </cell>
          <cell r="AJ50">
            <v>4.9082140000000001</v>
          </cell>
          <cell r="AK50">
            <v>3.6563970000000001</v>
          </cell>
          <cell r="AL50">
            <v>0</v>
          </cell>
          <cell r="AM50">
            <v>9.6756329999999995</v>
          </cell>
          <cell r="AN50">
            <v>6.3160439999999998</v>
          </cell>
          <cell r="AO50">
            <v>9.262848</v>
          </cell>
          <cell r="AP50">
            <v>0</v>
          </cell>
          <cell r="AQ50">
            <v>8.9558859999999996</v>
          </cell>
          <cell r="AS50">
            <v>0</v>
          </cell>
          <cell r="AT50">
            <v>0</v>
          </cell>
          <cell r="AU50">
            <v>0</v>
          </cell>
          <cell r="AV50">
            <v>15.157095</v>
          </cell>
          <cell r="AW50">
            <v>10.539585000000001</v>
          </cell>
          <cell r="AX50">
            <v>29.593215000000001</v>
          </cell>
          <cell r="AY50">
            <v>16.878088000000002</v>
          </cell>
          <cell r="AZ50">
            <v>15.285518</v>
          </cell>
          <cell r="BB50">
            <v>15.727512000000001</v>
          </cell>
          <cell r="BC50">
            <v>0</v>
          </cell>
          <cell r="BD50">
            <v>4.309088</v>
          </cell>
          <cell r="BE50">
            <v>4.9437660000000001</v>
          </cell>
          <cell r="BF50">
            <v>1.6384780000000001</v>
          </cell>
          <cell r="BG50">
            <v>3.649384</v>
          </cell>
          <cell r="BH50">
            <v>10.861132</v>
          </cell>
          <cell r="BI50">
            <v>0</v>
          </cell>
          <cell r="BJ50">
            <v>0</v>
          </cell>
          <cell r="BL50">
            <v>3.678296</v>
          </cell>
          <cell r="BM50">
            <v>4.5443280000000001</v>
          </cell>
          <cell r="BN50">
            <v>5.8204729999999998</v>
          </cell>
          <cell r="BO50">
            <v>1.5050749999999999</v>
          </cell>
          <cell r="BP50">
            <v>1.4611430000000001</v>
          </cell>
          <cell r="BT50">
            <v>1.442186</v>
          </cell>
          <cell r="BW50">
            <v>31.475337</v>
          </cell>
          <cell r="BX50">
            <v>13.684669</v>
          </cell>
          <cell r="BY50">
            <v>4.6925860000000004</v>
          </cell>
          <cell r="BZ50">
            <v>4.2020879999999998</v>
          </cell>
          <cell r="CA50">
            <v>5.8446809999999996</v>
          </cell>
          <cell r="CB50">
            <v>3.4816750000000001</v>
          </cell>
          <cell r="CD50">
            <v>2.7497189999999998</v>
          </cell>
          <cell r="CE50">
            <v>2.705746</v>
          </cell>
          <cell r="CF50">
            <v>4.2683460000000002</v>
          </cell>
          <cell r="CG50">
            <v>2.463768</v>
          </cell>
          <cell r="CH50">
            <v>1.6837580000000001</v>
          </cell>
          <cell r="CI50">
            <v>3.4076650000000002</v>
          </cell>
          <cell r="CJ50">
            <v>1.48874</v>
          </cell>
          <cell r="CK50">
            <v>0</v>
          </cell>
          <cell r="CL50">
            <v>3.4755739999999999</v>
          </cell>
          <cell r="CM50">
            <v>1.9699869999999999</v>
          </cell>
          <cell r="CN50">
            <v>0</v>
          </cell>
          <cell r="CO50">
            <v>5.8861129999999999</v>
          </cell>
          <cell r="CP50">
            <v>2.4296739999999999</v>
          </cell>
          <cell r="CQ50">
            <v>4.4974020000000001</v>
          </cell>
          <cell r="CR50">
            <v>0</v>
          </cell>
          <cell r="CS50">
            <v>5.7728010000000003</v>
          </cell>
          <cell r="CU50">
            <v>0</v>
          </cell>
          <cell r="CV50">
            <v>0</v>
          </cell>
          <cell r="CW50">
            <v>0</v>
          </cell>
          <cell r="CX50">
            <v>8.3801009999999998</v>
          </cell>
          <cell r="CY50">
            <v>8.3609829999999992</v>
          </cell>
          <cell r="CZ50">
            <v>7.9007019999999999</v>
          </cell>
          <cell r="DA50">
            <v>11.258430000000001</v>
          </cell>
          <cell r="DB50">
            <v>10.582648000000001</v>
          </cell>
          <cell r="DD50">
            <v>9.236167</v>
          </cell>
          <cell r="DE50">
            <v>5.71197</v>
          </cell>
          <cell r="DI50" t="str">
            <v>4 W 28-31/20</v>
          </cell>
          <cell r="DJ50">
            <v>60.094999999999999</v>
          </cell>
          <cell r="DK50">
            <v>80.300399999999996</v>
          </cell>
          <cell r="DL50">
            <v>389.35970000000003</v>
          </cell>
          <cell r="DM50">
            <v>525.5553000000001</v>
          </cell>
          <cell r="DN50">
            <v>207.53790000000001</v>
          </cell>
          <cell r="DO50">
            <v>159.21879999999999</v>
          </cell>
          <cell r="DP50">
            <v>101.30589999999999</v>
          </cell>
          <cell r="DQ50">
            <v>24.916400000000003</v>
          </cell>
          <cell r="DR50">
            <v>18.1068</v>
          </cell>
          <cell r="DS50">
            <v>59.831199999999995</v>
          </cell>
          <cell r="DT50">
            <v>29.930700000000002</v>
          </cell>
          <cell r="DU50">
            <v>8.7989999999999995</v>
          </cell>
          <cell r="DV50">
            <v>177.084</v>
          </cell>
          <cell r="DW50">
            <v>20.273799999999998</v>
          </cell>
          <cell r="DX50">
            <v>5.4260000000000002</v>
          </cell>
          <cell r="DY50">
            <v>296.29950000000002</v>
          </cell>
          <cell r="DZ50">
            <v>23.515900000000002</v>
          </cell>
          <cell r="EA50">
            <v>96.0261</v>
          </cell>
          <cell r="EB50">
            <v>12.726000000000001</v>
          </cell>
          <cell r="EC50">
            <v>3876.7799</v>
          </cell>
          <cell r="EE50">
            <v>340.00819999999999</v>
          </cell>
          <cell r="EF50">
            <v>595.19939999999997</v>
          </cell>
          <cell r="EG50">
            <v>1591.2311999999999</v>
          </cell>
          <cell r="EH50">
            <v>2164.3052000000002</v>
          </cell>
          <cell r="EI50">
            <v>1773.4323999999999</v>
          </cell>
          <cell r="EJ50">
            <v>1723.771</v>
          </cell>
          <cell r="EK50">
            <v>299.61690000000004</v>
          </cell>
          <cell r="EL50">
            <v>238.74160000000001</v>
          </cell>
          <cell r="EM50">
            <v>269.66929999999996</v>
          </cell>
          <cell r="EN50">
            <v>265.30459999999999</v>
          </cell>
          <cell r="EO50">
            <v>166.30360000000002</v>
          </cell>
          <cell r="EP50">
            <v>100.142</v>
          </cell>
          <cell r="EQ50">
            <v>627.05759999999998</v>
          </cell>
          <cell r="ER50">
            <v>194.60579999999999</v>
          </cell>
          <cell r="ES50">
            <v>41.334300000000006</v>
          </cell>
          <cell r="ET50">
            <v>1475.1036000000001</v>
          </cell>
          <cell r="EU50">
            <v>110.7084</v>
          </cell>
          <cell r="EV50">
            <v>142.29760000000002</v>
          </cell>
          <cell r="EW50">
            <v>76.176000000000002</v>
          </cell>
          <cell r="EX50">
            <v>21082.177099999997</v>
          </cell>
          <cell r="EY50">
            <v>253.75579999999999</v>
          </cell>
          <cell r="EZ50">
            <v>1014.0984</v>
          </cell>
          <cell r="FA50">
            <v>189.875</v>
          </cell>
          <cell r="FB50">
            <v>1196.5556000000001</v>
          </cell>
        </row>
        <row r="51">
          <cell r="A51">
            <v>43983</v>
          </cell>
          <cell r="B51">
            <v>8.3935320000000004</v>
          </cell>
          <cell r="C51">
            <v>7.7735159999999999</v>
          </cell>
          <cell r="D51">
            <v>3.0230009999999998</v>
          </cell>
          <cell r="E51">
            <v>9.135783</v>
          </cell>
          <cell r="F51">
            <v>0</v>
          </cell>
          <cell r="G51">
            <v>0</v>
          </cell>
          <cell r="H51">
            <v>0</v>
          </cell>
          <cell r="J51">
            <v>9.5777619999999999</v>
          </cell>
          <cell r="K51">
            <v>10.510306999999999</v>
          </cell>
          <cell r="L51">
            <v>7.8502039999999997</v>
          </cell>
          <cell r="M51">
            <v>2.3826170000000002</v>
          </cell>
          <cell r="N51">
            <v>2.8184969999999998</v>
          </cell>
          <cell r="R51">
            <v>2.2671070000000002</v>
          </cell>
          <cell r="U51">
            <v>45.726864999999997</v>
          </cell>
          <cell r="V51">
            <v>29.222117999999998</v>
          </cell>
          <cell r="W51">
            <v>0</v>
          </cell>
          <cell r="X51">
            <v>9.2426499999999994</v>
          </cell>
          <cell r="Y51">
            <v>9.7549019999999995</v>
          </cell>
          <cell r="Z51">
            <v>7.328125</v>
          </cell>
          <cell r="AB51">
            <v>7.1696070000000001</v>
          </cell>
          <cell r="AC51">
            <v>7.4943530000000003</v>
          </cell>
          <cell r="AD51">
            <v>7.91676</v>
          </cell>
          <cell r="AE51">
            <v>5.0751200000000001</v>
          </cell>
          <cell r="AF51">
            <v>3.2122860000000002</v>
          </cell>
          <cell r="AG51">
            <v>6.872763</v>
          </cell>
          <cell r="AH51">
            <v>3.2907489999999999</v>
          </cell>
          <cell r="AI51">
            <v>0</v>
          </cell>
          <cell r="AJ51">
            <v>4.9084570000000003</v>
          </cell>
          <cell r="AK51">
            <v>4.0753279999999998</v>
          </cell>
          <cell r="AL51">
            <v>0</v>
          </cell>
          <cell r="AM51">
            <v>9.78505</v>
          </cell>
          <cell r="AN51">
            <v>5.8556340000000002</v>
          </cell>
          <cell r="AO51">
            <v>8.7464469999999999</v>
          </cell>
          <cell r="AP51">
            <v>9.6569160000000007</v>
          </cell>
          <cell r="AQ51">
            <v>8.5350950000000001</v>
          </cell>
          <cell r="AS51">
            <v>0</v>
          </cell>
          <cell r="AT51">
            <v>13.48373</v>
          </cell>
          <cell r="AU51">
            <v>18.816908000000002</v>
          </cell>
          <cell r="AV51">
            <v>12.876367999999999</v>
          </cell>
          <cell r="AW51">
            <v>10.393967</v>
          </cell>
          <cell r="AX51">
            <v>26.417354</v>
          </cell>
          <cell r="AY51">
            <v>16.846136999999999</v>
          </cell>
          <cell r="AZ51">
            <v>15.284789</v>
          </cell>
          <cell r="BB51">
            <v>15.749269999999999</v>
          </cell>
          <cell r="BC51">
            <v>0</v>
          </cell>
          <cell r="BD51">
            <v>4.1417070000000002</v>
          </cell>
          <cell r="BE51">
            <v>5.3288609999999998</v>
          </cell>
          <cell r="BF51">
            <v>1.779345</v>
          </cell>
          <cell r="BG51">
            <v>3.8426290000000001</v>
          </cell>
          <cell r="BH51">
            <v>8.95777</v>
          </cell>
          <cell r="BI51">
            <v>0</v>
          </cell>
          <cell r="BJ51">
            <v>0</v>
          </cell>
          <cell r="BL51">
            <v>5.0300380000000002</v>
          </cell>
          <cell r="BM51">
            <v>4.6448869999999998</v>
          </cell>
          <cell r="BN51">
            <v>6.222499</v>
          </cell>
          <cell r="BO51">
            <v>1.793633</v>
          </cell>
          <cell r="BP51">
            <v>1.751139</v>
          </cell>
          <cell r="BT51">
            <v>1.5199039999999999</v>
          </cell>
          <cell r="BW51">
            <v>31.683004</v>
          </cell>
          <cell r="BX51">
            <v>14.330138</v>
          </cell>
          <cell r="BY51">
            <v>4.5805980000000002</v>
          </cell>
          <cell r="BZ51">
            <v>5.0799830000000004</v>
          </cell>
          <cell r="CA51">
            <v>6.3173219999999999</v>
          </cell>
          <cell r="CB51">
            <v>3.7451409999999998</v>
          </cell>
          <cell r="CD51">
            <v>3.0055689999999999</v>
          </cell>
          <cell r="CE51">
            <v>2.985268</v>
          </cell>
          <cell r="CF51">
            <v>4.8295570000000003</v>
          </cell>
          <cell r="CG51">
            <v>2.5720990000000001</v>
          </cell>
          <cell r="CH51">
            <v>1.7213510000000001</v>
          </cell>
          <cell r="CI51">
            <v>3.1207310000000001</v>
          </cell>
          <cell r="CJ51">
            <v>1.564565</v>
          </cell>
          <cell r="CK51">
            <v>0</v>
          </cell>
          <cell r="CL51">
            <v>3.4636610000000001</v>
          </cell>
          <cell r="CM51">
            <v>2.171773</v>
          </cell>
          <cell r="CN51">
            <v>0</v>
          </cell>
          <cell r="CO51">
            <v>6.5039129999999998</v>
          </cell>
          <cell r="CP51">
            <v>2.3532459999999999</v>
          </cell>
          <cell r="CQ51">
            <v>5.2156760000000002</v>
          </cell>
          <cell r="CR51">
            <v>7.8829320000000003</v>
          </cell>
          <cell r="CS51">
            <v>5.9239319999999998</v>
          </cell>
          <cell r="CU51">
            <v>19.049367</v>
          </cell>
          <cell r="CV51">
            <v>7.1801789999999999</v>
          </cell>
          <cell r="CW51">
            <v>10.774760000000001</v>
          </cell>
          <cell r="CX51">
            <v>7.4615340000000003</v>
          </cell>
          <cell r="CY51">
            <v>8.4936129999999999</v>
          </cell>
          <cell r="CZ51">
            <v>8.0525179999999992</v>
          </cell>
          <cell r="DA51">
            <v>11.149485</v>
          </cell>
          <cell r="DB51">
            <v>10.856731</v>
          </cell>
          <cell r="DD51">
            <v>9.6056629999999998</v>
          </cell>
          <cell r="DE51">
            <v>5.7057849999999997</v>
          </cell>
          <cell r="DI51" t="str">
            <v>5 W 23-27/20</v>
          </cell>
          <cell r="DJ51">
            <v>103.79589999999999</v>
          </cell>
          <cell r="DK51">
            <v>126.6613</v>
          </cell>
          <cell r="DL51">
            <v>560.16660000000002</v>
          </cell>
          <cell r="DM51">
            <v>839.77049999999997</v>
          </cell>
          <cell r="DN51">
            <v>265.44540000000001</v>
          </cell>
          <cell r="DO51">
            <v>246.4718</v>
          </cell>
          <cell r="DP51">
            <v>162.20660000000001</v>
          </cell>
          <cell r="DQ51">
            <v>37.53</v>
          </cell>
          <cell r="DR51">
            <v>50.219499999999996</v>
          </cell>
          <cell r="DS51">
            <v>110.5133</v>
          </cell>
          <cell r="DT51">
            <v>32.694000000000003</v>
          </cell>
          <cell r="DU51">
            <v>15.263</v>
          </cell>
          <cell r="DV51">
            <v>265.41699999999997</v>
          </cell>
          <cell r="DW51">
            <v>34.496900000000004</v>
          </cell>
          <cell r="DX51">
            <v>11.3209</v>
          </cell>
          <cell r="DY51">
            <v>404.52140000000003</v>
          </cell>
          <cell r="DZ51">
            <v>41.728000000000002</v>
          </cell>
          <cell r="EA51">
            <v>149.17359999999999</v>
          </cell>
          <cell r="EB51">
            <v>16.196999999999999</v>
          </cell>
          <cell r="EC51">
            <v>5832.4011</v>
          </cell>
          <cell r="EE51">
            <v>652.6354</v>
          </cell>
          <cell r="EF51">
            <v>866.44590000000005</v>
          </cell>
          <cell r="EG51">
            <v>2343.2109999999998</v>
          </cell>
          <cell r="EH51">
            <v>3287.8393999999998</v>
          </cell>
          <cell r="EI51">
            <v>2038.1632999999999</v>
          </cell>
          <cell r="EJ51">
            <v>2477.4087999999997</v>
          </cell>
          <cell r="EK51">
            <v>602.44899999999996</v>
          </cell>
          <cell r="EL51">
            <v>359.81880000000001</v>
          </cell>
          <cell r="EM51">
            <v>423.72520000000003</v>
          </cell>
          <cell r="EN51">
            <v>441.13</v>
          </cell>
          <cell r="EO51">
            <v>286.72090000000003</v>
          </cell>
          <cell r="EP51">
            <v>146.011</v>
          </cell>
          <cell r="EQ51">
            <v>793.54719999999998</v>
          </cell>
          <cell r="ER51">
            <v>337.48899999999998</v>
          </cell>
          <cell r="ES51">
            <v>90.56089999999999</v>
          </cell>
          <cell r="ET51">
            <v>2031.2402</v>
          </cell>
          <cell r="EU51">
            <v>180.9957</v>
          </cell>
          <cell r="EV51">
            <v>213.8586</v>
          </cell>
          <cell r="EW51">
            <v>156.69</v>
          </cell>
          <cell r="EX51">
            <v>30026.607800000002</v>
          </cell>
          <cell r="EY51">
            <v>330.80609999999996</v>
          </cell>
          <cell r="EZ51">
            <v>1451.2153999999998</v>
          </cell>
          <cell r="FA51">
            <v>318.05119999999999</v>
          </cell>
          <cell r="FB51">
            <v>1785.9163999999998</v>
          </cell>
        </row>
        <row r="52">
          <cell r="A52">
            <v>43952</v>
          </cell>
          <cell r="B52">
            <v>6.2751109999999999</v>
          </cell>
          <cell r="C52">
            <v>8.233886</v>
          </cell>
          <cell r="D52">
            <v>3.0183300000000002</v>
          </cell>
          <cell r="E52">
            <v>6.9468870000000003</v>
          </cell>
          <cell r="F52">
            <v>9.8695529999999998</v>
          </cell>
          <cell r="G52">
            <v>0</v>
          </cell>
          <cell r="H52">
            <v>0</v>
          </cell>
          <cell r="J52">
            <v>6.1510600000000002</v>
          </cell>
          <cell r="K52">
            <v>10.959664</v>
          </cell>
          <cell r="L52">
            <v>0</v>
          </cell>
          <cell r="M52">
            <v>2.8283100000000001</v>
          </cell>
          <cell r="N52">
            <v>3.2971750000000002</v>
          </cell>
          <cell r="R52">
            <v>2.80328</v>
          </cell>
          <cell r="U52">
            <v>44.151687000000003</v>
          </cell>
          <cell r="V52">
            <v>29.269667999999999</v>
          </cell>
          <cell r="W52">
            <v>0</v>
          </cell>
          <cell r="X52">
            <v>8.0636019999999995</v>
          </cell>
          <cell r="Y52">
            <v>8.7179070000000003</v>
          </cell>
          <cell r="Z52">
            <v>7.3447459999999998</v>
          </cell>
          <cell r="AB52">
            <v>0</v>
          </cell>
          <cell r="AC52">
            <v>0</v>
          </cell>
          <cell r="AD52">
            <v>0</v>
          </cell>
          <cell r="AE52">
            <v>4.6463340000000004</v>
          </cell>
          <cell r="AF52">
            <v>2.9551910000000001</v>
          </cell>
          <cell r="AG52">
            <v>6.7924329999999999</v>
          </cell>
          <cell r="AH52">
            <v>3.277854</v>
          </cell>
          <cell r="AI52">
            <v>0</v>
          </cell>
          <cell r="AJ52">
            <v>4.9182990000000002</v>
          </cell>
          <cell r="AK52">
            <v>3.9817109999999998</v>
          </cell>
          <cell r="AL52">
            <v>0</v>
          </cell>
          <cell r="AM52">
            <v>9.7476109999999991</v>
          </cell>
          <cell r="AN52">
            <v>5.1888370000000004</v>
          </cell>
          <cell r="AO52">
            <v>7.0940719999999997</v>
          </cell>
          <cell r="AP52">
            <v>9.295833</v>
          </cell>
          <cell r="AQ52">
            <v>7.8853730000000004</v>
          </cell>
          <cell r="AS52">
            <v>0</v>
          </cell>
          <cell r="AT52">
            <v>15.961717999999999</v>
          </cell>
          <cell r="AU52">
            <v>18.135370000000002</v>
          </cell>
          <cell r="AV52">
            <v>13.214503000000001</v>
          </cell>
          <cell r="AW52">
            <v>10.196580000000001</v>
          </cell>
          <cell r="AX52">
            <v>28.028583000000001</v>
          </cell>
          <cell r="AY52">
            <v>16.807694000000001</v>
          </cell>
          <cell r="AZ52">
            <v>15.285584999999999</v>
          </cell>
          <cell r="BB52">
            <v>15.725536999999999</v>
          </cell>
          <cell r="BC52">
            <v>7.5290030000000003</v>
          </cell>
          <cell r="BD52">
            <v>3.4530110000000001</v>
          </cell>
          <cell r="BE52">
            <v>5.7164239999999999</v>
          </cell>
          <cell r="BF52">
            <v>1.6335820000000001</v>
          </cell>
          <cell r="BG52">
            <v>3.717371</v>
          </cell>
          <cell r="BH52">
            <v>6.5908249999999997</v>
          </cell>
          <cell r="BI52">
            <v>0</v>
          </cell>
          <cell r="BJ52">
            <v>0</v>
          </cell>
          <cell r="BL52">
            <v>3.5581559999999999</v>
          </cell>
          <cell r="BM52">
            <v>4.6938120000000003</v>
          </cell>
          <cell r="BN52">
            <v>5.3512019999999998</v>
          </cell>
          <cell r="BO52">
            <v>2.0276450000000001</v>
          </cell>
          <cell r="BP52">
            <v>1.9163539999999999</v>
          </cell>
          <cell r="BT52">
            <v>1.7027600000000001</v>
          </cell>
          <cell r="BW52">
            <v>28.915372000000001</v>
          </cell>
          <cell r="BX52">
            <v>13.300421999999999</v>
          </cell>
          <cell r="BY52">
            <v>4.3894890000000002</v>
          </cell>
          <cell r="BZ52">
            <v>4.695468</v>
          </cell>
          <cell r="CA52">
            <v>5.6903040000000003</v>
          </cell>
          <cell r="CB52">
            <v>4.3462149999999999</v>
          </cell>
          <cell r="CD52">
            <v>2.5178579999999999</v>
          </cell>
          <cell r="CE52">
            <v>2.4766590000000002</v>
          </cell>
          <cell r="CF52">
            <v>4.6066419999999999</v>
          </cell>
          <cell r="CG52">
            <v>1.851728</v>
          </cell>
          <cell r="CH52">
            <v>1.924763</v>
          </cell>
          <cell r="CI52">
            <v>2.8144209999999998</v>
          </cell>
          <cell r="CJ52">
            <v>1.5994550000000001</v>
          </cell>
          <cell r="CK52">
            <v>0</v>
          </cell>
          <cell r="CL52">
            <v>3.4636610000000001</v>
          </cell>
          <cell r="CM52">
            <v>2.1316760000000001</v>
          </cell>
          <cell r="CN52">
            <v>0</v>
          </cell>
          <cell r="CO52">
            <v>5.6282439999999996</v>
          </cell>
          <cell r="CP52">
            <v>2.037318</v>
          </cell>
          <cell r="CQ52">
            <v>4.5887460000000004</v>
          </cell>
          <cell r="CR52">
            <v>8.2193020000000008</v>
          </cell>
          <cell r="CS52">
            <v>3.9138809999999999</v>
          </cell>
          <cell r="CU52">
            <v>19.078678</v>
          </cell>
          <cell r="CV52">
            <v>6.53573</v>
          </cell>
          <cell r="CW52">
            <v>7.9697480000000001</v>
          </cell>
          <cell r="CX52">
            <v>7.4266920000000001</v>
          </cell>
          <cell r="CY52">
            <v>8.5775439999999996</v>
          </cell>
          <cell r="CZ52">
            <v>8.3206220000000002</v>
          </cell>
          <cell r="DA52">
            <v>11.181036000000001</v>
          </cell>
          <cell r="DB52">
            <v>11.036243000000001</v>
          </cell>
          <cell r="DD52">
            <v>9.3898810000000008</v>
          </cell>
          <cell r="DE52">
            <v>5.7057849999999997</v>
          </cell>
          <cell r="DI52" t="str">
            <v>4 W 19-22/20</v>
          </cell>
          <cell r="DJ52">
            <v>54.7333</v>
          </cell>
          <cell r="DK52">
            <v>99.665700000000001</v>
          </cell>
          <cell r="DL52">
            <v>525.6228000000001</v>
          </cell>
          <cell r="DM52">
            <v>825.16630000000009</v>
          </cell>
          <cell r="DN52">
            <v>212.8691</v>
          </cell>
          <cell r="DO52">
            <v>255.577</v>
          </cell>
          <cell r="DP52">
            <v>121.8275</v>
          </cell>
          <cell r="DQ52">
            <v>38.660400000000003</v>
          </cell>
          <cell r="DR52">
            <v>72.497199999999992</v>
          </cell>
          <cell r="DS52">
            <v>118.7343</v>
          </cell>
          <cell r="DT52">
            <v>65.895300000000006</v>
          </cell>
          <cell r="DU52">
            <v>4.5609999999999999</v>
          </cell>
          <cell r="DV52">
            <v>207.0719</v>
          </cell>
          <cell r="DW52">
            <v>39.943400000000004</v>
          </cell>
          <cell r="DX52">
            <v>17.172000000000001</v>
          </cell>
          <cell r="DY52">
            <v>446.01150000000001</v>
          </cell>
          <cell r="DZ52">
            <v>36.441199999999995</v>
          </cell>
          <cell r="EA52">
            <v>143.70160000000001</v>
          </cell>
          <cell r="EB52">
            <v>40.274999999999999</v>
          </cell>
          <cell r="EC52">
            <v>5930.6191999999992</v>
          </cell>
          <cell r="EE52">
            <v>501.22929999999997</v>
          </cell>
          <cell r="EF52">
            <v>882.04509999999993</v>
          </cell>
          <cell r="EG52">
            <v>1898.7206000000001</v>
          </cell>
          <cell r="EH52">
            <v>3228.4262999999996</v>
          </cell>
          <cell r="EI52">
            <v>1693.1208999999999</v>
          </cell>
          <cell r="EJ52">
            <v>2407.3078999999998</v>
          </cell>
          <cell r="EK52">
            <v>628.30930000000001</v>
          </cell>
          <cell r="EL52">
            <v>358.69579999999996</v>
          </cell>
          <cell r="EM52">
            <v>458.24220000000003</v>
          </cell>
          <cell r="EN52">
            <v>419.73599999999999</v>
          </cell>
          <cell r="EO52">
            <v>369.34959999999995</v>
          </cell>
          <cell r="EP52">
            <v>158.405</v>
          </cell>
          <cell r="EQ52">
            <v>774.4135</v>
          </cell>
          <cell r="ER52">
            <v>343.19990000000001</v>
          </cell>
          <cell r="ES52">
            <v>117.6053</v>
          </cell>
          <cell r="ET52">
            <v>1848.1896999999999</v>
          </cell>
          <cell r="EU52">
            <v>168.51859999999999</v>
          </cell>
          <cell r="EV52">
            <v>244.7989</v>
          </cell>
          <cell r="EW52">
            <v>136.99600000000001</v>
          </cell>
          <cell r="EX52">
            <v>30080.154899999998</v>
          </cell>
          <cell r="EY52">
            <v>362.1105</v>
          </cell>
          <cell r="EZ52">
            <v>1297.4747</v>
          </cell>
          <cell r="FA52">
            <v>331.84649999999999</v>
          </cell>
          <cell r="FB52">
            <v>1816.8338999999999</v>
          </cell>
        </row>
        <row r="53">
          <cell r="A53">
            <v>43922</v>
          </cell>
          <cell r="B53">
            <v>6.0939240000000003</v>
          </cell>
          <cell r="C53">
            <v>7.9854830000000003</v>
          </cell>
          <cell r="D53">
            <v>2.3962349999999999</v>
          </cell>
          <cell r="E53">
            <v>6.282076</v>
          </cell>
          <cell r="F53">
            <v>9.3039120000000004</v>
          </cell>
          <cell r="G53">
            <v>0</v>
          </cell>
          <cell r="H53">
            <v>0</v>
          </cell>
          <cell r="J53">
            <v>5.5626980000000001</v>
          </cell>
          <cell r="K53">
            <v>11.240848</v>
          </cell>
          <cell r="L53">
            <v>0</v>
          </cell>
          <cell r="M53">
            <v>3.5428579999999998</v>
          </cell>
          <cell r="N53">
            <v>2.9565160000000001</v>
          </cell>
          <cell r="R53">
            <v>3.555647</v>
          </cell>
          <cell r="U53">
            <v>46.989384000000001</v>
          </cell>
          <cell r="V53">
            <v>27.295978999999999</v>
          </cell>
          <cell r="W53">
            <v>0</v>
          </cell>
          <cell r="X53">
            <v>7.3810279999999997</v>
          </cell>
          <cell r="Y53">
            <v>8.1131609999999998</v>
          </cell>
          <cell r="Z53">
            <v>0</v>
          </cell>
          <cell r="AB53">
            <v>0</v>
          </cell>
          <cell r="AC53">
            <v>6.2136889999999996</v>
          </cell>
          <cell r="AD53">
            <v>0</v>
          </cell>
          <cell r="AE53">
            <v>4.4977520000000002</v>
          </cell>
          <cell r="AF53">
            <v>3.427349</v>
          </cell>
          <cell r="AG53">
            <v>6.8097060000000003</v>
          </cell>
          <cell r="AH53">
            <v>3.2929149999999998</v>
          </cell>
          <cell r="AI53">
            <v>0</v>
          </cell>
          <cell r="AJ53">
            <v>4.9100169999999999</v>
          </cell>
          <cell r="AK53">
            <v>4.214753</v>
          </cell>
          <cell r="AL53">
            <v>0</v>
          </cell>
          <cell r="AM53">
            <v>9.5608590000000007</v>
          </cell>
          <cell r="AN53">
            <v>5.2228870000000001</v>
          </cell>
          <cell r="AO53">
            <v>5.4017759999999999</v>
          </cell>
          <cell r="AP53">
            <v>9.8626459999999998</v>
          </cell>
          <cell r="AQ53">
            <v>7.5040399999999998</v>
          </cell>
          <cell r="AS53">
            <v>0</v>
          </cell>
          <cell r="AT53">
            <v>16.905311000000001</v>
          </cell>
          <cell r="AU53">
            <v>17.251897</v>
          </cell>
          <cell r="AV53">
            <v>13.05279</v>
          </cell>
          <cell r="AW53">
            <v>10.257237</v>
          </cell>
          <cell r="AX53">
            <v>28.242636000000001</v>
          </cell>
          <cell r="AY53">
            <v>16.818548</v>
          </cell>
          <cell r="AZ53">
            <v>15.28566</v>
          </cell>
          <cell r="BB53">
            <v>15.723278000000001</v>
          </cell>
          <cell r="BC53">
            <v>7.2473349999999996</v>
          </cell>
          <cell r="BD53">
            <v>3.8420130000000001</v>
          </cell>
          <cell r="BE53">
            <v>5.4431979999999998</v>
          </cell>
          <cell r="BF53">
            <v>1.197168</v>
          </cell>
          <cell r="BG53">
            <v>3.9327139999999998</v>
          </cell>
          <cell r="BH53">
            <v>6.707789</v>
          </cell>
          <cell r="BI53">
            <v>0</v>
          </cell>
          <cell r="BJ53">
            <v>0</v>
          </cell>
          <cell r="BL53">
            <v>3.5401069999999999</v>
          </cell>
          <cell r="BM53">
            <v>4.8318329999999996</v>
          </cell>
          <cell r="BN53">
            <v>5.1844299999999999</v>
          </cell>
          <cell r="BO53">
            <v>2.6829299999999998</v>
          </cell>
          <cell r="BP53">
            <v>1.4030910000000001</v>
          </cell>
          <cell r="BT53">
            <v>2.0180180000000001</v>
          </cell>
          <cell r="BW53">
            <v>31.340814999999999</v>
          </cell>
          <cell r="BX53">
            <v>13.969602</v>
          </cell>
          <cell r="BY53">
            <v>4.3267350000000002</v>
          </cell>
          <cell r="BZ53">
            <v>3.942517</v>
          </cell>
          <cell r="CA53">
            <v>4.6912229999999999</v>
          </cell>
          <cell r="CB53">
            <v>4.4392040000000001</v>
          </cell>
          <cell r="CD53">
            <v>2.3967559999999999</v>
          </cell>
          <cell r="CE53">
            <v>2.346247</v>
          </cell>
          <cell r="CF53">
            <v>4.1500919999999999</v>
          </cell>
          <cell r="CG53">
            <v>2.0255450000000002</v>
          </cell>
          <cell r="CH53">
            <v>1.7350859999999999</v>
          </cell>
          <cell r="CI53">
            <v>2.7880850000000001</v>
          </cell>
          <cell r="CJ53">
            <v>1.6024210000000001</v>
          </cell>
          <cell r="CK53">
            <v>0</v>
          </cell>
          <cell r="CL53">
            <v>3.4636610000000001</v>
          </cell>
          <cell r="CM53">
            <v>2.203525</v>
          </cell>
          <cell r="CN53">
            <v>0</v>
          </cell>
          <cell r="CO53">
            <v>5.6712170000000004</v>
          </cell>
          <cell r="CP53">
            <v>2.1229490000000002</v>
          </cell>
          <cell r="CQ53">
            <v>3.3134030000000001</v>
          </cell>
          <cell r="CR53">
            <v>8.7728359999999999</v>
          </cell>
          <cell r="CS53">
            <v>3.5751089999999999</v>
          </cell>
          <cell r="CU53">
            <v>19.593402000000001</v>
          </cell>
          <cell r="CV53">
            <v>7.1359469999999998</v>
          </cell>
          <cell r="CW53">
            <v>9.2462959999999992</v>
          </cell>
          <cell r="CX53">
            <v>7.8160239999999996</v>
          </cell>
          <cell r="CY53">
            <v>8.5472160000000006</v>
          </cell>
          <cell r="CZ53">
            <v>9.6919430000000002</v>
          </cell>
          <cell r="DA53">
            <v>11.023250000000001</v>
          </cell>
          <cell r="DB53">
            <v>10.914744000000001</v>
          </cell>
          <cell r="DD53">
            <v>9.1969159999999999</v>
          </cell>
          <cell r="DE53">
            <v>5.7057849999999997</v>
          </cell>
          <cell r="DI53" t="str">
            <v>4 W 15-18/20</v>
          </cell>
          <cell r="DJ53">
            <v>149.3193</v>
          </cell>
          <cell r="DK53">
            <v>99.153600000000012</v>
          </cell>
          <cell r="DL53">
            <v>513.96309999999994</v>
          </cell>
          <cell r="DM53">
            <v>910.91099999999994</v>
          </cell>
          <cell r="DN53">
            <v>197.50120000000001</v>
          </cell>
          <cell r="DO53">
            <v>277.28209999999996</v>
          </cell>
          <cell r="DP53">
            <v>187.93289999999999</v>
          </cell>
          <cell r="DQ53">
            <v>38.692</v>
          </cell>
          <cell r="DR53">
            <v>91.306100000000001</v>
          </cell>
          <cell r="DS53">
            <v>167.30600000000001</v>
          </cell>
          <cell r="DT53">
            <v>73.286500000000004</v>
          </cell>
          <cell r="DU53">
            <v>4.452</v>
          </cell>
          <cell r="DV53">
            <v>240.21189999999999</v>
          </cell>
          <cell r="DW53">
            <v>39.5212</v>
          </cell>
          <cell r="DX53">
            <v>35.831600000000002</v>
          </cell>
          <cell r="DY53">
            <v>375.66340000000002</v>
          </cell>
          <cell r="DZ53">
            <v>41.275700000000001</v>
          </cell>
          <cell r="EA53">
            <v>176.34960000000001</v>
          </cell>
          <cell r="EB53">
            <v>45.241</v>
          </cell>
          <cell r="EC53">
            <v>6149.8874999999998</v>
          </cell>
          <cell r="EE53">
            <v>654.30619999999999</v>
          </cell>
          <cell r="EF53">
            <v>962.63699999999994</v>
          </cell>
          <cell r="EG53">
            <v>2080.9715000000001</v>
          </cell>
          <cell r="EH53">
            <v>3742.6626000000001</v>
          </cell>
          <cell r="EI53">
            <v>1392.2993999999999</v>
          </cell>
          <cell r="EJ53">
            <v>2448.9362999999998</v>
          </cell>
          <cell r="EK53">
            <v>648.14830000000006</v>
          </cell>
          <cell r="EL53">
            <v>350.52709999999996</v>
          </cell>
          <cell r="EM53">
            <v>593.94230000000005</v>
          </cell>
          <cell r="EN53">
            <v>642.27170000000001</v>
          </cell>
          <cell r="EO53">
            <v>467.86200000000002</v>
          </cell>
          <cell r="EP53">
            <v>187.21</v>
          </cell>
          <cell r="EQ53">
            <v>728.19369999999992</v>
          </cell>
          <cell r="ER53">
            <v>264.12329999999997</v>
          </cell>
          <cell r="ES53">
            <v>166.2081</v>
          </cell>
          <cell r="ET53">
            <v>1840.0263</v>
          </cell>
          <cell r="EU53">
            <v>156.05629999999999</v>
          </cell>
          <cell r="EV53">
            <v>261.85809999999998</v>
          </cell>
          <cell r="EW53">
            <v>177.523</v>
          </cell>
          <cell r="EX53">
            <v>31085.716400000001</v>
          </cell>
          <cell r="EY53">
            <v>345.26509999999996</v>
          </cell>
          <cell r="EZ53">
            <v>1438.7113999999999</v>
          </cell>
          <cell r="FA53">
            <v>283.38630000000001</v>
          </cell>
          <cell r="FB53">
            <v>1598.3495</v>
          </cell>
        </row>
        <row r="54">
          <cell r="A54">
            <v>43891</v>
          </cell>
          <cell r="B54">
            <v>5.339569</v>
          </cell>
          <cell r="C54">
            <v>7.157667</v>
          </cell>
          <cell r="D54">
            <v>2.042208</v>
          </cell>
          <cell r="E54">
            <v>5.3273849999999996</v>
          </cell>
          <cell r="F54">
            <v>0</v>
          </cell>
          <cell r="G54">
            <v>0</v>
          </cell>
          <cell r="H54">
            <v>0</v>
          </cell>
          <cell r="J54">
            <v>5.0208019999999998</v>
          </cell>
          <cell r="K54">
            <v>11.174505999999999</v>
          </cell>
          <cell r="L54">
            <v>8.4977499999999999</v>
          </cell>
          <cell r="M54">
            <v>3.3360699999999999</v>
          </cell>
          <cell r="N54">
            <v>2.5750690000000001</v>
          </cell>
          <cell r="R54">
            <v>3.316392</v>
          </cell>
          <cell r="U54">
            <v>42.322167999999998</v>
          </cell>
          <cell r="V54">
            <v>23.069499</v>
          </cell>
          <cell r="W54">
            <v>6.104514</v>
          </cell>
          <cell r="X54">
            <v>6.7033810000000003</v>
          </cell>
          <cell r="Y54">
            <v>5.8846230000000004</v>
          </cell>
          <cell r="Z54">
            <v>7.0572319999999999</v>
          </cell>
          <cell r="AB54">
            <v>0</v>
          </cell>
          <cell r="AC54">
            <v>5.4611910000000004</v>
          </cell>
          <cell r="AD54">
            <v>6.5056859999999999</v>
          </cell>
          <cell r="AE54">
            <v>4.5878329999999998</v>
          </cell>
          <cell r="AF54">
            <v>2.7902840000000002</v>
          </cell>
          <cell r="AG54">
            <v>6.8863060000000003</v>
          </cell>
          <cell r="AH54">
            <v>3.2249729999999999</v>
          </cell>
          <cell r="AI54">
            <v>0</v>
          </cell>
          <cell r="AJ54">
            <v>4.9084570000000003</v>
          </cell>
          <cell r="AK54">
            <v>3.8836330000000001</v>
          </cell>
          <cell r="AL54">
            <v>0</v>
          </cell>
          <cell r="AM54">
            <v>8.0761260000000004</v>
          </cell>
          <cell r="AN54">
            <v>5.2596119999999997</v>
          </cell>
          <cell r="AO54">
            <v>5.6097890000000001</v>
          </cell>
          <cell r="AP54">
            <v>0</v>
          </cell>
          <cell r="AQ54">
            <v>6.9998750000000003</v>
          </cell>
          <cell r="AS54">
            <v>0</v>
          </cell>
          <cell r="AT54">
            <v>18.782905</v>
          </cell>
          <cell r="AU54">
            <v>19.440591000000001</v>
          </cell>
          <cell r="AV54">
            <v>13.230458</v>
          </cell>
          <cell r="AW54">
            <v>7.9914269999999998</v>
          </cell>
          <cell r="AX54">
            <v>26.148848000000001</v>
          </cell>
          <cell r="AY54">
            <v>16.833182000000001</v>
          </cell>
          <cell r="AZ54">
            <v>15.269406</v>
          </cell>
          <cell r="BB54">
            <v>16.005064000000001</v>
          </cell>
          <cell r="BC54">
            <v>7.0519730000000003</v>
          </cell>
          <cell r="BD54">
            <v>3.0745100000000001</v>
          </cell>
          <cell r="BE54">
            <v>4.7538349999999996</v>
          </cell>
          <cell r="BF54">
            <v>1.024424</v>
          </cell>
          <cell r="BG54">
            <v>3.7292100000000001</v>
          </cell>
          <cell r="BH54">
            <v>5.51851</v>
          </cell>
          <cell r="BI54">
            <v>0</v>
          </cell>
          <cell r="BJ54">
            <v>0</v>
          </cell>
          <cell r="BL54">
            <v>2.8673790000000001</v>
          </cell>
          <cell r="BM54">
            <v>4.6561380000000003</v>
          </cell>
          <cell r="BN54">
            <v>5.5329059999999997</v>
          </cell>
          <cell r="BO54">
            <v>1.8766590000000001</v>
          </cell>
          <cell r="BP54">
            <v>1.315177</v>
          </cell>
          <cell r="BT54">
            <v>1.829402</v>
          </cell>
          <cell r="BW54">
            <v>29.45486</v>
          </cell>
          <cell r="BX54">
            <v>15.778679</v>
          </cell>
          <cell r="BY54">
            <v>4.5275559999999997</v>
          </cell>
          <cell r="BZ54">
            <v>3.3153079999999999</v>
          </cell>
          <cell r="CA54">
            <v>3.6596489999999999</v>
          </cell>
          <cell r="CB54">
            <v>3.8448180000000001</v>
          </cell>
          <cell r="CD54">
            <v>1.8953599999999999</v>
          </cell>
          <cell r="CE54">
            <v>1.8862639999999999</v>
          </cell>
          <cell r="CF54">
            <v>3.6098940000000002</v>
          </cell>
          <cell r="CG54">
            <v>2.103583</v>
          </cell>
          <cell r="CH54">
            <v>1.302352</v>
          </cell>
          <cell r="CI54">
            <v>2.4852159999999999</v>
          </cell>
          <cell r="CJ54">
            <v>1.34622</v>
          </cell>
          <cell r="CK54">
            <v>0</v>
          </cell>
          <cell r="CL54">
            <v>3.5448529999999998</v>
          </cell>
          <cell r="CM54">
            <v>1.505118</v>
          </cell>
          <cell r="CN54">
            <v>0</v>
          </cell>
          <cell r="CO54">
            <v>5.1992729999999998</v>
          </cell>
          <cell r="CP54">
            <v>2.1032169999999999</v>
          </cell>
          <cell r="CQ54">
            <v>3.3089019999999998</v>
          </cell>
          <cell r="CR54">
            <v>8.3375210000000006</v>
          </cell>
          <cell r="CS54">
            <v>3.114554</v>
          </cell>
          <cell r="CU54">
            <v>0</v>
          </cell>
          <cell r="CV54">
            <v>8.5229660000000003</v>
          </cell>
          <cell r="CW54">
            <v>9.3528570000000002</v>
          </cell>
          <cell r="CX54">
            <v>7.2472589999999997</v>
          </cell>
          <cell r="CY54">
            <v>6.0911109999999997</v>
          </cell>
          <cell r="CZ54">
            <v>7.6234140000000004</v>
          </cell>
          <cell r="DA54">
            <v>10.199838</v>
          </cell>
          <cell r="DB54">
            <v>10.893913</v>
          </cell>
          <cell r="DD54">
            <v>9.8460389999999993</v>
          </cell>
          <cell r="DE54">
            <v>5.6850079999999998</v>
          </cell>
          <cell r="DI54" t="str">
            <v>5 W 10-14/20</v>
          </cell>
          <cell r="DJ54">
            <v>187.792</v>
          </cell>
          <cell r="DK54">
            <v>159.18199999999999</v>
          </cell>
          <cell r="DL54">
            <v>520.20510000000002</v>
          </cell>
          <cell r="DM54">
            <v>1204.3536999999999</v>
          </cell>
          <cell r="DN54">
            <v>258.76729999999998</v>
          </cell>
          <cell r="DO54">
            <v>317.75890000000004</v>
          </cell>
          <cell r="DP54">
            <v>341.72929999999997</v>
          </cell>
          <cell r="DQ54">
            <v>46.7121</v>
          </cell>
          <cell r="DR54">
            <v>131.2936</v>
          </cell>
          <cell r="DS54">
            <v>225.82210000000001</v>
          </cell>
          <cell r="DT54">
            <v>135.46970000000002</v>
          </cell>
          <cell r="DU54">
            <v>23.145</v>
          </cell>
          <cell r="DV54">
            <v>206.8956</v>
          </cell>
          <cell r="DW54">
            <v>47.114800000000002</v>
          </cell>
          <cell r="DX54">
            <v>59.9709</v>
          </cell>
          <cell r="DY54">
            <v>359.91699999999997</v>
          </cell>
          <cell r="DZ54">
            <v>23.684099999999997</v>
          </cell>
          <cell r="EA54">
            <v>349.654</v>
          </cell>
          <cell r="EB54">
            <v>70.501999999999995</v>
          </cell>
          <cell r="EC54">
            <v>7373.9390999999996</v>
          </cell>
          <cell r="EE54">
            <v>908.20269999999994</v>
          </cell>
          <cell r="EF54">
            <v>1187.8616999999999</v>
          </cell>
          <cell r="EG54">
            <v>2012.8853000000001</v>
          </cell>
          <cell r="EH54">
            <v>4899.3548000000001</v>
          </cell>
          <cell r="EI54">
            <v>1182.2574999999999</v>
          </cell>
          <cell r="EJ54">
            <v>3098.5553999999997</v>
          </cell>
          <cell r="EK54">
            <v>900.18330000000003</v>
          </cell>
          <cell r="EL54">
            <v>383.42899999999997</v>
          </cell>
          <cell r="EM54">
            <v>932.1323000000001</v>
          </cell>
          <cell r="EN54">
            <v>922.9316</v>
          </cell>
          <cell r="EO54">
            <v>770.39940000000001</v>
          </cell>
          <cell r="EP54">
            <v>260.55399999999997</v>
          </cell>
          <cell r="EQ54">
            <v>761.9819</v>
          </cell>
          <cell r="ER54">
            <v>385.23609999999996</v>
          </cell>
          <cell r="ES54">
            <v>234.38220000000001</v>
          </cell>
          <cell r="ET54">
            <v>2075.4883</v>
          </cell>
          <cell r="EU54">
            <v>124.2308</v>
          </cell>
          <cell r="EV54">
            <v>353.22359999999998</v>
          </cell>
          <cell r="EW54">
            <v>257.51600000000002</v>
          </cell>
          <cell r="EX54">
            <v>35069.626899999996</v>
          </cell>
          <cell r="EY54">
            <v>398.0308</v>
          </cell>
          <cell r="EZ54">
            <v>1446.9823999999999</v>
          </cell>
          <cell r="FA54">
            <v>384.58580000000001</v>
          </cell>
          <cell r="FB54">
            <v>1517.2316000000001</v>
          </cell>
        </row>
        <row r="55">
          <cell r="A55">
            <v>43862</v>
          </cell>
          <cell r="B55">
            <v>5.3508719999999999</v>
          </cell>
          <cell r="C55">
            <v>6.7725340000000003</v>
          </cell>
          <cell r="D55">
            <v>2.3411930000000001</v>
          </cell>
          <cell r="E55">
            <v>5.3843490000000003</v>
          </cell>
          <cell r="F55">
            <v>0</v>
          </cell>
          <cell r="G55">
            <v>0</v>
          </cell>
          <cell r="H55">
            <v>0</v>
          </cell>
          <cell r="J55">
            <v>5.4030149999999999</v>
          </cell>
          <cell r="K55">
            <v>10.810074999999999</v>
          </cell>
          <cell r="L55">
            <v>8.5569889999999997</v>
          </cell>
          <cell r="M55">
            <v>3.201673</v>
          </cell>
          <cell r="N55">
            <v>2.6956790000000002</v>
          </cell>
          <cell r="R55">
            <v>3.1948439999999998</v>
          </cell>
          <cell r="U55">
            <v>42.412269999999999</v>
          </cell>
          <cell r="V55">
            <v>23.191291</v>
          </cell>
          <cell r="W55">
            <v>6.152609</v>
          </cell>
          <cell r="X55">
            <v>5.3510619999999998</v>
          </cell>
          <cell r="Y55">
            <v>5.1846839999999998</v>
          </cell>
          <cell r="Z55">
            <v>7.161365</v>
          </cell>
          <cell r="AB55">
            <v>5.6749140000000002</v>
          </cell>
          <cell r="AC55">
            <v>5.2424030000000004</v>
          </cell>
          <cell r="AD55">
            <v>6.2597930000000002</v>
          </cell>
          <cell r="AE55">
            <v>3.494923</v>
          </cell>
          <cell r="AF55">
            <v>2.50597</v>
          </cell>
          <cell r="AG55">
            <v>7.0172530000000002</v>
          </cell>
          <cell r="AH55">
            <v>3.1122619999999999</v>
          </cell>
          <cell r="AI55">
            <v>0</v>
          </cell>
          <cell r="AJ55">
            <v>4.9081979999999996</v>
          </cell>
          <cell r="AK55">
            <v>3.3646029999999998</v>
          </cell>
          <cell r="AL55">
            <v>0</v>
          </cell>
          <cell r="AM55">
            <v>7.4551720000000001</v>
          </cell>
          <cell r="AN55">
            <v>5.1666600000000003</v>
          </cell>
          <cell r="AO55">
            <v>5.6654200000000001</v>
          </cell>
          <cell r="AP55">
            <v>0</v>
          </cell>
          <cell r="AQ55">
            <v>7.2965549999999997</v>
          </cell>
          <cell r="AS55">
            <v>0</v>
          </cell>
          <cell r="AT55">
            <v>19.066838000000001</v>
          </cell>
          <cell r="AU55">
            <v>20.932138999999999</v>
          </cell>
          <cell r="AV55">
            <v>12.586728000000001</v>
          </cell>
          <cell r="AW55">
            <v>6.1380410000000003</v>
          </cell>
          <cell r="AX55">
            <v>16.004539000000001</v>
          </cell>
          <cell r="AY55">
            <v>16.504967000000001</v>
          </cell>
          <cell r="AZ55">
            <v>15.280236</v>
          </cell>
          <cell r="BB55">
            <v>15.819001999999999</v>
          </cell>
          <cell r="BC55">
            <v>7.155907</v>
          </cell>
          <cell r="BD55">
            <v>3.7769439999999999</v>
          </cell>
          <cell r="BE55">
            <v>4.450132</v>
          </cell>
          <cell r="BF55">
            <v>1.6201989999999999</v>
          </cell>
          <cell r="BG55">
            <v>3.108565</v>
          </cell>
          <cell r="BH55">
            <v>5.2011839999999996</v>
          </cell>
          <cell r="BI55">
            <v>0</v>
          </cell>
          <cell r="BJ55">
            <v>0</v>
          </cell>
          <cell r="BL55">
            <v>3.0348359999999999</v>
          </cell>
          <cell r="BM55">
            <v>4.4592939999999999</v>
          </cell>
          <cell r="BN55">
            <v>5.504283</v>
          </cell>
          <cell r="BO55">
            <v>2.588562</v>
          </cell>
          <cell r="BP55">
            <v>1.4036789999999999</v>
          </cell>
          <cell r="BT55">
            <v>1.5762389999999999</v>
          </cell>
          <cell r="BW55">
            <v>27.207521</v>
          </cell>
          <cell r="BX55">
            <v>15.740796</v>
          </cell>
          <cell r="BY55">
            <v>4.3773429999999998</v>
          </cell>
          <cell r="BZ55">
            <v>3.082945</v>
          </cell>
          <cell r="CA55">
            <v>3.4292029999999998</v>
          </cell>
          <cell r="CB55">
            <v>3.8449439999999999</v>
          </cell>
          <cell r="CD55">
            <v>1.761331</v>
          </cell>
          <cell r="CE55">
            <v>1.769225</v>
          </cell>
          <cell r="CF55">
            <v>3.2898429999999999</v>
          </cell>
          <cell r="CG55">
            <v>2.1068820000000001</v>
          </cell>
          <cell r="CH55">
            <v>1.2919639999999999</v>
          </cell>
          <cell r="CI55">
            <v>2.4126270000000001</v>
          </cell>
          <cell r="CJ55">
            <v>1.448693</v>
          </cell>
          <cell r="CK55">
            <v>0</v>
          </cell>
          <cell r="CL55">
            <v>3.4867520000000001</v>
          </cell>
          <cell r="CM55">
            <v>1.5229090000000001</v>
          </cell>
          <cell r="CN55">
            <v>0</v>
          </cell>
          <cell r="CO55">
            <v>3.762756</v>
          </cell>
          <cell r="CP55">
            <v>2.0739109999999998</v>
          </cell>
          <cell r="CQ55">
            <v>2.9313509999999998</v>
          </cell>
          <cell r="CR55">
            <v>9.1733349999999998</v>
          </cell>
          <cell r="CS55">
            <v>3.176984</v>
          </cell>
          <cell r="CU55">
            <v>0</v>
          </cell>
          <cell r="CV55">
            <v>10.605390999999999</v>
          </cell>
          <cell r="CW55">
            <v>9.4387810000000005</v>
          </cell>
          <cell r="CX55">
            <v>6.7850929999999998</v>
          </cell>
          <cell r="CY55">
            <v>4.7691840000000001</v>
          </cell>
          <cell r="CZ55">
            <v>5.8257149999999998</v>
          </cell>
          <cell r="DA55">
            <v>10.880936</v>
          </cell>
          <cell r="DB55">
            <v>10.905448</v>
          </cell>
          <cell r="DD55">
            <v>9.6462029999999999</v>
          </cell>
          <cell r="DE55">
            <v>5.6873360000000002</v>
          </cell>
          <cell r="DI55" t="str">
            <v>4 W 06-09/20</v>
          </cell>
          <cell r="DJ55">
            <v>137.31739999999999</v>
          </cell>
          <cell r="DK55">
            <v>96.437899999999999</v>
          </cell>
          <cell r="DL55">
            <v>269.3621</v>
          </cell>
          <cell r="DM55">
            <v>946.69280000000003</v>
          </cell>
          <cell r="DN55">
            <v>154.31399999999999</v>
          </cell>
          <cell r="DO55">
            <v>161.19200000000001</v>
          </cell>
          <cell r="DP55">
            <v>291.97490000000005</v>
          </cell>
          <cell r="DQ55">
            <v>31.5242</v>
          </cell>
          <cell r="DR55">
            <v>98.974600000000009</v>
          </cell>
          <cell r="DS55">
            <v>162.10929999999999</v>
          </cell>
          <cell r="DT55">
            <v>75.561600000000013</v>
          </cell>
          <cell r="DU55">
            <v>20.408000000000001</v>
          </cell>
          <cell r="DV55">
            <v>46.567500000000003</v>
          </cell>
          <cell r="DW55">
            <v>25.449099999999998</v>
          </cell>
          <cell r="DX55">
            <v>67.185199999999995</v>
          </cell>
          <cell r="DY55">
            <v>280.10940000000005</v>
          </cell>
          <cell r="DZ55">
            <v>5.0093000000000005</v>
          </cell>
          <cell r="EA55">
            <v>251.18289999999999</v>
          </cell>
          <cell r="EB55">
            <v>47.487000000000002</v>
          </cell>
          <cell r="EC55">
            <v>4894.9476000000004</v>
          </cell>
          <cell r="EE55">
            <v>571.12969999999996</v>
          </cell>
          <cell r="EF55">
            <v>718.26750000000004</v>
          </cell>
          <cell r="EG55">
            <v>1164.9104</v>
          </cell>
          <cell r="EH55">
            <v>2883.3024</v>
          </cell>
          <cell r="EI55">
            <v>705.16859999999997</v>
          </cell>
          <cell r="EJ55">
            <v>1782.0256000000002</v>
          </cell>
          <cell r="EK55">
            <v>658.4833000000001</v>
          </cell>
          <cell r="EL55">
            <v>259.48939999999999</v>
          </cell>
          <cell r="EM55">
            <v>687.58789999999999</v>
          </cell>
          <cell r="EN55">
            <v>585.84980000000007</v>
          </cell>
          <cell r="EO55">
            <v>528.70659999999998</v>
          </cell>
          <cell r="EP55">
            <v>149.72200000000001</v>
          </cell>
          <cell r="EQ55">
            <v>487.51100000000002</v>
          </cell>
          <cell r="ER55">
            <v>237.43100000000001</v>
          </cell>
          <cell r="ES55">
            <v>208.62450000000001</v>
          </cell>
          <cell r="ET55">
            <v>1331.8046000000002</v>
          </cell>
          <cell r="EU55">
            <v>59.2864</v>
          </cell>
          <cell r="EV55">
            <v>224.95699999999999</v>
          </cell>
          <cell r="EW55">
            <v>182.10499999999999</v>
          </cell>
          <cell r="EX55">
            <v>21295.0854</v>
          </cell>
          <cell r="EY55">
            <v>248.44550000000001</v>
          </cell>
          <cell r="EZ55">
            <v>847.00260000000003</v>
          </cell>
          <cell r="FA55">
            <v>217.45129999999997</v>
          </cell>
          <cell r="FB55">
            <v>895.15319999999997</v>
          </cell>
        </row>
        <row r="56">
          <cell r="A56">
            <v>43831</v>
          </cell>
          <cell r="B56">
            <v>5.0419200000000002</v>
          </cell>
          <cell r="C56">
            <v>6.6299619999999999</v>
          </cell>
          <cell r="D56">
            <v>2.0998790000000001</v>
          </cell>
          <cell r="E56">
            <v>5.3639970000000003</v>
          </cell>
          <cell r="F56">
            <v>0</v>
          </cell>
          <cell r="G56">
            <v>0</v>
          </cell>
          <cell r="H56">
            <v>0</v>
          </cell>
          <cell r="J56">
            <v>5.7953150000000004</v>
          </cell>
          <cell r="K56">
            <v>10.976089999999999</v>
          </cell>
          <cell r="L56">
            <v>8.7186819999999994</v>
          </cell>
          <cell r="M56">
            <v>0</v>
          </cell>
          <cell r="N56">
            <v>2.7849889999999999</v>
          </cell>
          <cell r="R56">
            <v>0</v>
          </cell>
          <cell r="U56">
            <v>45.728417</v>
          </cell>
          <cell r="V56">
            <v>23.276653</v>
          </cell>
          <cell r="W56">
            <v>6.1821190000000001</v>
          </cell>
          <cell r="X56">
            <v>4.8305490000000004</v>
          </cell>
          <cell r="Y56">
            <v>5.5109360000000001</v>
          </cell>
          <cell r="Z56">
            <v>7.2191799999999997</v>
          </cell>
          <cell r="AB56">
            <v>5.3278999999999996</v>
          </cell>
          <cell r="AC56">
            <v>5.1441600000000003</v>
          </cell>
          <cell r="AD56">
            <v>6.1137199999999998</v>
          </cell>
          <cell r="AE56">
            <v>3.9914839999999998</v>
          </cell>
          <cell r="AF56">
            <v>2.5497209999999999</v>
          </cell>
          <cell r="AG56">
            <v>7.0830830000000002</v>
          </cell>
          <cell r="AH56">
            <v>0</v>
          </cell>
          <cell r="AI56">
            <v>0</v>
          </cell>
          <cell r="AJ56">
            <v>4.9083079999999999</v>
          </cell>
          <cell r="AK56">
            <v>0</v>
          </cell>
          <cell r="AL56">
            <v>0</v>
          </cell>
          <cell r="AM56">
            <v>8.0783740000000002</v>
          </cell>
          <cell r="AN56">
            <v>5.2921779999999998</v>
          </cell>
          <cell r="AO56">
            <v>5.792713</v>
          </cell>
          <cell r="AP56">
            <v>0</v>
          </cell>
          <cell r="AQ56">
            <v>6.8585960000000004</v>
          </cell>
          <cell r="AS56">
            <v>0</v>
          </cell>
          <cell r="AT56">
            <v>0</v>
          </cell>
          <cell r="AU56">
            <v>0</v>
          </cell>
          <cell r="AV56">
            <v>12.751908</v>
          </cell>
          <cell r="AW56">
            <v>6.8162589999999996</v>
          </cell>
          <cell r="AX56">
            <v>15.258858999999999</v>
          </cell>
          <cell r="AY56">
            <v>16.402953</v>
          </cell>
          <cell r="AZ56">
            <v>15.285169</v>
          </cell>
          <cell r="BB56">
            <v>15.737933</v>
          </cell>
          <cell r="BC56">
            <v>7.2633650000000003</v>
          </cell>
          <cell r="BD56">
            <v>3.633445</v>
          </cell>
          <cell r="BE56">
            <v>4.3883190000000001</v>
          </cell>
          <cell r="BF56">
            <v>1.3305610000000001</v>
          </cell>
          <cell r="BG56">
            <v>3.4745590000000002</v>
          </cell>
          <cell r="BH56">
            <v>4.5648179999999998</v>
          </cell>
          <cell r="BI56">
            <v>0</v>
          </cell>
          <cell r="BJ56">
            <v>0</v>
          </cell>
          <cell r="BL56">
            <v>3.259471</v>
          </cell>
          <cell r="BM56">
            <v>4.5274289999999997</v>
          </cell>
          <cell r="BN56">
            <v>5.4979889999999996</v>
          </cell>
          <cell r="BO56">
            <v>2.0874540000000001</v>
          </cell>
          <cell r="BP56">
            <v>1.3040719999999999</v>
          </cell>
          <cell r="BT56">
            <v>1.5814760000000001</v>
          </cell>
          <cell r="BW56">
            <v>35.369790999999999</v>
          </cell>
          <cell r="BX56">
            <v>15.697936</v>
          </cell>
          <cell r="BY56">
            <v>3.8252640000000002</v>
          </cell>
          <cell r="BZ56">
            <v>3.3359619999999999</v>
          </cell>
          <cell r="CA56">
            <v>3.5521569999999998</v>
          </cell>
          <cell r="CB56">
            <v>3.5778979999999998</v>
          </cell>
          <cell r="CD56">
            <v>1.764024</v>
          </cell>
          <cell r="CE56">
            <v>1.8408549999999999</v>
          </cell>
          <cell r="CF56">
            <v>3.1719460000000002</v>
          </cell>
          <cell r="CG56">
            <v>1.9726349999999999</v>
          </cell>
          <cell r="CH56">
            <v>1.2903549999999999</v>
          </cell>
          <cell r="CI56">
            <v>2.4008250000000002</v>
          </cell>
          <cell r="CJ56">
            <v>1.498235</v>
          </cell>
          <cell r="CK56">
            <v>0</v>
          </cell>
          <cell r="CL56">
            <v>3.4603229999999998</v>
          </cell>
          <cell r="CM56">
            <v>1.4825459999999999</v>
          </cell>
          <cell r="CN56">
            <v>0</v>
          </cell>
          <cell r="CO56">
            <v>4.2730870000000003</v>
          </cell>
          <cell r="CP56">
            <v>2.044556</v>
          </cell>
          <cell r="CQ56">
            <v>3.1609479999999999</v>
          </cell>
          <cell r="CR56">
            <v>0</v>
          </cell>
          <cell r="CS56">
            <v>3.4152670000000001</v>
          </cell>
          <cell r="CU56">
            <v>0</v>
          </cell>
          <cell r="CV56">
            <v>14.41647</v>
          </cell>
          <cell r="CW56">
            <v>12.813017</v>
          </cell>
          <cell r="CX56">
            <v>6.9513800000000003</v>
          </cell>
          <cell r="CY56">
            <v>4.9895670000000001</v>
          </cell>
          <cell r="CZ56">
            <v>6.3184480000000001</v>
          </cell>
          <cell r="DA56">
            <v>10.214123000000001</v>
          </cell>
          <cell r="DB56">
            <v>10.871347</v>
          </cell>
          <cell r="DD56">
            <v>9.6474720000000005</v>
          </cell>
          <cell r="DE56">
            <v>5.6899319999999998</v>
          </cell>
          <cell r="DI56" t="str">
            <v>4 W 02-05/20</v>
          </cell>
          <cell r="DJ56">
            <v>158.20400000000001</v>
          </cell>
          <cell r="DK56">
            <v>90.438000000000002</v>
          </cell>
          <cell r="DL56">
            <v>262.67840000000001</v>
          </cell>
          <cell r="DM56">
            <v>727.58980000000008</v>
          </cell>
          <cell r="DN56">
            <v>144.6454</v>
          </cell>
          <cell r="DO56">
            <v>177.83770000000001</v>
          </cell>
          <cell r="DP56">
            <v>255.3784</v>
          </cell>
          <cell r="DQ56">
            <v>31.9437</v>
          </cell>
          <cell r="DR56">
            <v>103.5852</v>
          </cell>
          <cell r="DS56">
            <v>127.4568</v>
          </cell>
          <cell r="DT56">
            <v>104.33630000000001</v>
          </cell>
          <cell r="DU56">
            <v>19.381</v>
          </cell>
          <cell r="DV56">
            <v>16.040299999999998</v>
          </cell>
          <cell r="DW56">
            <v>34.941000000000003</v>
          </cell>
          <cell r="DX56">
            <v>56.945300000000003</v>
          </cell>
          <cell r="DY56">
            <v>279.23700000000002</v>
          </cell>
          <cell r="DZ56">
            <v>0.76919999999999999</v>
          </cell>
          <cell r="EA56">
            <v>239.97110000000001</v>
          </cell>
          <cell r="EB56">
            <v>47.74</v>
          </cell>
          <cell r="EC56">
            <v>4556.5355999999992</v>
          </cell>
          <cell r="EE56">
            <v>577.04750000000001</v>
          </cell>
          <cell r="EF56">
            <v>651.99580000000003</v>
          </cell>
          <cell r="EG56">
            <v>1072.5895</v>
          </cell>
          <cell r="EH56">
            <v>3039.3071</v>
          </cell>
          <cell r="EI56">
            <v>672.62380000000007</v>
          </cell>
          <cell r="EJ56">
            <v>1737.0852</v>
          </cell>
          <cell r="EK56">
            <v>713.41780000000006</v>
          </cell>
          <cell r="EL56">
            <v>257.27269999999999</v>
          </cell>
          <cell r="EM56">
            <v>716.80180000000007</v>
          </cell>
          <cell r="EN56">
            <v>661.26819999999998</v>
          </cell>
          <cell r="EO56">
            <v>596.12259999999992</v>
          </cell>
          <cell r="EP56">
            <v>174.077</v>
          </cell>
          <cell r="EQ56">
            <v>431.57690000000002</v>
          </cell>
          <cell r="ER56">
            <v>266.73609999999996</v>
          </cell>
          <cell r="ES56">
            <v>207.32089999999999</v>
          </cell>
          <cell r="ET56">
            <v>1174.6442</v>
          </cell>
          <cell r="EU56">
            <v>60.303599999999996</v>
          </cell>
          <cell r="EV56">
            <v>210.55329999999998</v>
          </cell>
          <cell r="EW56">
            <v>196.55699999999999</v>
          </cell>
          <cell r="EX56">
            <v>21226.559399999998</v>
          </cell>
          <cell r="EY56">
            <v>226.96220000000002</v>
          </cell>
          <cell r="EZ56">
            <v>822.61009999999999</v>
          </cell>
          <cell r="FA56">
            <v>198.48079999999999</v>
          </cell>
          <cell r="FB56">
            <v>1037.9039</v>
          </cell>
        </row>
        <row r="57">
          <cell r="A57">
            <v>43800</v>
          </cell>
          <cell r="B57">
            <v>4.8604770000000004</v>
          </cell>
          <cell r="C57">
            <v>6.4194240000000002</v>
          </cell>
          <cell r="D57">
            <v>1.9766410000000001</v>
          </cell>
          <cell r="E57">
            <v>5.1861449999999998</v>
          </cell>
          <cell r="F57">
            <v>0</v>
          </cell>
          <cell r="G57">
            <v>0</v>
          </cell>
          <cell r="H57">
            <v>0</v>
          </cell>
          <cell r="J57">
            <v>5.716208</v>
          </cell>
          <cell r="K57">
            <v>10.836133</v>
          </cell>
          <cell r="L57">
            <v>9.1373730000000002</v>
          </cell>
          <cell r="M57">
            <v>2.701864</v>
          </cell>
          <cell r="N57">
            <v>2.7656900000000002</v>
          </cell>
          <cell r="R57">
            <v>0</v>
          </cell>
          <cell r="U57">
            <v>45.270392999999999</v>
          </cell>
          <cell r="V57">
            <v>23.400292</v>
          </cell>
          <cell r="W57">
            <v>5.8526639999999999</v>
          </cell>
          <cell r="X57">
            <v>5.8995439999999997</v>
          </cell>
          <cell r="Y57">
            <v>6.6339420000000002</v>
          </cell>
          <cell r="Z57">
            <v>7.2592730000000003</v>
          </cell>
          <cell r="AB57">
            <v>5.3040620000000001</v>
          </cell>
          <cell r="AC57">
            <v>5.1963309999999998</v>
          </cell>
          <cell r="AD57">
            <v>5.9423859999999999</v>
          </cell>
          <cell r="AE57">
            <v>4.518427</v>
          </cell>
          <cell r="AF57">
            <v>3.4958339999999999</v>
          </cell>
          <cell r="AG57">
            <v>7.201187</v>
          </cell>
          <cell r="AH57">
            <v>0</v>
          </cell>
          <cell r="AI57">
            <v>0</v>
          </cell>
          <cell r="AJ57">
            <v>4.9091849999999999</v>
          </cell>
          <cell r="AK57">
            <v>0</v>
          </cell>
          <cell r="AL57">
            <v>0</v>
          </cell>
          <cell r="AM57">
            <v>8.1269069999999992</v>
          </cell>
          <cell r="AN57">
            <v>5.4335389999999997</v>
          </cell>
          <cell r="AO57">
            <v>5.0137970000000003</v>
          </cell>
          <cell r="AP57">
            <v>0</v>
          </cell>
          <cell r="AQ57">
            <v>7.3797259999999998</v>
          </cell>
          <cell r="AS57">
            <v>0</v>
          </cell>
          <cell r="AT57">
            <v>0</v>
          </cell>
          <cell r="AU57">
            <v>0</v>
          </cell>
          <cell r="AV57">
            <v>12.753565</v>
          </cell>
          <cell r="AW57">
            <v>8.8084480000000003</v>
          </cell>
          <cell r="AX57">
            <v>15.129536</v>
          </cell>
          <cell r="AY57">
            <v>15.834530000000001</v>
          </cell>
          <cell r="AZ57">
            <v>15.282563</v>
          </cell>
          <cell r="BB57">
            <v>15.815712</v>
          </cell>
          <cell r="BC57">
            <v>7.3484350000000003</v>
          </cell>
          <cell r="BD57">
            <v>3.3593920000000002</v>
          </cell>
          <cell r="BE57">
            <v>4.3881740000000002</v>
          </cell>
          <cell r="BF57">
            <v>1.148387</v>
          </cell>
          <cell r="BG57">
            <v>3.3009279999999999</v>
          </cell>
          <cell r="BH57">
            <v>4.3192209999999998</v>
          </cell>
          <cell r="BI57">
            <v>0</v>
          </cell>
          <cell r="BJ57">
            <v>0</v>
          </cell>
          <cell r="BL57">
            <v>3.100285</v>
          </cell>
          <cell r="BM57">
            <v>4.6819740000000003</v>
          </cell>
          <cell r="BN57">
            <v>5.6608809999999998</v>
          </cell>
          <cell r="BO57">
            <v>2.3714870000000001</v>
          </cell>
          <cell r="BP57">
            <v>1.2450639999999999</v>
          </cell>
          <cell r="BT57">
            <v>1.6760139999999999</v>
          </cell>
          <cell r="BW57">
            <v>27.365829999999999</v>
          </cell>
          <cell r="BX57">
            <v>14.54813</v>
          </cell>
          <cell r="BY57">
            <v>3.5970300000000002</v>
          </cell>
          <cell r="BZ57">
            <v>3.2385069999999998</v>
          </cell>
          <cell r="CA57">
            <v>3.729762</v>
          </cell>
          <cell r="CB57">
            <v>3.4664929999999998</v>
          </cell>
          <cell r="CD57">
            <v>1.9338740000000001</v>
          </cell>
          <cell r="CE57">
            <v>1.976445</v>
          </cell>
          <cell r="CF57">
            <v>3.067739</v>
          </cell>
          <cell r="CG57">
            <v>2.0203769999999999</v>
          </cell>
          <cell r="CH57">
            <v>1.463638</v>
          </cell>
          <cell r="CI57">
            <v>2.6221260000000002</v>
          </cell>
          <cell r="CJ57">
            <v>1.4751989999999999</v>
          </cell>
          <cell r="CK57">
            <v>0</v>
          </cell>
          <cell r="CL57">
            <v>3.3958849999999998</v>
          </cell>
          <cell r="CM57">
            <v>1.6421250000000001</v>
          </cell>
          <cell r="CN57">
            <v>0</v>
          </cell>
          <cell r="CO57">
            <v>4.5291490000000003</v>
          </cell>
          <cell r="CP57">
            <v>2.0619999999999998</v>
          </cell>
          <cell r="CQ57">
            <v>3.246966</v>
          </cell>
          <cell r="CR57">
            <v>0</v>
          </cell>
          <cell r="CS57">
            <v>4.9188229999999997</v>
          </cell>
          <cell r="CU57">
            <v>0</v>
          </cell>
          <cell r="CV57">
            <v>13.044548000000001</v>
          </cell>
          <cell r="CW57">
            <v>15.434951999999999</v>
          </cell>
          <cell r="CX57">
            <v>6.7758630000000002</v>
          </cell>
          <cell r="CY57">
            <v>5.5647130000000002</v>
          </cell>
          <cell r="CZ57">
            <v>6.8387900000000004</v>
          </cell>
          <cell r="DA57">
            <v>10.58771</v>
          </cell>
          <cell r="DB57">
            <v>10.893715</v>
          </cell>
          <cell r="DD57">
            <v>9.6507529999999999</v>
          </cell>
          <cell r="DE57">
            <v>5.6936429999999998</v>
          </cell>
          <cell r="DI57" t="str">
            <v>5 W 49-01/20</v>
          </cell>
          <cell r="DJ57">
            <v>137.16639999999998</v>
          </cell>
          <cell r="DK57">
            <v>93.110799999999998</v>
          </cell>
          <cell r="DL57">
            <v>325.2998</v>
          </cell>
          <cell r="DM57">
            <v>914.39819999999997</v>
          </cell>
          <cell r="DN57">
            <v>150.46600000000001</v>
          </cell>
          <cell r="DO57">
            <v>193.71529999999998</v>
          </cell>
          <cell r="DP57">
            <v>205.13310000000001</v>
          </cell>
          <cell r="DQ57">
            <v>37.024900000000002</v>
          </cell>
          <cell r="DR57">
            <v>98.5779</v>
          </cell>
          <cell r="DS57">
            <v>149.04349999999999</v>
          </cell>
          <cell r="DT57">
            <v>112.5859</v>
          </cell>
          <cell r="DU57">
            <v>20.103000000000002</v>
          </cell>
          <cell r="DV57">
            <v>21.534599999999998</v>
          </cell>
          <cell r="DW57">
            <v>19.345299999999998</v>
          </cell>
          <cell r="DX57">
            <v>82.533100000000005</v>
          </cell>
          <cell r="DY57">
            <v>322.4067</v>
          </cell>
          <cell r="DZ57">
            <v>1.1993</v>
          </cell>
          <cell r="EA57">
            <v>275.54759999999999</v>
          </cell>
          <cell r="EB57">
            <v>59.095999999999997</v>
          </cell>
          <cell r="EC57">
            <v>5097.87</v>
          </cell>
          <cell r="EE57">
            <v>728.67489999999998</v>
          </cell>
          <cell r="EF57">
            <v>835.59119999999996</v>
          </cell>
          <cell r="EG57">
            <v>1227.6698000000001</v>
          </cell>
          <cell r="EH57">
            <v>3283.5843999999997</v>
          </cell>
          <cell r="EI57">
            <v>836.20460000000003</v>
          </cell>
          <cell r="EJ57">
            <v>2117.6652999999997</v>
          </cell>
          <cell r="EK57">
            <v>780.62400000000002</v>
          </cell>
          <cell r="EL57">
            <v>321.85829999999999</v>
          </cell>
          <cell r="EM57">
            <v>780.35739999999998</v>
          </cell>
          <cell r="EN57">
            <v>588.11559999999997</v>
          </cell>
          <cell r="EO57">
            <v>562.63199999999995</v>
          </cell>
          <cell r="EP57">
            <v>169.85</v>
          </cell>
          <cell r="EQ57">
            <v>391.49490000000003</v>
          </cell>
          <cell r="ER57">
            <v>254.98050000000001</v>
          </cell>
          <cell r="ES57">
            <v>326.95920000000001</v>
          </cell>
          <cell r="ET57">
            <v>1263.9126999999999</v>
          </cell>
          <cell r="EU57">
            <v>61.3217</v>
          </cell>
          <cell r="EV57">
            <v>254.30179999999999</v>
          </cell>
          <cell r="EW57">
            <v>249.62200000000001</v>
          </cell>
          <cell r="EX57">
            <v>24057.512899999998</v>
          </cell>
          <cell r="EY57">
            <v>234.18120000000002</v>
          </cell>
          <cell r="EZ57">
            <v>905.52170000000001</v>
          </cell>
          <cell r="FA57">
            <v>268.8784</v>
          </cell>
          <cell r="FB57">
            <v>1230.6197999999999</v>
          </cell>
        </row>
        <row r="58">
          <cell r="A58">
            <v>43770</v>
          </cell>
          <cell r="B58">
            <v>4.5792109999999999</v>
          </cell>
          <cell r="C58">
            <v>6.5375670000000001</v>
          </cell>
          <cell r="D58">
            <v>1.9369160000000001</v>
          </cell>
          <cell r="E58">
            <v>5.6262730000000003</v>
          </cell>
          <cell r="F58">
            <v>0</v>
          </cell>
          <cell r="G58">
            <v>0</v>
          </cell>
          <cell r="H58">
            <v>0</v>
          </cell>
          <cell r="J58">
            <v>5.46495</v>
          </cell>
          <cell r="K58">
            <v>10.788677</v>
          </cell>
          <cell r="L58">
            <v>8.6550829999999994</v>
          </cell>
          <cell r="M58">
            <v>3.0109680000000001</v>
          </cell>
          <cell r="N58">
            <v>3.2642060000000002</v>
          </cell>
          <cell r="R58">
            <v>2.89114</v>
          </cell>
          <cell r="U58">
            <v>41.198259999999998</v>
          </cell>
          <cell r="V58">
            <v>24.347856</v>
          </cell>
          <cell r="W58">
            <v>5.915241</v>
          </cell>
          <cell r="X58">
            <v>7.6351959999999996</v>
          </cell>
          <cell r="Y58">
            <v>8.1358090000000001</v>
          </cell>
          <cell r="Z58">
            <v>7.275563</v>
          </cell>
          <cell r="AB58">
            <v>5.0857770000000002</v>
          </cell>
          <cell r="AC58">
            <v>5.2583859999999998</v>
          </cell>
          <cell r="AD58">
            <v>5.932315</v>
          </cell>
          <cell r="AE58">
            <v>4.2239500000000003</v>
          </cell>
          <cell r="AF58">
            <v>3.6314299999999999</v>
          </cell>
          <cell r="AG58">
            <v>7.1358519999999999</v>
          </cell>
          <cell r="AH58">
            <v>3.293231</v>
          </cell>
          <cell r="AI58">
            <v>0</v>
          </cell>
          <cell r="AJ58">
            <v>4.9095519999999997</v>
          </cell>
          <cell r="AK58">
            <v>0</v>
          </cell>
          <cell r="AL58">
            <v>0</v>
          </cell>
          <cell r="AM58">
            <v>7.8307349999999998</v>
          </cell>
          <cell r="AN58">
            <v>5.507358</v>
          </cell>
          <cell r="AO58">
            <v>6.7385349999999997</v>
          </cell>
          <cell r="AP58">
            <v>0</v>
          </cell>
          <cell r="AQ58">
            <v>8.1314569999999993</v>
          </cell>
          <cell r="AS58">
            <v>0</v>
          </cell>
          <cell r="AT58">
            <v>0</v>
          </cell>
          <cell r="AU58">
            <v>0</v>
          </cell>
          <cell r="AV58">
            <v>12.272663</v>
          </cell>
          <cell r="AW58">
            <v>9.5674399999999995</v>
          </cell>
          <cell r="AX58">
            <v>25.924327999999999</v>
          </cell>
          <cell r="AY58">
            <v>16.76172</v>
          </cell>
          <cell r="AZ58">
            <v>15.281605000000001</v>
          </cell>
          <cell r="BB58">
            <v>15.844303</v>
          </cell>
          <cell r="BC58">
            <v>7.3797069999999998</v>
          </cell>
          <cell r="BD58">
            <v>3.3960949999999999</v>
          </cell>
          <cell r="BE58">
            <v>4.3761320000000001</v>
          </cell>
          <cell r="BF58">
            <v>1.061188</v>
          </cell>
          <cell r="BG58">
            <v>3.376401</v>
          </cell>
          <cell r="BH58">
            <v>6.8443750000000003</v>
          </cell>
          <cell r="BI58">
            <v>0</v>
          </cell>
          <cell r="BJ58">
            <v>0</v>
          </cell>
          <cell r="BL58">
            <v>2.8917549999999999</v>
          </cell>
          <cell r="BM58">
            <v>4.620374</v>
          </cell>
          <cell r="BN58">
            <v>5.7780639999999996</v>
          </cell>
          <cell r="BO58">
            <v>2.235414</v>
          </cell>
          <cell r="BP58">
            <v>1.650266</v>
          </cell>
          <cell r="BT58">
            <v>1.692644</v>
          </cell>
          <cell r="BW58">
            <v>25.02439</v>
          </cell>
          <cell r="BX58">
            <v>14.310921</v>
          </cell>
          <cell r="BY58">
            <v>4.13096</v>
          </cell>
          <cell r="BZ58">
            <v>4.0530809999999997</v>
          </cell>
          <cell r="CA58">
            <v>4.4181650000000001</v>
          </cell>
          <cell r="CB58">
            <v>3.3911150000000001</v>
          </cell>
          <cell r="CD58">
            <v>2.4556789999999999</v>
          </cell>
          <cell r="CE58">
            <v>2.1889219999999998</v>
          </cell>
          <cell r="CF58">
            <v>3.0522149999999999</v>
          </cell>
          <cell r="CG58">
            <v>2.036546</v>
          </cell>
          <cell r="CH58">
            <v>1.9880519999999999</v>
          </cell>
          <cell r="CI58">
            <v>3.3415970000000002</v>
          </cell>
          <cell r="CJ58">
            <v>1.542225</v>
          </cell>
          <cell r="CK58">
            <v>0</v>
          </cell>
          <cell r="CL58">
            <v>3.3229829999999998</v>
          </cell>
          <cell r="CM58">
            <v>1.929189</v>
          </cell>
          <cell r="CN58">
            <v>0</v>
          </cell>
          <cell r="CO58">
            <v>4.5878969999999999</v>
          </cell>
          <cell r="CP58">
            <v>2.022764</v>
          </cell>
          <cell r="CQ58">
            <v>4.1057870000000003</v>
          </cell>
          <cell r="CR58">
            <v>0</v>
          </cell>
          <cell r="CS58">
            <v>5.5041140000000004</v>
          </cell>
          <cell r="CU58">
            <v>0</v>
          </cell>
          <cell r="CV58">
            <v>0</v>
          </cell>
          <cell r="CW58">
            <v>0</v>
          </cell>
          <cell r="CX58">
            <v>7.1790180000000001</v>
          </cell>
          <cell r="CY58">
            <v>7.4513360000000004</v>
          </cell>
          <cell r="CZ58">
            <v>9.1297259999999998</v>
          </cell>
          <cell r="DA58">
            <v>10.365698</v>
          </cell>
          <cell r="DB58">
            <v>10.856479999999999</v>
          </cell>
          <cell r="DD58">
            <v>9.6505460000000003</v>
          </cell>
          <cell r="DE58">
            <v>5.6926810000000003</v>
          </cell>
          <cell r="DI58" t="str">
            <v>4 W 45-48/19</v>
          </cell>
          <cell r="DJ58">
            <v>80.441000000000003</v>
          </cell>
          <cell r="DK58">
            <v>58.536000000000001</v>
          </cell>
          <cell r="DL58">
            <v>255.0239</v>
          </cell>
          <cell r="DM58">
            <v>679.58</v>
          </cell>
          <cell r="DN58">
            <v>137.16579999999999</v>
          </cell>
          <cell r="DO58">
            <v>162.09229999999999</v>
          </cell>
          <cell r="DP58">
            <v>177.38279999999997</v>
          </cell>
          <cell r="DQ58">
            <v>25.985099999999999</v>
          </cell>
          <cell r="DR58">
            <v>75.123899999999992</v>
          </cell>
          <cell r="DS58">
            <v>94.337299999999999</v>
          </cell>
          <cell r="DT58">
            <v>88.517300000000006</v>
          </cell>
          <cell r="DU58">
            <v>18.047999999999998</v>
          </cell>
          <cell r="DV58">
            <v>50.172800000000002</v>
          </cell>
          <cell r="DW58">
            <v>27.712900000000001</v>
          </cell>
          <cell r="DX58">
            <v>49.971699999999998</v>
          </cell>
          <cell r="DY58">
            <v>216.4092</v>
          </cell>
          <cell r="DZ58">
            <v>4.1598000000000006</v>
          </cell>
          <cell r="EA58">
            <v>206.65700000000001</v>
          </cell>
          <cell r="EB58">
            <v>38.539000000000001</v>
          </cell>
          <cell r="EC58">
            <v>4078.9830999999999</v>
          </cell>
          <cell r="EE58">
            <v>564.9665</v>
          </cell>
          <cell r="EF58">
            <v>550.99519999999995</v>
          </cell>
          <cell r="EG58">
            <v>1030.5852</v>
          </cell>
          <cell r="EH58">
            <v>2541.2587999999996</v>
          </cell>
          <cell r="EI58">
            <v>909.7627</v>
          </cell>
          <cell r="EJ58">
            <v>1710.3734999999999</v>
          </cell>
          <cell r="EK58">
            <v>602.52350000000001</v>
          </cell>
          <cell r="EL58">
            <v>261.32560000000001</v>
          </cell>
          <cell r="EM58">
            <v>627.52629999999999</v>
          </cell>
          <cell r="EN58">
            <v>417.57319999999999</v>
          </cell>
          <cell r="EO58">
            <v>533.77030000000002</v>
          </cell>
          <cell r="EP58">
            <v>159.989</v>
          </cell>
          <cell r="EQ58">
            <v>352.69329999999997</v>
          </cell>
          <cell r="ER58">
            <v>168.2372</v>
          </cell>
          <cell r="ES58">
            <v>187.90529999999998</v>
          </cell>
          <cell r="ET58">
            <v>1008.5653000000001</v>
          </cell>
          <cell r="EU58">
            <v>48.332800000000006</v>
          </cell>
          <cell r="EV58">
            <v>189.08270000000002</v>
          </cell>
          <cell r="EW58">
            <v>169.62899999999999</v>
          </cell>
          <cell r="EX58">
            <v>19498.323199999999</v>
          </cell>
          <cell r="EY58">
            <v>224.67570000000001</v>
          </cell>
          <cell r="EZ58">
            <v>775.90319999999997</v>
          </cell>
          <cell r="FA58">
            <v>159.91849999999999</v>
          </cell>
          <cell r="FB58">
            <v>911.17909999999995</v>
          </cell>
        </row>
        <row r="59">
          <cell r="A59">
            <v>43739</v>
          </cell>
          <cell r="B59">
            <v>7.2269009999999998</v>
          </cell>
          <cell r="C59">
            <v>8.4011949999999995</v>
          </cell>
          <cell r="D59">
            <v>2.7468379999999999</v>
          </cell>
          <cell r="E59">
            <v>7.6382719999999997</v>
          </cell>
          <cell r="F59">
            <v>14.689591</v>
          </cell>
          <cell r="G59">
            <v>0</v>
          </cell>
          <cell r="H59">
            <v>0</v>
          </cell>
          <cell r="J59">
            <v>7.5203620000000004</v>
          </cell>
          <cell r="K59">
            <v>10.883474</v>
          </cell>
          <cell r="L59">
            <v>8.6091090000000001</v>
          </cell>
          <cell r="M59">
            <v>3.1040459999999999</v>
          </cell>
          <cell r="N59">
            <v>3.3992450000000001</v>
          </cell>
          <cell r="R59">
            <v>2.9759410000000002</v>
          </cell>
          <cell r="U59">
            <v>42.648896000000001</v>
          </cell>
          <cell r="V59">
            <v>28.218561000000001</v>
          </cell>
          <cell r="W59">
            <v>6.2283200000000001</v>
          </cell>
          <cell r="X59">
            <v>8.4271609999999999</v>
          </cell>
          <cell r="Y59">
            <v>9.6124930000000006</v>
          </cell>
          <cell r="Z59">
            <v>7.5896929999999996</v>
          </cell>
          <cell r="AB59">
            <v>5.3231809999999999</v>
          </cell>
          <cell r="AC59">
            <v>5.413144</v>
          </cell>
          <cell r="AD59">
            <v>6.5217510000000001</v>
          </cell>
          <cell r="AE59">
            <v>4.2345959999999998</v>
          </cell>
          <cell r="AF59">
            <v>3.6077089999999998</v>
          </cell>
          <cell r="AG59">
            <v>7.5020040000000003</v>
          </cell>
          <cell r="AH59">
            <v>3.3589099999999998</v>
          </cell>
          <cell r="AI59">
            <v>0</v>
          </cell>
          <cell r="AJ59">
            <v>4.9095519999999997</v>
          </cell>
          <cell r="AK59">
            <v>0</v>
          </cell>
          <cell r="AL59">
            <v>0</v>
          </cell>
          <cell r="AM59">
            <v>7.8722349999999999</v>
          </cell>
          <cell r="AN59">
            <v>5.5613919999999997</v>
          </cell>
          <cell r="AO59">
            <v>7.7715509999999997</v>
          </cell>
          <cell r="AP59">
            <v>0</v>
          </cell>
          <cell r="AQ59">
            <v>9.0491980000000005</v>
          </cell>
          <cell r="AS59">
            <v>0</v>
          </cell>
          <cell r="AT59">
            <v>0</v>
          </cell>
          <cell r="AU59">
            <v>0</v>
          </cell>
          <cell r="AV59">
            <v>11.893285000000001</v>
          </cell>
          <cell r="AW59">
            <v>9.3959550000000007</v>
          </cell>
          <cell r="AX59">
            <v>30.197614999999999</v>
          </cell>
          <cell r="AY59">
            <v>16.737769</v>
          </cell>
          <cell r="AZ59">
            <v>15.281605000000001</v>
          </cell>
          <cell r="BB59">
            <v>15.844303</v>
          </cell>
          <cell r="BC59">
            <v>7.3797069999999998</v>
          </cell>
          <cell r="BD59">
            <v>3.847944</v>
          </cell>
          <cell r="BE59">
            <v>4.6790789999999998</v>
          </cell>
          <cell r="BF59">
            <v>1.5139279999999999</v>
          </cell>
          <cell r="BG59">
            <v>3.9027949999999998</v>
          </cell>
          <cell r="BH59">
            <v>7.9827430000000001</v>
          </cell>
          <cell r="BI59">
            <v>0</v>
          </cell>
          <cell r="BJ59">
            <v>0</v>
          </cell>
          <cell r="BL59">
            <v>3.2041089999999999</v>
          </cell>
          <cell r="BM59">
            <v>4.3374129999999997</v>
          </cell>
          <cell r="BN59">
            <v>6.0589820000000003</v>
          </cell>
          <cell r="BO59">
            <v>2.0250050000000002</v>
          </cell>
          <cell r="BP59">
            <v>1.934024</v>
          </cell>
          <cell r="BT59">
            <v>1.6618489999999999</v>
          </cell>
          <cell r="BW59">
            <v>27.29946</v>
          </cell>
          <cell r="BX59">
            <v>15.318892</v>
          </cell>
          <cell r="BY59">
            <v>4.480035</v>
          </cell>
          <cell r="BZ59">
            <v>4.0606540000000004</v>
          </cell>
          <cell r="CA59">
            <v>5.2755960000000002</v>
          </cell>
          <cell r="CB59">
            <v>3.6694429999999998</v>
          </cell>
          <cell r="CD59">
            <v>2.8340740000000002</v>
          </cell>
          <cell r="CE59">
            <v>2.3334510000000002</v>
          </cell>
          <cell r="CF59">
            <v>3.4262009999999998</v>
          </cell>
          <cell r="CG59">
            <v>1.970215</v>
          </cell>
          <cell r="CH59">
            <v>1.7790870000000001</v>
          </cell>
          <cell r="CI59">
            <v>3.7323559999999998</v>
          </cell>
          <cell r="CJ59">
            <v>1.490917</v>
          </cell>
          <cell r="CK59">
            <v>0</v>
          </cell>
          <cell r="CL59">
            <v>3.6444109999999998</v>
          </cell>
          <cell r="CM59">
            <v>2.1022970000000001</v>
          </cell>
          <cell r="CN59">
            <v>0</v>
          </cell>
          <cell r="CO59">
            <v>4.9797989999999999</v>
          </cell>
          <cell r="CP59">
            <v>1.9744820000000001</v>
          </cell>
          <cell r="CQ59">
            <v>4.1231650000000002</v>
          </cell>
          <cell r="CR59">
            <v>0</v>
          </cell>
          <cell r="CS59">
            <v>5.6094030000000004</v>
          </cell>
          <cell r="CU59">
            <v>0</v>
          </cell>
          <cell r="CV59">
            <v>0</v>
          </cell>
          <cell r="CW59">
            <v>0</v>
          </cell>
          <cell r="CX59">
            <v>8.0466300000000004</v>
          </cell>
          <cell r="CY59">
            <v>7.357799</v>
          </cell>
          <cell r="CZ59">
            <v>9.7770390000000003</v>
          </cell>
          <cell r="DA59">
            <v>10.678063</v>
          </cell>
          <cell r="DB59">
            <v>10.615228</v>
          </cell>
          <cell r="DD59">
            <v>8.9205480000000001</v>
          </cell>
          <cell r="DE59">
            <v>5.7017850000000001</v>
          </cell>
          <cell r="DI59" t="str">
            <v>4 W 41-44/19</v>
          </cell>
          <cell r="DJ59">
            <v>90.006699999999995</v>
          </cell>
          <cell r="DK59">
            <v>59.180300000000003</v>
          </cell>
          <cell r="DL59">
            <v>246.0385</v>
          </cell>
          <cell r="DM59">
            <v>614.11490000000003</v>
          </cell>
          <cell r="DN59">
            <v>117.053</v>
          </cell>
          <cell r="DO59">
            <v>173.2312</v>
          </cell>
          <cell r="DP59">
            <v>132.02470000000002</v>
          </cell>
          <cell r="DQ59">
            <v>25.207999999999998</v>
          </cell>
          <cell r="DR59">
            <v>46.831300000000006</v>
          </cell>
          <cell r="DS59">
            <v>114.69489999999999</v>
          </cell>
          <cell r="DT59">
            <v>71.360900000000001</v>
          </cell>
          <cell r="DU59">
            <v>14.432</v>
          </cell>
          <cell r="DV59">
            <v>121.3108</v>
          </cell>
          <cell r="DW59">
            <v>20.846799999999998</v>
          </cell>
          <cell r="DX59">
            <v>36.615400000000001</v>
          </cell>
          <cell r="DY59">
            <v>213.22920000000002</v>
          </cell>
          <cell r="DZ59">
            <v>8.3788999999999998</v>
          </cell>
          <cell r="EA59">
            <v>161.7825</v>
          </cell>
          <cell r="EB59">
            <v>27.01</v>
          </cell>
          <cell r="EC59">
            <v>3939.5972000000002</v>
          </cell>
          <cell r="EE59">
            <v>578.60940000000005</v>
          </cell>
          <cell r="EF59">
            <v>505.8809</v>
          </cell>
          <cell r="EG59">
            <v>1053.1263000000001</v>
          </cell>
          <cell r="EH59">
            <v>2350.8968</v>
          </cell>
          <cell r="EI59">
            <v>940.86590000000001</v>
          </cell>
          <cell r="EJ59">
            <v>1715.5391000000002</v>
          </cell>
          <cell r="EK59">
            <v>560.04100000000005</v>
          </cell>
          <cell r="EL59">
            <v>245.90690000000001</v>
          </cell>
          <cell r="EM59">
            <v>440.66399999999999</v>
          </cell>
          <cell r="EN59">
            <v>442.25130000000001</v>
          </cell>
          <cell r="EO59">
            <v>444.27699999999999</v>
          </cell>
          <cell r="EP59">
            <v>186.71600000000001</v>
          </cell>
          <cell r="EQ59">
            <v>477.13909999999998</v>
          </cell>
          <cell r="ER59">
            <v>144.83199999999999</v>
          </cell>
          <cell r="ES59">
            <v>145.1447</v>
          </cell>
          <cell r="ET59">
            <v>1032.6288</v>
          </cell>
          <cell r="EU59">
            <v>57.195399999999999</v>
          </cell>
          <cell r="EV59">
            <v>147.46820000000002</v>
          </cell>
          <cell r="EW59">
            <v>137.958</v>
          </cell>
          <cell r="EX59">
            <v>19766.993300000002</v>
          </cell>
          <cell r="EY59">
            <v>228.33670000000001</v>
          </cell>
          <cell r="EZ59">
            <v>765.10940000000005</v>
          </cell>
          <cell r="FA59">
            <v>152.30950000000001</v>
          </cell>
          <cell r="FB59">
            <v>893.19219999999996</v>
          </cell>
        </row>
        <row r="60">
          <cell r="A60">
            <v>43709</v>
          </cell>
          <cell r="B60">
            <v>8.5629469999999994</v>
          </cell>
          <cell r="C60">
            <v>0</v>
          </cell>
          <cell r="D60">
            <v>3.3815379999999999</v>
          </cell>
          <cell r="E60">
            <v>8.5187819999999999</v>
          </cell>
          <cell r="F60">
            <v>17.532166</v>
          </cell>
          <cell r="G60">
            <v>0</v>
          </cell>
          <cell r="H60">
            <v>0</v>
          </cell>
          <cell r="J60">
            <v>8.6913800000000005</v>
          </cell>
          <cell r="K60">
            <v>10.895611000000001</v>
          </cell>
          <cell r="L60">
            <v>8.1988269999999996</v>
          </cell>
          <cell r="M60">
            <v>3.2165910000000002</v>
          </cell>
          <cell r="N60">
            <v>3.57511</v>
          </cell>
          <cell r="R60">
            <v>3.1997450000000001</v>
          </cell>
          <cell r="U60">
            <v>46.982644000000001</v>
          </cell>
          <cell r="V60">
            <v>29.642693999999999</v>
          </cell>
          <cell r="W60">
            <v>6.4260400000000004</v>
          </cell>
          <cell r="X60">
            <v>8.8442019999999992</v>
          </cell>
          <cell r="Y60">
            <v>9.7274159999999998</v>
          </cell>
          <cell r="Z60">
            <v>8.3631600000000006</v>
          </cell>
          <cell r="AB60">
            <v>5.5611030000000001</v>
          </cell>
          <cell r="AC60">
            <v>5.5455449999999997</v>
          </cell>
          <cell r="AD60">
            <v>7.358155</v>
          </cell>
          <cell r="AE60">
            <v>4.4393580000000004</v>
          </cell>
          <cell r="AF60">
            <v>3.6108669999999998</v>
          </cell>
          <cell r="AG60">
            <v>7.9610799999999999</v>
          </cell>
          <cell r="AH60">
            <v>3.4432170000000002</v>
          </cell>
          <cell r="AI60">
            <v>0</v>
          </cell>
          <cell r="AJ60">
            <v>4.9092729999999998</v>
          </cell>
          <cell r="AK60">
            <v>3.8837109999999999</v>
          </cell>
          <cell r="AL60">
            <v>0</v>
          </cell>
          <cell r="AM60">
            <v>8.3995259999999998</v>
          </cell>
          <cell r="AN60">
            <v>5.8212640000000002</v>
          </cell>
          <cell r="AO60">
            <v>8.8416530000000009</v>
          </cell>
          <cell r="AP60">
            <v>0</v>
          </cell>
          <cell r="AQ60">
            <v>8.8460339999999995</v>
          </cell>
          <cell r="AS60">
            <v>0</v>
          </cell>
          <cell r="AT60">
            <v>0</v>
          </cell>
          <cell r="AU60">
            <v>0</v>
          </cell>
          <cell r="AV60">
            <v>12.360962000000001</v>
          </cell>
          <cell r="AW60">
            <v>9.3279530000000008</v>
          </cell>
          <cell r="AX60">
            <v>30.457747999999999</v>
          </cell>
          <cell r="AY60">
            <v>15.989258</v>
          </cell>
          <cell r="AZ60">
            <v>15.282356999999999</v>
          </cell>
          <cell r="BB60">
            <v>15.821865000000001</v>
          </cell>
          <cell r="BC60">
            <v>7.3551650000000004</v>
          </cell>
          <cell r="BD60">
            <v>4.8799489999999999</v>
          </cell>
          <cell r="BE60">
            <v>5.3071570000000001</v>
          </cell>
          <cell r="BF60">
            <v>1.745976</v>
          </cell>
          <cell r="BG60">
            <v>3.6926350000000001</v>
          </cell>
          <cell r="BH60">
            <v>11.019015</v>
          </cell>
          <cell r="BI60">
            <v>0</v>
          </cell>
          <cell r="BJ60">
            <v>0</v>
          </cell>
          <cell r="BL60">
            <v>4.010491</v>
          </cell>
          <cell r="BM60">
            <v>4.541309</v>
          </cell>
          <cell r="BN60">
            <v>6.5542449999999999</v>
          </cell>
          <cell r="BO60">
            <v>2.1438489999999999</v>
          </cell>
          <cell r="BP60">
            <v>1.93163</v>
          </cell>
          <cell r="BT60">
            <v>1.8925350000000001</v>
          </cell>
          <cell r="BW60">
            <v>32.034275999999998</v>
          </cell>
          <cell r="BX60">
            <v>19.642108</v>
          </cell>
          <cell r="BY60">
            <v>4.9792360000000002</v>
          </cell>
          <cell r="BZ60">
            <v>4.7762710000000004</v>
          </cell>
          <cell r="CA60">
            <v>5.9900710000000004</v>
          </cell>
          <cell r="CB60">
            <v>4.5032360000000002</v>
          </cell>
          <cell r="CD60">
            <v>3.304074</v>
          </cell>
          <cell r="CE60">
            <v>2.5978219999999999</v>
          </cell>
          <cell r="CF60">
            <v>3.9224510000000001</v>
          </cell>
          <cell r="CG60">
            <v>2.0354960000000002</v>
          </cell>
          <cell r="CH60">
            <v>1.8944209999999999</v>
          </cell>
          <cell r="CI60">
            <v>4.4614529999999997</v>
          </cell>
          <cell r="CJ60">
            <v>1.6015440000000001</v>
          </cell>
          <cell r="CK60">
            <v>0</v>
          </cell>
          <cell r="CL60">
            <v>3.8357640000000002</v>
          </cell>
          <cell r="CM60">
            <v>1.8360270000000001</v>
          </cell>
          <cell r="CN60">
            <v>0</v>
          </cell>
          <cell r="CO60">
            <v>4.891724</v>
          </cell>
          <cell r="CP60">
            <v>2.0945390000000002</v>
          </cell>
          <cell r="CQ60">
            <v>4.9199580000000003</v>
          </cell>
          <cell r="CR60">
            <v>0</v>
          </cell>
          <cell r="CS60">
            <v>5.7478759999999998</v>
          </cell>
          <cell r="CU60">
            <v>0</v>
          </cell>
          <cell r="CV60">
            <v>0</v>
          </cell>
          <cell r="CW60">
            <v>0</v>
          </cell>
          <cell r="CX60">
            <v>8.016133</v>
          </cell>
          <cell r="CY60">
            <v>7.5072570000000001</v>
          </cell>
          <cell r="CZ60">
            <v>10.992531</v>
          </cell>
          <cell r="DA60">
            <v>10.433745999999999</v>
          </cell>
          <cell r="DB60">
            <v>10.530193000000001</v>
          </cell>
          <cell r="DD60">
            <v>9.3524860000000007</v>
          </cell>
          <cell r="DE60">
            <v>5.3969319999999996</v>
          </cell>
          <cell r="DI60" t="str">
            <v>5 W 36-40/19</v>
          </cell>
          <cell r="DJ60">
            <v>89.734800000000007</v>
          </cell>
          <cell r="DK60">
            <v>82.809600000000003</v>
          </cell>
          <cell r="DL60">
            <v>286.48250000000002</v>
          </cell>
          <cell r="DM60">
            <v>615.77230000000009</v>
          </cell>
          <cell r="DN60">
            <v>145.30339999999998</v>
          </cell>
          <cell r="DO60">
            <v>193.29839999999999</v>
          </cell>
          <cell r="DP60">
            <v>111.7671</v>
          </cell>
          <cell r="DQ60">
            <v>30.4968</v>
          </cell>
          <cell r="DR60">
            <v>40.318800000000003</v>
          </cell>
          <cell r="DS60">
            <v>91.7196</v>
          </cell>
          <cell r="DT60">
            <v>55.132100000000001</v>
          </cell>
          <cell r="DU60">
            <v>13.708</v>
          </cell>
          <cell r="DV60">
            <v>170.64750000000001</v>
          </cell>
          <cell r="DW60">
            <v>27.504099999999998</v>
          </cell>
          <cell r="DX60">
            <v>15.245200000000001</v>
          </cell>
          <cell r="DY60">
            <v>217.01439999999999</v>
          </cell>
          <cell r="DZ60">
            <v>14.894399999999999</v>
          </cell>
          <cell r="EA60">
            <v>152.07320000000001</v>
          </cell>
          <cell r="EB60">
            <v>23.864000000000001</v>
          </cell>
          <cell r="EC60">
            <v>4339.5041000000001</v>
          </cell>
          <cell r="EE60">
            <v>536.37800000000004</v>
          </cell>
          <cell r="EF60">
            <v>692.51099999999997</v>
          </cell>
          <cell r="EG60">
            <v>1343.8648999999998</v>
          </cell>
          <cell r="EH60">
            <v>3089.6714999999999</v>
          </cell>
          <cell r="EI60">
            <v>1523.8652999999999</v>
          </cell>
          <cell r="EJ60">
            <v>2168.3396000000002</v>
          </cell>
          <cell r="EK60">
            <v>589.47990000000004</v>
          </cell>
          <cell r="EL60">
            <v>315.6071</v>
          </cell>
          <cell r="EM60">
            <v>395.2038</v>
          </cell>
          <cell r="EN60">
            <v>401.38370000000003</v>
          </cell>
          <cell r="EO60">
            <v>510.22590000000002</v>
          </cell>
          <cell r="EP60">
            <v>303.505</v>
          </cell>
          <cell r="EQ60">
            <v>734.81569999999999</v>
          </cell>
          <cell r="ER60">
            <v>236.26050000000001</v>
          </cell>
          <cell r="ES60">
            <v>112.5363</v>
          </cell>
          <cell r="ET60">
            <v>1299.3561999999999</v>
          </cell>
          <cell r="EU60">
            <v>77.841999999999999</v>
          </cell>
          <cell r="EV60">
            <v>165.54760000000002</v>
          </cell>
          <cell r="EW60">
            <v>129.679</v>
          </cell>
          <cell r="EX60">
            <v>23973.953600000001</v>
          </cell>
          <cell r="EY60">
            <v>208.25879999999998</v>
          </cell>
          <cell r="EZ60">
            <v>990.74699999999996</v>
          </cell>
          <cell r="FA60">
            <v>145.79429999999999</v>
          </cell>
          <cell r="FB60">
            <v>968.50709999999992</v>
          </cell>
        </row>
        <row r="61">
          <cell r="A61">
            <v>43678</v>
          </cell>
          <cell r="B61">
            <v>8.2865889999999993</v>
          </cell>
          <cell r="C61">
            <v>9.0746020000000005</v>
          </cell>
          <cell r="D61">
            <v>3.1031249999999999</v>
          </cell>
          <cell r="E61">
            <v>7.9703280000000003</v>
          </cell>
          <cell r="F61">
            <v>18.375367000000001</v>
          </cell>
          <cell r="G61">
            <v>0</v>
          </cell>
          <cell r="H61">
            <v>0</v>
          </cell>
          <cell r="J61">
            <v>6.4415909999999998</v>
          </cell>
          <cell r="K61">
            <v>0</v>
          </cell>
          <cell r="L61">
            <v>7.9837129999999998</v>
          </cell>
          <cell r="M61">
            <v>2.9930219999999998</v>
          </cell>
          <cell r="N61">
            <v>3.3925990000000001</v>
          </cell>
          <cell r="R61">
            <v>2.9356800000000001</v>
          </cell>
          <cell r="U61">
            <v>48.538918000000002</v>
          </cell>
          <cell r="V61">
            <v>31.616191000000001</v>
          </cell>
          <cell r="W61">
            <v>6.4122510000000004</v>
          </cell>
          <cell r="X61">
            <v>9.0628879999999992</v>
          </cell>
          <cell r="Y61">
            <v>9.6441110000000005</v>
          </cell>
          <cell r="Z61">
            <v>7.945227</v>
          </cell>
          <cell r="AB61">
            <v>5.7816390000000002</v>
          </cell>
          <cell r="AC61">
            <v>5.7716859999999999</v>
          </cell>
          <cell r="AD61">
            <v>7.8719260000000002</v>
          </cell>
          <cell r="AE61">
            <v>3.7532199999999998</v>
          </cell>
          <cell r="AF61">
            <v>3.720593</v>
          </cell>
          <cell r="AG61">
            <v>8.4904580000000003</v>
          </cell>
          <cell r="AH61">
            <v>3.4400750000000002</v>
          </cell>
          <cell r="AI61">
            <v>0</v>
          </cell>
          <cell r="AJ61">
            <v>4.908582</v>
          </cell>
          <cell r="AK61">
            <v>3.8766790000000002</v>
          </cell>
          <cell r="AL61">
            <v>0</v>
          </cell>
          <cell r="AM61">
            <v>9.0624160000000007</v>
          </cell>
          <cell r="AN61">
            <v>6.2850590000000004</v>
          </cell>
          <cell r="AO61">
            <v>9.3692659999999997</v>
          </cell>
          <cell r="AP61">
            <v>0</v>
          </cell>
          <cell r="AQ61">
            <v>8.5521019999999996</v>
          </cell>
          <cell r="AS61">
            <v>0</v>
          </cell>
          <cell r="AT61">
            <v>0</v>
          </cell>
          <cell r="AU61">
            <v>0</v>
          </cell>
          <cell r="AV61">
            <v>12.374318000000001</v>
          </cell>
          <cell r="AW61">
            <v>9.3362719999999992</v>
          </cell>
          <cell r="AX61">
            <v>30.828851</v>
          </cell>
          <cell r="AY61">
            <v>16.187797</v>
          </cell>
          <cell r="AZ61">
            <v>15.282333</v>
          </cell>
          <cell r="BB61">
            <v>15.822578</v>
          </cell>
          <cell r="BC61">
            <v>8.179017</v>
          </cell>
          <cell r="BD61">
            <v>4.7872680000000001</v>
          </cell>
          <cell r="BE61">
            <v>5.8668509999999996</v>
          </cell>
          <cell r="BF61">
            <v>1.8407709999999999</v>
          </cell>
          <cell r="BG61">
            <v>3.6321639999999999</v>
          </cell>
          <cell r="BH61">
            <v>10.840961999999999</v>
          </cell>
          <cell r="BI61">
            <v>0</v>
          </cell>
          <cell r="BJ61">
            <v>0</v>
          </cell>
          <cell r="BL61">
            <v>3.0137740000000002</v>
          </cell>
          <cell r="BM61">
            <v>4.5764849999999999</v>
          </cell>
          <cell r="BN61">
            <v>6.8966130000000003</v>
          </cell>
          <cell r="BO61">
            <v>2.060324</v>
          </cell>
          <cell r="BP61">
            <v>2.4611239999999999</v>
          </cell>
          <cell r="BT61">
            <v>1.918131</v>
          </cell>
          <cell r="BW61">
            <v>35.895968000000003</v>
          </cell>
          <cell r="BX61">
            <v>21.790483999999999</v>
          </cell>
          <cell r="BY61">
            <v>5.2067569999999996</v>
          </cell>
          <cell r="BZ61">
            <v>5.4560839999999997</v>
          </cell>
          <cell r="CA61">
            <v>6.7424720000000002</v>
          </cell>
          <cell r="CB61">
            <v>4.5738079999999997</v>
          </cell>
          <cell r="CD61">
            <v>3.8236829999999999</v>
          </cell>
          <cell r="CE61">
            <v>3.4006460000000001</v>
          </cell>
          <cell r="CF61">
            <v>4.5629949999999999</v>
          </cell>
          <cell r="CG61">
            <v>2.4404669999999999</v>
          </cell>
          <cell r="CH61">
            <v>1.8945190000000001</v>
          </cell>
          <cell r="CI61">
            <v>5.0279489999999996</v>
          </cell>
          <cell r="CJ61">
            <v>1.7826379999999999</v>
          </cell>
          <cell r="CK61">
            <v>0</v>
          </cell>
          <cell r="CL61">
            <v>4.0146920000000001</v>
          </cell>
          <cell r="CM61">
            <v>2.2590629999999998</v>
          </cell>
          <cell r="CN61">
            <v>0</v>
          </cell>
          <cell r="CO61">
            <v>5.7574449999999997</v>
          </cell>
          <cell r="CP61">
            <v>2.2490899999999998</v>
          </cell>
          <cell r="CQ61">
            <v>5.744821</v>
          </cell>
          <cell r="CR61">
            <v>0</v>
          </cell>
          <cell r="CS61">
            <v>5.7799459999999998</v>
          </cell>
          <cell r="CU61">
            <v>0</v>
          </cell>
          <cell r="CV61">
            <v>0</v>
          </cell>
          <cell r="CW61">
            <v>0</v>
          </cell>
          <cell r="CX61">
            <v>7.9616629999999997</v>
          </cell>
          <cell r="CY61">
            <v>7.7143040000000003</v>
          </cell>
          <cell r="CZ61">
            <v>13.241733999999999</v>
          </cell>
          <cell r="DA61">
            <v>12.208835000000001</v>
          </cell>
          <cell r="DB61">
            <v>10.508558000000001</v>
          </cell>
          <cell r="DD61">
            <v>8.9602280000000007</v>
          </cell>
          <cell r="DE61">
            <v>5.7211270000000001</v>
          </cell>
          <cell r="DI61" t="str">
            <v>4 W 32-35/19</v>
          </cell>
          <cell r="DJ61">
            <v>44.102499999999999</v>
          </cell>
          <cell r="DK61">
            <v>75.92710000000001</v>
          </cell>
          <cell r="DL61">
            <v>331.32420000000002</v>
          </cell>
          <cell r="DM61">
            <v>640.43349999999998</v>
          </cell>
          <cell r="DN61">
            <v>162.6</v>
          </cell>
          <cell r="DO61">
            <v>161.2602</v>
          </cell>
          <cell r="DP61">
            <v>68.570399999999992</v>
          </cell>
          <cell r="DQ61">
            <v>20.597000000000001</v>
          </cell>
          <cell r="DR61">
            <v>8.1859000000000002</v>
          </cell>
          <cell r="DS61">
            <v>57.329300000000003</v>
          </cell>
          <cell r="DT61">
            <v>31.874599999999997</v>
          </cell>
          <cell r="DU61">
            <v>9.5380000000000003</v>
          </cell>
          <cell r="DV61">
            <v>147.749</v>
          </cell>
          <cell r="DW61">
            <v>22.448599999999999</v>
          </cell>
          <cell r="DX61">
            <v>1.944</v>
          </cell>
          <cell r="DY61">
            <v>213.12570000000002</v>
          </cell>
          <cell r="DZ61">
            <v>17.653500000000001</v>
          </cell>
          <cell r="EA61">
            <v>94.452199999999991</v>
          </cell>
          <cell r="EB61">
            <v>15.492000000000001</v>
          </cell>
          <cell r="EC61">
            <v>3609.2006000000001</v>
          </cell>
          <cell r="EE61">
            <v>342.41759999999999</v>
          </cell>
          <cell r="EF61">
            <v>605.67680000000007</v>
          </cell>
          <cell r="EG61">
            <v>1288.6253999999999</v>
          </cell>
          <cell r="EH61">
            <v>2197.9315999999999</v>
          </cell>
          <cell r="EI61">
            <v>1637.8042</v>
          </cell>
          <cell r="EJ61">
            <v>1733.2723999999998</v>
          </cell>
          <cell r="EK61">
            <v>408.49950000000001</v>
          </cell>
          <cell r="EL61">
            <v>250.50820000000002</v>
          </cell>
          <cell r="EM61">
            <v>259.32240000000002</v>
          </cell>
          <cell r="EN61">
            <v>243.24520000000001</v>
          </cell>
          <cell r="EO61">
            <v>215.2244</v>
          </cell>
          <cell r="EP61">
            <v>102.486</v>
          </cell>
          <cell r="EQ61">
            <v>662.27780000000007</v>
          </cell>
          <cell r="ER61">
            <v>163.13720000000001</v>
          </cell>
          <cell r="ES61">
            <v>48.358499999999999</v>
          </cell>
          <cell r="ET61">
            <v>1249.1651999999999</v>
          </cell>
          <cell r="EU61">
            <v>81.121300000000005</v>
          </cell>
          <cell r="EV61">
            <v>136.39610000000002</v>
          </cell>
          <cell r="EW61">
            <v>76.194999999999993</v>
          </cell>
          <cell r="EX61">
            <v>19445.797399999999</v>
          </cell>
          <cell r="EY61">
            <v>220.73249999999999</v>
          </cell>
          <cell r="EZ61">
            <v>968.69799999999998</v>
          </cell>
          <cell r="FA61">
            <v>134.56100000000001</v>
          </cell>
          <cell r="FB61">
            <v>917.90530000000001</v>
          </cell>
        </row>
        <row r="62">
          <cell r="A62">
            <v>43647</v>
          </cell>
          <cell r="B62">
            <v>8.8248580000000008</v>
          </cell>
          <cell r="C62">
            <v>10.960908999999999</v>
          </cell>
          <cell r="D62">
            <v>3.1508769999999999</v>
          </cell>
          <cell r="E62">
            <v>8.5015009999999993</v>
          </cell>
          <cell r="F62">
            <v>18.566454</v>
          </cell>
          <cell r="G62">
            <v>0</v>
          </cell>
          <cell r="H62">
            <v>0</v>
          </cell>
          <cell r="J62">
            <v>7.7568039999999998</v>
          </cell>
          <cell r="K62">
            <v>11.147995</v>
          </cell>
          <cell r="L62">
            <v>8.4218250000000001</v>
          </cell>
          <cell r="M62">
            <v>2.7658200000000002</v>
          </cell>
          <cell r="N62">
            <v>3.2987190000000002</v>
          </cell>
          <cell r="R62">
            <v>2.7928169999999999</v>
          </cell>
          <cell r="U62">
            <v>48.780952999999997</v>
          </cell>
          <cell r="V62">
            <v>32.696497999999998</v>
          </cell>
          <cell r="W62">
            <v>0</v>
          </cell>
          <cell r="X62">
            <v>8.9451289999999997</v>
          </cell>
          <cell r="Y62">
            <v>10.205132000000001</v>
          </cell>
          <cell r="Z62">
            <v>7.6757619999999998</v>
          </cell>
          <cell r="AB62">
            <v>5.8330710000000003</v>
          </cell>
          <cell r="AC62">
            <v>5.8655540000000004</v>
          </cell>
          <cell r="AD62">
            <v>8.0419300000000007</v>
          </cell>
          <cell r="AE62">
            <v>4.1368150000000004</v>
          </cell>
          <cell r="AF62">
            <v>3.6109870000000002</v>
          </cell>
          <cell r="AG62">
            <v>8.6034179999999996</v>
          </cell>
          <cell r="AH62">
            <v>3.4369200000000002</v>
          </cell>
          <cell r="AI62">
            <v>0</v>
          </cell>
          <cell r="AJ62">
            <v>4.9013730000000004</v>
          </cell>
          <cell r="AK62">
            <v>3.9773329999999998</v>
          </cell>
          <cell r="AL62">
            <v>0</v>
          </cell>
          <cell r="AM62">
            <v>9.9656409999999997</v>
          </cell>
          <cell r="AN62">
            <v>6.7895300000000001</v>
          </cell>
          <cell r="AO62">
            <v>9.102805</v>
          </cell>
          <cell r="AP62">
            <v>0</v>
          </cell>
          <cell r="AQ62">
            <v>8.5949849999999994</v>
          </cell>
          <cell r="AS62">
            <v>0</v>
          </cell>
          <cell r="AT62">
            <v>0</v>
          </cell>
          <cell r="AU62">
            <v>0</v>
          </cell>
          <cell r="AV62">
            <v>14.099926999999999</v>
          </cell>
          <cell r="AW62">
            <v>9.3994499999999999</v>
          </cell>
          <cell r="AX62">
            <v>31.299543</v>
          </cell>
          <cell r="AY62">
            <v>16.664895000000001</v>
          </cell>
          <cell r="AZ62">
            <v>15.278199000000001</v>
          </cell>
          <cell r="BB62">
            <v>15.925603000000001</v>
          </cell>
          <cell r="BC62">
            <v>8.5895840000000003</v>
          </cell>
          <cell r="BD62">
            <v>4.8804119999999998</v>
          </cell>
          <cell r="BE62">
            <v>6.6556660000000001</v>
          </cell>
          <cell r="BF62">
            <v>1.8077890000000001</v>
          </cell>
          <cell r="BG62">
            <v>3.8561489999999998</v>
          </cell>
          <cell r="BH62">
            <v>10.908999</v>
          </cell>
          <cell r="BI62">
            <v>0</v>
          </cell>
          <cell r="BJ62">
            <v>0</v>
          </cell>
          <cell r="BL62">
            <v>3.262092</v>
          </cell>
          <cell r="BM62">
            <v>4.6300030000000003</v>
          </cell>
          <cell r="BN62">
            <v>7.1096469999999998</v>
          </cell>
          <cell r="BO62">
            <v>1.9119060000000001</v>
          </cell>
          <cell r="BP62">
            <v>1.8516649999999999</v>
          </cell>
          <cell r="BT62">
            <v>1.6751910000000001</v>
          </cell>
          <cell r="BW62">
            <v>32.075341999999999</v>
          </cell>
          <cell r="BX62">
            <v>21.995975999999999</v>
          </cell>
          <cell r="BY62">
            <v>5.1143299999999998</v>
          </cell>
          <cell r="BZ62">
            <v>4.8097979999999998</v>
          </cell>
          <cell r="CA62">
            <v>6.0406959999999996</v>
          </cell>
          <cell r="CB62">
            <v>4.1094179999999998</v>
          </cell>
          <cell r="CD62">
            <v>3.9577749999999998</v>
          </cell>
          <cell r="CE62">
            <v>3.9358330000000001</v>
          </cell>
          <cell r="CF62">
            <v>4.7279799999999996</v>
          </cell>
          <cell r="CG62">
            <v>2.5971280000000001</v>
          </cell>
          <cell r="CH62">
            <v>1.709308</v>
          </cell>
          <cell r="CI62">
            <v>4.6261850000000004</v>
          </cell>
          <cell r="CJ62">
            <v>1.745517</v>
          </cell>
          <cell r="CK62">
            <v>0</v>
          </cell>
          <cell r="CL62">
            <v>4.0130359999999996</v>
          </cell>
          <cell r="CM62">
            <v>2.196812</v>
          </cell>
          <cell r="CN62">
            <v>0</v>
          </cell>
          <cell r="CO62">
            <v>7.1862839999999997</v>
          </cell>
          <cell r="CP62">
            <v>2.5699779999999999</v>
          </cell>
          <cell r="CQ62">
            <v>4.7601880000000003</v>
          </cell>
          <cell r="CR62">
            <v>5.7783290000000003</v>
          </cell>
          <cell r="CS62">
            <v>5.4754930000000002</v>
          </cell>
          <cell r="CU62">
            <v>19.134781</v>
          </cell>
          <cell r="CV62">
            <v>7.793317</v>
          </cell>
          <cell r="CW62">
            <v>11.741139</v>
          </cell>
          <cell r="CX62">
            <v>8.6768730000000005</v>
          </cell>
          <cell r="CY62">
            <v>7.7121360000000001</v>
          </cell>
          <cell r="CZ62">
            <v>12.463297000000001</v>
          </cell>
          <cell r="DA62">
            <v>12.605781</v>
          </cell>
          <cell r="DB62">
            <v>10.530193000000001</v>
          </cell>
          <cell r="DD62">
            <v>9.3413059999999994</v>
          </cell>
          <cell r="DE62">
            <v>5.7106570000000003</v>
          </cell>
          <cell r="DI62" t="str">
            <v>4 W 28-31/19</v>
          </cell>
          <cell r="DJ62">
            <v>41.848599999999998</v>
          </cell>
          <cell r="DK62">
            <v>70.398800000000008</v>
          </cell>
          <cell r="DL62">
            <v>353.69390000000004</v>
          </cell>
          <cell r="DM62">
            <v>444.83769999999998</v>
          </cell>
          <cell r="DN62">
            <v>222.07599999999999</v>
          </cell>
          <cell r="DO62">
            <v>133.1574</v>
          </cell>
          <cell r="DP62">
            <v>54.605400000000003</v>
          </cell>
          <cell r="DQ62">
            <v>19.709700000000002</v>
          </cell>
          <cell r="DR62">
            <v>11.225</v>
          </cell>
          <cell r="DS62">
            <v>49.431599999999996</v>
          </cell>
          <cell r="DT62">
            <v>24.6676</v>
          </cell>
          <cell r="DU62">
            <v>8.0459999999999994</v>
          </cell>
          <cell r="DV62">
            <v>132.77629999999999</v>
          </cell>
          <cell r="DW62">
            <v>15.068299999999999</v>
          </cell>
          <cell r="DX62">
            <v>2.0177999999999998</v>
          </cell>
          <cell r="DY62">
            <v>232.51760000000002</v>
          </cell>
          <cell r="DZ62">
            <v>15.6569</v>
          </cell>
          <cell r="EA62">
            <v>74.018600000000006</v>
          </cell>
          <cell r="EB62">
            <v>11.803000000000001</v>
          </cell>
          <cell r="EC62">
            <v>3336.9856</v>
          </cell>
          <cell r="EE62">
            <v>279.32350000000002</v>
          </cell>
          <cell r="EF62">
            <v>566.22269999999992</v>
          </cell>
          <cell r="EG62">
            <v>1321.0661</v>
          </cell>
          <cell r="EH62">
            <v>2038.8491999999999</v>
          </cell>
          <cell r="EI62">
            <v>1765.9338</v>
          </cell>
          <cell r="EJ62">
            <v>1525.9378000000002</v>
          </cell>
          <cell r="EK62">
            <v>300.22190000000001</v>
          </cell>
          <cell r="EL62">
            <v>234.09470000000002</v>
          </cell>
          <cell r="EM62">
            <v>246.63729999999998</v>
          </cell>
          <cell r="EN62">
            <v>244.68779999999998</v>
          </cell>
          <cell r="EO62">
            <v>111.7146</v>
          </cell>
          <cell r="EP62">
            <v>64.546999999999997</v>
          </cell>
          <cell r="EQ62">
            <v>600.28240000000005</v>
          </cell>
          <cell r="ER62">
            <v>165.8365</v>
          </cell>
          <cell r="ES62">
            <v>28.701900000000002</v>
          </cell>
          <cell r="ET62">
            <v>1266.7764999999999</v>
          </cell>
          <cell r="EU62">
            <v>90.120399999999989</v>
          </cell>
          <cell r="EV62">
            <v>131.49110000000002</v>
          </cell>
          <cell r="EW62">
            <v>57.585000000000001</v>
          </cell>
          <cell r="EX62">
            <v>18848.074800000002</v>
          </cell>
          <cell r="EY62">
            <v>210.1876</v>
          </cell>
          <cell r="EZ62">
            <v>978.80219999999997</v>
          </cell>
          <cell r="FA62">
            <v>164.6217</v>
          </cell>
          <cell r="FB62">
            <v>1009.6138000000001</v>
          </cell>
        </row>
        <row r="63">
          <cell r="A63">
            <v>43617</v>
          </cell>
          <cell r="B63">
            <v>8.6711159999999996</v>
          </cell>
          <cell r="C63">
            <v>9.2251689999999993</v>
          </cell>
          <cell r="D63">
            <v>3.4257070000000001</v>
          </cell>
          <cell r="E63">
            <v>9.1467899999999993</v>
          </cell>
          <cell r="F63">
            <v>13.844200000000001</v>
          </cell>
          <cell r="G63">
            <v>0</v>
          </cell>
          <cell r="H63">
            <v>0</v>
          </cell>
          <cell r="J63">
            <v>8.7504000000000008</v>
          </cell>
          <cell r="K63">
            <v>11.056571999999999</v>
          </cell>
          <cell r="L63">
            <v>8.8697759999999999</v>
          </cell>
          <cell r="M63">
            <v>3.197247</v>
          </cell>
          <cell r="N63">
            <v>2.9715889999999998</v>
          </cell>
          <cell r="R63">
            <v>3.120266</v>
          </cell>
          <cell r="U63">
            <v>45.890518</v>
          </cell>
          <cell r="V63">
            <v>31.212762999999999</v>
          </cell>
          <cell r="W63">
            <v>0</v>
          </cell>
          <cell r="X63">
            <v>9.1468319999999999</v>
          </cell>
          <cell r="Y63">
            <v>9.7263750000000009</v>
          </cell>
          <cell r="Z63">
            <v>7.6329010000000004</v>
          </cell>
          <cell r="AB63">
            <v>5.8464520000000002</v>
          </cell>
          <cell r="AC63">
            <v>5.8741539999999999</v>
          </cell>
          <cell r="AD63">
            <v>7.9603099999999998</v>
          </cell>
          <cell r="AE63">
            <v>4.5211110000000003</v>
          </cell>
          <cell r="AF63">
            <v>3.50915</v>
          </cell>
          <cell r="AG63">
            <v>8.5980410000000003</v>
          </cell>
          <cell r="AH63">
            <v>3.4356360000000001</v>
          </cell>
          <cell r="AI63">
            <v>0</v>
          </cell>
          <cell r="AJ63">
            <v>4.9112559999999998</v>
          </cell>
          <cell r="AK63">
            <v>3.9368729999999998</v>
          </cell>
          <cell r="AL63">
            <v>0</v>
          </cell>
          <cell r="AM63">
            <v>8.7863779999999991</v>
          </cell>
          <cell r="AN63">
            <v>6.8866389999999997</v>
          </cell>
          <cell r="AO63">
            <v>9.1256310000000003</v>
          </cell>
          <cell r="AP63">
            <v>8.784967</v>
          </cell>
          <cell r="AQ63">
            <v>8.5398879999999995</v>
          </cell>
          <cell r="AS63">
            <v>0</v>
          </cell>
          <cell r="AT63">
            <v>15.13505</v>
          </cell>
          <cell r="AU63">
            <v>0</v>
          </cell>
          <cell r="AV63">
            <v>13.596107</v>
          </cell>
          <cell r="AW63">
            <v>9.3975849999999994</v>
          </cell>
          <cell r="AX63">
            <v>28.167902999999999</v>
          </cell>
          <cell r="AY63">
            <v>16.682699</v>
          </cell>
          <cell r="AZ63">
            <v>15.280847</v>
          </cell>
          <cell r="BB63">
            <v>15.857787</v>
          </cell>
          <cell r="BC63">
            <v>8.6977810000000009</v>
          </cell>
          <cell r="BD63">
            <v>4.5645879999999996</v>
          </cell>
          <cell r="BE63">
            <v>6.4615749999999998</v>
          </cell>
          <cell r="BF63">
            <v>1.732564</v>
          </cell>
          <cell r="BG63">
            <v>3.7278090000000002</v>
          </cell>
          <cell r="BH63">
            <v>9.6897289999999998</v>
          </cell>
          <cell r="BI63">
            <v>0</v>
          </cell>
          <cell r="BJ63">
            <v>0</v>
          </cell>
          <cell r="BL63">
            <v>4.6980230000000001</v>
          </cell>
          <cell r="BM63">
            <v>4.7016220000000004</v>
          </cell>
          <cell r="BN63">
            <v>6.51668</v>
          </cell>
          <cell r="BO63">
            <v>2.2581389999999999</v>
          </cell>
          <cell r="BP63">
            <v>2.1437949999999999</v>
          </cell>
          <cell r="BT63">
            <v>1.76857</v>
          </cell>
          <cell r="BW63">
            <v>31.240528000000001</v>
          </cell>
          <cell r="BX63">
            <v>21.395053999999998</v>
          </cell>
          <cell r="BY63">
            <v>5.2890360000000003</v>
          </cell>
          <cell r="BZ63">
            <v>4.7895070000000004</v>
          </cell>
          <cell r="CA63">
            <v>5.921754</v>
          </cell>
          <cell r="CB63">
            <v>4.3609660000000003</v>
          </cell>
          <cell r="CD63">
            <v>3.9615239999999998</v>
          </cell>
          <cell r="CE63">
            <v>4.0104300000000004</v>
          </cell>
          <cell r="CF63">
            <v>4.916887</v>
          </cell>
          <cell r="CG63">
            <v>2.7579039999999999</v>
          </cell>
          <cell r="CH63">
            <v>1.849326</v>
          </cell>
          <cell r="CI63">
            <v>4.1735819999999997</v>
          </cell>
          <cell r="CJ63">
            <v>1.73394</v>
          </cell>
          <cell r="CK63">
            <v>0</v>
          </cell>
          <cell r="CL63">
            <v>4.0130359999999996</v>
          </cell>
          <cell r="CM63">
            <v>2.2648570000000001</v>
          </cell>
          <cell r="CN63">
            <v>0</v>
          </cell>
          <cell r="CO63">
            <v>6.8067539999999997</v>
          </cell>
          <cell r="CP63">
            <v>2.7196380000000002</v>
          </cell>
          <cell r="CQ63">
            <v>5.7486430000000004</v>
          </cell>
          <cell r="CR63">
            <v>5.6602509999999997</v>
          </cell>
          <cell r="CS63">
            <v>5.9080399999999997</v>
          </cell>
          <cell r="CU63">
            <v>18.118006999999999</v>
          </cell>
          <cell r="CV63">
            <v>7.1289230000000003</v>
          </cell>
          <cell r="CW63">
            <v>10.845012000000001</v>
          </cell>
          <cell r="CX63">
            <v>7.0232469999999996</v>
          </cell>
          <cell r="CY63">
            <v>7.7909499999999996</v>
          </cell>
          <cell r="CZ63">
            <v>11.249375000000001</v>
          </cell>
          <cell r="DA63">
            <v>12.496316</v>
          </cell>
          <cell r="DB63">
            <v>10.290149</v>
          </cell>
          <cell r="DD63">
            <v>8.9881639999999994</v>
          </cell>
          <cell r="DE63">
            <v>5.7106570000000003</v>
          </cell>
          <cell r="DI63" t="str">
            <v>5 W 23-27/19</v>
          </cell>
          <cell r="DJ63">
            <v>80.987800000000007</v>
          </cell>
          <cell r="DK63">
            <v>105.0651</v>
          </cell>
          <cell r="DL63">
            <v>597.93830000000003</v>
          </cell>
          <cell r="DM63">
            <v>669.78039999999999</v>
          </cell>
          <cell r="DN63">
            <v>249.34200000000001</v>
          </cell>
          <cell r="DO63">
            <v>177.8338</v>
          </cell>
          <cell r="DP63">
            <v>115.14619999999999</v>
          </cell>
          <cell r="DQ63">
            <v>25.321000000000002</v>
          </cell>
          <cell r="DR63">
            <v>37.751300000000001</v>
          </cell>
          <cell r="DS63">
            <v>89.8078</v>
          </cell>
          <cell r="DT63">
            <v>47.3994</v>
          </cell>
          <cell r="DU63">
            <v>11.145</v>
          </cell>
          <cell r="DV63">
            <v>177.80510000000001</v>
          </cell>
          <cell r="DW63">
            <v>30.665099999999999</v>
          </cell>
          <cell r="DX63">
            <v>8.2986000000000004</v>
          </cell>
          <cell r="DY63">
            <v>339.78859999999997</v>
          </cell>
          <cell r="DZ63">
            <v>32.095199999999998</v>
          </cell>
          <cell r="EA63">
            <v>113.0625</v>
          </cell>
          <cell r="EB63">
            <v>18.378</v>
          </cell>
          <cell r="EC63">
            <v>4974.5514999999996</v>
          </cell>
          <cell r="EE63">
            <v>507.78820000000002</v>
          </cell>
          <cell r="EF63">
            <v>807.02030000000002</v>
          </cell>
          <cell r="EG63">
            <v>2334.5567999999998</v>
          </cell>
          <cell r="EH63">
            <v>2902.9598999999998</v>
          </cell>
          <cell r="EI63">
            <v>2650.0735</v>
          </cell>
          <cell r="EJ63">
            <v>2035.1518000000001</v>
          </cell>
          <cell r="EK63">
            <v>513.42719999999997</v>
          </cell>
          <cell r="EL63">
            <v>336.21800000000002</v>
          </cell>
          <cell r="EM63">
            <v>389.73559999999998</v>
          </cell>
          <cell r="EN63">
            <v>348.5521</v>
          </cell>
          <cell r="EO63">
            <v>161.52670000000001</v>
          </cell>
          <cell r="EP63">
            <v>96.106999999999999</v>
          </cell>
          <cell r="EQ63">
            <v>842.37450000000001</v>
          </cell>
          <cell r="ER63">
            <v>290.34840000000003</v>
          </cell>
          <cell r="ES63">
            <v>66.633800000000008</v>
          </cell>
          <cell r="ET63">
            <v>1806.1843000000001</v>
          </cell>
          <cell r="EU63">
            <v>155.72999999999999</v>
          </cell>
          <cell r="EV63">
            <v>195.72060000000002</v>
          </cell>
          <cell r="EW63">
            <v>85.983000000000004</v>
          </cell>
          <cell r="EX63">
            <v>27550.1224</v>
          </cell>
          <cell r="EY63">
            <v>265.02959999999996</v>
          </cell>
          <cell r="EZ63">
            <v>1294.4860000000001</v>
          </cell>
          <cell r="FA63">
            <v>274.4787</v>
          </cell>
          <cell r="FB63">
            <v>1556.3448000000001</v>
          </cell>
        </row>
        <row r="64">
          <cell r="A64">
            <v>43586</v>
          </cell>
          <cell r="B64">
            <v>6.7749649999999999</v>
          </cell>
          <cell r="C64">
            <v>9.1661009999999994</v>
          </cell>
          <cell r="D64">
            <v>3.6996739999999999</v>
          </cell>
          <cell r="E64">
            <v>6.7964159999999998</v>
          </cell>
          <cell r="F64">
            <v>8.8704459999999994</v>
          </cell>
          <cell r="G64">
            <v>0</v>
          </cell>
          <cell r="H64">
            <v>0</v>
          </cell>
          <cell r="J64">
            <v>5.7904770000000001</v>
          </cell>
          <cell r="K64">
            <v>11.019195</v>
          </cell>
          <cell r="L64">
            <v>0</v>
          </cell>
          <cell r="M64">
            <v>3.4865379999999999</v>
          </cell>
          <cell r="N64">
            <v>3.141203</v>
          </cell>
          <cell r="R64">
            <v>3.3394170000000001</v>
          </cell>
          <cell r="U64">
            <v>43.352293000000003</v>
          </cell>
          <cell r="V64">
            <v>31.846658999999999</v>
          </cell>
          <cell r="W64">
            <v>0</v>
          </cell>
          <cell r="X64">
            <v>8.2908939999999998</v>
          </cell>
          <cell r="Y64">
            <v>7.9464449999999998</v>
          </cell>
          <cell r="Z64">
            <v>7.5900100000000004</v>
          </cell>
          <cell r="AB64">
            <v>0</v>
          </cell>
          <cell r="AC64">
            <v>5.6159129999999999</v>
          </cell>
          <cell r="AD64">
            <v>7.9119929999999998</v>
          </cell>
          <cell r="AE64">
            <v>4.5719450000000004</v>
          </cell>
          <cell r="AF64">
            <v>3.6924929999999998</v>
          </cell>
          <cell r="AG64">
            <v>8.6632870000000004</v>
          </cell>
          <cell r="AH64">
            <v>3.4729960000000002</v>
          </cell>
          <cell r="AI64">
            <v>0</v>
          </cell>
          <cell r="AJ64">
            <v>4.9120590000000002</v>
          </cell>
          <cell r="AK64">
            <v>3.9302800000000002</v>
          </cell>
          <cell r="AL64">
            <v>0</v>
          </cell>
          <cell r="AM64">
            <v>8.7534030000000005</v>
          </cell>
          <cell r="AN64">
            <v>6.7832499999999998</v>
          </cell>
          <cell r="AO64">
            <v>7.2690060000000001</v>
          </cell>
          <cell r="AP64">
            <v>9.8493820000000003</v>
          </cell>
          <cell r="AQ64">
            <v>7.4483389999999998</v>
          </cell>
          <cell r="AS64">
            <v>0</v>
          </cell>
          <cell r="AT64">
            <v>15.315654</v>
          </cell>
          <cell r="AU64">
            <v>17.857092999999999</v>
          </cell>
          <cell r="AV64">
            <v>13.764067000000001</v>
          </cell>
          <cell r="AW64">
            <v>9.3940180000000009</v>
          </cell>
          <cell r="AX64">
            <v>29.752005</v>
          </cell>
          <cell r="AY64">
            <v>16.194828999999999</v>
          </cell>
          <cell r="AZ64">
            <v>15.281605000000001</v>
          </cell>
          <cell r="BB64">
            <v>15.844303</v>
          </cell>
          <cell r="BC64">
            <v>7.6986670000000004</v>
          </cell>
          <cell r="BD64">
            <v>3.738216</v>
          </cell>
          <cell r="BE64">
            <v>6.808351</v>
          </cell>
          <cell r="BF64">
            <v>1.674436</v>
          </cell>
          <cell r="BG64">
            <v>3.6353339999999998</v>
          </cell>
          <cell r="BH64">
            <v>6.9348559999999999</v>
          </cell>
          <cell r="BI64">
            <v>0</v>
          </cell>
          <cell r="BJ64">
            <v>0</v>
          </cell>
          <cell r="BL64">
            <v>3.1370230000000001</v>
          </cell>
          <cell r="BM64">
            <v>5.0662399999999996</v>
          </cell>
          <cell r="BN64">
            <v>5.551545</v>
          </cell>
          <cell r="BO64">
            <v>2.671583</v>
          </cell>
          <cell r="BP64">
            <v>2.8022049999999998</v>
          </cell>
          <cell r="BT64">
            <v>2.0092569999999998</v>
          </cell>
          <cell r="BW64">
            <v>29.428436000000001</v>
          </cell>
          <cell r="BX64">
            <v>20.940104999999999</v>
          </cell>
          <cell r="BY64">
            <v>6.1771399999999996</v>
          </cell>
          <cell r="BZ64">
            <v>4.5252530000000002</v>
          </cell>
          <cell r="CA64">
            <v>4.8114850000000002</v>
          </cell>
          <cell r="CB64">
            <v>4.4077140000000004</v>
          </cell>
          <cell r="CD64">
            <v>3.7490019999999999</v>
          </cell>
          <cell r="CE64">
            <v>3.7764869999999999</v>
          </cell>
          <cell r="CF64">
            <v>4.444909</v>
          </cell>
          <cell r="CG64">
            <v>2.512372</v>
          </cell>
          <cell r="CH64">
            <v>2.1239539999999999</v>
          </cell>
          <cell r="CI64">
            <v>4.1283349999999999</v>
          </cell>
          <cell r="CJ64">
            <v>1.836598</v>
          </cell>
          <cell r="CK64">
            <v>0</v>
          </cell>
          <cell r="CL64">
            <v>4.0130359999999996</v>
          </cell>
          <cell r="CM64">
            <v>2.3361800000000001</v>
          </cell>
          <cell r="CN64">
            <v>0</v>
          </cell>
          <cell r="CO64">
            <v>4.7891060000000003</v>
          </cell>
          <cell r="CP64">
            <v>2.478809</v>
          </cell>
          <cell r="CQ64">
            <v>5.1012250000000003</v>
          </cell>
          <cell r="CR64">
            <v>6.0678169999999998</v>
          </cell>
          <cell r="CS64">
            <v>4.2431789999999996</v>
          </cell>
          <cell r="CU64">
            <v>19.359639000000001</v>
          </cell>
          <cell r="CV64">
            <v>6.0639969999999996</v>
          </cell>
          <cell r="CW64">
            <v>9.2093760000000007</v>
          </cell>
          <cell r="CX64">
            <v>7.5137590000000003</v>
          </cell>
          <cell r="CY64">
            <v>7.4914670000000001</v>
          </cell>
          <cell r="CZ64">
            <v>11.476274</v>
          </cell>
          <cell r="DA64">
            <v>12.263688</v>
          </cell>
          <cell r="DB64">
            <v>10.106586999999999</v>
          </cell>
          <cell r="DD64">
            <v>9.3524860000000007</v>
          </cell>
          <cell r="DE64">
            <v>5.7106570000000003</v>
          </cell>
          <cell r="DI64" t="str">
            <v>4 W 19-22/19</v>
          </cell>
          <cell r="DJ64">
            <v>30.709499999999998</v>
          </cell>
          <cell r="DK64">
            <v>80.245199999999997</v>
          </cell>
          <cell r="DL64">
            <v>397.43359999999996</v>
          </cell>
          <cell r="DM64">
            <v>618.80190000000005</v>
          </cell>
          <cell r="DN64">
            <v>129.9143</v>
          </cell>
          <cell r="DO64">
            <v>143.4581</v>
          </cell>
          <cell r="DP64">
            <v>60.9452</v>
          </cell>
          <cell r="DQ64">
            <v>22.49</v>
          </cell>
          <cell r="DR64">
            <v>50.611199999999997</v>
          </cell>
          <cell r="DS64">
            <v>103.09689999999999</v>
          </cell>
          <cell r="DT64">
            <v>68.684399999999997</v>
          </cell>
          <cell r="DU64">
            <v>6.1040000000000001</v>
          </cell>
          <cell r="DV64">
            <v>180.54050000000001</v>
          </cell>
          <cell r="DW64">
            <v>34.496900000000004</v>
          </cell>
          <cell r="DX64">
            <v>15.3348</v>
          </cell>
          <cell r="DY64">
            <v>251.41920000000002</v>
          </cell>
          <cell r="DZ64">
            <v>30.031099999999999</v>
          </cell>
          <cell r="EA64">
            <v>125.13539999999999</v>
          </cell>
          <cell r="EB64">
            <v>23.667000000000002</v>
          </cell>
          <cell r="EC64">
            <v>4291.6315000000004</v>
          </cell>
          <cell r="EE64">
            <v>405.64150000000001</v>
          </cell>
          <cell r="EF64">
            <v>619.0886999999999</v>
          </cell>
          <cell r="EG64">
            <v>1344.5068999999999</v>
          </cell>
          <cell r="EH64">
            <v>2700.8067999999998</v>
          </cell>
          <cell r="EI64">
            <v>1478.0830000000001</v>
          </cell>
          <cell r="EJ64">
            <v>1759.1867</v>
          </cell>
          <cell r="EK64">
            <v>529.55330000000004</v>
          </cell>
          <cell r="EL64">
            <v>277.70279999999997</v>
          </cell>
          <cell r="EM64">
            <v>387.63640000000004</v>
          </cell>
          <cell r="EN64">
            <v>315.98509999999999</v>
          </cell>
          <cell r="EO64">
            <v>238.62970000000001</v>
          </cell>
          <cell r="EP64">
            <v>94.132000000000005</v>
          </cell>
          <cell r="EQ64">
            <v>646.46159999999998</v>
          </cell>
          <cell r="ER64">
            <v>272.56180000000001</v>
          </cell>
          <cell r="ES64">
            <v>77.225100000000012</v>
          </cell>
          <cell r="ET64">
            <v>1298.4751000000001</v>
          </cell>
          <cell r="EU64">
            <v>134.93770000000001</v>
          </cell>
          <cell r="EV64">
            <v>161.81049999999999</v>
          </cell>
          <cell r="EW64">
            <v>100.346</v>
          </cell>
          <cell r="EX64">
            <v>22341.251499999998</v>
          </cell>
          <cell r="EY64">
            <v>260.3485</v>
          </cell>
          <cell r="EZ64">
            <v>952.36189999999999</v>
          </cell>
          <cell r="FA64">
            <v>307.28840000000002</v>
          </cell>
          <cell r="FB64">
            <v>1217.0883000000001</v>
          </cell>
        </row>
        <row r="65">
          <cell r="A65">
            <v>43556</v>
          </cell>
          <cell r="B65">
            <v>6.3274939999999997</v>
          </cell>
          <cell r="C65">
            <v>9.673705</v>
          </cell>
          <cell r="D65">
            <v>2.0940650000000001</v>
          </cell>
          <cell r="E65">
            <v>6.0914099999999998</v>
          </cell>
          <cell r="F65">
            <v>8.5303319999999996</v>
          </cell>
          <cell r="G65">
            <v>0</v>
          </cell>
          <cell r="H65">
            <v>0</v>
          </cell>
          <cell r="J65">
            <v>5.3654789999999997</v>
          </cell>
          <cell r="K65">
            <v>11.028601999999999</v>
          </cell>
          <cell r="L65">
            <v>0</v>
          </cell>
          <cell r="M65">
            <v>3.4247359999999998</v>
          </cell>
          <cell r="N65">
            <v>2.6160369999999999</v>
          </cell>
          <cell r="R65">
            <v>3.411994</v>
          </cell>
          <cell r="U65">
            <v>41.417461000000003</v>
          </cell>
          <cell r="V65">
            <v>30.917497999999998</v>
          </cell>
          <cell r="W65">
            <v>0</v>
          </cell>
          <cell r="X65">
            <v>7.1574720000000003</v>
          </cell>
          <cell r="Y65">
            <v>6.8916519999999997</v>
          </cell>
          <cell r="Z65">
            <v>7.629003</v>
          </cell>
          <cell r="AB65">
            <v>5.5730079999999997</v>
          </cell>
          <cell r="AC65">
            <v>5.5981009999999998</v>
          </cell>
          <cell r="AD65">
            <v>7.9160069999999996</v>
          </cell>
          <cell r="AE65">
            <v>4.8136450000000002</v>
          </cell>
          <cell r="AF65">
            <v>3.6591469999999999</v>
          </cell>
          <cell r="AG65">
            <v>8.6655499999999996</v>
          </cell>
          <cell r="AH65">
            <v>3.486783</v>
          </cell>
          <cell r="AI65">
            <v>0</v>
          </cell>
          <cell r="AJ65">
            <v>4.908328</v>
          </cell>
          <cell r="AK65">
            <v>3.8149929999999999</v>
          </cell>
          <cell r="AL65">
            <v>0</v>
          </cell>
          <cell r="AM65">
            <v>8.7712570000000003</v>
          </cell>
          <cell r="AN65">
            <v>6.8567159999999996</v>
          </cell>
          <cell r="AO65">
            <v>5.7416510000000001</v>
          </cell>
          <cell r="AP65">
            <v>10.811258</v>
          </cell>
          <cell r="AQ65">
            <v>6.8664069999999997</v>
          </cell>
          <cell r="AS65">
            <v>0</v>
          </cell>
          <cell r="AT65">
            <v>16.652435000000001</v>
          </cell>
          <cell r="AU65">
            <v>17.486903000000002</v>
          </cell>
          <cell r="AV65">
            <v>13.352793</v>
          </cell>
          <cell r="AW65">
            <v>9.3867700000000003</v>
          </cell>
          <cell r="AX65">
            <v>30.730965000000001</v>
          </cell>
          <cell r="AY65">
            <v>16.720331999999999</v>
          </cell>
          <cell r="AZ65">
            <v>17.546398</v>
          </cell>
          <cell r="BB65">
            <v>15.821865000000001</v>
          </cell>
          <cell r="BC65">
            <v>7.3551650000000004</v>
          </cell>
          <cell r="BD65">
            <v>3.4604219999999999</v>
          </cell>
          <cell r="BE65">
            <v>6.1583209999999999</v>
          </cell>
          <cell r="BF65">
            <v>1.398736</v>
          </cell>
          <cell r="BG65">
            <v>4.1438240000000004</v>
          </cell>
          <cell r="BH65">
            <v>7.2596749999999997</v>
          </cell>
          <cell r="BI65">
            <v>0</v>
          </cell>
          <cell r="BJ65">
            <v>0</v>
          </cell>
          <cell r="BL65">
            <v>3.2155130000000001</v>
          </cell>
          <cell r="BM65">
            <v>5.5896359999999996</v>
          </cell>
          <cell r="BN65">
            <v>5.1301750000000004</v>
          </cell>
          <cell r="BO65">
            <v>2.9310100000000001</v>
          </cell>
          <cell r="BP65">
            <v>1.815488</v>
          </cell>
          <cell r="BT65">
            <v>2.3209059999999999</v>
          </cell>
          <cell r="BW65">
            <v>23.907139000000001</v>
          </cell>
          <cell r="BX65">
            <v>19.877465999999998</v>
          </cell>
          <cell r="BY65">
            <v>5.6059340000000004</v>
          </cell>
          <cell r="BZ65">
            <v>3.5399020000000001</v>
          </cell>
          <cell r="CA65">
            <v>4.1005089999999997</v>
          </cell>
          <cell r="CB65">
            <v>4.2735830000000004</v>
          </cell>
          <cell r="CD65">
            <v>3.7233390000000002</v>
          </cell>
          <cell r="CE65">
            <v>3.699846</v>
          </cell>
          <cell r="CF65">
            <v>4.4450690000000002</v>
          </cell>
          <cell r="CG65">
            <v>2.3880309999999998</v>
          </cell>
          <cell r="CH65">
            <v>1.807515</v>
          </cell>
          <cell r="CI65">
            <v>4.1648269999999998</v>
          </cell>
          <cell r="CJ65">
            <v>1.816325</v>
          </cell>
          <cell r="CK65">
            <v>0</v>
          </cell>
          <cell r="CL65">
            <v>4.01546</v>
          </cell>
          <cell r="CM65">
            <v>2.3606509999999998</v>
          </cell>
          <cell r="CN65">
            <v>0</v>
          </cell>
          <cell r="CO65">
            <v>4.9901840000000002</v>
          </cell>
          <cell r="CP65">
            <v>2.3985889999999999</v>
          </cell>
          <cell r="CQ65">
            <v>4.4775539999999996</v>
          </cell>
          <cell r="CR65">
            <v>9.2012429999999998</v>
          </cell>
          <cell r="CS65">
            <v>3.90082</v>
          </cell>
          <cell r="CU65">
            <v>19.656960999999999</v>
          </cell>
          <cell r="CV65">
            <v>6.796818</v>
          </cell>
          <cell r="CW65">
            <v>9.6976969999999998</v>
          </cell>
          <cell r="CX65">
            <v>8.0350040000000007</v>
          </cell>
          <cell r="CY65">
            <v>8.1759799999999991</v>
          </cell>
          <cell r="CZ65">
            <v>12.286341</v>
          </cell>
          <cell r="DA65">
            <v>12.256678000000001</v>
          </cell>
          <cell r="DB65">
            <v>10.106373</v>
          </cell>
          <cell r="DD65">
            <v>9.3091589999999993</v>
          </cell>
          <cell r="DE65">
            <v>5.7090059999999996</v>
          </cell>
          <cell r="DI65" t="str">
            <v>4 W 15-18/19</v>
          </cell>
          <cell r="DJ65">
            <v>84.716300000000004</v>
          </cell>
          <cell r="DK65">
            <v>90.123699999999999</v>
          </cell>
          <cell r="DL65">
            <v>343.13990000000001</v>
          </cell>
          <cell r="DM65">
            <v>623.91449999999998</v>
          </cell>
          <cell r="DN65">
            <v>134.75560000000002</v>
          </cell>
          <cell r="DO65">
            <v>129.49889999999999</v>
          </cell>
          <cell r="DP65">
            <v>146.5153</v>
          </cell>
          <cell r="DQ65">
            <v>23.536200000000001</v>
          </cell>
          <cell r="DR65">
            <v>69.690600000000003</v>
          </cell>
          <cell r="DS65">
            <v>111.10310000000001</v>
          </cell>
          <cell r="DT65">
            <v>57.952100000000002</v>
          </cell>
          <cell r="DU65">
            <v>8.0960000000000001</v>
          </cell>
          <cell r="DV65">
            <v>127.18089999999999</v>
          </cell>
          <cell r="DW65">
            <v>27.515599999999999</v>
          </cell>
          <cell r="DX65">
            <v>27.353099999999998</v>
          </cell>
          <cell r="DY65">
            <v>223.42970000000003</v>
          </cell>
          <cell r="DZ65">
            <v>27.433299999999999</v>
          </cell>
          <cell r="EA65">
            <v>144.4588</v>
          </cell>
          <cell r="EB65">
            <v>25.225999999999999</v>
          </cell>
          <cell r="EC65">
            <v>4170.4933000000001</v>
          </cell>
          <cell r="EE65">
            <v>504.73840000000001</v>
          </cell>
          <cell r="EF65">
            <v>700.88639999999998</v>
          </cell>
          <cell r="EG65">
            <v>1280.3177000000001</v>
          </cell>
          <cell r="EH65">
            <v>2753.7126000000003</v>
          </cell>
          <cell r="EI65">
            <v>1042.0797</v>
          </cell>
          <cell r="EJ65">
            <v>1751.2447</v>
          </cell>
          <cell r="EK65">
            <v>518.74520000000007</v>
          </cell>
          <cell r="EL65">
            <v>283.91250000000002</v>
          </cell>
          <cell r="EM65">
            <v>480.50540000000001</v>
          </cell>
          <cell r="EN65">
            <v>427.95159999999998</v>
          </cell>
          <cell r="EO65">
            <v>279.39359999999999</v>
          </cell>
          <cell r="EP65">
            <v>86.078999999999994</v>
          </cell>
          <cell r="EQ65">
            <v>536.4067</v>
          </cell>
          <cell r="ER65">
            <v>219.23990000000001</v>
          </cell>
          <cell r="ES65">
            <v>144.077</v>
          </cell>
          <cell r="ET65">
            <v>1267.25</v>
          </cell>
          <cell r="EU65">
            <v>130.22540000000001</v>
          </cell>
          <cell r="EV65">
            <v>172.33779999999999</v>
          </cell>
          <cell r="EW65">
            <v>108.65</v>
          </cell>
          <cell r="EX65">
            <v>21916.6721</v>
          </cell>
          <cell r="EY65">
            <v>258.22109999999998</v>
          </cell>
          <cell r="EZ65">
            <v>943.77760000000001</v>
          </cell>
          <cell r="FA65">
            <v>253.51410000000001</v>
          </cell>
          <cell r="FB65">
            <v>1088.3222000000001</v>
          </cell>
        </row>
        <row r="66">
          <cell r="A66">
            <v>43525</v>
          </cell>
          <cell r="B66">
            <v>6.7377690000000001</v>
          </cell>
          <cell r="C66">
            <v>9.7176980000000004</v>
          </cell>
          <cell r="D66">
            <v>1.8105249999999999</v>
          </cell>
          <cell r="E66">
            <v>6.0504709999999999</v>
          </cell>
          <cell r="F66">
            <v>7.9494680000000004</v>
          </cell>
          <cell r="G66">
            <v>0</v>
          </cell>
          <cell r="H66">
            <v>0</v>
          </cell>
          <cell r="J66">
            <v>6.6402700000000001</v>
          </cell>
          <cell r="K66">
            <v>11.046158</v>
          </cell>
          <cell r="L66">
            <v>9.7747320000000002</v>
          </cell>
          <cell r="M66">
            <v>3.495876</v>
          </cell>
          <cell r="N66">
            <v>2.633464</v>
          </cell>
          <cell r="R66">
            <v>3.3795639999999998</v>
          </cell>
          <cell r="U66">
            <v>43.593034000000003</v>
          </cell>
          <cell r="V66">
            <v>26.885794000000001</v>
          </cell>
          <cell r="W66">
            <v>7.6009279999999997</v>
          </cell>
          <cell r="X66">
            <v>7.083761</v>
          </cell>
          <cell r="Y66">
            <v>6.55206</v>
          </cell>
          <cell r="Z66">
            <v>7.6669320000000001</v>
          </cell>
          <cell r="AB66">
            <v>5.6600570000000001</v>
          </cell>
          <cell r="AC66">
            <v>5.6712119999999997</v>
          </cell>
          <cell r="AD66">
            <v>7.7997579999999997</v>
          </cell>
          <cell r="AE66">
            <v>4.6033299999999997</v>
          </cell>
          <cell r="AF66">
            <v>2.555876</v>
          </cell>
          <cell r="AG66">
            <v>8.5573829999999997</v>
          </cell>
          <cell r="AH66">
            <v>3.1895549999999999</v>
          </cell>
          <cell r="AI66">
            <v>0</v>
          </cell>
          <cell r="AJ66">
            <v>4.9083360000000003</v>
          </cell>
          <cell r="AK66">
            <v>3.7102059999999999</v>
          </cell>
          <cell r="AL66">
            <v>0</v>
          </cell>
          <cell r="AM66">
            <v>8.7246869999999994</v>
          </cell>
          <cell r="AN66">
            <v>6.8678540000000003</v>
          </cell>
          <cell r="AO66">
            <v>5.7422019999999998</v>
          </cell>
          <cell r="AP66">
            <v>0</v>
          </cell>
          <cell r="AQ66">
            <v>6.7251960000000004</v>
          </cell>
          <cell r="AS66">
            <v>0</v>
          </cell>
          <cell r="AT66">
            <v>18.984061000000001</v>
          </cell>
          <cell r="AU66">
            <v>20.351762999999998</v>
          </cell>
          <cell r="AV66">
            <v>13.765528</v>
          </cell>
          <cell r="AW66">
            <v>8.6960630000000005</v>
          </cell>
          <cell r="AX66">
            <v>26.552121</v>
          </cell>
          <cell r="AY66">
            <v>16.753342</v>
          </cell>
          <cell r="AZ66">
            <v>16.436073</v>
          </cell>
          <cell r="BB66">
            <v>15.822578</v>
          </cell>
          <cell r="BC66">
            <v>7.355944</v>
          </cell>
          <cell r="BD66">
            <v>3.6061230000000002</v>
          </cell>
          <cell r="BE66">
            <v>6.2130650000000003</v>
          </cell>
          <cell r="BF66">
            <v>1.405222</v>
          </cell>
          <cell r="BG66">
            <v>4.2549799999999998</v>
          </cell>
          <cell r="BH66">
            <v>5.9775309999999999</v>
          </cell>
          <cell r="BI66">
            <v>0</v>
          </cell>
          <cell r="BJ66">
            <v>0</v>
          </cell>
          <cell r="BL66">
            <v>3.585331</v>
          </cell>
          <cell r="BM66">
            <v>5.3284219999999998</v>
          </cell>
          <cell r="BN66">
            <v>5.7619040000000004</v>
          </cell>
          <cell r="BO66">
            <v>2.6559910000000002</v>
          </cell>
          <cell r="BP66">
            <v>1.35497</v>
          </cell>
          <cell r="BT66">
            <v>2.4471400000000001</v>
          </cell>
          <cell r="BW66">
            <v>27.183696999999999</v>
          </cell>
          <cell r="BX66">
            <v>18.638217999999998</v>
          </cell>
          <cell r="BY66">
            <v>4.9704139999999999</v>
          </cell>
          <cell r="BZ66">
            <v>3.392868</v>
          </cell>
          <cell r="CA66">
            <v>3.6503380000000001</v>
          </cell>
          <cell r="CB66">
            <v>4.1617980000000001</v>
          </cell>
          <cell r="CD66">
            <v>3.6851229999999999</v>
          </cell>
          <cell r="CE66">
            <v>3.685889</v>
          </cell>
          <cell r="CF66">
            <v>4.4378909999999996</v>
          </cell>
          <cell r="CG66">
            <v>2.5202300000000002</v>
          </cell>
          <cell r="CH66">
            <v>1.609043</v>
          </cell>
          <cell r="CI66">
            <v>4.1428649999999996</v>
          </cell>
          <cell r="CJ66">
            <v>1.788932</v>
          </cell>
          <cell r="CK66">
            <v>0</v>
          </cell>
          <cell r="CL66">
            <v>4.0132659999999998</v>
          </cell>
          <cell r="CM66">
            <v>1.8134729999999999</v>
          </cell>
          <cell r="CN66">
            <v>0</v>
          </cell>
          <cell r="CO66">
            <v>4.7319959999999996</v>
          </cell>
          <cell r="CP66">
            <v>2.3807239999999998</v>
          </cell>
          <cell r="CQ66">
            <v>4.8996909999999998</v>
          </cell>
          <cell r="CR66">
            <v>9.6050590000000007</v>
          </cell>
          <cell r="CS66">
            <v>3.7918660000000002</v>
          </cell>
          <cell r="CU66">
            <v>0</v>
          </cell>
          <cell r="CV66">
            <v>7.6432289999999998</v>
          </cell>
          <cell r="CW66">
            <v>11.189463</v>
          </cell>
          <cell r="CX66">
            <v>8.6824110000000001</v>
          </cell>
          <cell r="CY66">
            <v>6.6031510000000004</v>
          </cell>
          <cell r="CZ66">
            <v>10.660220000000001</v>
          </cell>
          <cell r="DA66">
            <v>12.398466000000001</v>
          </cell>
          <cell r="DB66">
            <v>10.471327</v>
          </cell>
          <cell r="DD66">
            <v>9.4455069999999992</v>
          </cell>
          <cell r="DE66">
            <v>5.6775209999999996</v>
          </cell>
          <cell r="DI66" t="str">
            <v>5 W 10-14/19</v>
          </cell>
          <cell r="DJ66">
            <v>138.15639999999999</v>
          </cell>
          <cell r="DK66">
            <v>119.0467</v>
          </cell>
          <cell r="DL66">
            <v>436.43180000000001</v>
          </cell>
          <cell r="DM66">
            <v>939.09809999999993</v>
          </cell>
          <cell r="DN66">
            <v>173.8854</v>
          </cell>
          <cell r="DO66">
            <v>181.5052</v>
          </cell>
          <cell r="DP66">
            <v>231.37529999999998</v>
          </cell>
          <cell r="DQ66">
            <v>28.907</v>
          </cell>
          <cell r="DR66">
            <v>111.6828</v>
          </cell>
          <cell r="DS66">
            <v>154.43049999999999</v>
          </cell>
          <cell r="DT66">
            <v>91.462000000000003</v>
          </cell>
          <cell r="DU66">
            <v>18.481999999999999</v>
          </cell>
          <cell r="DV66">
            <v>150.6474</v>
          </cell>
          <cell r="DW66">
            <v>32.588500000000003</v>
          </cell>
          <cell r="DX66">
            <v>56.430300000000003</v>
          </cell>
          <cell r="DY66">
            <v>268.03820000000002</v>
          </cell>
          <cell r="DZ66">
            <v>20.933199999999999</v>
          </cell>
          <cell r="EA66">
            <v>223.93010000000001</v>
          </cell>
          <cell r="EB66">
            <v>39.768999999999998</v>
          </cell>
          <cell r="EC66">
            <v>5509.1665999999996</v>
          </cell>
          <cell r="EE66">
            <v>681.50409999999999</v>
          </cell>
          <cell r="EF66">
            <v>1017.6681</v>
          </cell>
          <cell r="EG66">
            <v>1532.4228999999998</v>
          </cell>
          <cell r="EH66">
            <v>3473.5618999999997</v>
          </cell>
          <cell r="EI66">
            <v>937.15569999999991</v>
          </cell>
          <cell r="EJ66">
            <v>2173.4847</v>
          </cell>
          <cell r="EK66">
            <v>781.3528</v>
          </cell>
          <cell r="EL66">
            <v>377.25380000000001</v>
          </cell>
          <cell r="EM66">
            <v>757.11159999999995</v>
          </cell>
          <cell r="EN66">
            <v>614.63499999999999</v>
          </cell>
          <cell r="EO66">
            <v>454.38390000000004</v>
          </cell>
          <cell r="EP66">
            <v>118.274</v>
          </cell>
          <cell r="EQ66">
            <v>469.59020000000004</v>
          </cell>
          <cell r="ER66">
            <v>310.58320000000003</v>
          </cell>
          <cell r="ES66">
            <v>215.47829999999999</v>
          </cell>
          <cell r="ET66">
            <v>1622.5536000000002</v>
          </cell>
          <cell r="EU66">
            <v>119.51180000000001</v>
          </cell>
          <cell r="EV66">
            <v>248.1671</v>
          </cell>
          <cell r="EW66">
            <v>166.72499999999999</v>
          </cell>
          <cell r="EX66">
            <v>26726.409</v>
          </cell>
          <cell r="EY66">
            <v>334.88400000000001</v>
          </cell>
          <cell r="EZ66">
            <v>1097.0868</v>
          </cell>
          <cell r="FA66">
            <v>310.26620000000003</v>
          </cell>
          <cell r="FB66">
            <v>1241.3286000000001</v>
          </cell>
        </row>
        <row r="67">
          <cell r="A67">
            <v>43497</v>
          </cell>
          <cell r="B67">
            <v>7.0774939999999997</v>
          </cell>
          <cell r="C67">
            <v>10.197950000000001</v>
          </cell>
          <cell r="D67">
            <v>2.1134840000000001</v>
          </cell>
          <cell r="E67">
            <v>6.1969950000000003</v>
          </cell>
          <cell r="F67">
            <v>8.3986269999999994</v>
          </cell>
          <cell r="G67">
            <v>0</v>
          </cell>
          <cell r="H67">
            <v>0</v>
          </cell>
          <cell r="J67">
            <v>7.0602320000000001</v>
          </cell>
          <cell r="K67">
            <v>10.890542</v>
          </cell>
          <cell r="L67">
            <v>9.5282040000000006</v>
          </cell>
          <cell r="M67">
            <v>3.1126140000000002</v>
          </cell>
          <cell r="N67">
            <v>2.760081</v>
          </cell>
          <cell r="R67">
            <v>3.1116419999999998</v>
          </cell>
          <cell r="U67">
            <v>45.098394999999996</v>
          </cell>
          <cell r="V67">
            <v>25.551859</v>
          </cell>
          <cell r="W67">
            <v>7.2936439999999996</v>
          </cell>
          <cell r="X67">
            <v>7.1032909999999996</v>
          </cell>
          <cell r="Y67">
            <v>7.1391780000000002</v>
          </cell>
          <cell r="Z67">
            <v>7.4494910000000001</v>
          </cell>
          <cell r="AB67">
            <v>5.6640220000000001</v>
          </cell>
          <cell r="AC67">
            <v>5.680275</v>
          </cell>
          <cell r="AD67">
            <v>7.7221479999999998</v>
          </cell>
          <cell r="AE67">
            <v>4.7404529999999996</v>
          </cell>
          <cell r="AF67">
            <v>0</v>
          </cell>
          <cell r="AG67">
            <v>8.3357519999999994</v>
          </cell>
          <cell r="AH67">
            <v>0</v>
          </cell>
          <cell r="AI67">
            <v>0</v>
          </cell>
          <cell r="AJ67">
            <v>4.9083110000000003</v>
          </cell>
          <cell r="AK67">
            <v>3.225482</v>
          </cell>
          <cell r="AL67">
            <v>0</v>
          </cell>
          <cell r="AM67">
            <v>7.9523080000000004</v>
          </cell>
          <cell r="AN67">
            <v>6.844093</v>
          </cell>
          <cell r="AO67">
            <v>5.4915279999999997</v>
          </cell>
          <cell r="AP67">
            <v>0</v>
          </cell>
          <cell r="AQ67">
            <v>6.9345489999999996</v>
          </cell>
          <cell r="AS67">
            <v>0</v>
          </cell>
          <cell r="AT67">
            <v>22.195516999999999</v>
          </cell>
          <cell r="AU67">
            <v>0</v>
          </cell>
          <cell r="AV67">
            <v>13.633834999999999</v>
          </cell>
          <cell r="AW67">
            <v>6.7323199999999996</v>
          </cell>
          <cell r="AX67">
            <v>17.076457999999999</v>
          </cell>
          <cell r="AY67">
            <v>16.797045000000001</v>
          </cell>
          <cell r="AZ67">
            <v>15.28241</v>
          </cell>
          <cell r="BB67">
            <v>15.820289000000001</v>
          </cell>
          <cell r="BC67">
            <v>7.3534410000000001</v>
          </cell>
          <cell r="BD67">
            <v>5.1369410000000002</v>
          </cell>
          <cell r="BE67">
            <v>6.0025909999999998</v>
          </cell>
          <cell r="BF67">
            <v>1.4568049999999999</v>
          </cell>
          <cell r="BG67">
            <v>4.5895840000000003</v>
          </cell>
          <cell r="BH67">
            <v>6.3567169999999997</v>
          </cell>
          <cell r="BI67">
            <v>0</v>
          </cell>
          <cell r="BJ67">
            <v>0</v>
          </cell>
          <cell r="BL67">
            <v>4.8995800000000003</v>
          </cell>
          <cell r="BM67">
            <v>5.10039</v>
          </cell>
          <cell r="BN67">
            <v>5.7314489999999996</v>
          </cell>
          <cell r="BO67">
            <v>2.5666350000000002</v>
          </cell>
          <cell r="BP67">
            <v>2.018491</v>
          </cell>
          <cell r="BT67">
            <v>2.410873</v>
          </cell>
          <cell r="BW67">
            <v>28.416188999999999</v>
          </cell>
          <cell r="BX67">
            <v>19.041820999999999</v>
          </cell>
          <cell r="BY67">
            <v>4.6728389999999997</v>
          </cell>
          <cell r="BZ67">
            <v>4.2424580000000001</v>
          </cell>
          <cell r="CA67">
            <v>3.6775869999999999</v>
          </cell>
          <cell r="CB67">
            <v>3.9833690000000002</v>
          </cell>
          <cell r="CD67">
            <v>3.639967</v>
          </cell>
          <cell r="CE67">
            <v>3.6140880000000002</v>
          </cell>
          <cell r="CF67">
            <v>4.3654000000000002</v>
          </cell>
          <cell r="CG67">
            <v>2.4653499999999999</v>
          </cell>
          <cell r="CH67">
            <v>1.74485</v>
          </cell>
          <cell r="CI67">
            <v>4.2017319999999998</v>
          </cell>
          <cell r="CJ67">
            <v>1.870028</v>
          </cell>
          <cell r="CK67">
            <v>0</v>
          </cell>
          <cell r="CL67">
            <v>4.0122920000000004</v>
          </cell>
          <cell r="CM67">
            <v>1.8648199999999999</v>
          </cell>
          <cell r="CN67">
            <v>0</v>
          </cell>
          <cell r="CO67">
            <v>4.1884920000000001</v>
          </cell>
          <cell r="CP67">
            <v>2.4414940000000001</v>
          </cell>
          <cell r="CQ67">
            <v>4.8162450000000003</v>
          </cell>
          <cell r="CR67">
            <v>9.0632429999999999</v>
          </cell>
          <cell r="CS67">
            <v>3.853453</v>
          </cell>
          <cell r="CU67">
            <v>0</v>
          </cell>
          <cell r="CV67">
            <v>10.049066</v>
          </cell>
          <cell r="CW67">
            <v>10.064795</v>
          </cell>
          <cell r="CX67">
            <v>8.1432979999999997</v>
          </cell>
          <cell r="CY67">
            <v>5.6075569999999999</v>
          </cell>
          <cell r="CZ67">
            <v>7.7037170000000001</v>
          </cell>
          <cell r="DA67">
            <v>12.466786000000001</v>
          </cell>
          <cell r="DB67">
            <v>10.887337</v>
          </cell>
          <cell r="DD67">
            <v>9.5011849999999995</v>
          </cell>
          <cell r="DE67">
            <v>5.684259</v>
          </cell>
          <cell r="DI67" t="str">
            <v>4 W 06-09/19</v>
          </cell>
          <cell r="DJ67">
            <v>108.3323</v>
          </cell>
          <cell r="DK67">
            <v>90.858899999999991</v>
          </cell>
          <cell r="DL67">
            <v>271.24119999999999</v>
          </cell>
          <cell r="DM67">
            <v>782.1896999999999</v>
          </cell>
          <cell r="DN67">
            <v>117.63080000000001</v>
          </cell>
          <cell r="DO67">
            <v>147.34570000000002</v>
          </cell>
          <cell r="DP67">
            <v>179.35650000000001</v>
          </cell>
          <cell r="DQ67">
            <v>22.986999999999998</v>
          </cell>
          <cell r="DR67">
            <v>94.6096</v>
          </cell>
          <cell r="DS67">
            <v>123.8866</v>
          </cell>
          <cell r="DT67">
            <v>75.567100000000011</v>
          </cell>
          <cell r="DU67">
            <v>16.655999999999999</v>
          </cell>
          <cell r="DV67">
            <v>49.415300000000002</v>
          </cell>
          <cell r="DW67">
            <v>27.6937</v>
          </cell>
          <cell r="DX67">
            <v>61.810699999999997</v>
          </cell>
          <cell r="DY67">
            <v>233.14949999999999</v>
          </cell>
          <cell r="DZ67">
            <v>3.0253000000000001</v>
          </cell>
          <cell r="EA67">
            <v>211.53440000000001</v>
          </cell>
          <cell r="EB67">
            <v>37.305</v>
          </cell>
          <cell r="EC67">
            <v>4251.1917999999996</v>
          </cell>
          <cell r="EE67">
            <v>607.20719999999994</v>
          </cell>
          <cell r="EF67">
            <v>693.85059999999999</v>
          </cell>
          <cell r="EG67">
            <v>1049.5019</v>
          </cell>
          <cell r="EH67">
            <v>2780.1032</v>
          </cell>
          <cell r="EI67">
            <v>672.60199999999998</v>
          </cell>
          <cell r="EJ67">
            <v>1710.2012</v>
          </cell>
          <cell r="EK67">
            <v>626.61830000000009</v>
          </cell>
          <cell r="EL67">
            <v>288.5496</v>
          </cell>
          <cell r="EM67">
            <v>723.29759999999999</v>
          </cell>
          <cell r="EN67">
            <v>497.06290000000001</v>
          </cell>
          <cell r="EO67">
            <v>474.24599999999998</v>
          </cell>
          <cell r="EP67">
            <v>113.181</v>
          </cell>
          <cell r="EQ67">
            <v>285.77140000000003</v>
          </cell>
          <cell r="ER67">
            <v>234.2131</v>
          </cell>
          <cell r="ES67">
            <v>202.67579999999998</v>
          </cell>
          <cell r="ET67">
            <v>1211.5088999999998</v>
          </cell>
          <cell r="EU67">
            <v>58.717500000000001</v>
          </cell>
          <cell r="EV67">
            <v>229.95359999999999</v>
          </cell>
          <cell r="EW67">
            <v>150.05500000000001</v>
          </cell>
          <cell r="EX67">
            <v>20085.0818</v>
          </cell>
          <cell r="EY67">
            <v>251.30579999999998</v>
          </cell>
          <cell r="EZ67">
            <v>805.9126</v>
          </cell>
          <cell r="FA67">
            <v>228.86920000000001</v>
          </cell>
          <cell r="FB67">
            <v>784.65219999999999</v>
          </cell>
        </row>
        <row r="68">
          <cell r="A68">
            <v>43466</v>
          </cell>
          <cell r="B68">
            <v>6.7739710000000004</v>
          </cell>
          <cell r="C68">
            <v>9.7494460000000007</v>
          </cell>
          <cell r="D68">
            <v>2.1792720000000001</v>
          </cell>
          <cell r="E68">
            <v>6.4146000000000001</v>
          </cell>
          <cell r="F68">
            <v>8.4681689999999996</v>
          </cell>
          <cell r="G68">
            <v>0</v>
          </cell>
          <cell r="H68">
            <v>0</v>
          </cell>
          <cell r="J68">
            <v>7.2220659999999999</v>
          </cell>
          <cell r="K68">
            <v>10.886718999999999</v>
          </cell>
          <cell r="L68">
            <v>9.255979</v>
          </cell>
          <cell r="M68">
            <v>0</v>
          </cell>
          <cell r="N68">
            <v>2.7994159999999999</v>
          </cell>
          <cell r="R68">
            <v>0</v>
          </cell>
          <cell r="U68">
            <v>49.589928</v>
          </cell>
          <cell r="V68">
            <v>25.919388000000001</v>
          </cell>
          <cell r="W68">
            <v>6.9863569999999999</v>
          </cell>
          <cell r="X68">
            <v>5.341799</v>
          </cell>
          <cell r="Y68">
            <v>5.7118450000000003</v>
          </cell>
          <cell r="Z68">
            <v>7.1810450000000001</v>
          </cell>
          <cell r="AB68">
            <v>5.6546209999999997</v>
          </cell>
          <cell r="AC68">
            <v>5.6581700000000001</v>
          </cell>
          <cell r="AD68">
            <v>7.2500359999999997</v>
          </cell>
          <cell r="AE68">
            <v>4.5509459999999997</v>
          </cell>
          <cell r="AF68">
            <v>2.3999990000000002</v>
          </cell>
          <cell r="AG68">
            <v>8.0518429999999999</v>
          </cell>
          <cell r="AH68">
            <v>0</v>
          </cell>
          <cell r="AI68">
            <v>0</v>
          </cell>
          <cell r="AJ68">
            <v>4.9083360000000003</v>
          </cell>
          <cell r="AK68">
            <v>0</v>
          </cell>
          <cell r="AL68">
            <v>0</v>
          </cell>
          <cell r="AM68">
            <v>8.5366309999999999</v>
          </cell>
          <cell r="AN68">
            <v>6.6688169999999998</v>
          </cell>
          <cell r="AO68">
            <v>5.6827009999999998</v>
          </cell>
          <cell r="AP68">
            <v>0</v>
          </cell>
          <cell r="AQ68">
            <v>7.8329019999999998</v>
          </cell>
          <cell r="AS68">
            <v>0</v>
          </cell>
          <cell r="AT68">
            <v>0</v>
          </cell>
          <cell r="AU68">
            <v>0</v>
          </cell>
          <cell r="AV68">
            <v>13.531347999999999</v>
          </cell>
          <cell r="AW68">
            <v>5.8684539999999998</v>
          </cell>
          <cell r="AX68">
            <v>17.180624999999999</v>
          </cell>
          <cell r="AY68">
            <v>16.004835</v>
          </cell>
          <cell r="AZ68">
            <v>15.282333</v>
          </cell>
          <cell r="BB68">
            <v>15.822578</v>
          </cell>
          <cell r="BC68">
            <v>7.355944</v>
          </cell>
          <cell r="BD68">
            <v>5.4497999999999998</v>
          </cell>
          <cell r="BE68">
            <v>6.1344849999999997</v>
          </cell>
          <cell r="BF68">
            <v>1.3035950000000001</v>
          </cell>
          <cell r="BG68">
            <v>4.4737920000000004</v>
          </cell>
          <cell r="BH68">
            <v>5.8649310000000003</v>
          </cell>
          <cell r="BI68">
            <v>0</v>
          </cell>
          <cell r="BJ68">
            <v>0</v>
          </cell>
          <cell r="BL68">
            <v>4.7082959999999998</v>
          </cell>
          <cell r="BM68">
            <v>4.8203519999999997</v>
          </cell>
          <cell r="BN68">
            <v>5.6262999999999996</v>
          </cell>
          <cell r="BO68">
            <v>2.8033060000000001</v>
          </cell>
          <cell r="BP68">
            <v>1.9464600000000001</v>
          </cell>
          <cell r="BT68">
            <v>2.466364</v>
          </cell>
          <cell r="BW68">
            <v>36.041756999999997</v>
          </cell>
          <cell r="BX68">
            <v>18.801234999999998</v>
          </cell>
          <cell r="BY68">
            <v>4.5838950000000001</v>
          </cell>
          <cell r="BZ68">
            <v>4.0655080000000003</v>
          </cell>
          <cell r="CA68">
            <v>4.4512340000000004</v>
          </cell>
          <cell r="CB68">
            <v>3.8708930000000001</v>
          </cell>
          <cell r="CD68">
            <v>3.449373</v>
          </cell>
          <cell r="CE68">
            <v>3.4051119999999999</v>
          </cell>
          <cell r="CF68">
            <v>4.2355689999999999</v>
          </cell>
          <cell r="CG68">
            <v>2.425071</v>
          </cell>
          <cell r="CH68">
            <v>1.6357550000000001</v>
          </cell>
          <cell r="CI68">
            <v>4.1173950000000001</v>
          </cell>
          <cell r="CJ68">
            <v>1.921843</v>
          </cell>
          <cell r="CK68">
            <v>0</v>
          </cell>
          <cell r="CL68">
            <v>4.0126879999999998</v>
          </cell>
          <cell r="CM68">
            <v>1.8869359999999999</v>
          </cell>
          <cell r="CN68">
            <v>0</v>
          </cell>
          <cell r="CO68">
            <v>4.1921359999999996</v>
          </cell>
          <cell r="CP68">
            <v>2.3796729999999999</v>
          </cell>
          <cell r="CQ68">
            <v>3.934215</v>
          </cell>
          <cell r="CR68">
            <v>0</v>
          </cell>
          <cell r="CS68">
            <v>3.9854799999999999</v>
          </cell>
          <cell r="CU68">
            <v>0</v>
          </cell>
          <cell r="CV68">
            <v>13.307721000000001</v>
          </cell>
          <cell r="CW68">
            <v>13.197426999999999</v>
          </cell>
          <cell r="CX68">
            <v>7.7989889999999997</v>
          </cell>
          <cell r="CY68">
            <v>5.2878420000000004</v>
          </cell>
          <cell r="CZ68">
            <v>7.6754090000000001</v>
          </cell>
          <cell r="DA68">
            <v>12.573518</v>
          </cell>
          <cell r="DB68">
            <v>10.672453000000001</v>
          </cell>
          <cell r="DD68">
            <v>9.4825549999999996</v>
          </cell>
          <cell r="DE68">
            <v>5.6950539999999998</v>
          </cell>
        </row>
        <row r="69">
          <cell r="A69">
            <v>43435</v>
          </cell>
          <cell r="B69">
            <v>6.3649060000000004</v>
          </cell>
          <cell r="C69">
            <v>9.8467880000000001</v>
          </cell>
          <cell r="D69">
            <v>2.4200870000000001</v>
          </cell>
          <cell r="E69">
            <v>6.7206630000000001</v>
          </cell>
          <cell r="F69">
            <v>7.94869</v>
          </cell>
          <cell r="G69">
            <v>0</v>
          </cell>
          <cell r="H69">
            <v>0</v>
          </cell>
          <cell r="J69">
            <v>7.7389039999999998</v>
          </cell>
          <cell r="K69">
            <v>10.649405</v>
          </cell>
          <cell r="L69">
            <v>8.7244220000000006</v>
          </cell>
          <cell r="M69">
            <v>2.8868290000000001</v>
          </cell>
          <cell r="N69">
            <v>2.7716059999999998</v>
          </cell>
          <cell r="R69">
            <v>0</v>
          </cell>
          <cell r="U69">
            <v>38.396459999999998</v>
          </cell>
          <cell r="V69">
            <v>26.654183</v>
          </cell>
          <cell r="W69">
            <v>7.0537570000000001</v>
          </cell>
          <cell r="X69">
            <v>6.7349269999999999</v>
          </cell>
          <cell r="Y69">
            <v>6.2202270000000004</v>
          </cell>
          <cell r="Z69">
            <v>7.1083309999999997</v>
          </cell>
          <cell r="AB69">
            <v>5.6170559999999998</v>
          </cell>
          <cell r="AC69">
            <v>5.6367219999999998</v>
          </cell>
          <cell r="AD69">
            <v>7.1009969999999996</v>
          </cell>
          <cell r="AE69">
            <v>4.4071490000000004</v>
          </cell>
          <cell r="AF69">
            <v>2.6262490000000001</v>
          </cell>
          <cell r="AG69">
            <v>8.0994829999999993</v>
          </cell>
          <cell r="AH69">
            <v>0</v>
          </cell>
          <cell r="AI69">
            <v>0</v>
          </cell>
          <cell r="AJ69">
            <v>4.9091329999999997</v>
          </cell>
          <cell r="AK69">
            <v>0</v>
          </cell>
          <cell r="AL69">
            <v>0</v>
          </cell>
          <cell r="AM69">
            <v>8.7231109999999994</v>
          </cell>
          <cell r="AN69">
            <v>6.6648630000000004</v>
          </cell>
          <cell r="AO69">
            <v>6.3235450000000002</v>
          </cell>
          <cell r="AP69">
            <v>0</v>
          </cell>
          <cell r="AQ69">
            <v>8.9441389999999998</v>
          </cell>
          <cell r="AS69">
            <v>0</v>
          </cell>
          <cell r="AT69">
            <v>0</v>
          </cell>
          <cell r="AU69">
            <v>0</v>
          </cell>
          <cell r="AV69">
            <v>13.736179999999999</v>
          </cell>
          <cell r="AW69">
            <v>6.9818360000000004</v>
          </cell>
          <cell r="AX69">
            <v>18.534441999999999</v>
          </cell>
          <cell r="AY69">
            <v>16.766003999999999</v>
          </cell>
          <cell r="AZ69">
            <v>15.281935000000001</v>
          </cell>
          <cell r="BB69">
            <v>15.834459000000001</v>
          </cell>
          <cell r="BC69">
            <v>7.3689400000000003</v>
          </cell>
          <cell r="BD69">
            <v>4.5142949999999997</v>
          </cell>
          <cell r="BE69">
            <v>6.310619</v>
          </cell>
          <cell r="BF69">
            <v>1.4105719999999999</v>
          </cell>
          <cell r="BG69">
            <v>4.0994960000000003</v>
          </cell>
          <cell r="BH69">
            <v>7.1895220000000002</v>
          </cell>
          <cell r="BI69">
            <v>0</v>
          </cell>
          <cell r="BJ69">
            <v>0</v>
          </cell>
          <cell r="BL69">
            <v>4.3456789999999996</v>
          </cell>
          <cell r="BM69">
            <v>5.0458930000000004</v>
          </cell>
          <cell r="BN69">
            <v>5.4290760000000002</v>
          </cell>
          <cell r="BO69">
            <v>2.7045370000000002</v>
          </cell>
          <cell r="BP69">
            <v>1.2927569999999999</v>
          </cell>
          <cell r="BT69">
            <v>2.3662649999999998</v>
          </cell>
          <cell r="BW69">
            <v>30.132224999999998</v>
          </cell>
          <cell r="BX69">
            <v>18.844709000000002</v>
          </cell>
          <cell r="BY69">
            <v>4.621162</v>
          </cell>
          <cell r="BZ69">
            <v>3.4176570000000002</v>
          </cell>
          <cell r="CA69">
            <v>4.2499029999999998</v>
          </cell>
          <cell r="CB69">
            <v>3.7310629999999998</v>
          </cell>
          <cell r="CD69">
            <v>3.4293079999999998</v>
          </cell>
          <cell r="CE69">
            <v>3.08074</v>
          </cell>
          <cell r="CF69">
            <v>4.2105990000000002</v>
          </cell>
          <cell r="CG69">
            <v>2.5348489999999999</v>
          </cell>
          <cell r="CH69">
            <v>1.7766029999999999</v>
          </cell>
          <cell r="CI69">
            <v>4.2442950000000002</v>
          </cell>
          <cell r="CJ69">
            <v>1.8603190000000001</v>
          </cell>
          <cell r="CK69">
            <v>0</v>
          </cell>
          <cell r="CL69">
            <v>4.012537</v>
          </cell>
          <cell r="CM69">
            <v>1.8703380000000001</v>
          </cell>
          <cell r="CN69">
            <v>0</v>
          </cell>
          <cell r="CO69">
            <v>4.1485709999999996</v>
          </cell>
          <cell r="CP69">
            <v>2.3518889999999999</v>
          </cell>
          <cell r="CQ69">
            <v>2.958199</v>
          </cell>
          <cell r="CR69">
            <v>0</v>
          </cell>
          <cell r="CS69">
            <v>4.5604769999999997</v>
          </cell>
          <cell r="CU69">
            <v>0</v>
          </cell>
          <cell r="CV69">
            <v>0</v>
          </cell>
          <cell r="CW69">
            <v>0</v>
          </cell>
          <cell r="CX69">
            <v>7.7704420000000001</v>
          </cell>
          <cell r="CY69">
            <v>5.312405</v>
          </cell>
          <cell r="CZ69">
            <v>9.4112880000000008</v>
          </cell>
          <cell r="DA69">
            <v>12.241080999999999</v>
          </cell>
          <cell r="DB69">
            <v>10.849563</v>
          </cell>
          <cell r="DD69">
            <v>9.4941499999999994</v>
          </cell>
          <cell r="DE69">
            <v>5.6962200000000003</v>
          </cell>
        </row>
        <row r="70">
          <cell r="A70">
            <v>43405</v>
          </cell>
          <cell r="B70">
            <v>6.522869</v>
          </cell>
          <cell r="C70">
            <v>9.4190869999999993</v>
          </cell>
          <cell r="D70">
            <v>2.1751990000000001</v>
          </cell>
          <cell r="E70">
            <v>7.6544210000000001</v>
          </cell>
          <cell r="F70">
            <v>10.426959999999999</v>
          </cell>
          <cell r="G70">
            <v>0</v>
          </cell>
          <cell r="H70">
            <v>0</v>
          </cell>
          <cell r="J70">
            <v>7.0767680000000004</v>
          </cell>
          <cell r="K70">
            <v>10.301237</v>
          </cell>
          <cell r="L70">
            <v>8.5797369999999997</v>
          </cell>
          <cell r="M70">
            <v>3.1181899999999998</v>
          </cell>
          <cell r="N70">
            <v>3.140018</v>
          </cell>
          <cell r="R70">
            <v>0</v>
          </cell>
          <cell r="U70">
            <v>32.637267999999999</v>
          </cell>
          <cell r="V70">
            <v>28.639686999999999</v>
          </cell>
          <cell r="W70">
            <v>7.1338359999999996</v>
          </cell>
          <cell r="X70">
            <v>7.4040759999999999</v>
          </cell>
          <cell r="Y70">
            <v>7.8685939999999999</v>
          </cell>
          <cell r="Z70">
            <v>7.0928180000000003</v>
          </cell>
          <cell r="AB70">
            <v>5.2806439999999997</v>
          </cell>
          <cell r="AC70">
            <v>5.2835900000000002</v>
          </cell>
          <cell r="AD70">
            <v>7.251252</v>
          </cell>
          <cell r="AE70">
            <v>4.6597379999999999</v>
          </cell>
          <cell r="AF70">
            <v>3.3632399999999998</v>
          </cell>
          <cell r="AG70">
            <v>8.7010210000000008</v>
          </cell>
          <cell r="AH70">
            <v>0</v>
          </cell>
          <cell r="AI70">
            <v>0</v>
          </cell>
          <cell r="AJ70">
            <v>4.9094470000000001</v>
          </cell>
          <cell r="AK70">
            <v>0</v>
          </cell>
          <cell r="AL70">
            <v>0</v>
          </cell>
          <cell r="AM70">
            <v>8.7350060000000003</v>
          </cell>
          <cell r="AN70">
            <v>6.5696329999999996</v>
          </cell>
          <cell r="AO70">
            <v>8.6772559999999999</v>
          </cell>
          <cell r="AP70">
            <v>0</v>
          </cell>
          <cell r="AQ70">
            <v>8.8083960000000001</v>
          </cell>
          <cell r="AS70">
            <v>0</v>
          </cell>
          <cell r="AT70">
            <v>0</v>
          </cell>
          <cell r="AU70">
            <v>0</v>
          </cell>
          <cell r="AV70">
            <v>12.462963</v>
          </cell>
          <cell r="AW70">
            <v>8.6674349999999993</v>
          </cell>
          <cell r="AX70">
            <v>29.839001</v>
          </cell>
          <cell r="AY70">
            <v>15.801489</v>
          </cell>
          <cell r="AZ70">
            <v>13.309965</v>
          </cell>
          <cell r="BB70">
            <v>15.856544</v>
          </cell>
          <cell r="BC70">
            <v>7.3930949999999998</v>
          </cell>
          <cell r="BD70">
            <v>4.1199320000000004</v>
          </cell>
          <cell r="BE70">
            <v>6.2842289999999998</v>
          </cell>
          <cell r="BF70">
            <v>1.4021300000000001</v>
          </cell>
          <cell r="BG70">
            <v>3.7870349999999999</v>
          </cell>
          <cell r="BH70">
            <v>8.0394290000000002</v>
          </cell>
          <cell r="BI70">
            <v>0</v>
          </cell>
          <cell r="BJ70">
            <v>0</v>
          </cell>
          <cell r="BL70">
            <v>4.4680780000000002</v>
          </cell>
          <cell r="BM70">
            <v>4.8104880000000003</v>
          </cell>
          <cell r="BN70">
            <v>5.4797380000000002</v>
          </cell>
          <cell r="BO70">
            <v>2.2787989999999998</v>
          </cell>
          <cell r="BP70">
            <v>2.103243</v>
          </cell>
          <cell r="BT70">
            <v>2.2044609999999998</v>
          </cell>
          <cell r="BW70">
            <v>21.513029</v>
          </cell>
          <cell r="BX70">
            <v>20.091745</v>
          </cell>
          <cell r="BY70">
            <v>4.6039159999999999</v>
          </cell>
          <cell r="BZ70">
            <v>3.805123</v>
          </cell>
          <cell r="CA70">
            <v>5.0178770000000004</v>
          </cell>
          <cell r="CB70">
            <v>3.8284259999999999</v>
          </cell>
          <cell r="CD70">
            <v>3.4982869999999999</v>
          </cell>
          <cell r="CE70">
            <v>2.9395690000000001</v>
          </cell>
          <cell r="CF70">
            <v>4.1393519999999997</v>
          </cell>
          <cell r="CG70">
            <v>2.443432</v>
          </cell>
          <cell r="CH70">
            <v>1.989236</v>
          </cell>
          <cell r="CI70">
            <v>4.3081379999999996</v>
          </cell>
          <cell r="CJ70">
            <v>1.8143689999999999</v>
          </cell>
          <cell r="CK70">
            <v>0</v>
          </cell>
          <cell r="CL70">
            <v>3.9666139999999999</v>
          </cell>
          <cell r="CM70">
            <v>2.1740759999999999</v>
          </cell>
          <cell r="CN70">
            <v>0</v>
          </cell>
          <cell r="CO70">
            <v>4.1465870000000002</v>
          </cell>
          <cell r="CP70">
            <v>2.3876580000000001</v>
          </cell>
          <cell r="CQ70">
            <v>4.9213529999999999</v>
          </cell>
          <cell r="CR70">
            <v>0</v>
          </cell>
          <cell r="CS70">
            <v>4.750165</v>
          </cell>
          <cell r="CU70">
            <v>0</v>
          </cell>
          <cell r="CV70">
            <v>0</v>
          </cell>
          <cell r="CW70">
            <v>0</v>
          </cell>
          <cell r="CX70">
            <v>8.0634730000000001</v>
          </cell>
          <cell r="CY70">
            <v>5.7526409999999997</v>
          </cell>
          <cell r="CZ70">
            <v>12.114362</v>
          </cell>
          <cell r="DA70">
            <v>12.175862</v>
          </cell>
          <cell r="DB70">
            <v>10.729505</v>
          </cell>
          <cell r="DD70">
            <v>9.4925169999999994</v>
          </cell>
          <cell r="DE70">
            <v>5.6101650000000003</v>
          </cell>
        </row>
        <row r="71">
          <cell r="A71">
            <v>43374</v>
          </cell>
          <cell r="B71">
            <v>7.2679289999999996</v>
          </cell>
          <cell r="C71">
            <v>9.8778319999999997</v>
          </cell>
          <cell r="D71">
            <v>2.3321540000000001</v>
          </cell>
          <cell r="E71">
            <v>8.3159580000000002</v>
          </cell>
          <cell r="F71">
            <v>16.979289999999999</v>
          </cell>
          <cell r="G71">
            <v>0</v>
          </cell>
          <cell r="H71">
            <v>0</v>
          </cell>
          <cell r="J71">
            <v>7.8920110000000001</v>
          </cell>
          <cell r="K71">
            <v>10.038690000000001</v>
          </cell>
          <cell r="L71">
            <v>8.6804480000000002</v>
          </cell>
          <cell r="M71">
            <v>3.0741399999999999</v>
          </cell>
          <cell r="N71">
            <v>3.2917350000000001</v>
          </cell>
          <cell r="R71">
            <v>3.1167340000000001</v>
          </cell>
          <cell r="U71">
            <v>37.616849999999999</v>
          </cell>
          <cell r="V71">
            <v>28.642928000000001</v>
          </cell>
          <cell r="W71">
            <v>7.4888250000000003</v>
          </cell>
          <cell r="X71">
            <v>8.534516</v>
          </cell>
          <cell r="Y71">
            <v>9.0586760000000002</v>
          </cell>
          <cell r="Z71">
            <v>7.0225239999999998</v>
          </cell>
          <cell r="AB71">
            <v>5.3346020000000003</v>
          </cell>
          <cell r="AC71">
            <v>5.3550120000000003</v>
          </cell>
          <cell r="AD71">
            <v>7.1831529999999999</v>
          </cell>
          <cell r="AE71">
            <v>4.6456189999999999</v>
          </cell>
          <cell r="AF71">
            <v>3.3525420000000001</v>
          </cell>
          <cell r="AG71">
            <v>8.7060499999999994</v>
          </cell>
          <cell r="AH71">
            <v>2.8903300000000001</v>
          </cell>
          <cell r="AI71">
            <v>0</v>
          </cell>
          <cell r="AJ71">
            <v>4.9094470000000001</v>
          </cell>
          <cell r="AK71">
            <v>3.9110990000000001</v>
          </cell>
          <cell r="AL71">
            <v>0</v>
          </cell>
          <cell r="AM71">
            <v>8.8329520000000006</v>
          </cell>
          <cell r="AN71">
            <v>6.6096240000000002</v>
          </cell>
          <cell r="AO71">
            <v>8.7406670000000002</v>
          </cell>
          <cell r="AP71">
            <v>0</v>
          </cell>
          <cell r="AQ71">
            <v>8.7759640000000001</v>
          </cell>
          <cell r="AS71">
            <v>0</v>
          </cell>
          <cell r="AT71">
            <v>0</v>
          </cell>
          <cell r="AU71">
            <v>0</v>
          </cell>
          <cell r="AV71">
            <v>10.9315</v>
          </cell>
          <cell r="AW71">
            <v>8.8170769999999994</v>
          </cell>
          <cell r="AX71">
            <v>31.725135999999999</v>
          </cell>
          <cell r="AY71">
            <v>16.799613000000001</v>
          </cell>
          <cell r="AZ71">
            <v>14.608846</v>
          </cell>
          <cell r="BB71">
            <v>15.856544</v>
          </cell>
          <cell r="BC71">
            <v>7.3930949999999998</v>
          </cell>
          <cell r="BD71">
            <v>4.4136600000000001</v>
          </cell>
          <cell r="BE71">
            <v>6.1686860000000001</v>
          </cell>
          <cell r="BF71">
            <v>1.5135099999999999</v>
          </cell>
          <cell r="BG71">
            <v>3.9900730000000002</v>
          </cell>
          <cell r="BH71">
            <v>8.7351530000000004</v>
          </cell>
          <cell r="BI71">
            <v>0</v>
          </cell>
          <cell r="BJ71">
            <v>0</v>
          </cell>
          <cell r="BL71">
            <v>4.2332130000000001</v>
          </cell>
          <cell r="BM71">
            <v>4.1690680000000002</v>
          </cell>
          <cell r="BN71">
            <v>5.9497809999999998</v>
          </cell>
          <cell r="BO71">
            <v>2.181778</v>
          </cell>
          <cell r="BP71">
            <v>2.389767</v>
          </cell>
          <cell r="BT71">
            <v>2.0788799999999998</v>
          </cell>
          <cell r="BW71">
            <v>23.515366</v>
          </cell>
          <cell r="BX71">
            <v>21.866603000000001</v>
          </cell>
          <cell r="BY71">
            <v>4.8935320000000004</v>
          </cell>
          <cell r="BZ71">
            <v>5.2292430000000003</v>
          </cell>
          <cell r="CA71">
            <v>5.2749480000000002</v>
          </cell>
          <cell r="CB71">
            <v>4.178096</v>
          </cell>
          <cell r="CD71">
            <v>3.5201880000000001</v>
          </cell>
          <cell r="CE71">
            <v>3.0468989999999998</v>
          </cell>
          <cell r="CF71">
            <v>4.1816509999999996</v>
          </cell>
          <cell r="CG71">
            <v>2.4332530000000001</v>
          </cell>
          <cell r="CH71">
            <v>1.956707</v>
          </cell>
          <cell r="CI71">
            <v>4.421659</v>
          </cell>
          <cell r="CJ71">
            <v>1.7101630000000001</v>
          </cell>
          <cell r="CK71">
            <v>0</v>
          </cell>
          <cell r="CL71">
            <v>3.982027</v>
          </cell>
          <cell r="CM71">
            <v>2.4237890000000002</v>
          </cell>
          <cell r="CN71">
            <v>0</v>
          </cell>
          <cell r="CO71">
            <v>4.2593920000000001</v>
          </cell>
          <cell r="CP71">
            <v>2.3466290000000001</v>
          </cell>
          <cell r="CQ71">
            <v>5.1278879999999996</v>
          </cell>
          <cell r="CR71">
            <v>0</v>
          </cell>
          <cell r="CS71">
            <v>5.3718279999999998</v>
          </cell>
          <cell r="CU71">
            <v>0</v>
          </cell>
          <cell r="CV71">
            <v>0</v>
          </cell>
          <cell r="CW71">
            <v>0</v>
          </cell>
          <cell r="CX71">
            <v>8.7178470000000008</v>
          </cell>
          <cell r="CY71">
            <v>5.638134</v>
          </cell>
          <cell r="CZ71">
            <v>11.788913000000001</v>
          </cell>
          <cell r="DA71">
            <v>11.262229</v>
          </cell>
          <cell r="DB71">
            <v>9.9170320000000007</v>
          </cell>
          <cell r="DD71">
            <v>9.383877</v>
          </cell>
          <cell r="DE71">
            <v>5.6468920000000002</v>
          </cell>
        </row>
      </sheetData>
      <sheetData sheetId="3">
        <row r="7">
          <cell r="A7">
            <v>45323</v>
          </cell>
          <cell r="B7">
            <v>2.9153003053642004</v>
          </cell>
          <cell r="C7">
            <v>1.685788928980221</v>
          </cell>
          <cell r="D7">
            <v>2.9331104410796986</v>
          </cell>
          <cell r="E7">
            <v>1.5585105064151132</v>
          </cell>
          <cell r="F7">
            <v>2.9631864519562661</v>
          </cell>
          <cell r="G7">
            <v>1.9624583257945885</v>
          </cell>
          <cell r="J7">
            <v>490.72550000000001</v>
          </cell>
          <cell r="K7">
            <v>3555.77</v>
          </cell>
          <cell r="L7">
            <v>191.93129999999999</v>
          </cell>
          <cell r="M7">
            <v>1004.2769000000001</v>
          </cell>
          <cell r="N7">
            <v>162.90470000000002</v>
          </cell>
          <cell r="O7">
            <v>667.10930000000008</v>
          </cell>
          <cell r="P7">
            <v>1003.102</v>
          </cell>
          <cell r="Q7">
            <v>6212.3986999999997</v>
          </cell>
        </row>
        <row r="8">
          <cell r="A8">
            <v>45292</v>
          </cell>
          <cell r="B8">
            <v>3.0205001304388643</v>
          </cell>
          <cell r="C8">
            <v>1.7953216652940029</v>
          </cell>
          <cell r="D8">
            <v>3.0603357704188894</v>
          </cell>
          <cell r="E8">
            <v>1.5633052549087059</v>
          </cell>
          <cell r="F8">
            <v>3.0815338472186893</v>
          </cell>
          <cell r="G8">
            <v>1.9577979775136598</v>
          </cell>
          <cell r="J8">
            <v>423.95340000000004</v>
          </cell>
          <cell r="K8">
            <v>3399.5942999999997</v>
          </cell>
          <cell r="L8">
            <v>203.87739999999999</v>
          </cell>
          <cell r="M8">
            <v>993.0163</v>
          </cell>
          <cell r="N8">
            <v>169.03899999999999</v>
          </cell>
          <cell r="O8">
            <v>859.61519999999996</v>
          </cell>
          <cell r="P8">
            <v>942.63280000000009</v>
          </cell>
          <cell r="Q8">
            <v>6221.2859000000008</v>
          </cell>
        </row>
        <row r="9">
          <cell r="A9">
            <v>45261</v>
          </cell>
          <cell r="B9">
            <v>2.9200420187279597</v>
          </cell>
          <cell r="C9">
            <v>1.7695804998177922</v>
          </cell>
          <cell r="D9">
            <v>3.1824955868333578</v>
          </cell>
          <cell r="E9">
            <v>1.590004676721458</v>
          </cell>
          <cell r="F9">
            <v>3.0898711052987782</v>
          </cell>
          <cell r="G9">
            <v>1.8432212751607615</v>
          </cell>
          <cell r="J9">
            <v>575.1721</v>
          </cell>
          <cell r="K9">
            <v>4616.9825000000001</v>
          </cell>
          <cell r="L9">
            <v>275.87900000000002</v>
          </cell>
          <cell r="M9">
            <v>1458.7141999999999</v>
          </cell>
          <cell r="N9">
            <v>294.77550000000002</v>
          </cell>
          <cell r="O9">
            <v>1633.943</v>
          </cell>
          <cell r="P9">
            <v>1298.2648000000002</v>
          </cell>
          <cell r="Q9">
            <v>9070.6280000000006</v>
          </cell>
        </row>
        <row r="10">
          <cell r="A10">
            <v>45231</v>
          </cell>
          <cell r="B10">
            <v>3.007841831639972</v>
          </cell>
          <cell r="C10">
            <v>1.7179149209514477</v>
          </cell>
          <cell r="D10">
            <v>3.0691938591226862</v>
          </cell>
          <cell r="E10">
            <v>1.6363443080417961</v>
          </cell>
          <cell r="F10">
            <v>3.0298865389251364</v>
          </cell>
          <cell r="G10">
            <v>1.7018454391620177</v>
          </cell>
          <cell r="J10">
            <v>434.9239</v>
          </cell>
          <cell r="K10">
            <v>3500.6902999999998</v>
          </cell>
          <cell r="L10">
            <v>215.6174</v>
          </cell>
          <cell r="M10">
            <v>1082.7257999999999</v>
          </cell>
          <cell r="N10">
            <v>190.40010000000001</v>
          </cell>
          <cell r="O10">
            <v>1165.6575</v>
          </cell>
          <cell r="P10">
            <v>980.0551999999999</v>
          </cell>
          <cell r="Q10">
            <v>6713.0596999999998</v>
          </cell>
        </row>
        <row r="11">
          <cell r="A11">
            <v>45200</v>
          </cell>
          <cell r="B11">
            <v>2.8822903015751695</v>
          </cell>
          <cell r="C11">
            <v>1.6943882365764384</v>
          </cell>
          <cell r="D11">
            <v>2.7756446019881329</v>
          </cell>
          <cell r="E11">
            <v>1.5426520229020222</v>
          </cell>
          <cell r="F11">
            <v>2.5723975075966772</v>
          </cell>
          <cell r="G11">
            <v>1.9250697626061342</v>
          </cell>
          <cell r="J11">
            <v>429.53469999999999</v>
          </cell>
          <cell r="K11">
            <v>3497.3355999999999</v>
          </cell>
          <cell r="L11">
            <v>194.655</v>
          </cell>
          <cell r="M11">
            <v>1033.9873</v>
          </cell>
          <cell r="N11">
            <v>193.27529999999999</v>
          </cell>
          <cell r="O11">
            <v>721.375</v>
          </cell>
          <cell r="P11">
            <v>964.15150000000006</v>
          </cell>
          <cell r="Q11">
            <v>6178.8991999999998</v>
          </cell>
        </row>
        <row r="12">
          <cell r="A12">
            <v>45170</v>
          </cell>
          <cell r="B12">
            <v>3.1617074106710406</v>
          </cell>
          <cell r="C12">
            <v>1.8544506021375609</v>
          </cell>
          <cell r="D12">
            <v>3.4463917849085521</v>
          </cell>
          <cell r="E12">
            <v>1.6571860588750948</v>
          </cell>
          <cell r="F12">
            <v>3.3602551667537117</v>
          </cell>
          <cell r="G12">
            <v>2.2036077255253002</v>
          </cell>
          <cell r="J12">
            <v>580.58440000000007</v>
          </cell>
          <cell r="K12">
            <v>3643.5362</v>
          </cell>
          <cell r="L12">
            <v>204.07320000000001</v>
          </cell>
          <cell r="M12">
            <v>1052.8017</v>
          </cell>
          <cell r="N12">
            <v>53.612000000000002</v>
          </cell>
          <cell r="O12">
            <v>388.64929999999998</v>
          </cell>
          <cell r="P12">
            <v>997.82819999999992</v>
          </cell>
          <cell r="Q12">
            <v>6432.1619000000001</v>
          </cell>
        </row>
        <row r="13">
          <cell r="A13">
            <v>45139</v>
          </cell>
          <cell r="B13">
            <v>3.5049651778967075</v>
          </cell>
          <cell r="C13">
            <v>1.9919157235375617</v>
          </cell>
          <cell r="D13">
            <v>3.6905387185445573</v>
          </cell>
          <cell r="E13">
            <v>1.786265876333907</v>
          </cell>
          <cell r="F13">
            <v>3.7041606192549588</v>
          </cell>
          <cell r="G13">
            <v>2.6974379348112199</v>
          </cell>
          <cell r="J13">
            <v>387.19659999999999</v>
          </cell>
          <cell r="K13">
            <v>2923.7867000000001</v>
          </cell>
          <cell r="L13">
            <v>143.51650000000001</v>
          </cell>
          <cell r="M13">
            <v>724.99419999999998</v>
          </cell>
          <cell r="N13">
            <v>4.1340000000000003</v>
          </cell>
          <cell r="O13">
            <v>101.43769999999999</v>
          </cell>
          <cell r="P13">
            <v>689.2758</v>
          </cell>
          <cell r="Q13">
            <v>4907.4344000000001</v>
          </cell>
        </row>
        <row r="14">
          <cell r="A14">
            <v>45108</v>
          </cell>
          <cell r="B14">
            <v>3.6799028941796741</v>
          </cell>
          <cell r="C14">
            <v>1.9542190214853634</v>
          </cell>
          <cell r="D14">
            <v>3.82400323589785</v>
          </cell>
          <cell r="E14">
            <v>1.8021370283089355</v>
          </cell>
          <cell r="F14">
            <v>3.8850751025937282</v>
          </cell>
          <cell r="G14">
            <v>2.6873159165273748</v>
          </cell>
          <cell r="J14">
            <v>280.60109999999997</v>
          </cell>
          <cell r="K14">
            <v>2215.5315000000001</v>
          </cell>
          <cell r="L14">
            <v>89.248800000000003</v>
          </cell>
          <cell r="M14">
            <v>709.33080000000007</v>
          </cell>
          <cell r="N14">
            <v>5.0198</v>
          </cell>
          <cell r="O14">
            <v>60.604300000000002</v>
          </cell>
          <cell r="P14">
            <v>661.20889999999997</v>
          </cell>
          <cell r="Q14">
            <v>4919.8752999999997</v>
          </cell>
        </row>
        <row r="15">
          <cell r="A15">
            <v>45078</v>
          </cell>
          <cell r="B15">
            <v>3.3916746732912562</v>
          </cell>
          <cell r="C15">
            <v>1.8123552317518696</v>
          </cell>
          <cell r="D15">
            <v>3.0967921795800146</v>
          </cell>
          <cell r="E15">
            <v>1.6641448496337392</v>
          </cell>
          <cell r="F15">
            <v>3.2934621099554233</v>
          </cell>
          <cell r="G15">
            <v>2.1065772267157459</v>
          </cell>
          <cell r="J15">
            <v>273.00309999999996</v>
          </cell>
          <cell r="K15">
            <v>3423.748</v>
          </cell>
          <cell r="L15">
            <v>138.1</v>
          </cell>
          <cell r="M15">
            <v>847.51059999999995</v>
          </cell>
          <cell r="N15">
            <v>5.3840000000000003</v>
          </cell>
          <cell r="O15">
            <v>41.293999999999997</v>
          </cell>
          <cell r="P15">
            <v>1077.7838999999999</v>
          </cell>
          <cell r="Q15">
            <v>6268.2115999999996</v>
          </cell>
        </row>
        <row r="16">
          <cell r="A16">
            <v>45047</v>
          </cell>
          <cell r="B16">
            <v>2.7059928207176154</v>
          </cell>
          <cell r="C16">
            <v>1.6815851924158838</v>
          </cell>
          <cell r="D16">
            <v>2.7912760660443801</v>
          </cell>
          <cell r="E16">
            <v>1.4819942396038586</v>
          </cell>
          <cell r="F16">
            <v>2.8153067678684374</v>
          </cell>
          <cell r="G16">
            <v>1.67167073299586</v>
          </cell>
          <cell r="J16">
            <v>377.11290000000002</v>
          </cell>
          <cell r="K16">
            <v>3021.8892999999998</v>
          </cell>
          <cell r="L16">
            <v>179.46720000000002</v>
          </cell>
          <cell r="M16">
            <v>867.8916999999999</v>
          </cell>
          <cell r="N16">
            <v>4.7430000000000003</v>
          </cell>
          <cell r="O16">
            <v>83.285600000000002</v>
          </cell>
          <cell r="P16">
            <v>802.80319999999995</v>
          </cell>
          <cell r="Q16">
            <v>5938.9934000000003</v>
          </cell>
        </row>
        <row r="17">
          <cell r="A17">
            <v>45017</v>
          </cell>
          <cell r="B17">
            <v>2.6752986680830215</v>
          </cell>
          <cell r="C17">
            <v>1.6919107227020129</v>
          </cell>
          <cell r="D17">
            <v>2.7661233766493134</v>
          </cell>
          <cell r="E17">
            <v>1.4767971778526701</v>
          </cell>
          <cell r="F17">
            <v>2.7885818500819539</v>
          </cell>
          <cell r="G17">
            <v>1.8518303478416283</v>
          </cell>
          <cell r="J17">
            <v>543.55489999999998</v>
          </cell>
          <cell r="K17">
            <v>2949.4217000000003</v>
          </cell>
          <cell r="L17">
            <v>175.24710000000002</v>
          </cell>
          <cell r="M17">
            <v>959.77980000000002</v>
          </cell>
          <cell r="N17">
            <v>43.317</v>
          </cell>
          <cell r="O17">
            <v>202.5462</v>
          </cell>
          <cell r="P17">
            <v>980.89190000000008</v>
          </cell>
          <cell r="Q17">
            <v>5873.1710000000003</v>
          </cell>
        </row>
        <row r="18">
          <cell r="A18">
            <v>44986</v>
          </cell>
          <cell r="B18">
            <v>2.6470010510974333</v>
          </cell>
          <cell r="C18">
            <v>1.7277675002724753</v>
          </cell>
          <cell r="D18">
            <v>2.7677828165196026</v>
          </cell>
          <cell r="E18">
            <v>1.4988177630231427</v>
          </cell>
          <cell r="F18">
            <v>2.714330857955443</v>
          </cell>
          <cell r="G18">
            <v>1.8210510120970753</v>
          </cell>
          <cell r="J18">
            <v>590.14509999999996</v>
          </cell>
          <cell r="K18">
            <v>4511.4169000000002</v>
          </cell>
          <cell r="L18">
            <v>241.5506</v>
          </cell>
          <cell r="M18">
            <v>1215.1963000000001</v>
          </cell>
          <cell r="N18">
            <v>126.58</v>
          </cell>
          <cell r="O18">
            <v>672.07980000000009</v>
          </cell>
          <cell r="P18">
            <v>1134.3768</v>
          </cell>
          <cell r="Q18">
            <v>8045.8329000000003</v>
          </cell>
        </row>
        <row r="19">
          <cell r="A19">
            <v>44958</v>
          </cell>
          <cell r="B19">
            <v>2.6521002120502364</v>
          </cell>
          <cell r="C19">
            <v>1.6574836103572679</v>
          </cell>
          <cell r="D19">
            <v>2.733618945931712</v>
          </cell>
          <cell r="E19">
            <v>1.4907494246970401</v>
          </cell>
          <cell r="F19">
            <v>2.7281123853084006</v>
          </cell>
          <cell r="G19">
            <v>1.7550517700751269</v>
          </cell>
          <cell r="J19">
            <v>516.00980000000004</v>
          </cell>
          <cell r="K19">
            <v>3526.6327000000001</v>
          </cell>
          <cell r="L19">
            <v>195.18279999999999</v>
          </cell>
          <cell r="M19">
            <v>1012.51</v>
          </cell>
          <cell r="N19">
            <v>162.53370000000001</v>
          </cell>
          <cell r="O19">
            <v>759.35759999999993</v>
          </cell>
          <cell r="P19">
            <v>1018.0118</v>
          </cell>
          <cell r="Q19">
            <v>6202.7034999999996</v>
          </cell>
        </row>
        <row r="20">
          <cell r="A20">
            <v>44927</v>
          </cell>
          <cell r="B20">
            <v>2.5907428256629403</v>
          </cell>
          <cell r="C20">
            <v>1.7396835248787044</v>
          </cell>
          <cell r="D20">
            <v>2.7721223899744385</v>
          </cell>
          <cell r="E20">
            <v>1.5369783206275618</v>
          </cell>
          <cell r="F20">
            <v>2.7564890608967061</v>
          </cell>
          <cell r="G20">
            <v>1.8332618688284652</v>
          </cell>
          <cell r="J20">
            <v>519.51490000000001</v>
          </cell>
          <cell r="K20">
            <v>3508.4463999999998</v>
          </cell>
          <cell r="L20">
            <v>208.90600000000001</v>
          </cell>
          <cell r="M20">
            <v>1063.9653000000001</v>
          </cell>
          <cell r="N20">
            <v>181.85220000000001</v>
          </cell>
          <cell r="O20">
            <v>858.00169999999991</v>
          </cell>
          <cell r="P20">
            <v>1058.7728</v>
          </cell>
          <cell r="Q20">
            <v>6408.2394000000004</v>
          </cell>
        </row>
        <row r="21">
          <cell r="A21">
            <v>44896</v>
          </cell>
          <cell r="B21">
            <v>2.8751272282742897</v>
          </cell>
          <cell r="C21">
            <v>1.7749070188406895</v>
          </cell>
          <cell r="D21">
            <v>2.8474582194392988</v>
          </cell>
          <cell r="E21">
            <v>1.5987562342465287</v>
          </cell>
          <cell r="F21">
            <v>2.7445098720901595</v>
          </cell>
          <cell r="G21">
            <v>1.8307278329261094</v>
          </cell>
          <cell r="J21">
            <v>600.5936999999999</v>
          </cell>
          <cell r="K21">
            <v>4587.3002999999999</v>
          </cell>
          <cell r="L21">
            <v>263.25640000000004</v>
          </cell>
          <cell r="M21">
            <v>1407.4676000000002</v>
          </cell>
          <cell r="N21">
            <v>276.13200000000001</v>
          </cell>
          <cell r="O21">
            <v>1716.6632</v>
          </cell>
          <cell r="P21">
            <v>1309.2723000000001</v>
          </cell>
          <cell r="Q21">
            <v>9101.0944</v>
          </cell>
        </row>
        <row r="22">
          <cell r="A22">
            <v>44866</v>
          </cell>
          <cell r="B22">
            <v>2.8491238582444209</v>
          </cell>
          <cell r="C22">
            <v>1.7532122593079598</v>
          </cell>
          <cell r="D22">
            <v>2.8681407080828603</v>
          </cell>
          <cell r="E22">
            <v>1.6187155101986062</v>
          </cell>
          <cell r="F22">
            <v>2.8555661760020392</v>
          </cell>
          <cell r="G22">
            <v>1.7599330968546831</v>
          </cell>
          <cell r="J22">
            <v>400.53449999999998</v>
          </cell>
          <cell r="K22">
            <v>3331.02</v>
          </cell>
          <cell r="L22">
            <v>189.3253</v>
          </cell>
          <cell r="M22">
            <v>1051.0897</v>
          </cell>
          <cell r="N22">
            <v>156.93</v>
          </cell>
          <cell r="O22">
            <v>1026.6184000000001</v>
          </cell>
          <cell r="P22">
            <v>881.548</v>
          </cell>
          <cell r="Q22">
            <v>6315.2330000000002</v>
          </cell>
        </row>
        <row r="23">
          <cell r="A23">
            <v>44835</v>
          </cell>
          <cell r="B23">
            <v>2.5441987083120652</v>
          </cell>
          <cell r="C23">
            <v>1.7296077620446515</v>
          </cell>
          <cell r="D23">
            <v>2.7203526796674677</v>
          </cell>
          <cell r="E23">
            <v>1.48627930036153</v>
          </cell>
          <cell r="F23">
            <v>2.6503259424710541</v>
          </cell>
          <cell r="G23">
            <v>1.7928514989245683</v>
          </cell>
          <cell r="J23">
            <v>514.86120000000005</v>
          </cell>
          <cell r="K23">
            <v>3022.6881000000003</v>
          </cell>
          <cell r="L23">
            <v>181.66060000000002</v>
          </cell>
          <cell r="M23">
            <v>1048.9588999999999</v>
          </cell>
          <cell r="N23">
            <v>150.60939999999999</v>
          </cell>
          <cell r="O23">
            <v>815.16110000000003</v>
          </cell>
          <cell r="P23">
            <v>957.48209999999995</v>
          </cell>
          <cell r="Q23">
            <v>5816.5424999999996</v>
          </cell>
        </row>
        <row r="24">
          <cell r="A24">
            <v>44805</v>
          </cell>
          <cell r="B24">
            <v>2.6698393145091317</v>
          </cell>
          <cell r="C24">
            <v>1.8205843145364744</v>
          </cell>
          <cell r="D24">
            <v>3.0670261604258737</v>
          </cell>
          <cell r="E24">
            <v>1.5594373800274679</v>
          </cell>
          <cell r="F24">
            <v>3.0543400558889156</v>
          </cell>
          <cell r="G24">
            <v>1.7820191133114105</v>
          </cell>
          <cell r="J24">
            <v>731.90180000000009</v>
          </cell>
          <cell r="K24">
            <v>3722.4197999999997</v>
          </cell>
          <cell r="L24">
            <v>210.203</v>
          </cell>
          <cell r="M24">
            <v>1241.3779</v>
          </cell>
          <cell r="N24">
            <v>92.325999999999993</v>
          </cell>
          <cell r="O24">
            <v>620.84480000000008</v>
          </cell>
          <cell r="P24">
            <v>1236.0038</v>
          </cell>
          <cell r="Q24">
            <v>6825.7314000000006</v>
          </cell>
        </row>
        <row r="25">
          <cell r="A25">
            <v>44774</v>
          </cell>
          <cell r="B25">
            <v>3.0387313385038204</v>
          </cell>
          <cell r="C25">
            <v>1.7999026194240706</v>
          </cell>
          <cell r="D25">
            <v>3.2634449443236386</v>
          </cell>
          <cell r="E25">
            <v>1.5320928648344079</v>
          </cell>
          <cell r="F25">
            <v>3.2708333333333335</v>
          </cell>
          <cell r="G25">
            <v>1.9862791026391777</v>
          </cell>
          <cell r="J25">
            <v>412.18559999999997</v>
          </cell>
          <cell r="K25">
            <v>3085.8310000000001</v>
          </cell>
          <cell r="L25">
            <v>118.7398</v>
          </cell>
          <cell r="M25">
            <v>772.74030000000005</v>
          </cell>
          <cell r="N25">
            <v>1.968</v>
          </cell>
          <cell r="O25">
            <v>99.046000000000006</v>
          </cell>
          <cell r="P25">
            <v>666.14409999999998</v>
          </cell>
          <cell r="Q25">
            <v>4884.3527999999997</v>
          </cell>
        </row>
        <row r="26">
          <cell r="A26">
            <v>44743</v>
          </cell>
          <cell r="B26">
            <v>3.4988981250009847</v>
          </cell>
          <cell r="C26">
            <v>1.9122618770220003</v>
          </cell>
          <cell r="D26">
            <v>3.6031812013252971</v>
          </cell>
          <cell r="E26">
            <v>1.8075952322429036</v>
          </cell>
          <cell r="F26" t="str">
            <v>-</v>
          </cell>
          <cell r="G26">
            <v>1.9780399964863993</v>
          </cell>
          <cell r="J26">
            <v>317.4135</v>
          </cell>
          <cell r="K26">
            <v>2158.2282999999998</v>
          </cell>
          <cell r="L26">
            <v>89.972300000000004</v>
          </cell>
          <cell r="M26">
            <v>551.67240000000004</v>
          </cell>
          <cell r="N26">
            <v>0</v>
          </cell>
          <cell r="O26">
            <v>54.644800000000004</v>
          </cell>
          <cell r="P26">
            <v>631.08709999999996</v>
          </cell>
          <cell r="Q26">
            <v>4597.2424000000001</v>
          </cell>
        </row>
        <row r="27">
          <cell r="A27">
            <v>44713</v>
          </cell>
          <cell r="B27">
            <v>3.2256324271045145</v>
          </cell>
          <cell r="C27">
            <v>1.7740908640792175</v>
          </cell>
          <cell r="D27">
            <v>3.0619217738903726</v>
          </cell>
          <cell r="E27">
            <v>1.7756264027199482</v>
          </cell>
          <cell r="F27" t="str">
            <v>-</v>
          </cell>
          <cell r="G27">
            <v>1.982722491333049</v>
          </cell>
          <cell r="J27">
            <v>424.28209999999996</v>
          </cell>
          <cell r="K27">
            <v>2869.9613999999997</v>
          </cell>
          <cell r="L27">
            <v>89.908600000000007</v>
          </cell>
          <cell r="M27">
            <v>1053.6671999999999</v>
          </cell>
          <cell r="N27">
            <v>0.80700000000000005</v>
          </cell>
          <cell r="O27">
            <v>67.38239999999999</v>
          </cell>
          <cell r="P27">
            <v>950.62490000000003</v>
          </cell>
          <cell r="Q27">
            <v>6625.5472</v>
          </cell>
        </row>
        <row r="28">
          <cell r="A28">
            <v>44682</v>
          </cell>
          <cell r="B28">
            <v>2.4383673647349826</v>
          </cell>
          <cell r="C28">
            <v>1.5325595900337621</v>
          </cell>
          <cell r="D28">
            <v>2.4864634434271622</v>
          </cell>
          <cell r="E28">
            <v>1.3981645556158089</v>
          </cell>
          <cell r="F28">
            <v>2.586562150055991</v>
          </cell>
          <cell r="G28">
            <v>1.5706279366631357</v>
          </cell>
          <cell r="J28">
            <v>444.94690000000003</v>
          </cell>
          <cell r="K28">
            <v>2913.3521000000001</v>
          </cell>
          <cell r="L28">
            <v>76.238</v>
          </cell>
          <cell r="M28">
            <v>912.07339999999999</v>
          </cell>
          <cell r="N28">
            <v>22.324999999999999</v>
          </cell>
          <cell r="O28">
            <v>73.638000000000005</v>
          </cell>
          <cell r="P28">
            <v>715.01990000000001</v>
          </cell>
          <cell r="Q28">
            <v>5585.1960999999992</v>
          </cell>
        </row>
        <row r="29">
          <cell r="A29">
            <v>44652</v>
          </cell>
          <cell r="B29">
            <v>2.392391781573135</v>
          </cell>
          <cell r="C29">
            <v>1.6563246663278171</v>
          </cell>
          <cell r="D29">
            <v>2.4827198806774442</v>
          </cell>
          <cell r="E29">
            <v>1.3254200236106612</v>
          </cell>
          <cell r="F29">
            <v>2.5916257598907708</v>
          </cell>
          <cell r="G29">
            <v>1.9669814164727875</v>
          </cell>
          <cell r="J29">
            <v>475.5752</v>
          </cell>
          <cell r="K29">
            <v>3225.2239</v>
          </cell>
          <cell r="L29">
            <v>83.135999999999996</v>
          </cell>
          <cell r="M29">
            <v>1010.3063000000001</v>
          </cell>
          <cell r="N29">
            <v>30.760999999999999</v>
          </cell>
          <cell r="O29">
            <v>273.6671</v>
          </cell>
          <cell r="P29">
            <v>647.99419999999998</v>
          </cell>
          <cell r="Q29">
            <v>6067.6756999999998</v>
          </cell>
        </row>
        <row r="30">
          <cell r="A30">
            <v>44621</v>
          </cell>
          <cell r="B30">
            <v>2.5848739905592266</v>
          </cell>
          <cell r="C30">
            <v>1.6958244672417162</v>
          </cell>
          <cell r="D30">
            <v>2.5354426841285038</v>
          </cell>
          <cell r="E30">
            <v>1.3358522564303774</v>
          </cell>
          <cell r="F30">
            <v>2.5727353946550653</v>
          </cell>
          <cell r="G30">
            <v>1.8364714701125151</v>
          </cell>
          <cell r="J30">
            <v>537.26530000000002</v>
          </cell>
          <cell r="K30">
            <v>4383.2730000000001</v>
          </cell>
          <cell r="L30">
            <v>143.09299999999999</v>
          </cell>
          <cell r="M30">
            <v>1269.7621999999999</v>
          </cell>
          <cell r="N30">
            <v>51.488</v>
          </cell>
          <cell r="O30">
            <v>634.20859999999993</v>
          </cell>
          <cell r="P30">
            <v>869.48230000000001</v>
          </cell>
          <cell r="Q30">
            <v>7853.1759000000002</v>
          </cell>
        </row>
        <row r="31">
          <cell r="A31">
            <v>44593</v>
          </cell>
          <cell r="B31">
            <v>2.6147316225063646</v>
          </cell>
          <cell r="C31">
            <v>1.6740801283010056</v>
          </cell>
          <cell r="D31">
            <v>2.5520978463930151</v>
          </cell>
          <cell r="E31">
            <v>1.3894462437064787</v>
          </cell>
          <cell r="F31">
            <v>2.5479908460658276</v>
          </cell>
          <cell r="G31">
            <v>1.7539395898839609</v>
          </cell>
          <cell r="J31">
            <v>399.62740000000002</v>
          </cell>
          <cell r="K31">
            <v>3523.4642000000003</v>
          </cell>
          <cell r="L31">
            <v>197.0926</v>
          </cell>
          <cell r="M31">
            <v>1087.3285000000001</v>
          </cell>
          <cell r="N31">
            <v>89.141999999999996</v>
          </cell>
          <cell r="O31">
            <v>835.73419999999999</v>
          </cell>
          <cell r="P31">
            <v>757.44409999999993</v>
          </cell>
          <cell r="Q31">
            <v>6409.8662000000004</v>
          </cell>
        </row>
        <row r="32">
          <cell r="A32">
            <v>44562</v>
          </cell>
          <cell r="B32">
            <v>2.6506359738955005</v>
          </cell>
          <cell r="C32">
            <v>1.6530109689365966</v>
          </cell>
          <cell r="D32">
            <v>2.555952814070531</v>
          </cell>
          <cell r="E32">
            <v>1.3941302855449771</v>
          </cell>
          <cell r="F32">
            <v>2.5773202411729925</v>
          </cell>
          <cell r="G32">
            <v>1.7391748601788475</v>
          </cell>
          <cell r="J32">
            <v>442.34520000000003</v>
          </cell>
          <cell r="K32">
            <v>3522.2831000000001</v>
          </cell>
          <cell r="L32">
            <v>224.28720000000001</v>
          </cell>
          <cell r="M32">
            <v>1134.0245</v>
          </cell>
          <cell r="N32">
            <v>86.759299999999996</v>
          </cell>
          <cell r="O32">
            <v>951.17939999999999</v>
          </cell>
          <cell r="P32">
            <v>851.82960000000003</v>
          </cell>
          <cell r="Q32">
            <v>6634.6534000000001</v>
          </cell>
        </row>
        <row r="33">
          <cell r="A33">
            <v>44531</v>
          </cell>
          <cell r="B33">
            <v>2.5488985295043363</v>
          </cell>
          <cell r="C33">
            <v>1.7353693531154193</v>
          </cell>
          <cell r="D33">
            <v>2.5751647160318512</v>
          </cell>
          <cell r="E33">
            <v>1.3833791087259399</v>
          </cell>
          <cell r="F33">
            <v>2.5818983732443628</v>
          </cell>
          <cell r="G33">
            <v>1.7638331284136497</v>
          </cell>
          <cell r="J33">
            <v>579.83849999999995</v>
          </cell>
          <cell r="K33">
            <v>4294.6734000000006</v>
          </cell>
          <cell r="L33">
            <v>261.96600000000001</v>
          </cell>
          <cell r="M33">
            <v>1476.1206000000002</v>
          </cell>
          <cell r="N33">
            <v>221.01660000000001</v>
          </cell>
          <cell r="O33">
            <v>1667.0758999999998</v>
          </cell>
          <cell r="P33">
            <v>1168.2073</v>
          </cell>
          <cell r="Q33">
            <v>8802.1234999999997</v>
          </cell>
        </row>
        <row r="34">
          <cell r="A34">
            <v>44501</v>
          </cell>
          <cell r="B34">
            <v>2.5909778961691532</v>
          </cell>
          <cell r="C34">
            <v>1.7245780208464896</v>
          </cell>
          <cell r="D34">
            <v>2.7166439170759613</v>
          </cell>
          <cell r="E34">
            <v>1.4446413396262416</v>
          </cell>
          <cell r="F34">
            <v>2.7714151785383736</v>
          </cell>
          <cell r="G34">
            <v>1.7854696141360586</v>
          </cell>
          <cell r="J34">
            <v>491.43970000000002</v>
          </cell>
          <cell r="K34">
            <v>3339.6317999999997</v>
          </cell>
          <cell r="L34">
            <v>210.62649999999999</v>
          </cell>
          <cell r="M34">
            <v>1177.5583000000001</v>
          </cell>
          <cell r="N34">
            <v>175.5729</v>
          </cell>
          <cell r="O34">
            <v>1071.6990000000001</v>
          </cell>
          <cell r="P34">
            <v>977.64459999999997</v>
          </cell>
          <cell r="Q34">
            <v>6560.2954</v>
          </cell>
        </row>
        <row r="35">
          <cell r="A35">
            <v>44470</v>
          </cell>
          <cell r="B35">
            <v>2.4604623238532528</v>
          </cell>
          <cell r="C35">
            <v>1.7461067073044858</v>
          </cell>
          <cell r="D35">
            <v>2.6822561635413633</v>
          </cell>
          <cell r="E35">
            <v>1.3693809069658021</v>
          </cell>
          <cell r="F35">
            <v>2.6009237115901063</v>
          </cell>
          <cell r="G35">
            <v>1.84568146208331</v>
          </cell>
          <cell r="J35">
            <v>582.63919999999996</v>
          </cell>
          <cell r="K35">
            <v>3221.3670999999999</v>
          </cell>
          <cell r="L35">
            <v>182.33429999999998</v>
          </cell>
          <cell r="M35">
            <v>1175.0851</v>
          </cell>
          <cell r="N35">
            <v>178.2158</v>
          </cell>
          <cell r="O35">
            <v>869.07769999999994</v>
          </cell>
          <cell r="P35">
            <v>1022.0285</v>
          </cell>
          <cell r="Q35">
            <v>6206.0585000000001</v>
          </cell>
        </row>
        <row r="36">
          <cell r="A36">
            <v>44440</v>
          </cell>
          <cell r="B36">
            <v>2.6680729186151622</v>
          </cell>
          <cell r="C36">
            <v>1.7437918480771037</v>
          </cell>
          <cell r="D36">
            <v>2.681793111055955</v>
          </cell>
          <cell r="E36">
            <v>1.4674588792885503</v>
          </cell>
          <cell r="F36">
            <v>2.7004403997126989</v>
          </cell>
          <cell r="G36">
            <v>1.9987640292730355</v>
          </cell>
          <cell r="J36">
            <v>574.69550000000004</v>
          </cell>
          <cell r="K36">
            <v>3835.2718</v>
          </cell>
          <cell r="L36">
            <v>203.0616</v>
          </cell>
          <cell r="M36">
            <v>1245.1876000000002</v>
          </cell>
          <cell r="N36">
            <v>119.5959</v>
          </cell>
          <cell r="O36">
            <v>472.50309999999996</v>
          </cell>
          <cell r="P36">
            <v>1001.0295</v>
          </cell>
          <cell r="Q36">
            <v>6861.7426999999998</v>
          </cell>
        </row>
        <row r="37">
          <cell r="A37">
            <v>44409</v>
          </cell>
          <cell r="B37">
            <v>2.8329080886172484</v>
          </cell>
          <cell r="C37">
            <v>1.879849519864726</v>
          </cell>
          <cell r="D37">
            <v>2.8725196904382875</v>
          </cell>
          <cell r="E37">
            <v>1.6794408115505328</v>
          </cell>
          <cell r="F37">
            <v>3.5058290155440415</v>
          </cell>
          <cell r="G37">
            <v>2.5181661538786297</v>
          </cell>
          <cell r="J37">
            <v>440.8442</v>
          </cell>
          <cell r="K37">
            <v>3281.2836000000002</v>
          </cell>
          <cell r="L37">
            <v>134.17679999999999</v>
          </cell>
          <cell r="M37">
            <v>806.84069999999997</v>
          </cell>
          <cell r="N37">
            <v>10.808</v>
          </cell>
          <cell r="O37">
            <v>75.794800000000009</v>
          </cell>
          <cell r="P37">
            <v>706.02959999999996</v>
          </cell>
          <cell r="Q37">
            <v>5367.5269000000008</v>
          </cell>
        </row>
        <row r="38">
          <cell r="A38">
            <v>44378</v>
          </cell>
          <cell r="B38">
            <v>3.0900377102850003</v>
          </cell>
          <cell r="C38">
            <v>1.9428133972226067</v>
          </cell>
          <cell r="D38">
            <v>3.1495189616340982</v>
          </cell>
          <cell r="E38">
            <v>1.8946007537966467</v>
          </cell>
          <cell r="F38">
            <v>3.623608853319995</v>
          </cell>
          <cell r="G38">
            <v>2.8570782233688221</v>
          </cell>
          <cell r="J38">
            <v>417.15409999999997</v>
          </cell>
          <cell r="K38">
            <v>2376.4657000000002</v>
          </cell>
          <cell r="L38">
            <v>76.813000000000002</v>
          </cell>
          <cell r="M38">
            <v>758.21510000000001</v>
          </cell>
          <cell r="N38">
            <v>7.9969999999999999</v>
          </cell>
          <cell r="O38">
            <v>62.3292</v>
          </cell>
          <cell r="P38">
            <v>792.33130000000006</v>
          </cell>
          <cell r="Q38">
            <v>5170.4782000000005</v>
          </cell>
        </row>
        <row r="39">
          <cell r="A39">
            <v>44348</v>
          </cell>
          <cell r="B39">
            <v>3.1214169314325937</v>
          </cell>
          <cell r="C39">
            <v>1.7575739156823906</v>
          </cell>
          <cell r="D39">
            <v>2.4741017964071861</v>
          </cell>
          <cell r="E39">
            <v>1.6151915213137349</v>
          </cell>
          <cell r="F39" t="str">
            <v>-</v>
          </cell>
          <cell r="G39">
            <v>2.4703540778586057</v>
          </cell>
          <cell r="J39">
            <v>369.47730000000001</v>
          </cell>
          <cell r="K39">
            <v>3428.6194999999998</v>
          </cell>
          <cell r="L39">
            <v>40.08</v>
          </cell>
          <cell r="M39">
            <v>1107.5111999999999</v>
          </cell>
          <cell r="N39">
            <v>1E-3</v>
          </cell>
          <cell r="O39">
            <v>51.398300000000006</v>
          </cell>
          <cell r="P39">
            <v>943.55640000000005</v>
          </cell>
          <cell r="Q39">
            <v>7146.6327999999994</v>
          </cell>
        </row>
        <row r="40">
          <cell r="A40">
            <v>44317</v>
          </cell>
          <cell r="B40">
            <v>2.5936554551953281</v>
          </cell>
          <cell r="C40">
            <v>1.5129864011767826</v>
          </cell>
          <cell r="D40">
            <v>2.4285897591090668</v>
          </cell>
          <cell r="E40">
            <v>1.3481575242023545</v>
          </cell>
          <cell r="F40">
            <v>2.7900049480455222</v>
          </cell>
          <cell r="G40">
            <v>2.2956882743664284</v>
          </cell>
          <cell r="J40">
            <v>556.05250000000001</v>
          </cell>
          <cell r="K40">
            <v>3844.2444</v>
          </cell>
          <cell r="L40">
            <v>82.61</v>
          </cell>
          <cell r="M40">
            <v>1184.4198999999999</v>
          </cell>
          <cell r="N40">
            <v>10.105</v>
          </cell>
          <cell r="O40">
            <v>104.9487</v>
          </cell>
          <cell r="P40">
            <v>924.68619999999999</v>
          </cell>
          <cell r="Q40">
            <v>7209.5369000000001</v>
          </cell>
        </row>
        <row r="41">
          <cell r="A41">
            <v>44287</v>
          </cell>
          <cell r="B41">
            <v>2.4793174320656552</v>
          </cell>
          <cell r="C41">
            <v>1.5167421455489494</v>
          </cell>
          <cell r="D41">
            <v>2.5025813009522007</v>
          </cell>
          <cell r="E41">
            <v>1.3513966071205932</v>
          </cell>
          <cell r="F41">
            <v>2.7148410384561985</v>
          </cell>
          <cell r="G41">
            <v>2.1510427410172084</v>
          </cell>
          <cell r="J41">
            <v>601.95619999999997</v>
          </cell>
          <cell r="K41">
            <v>3742.6803999999997</v>
          </cell>
          <cell r="L41">
            <v>204.43179999999998</v>
          </cell>
          <cell r="M41">
            <v>1030.6585</v>
          </cell>
          <cell r="N41">
            <v>43.218000000000004</v>
          </cell>
          <cell r="O41">
            <v>180.82629999999997</v>
          </cell>
          <cell r="P41">
            <v>983.38569999999993</v>
          </cell>
          <cell r="Q41">
            <v>6891.8299000000006</v>
          </cell>
        </row>
        <row r="42">
          <cell r="A42">
            <v>44256</v>
          </cell>
          <cell r="B42">
            <v>2.3588192814139437</v>
          </cell>
          <cell r="C42">
            <v>1.6625569179203916</v>
          </cell>
          <cell r="D42">
            <v>2.5192410660178055</v>
          </cell>
          <cell r="E42">
            <v>1.3653481148557995</v>
          </cell>
          <cell r="F42">
            <v>2.5897891486903708</v>
          </cell>
          <cell r="G42">
            <v>2.1908594455570483</v>
          </cell>
          <cell r="J42">
            <v>805.91600000000005</v>
          </cell>
          <cell r="K42">
            <v>5854.6806999999999</v>
          </cell>
          <cell r="L42">
            <v>260.72360000000003</v>
          </cell>
          <cell r="M42">
            <v>1521.7376999999999</v>
          </cell>
          <cell r="N42">
            <v>148.01900000000001</v>
          </cell>
          <cell r="O42">
            <v>739.20680000000004</v>
          </cell>
          <cell r="P42">
            <v>1298.7046</v>
          </cell>
          <cell r="Q42">
            <v>9943.3165000000008</v>
          </cell>
        </row>
        <row r="43">
          <cell r="A43">
            <v>44228</v>
          </cell>
          <cell r="B43">
            <v>2.4370960916064894</v>
          </cell>
          <cell r="C43">
            <v>1.67525204854086</v>
          </cell>
          <cell r="D43">
            <v>2.5054652087747007</v>
          </cell>
          <cell r="E43">
            <v>1.3769971442423008</v>
          </cell>
          <cell r="F43">
            <v>2.5860783083461296</v>
          </cell>
          <cell r="G43">
            <v>2.0269358240365087</v>
          </cell>
          <cell r="J43">
            <v>567.81130000000007</v>
          </cell>
          <cell r="K43">
            <v>4411.0055000000002</v>
          </cell>
          <cell r="L43">
            <v>212.0779</v>
          </cell>
          <cell r="M43">
            <v>1260.5061000000001</v>
          </cell>
          <cell r="N43">
            <v>160.33539999999999</v>
          </cell>
          <cell r="O43">
            <v>876.18630000000007</v>
          </cell>
          <cell r="P43">
            <v>1050.5817</v>
          </cell>
          <cell r="Q43">
            <v>7613.7784000000001</v>
          </cell>
        </row>
        <row r="44">
          <cell r="A44">
            <v>44197</v>
          </cell>
          <cell r="B44">
            <v>2.352527344160523</v>
          </cell>
          <cell r="C44">
            <v>1.6135765519955276</v>
          </cell>
          <cell r="D44">
            <v>2.5152085317745096</v>
          </cell>
          <cell r="E44">
            <v>1.3723729989678255</v>
          </cell>
          <cell r="F44">
            <v>2.6172207096807059</v>
          </cell>
          <cell r="G44">
            <v>2.0929019721788777</v>
          </cell>
          <cell r="J44">
            <v>619.44669999999996</v>
          </cell>
          <cell r="K44">
            <v>4860.2959000000001</v>
          </cell>
          <cell r="L44">
            <v>229.917</v>
          </cell>
          <cell r="M44">
            <v>1386.4907000000001</v>
          </cell>
          <cell r="N44">
            <v>176.67099999999999</v>
          </cell>
          <cell r="O44">
            <v>959.17769999999996</v>
          </cell>
          <cell r="P44">
            <v>1146.1426999999999</v>
          </cell>
          <cell r="Q44">
            <v>8191.8712999999998</v>
          </cell>
        </row>
        <row r="45">
          <cell r="A45">
            <v>44166</v>
          </cell>
          <cell r="B45">
            <v>2.6220272617285403</v>
          </cell>
          <cell r="C45">
            <v>1.6287969142886993</v>
          </cell>
          <cell r="D45">
            <v>2.6186811807133417</v>
          </cell>
          <cell r="E45">
            <v>1.3757173066999466</v>
          </cell>
          <cell r="F45">
            <v>2.7044373219964628</v>
          </cell>
          <cell r="G45">
            <v>2.0552057700966602</v>
          </cell>
          <cell r="J45">
            <v>576.92600000000004</v>
          </cell>
          <cell r="K45">
            <v>5600.8869000000004</v>
          </cell>
          <cell r="L45">
            <v>254.08029999999999</v>
          </cell>
          <cell r="M45">
            <v>1650.8803</v>
          </cell>
          <cell r="N45">
            <v>240.86600000000001</v>
          </cell>
          <cell r="O45">
            <v>1629.4909</v>
          </cell>
          <cell r="P45">
            <v>1224.5963000000002</v>
          </cell>
          <cell r="Q45">
            <v>10071.3179</v>
          </cell>
        </row>
        <row r="46">
          <cell r="A46">
            <v>44136</v>
          </cell>
          <cell r="B46">
            <v>2.5602789186345287</v>
          </cell>
          <cell r="C46">
            <v>1.6566942767083792</v>
          </cell>
          <cell r="D46">
            <v>2.6287830978898308</v>
          </cell>
          <cell r="E46">
            <v>1.4249840022063132</v>
          </cell>
          <cell r="F46">
            <v>2.6135650196504931</v>
          </cell>
          <cell r="G46">
            <v>1.9676987051099426</v>
          </cell>
          <cell r="J46">
            <v>485.81909999999999</v>
          </cell>
          <cell r="K46">
            <v>4191.8202999999994</v>
          </cell>
          <cell r="L46">
            <v>192.68600000000001</v>
          </cell>
          <cell r="M46">
            <v>1186.4136000000001</v>
          </cell>
          <cell r="N46">
            <v>161.828</v>
          </cell>
          <cell r="O46">
            <v>1045.7103999999999</v>
          </cell>
          <cell r="P46">
            <v>958.73009999999999</v>
          </cell>
          <cell r="Q46">
            <v>7319.2235999999994</v>
          </cell>
        </row>
        <row r="47">
          <cell r="A47">
            <v>44105</v>
          </cell>
          <cell r="B47">
            <v>2.520654178465874</v>
          </cell>
          <cell r="C47">
            <v>1.6554767183801045</v>
          </cell>
          <cell r="D47">
            <v>2.4840670194063406</v>
          </cell>
          <cell r="E47">
            <v>1.3154505179180349</v>
          </cell>
          <cell r="F47">
            <v>2.4575295767528491</v>
          </cell>
          <cell r="G47">
            <v>2.0975434663267931</v>
          </cell>
          <cell r="J47">
            <v>476.90350000000001</v>
          </cell>
          <cell r="K47">
            <v>3972.4491000000003</v>
          </cell>
          <cell r="L47">
            <v>176.73089999999999</v>
          </cell>
          <cell r="M47">
            <v>1249.7827</v>
          </cell>
          <cell r="N47">
            <v>149.95729999999998</v>
          </cell>
          <cell r="O47">
            <v>833.56479999999999</v>
          </cell>
          <cell r="P47">
            <v>921.89210000000003</v>
          </cell>
          <cell r="Q47">
            <v>6965.8555999999999</v>
          </cell>
        </row>
        <row r="48">
          <cell r="A48">
            <v>44075</v>
          </cell>
          <cell r="B48">
            <v>2.7046307973948092</v>
          </cell>
          <cell r="C48">
            <v>1.7212705961183521</v>
          </cell>
          <cell r="D48">
            <v>2.6822464855229131</v>
          </cell>
          <cell r="E48">
            <v>1.4115042382336602</v>
          </cell>
          <cell r="F48">
            <v>2.656959970392053</v>
          </cell>
          <cell r="G48">
            <v>1.9177352223004156</v>
          </cell>
          <cell r="J48">
            <v>491.67990000000003</v>
          </cell>
          <cell r="K48">
            <v>4489.7476999999999</v>
          </cell>
          <cell r="L48">
            <v>181.30720000000002</v>
          </cell>
          <cell r="M48">
            <v>1133.7978000000001</v>
          </cell>
          <cell r="N48">
            <v>118.887</v>
          </cell>
          <cell r="O48">
            <v>645.5521</v>
          </cell>
          <cell r="P48">
            <v>941.47440000000006</v>
          </cell>
          <cell r="Q48">
            <v>7297.6057000000001</v>
          </cell>
        </row>
        <row r="49">
          <cell r="A49">
            <v>44044</v>
          </cell>
          <cell r="B49">
            <v>2.8167023810807579</v>
          </cell>
          <cell r="C49">
            <v>1.7756547935659641</v>
          </cell>
          <cell r="D49">
            <v>3.2785905405587106</v>
          </cell>
          <cell r="E49">
            <v>1.5433577121077904</v>
          </cell>
          <cell r="F49">
            <v>3.2140668879244325</v>
          </cell>
          <cell r="G49">
            <v>2.0442419359432922</v>
          </cell>
          <cell r="J49">
            <v>389.47859999999997</v>
          </cell>
          <cell r="K49">
            <v>3774.1475</v>
          </cell>
          <cell r="L49">
            <v>111.5605</v>
          </cell>
          <cell r="M49">
            <v>791.00229999999999</v>
          </cell>
          <cell r="N49">
            <v>23.501999999999999</v>
          </cell>
          <cell r="O49">
            <v>147.45060000000001</v>
          </cell>
          <cell r="P49">
            <v>700.79269999999997</v>
          </cell>
          <cell r="Q49">
            <v>5591.5911999999998</v>
          </cell>
        </row>
        <row r="50">
          <cell r="A50">
            <v>44013</v>
          </cell>
          <cell r="B50">
            <v>3.2213075080838682</v>
          </cell>
          <cell r="C50">
            <v>1.9624411887287494</v>
          </cell>
          <cell r="D50">
            <v>3.4791947794327354</v>
          </cell>
          <cell r="E50">
            <v>1.9178289885687911</v>
          </cell>
          <cell r="F50">
            <v>3.6314962691451758</v>
          </cell>
          <cell r="G50">
            <v>2.1414705339511144</v>
          </cell>
          <cell r="J50">
            <v>333.87479999999999</v>
          </cell>
          <cell r="K50">
            <v>3149.1624999999999</v>
          </cell>
          <cell r="L50">
            <v>46.983400000000003</v>
          </cell>
          <cell r="M50">
            <v>651.18219999999997</v>
          </cell>
          <cell r="N50">
            <v>7.6390000000000002</v>
          </cell>
          <cell r="O50">
            <v>93.7333</v>
          </cell>
          <cell r="P50">
            <v>675.83590000000004</v>
          </cell>
          <cell r="Q50">
            <v>5187.2494999999999</v>
          </cell>
        </row>
        <row r="51">
          <cell r="A51">
            <v>43983</v>
          </cell>
          <cell r="B51">
            <v>3.10764131750188</v>
          </cell>
          <cell r="C51">
            <v>1.8650790674249371</v>
          </cell>
          <cell r="D51">
            <v>3.5307473982970676</v>
          </cell>
          <cell r="E51">
            <v>1.7569039414475229</v>
          </cell>
          <cell r="F51">
            <v>4.1944088526499703</v>
          </cell>
          <cell r="G51">
            <v>2.0131456972967543</v>
          </cell>
          <cell r="J51">
            <v>426.0548</v>
          </cell>
          <cell r="K51">
            <v>3948.8638999999998</v>
          </cell>
          <cell r="L51">
            <v>1.0569999999999999</v>
          </cell>
          <cell r="M51">
            <v>1285.0558000000001</v>
          </cell>
          <cell r="N51">
            <v>8.5850000000000009</v>
          </cell>
          <cell r="O51">
            <v>147.3562</v>
          </cell>
          <cell r="P51">
            <v>870.2183</v>
          </cell>
          <cell r="Q51">
            <v>7870.6485999999995</v>
          </cell>
        </row>
        <row r="52">
          <cell r="A52">
            <v>43952</v>
          </cell>
          <cell r="B52">
            <v>3.3673942788362203</v>
          </cell>
          <cell r="C52">
            <v>1.7212960392982728</v>
          </cell>
          <cell r="D52">
            <v>2.971872007889139</v>
          </cell>
          <cell r="E52">
            <v>1.6168488081625498</v>
          </cell>
          <cell r="F52" t="str">
            <v>-</v>
          </cell>
          <cell r="G52">
            <v>1.8808474669368274</v>
          </cell>
          <cell r="J52">
            <v>466.57640000000004</v>
          </cell>
          <cell r="K52">
            <v>4489.1540000000005</v>
          </cell>
          <cell r="L52">
            <v>17.441700000000001</v>
          </cell>
          <cell r="M52">
            <v>1282.7756000000002</v>
          </cell>
          <cell r="N52">
            <v>0.63800000000000001</v>
          </cell>
          <cell r="O52">
            <v>163.85300000000001</v>
          </cell>
          <cell r="P52">
            <v>630.59809999999993</v>
          </cell>
          <cell r="Q52">
            <v>7915.018</v>
          </cell>
        </row>
        <row r="53">
          <cell r="A53">
            <v>43922</v>
          </cell>
          <cell r="B53">
            <v>2.9446020626969864</v>
          </cell>
          <cell r="C53">
            <v>1.7685422439578835</v>
          </cell>
          <cell r="D53">
            <v>3.3774693514192706</v>
          </cell>
          <cell r="E53">
            <v>1.5654691770054354</v>
          </cell>
          <cell r="F53">
            <v>3.2679823422487666</v>
          </cell>
          <cell r="G53">
            <v>2.1969847324252569</v>
          </cell>
          <cell r="J53">
            <v>475.44549999999998</v>
          </cell>
          <cell r="K53">
            <v>4905.8140000000003</v>
          </cell>
          <cell r="L53">
            <v>164.9016</v>
          </cell>
          <cell r="M53">
            <v>1337.7318</v>
          </cell>
          <cell r="N53">
            <v>11.553000000000001</v>
          </cell>
          <cell r="O53">
            <v>334.6635</v>
          </cell>
          <cell r="P53">
            <v>769.49380000000008</v>
          </cell>
          <cell r="Q53">
            <v>8073.7644</v>
          </cell>
        </row>
        <row r="54">
          <cell r="A54">
            <v>43891</v>
          </cell>
          <cell r="B54">
            <v>3.0197639811404788</v>
          </cell>
          <cell r="C54">
            <v>1.7682779933293582</v>
          </cell>
          <cell r="D54">
            <v>3.1924800662523456</v>
          </cell>
          <cell r="E54">
            <v>1.5875490388374727</v>
          </cell>
          <cell r="F54">
            <v>3.3714588824241218</v>
          </cell>
          <cell r="G54">
            <v>2.1030436400100974</v>
          </cell>
          <cell r="J54">
            <v>549.38830000000007</v>
          </cell>
          <cell r="K54">
            <v>6748.3460999999998</v>
          </cell>
          <cell r="L54">
            <v>328.19970000000001</v>
          </cell>
          <cell r="M54">
            <v>1904.2304999999999</v>
          </cell>
          <cell r="N54">
            <v>180.98099999999999</v>
          </cell>
          <cell r="O54">
            <v>824.41089999999997</v>
          </cell>
          <cell r="P54">
            <v>1158.7715000000001</v>
          </cell>
          <cell r="Q54">
            <v>11007.008800000001</v>
          </cell>
        </row>
        <row r="55">
          <cell r="A55">
            <v>43862</v>
          </cell>
          <cell r="B55">
            <v>2.8348162123636351</v>
          </cell>
          <cell r="C55">
            <v>1.7873461905285088</v>
          </cell>
          <cell r="D55">
            <v>3.1313107203186443</v>
          </cell>
          <cell r="E55">
            <v>1.5940837064094204</v>
          </cell>
          <cell r="F55">
            <v>3.1751016612771155</v>
          </cell>
          <cell r="G55">
            <v>1.9669056769256557</v>
          </cell>
          <cell r="J55">
            <v>397.62740000000002</v>
          </cell>
          <cell r="K55">
            <v>3877.3620000000001</v>
          </cell>
          <cell r="L55">
            <v>190.20609999999999</v>
          </cell>
          <cell r="M55">
            <v>1107.5041999999999</v>
          </cell>
          <cell r="N55">
            <v>144.10599999999999</v>
          </cell>
          <cell r="O55">
            <v>827.53769999999997</v>
          </cell>
          <cell r="P55">
            <v>835.20159999999998</v>
          </cell>
          <cell r="Q55">
            <v>6485.3760000000002</v>
          </cell>
        </row>
        <row r="56">
          <cell r="A56">
            <v>43831</v>
          </cell>
          <cell r="B56">
            <v>2.7554832033212096</v>
          </cell>
          <cell r="C56">
            <v>1.7910336265856563</v>
          </cell>
          <cell r="D56">
            <v>3.2178583804347265</v>
          </cell>
          <cell r="E56">
            <v>1.5561618528065471</v>
          </cell>
          <cell r="F56">
            <v>3.2149345374122893</v>
          </cell>
          <cell r="G56">
            <v>1.7893935297932571</v>
          </cell>
          <cell r="J56">
            <v>413.10250000000002</v>
          </cell>
          <cell r="K56">
            <v>3668.0471000000002</v>
          </cell>
          <cell r="L56">
            <v>173.43789999999998</v>
          </cell>
          <cell r="M56">
            <v>1174.1581999999999</v>
          </cell>
          <cell r="N56">
            <v>130.3569</v>
          </cell>
          <cell r="O56">
            <v>1036.4862000000001</v>
          </cell>
          <cell r="P56">
            <v>798.69230000000005</v>
          </cell>
          <cell r="Q56">
            <v>6504.2699000000002</v>
          </cell>
        </row>
        <row r="57">
          <cell r="A57">
            <v>43800</v>
          </cell>
          <cell r="B57">
            <v>2.699286907705674</v>
          </cell>
          <cell r="C57">
            <v>1.75631353563659</v>
          </cell>
          <cell r="D57">
            <v>3.2311556485907991</v>
          </cell>
          <cell r="E57">
            <v>1.6380177292828209</v>
          </cell>
          <cell r="F57">
            <v>3.1968277764363071</v>
          </cell>
          <cell r="G57">
            <v>2.0228124627528006</v>
          </cell>
          <cell r="J57">
            <v>448.89</v>
          </cell>
          <cell r="K57">
            <v>4714.5097000000005</v>
          </cell>
          <cell r="L57">
            <v>212.10599999999999</v>
          </cell>
          <cell r="M57">
            <v>1423.5431999999998</v>
          </cell>
          <cell r="N57">
            <v>202.51410000000001</v>
          </cell>
          <cell r="O57">
            <v>1624.2831999999999</v>
          </cell>
          <cell r="P57">
            <v>977.88840000000005</v>
          </cell>
          <cell r="Q57">
            <v>8516.1551999999992</v>
          </cell>
        </row>
        <row r="58">
          <cell r="A58">
            <v>43770</v>
          </cell>
          <cell r="B58">
            <v>2.5503945716044165</v>
          </cell>
          <cell r="C58">
            <v>1.7071533341436333</v>
          </cell>
          <cell r="D58">
            <v>3.2078286850130251</v>
          </cell>
          <cell r="E58">
            <v>1.6205716623227515</v>
          </cell>
          <cell r="F58">
            <v>3.2309285120556597</v>
          </cell>
          <cell r="G58">
            <v>1.7864650782786928</v>
          </cell>
          <cell r="J58">
            <v>381.6671</v>
          </cell>
          <cell r="K58">
            <v>3883.3359999999998</v>
          </cell>
          <cell r="L58">
            <v>161.994</v>
          </cell>
          <cell r="M58">
            <v>1042.3776</v>
          </cell>
          <cell r="N58">
            <v>135.22279999999998</v>
          </cell>
          <cell r="O58">
            <v>1116.268</v>
          </cell>
          <cell r="P58">
            <v>765.80110000000002</v>
          </cell>
          <cell r="Q58">
            <v>6598.9605999999994</v>
          </cell>
        </row>
        <row r="59">
          <cell r="A59">
            <v>43739</v>
          </cell>
          <cell r="B59">
            <v>2.4099913024570561</v>
          </cell>
          <cell r="C59">
            <v>1.8029323499709944</v>
          </cell>
          <cell r="D59">
            <v>3.0782666558554914</v>
          </cell>
          <cell r="E59">
            <v>1.4932254077004832</v>
          </cell>
          <cell r="F59">
            <v>2.969180684476362</v>
          </cell>
          <cell r="G59">
            <v>1.9437870642662314</v>
          </cell>
          <cell r="J59">
            <v>395.51400000000001</v>
          </cell>
          <cell r="K59">
            <v>3618.4152999999997</v>
          </cell>
          <cell r="L59">
            <v>149.22829999999999</v>
          </cell>
          <cell r="M59">
            <v>1144.5411999999999</v>
          </cell>
          <cell r="N59">
            <v>134.23400000000001</v>
          </cell>
          <cell r="O59">
            <v>854.9171</v>
          </cell>
          <cell r="P59">
            <v>752.98630000000003</v>
          </cell>
          <cell r="Q59">
            <v>6229.3617000000004</v>
          </cell>
        </row>
        <row r="60">
          <cell r="A60">
            <v>43709</v>
          </cell>
          <cell r="B60">
            <v>2.4206958570731336</v>
          </cell>
          <cell r="C60">
            <v>1.7259587723530827</v>
          </cell>
          <cell r="D60">
            <v>3.0805953981353729</v>
          </cell>
          <cell r="E60">
            <v>1.5390503222184597</v>
          </cell>
          <cell r="F60">
            <v>2.9005026461230585</v>
          </cell>
          <cell r="G60">
            <v>1.9078251961128674</v>
          </cell>
          <cell r="J60">
            <v>560.78469999999993</v>
          </cell>
          <cell r="K60">
            <v>4429.2995999999994</v>
          </cell>
          <cell r="L60">
            <v>169.6747</v>
          </cell>
          <cell r="M60">
            <v>1191.3346000000001</v>
          </cell>
          <cell r="N60">
            <v>127.923</v>
          </cell>
          <cell r="O60">
            <v>683.28</v>
          </cell>
          <cell r="P60">
            <v>960.28549999999996</v>
          </cell>
          <cell r="Q60">
            <v>6940.2392</v>
          </cell>
        </row>
        <row r="61">
          <cell r="A61">
            <v>43678</v>
          </cell>
          <cell r="B61">
            <v>2.7608556742094379</v>
          </cell>
          <cell r="C61">
            <v>1.7962633789574316</v>
          </cell>
          <cell r="D61">
            <v>3.3811179669525204</v>
          </cell>
          <cell r="E61">
            <v>1.5440089863799475</v>
          </cell>
          <cell r="F61">
            <v>3.3770309679211219</v>
          </cell>
          <cell r="G61">
            <v>1.9033146376495871</v>
          </cell>
          <cell r="J61">
            <v>380.6028</v>
          </cell>
          <cell r="K61">
            <v>3749.8531000000003</v>
          </cell>
          <cell r="L61">
            <v>114.744</v>
          </cell>
          <cell r="M61">
            <v>889.79100000000005</v>
          </cell>
          <cell r="N61">
            <v>36.005000000000003</v>
          </cell>
          <cell r="O61">
            <v>135.4145</v>
          </cell>
          <cell r="P61">
            <v>606.72019999999998</v>
          </cell>
          <cell r="Q61">
            <v>5463.1723000000002</v>
          </cell>
        </row>
        <row r="62">
          <cell r="A62">
            <v>43647</v>
          </cell>
          <cell r="B62">
            <v>3.3688754141776069</v>
          </cell>
          <cell r="C62">
            <v>1.9953264428328246</v>
          </cell>
          <cell r="D62">
            <v>3.7726928113584672</v>
          </cell>
          <cell r="E62">
            <v>1.8039090453466484</v>
          </cell>
          <cell r="F62">
            <v>3.7969166913726653</v>
          </cell>
          <cell r="G62">
            <v>2.2745370923360664</v>
          </cell>
          <cell r="J62">
            <v>250.34549999999999</v>
          </cell>
          <cell r="K62">
            <v>2896.6158999999998</v>
          </cell>
          <cell r="L62">
            <v>29.018000000000001</v>
          </cell>
          <cell r="M62">
            <v>659.63419999999996</v>
          </cell>
          <cell r="N62">
            <v>3.3730000000000002</v>
          </cell>
          <cell r="O62">
            <v>91.2547</v>
          </cell>
          <cell r="P62">
            <v>554.85890000000006</v>
          </cell>
          <cell r="Q62">
            <v>4932.3387999999995</v>
          </cell>
        </row>
        <row r="63">
          <cell r="A63">
            <v>43617</v>
          </cell>
          <cell r="B63">
            <v>2.9629921629358491</v>
          </cell>
          <cell r="C63">
            <v>1.8215612001309975</v>
          </cell>
          <cell r="D63">
            <v>3.2939208847417585</v>
          </cell>
          <cell r="E63">
            <v>1.6390508785641842</v>
          </cell>
          <cell r="F63">
            <v>3.3073275476424802</v>
          </cell>
          <cell r="G63">
            <v>2.0942797469556136</v>
          </cell>
          <cell r="J63">
            <v>287.67149999999998</v>
          </cell>
          <cell r="K63">
            <v>3376.8547000000003</v>
          </cell>
          <cell r="L63">
            <v>57.399800000000006</v>
          </cell>
          <cell r="M63">
            <v>931.95240000000001</v>
          </cell>
          <cell r="N63">
            <v>11.177</v>
          </cell>
          <cell r="O63">
            <v>115.869</v>
          </cell>
          <cell r="P63">
            <v>732.81150000000002</v>
          </cell>
          <cell r="Q63">
            <v>6634.3257000000003</v>
          </cell>
        </row>
        <row r="64">
          <cell r="A64">
            <v>43586</v>
          </cell>
          <cell r="B64">
            <v>2.6287838035859741</v>
          </cell>
          <cell r="C64">
            <v>1.729757883808656</v>
          </cell>
          <cell r="D64">
            <v>3.2993061349962671</v>
          </cell>
          <cell r="E64">
            <v>1.6342229314178502</v>
          </cell>
          <cell r="F64">
            <v>3.3044851801919632</v>
          </cell>
          <cell r="G64">
            <v>1.9155004497449926</v>
          </cell>
          <cell r="J64">
            <v>425.15090000000004</v>
          </cell>
          <cell r="K64">
            <v>3405.9679999999998</v>
          </cell>
          <cell r="L64">
            <v>136.626</v>
          </cell>
          <cell r="M64">
            <v>916.15530000000001</v>
          </cell>
          <cell r="N64">
            <v>49.697000000000003</v>
          </cell>
          <cell r="O64">
            <v>131.40779999999998</v>
          </cell>
          <cell r="P64">
            <v>685.18209999999999</v>
          </cell>
          <cell r="Q64">
            <v>5729.0134000000007</v>
          </cell>
        </row>
        <row r="65">
          <cell r="A65">
            <v>43556</v>
          </cell>
          <cell r="B65">
            <v>2.7798962301074051</v>
          </cell>
          <cell r="C65">
            <v>1.7899252857924703</v>
          </cell>
          <cell r="D65">
            <v>3.2539726951194137</v>
          </cell>
          <cell r="E65">
            <v>1.6294726064853344</v>
          </cell>
          <cell r="F65">
            <v>3.2611254413863917</v>
          </cell>
          <cell r="G65">
            <v>1.9649952307201446</v>
          </cell>
          <cell r="J65">
            <v>415.9588</v>
          </cell>
          <cell r="K65">
            <v>3286.5369000000001</v>
          </cell>
          <cell r="L65">
            <v>139.38900000000001</v>
          </cell>
          <cell r="M65">
            <v>953.07960000000003</v>
          </cell>
          <cell r="N65">
            <v>79.861999999999995</v>
          </cell>
          <cell r="O65">
            <v>240.7072</v>
          </cell>
          <cell r="P65">
            <v>710.74959999999999</v>
          </cell>
          <cell r="Q65">
            <v>5730.2370999999994</v>
          </cell>
        </row>
        <row r="66">
          <cell r="A66">
            <v>43525</v>
          </cell>
          <cell r="B66">
            <v>2.7261377483223579</v>
          </cell>
          <cell r="C66">
            <v>1.8327141348005</v>
          </cell>
          <cell r="D66">
            <v>3.2810001679216305</v>
          </cell>
          <cell r="E66">
            <v>1.6428428348946198</v>
          </cell>
          <cell r="F66">
            <v>3.2705581651106477</v>
          </cell>
          <cell r="G66">
            <v>1.9523928569931344</v>
          </cell>
          <cell r="J66">
            <v>529.4932</v>
          </cell>
          <cell r="K66">
            <v>4496.3230999999996</v>
          </cell>
          <cell r="L66">
            <v>179.8458</v>
          </cell>
          <cell r="M66">
            <v>1274.5151000000001</v>
          </cell>
          <cell r="N66">
            <v>118.38969999999999</v>
          </cell>
          <cell r="O66">
            <v>715.60900000000004</v>
          </cell>
          <cell r="P66">
            <v>913.69849999999997</v>
          </cell>
          <cell r="Q66">
            <v>7495.5604999999996</v>
          </cell>
        </row>
        <row r="67">
          <cell r="A67">
            <v>43497</v>
          </cell>
          <cell r="B67">
            <v>2.6463315928250917</v>
          </cell>
          <cell r="C67">
            <v>1.7716444376806799</v>
          </cell>
          <cell r="D67">
            <v>3.2429799726949833</v>
          </cell>
          <cell r="E67">
            <v>1.6282060800833937</v>
          </cell>
          <cell r="F67">
            <v>3.1979409104137662</v>
          </cell>
          <cell r="G67">
            <v>2.0053164914641948</v>
          </cell>
          <cell r="J67">
            <v>355.70069999999998</v>
          </cell>
          <cell r="K67">
            <v>3805.9016000000001</v>
          </cell>
          <cell r="L67">
            <v>147.07920000000001</v>
          </cell>
          <cell r="M67">
            <v>1077.4918</v>
          </cell>
          <cell r="N67">
            <v>120.6067</v>
          </cell>
          <cell r="O67">
            <v>860.68040000000008</v>
          </cell>
          <cell r="P67">
            <v>679.86519999999996</v>
          </cell>
          <cell r="Q67">
            <v>6353.8739000000005</v>
          </cell>
        </row>
      </sheetData>
      <sheetData sheetId="4">
        <row r="7">
          <cell r="A7">
            <v>45323</v>
          </cell>
          <cell r="Z7">
            <v>2.0334565310253887</v>
          </cell>
          <cell r="AA7">
            <v>1.7789523933126401</v>
          </cell>
          <cell r="AB7">
            <v>1.942736864363575</v>
          </cell>
          <cell r="AC7">
            <v>1.4651905531550959</v>
          </cell>
          <cell r="AD7">
            <v>2530.6210000000001</v>
          </cell>
          <cell r="AE7">
            <v>4259.4268000000002</v>
          </cell>
          <cell r="AF7">
            <v>1169.0488</v>
          </cell>
          <cell r="AG7">
            <v>13372.625600000001</v>
          </cell>
          <cell r="AH7">
            <v>21.587209114414996</v>
          </cell>
          <cell r="AI7">
            <v>17.621038804142682</v>
          </cell>
          <cell r="AJ7">
            <v>23.5391698510489</v>
          </cell>
          <cell r="AK7">
            <v>19.742005191107811</v>
          </cell>
          <cell r="AL7">
            <v>26.12729206935062</v>
          </cell>
          <cell r="AM7">
            <v>19.812461561546112</v>
          </cell>
          <cell r="AN7">
            <v>16.047625669268921</v>
          </cell>
          <cell r="AO7">
            <v>12.542430668539646</v>
          </cell>
          <cell r="AP7">
            <v>31.781502090264631</v>
          </cell>
          <cell r="AQ7">
            <v>22.361042234978889</v>
          </cell>
          <cell r="AR7">
            <v>10.31977400828956</v>
          </cell>
          <cell r="AS7">
            <v>7.8612690223550352</v>
          </cell>
          <cell r="AT7">
            <v>24.751999999999999</v>
          </cell>
          <cell r="AU7">
            <v>220.8424</v>
          </cell>
          <cell r="AV7">
            <v>51.292000000000002</v>
          </cell>
          <cell r="AW7">
            <v>646.29750000000001</v>
          </cell>
          <cell r="AX7">
            <v>75.483100000000007</v>
          </cell>
          <cell r="AY7">
            <v>742.42059999999992</v>
          </cell>
          <cell r="AZ7">
            <v>91.331000000000003</v>
          </cell>
          <cell r="BA7">
            <v>939.53739999999993</v>
          </cell>
          <cell r="BB7">
            <v>48.2714</v>
          </cell>
          <cell r="BC7">
            <v>396.20240000000001</v>
          </cell>
          <cell r="BD7">
            <v>37.541199999999996</v>
          </cell>
          <cell r="BE7">
            <v>497.67759999999998</v>
          </cell>
          <cell r="BF7">
            <v>22.817677816695529</v>
          </cell>
          <cell r="BG7">
            <v>19.517560718234279</v>
          </cell>
          <cell r="BH7">
            <v>20.316609491137793</v>
          </cell>
          <cell r="BI7">
            <v>14.712992483641854</v>
          </cell>
          <cell r="BJ7">
            <v>89.790499999999994</v>
          </cell>
          <cell r="BK7">
            <v>303.81729999999999</v>
          </cell>
          <cell r="BL7">
            <v>20.988</v>
          </cell>
          <cell r="BM7">
            <v>802.7956999999999</v>
          </cell>
          <cell r="BN7">
            <v>12.037342050138522</v>
          </cell>
          <cell r="BO7">
            <v>8.3069330830943287</v>
          </cell>
          <cell r="BP7">
            <v>11.841321604805836</v>
          </cell>
          <cell r="BQ7">
            <v>7.3002654478124347</v>
          </cell>
          <cell r="BR7">
            <v>6.4707632303456712</v>
          </cell>
          <cell r="BS7">
            <v>4.665057587792079</v>
          </cell>
          <cell r="BT7">
            <v>47.3568</v>
          </cell>
          <cell r="BU7">
            <v>945.76250000000005</v>
          </cell>
          <cell r="BV7">
            <v>11.6525</v>
          </cell>
          <cell r="BW7">
            <v>891.02260000000001</v>
          </cell>
          <cell r="BX7">
            <v>52.304000000000002</v>
          </cell>
          <cell r="BY7">
            <v>686.3347</v>
          </cell>
          <cell r="BZ7">
            <v>5.7908772506959254</v>
          </cell>
          <cell r="CA7">
            <v>4.7663793961812448</v>
          </cell>
          <cell r="CB7">
            <v>6.1397097395743998</v>
          </cell>
          <cell r="CC7">
            <v>5.2112627266963027</v>
          </cell>
          <cell r="CD7">
            <v>4.4085087031272536</v>
          </cell>
          <cell r="CE7">
            <v>3.8908500449810335</v>
          </cell>
          <cell r="CF7">
            <v>5.6391240866101118</v>
          </cell>
          <cell r="CG7">
            <v>4.1217926549375381</v>
          </cell>
          <cell r="CH7">
            <v>167.79810000000001</v>
          </cell>
          <cell r="CI7">
            <v>1096.7131999999999</v>
          </cell>
          <cell r="CJ7">
            <v>159.74620000000002</v>
          </cell>
          <cell r="CK7">
            <v>578.803</v>
          </cell>
          <cell r="CL7">
            <v>850.76890000000003</v>
          </cell>
          <cell r="CM7">
            <v>2123.3393999999998</v>
          </cell>
          <cell r="CN7">
            <v>297.5865</v>
          </cell>
          <cell r="CO7">
            <v>2081.3710000000001</v>
          </cell>
          <cell r="CP7">
            <v>643.28049999999996</v>
          </cell>
          <cell r="CQ7">
            <v>7853.0603000000001</v>
          </cell>
          <cell r="CR7">
            <v>1597.3510000000001</v>
          </cell>
          <cell r="CS7">
            <v>7598.5129999999999</v>
          </cell>
          <cell r="CT7">
            <v>128.9051</v>
          </cell>
          <cell r="CU7">
            <v>1179.0093999999999</v>
          </cell>
          <cell r="CV7">
            <v>186.22210000000001</v>
          </cell>
          <cell r="CW7">
            <v>3237.3652000000002</v>
          </cell>
          <cell r="CX7">
            <v>3795.0426000000002</v>
          </cell>
          <cell r="CY7">
            <v>19574.6342</v>
          </cell>
        </row>
        <row r="8">
          <cell r="A8">
            <v>45292</v>
          </cell>
          <cell r="B8">
            <v>91.820345172782595</v>
          </cell>
          <cell r="C8">
            <v>74.265611528207202</v>
          </cell>
          <cell r="E8">
            <v>22205.641191764073</v>
          </cell>
          <cell r="F8">
            <v>259336.35880823593</v>
          </cell>
          <cell r="Z8">
            <v>2.0510073431394318</v>
          </cell>
          <cell r="AA8">
            <v>1.784279007494181</v>
          </cell>
          <cell r="AB8">
            <v>1.9834203465103484</v>
          </cell>
          <cell r="AC8">
            <v>1.4472331655208253</v>
          </cell>
          <cell r="AD8">
            <v>2540.5891000000001</v>
          </cell>
          <cell r="AE8">
            <v>4188.1427000000003</v>
          </cell>
          <cell r="AF8">
            <v>1167.9073999999998</v>
          </cell>
          <cell r="AG8">
            <v>14426.358099999999</v>
          </cell>
          <cell r="AH8">
            <v>21.295581749141487</v>
          </cell>
          <cell r="AI8">
            <v>17.988593531071775</v>
          </cell>
          <cell r="AJ8">
            <v>26.946227282756087</v>
          </cell>
          <cell r="AK8">
            <v>19.4311562863627</v>
          </cell>
          <cell r="AL8">
            <v>25.260325645110658</v>
          </cell>
          <cell r="AM8">
            <v>20.190520989963101</v>
          </cell>
          <cell r="AN8">
            <v>16.986423651091041</v>
          </cell>
          <cell r="AO8">
            <v>12.270034541000653</v>
          </cell>
          <cell r="AP8">
            <v>35.828279334641742</v>
          </cell>
          <cell r="AQ8">
            <v>22.092473488654274</v>
          </cell>
          <cell r="AR8">
            <v>10.242382918693334</v>
          </cell>
          <cell r="AS8">
            <v>7.7737719216501793</v>
          </cell>
          <cell r="AT8">
            <v>24.781299999999998</v>
          </cell>
          <cell r="AU8">
            <v>187.49010000000001</v>
          </cell>
          <cell r="AV8">
            <v>40.338300000000004</v>
          </cell>
          <cell r="AW8">
            <v>746.04269999999997</v>
          </cell>
          <cell r="AX8">
            <v>76.138100000000009</v>
          </cell>
          <cell r="AY8">
            <v>680.2799</v>
          </cell>
          <cell r="AZ8">
            <v>74.777100000000004</v>
          </cell>
          <cell r="BA8">
            <v>913.72569999999996</v>
          </cell>
          <cell r="BB8">
            <v>37.297199999999997</v>
          </cell>
          <cell r="BC8">
            <v>384.38259999999997</v>
          </cell>
          <cell r="BD8">
            <v>34.025500000000001</v>
          </cell>
          <cell r="BE8">
            <v>489.33359999999999</v>
          </cell>
          <cell r="BF8">
            <v>23.761884071048303</v>
          </cell>
          <cell r="BG8">
            <v>19.449162525656352</v>
          </cell>
          <cell r="BH8">
            <v>20.902386800176334</v>
          </cell>
          <cell r="BI8">
            <v>14.468355910904963</v>
          </cell>
          <cell r="BJ8">
            <v>72.035499999999999</v>
          </cell>
          <cell r="BK8">
            <v>301.43609999999995</v>
          </cell>
          <cell r="BL8">
            <v>15.879</v>
          </cell>
          <cell r="BM8">
            <v>857.54719999999998</v>
          </cell>
          <cell r="BN8">
            <v>12.124211536703537</v>
          </cell>
          <cell r="BO8">
            <v>8.2192068702756984</v>
          </cell>
          <cell r="BP8">
            <v>11.697177455257769</v>
          </cell>
          <cell r="BQ8">
            <v>7.0835406655280426</v>
          </cell>
          <cell r="BR8">
            <v>6.5144036251820685</v>
          </cell>
          <cell r="BS8">
            <v>4.6419025754023764</v>
          </cell>
          <cell r="BT8">
            <v>43.756</v>
          </cell>
          <cell r="BU8">
            <v>905.76859999999999</v>
          </cell>
          <cell r="BV8">
            <v>11.231</v>
          </cell>
          <cell r="BW8">
            <v>873.27650000000006</v>
          </cell>
          <cell r="BX8">
            <v>49.432000000000002</v>
          </cell>
          <cell r="BY8">
            <v>692.90919999999994</v>
          </cell>
          <cell r="BZ8">
            <v>5.61433858270681</v>
          </cell>
          <cell r="CA8">
            <v>4.6350543981262522</v>
          </cell>
          <cell r="CB8">
            <v>5.9162158785460077</v>
          </cell>
          <cell r="CC8">
            <v>5.1136364778077841</v>
          </cell>
          <cell r="CD8">
            <v>4.3623883851087832</v>
          </cell>
          <cell r="CE8">
            <v>3.867429097418249</v>
          </cell>
          <cell r="CF8">
            <v>5.5095055549842513</v>
          </cell>
          <cell r="CG8">
            <v>4.1324050277458904</v>
          </cell>
          <cell r="CH8">
            <v>159.37139999999999</v>
          </cell>
          <cell r="CI8">
            <v>1078.3091999999999</v>
          </cell>
          <cell r="CJ8">
            <v>140.06950000000001</v>
          </cell>
          <cell r="CK8">
            <v>557.37559999999996</v>
          </cell>
          <cell r="CL8">
            <v>802.30110000000002</v>
          </cell>
          <cell r="CM8">
            <v>2078.6936999999998</v>
          </cell>
          <cell r="CN8">
            <v>315.0684</v>
          </cell>
          <cell r="CO8">
            <v>1950.0906</v>
          </cell>
          <cell r="CP8">
            <v>522.36649999999997</v>
          </cell>
          <cell r="CQ8">
            <v>7774.1167000000005</v>
          </cell>
          <cell r="CR8">
            <v>1529.3881000000001</v>
          </cell>
          <cell r="CS8">
            <v>7151.4567999999999</v>
          </cell>
          <cell r="CT8">
            <v>101.57339999999999</v>
          </cell>
          <cell r="CU8">
            <v>1231.3587</v>
          </cell>
          <cell r="CV8">
            <v>172.5634</v>
          </cell>
          <cell r="CW8">
            <v>3177.0147999999999</v>
          </cell>
          <cell r="CX8">
            <v>3766.5497</v>
          </cell>
          <cell r="CY8">
            <v>20484.234100000001</v>
          </cell>
        </row>
        <row r="9">
          <cell r="A9">
            <v>45261</v>
          </cell>
          <cell r="B9">
            <v>92.500536823905804</v>
          </cell>
          <cell r="C9">
            <v>75.860161556693399</v>
          </cell>
          <cell r="E9">
            <v>19848.560082177311</v>
          </cell>
          <cell r="F9">
            <v>249815.43991782269</v>
          </cell>
          <cell r="Z9">
            <v>2.0341714513235791</v>
          </cell>
          <cell r="AA9">
            <v>1.8049574031087972</v>
          </cell>
          <cell r="AB9">
            <v>1.9455246679145546</v>
          </cell>
          <cell r="AC9">
            <v>1.4892793910130866</v>
          </cell>
          <cell r="AD9">
            <v>3273.5367000000001</v>
          </cell>
          <cell r="AE9">
            <v>5182.4674000000005</v>
          </cell>
          <cell r="AF9">
            <v>1506.1183999999998</v>
          </cell>
          <cell r="AG9">
            <v>16881.177199999998</v>
          </cell>
          <cell r="AH9">
            <v>23.306301748299486</v>
          </cell>
          <cell r="AI9">
            <v>17.426233332735134</v>
          </cell>
          <cell r="AJ9">
            <v>24.921527055027919</v>
          </cell>
          <cell r="AK9">
            <v>19.692277105282507</v>
          </cell>
          <cell r="AL9">
            <v>27.148404581591048</v>
          </cell>
          <cell r="AM9">
            <v>20.262782130652262</v>
          </cell>
          <cell r="AN9">
            <v>17.047911985080429</v>
          </cell>
          <cell r="AO9">
            <v>12.817680647578907</v>
          </cell>
          <cell r="AP9">
            <v>33.618257275683966</v>
          </cell>
          <cell r="AQ9">
            <v>22.623822267837603</v>
          </cell>
          <cell r="AR9">
            <v>10.411281400253309</v>
          </cell>
          <cell r="AS9">
            <v>7.8144497001639106</v>
          </cell>
          <cell r="AT9">
            <v>24.904199999999999</v>
          </cell>
          <cell r="AU9">
            <v>273.04270000000002</v>
          </cell>
          <cell r="AV9">
            <v>116.35730000000001</v>
          </cell>
          <cell r="AW9">
            <v>1659.326</v>
          </cell>
          <cell r="AX9">
            <v>74.829899999999995</v>
          </cell>
          <cell r="AY9">
            <v>965.27530000000002</v>
          </cell>
          <cell r="AZ9">
            <v>91.048199999999994</v>
          </cell>
          <cell r="BA9">
            <v>1071.4369999999999</v>
          </cell>
          <cell r="BB9">
            <v>58.142300000000006</v>
          </cell>
          <cell r="BC9">
            <v>516.39499999999998</v>
          </cell>
          <cell r="BD9">
            <v>33.713900000000002</v>
          </cell>
          <cell r="BE9">
            <v>494.72030000000001</v>
          </cell>
          <cell r="BF9">
            <v>23.186284345825872</v>
          </cell>
          <cell r="BG9">
            <v>19.648650512849215</v>
          </cell>
          <cell r="BH9">
            <v>20.783575677461997</v>
          </cell>
          <cell r="BI9">
            <v>14.947381710215016</v>
          </cell>
          <cell r="BJ9">
            <v>119.50869999999999</v>
          </cell>
          <cell r="BK9">
            <v>442.18650000000002</v>
          </cell>
          <cell r="BL9">
            <v>30.26</v>
          </cell>
          <cell r="BM9">
            <v>1610.7308</v>
          </cell>
          <cell r="BN9">
            <v>11.96819201614295</v>
          </cell>
          <cell r="BO9">
            <v>8.1357967285926183</v>
          </cell>
          <cell r="BP9">
            <v>11.588618643081578</v>
          </cell>
          <cell r="BQ9">
            <v>7.6320215913563372</v>
          </cell>
          <cell r="BR9">
            <v>6.5032568800684745</v>
          </cell>
          <cell r="BS9">
            <v>4.6925765812130082</v>
          </cell>
          <cell r="BT9">
            <v>75.326999999999998</v>
          </cell>
          <cell r="BU9">
            <v>1728.8767</v>
          </cell>
          <cell r="BV9">
            <v>17.186</v>
          </cell>
          <cell r="BW9">
            <v>1213.4856000000002</v>
          </cell>
          <cell r="BX9">
            <v>68.930999999999997</v>
          </cell>
          <cell r="BY9">
            <v>939.6789</v>
          </cell>
          <cell r="BZ9">
            <v>5.5166669404874407</v>
          </cell>
          <cell r="CA9">
            <v>4.6928207636244101</v>
          </cell>
          <cell r="CB9">
            <v>6.0778648701584448</v>
          </cell>
          <cell r="CC9">
            <v>5.1348406143403809</v>
          </cell>
          <cell r="CD9">
            <v>4.3478973152396962</v>
          </cell>
          <cell r="CE9">
            <v>3.8042145612875404</v>
          </cell>
          <cell r="CF9">
            <v>5.4259523687499263</v>
          </cell>
          <cell r="CG9">
            <v>4.1997811154515556</v>
          </cell>
          <cell r="CH9">
            <v>188.68789999999998</v>
          </cell>
          <cell r="CI9">
            <v>1181.2273</v>
          </cell>
          <cell r="CJ9">
            <v>157.25320000000002</v>
          </cell>
          <cell r="CK9">
            <v>693.03599999999994</v>
          </cell>
          <cell r="CL9">
            <v>879.96309999999994</v>
          </cell>
          <cell r="CM9">
            <v>2358.6417000000001</v>
          </cell>
          <cell r="CN9">
            <v>380.4855</v>
          </cell>
          <cell r="CO9">
            <v>2314.9189999999999</v>
          </cell>
          <cell r="CP9">
            <v>777.22440000000006</v>
          </cell>
          <cell r="CQ9">
            <v>11076.4211</v>
          </cell>
          <cell r="CR9">
            <v>1761.0354</v>
          </cell>
          <cell r="CS9">
            <v>8350.7047999999995</v>
          </cell>
          <cell r="CT9">
            <v>171.84200000000001</v>
          </cell>
          <cell r="CU9">
            <v>2160.2032999999997</v>
          </cell>
          <cell r="CV9">
            <v>264.54169999999999</v>
          </cell>
          <cell r="CW9">
            <v>4938.6789000000008</v>
          </cell>
          <cell r="CX9">
            <v>4869.7074000000002</v>
          </cell>
          <cell r="CY9">
            <v>24687.565600000002</v>
          </cell>
        </row>
        <row r="10">
          <cell r="A10">
            <v>45231</v>
          </cell>
          <cell r="B10">
            <v>93.039986073344195</v>
          </cell>
          <cell r="C10">
            <v>75.615881184619298</v>
          </cell>
          <cell r="E10">
            <v>20162.820328752983</v>
          </cell>
          <cell r="F10">
            <v>232743.17967124702</v>
          </cell>
          <cell r="Z10">
            <v>2.0576119445330199</v>
          </cell>
          <cell r="AA10">
            <v>1.7831321376943337</v>
          </cell>
          <cell r="AB10">
            <v>1.9792540826580736</v>
          </cell>
          <cell r="AC10">
            <v>1.4719346146848742</v>
          </cell>
          <cell r="AD10">
            <v>2622.3746000000001</v>
          </cell>
          <cell r="AE10">
            <v>4362.7271000000001</v>
          </cell>
          <cell r="AF10">
            <v>1109.3507999999999</v>
          </cell>
          <cell r="AG10">
            <v>14643.324699999999</v>
          </cell>
          <cell r="AH10">
            <v>23.123283932055347</v>
          </cell>
          <cell r="AI10">
            <v>18.708636650770039</v>
          </cell>
          <cell r="AJ10">
            <v>25.075835451687851</v>
          </cell>
          <cell r="AK10">
            <v>20.204260497231854</v>
          </cell>
          <cell r="AL10">
            <v>27.830572473201947</v>
          </cell>
          <cell r="AM10">
            <v>19.616984495797656</v>
          </cell>
          <cell r="AN10">
            <v>16.235518238160292</v>
          </cell>
          <cell r="AO10">
            <v>12.636908710610653</v>
          </cell>
          <cell r="AP10">
            <v>36.110707398553309</v>
          </cell>
          <cell r="AQ10">
            <v>22.41100984699273</v>
          </cell>
          <cell r="AR10">
            <v>10.326713529833334</v>
          </cell>
          <cell r="AS10">
            <v>7.8616907875090059</v>
          </cell>
          <cell r="AT10">
            <v>22.3476</v>
          </cell>
          <cell r="AU10">
            <v>198.19720000000001</v>
          </cell>
          <cell r="AV10">
            <v>91.462500000000006</v>
          </cell>
          <cell r="AW10">
            <v>1010.4783</v>
          </cell>
          <cell r="AX10">
            <v>60.144300000000001</v>
          </cell>
          <cell r="AY10">
            <v>760.05200000000002</v>
          </cell>
          <cell r="AZ10">
            <v>85.274500000000003</v>
          </cell>
          <cell r="BA10">
            <v>870.99059999999997</v>
          </cell>
          <cell r="BB10">
            <v>38.944099999999999</v>
          </cell>
          <cell r="BC10">
            <v>411.60790000000003</v>
          </cell>
          <cell r="BD10">
            <v>32.790500000000002</v>
          </cell>
          <cell r="BE10">
            <v>455.07670000000002</v>
          </cell>
          <cell r="BF10">
            <v>23.784903268338446</v>
          </cell>
          <cell r="BG10">
            <v>19.773275850714949</v>
          </cell>
          <cell r="BH10">
            <v>20.757738970958705</v>
          </cell>
          <cell r="BI10">
            <v>14.645265638030946</v>
          </cell>
          <cell r="BJ10">
            <v>78.878</v>
          </cell>
          <cell r="BK10">
            <v>318.89059999999995</v>
          </cell>
          <cell r="BL10">
            <v>19.8476</v>
          </cell>
          <cell r="BM10">
            <v>1058.8977</v>
          </cell>
          <cell r="BN10">
            <v>12.387812650816251</v>
          </cell>
          <cell r="BO10">
            <v>8.2475632169726545</v>
          </cell>
          <cell r="BP10">
            <v>11.927038959027186</v>
          </cell>
          <cell r="BQ10">
            <v>7.1670126490837243</v>
          </cell>
          <cell r="BR10">
            <v>6.4888922154681445</v>
          </cell>
          <cell r="BS10">
            <v>4.7104709719037841</v>
          </cell>
          <cell r="BT10">
            <v>50.143800000000006</v>
          </cell>
          <cell r="BU10">
            <v>1112.0193999999999</v>
          </cell>
          <cell r="BV10">
            <v>12.911</v>
          </cell>
          <cell r="BW10">
            <v>1036.5652</v>
          </cell>
          <cell r="BX10">
            <v>59.453800000000001</v>
          </cell>
          <cell r="BY10">
            <v>749.66680000000008</v>
          </cell>
          <cell r="BZ10">
            <v>5.5022975239151206</v>
          </cell>
          <cell r="CA10">
            <v>4.7469267346727326</v>
          </cell>
          <cell r="CB10">
            <v>6.1673331650728658</v>
          </cell>
          <cell r="CC10">
            <v>5.0832053284305969</v>
          </cell>
          <cell r="CD10">
            <v>4.401715871587081</v>
          </cell>
          <cell r="CE10">
            <v>3.8518655611379042</v>
          </cell>
          <cell r="CF10">
            <v>5.4096333853234784</v>
          </cell>
          <cell r="CG10">
            <v>4.1576563343619686</v>
          </cell>
          <cell r="CH10">
            <v>151.8809</v>
          </cell>
          <cell r="CI10">
            <v>1031.7609</v>
          </cell>
          <cell r="CJ10">
            <v>160.46549999999999</v>
          </cell>
          <cell r="CK10">
            <v>607.00800000000004</v>
          </cell>
          <cell r="CL10">
            <v>777.43580000000009</v>
          </cell>
          <cell r="CM10">
            <v>2010.8025</v>
          </cell>
          <cell r="CN10">
            <v>326.79270000000002</v>
          </cell>
          <cell r="CO10">
            <v>2034.5735</v>
          </cell>
          <cell r="CP10">
            <v>629.84019999999998</v>
          </cell>
          <cell r="CQ10">
            <v>8558.9519999999993</v>
          </cell>
          <cell r="CR10">
            <v>1515.7268000000001</v>
          </cell>
          <cell r="CS10">
            <v>7307.8365999999996</v>
          </cell>
          <cell r="CT10">
            <v>114.67280000000001</v>
          </cell>
          <cell r="CU10">
            <v>1457.0291999999999</v>
          </cell>
          <cell r="CV10">
            <v>199.18199999999999</v>
          </cell>
          <cell r="CW10">
            <v>3641.1125000000002</v>
          </cell>
          <cell r="CX10">
            <v>3830.1192999999998</v>
          </cell>
          <cell r="CY10">
            <v>21067.339800000002</v>
          </cell>
        </row>
        <row r="11">
          <cell r="A11">
            <v>45200</v>
          </cell>
          <cell r="B11">
            <v>96.009156546312894</v>
          </cell>
          <cell r="C11">
            <v>76.331532489066902</v>
          </cell>
          <cell r="E11">
            <v>21819.43824656017</v>
          </cell>
          <cell r="F11">
            <v>252295.56175343983</v>
          </cell>
          <cell r="Z11">
            <v>2.0443480438092076</v>
          </cell>
          <cell r="AA11">
            <v>1.7818208417387313</v>
          </cell>
          <cell r="AB11">
            <v>1.8808546889093394</v>
          </cell>
          <cell r="AC11">
            <v>1.489027109096994</v>
          </cell>
          <cell r="AD11">
            <v>2366.3975</v>
          </cell>
          <cell r="AE11">
            <v>4166.2214999999997</v>
          </cell>
          <cell r="AF11">
            <v>1267.8812</v>
          </cell>
          <cell r="AG11">
            <v>12941.2979</v>
          </cell>
          <cell r="AH11">
            <v>20.532160683959372</v>
          </cell>
          <cell r="AI11">
            <v>18.36040418453965</v>
          </cell>
          <cell r="AJ11">
            <v>26.063205389306635</v>
          </cell>
          <cell r="AK11">
            <v>20.083495321942902</v>
          </cell>
          <cell r="AL11">
            <v>26.027408379390806</v>
          </cell>
          <cell r="AM11">
            <v>20.483465257311142</v>
          </cell>
          <cell r="AN11">
            <v>17.225059572722365</v>
          </cell>
          <cell r="AO11">
            <v>12.748176918714957</v>
          </cell>
          <cell r="AP11">
            <v>34.891720274568293</v>
          </cell>
          <cell r="AQ11">
            <v>22.446089092360022</v>
          </cell>
          <cell r="AR11">
            <v>10.065563047626632</v>
          </cell>
          <cell r="AS11">
            <v>8.0204635376468261</v>
          </cell>
          <cell r="AT11">
            <v>30.9726</v>
          </cell>
          <cell r="AU11">
            <v>195.66310000000001</v>
          </cell>
          <cell r="AV11">
            <v>71.786600000000007</v>
          </cell>
          <cell r="AW11">
            <v>958.14350000000002</v>
          </cell>
          <cell r="AX11">
            <v>78.724100000000007</v>
          </cell>
          <cell r="AY11">
            <v>648.27740000000006</v>
          </cell>
          <cell r="AZ11">
            <v>80.196100000000001</v>
          </cell>
          <cell r="BA11">
            <v>921.9556</v>
          </cell>
          <cell r="BB11">
            <v>44.520800000000001</v>
          </cell>
          <cell r="BC11">
            <v>379.56790000000001</v>
          </cell>
          <cell r="BD11">
            <v>35.1631</v>
          </cell>
          <cell r="BE11">
            <v>420.44049999999999</v>
          </cell>
          <cell r="BF11">
            <v>22.273133235032301</v>
          </cell>
          <cell r="BG11">
            <v>19.905343262683228</v>
          </cell>
          <cell r="BH11">
            <v>20.015998930433621</v>
          </cell>
          <cell r="BI11">
            <v>14.795384244048854</v>
          </cell>
          <cell r="BJ11">
            <v>95.149899999999988</v>
          </cell>
          <cell r="BK11">
            <v>295.80990000000003</v>
          </cell>
          <cell r="BL11">
            <v>22.439</v>
          </cell>
          <cell r="BM11">
            <v>880.39750000000004</v>
          </cell>
          <cell r="BN11">
            <v>11.958731026363369</v>
          </cell>
          <cell r="BO11">
            <v>8.7151978496498579</v>
          </cell>
          <cell r="BP11">
            <v>11.315830355755788</v>
          </cell>
          <cell r="BQ11">
            <v>7.3477747977810139</v>
          </cell>
          <cell r="BR11">
            <v>6.6987595250753147</v>
          </cell>
          <cell r="BS11">
            <v>4.7264055142832211</v>
          </cell>
          <cell r="BT11">
            <v>47.566000000000003</v>
          </cell>
          <cell r="BU11">
            <v>867.13319999999999</v>
          </cell>
          <cell r="BV11">
            <v>12.874000000000001</v>
          </cell>
          <cell r="BW11">
            <v>879.15830000000005</v>
          </cell>
          <cell r="BX11">
            <v>56.43</v>
          </cell>
          <cell r="BY11">
            <v>684.30290000000002</v>
          </cell>
          <cell r="BZ11">
            <v>5.428174806555246</v>
          </cell>
          <cell r="CA11">
            <v>4.7483161386847552</v>
          </cell>
          <cell r="CB11">
            <v>5.9972102390833726</v>
          </cell>
          <cell r="CC11">
            <v>5.1194933678522272</v>
          </cell>
          <cell r="CD11">
            <v>4.3764610698736313</v>
          </cell>
          <cell r="CE11">
            <v>3.8273894471282195</v>
          </cell>
          <cell r="CF11">
            <v>5.4785262027619153</v>
          </cell>
          <cell r="CG11">
            <v>4.125563807486194</v>
          </cell>
          <cell r="CH11">
            <v>159.994</v>
          </cell>
          <cell r="CI11">
            <v>1078.3103000000001</v>
          </cell>
          <cell r="CJ11">
            <v>139.2234</v>
          </cell>
          <cell r="CK11">
            <v>557.06690000000003</v>
          </cell>
          <cell r="CL11">
            <v>757.79230000000007</v>
          </cell>
          <cell r="CM11">
            <v>2010.7664</v>
          </cell>
          <cell r="CN11">
            <v>312.73230000000001</v>
          </cell>
          <cell r="CO11">
            <v>2016.2688999999998</v>
          </cell>
          <cell r="CP11">
            <v>641.88959999999997</v>
          </cell>
          <cell r="CQ11">
            <v>8018.1318000000001</v>
          </cell>
          <cell r="CR11">
            <v>1503.9135000000001</v>
          </cell>
          <cell r="CS11">
            <v>7291.7520000000004</v>
          </cell>
          <cell r="CT11">
            <v>134.5907</v>
          </cell>
          <cell r="CU11">
            <v>1247.4884</v>
          </cell>
          <cell r="CV11">
            <v>182.51939999999999</v>
          </cell>
          <cell r="CW11">
            <v>3109.8537999999999</v>
          </cell>
          <cell r="CX11">
            <v>3685.3097000000002</v>
          </cell>
          <cell r="CY11">
            <v>18942.783899999999</v>
          </cell>
        </row>
        <row r="12">
          <cell r="A12">
            <v>45170</v>
          </cell>
          <cell r="B12">
            <v>96.397384000000002</v>
          </cell>
          <cell r="C12">
            <v>77.030827000000002</v>
          </cell>
          <cell r="E12">
            <v>19355.519342329015</v>
          </cell>
          <cell r="F12">
            <v>259576.480657671</v>
          </cell>
          <cell r="Z12">
            <v>2.0518917176682243</v>
          </cell>
          <cell r="AA12">
            <v>1.7842206391859121</v>
          </cell>
          <cell r="AB12">
            <v>1.942511086652855</v>
          </cell>
          <cell r="AC12">
            <v>1.469525637195396</v>
          </cell>
          <cell r="AD12">
            <v>2993.3562999999999</v>
          </cell>
          <cell r="AE12">
            <v>5271.1361999999999</v>
          </cell>
          <cell r="AF12">
            <v>1364.4108999999999</v>
          </cell>
          <cell r="AG12">
            <v>16576.230100000001</v>
          </cell>
          <cell r="AH12">
            <v>22.942996717749402</v>
          </cell>
          <cell r="AI12">
            <v>18.068227180056102</v>
          </cell>
          <cell r="AJ12">
            <v>25.715340110223586</v>
          </cell>
          <cell r="AK12">
            <v>20.124604536042998</v>
          </cell>
          <cell r="AL12">
            <v>26.308793229095762</v>
          </cell>
          <cell r="AM12">
            <v>20.433441124904139</v>
          </cell>
          <cell r="AN12">
            <v>16.401231721559462</v>
          </cell>
          <cell r="AO12">
            <v>12.865596243059271</v>
          </cell>
          <cell r="AP12">
            <v>37.548269666432311</v>
          </cell>
          <cell r="AQ12">
            <v>22.890439763501682</v>
          </cell>
          <cell r="AR12">
            <v>10.229588258693198</v>
          </cell>
          <cell r="AS12">
            <v>7.8202791485059873</v>
          </cell>
          <cell r="AT12">
            <v>26.140599999999999</v>
          </cell>
          <cell r="AU12">
            <v>242.7449</v>
          </cell>
          <cell r="AV12">
            <v>32.7879</v>
          </cell>
          <cell r="AW12">
            <v>647.65700000000004</v>
          </cell>
          <cell r="AX12">
            <v>87.409300000000002</v>
          </cell>
          <cell r="AY12">
            <v>840.2636</v>
          </cell>
          <cell r="AZ12">
            <v>152.24220000000003</v>
          </cell>
          <cell r="BA12">
            <v>1464.2552000000001</v>
          </cell>
          <cell r="BB12">
            <v>38.402999999999999</v>
          </cell>
          <cell r="BC12">
            <v>450.03280000000001</v>
          </cell>
          <cell r="BD12">
            <v>43.490900000000003</v>
          </cell>
          <cell r="BE12">
            <v>600.63369999999998</v>
          </cell>
          <cell r="BF12">
            <v>23.21083421932941</v>
          </cell>
          <cell r="BG12">
            <v>19.644388573935263</v>
          </cell>
          <cell r="BH12">
            <v>20.948113494136948</v>
          </cell>
          <cell r="BI12">
            <v>14.846745696019513</v>
          </cell>
          <cell r="BJ12">
            <v>96.407499999999999</v>
          </cell>
          <cell r="BK12">
            <v>366.56190000000004</v>
          </cell>
          <cell r="BL12">
            <v>16.459</v>
          </cell>
          <cell r="BM12">
            <v>1042.9880000000001</v>
          </cell>
          <cell r="BN12">
            <v>12.201431553832389</v>
          </cell>
          <cell r="BO12">
            <v>8.4076013881067553</v>
          </cell>
          <cell r="BP12">
            <v>11.764254628605149</v>
          </cell>
          <cell r="BQ12">
            <v>7.2530741688705129</v>
          </cell>
          <cell r="BR12">
            <v>6.710912720638218</v>
          </cell>
          <cell r="BS12">
            <v>4.7388584153433149</v>
          </cell>
          <cell r="BT12">
            <v>50.295000000000002</v>
          </cell>
          <cell r="BU12">
            <v>1106.6583999999998</v>
          </cell>
          <cell r="BV12">
            <v>13.557</v>
          </cell>
          <cell r="BW12">
            <v>1099.7443999999998</v>
          </cell>
          <cell r="BX12">
            <v>65.168900000000008</v>
          </cell>
          <cell r="BY12">
            <v>838.94259999999997</v>
          </cell>
          <cell r="BZ12">
            <v>5.5537552270115755</v>
          </cell>
          <cell r="CA12">
            <v>4.7819558812012151</v>
          </cell>
          <cell r="CB12">
            <v>6.0901316674168129</v>
          </cell>
          <cell r="CC12">
            <v>5.1343132802371798</v>
          </cell>
          <cell r="CD12">
            <v>4.3872254593029183</v>
          </cell>
          <cell r="CE12">
            <v>3.9005983594806444</v>
          </cell>
          <cell r="CF12">
            <v>5.5902903170282165</v>
          </cell>
          <cell r="CG12">
            <v>4.2070952129646271</v>
          </cell>
          <cell r="CH12">
            <v>208.60389999999998</v>
          </cell>
          <cell r="CI12">
            <v>1436.4625000000001</v>
          </cell>
          <cell r="CJ12">
            <v>162.85729999999998</v>
          </cell>
          <cell r="CK12">
            <v>711.42630000000008</v>
          </cell>
          <cell r="CL12">
            <v>982.41809999999998</v>
          </cell>
          <cell r="CM12">
            <v>2580.89</v>
          </cell>
          <cell r="CN12">
            <v>330.57309999999995</v>
          </cell>
          <cell r="CO12">
            <v>2484.3539000000001</v>
          </cell>
          <cell r="CP12">
            <v>733.43209999999999</v>
          </cell>
          <cell r="CQ12">
            <v>9459.5972000000002</v>
          </cell>
          <cell r="CR12">
            <v>1864.5663</v>
          </cell>
          <cell r="CS12">
            <v>9075.980599999999</v>
          </cell>
          <cell r="CT12">
            <v>132.98740000000001</v>
          </cell>
          <cell r="CU12">
            <v>1504.8161</v>
          </cell>
          <cell r="CV12">
            <v>206.1054</v>
          </cell>
          <cell r="CW12">
            <v>3854.9187000000002</v>
          </cell>
          <cell r="CX12">
            <v>4468.8856999999998</v>
          </cell>
          <cell r="CY12">
            <v>24283.364699999998</v>
          </cell>
        </row>
        <row r="13">
          <cell r="A13">
            <v>45139</v>
          </cell>
          <cell r="B13">
            <v>96.151764999999997</v>
          </cell>
          <cell r="C13">
            <v>76.636551999999995</v>
          </cell>
          <cell r="E13">
            <v>17955.07498641243</v>
          </cell>
          <cell r="F13">
            <v>231568.92501358758</v>
          </cell>
          <cell r="Z13">
            <v>2.0568119471556892</v>
          </cell>
          <cell r="AA13">
            <v>1.8013790101859724</v>
          </cell>
          <cell r="AB13">
            <v>1.9279683787624697</v>
          </cell>
          <cell r="AC13">
            <v>1.4940994848779816</v>
          </cell>
          <cell r="AD13">
            <v>2344.1161000000002</v>
          </cell>
          <cell r="AE13">
            <v>4158.2578999999996</v>
          </cell>
          <cell r="AF13">
            <v>1160.0558000000001</v>
          </cell>
          <cell r="AG13">
            <v>12089.698699999999</v>
          </cell>
          <cell r="AH13">
            <v>23.718982775005266</v>
          </cell>
          <cell r="AI13">
            <v>17.575954555580307</v>
          </cell>
          <cell r="AJ13">
            <v>26.968019782147717</v>
          </cell>
          <cell r="AK13">
            <v>21.409859884339848</v>
          </cell>
          <cell r="AL13">
            <v>26.883903770356671</v>
          </cell>
          <cell r="AM13">
            <v>21.129894916001973</v>
          </cell>
          <cell r="AN13">
            <v>16.784655812301228</v>
          </cell>
          <cell r="AO13">
            <v>13.319220388342016</v>
          </cell>
          <cell r="AP13">
            <v>36.984797754146065</v>
          </cell>
          <cell r="AQ13">
            <v>22.323195985534888</v>
          </cell>
          <cell r="AR13">
            <v>10.106821268606751</v>
          </cell>
          <cell r="AS13">
            <v>7.9580652274936758</v>
          </cell>
          <cell r="AT13">
            <v>17.5733</v>
          </cell>
          <cell r="AU13">
            <v>224.45</v>
          </cell>
          <cell r="AV13">
            <v>14.4777</v>
          </cell>
          <cell r="AW13">
            <v>271.1046</v>
          </cell>
          <cell r="AX13">
            <v>72.1815</v>
          </cell>
          <cell r="AY13">
            <v>597.0557</v>
          </cell>
          <cell r="AZ13">
            <v>190.57770000000002</v>
          </cell>
          <cell r="BA13">
            <v>1385.4231000000002</v>
          </cell>
          <cell r="BB13">
            <v>36.974800000000002</v>
          </cell>
          <cell r="BC13">
            <v>344.91270000000003</v>
          </cell>
          <cell r="BD13">
            <v>36.5929</v>
          </cell>
          <cell r="BE13">
            <v>502.89529999999996</v>
          </cell>
          <cell r="BF13">
            <v>23.232432699669904</v>
          </cell>
          <cell r="BG13">
            <v>19.827858526227406</v>
          </cell>
          <cell r="BH13">
            <v>20.678264950388844</v>
          </cell>
          <cell r="BI13">
            <v>14.910634961573887</v>
          </cell>
          <cell r="BJ13">
            <v>78.885199999999998</v>
          </cell>
          <cell r="BK13">
            <v>283.93390000000005</v>
          </cell>
          <cell r="BL13">
            <v>14.916</v>
          </cell>
          <cell r="BM13">
            <v>729.30869999999993</v>
          </cell>
          <cell r="BN13">
            <v>12.36938760397897</v>
          </cell>
          <cell r="BO13">
            <v>8.5830361744044694</v>
          </cell>
          <cell r="BP13">
            <v>11.752037368316438</v>
          </cell>
          <cell r="BQ13">
            <v>7.3039233010451303</v>
          </cell>
          <cell r="BR13">
            <v>6.6823148758088893</v>
          </cell>
          <cell r="BS13">
            <v>4.6685588848552699</v>
          </cell>
          <cell r="BT13">
            <v>40.512999999999998</v>
          </cell>
          <cell r="BU13">
            <v>811.12599999999998</v>
          </cell>
          <cell r="BV13">
            <v>10.061999999999999</v>
          </cell>
          <cell r="BW13">
            <v>796.23509999999999</v>
          </cell>
          <cell r="BX13">
            <v>51.613999999999997</v>
          </cell>
          <cell r="BY13">
            <v>669.56690000000003</v>
          </cell>
          <cell r="BZ13">
            <v>5.5842551786167753</v>
          </cell>
          <cell r="CA13">
            <v>4.7230753935937413</v>
          </cell>
          <cell r="CB13">
            <v>6.0381512130201713</v>
          </cell>
          <cell r="CC13">
            <v>5.0328759536003451</v>
          </cell>
          <cell r="CD13">
            <v>4.4151257282622929</v>
          </cell>
          <cell r="CE13">
            <v>3.8732542167038337</v>
          </cell>
          <cell r="CF13">
            <v>5.5514034318167189</v>
          </cell>
          <cell r="CG13">
            <v>4.1749827647751427</v>
          </cell>
          <cell r="CH13">
            <v>159.87860000000001</v>
          </cell>
          <cell r="CI13">
            <v>1218.1088</v>
          </cell>
          <cell r="CJ13">
            <v>134.499</v>
          </cell>
          <cell r="CK13">
            <v>589.30610000000001</v>
          </cell>
          <cell r="CL13">
            <v>841.48940000000005</v>
          </cell>
          <cell r="CM13">
            <v>2193.3779</v>
          </cell>
          <cell r="CN13">
            <v>281.09309999999999</v>
          </cell>
          <cell r="CO13">
            <v>1876.97</v>
          </cell>
          <cell r="CP13">
            <v>704.11759999999992</v>
          </cell>
          <cell r="CQ13">
            <v>7387.3557000000001</v>
          </cell>
          <cell r="CR13">
            <v>1564.8883999999998</v>
          </cell>
          <cell r="CS13">
            <v>7330.1588000000002</v>
          </cell>
          <cell r="CT13">
            <v>109.6067</v>
          </cell>
          <cell r="CU13">
            <v>1091.913</v>
          </cell>
          <cell r="CV13">
            <v>160.79479999999998</v>
          </cell>
          <cell r="CW13">
            <v>2915.2755999999999</v>
          </cell>
          <cell r="CX13">
            <v>3574.7883999999999</v>
          </cell>
          <cell r="CY13">
            <v>18122.504000000001</v>
          </cell>
        </row>
        <row r="14">
          <cell r="A14">
            <v>45108</v>
          </cell>
          <cell r="B14">
            <v>95.228468000000007</v>
          </cell>
          <cell r="C14">
            <v>76.008889999999994</v>
          </cell>
          <cell r="E14">
            <v>17453.662972590137</v>
          </cell>
          <cell r="F14">
            <v>237584.33702740987</v>
          </cell>
          <cell r="Z14">
            <v>2.0507903724849372</v>
          </cell>
          <cell r="AA14">
            <v>1.8044020846289426</v>
          </cell>
          <cell r="AB14">
            <v>1.9286334693840068</v>
          </cell>
          <cell r="AC14">
            <v>1.4947993333071081</v>
          </cell>
          <cell r="AD14">
            <v>2083.5365999999999</v>
          </cell>
          <cell r="AE14">
            <v>3688.5797000000002</v>
          </cell>
          <cell r="AF14">
            <v>1045.3948</v>
          </cell>
          <cell r="AG14">
            <v>11373.2726</v>
          </cell>
          <cell r="AH14">
            <v>22.628894912217351</v>
          </cell>
          <cell r="AI14">
            <v>18.917826927991307</v>
          </cell>
          <cell r="AJ14">
            <v>20.622953855923235</v>
          </cell>
          <cell r="AK14">
            <v>19.858551213042379</v>
          </cell>
          <cell r="AL14">
            <v>26.755074530455392</v>
          </cell>
          <cell r="AM14">
            <v>20.791134706306327</v>
          </cell>
          <cell r="AN14">
            <v>17.774054231920122</v>
          </cell>
          <cell r="AO14">
            <v>13.31082115195178</v>
          </cell>
          <cell r="AP14">
            <v>33.722739538270439</v>
          </cell>
          <cell r="AQ14">
            <v>22.463182581325093</v>
          </cell>
          <cell r="AR14">
            <v>10.202849478914736</v>
          </cell>
          <cell r="AS14">
            <v>7.973768177188969</v>
          </cell>
          <cell r="AT14">
            <v>21.8779</v>
          </cell>
          <cell r="AU14">
            <v>177.26609999999999</v>
          </cell>
          <cell r="AV14">
            <v>11.3384</v>
          </cell>
          <cell r="AW14">
            <v>245.34179999999998</v>
          </cell>
          <cell r="AX14">
            <v>73.070800000000006</v>
          </cell>
          <cell r="AY14">
            <v>597.42859999999996</v>
          </cell>
          <cell r="AZ14">
            <v>155.5984</v>
          </cell>
          <cell r="BA14">
            <v>1322.8453</v>
          </cell>
          <cell r="BB14">
            <v>35.020499999999998</v>
          </cell>
          <cell r="BC14">
            <v>319.67070000000001</v>
          </cell>
          <cell r="BD14">
            <v>38.659699999999994</v>
          </cell>
          <cell r="BE14">
            <v>473.96629999999999</v>
          </cell>
          <cell r="BF14">
            <v>23.238235243523434</v>
          </cell>
          <cell r="BG14">
            <v>19.45615435998597</v>
          </cell>
          <cell r="BH14">
            <v>20.285330433113685</v>
          </cell>
          <cell r="BI14">
            <v>14.904430793850565</v>
          </cell>
          <cell r="BJ14">
            <v>69.759199999999993</v>
          </cell>
          <cell r="BK14">
            <v>281.1454</v>
          </cell>
          <cell r="BL14">
            <v>15.631</v>
          </cell>
          <cell r="BM14">
            <v>671.87959999999998</v>
          </cell>
          <cell r="BN14">
            <v>12.547495895585902</v>
          </cell>
          <cell r="BO14">
            <v>8.2831360355196662</v>
          </cell>
          <cell r="BP14">
            <v>11.616652021089632</v>
          </cell>
          <cell r="BQ14">
            <v>7.6861258837842756</v>
          </cell>
          <cell r="BR14">
            <v>6.6708495190058779</v>
          </cell>
          <cell r="BS14">
            <v>4.7215790508967599</v>
          </cell>
          <cell r="BT14">
            <v>36.424199999999999</v>
          </cell>
          <cell r="BU14">
            <v>825.23299999999995</v>
          </cell>
          <cell r="BV14">
            <v>9.1039999999999992</v>
          </cell>
          <cell r="BW14">
            <v>658.29130000000009</v>
          </cell>
          <cell r="BX14">
            <v>49.168999999999997</v>
          </cell>
          <cell r="BY14">
            <v>625.81389999999999</v>
          </cell>
          <cell r="BZ14">
            <v>5.5126831336153295</v>
          </cell>
          <cell r="CA14">
            <v>4.7926130891246252</v>
          </cell>
          <cell r="CB14">
            <v>5.8569151647323254</v>
          </cell>
          <cell r="CC14">
            <v>5.1940768213167789</v>
          </cell>
          <cell r="CD14">
            <v>4.423392884598913</v>
          </cell>
          <cell r="CE14">
            <v>3.9471868825036123</v>
          </cell>
          <cell r="CF14">
            <v>5.6169069617752827</v>
          </cell>
          <cell r="CG14">
            <v>4.1461845030345383</v>
          </cell>
          <cell r="CH14">
            <v>141.7749</v>
          </cell>
          <cell r="CI14">
            <v>1045.0186999999999</v>
          </cell>
          <cell r="CJ14">
            <v>143.6148</v>
          </cell>
          <cell r="CK14">
            <v>552.20349999999996</v>
          </cell>
          <cell r="CL14">
            <v>775.26480000000004</v>
          </cell>
          <cell r="CM14">
            <v>2032.0463</v>
          </cell>
          <cell r="CN14">
            <v>234.90559999999999</v>
          </cell>
          <cell r="CO14">
            <v>1784.3403000000001</v>
          </cell>
          <cell r="CP14">
            <v>630.36649999999997</v>
          </cell>
          <cell r="CQ14">
            <v>7057.4602999999997</v>
          </cell>
          <cell r="CR14">
            <v>1448.6781000000001</v>
          </cell>
          <cell r="CS14">
            <v>6890.3225999999995</v>
          </cell>
          <cell r="CT14">
            <v>100.01339999999999</v>
          </cell>
          <cell r="CU14">
            <v>1034.3222000000001</v>
          </cell>
          <cell r="CV14">
            <v>148.86199999999999</v>
          </cell>
          <cell r="CW14">
            <v>2669.2146000000002</v>
          </cell>
          <cell r="CX14">
            <v>3194.6196</v>
          </cell>
          <cell r="CY14">
            <v>16747.692500000001</v>
          </cell>
        </row>
        <row r="15">
          <cell r="A15">
            <v>45078</v>
          </cell>
          <cell r="B15">
            <v>90.428150000000002</v>
          </cell>
          <cell r="C15">
            <v>73.977695999999995</v>
          </cell>
          <cell r="E15">
            <v>19202.319356151267</v>
          </cell>
          <cell r="F15">
            <v>243740.68064384873</v>
          </cell>
          <cell r="Z15">
            <v>2.048121360450776</v>
          </cell>
          <cell r="AA15">
            <v>1.785764786774837</v>
          </cell>
          <cell r="AB15">
            <v>1.94074343622951</v>
          </cell>
          <cell r="AC15">
            <v>1.4860522606667306</v>
          </cell>
          <cell r="AD15">
            <v>2932.4544999999998</v>
          </cell>
          <cell r="AE15">
            <v>4920.5473000000002</v>
          </cell>
          <cell r="AF15">
            <v>1352.6028999999999</v>
          </cell>
          <cell r="AG15">
            <v>15148.214699999999</v>
          </cell>
          <cell r="AH15">
            <v>21.910600093504598</v>
          </cell>
          <cell r="AI15">
            <v>19.329313683501841</v>
          </cell>
          <cell r="AJ15">
            <v>25.99784261906046</v>
          </cell>
          <cell r="AK15">
            <v>21.633206823941798</v>
          </cell>
          <cell r="AL15">
            <v>27.492969982109468</v>
          </cell>
          <cell r="AM15">
            <v>20.312445388293234</v>
          </cell>
          <cell r="AN15">
            <v>17.619731580042817</v>
          </cell>
          <cell r="AO15">
            <v>13.31463512895005</v>
          </cell>
          <cell r="AP15">
            <v>37.001065001173302</v>
          </cell>
          <cell r="AQ15">
            <v>22.768487381631385</v>
          </cell>
          <cell r="AR15">
            <v>10.030642283413211</v>
          </cell>
          <cell r="AS15">
            <v>8.0557118450671918</v>
          </cell>
          <cell r="AT15">
            <v>25.2394</v>
          </cell>
          <cell r="AU15">
            <v>240.0292</v>
          </cell>
          <cell r="AV15">
            <v>7.4163999999999994</v>
          </cell>
          <cell r="AW15">
            <v>198.27250000000001</v>
          </cell>
          <cell r="AX15">
            <v>71.713899999999995</v>
          </cell>
          <cell r="AY15">
            <v>765.5181</v>
          </cell>
          <cell r="AZ15">
            <v>215.2448</v>
          </cell>
          <cell r="BA15">
            <v>1776.5056999999999</v>
          </cell>
          <cell r="BB15">
            <v>38.779300000000006</v>
          </cell>
          <cell r="BC15">
            <v>400.41230000000002</v>
          </cell>
          <cell r="BD15">
            <v>51.056899999999999</v>
          </cell>
          <cell r="BE15">
            <v>645.02800000000002</v>
          </cell>
          <cell r="BF15">
            <v>22.874911058619897</v>
          </cell>
          <cell r="BG15">
            <v>19.491823999868888</v>
          </cell>
          <cell r="BH15">
            <v>20.358488172997653</v>
          </cell>
          <cell r="BI15">
            <v>14.837565331071927</v>
          </cell>
          <cell r="BJ15">
            <v>89.665800000000004</v>
          </cell>
          <cell r="BK15">
            <v>341.6952</v>
          </cell>
          <cell r="BL15">
            <v>15.769</v>
          </cell>
          <cell r="BM15">
            <v>956.45530000000008</v>
          </cell>
          <cell r="BN15">
            <v>12.516045986320023</v>
          </cell>
          <cell r="BO15">
            <v>8.3854218725518432</v>
          </cell>
          <cell r="BP15">
            <v>11.545651129264776</v>
          </cell>
          <cell r="BQ15">
            <v>7.5949321952507107</v>
          </cell>
          <cell r="BR15">
            <v>6.3604701725777959</v>
          </cell>
          <cell r="BS15">
            <v>4.7113324662530029</v>
          </cell>
          <cell r="BT15">
            <v>50.380199999999995</v>
          </cell>
          <cell r="BU15">
            <v>1063.2998</v>
          </cell>
          <cell r="BV15">
            <v>12.486000000000001</v>
          </cell>
          <cell r="BW15">
            <v>928.55590000000007</v>
          </cell>
          <cell r="BX15">
            <v>73.59</v>
          </cell>
          <cell r="BY15">
            <v>833.14080000000001</v>
          </cell>
          <cell r="BZ15">
            <v>5.470732761868109</v>
          </cell>
          <cell r="CA15">
            <v>4.7862511235992118</v>
          </cell>
          <cell r="CB15">
            <v>5.8869121640343591</v>
          </cell>
          <cell r="CC15">
            <v>5.1218977375599604</v>
          </cell>
          <cell r="CD15">
            <v>4.2744766026338175</v>
          </cell>
          <cell r="CE15">
            <v>3.8201150518167397</v>
          </cell>
          <cell r="CF15">
            <v>5.551836737228828</v>
          </cell>
          <cell r="CG15">
            <v>4.1181997749986197</v>
          </cell>
          <cell r="CH15">
            <v>208.38829999999999</v>
          </cell>
          <cell r="CI15">
            <v>1470.6088999999999</v>
          </cell>
          <cell r="CJ15">
            <v>180.45</v>
          </cell>
          <cell r="CK15">
            <v>745.4076</v>
          </cell>
          <cell r="CL15">
            <v>1083.1732</v>
          </cell>
          <cell r="CM15">
            <v>2768.1787999999997</v>
          </cell>
          <cell r="CN15">
            <v>354.23140000000001</v>
          </cell>
          <cell r="CO15">
            <v>2392.9630999999999</v>
          </cell>
          <cell r="CP15">
            <v>816.61400000000003</v>
          </cell>
          <cell r="CQ15">
            <v>9027.8153999999995</v>
          </cell>
          <cell r="CR15">
            <v>2000.0366999999999</v>
          </cell>
          <cell r="CS15">
            <v>9347.6169000000009</v>
          </cell>
          <cell r="CT15">
            <v>122.1087</v>
          </cell>
          <cell r="CU15">
            <v>1406.6523</v>
          </cell>
          <cell r="CV15">
            <v>207.53110000000001</v>
          </cell>
          <cell r="CW15">
            <v>3579.6518999999998</v>
          </cell>
          <cell r="CX15">
            <v>4415.1025999999993</v>
          </cell>
          <cell r="CY15">
            <v>22412.105899999999</v>
          </cell>
        </row>
        <row r="16">
          <cell r="A16">
            <v>45047</v>
          </cell>
          <cell r="B16">
            <v>85.189777000000007</v>
          </cell>
          <cell r="C16">
            <v>72.177311000000003</v>
          </cell>
          <cell r="E16">
            <v>24939.217205461187</v>
          </cell>
          <cell r="F16">
            <v>284094.78279453883</v>
          </cell>
          <cell r="Z16">
            <v>2.0477977729617156</v>
          </cell>
          <cell r="AA16">
            <v>1.7897777492608287</v>
          </cell>
          <cell r="AB16">
            <v>1.9574950232108808</v>
          </cell>
          <cell r="AC16">
            <v>1.4713841888425729</v>
          </cell>
          <cell r="AD16">
            <v>2505.9201000000003</v>
          </cell>
          <cell r="AE16">
            <v>4072.4319</v>
          </cell>
          <cell r="AF16">
            <v>1155.5141000000001</v>
          </cell>
          <cell r="AG16">
            <v>13430.653699999999</v>
          </cell>
          <cell r="AH16">
            <v>22.926068152488579</v>
          </cell>
          <cell r="AI16">
            <v>17.736611851868624</v>
          </cell>
          <cell r="AJ16">
            <v>26.73188547277509</v>
          </cell>
          <cell r="AK16">
            <v>20.965791264611614</v>
          </cell>
          <cell r="AL16">
            <v>28.328821794478671</v>
          </cell>
          <cell r="AM16">
            <v>20.304634866698191</v>
          </cell>
          <cell r="AN16">
            <v>16.374367108511407</v>
          </cell>
          <cell r="AO16">
            <v>12.931784602611108</v>
          </cell>
          <cell r="AP16">
            <v>36.215290430012736</v>
          </cell>
          <cell r="AQ16">
            <v>22.793470696192159</v>
          </cell>
          <cell r="AR16">
            <v>9.9138832592741792</v>
          </cell>
          <cell r="AS16">
            <v>7.9580384928932064</v>
          </cell>
          <cell r="AT16">
            <v>28.670999999999999</v>
          </cell>
          <cell r="AU16">
            <v>203.16290000000001</v>
          </cell>
          <cell r="AV16">
            <v>8.7071000000000005</v>
          </cell>
          <cell r="AW16">
            <v>236.8664</v>
          </cell>
          <cell r="AX16">
            <v>63.267400000000002</v>
          </cell>
          <cell r="AY16">
            <v>691.93359999999996</v>
          </cell>
          <cell r="AZ16">
            <v>152.63279999999997</v>
          </cell>
          <cell r="BA16">
            <v>1230.6723</v>
          </cell>
          <cell r="BB16">
            <v>40.835999999999999</v>
          </cell>
          <cell r="BC16">
            <v>372.15300000000002</v>
          </cell>
          <cell r="BD16">
            <v>39.720500000000001</v>
          </cell>
          <cell r="BE16">
            <v>504.52429999999998</v>
          </cell>
          <cell r="BF16">
            <v>22.567039939723212</v>
          </cell>
          <cell r="BG16">
            <v>19.573777029227021</v>
          </cell>
          <cell r="BH16">
            <v>19.890007403847402</v>
          </cell>
          <cell r="BI16">
            <v>14.643056291740493</v>
          </cell>
          <cell r="BJ16">
            <v>94.497399999999999</v>
          </cell>
          <cell r="BK16">
            <v>295.1481</v>
          </cell>
          <cell r="BL16">
            <v>23.0961</v>
          </cell>
          <cell r="BM16">
            <v>838.78380000000004</v>
          </cell>
          <cell r="BN16">
            <v>12.180775991963836</v>
          </cell>
          <cell r="BO16">
            <v>8.4387695459254282</v>
          </cell>
          <cell r="BP16">
            <v>11.242969887364954</v>
          </cell>
          <cell r="BQ16">
            <v>7.549671663788752</v>
          </cell>
          <cell r="BR16">
            <v>6.6652304572938919</v>
          </cell>
          <cell r="BS16">
            <v>4.6661062133149311</v>
          </cell>
          <cell r="BT16">
            <v>47.783999999999999</v>
          </cell>
          <cell r="BU16">
            <v>975.53579999999999</v>
          </cell>
          <cell r="BV16">
            <v>13.051</v>
          </cell>
          <cell r="BW16">
            <v>858.43409999999994</v>
          </cell>
          <cell r="BX16">
            <v>55.238</v>
          </cell>
          <cell r="BY16">
            <v>736.01130000000001</v>
          </cell>
          <cell r="BZ16">
            <v>5.6123878016749105</v>
          </cell>
          <cell r="CA16">
            <v>4.7593529676839532</v>
          </cell>
          <cell r="CB16">
            <v>6.1458463574464863</v>
          </cell>
          <cell r="CC16">
            <v>5.0859791766242672</v>
          </cell>
          <cell r="CD16">
            <v>4.4158365154147194</v>
          </cell>
          <cell r="CE16">
            <v>3.8636232776851851</v>
          </cell>
          <cell r="CF16">
            <v>5.3403936577098206</v>
          </cell>
          <cell r="CG16">
            <v>4.0601770718192638</v>
          </cell>
          <cell r="CH16">
            <v>191.5804</v>
          </cell>
          <cell r="CI16">
            <v>1222.9621000000002</v>
          </cell>
          <cell r="CJ16">
            <v>153.2414</v>
          </cell>
          <cell r="CK16">
            <v>568.87030000000004</v>
          </cell>
          <cell r="CL16">
            <v>816.10630000000003</v>
          </cell>
          <cell r="CM16">
            <v>2074.7440999999999</v>
          </cell>
          <cell r="CN16">
            <v>328.28520000000003</v>
          </cell>
          <cell r="CO16">
            <v>2011.9406999999999</v>
          </cell>
          <cell r="CP16">
            <v>636.43949999999995</v>
          </cell>
          <cell r="CQ16">
            <v>7445.3927000000003</v>
          </cell>
          <cell r="CR16">
            <v>1638.3266000000001</v>
          </cell>
          <cell r="CS16">
            <v>7393.7716</v>
          </cell>
          <cell r="CT16">
            <v>131.6207</v>
          </cell>
          <cell r="CU16">
            <v>1221.7223999999999</v>
          </cell>
          <cell r="CV16">
            <v>180.74299999999999</v>
          </cell>
          <cell r="CW16">
            <v>3273.6722</v>
          </cell>
          <cell r="CX16">
            <v>3777.4287999999997</v>
          </cell>
          <cell r="CY16">
            <v>19535.128800000002</v>
          </cell>
        </row>
        <row r="17">
          <cell r="A17">
            <v>45017</v>
          </cell>
          <cell r="B17">
            <v>85.895403000000002</v>
          </cell>
          <cell r="C17">
            <v>72.684769000000003</v>
          </cell>
          <cell r="E17">
            <v>24386.725479384979</v>
          </cell>
          <cell r="F17">
            <v>286015.274520615</v>
          </cell>
          <cell r="Z17">
            <v>2.0494458439317449</v>
          </cell>
          <cell r="AA17">
            <v>1.8026124248220081</v>
          </cell>
          <cell r="AB17">
            <v>1.9422238742745039</v>
          </cell>
          <cell r="AC17">
            <v>1.4555582955700261</v>
          </cell>
          <cell r="AD17">
            <v>2469.2772999999997</v>
          </cell>
          <cell r="AE17">
            <v>3997.6958999999997</v>
          </cell>
          <cell r="AF17">
            <v>1173.4898999999998</v>
          </cell>
          <cell r="AG17">
            <v>13468.298699999999</v>
          </cell>
          <cell r="AH17">
            <v>20.323358236522498</v>
          </cell>
          <cell r="AI17">
            <v>17.210947306369075</v>
          </cell>
          <cell r="AJ17">
            <v>24.347590771532754</v>
          </cell>
          <cell r="AK17">
            <v>21.649407390177355</v>
          </cell>
          <cell r="AL17">
            <v>27.874342027635223</v>
          </cell>
          <cell r="AM17">
            <v>20.323992104830687</v>
          </cell>
          <cell r="AN17">
            <v>16.48365491883478</v>
          </cell>
          <cell r="AO17">
            <v>12.825287641145275</v>
          </cell>
          <cell r="AP17">
            <v>37.040315067994101</v>
          </cell>
          <cell r="AQ17">
            <v>23.013817455989287</v>
          </cell>
          <cell r="AR17">
            <v>9.8507115650351587</v>
          </cell>
          <cell r="AS17">
            <v>7.7648241905670057</v>
          </cell>
          <cell r="AT17">
            <v>26.529400000000003</v>
          </cell>
          <cell r="AU17">
            <v>216.45689999999999</v>
          </cell>
          <cell r="AV17">
            <v>14.8367</v>
          </cell>
          <cell r="AW17">
            <v>299.21879999999999</v>
          </cell>
          <cell r="AX17">
            <v>65.257300000000001</v>
          </cell>
          <cell r="AY17">
            <v>700.98559999999998</v>
          </cell>
          <cell r="AZ17">
            <v>125.40469999999999</v>
          </cell>
          <cell r="BA17">
            <v>1018.5781999999999</v>
          </cell>
          <cell r="BB17">
            <v>38.4298</v>
          </cell>
          <cell r="BC17">
            <v>362.5197</v>
          </cell>
          <cell r="BD17">
            <v>39.223399999999998</v>
          </cell>
          <cell r="BE17">
            <v>475.47790000000003</v>
          </cell>
          <cell r="BF17">
            <v>23.270558124082015</v>
          </cell>
          <cell r="BG17">
            <v>19.211718338903061</v>
          </cell>
          <cell r="BH17">
            <v>20.964662081151008</v>
          </cell>
          <cell r="BI17">
            <v>14.760530612952836</v>
          </cell>
          <cell r="BJ17">
            <v>89.394100000000009</v>
          </cell>
          <cell r="BK17">
            <v>318.50759999999997</v>
          </cell>
          <cell r="BL17">
            <v>15.847</v>
          </cell>
          <cell r="BM17">
            <v>905.18709999999999</v>
          </cell>
          <cell r="BN17">
            <v>12.452268940613594</v>
          </cell>
          <cell r="BO17">
            <v>8.5408021746907394</v>
          </cell>
          <cell r="BP17">
            <v>11.702752588074793</v>
          </cell>
          <cell r="BQ17">
            <v>7.3365055100574246</v>
          </cell>
          <cell r="BR17">
            <v>6.5683288991155537</v>
          </cell>
          <cell r="BS17">
            <v>4.6299520346016285</v>
          </cell>
          <cell r="BT17">
            <v>46.274900000000002</v>
          </cell>
          <cell r="BU17">
            <v>1025.3228000000001</v>
          </cell>
          <cell r="BV17">
            <v>12.461</v>
          </cell>
          <cell r="BW17">
            <v>945.00830000000008</v>
          </cell>
          <cell r="BX17">
            <v>55.628</v>
          </cell>
          <cell r="BY17">
            <v>757.42100000000005</v>
          </cell>
          <cell r="BZ17">
            <v>5.525180772820308</v>
          </cell>
          <cell r="CA17">
            <v>4.7866778970688317</v>
          </cell>
          <cell r="CB17">
            <v>6.0862094516810936</v>
          </cell>
          <cell r="CC17">
            <v>5.0919681705903796</v>
          </cell>
          <cell r="CD17">
            <v>4.3232412331244259</v>
          </cell>
          <cell r="CE17">
            <v>3.83390864478072</v>
          </cell>
          <cell r="CF17">
            <v>5.3437121230904365</v>
          </cell>
          <cell r="CG17">
            <v>4.1055385993107292</v>
          </cell>
          <cell r="CH17">
            <v>174.22420000000002</v>
          </cell>
          <cell r="CI17">
            <v>1129.5528999999999</v>
          </cell>
          <cell r="CJ17">
            <v>168.69379999999998</v>
          </cell>
          <cell r="CK17">
            <v>580.98469999999998</v>
          </cell>
          <cell r="CL17">
            <v>783.60299999999995</v>
          </cell>
          <cell r="CM17">
            <v>2055.7271000000001</v>
          </cell>
          <cell r="CN17">
            <v>282.32900000000001</v>
          </cell>
          <cell r="CO17">
            <v>1970.9224999999999</v>
          </cell>
          <cell r="CP17">
            <v>618.24059999999997</v>
          </cell>
          <cell r="CQ17">
            <v>7264.5958000000001</v>
          </cell>
          <cell r="CR17">
            <v>1540.3806999999999</v>
          </cell>
          <cell r="CS17">
            <v>7271.3840999999993</v>
          </cell>
          <cell r="CT17">
            <v>120.93049999999999</v>
          </cell>
          <cell r="CU17">
            <v>1309.0356999999999</v>
          </cell>
          <cell r="CV17">
            <v>179.5934</v>
          </cell>
          <cell r="CW17">
            <v>3410.7251000000001</v>
          </cell>
          <cell r="CX17">
            <v>3749.5827000000004</v>
          </cell>
          <cell r="CY17">
            <v>19403.604199999998</v>
          </cell>
        </row>
        <row r="18">
          <cell r="A18">
            <v>44986</v>
          </cell>
          <cell r="B18">
            <v>86.024959999999993</v>
          </cell>
          <cell r="C18">
            <v>73.414398000000006</v>
          </cell>
          <cell r="E18">
            <v>23406</v>
          </cell>
          <cell r="F18">
            <v>283820</v>
          </cell>
          <cell r="Z18">
            <v>2.049135949019099</v>
          </cell>
          <cell r="AA18">
            <v>1.7856868009667102</v>
          </cell>
          <cell r="AB18">
            <v>1.9923899814817687</v>
          </cell>
          <cell r="AC18">
            <v>1.4577378429590944</v>
          </cell>
          <cell r="AD18">
            <v>3282.5782999999997</v>
          </cell>
          <cell r="AE18">
            <v>5411.0530999999992</v>
          </cell>
          <cell r="AF18">
            <v>1469.4708000000001</v>
          </cell>
          <cell r="AG18">
            <v>18027.565399999999</v>
          </cell>
          <cell r="AH18">
            <v>21.988516660198481</v>
          </cell>
          <cell r="AI18">
            <v>19.422084454370751</v>
          </cell>
          <cell r="AJ18">
            <v>22.748349023719374</v>
          </cell>
          <cell r="AK18">
            <v>20.313633077323693</v>
          </cell>
          <cell r="AL18">
            <v>26.463137373231554</v>
          </cell>
          <cell r="AM18">
            <v>19.676764657304293</v>
          </cell>
          <cell r="AN18">
            <v>16.832254709158853</v>
          </cell>
          <cell r="AO18">
            <v>12.273205036275273</v>
          </cell>
          <cell r="AP18">
            <v>34.544340438591597</v>
          </cell>
          <cell r="AQ18">
            <v>22.384950256922664</v>
          </cell>
          <cell r="AR18">
            <v>10.219277579640373</v>
          </cell>
          <cell r="AS18">
            <v>7.9716968302754383</v>
          </cell>
          <cell r="AT18">
            <v>28.859200000000001</v>
          </cell>
          <cell r="AU18">
            <v>240.66249999999999</v>
          </cell>
          <cell r="AV18">
            <v>55.224899999999998</v>
          </cell>
          <cell r="AW18">
            <v>553.95050000000003</v>
          </cell>
          <cell r="AX18">
            <v>93.457800000000006</v>
          </cell>
          <cell r="AY18">
            <v>933.00409999999999</v>
          </cell>
          <cell r="AZ18">
            <v>121.3274</v>
          </cell>
          <cell r="BA18">
            <v>1304.9247</v>
          </cell>
          <cell r="BB18">
            <v>57.347199999999994</v>
          </cell>
          <cell r="BC18">
            <v>502.6026</v>
          </cell>
          <cell r="BD18">
            <v>42.955599999999997</v>
          </cell>
          <cell r="BE18">
            <v>597.0992</v>
          </cell>
          <cell r="BF18">
            <v>23.555855232243822</v>
          </cell>
          <cell r="BG18">
            <v>19.042110888333063</v>
          </cell>
          <cell r="BH18">
            <v>20.370087620369567</v>
          </cell>
          <cell r="BI18">
            <v>14.485842324989131</v>
          </cell>
          <cell r="BJ18">
            <v>98.958500000000001</v>
          </cell>
          <cell r="BK18">
            <v>411.12170000000003</v>
          </cell>
          <cell r="BL18">
            <v>23.053999999999998</v>
          </cell>
          <cell r="BM18">
            <v>1126.6186</v>
          </cell>
          <cell r="BN18">
            <v>12.558197059227703</v>
          </cell>
          <cell r="BO18">
            <v>8.5310428030172751</v>
          </cell>
          <cell r="BP18">
            <v>11.711710606989577</v>
          </cell>
          <cell r="BQ18">
            <v>7.1617963651864747</v>
          </cell>
          <cell r="BR18">
            <v>6.6519957576826219</v>
          </cell>
          <cell r="BS18">
            <v>4.6352979834433601</v>
          </cell>
          <cell r="BT18">
            <v>54.577500000000001</v>
          </cell>
          <cell r="BU18">
            <v>1244.4076</v>
          </cell>
          <cell r="BV18">
            <v>16.309999999999999</v>
          </cell>
          <cell r="BW18">
            <v>1203.9022</v>
          </cell>
          <cell r="BX18">
            <v>75.996200000000002</v>
          </cell>
          <cell r="BY18">
            <v>911.76710000000003</v>
          </cell>
          <cell r="BZ18">
            <v>5.3975775406914952</v>
          </cell>
          <cell r="CA18">
            <v>4.6609890593638807</v>
          </cell>
          <cell r="CB18">
            <v>6.1513033582927275</v>
          </cell>
          <cell r="CC18">
            <v>4.9782062230518154</v>
          </cell>
          <cell r="CD18">
            <v>4.4157819490320316</v>
          </cell>
          <cell r="CE18">
            <v>3.8171875136689879</v>
          </cell>
          <cell r="CF18">
            <v>5.650200855786955</v>
          </cell>
          <cell r="CG18">
            <v>4.0578689316909342</v>
          </cell>
          <cell r="CH18">
            <v>227.79329999999999</v>
          </cell>
          <cell r="CI18">
            <v>1534.4902999999999</v>
          </cell>
          <cell r="CJ18">
            <v>207.56379999999999</v>
          </cell>
          <cell r="CK18">
            <v>813.25049999999999</v>
          </cell>
          <cell r="CL18">
            <v>1044.6365000000001</v>
          </cell>
          <cell r="CM18">
            <v>2686.2815000000001</v>
          </cell>
          <cell r="CN18">
            <v>404.09590000000003</v>
          </cell>
          <cell r="CO18">
            <v>2723.6912000000002</v>
          </cell>
          <cell r="CP18">
            <v>779.11630000000002</v>
          </cell>
          <cell r="CQ18">
            <v>9518.5028999999995</v>
          </cell>
          <cell r="CR18">
            <v>2044.9738</v>
          </cell>
          <cell r="CS18">
            <v>9812.3824000000004</v>
          </cell>
          <cell r="CT18">
            <v>145.98510000000002</v>
          </cell>
          <cell r="CU18">
            <v>1638.0197000000001</v>
          </cell>
          <cell r="CV18">
            <v>232.16810000000001</v>
          </cell>
          <cell r="CW18">
            <v>4271.4759999999997</v>
          </cell>
          <cell r="CX18">
            <v>4881.6459999999997</v>
          </cell>
          <cell r="CY18">
            <v>26095.763500000001</v>
          </cell>
        </row>
        <row r="19">
          <cell r="A19">
            <v>44958</v>
          </cell>
          <cell r="B19">
            <v>88.371356000000006</v>
          </cell>
          <cell r="C19">
            <v>75.515913999999995</v>
          </cell>
          <cell r="E19">
            <v>20189</v>
          </cell>
          <cell r="F19">
            <v>247591</v>
          </cell>
          <cell r="Z19">
            <v>2.0369339889372764</v>
          </cell>
          <cell r="AA19">
            <v>1.7987921198775492</v>
          </cell>
          <cell r="AB19">
            <v>1.9376989541856084</v>
          </cell>
          <cell r="AC19">
            <v>1.4486444230332818</v>
          </cell>
          <cell r="AD19">
            <v>2572.5491000000002</v>
          </cell>
          <cell r="AE19">
            <v>4247.5075999999999</v>
          </cell>
          <cell r="AF19">
            <v>1180.3911000000001</v>
          </cell>
          <cell r="AG19">
            <v>13603.392099999999</v>
          </cell>
          <cell r="AH19">
            <v>21.471218826386334</v>
          </cell>
          <cell r="AI19">
            <v>18.41644138584827</v>
          </cell>
          <cell r="AJ19">
            <v>24.432058888999762</v>
          </cell>
          <cell r="AK19">
            <v>20.095594911291052</v>
          </cell>
          <cell r="AL19">
            <v>25.20814773854849</v>
          </cell>
          <cell r="AM19">
            <v>20.033296361465329</v>
          </cell>
          <cell r="AN19">
            <v>16.07957138905218</v>
          </cell>
          <cell r="AO19">
            <v>12.096592785311614</v>
          </cell>
          <cell r="AP19">
            <v>33.91829458162816</v>
          </cell>
          <cell r="AQ19">
            <v>22.506819329809872</v>
          </cell>
          <cell r="AR19">
            <v>10.090463527971108</v>
          </cell>
          <cell r="AS19">
            <v>7.9158602381119483</v>
          </cell>
          <cell r="AT19">
            <v>25.037200000000002</v>
          </cell>
          <cell r="AU19">
            <v>203.3758</v>
          </cell>
          <cell r="AV19">
            <v>65.139499999999998</v>
          </cell>
          <cell r="AW19">
            <v>637.04959999999994</v>
          </cell>
          <cell r="AX19">
            <v>91.507600000000011</v>
          </cell>
          <cell r="AY19">
            <v>664.19869999999992</v>
          </cell>
          <cell r="AZ19">
            <v>92.540800000000004</v>
          </cell>
          <cell r="BA19">
            <v>859.74330000000009</v>
          </cell>
          <cell r="BB19">
            <v>50.483800000000002</v>
          </cell>
          <cell r="BC19">
            <v>385.85169999999999</v>
          </cell>
          <cell r="BD19">
            <v>33.808099999999996</v>
          </cell>
          <cell r="BE19">
            <v>461.66520000000003</v>
          </cell>
          <cell r="BF19">
            <v>22.761953169366503</v>
          </cell>
          <cell r="BG19">
            <v>19.608281212852873</v>
          </cell>
          <cell r="BH19">
            <v>20.9727637218305</v>
          </cell>
          <cell r="BI19">
            <v>14.675810349094032</v>
          </cell>
          <cell r="BJ19">
            <v>95.616900000000001</v>
          </cell>
          <cell r="BK19">
            <v>307.47669999999999</v>
          </cell>
          <cell r="BL19">
            <v>14.465999999999999</v>
          </cell>
          <cell r="BM19">
            <v>803.7863000000001</v>
          </cell>
          <cell r="BN19">
            <v>12.149447651166311</v>
          </cell>
          <cell r="BO19">
            <v>8.374664019323367</v>
          </cell>
          <cell r="BP19">
            <v>11.351854659936892</v>
          </cell>
          <cell r="BQ19">
            <v>7.3125167773219317</v>
          </cell>
          <cell r="BR19">
            <v>6.7629423338095656</v>
          </cell>
          <cell r="BS19">
            <v>4.629357880485772</v>
          </cell>
          <cell r="BT19">
            <v>46.256999999999998</v>
          </cell>
          <cell r="BU19">
            <v>958.79769999999996</v>
          </cell>
          <cell r="BV19">
            <v>13.8489</v>
          </cell>
          <cell r="BW19">
            <v>899.27940000000001</v>
          </cell>
          <cell r="BX19">
            <v>53.825300000000006</v>
          </cell>
          <cell r="BY19">
            <v>733.3152</v>
          </cell>
          <cell r="BZ19">
            <v>5.2878352482433915</v>
          </cell>
          <cell r="CA19">
            <v>4.7434335338709737</v>
          </cell>
          <cell r="CB19">
            <v>6.123349808430417</v>
          </cell>
          <cell r="CC19">
            <v>5.122553766814339</v>
          </cell>
          <cell r="CD19">
            <v>4.4062980030721972</v>
          </cell>
          <cell r="CE19">
            <v>3.8386909485655321</v>
          </cell>
          <cell r="CF19">
            <v>5.3791797879341408</v>
          </cell>
          <cell r="CG19">
            <v>4.0740966116083124</v>
          </cell>
          <cell r="CH19">
            <v>179.87789999999998</v>
          </cell>
          <cell r="CI19">
            <v>1171.6005</v>
          </cell>
          <cell r="CJ19">
            <v>177.11579999999998</v>
          </cell>
          <cell r="CK19">
            <v>591.26619999999991</v>
          </cell>
          <cell r="CL19">
            <v>778.3356</v>
          </cell>
          <cell r="CM19">
            <v>2012.2478999999998</v>
          </cell>
          <cell r="CN19">
            <v>318.34449999999998</v>
          </cell>
          <cell r="CO19">
            <v>2182.6962999999996</v>
          </cell>
          <cell r="CP19">
            <v>667.02660000000003</v>
          </cell>
          <cell r="CQ19">
            <v>7578.6965</v>
          </cell>
          <cell r="CR19">
            <v>1590.8768</v>
          </cell>
          <cell r="CS19">
            <v>7625.8310000000001</v>
          </cell>
          <cell r="CT19">
            <v>125.5056</v>
          </cell>
          <cell r="CU19">
            <v>1188.2868999999998</v>
          </cell>
          <cell r="CV19">
            <v>180.6831</v>
          </cell>
          <cell r="CW19">
            <v>3273.9297999999999</v>
          </cell>
          <cell r="CX19">
            <v>3847.8657000000003</v>
          </cell>
          <cell r="CY19">
            <v>19860.145</v>
          </cell>
        </row>
        <row r="20">
          <cell r="A20">
            <v>44927</v>
          </cell>
          <cell r="B20">
            <v>92.498012000000003</v>
          </cell>
          <cell r="C20">
            <v>77.235668000000004</v>
          </cell>
          <cell r="E20">
            <v>22133</v>
          </cell>
          <cell r="F20">
            <v>265290</v>
          </cell>
          <cell r="Z20">
            <v>2.0321240109460605</v>
          </cell>
          <cell r="AA20">
            <v>1.7733691018740578</v>
          </cell>
          <cell r="AB20">
            <v>1.954606363074421</v>
          </cell>
          <cell r="AC20">
            <v>1.4418634796162895</v>
          </cell>
          <cell r="AD20">
            <v>2642.0828999999999</v>
          </cell>
          <cell r="AE20">
            <v>4510.9285999999993</v>
          </cell>
          <cell r="AF20">
            <v>1181.1303</v>
          </cell>
          <cell r="AG20">
            <v>14457.254999999999</v>
          </cell>
          <cell r="AH20">
            <v>21.773308057675099</v>
          </cell>
          <cell r="AI20">
            <v>17.529890055196226</v>
          </cell>
          <cell r="AJ20">
            <v>24.488484372645292</v>
          </cell>
          <cell r="AK20">
            <v>19.496838523806861</v>
          </cell>
          <cell r="AL20">
            <v>25.384622591190315</v>
          </cell>
          <cell r="AM20">
            <v>19.672070680293935</v>
          </cell>
          <cell r="AN20">
            <v>16.397267169606369</v>
          </cell>
          <cell r="AO20">
            <v>11.694571309967596</v>
          </cell>
          <cell r="AP20">
            <v>35.186636337031423</v>
          </cell>
          <cell r="AQ20">
            <v>22.887344560060139</v>
          </cell>
          <cell r="AR20">
            <v>9.7826153565136451</v>
          </cell>
          <cell r="AS20">
            <v>7.8801729533939344</v>
          </cell>
          <cell r="AT20">
            <v>18.885099999999998</v>
          </cell>
          <cell r="AU20">
            <v>207.74970000000002</v>
          </cell>
          <cell r="AV20">
            <v>53.748699999999999</v>
          </cell>
          <cell r="AW20">
            <v>737.83569999999997</v>
          </cell>
          <cell r="AX20">
            <v>80.05510000000001</v>
          </cell>
          <cell r="AY20">
            <v>667.88630000000001</v>
          </cell>
          <cell r="AZ20">
            <v>90.587399999999988</v>
          </cell>
          <cell r="BA20">
            <v>877.83240000000001</v>
          </cell>
          <cell r="BB20">
            <v>37.587000000000003</v>
          </cell>
          <cell r="BC20">
            <v>360.23559999999998</v>
          </cell>
          <cell r="BD20">
            <v>33.942599999999999</v>
          </cell>
          <cell r="BE20">
            <v>476.4058</v>
          </cell>
          <cell r="BF20">
            <v>23.066160607174645</v>
          </cell>
          <cell r="BG20">
            <v>19.284798388769616</v>
          </cell>
          <cell r="BH20">
            <v>20.904325664692106</v>
          </cell>
          <cell r="BI20">
            <v>14.149317748201989</v>
          </cell>
          <cell r="BJ20">
            <v>82.691199999999995</v>
          </cell>
          <cell r="BK20">
            <v>308.53440000000001</v>
          </cell>
          <cell r="BL20">
            <v>14.518000000000001</v>
          </cell>
          <cell r="BM20">
            <v>898.99360000000001</v>
          </cell>
          <cell r="BN20">
            <v>12.655855634667322</v>
          </cell>
          <cell r="BO20">
            <v>8.4010121028798519</v>
          </cell>
          <cell r="BP20">
            <v>11.749790698567534</v>
          </cell>
          <cell r="BQ20">
            <v>7.1057141542455113</v>
          </cell>
          <cell r="BR20">
            <v>6.6730748125114321</v>
          </cell>
          <cell r="BS20">
            <v>4.5679397331873366</v>
          </cell>
          <cell r="BT20">
            <v>40.729999999999997</v>
          </cell>
          <cell r="BU20">
            <v>893.40719999999999</v>
          </cell>
          <cell r="BV20">
            <v>13.019500000000001</v>
          </cell>
          <cell r="BW20">
            <v>882.33879999999999</v>
          </cell>
          <cell r="BX20">
            <v>54.67</v>
          </cell>
          <cell r="BY20">
            <v>741.56899999999996</v>
          </cell>
          <cell r="BZ20">
            <v>5.1284869393040147</v>
          </cell>
          <cell r="CA20">
            <v>4.5418889454414533</v>
          </cell>
          <cell r="CB20">
            <v>6.0220620423653912</v>
          </cell>
          <cell r="CC20">
            <v>4.9987142936825224</v>
          </cell>
          <cell r="CD20">
            <v>4.4231609659263835</v>
          </cell>
          <cell r="CE20">
            <v>3.8120310555731014</v>
          </cell>
          <cell r="CF20">
            <v>5.4132162032304079</v>
          </cell>
          <cell r="CG20">
            <v>4.0963474849383559</v>
          </cell>
          <cell r="CH20">
            <v>197.1679</v>
          </cell>
          <cell r="CI20">
            <v>1170.3959</v>
          </cell>
          <cell r="CJ20">
            <v>156.93470000000002</v>
          </cell>
          <cell r="CK20">
            <v>638.24840000000006</v>
          </cell>
          <cell r="CL20">
            <v>739.91559999999993</v>
          </cell>
          <cell r="CM20">
            <v>1985.5631000000001</v>
          </cell>
          <cell r="CN20">
            <v>334.04450000000003</v>
          </cell>
          <cell r="CO20">
            <v>2060.1503000000002</v>
          </cell>
          <cell r="CP20">
            <v>594.1576</v>
          </cell>
          <cell r="CQ20">
            <v>7630.6247999999996</v>
          </cell>
          <cell r="CR20">
            <v>1534.0135</v>
          </cell>
          <cell r="CS20">
            <v>7370.1964000000007</v>
          </cell>
          <cell r="CT20">
            <v>111.26610000000001</v>
          </cell>
          <cell r="CU20">
            <v>1284.1728000000001</v>
          </cell>
          <cell r="CV20">
            <v>180.56189999999998</v>
          </cell>
          <cell r="CW20">
            <v>3194.7021</v>
          </cell>
          <cell r="CX20">
            <v>3915.3125</v>
          </cell>
          <cell r="CY20">
            <v>21117.3177</v>
          </cell>
        </row>
        <row r="21">
          <cell r="A21">
            <v>44896</v>
          </cell>
          <cell r="B21">
            <v>93.647036999999997</v>
          </cell>
          <cell r="C21">
            <v>78.221796999999995</v>
          </cell>
          <cell r="E21">
            <v>20424</v>
          </cell>
          <cell r="F21">
            <v>253119</v>
          </cell>
          <cell r="Z21">
            <v>2.0049910642199964</v>
          </cell>
          <cell r="AA21">
            <v>1.737873067269166</v>
          </cell>
          <cell r="AB21">
            <v>1.8990852864881327</v>
          </cell>
          <cell r="AC21">
            <v>1.3946516590773155</v>
          </cell>
          <cell r="AD21">
            <v>3254.5563999999999</v>
          </cell>
          <cell r="AE21">
            <v>5459.9234999999999</v>
          </cell>
          <cell r="AF21">
            <v>1551.1741999999999</v>
          </cell>
          <cell r="AG21">
            <v>16948.242699999999</v>
          </cell>
          <cell r="AH21">
            <v>21.594375083903881</v>
          </cell>
          <cell r="AI21">
            <v>17.494918345291346</v>
          </cell>
          <cell r="AJ21">
            <v>24.242427198752548</v>
          </cell>
          <cell r="AK21">
            <v>19.766465600369738</v>
          </cell>
          <cell r="AL21">
            <v>25.589425051334704</v>
          </cell>
          <cell r="AM21">
            <v>19.690975363565808</v>
          </cell>
          <cell r="AN21">
            <v>16.767862404165822</v>
          </cell>
          <cell r="AO21">
            <v>11.625469598871415</v>
          </cell>
          <cell r="AP21">
            <v>34.744317725330262</v>
          </cell>
          <cell r="AQ21">
            <v>22.318396352535281</v>
          </cell>
          <cell r="AR21">
            <v>9.81261274964635</v>
          </cell>
          <cell r="AS21">
            <v>7.582274485707079</v>
          </cell>
          <cell r="AT21">
            <v>23.8368</v>
          </cell>
          <cell r="AU21">
            <v>266.488</v>
          </cell>
          <cell r="AV21">
            <v>123.00269999999999</v>
          </cell>
          <cell r="AW21">
            <v>1582.0983999999999</v>
          </cell>
          <cell r="AX21">
            <v>80.841999999999999</v>
          </cell>
          <cell r="AY21">
            <v>920.96119999999996</v>
          </cell>
          <cell r="AZ21">
            <v>95.712199999999996</v>
          </cell>
          <cell r="BA21">
            <v>994.51900000000001</v>
          </cell>
          <cell r="BB21">
            <v>52.276600000000002</v>
          </cell>
          <cell r="BC21">
            <v>465.63850000000002</v>
          </cell>
          <cell r="BD21">
            <v>32.871499999999997</v>
          </cell>
          <cell r="BE21">
            <v>476.5086</v>
          </cell>
          <cell r="BF21">
            <v>23.057498851260732</v>
          </cell>
          <cell r="BG21">
            <v>18.557918548334314</v>
          </cell>
          <cell r="BH21">
            <v>20.167449613577816</v>
          </cell>
          <cell r="BI21">
            <v>13.909437105824978</v>
          </cell>
          <cell r="BJ21">
            <v>117.9554</v>
          </cell>
          <cell r="BK21">
            <v>464.48159999999996</v>
          </cell>
          <cell r="BL21">
            <v>32.994999999999997</v>
          </cell>
          <cell r="BM21">
            <v>1617.6823999999999</v>
          </cell>
          <cell r="BN21">
            <v>12.225174099633723</v>
          </cell>
          <cell r="BO21">
            <v>7.8654877417321423</v>
          </cell>
          <cell r="BP21">
            <v>11.415657083045675</v>
          </cell>
          <cell r="BQ21">
            <v>7.0604274744862838</v>
          </cell>
          <cell r="BR21">
            <v>6.4571637387326426</v>
          </cell>
          <cell r="BS21">
            <v>4.3999307328155153</v>
          </cell>
          <cell r="BT21">
            <v>63.613</v>
          </cell>
          <cell r="BU21">
            <v>1732.3409999999999</v>
          </cell>
          <cell r="BV21">
            <v>17.961200000000002</v>
          </cell>
          <cell r="BW21">
            <v>1242.7923000000001</v>
          </cell>
          <cell r="BX21">
            <v>73.885999999999996</v>
          </cell>
          <cell r="BY21">
            <v>964.95909999999992</v>
          </cell>
          <cell r="BZ21">
            <v>4.9926612651275981</v>
          </cell>
          <cell r="CA21">
            <v>4.4970872139865854</v>
          </cell>
          <cell r="CB21">
            <v>5.9743024733085592</v>
          </cell>
          <cell r="CC21">
            <v>4.7501221634137032</v>
          </cell>
          <cell r="CD21">
            <v>4.2645264660217466</v>
          </cell>
          <cell r="CE21">
            <v>3.6587400851757441</v>
          </cell>
          <cell r="CF21">
            <v>5.38650671408476</v>
          </cell>
          <cell r="CG21">
            <v>3.9530906829671166</v>
          </cell>
          <cell r="CH21">
            <v>194.61120000000003</v>
          </cell>
          <cell r="CI21">
            <v>1227.6391000000001</v>
          </cell>
          <cell r="CJ21">
            <v>159.47060000000002</v>
          </cell>
          <cell r="CK21">
            <v>747.3596</v>
          </cell>
          <cell r="CL21">
            <v>826.15930000000003</v>
          </cell>
          <cell r="CM21">
            <v>2248.3631</v>
          </cell>
          <cell r="CN21">
            <v>359.35649999999998</v>
          </cell>
          <cell r="CO21">
            <v>2425.8634999999999</v>
          </cell>
          <cell r="CP21">
            <v>758.31439999999998</v>
          </cell>
          <cell r="CQ21">
            <v>10721.9491</v>
          </cell>
          <cell r="CR21">
            <v>1688.8036000000002</v>
          </cell>
          <cell r="CS21">
            <v>8382.3979999999992</v>
          </cell>
          <cell r="CT21">
            <v>172.22470000000001</v>
          </cell>
          <cell r="CU21">
            <v>2195.6261</v>
          </cell>
          <cell r="CV21">
            <v>251.61949999999999</v>
          </cell>
          <cell r="CW21">
            <v>4943.4549999999999</v>
          </cell>
          <cell r="CX21">
            <v>4906.9351999999999</v>
          </cell>
          <cell r="CY21">
            <v>25095.261600000002</v>
          </cell>
        </row>
        <row r="22">
          <cell r="A22">
            <v>44866</v>
          </cell>
          <cell r="B22">
            <v>93.407960000000003</v>
          </cell>
          <cell r="C22">
            <v>77.699663000000001</v>
          </cell>
          <cell r="E22">
            <v>20875</v>
          </cell>
          <cell r="F22">
            <v>240938</v>
          </cell>
          <cell r="Z22">
            <v>2.0126202930903418</v>
          </cell>
          <cell r="AA22">
            <v>1.741021437608663</v>
          </cell>
          <cell r="AB22">
            <v>1.9422009593679508</v>
          </cell>
          <cell r="AC22">
            <v>1.3862206769267522</v>
          </cell>
          <cell r="AD22">
            <v>2670.2073999999998</v>
          </cell>
          <cell r="AE22">
            <v>4309.3145999999997</v>
          </cell>
          <cell r="AF22">
            <v>1165.5799</v>
          </cell>
          <cell r="AG22">
            <v>14074.287900000001</v>
          </cell>
          <cell r="AH22">
            <v>22.531564975287591</v>
          </cell>
          <cell r="AI22">
            <v>18.338610857386747</v>
          </cell>
          <cell r="AJ22">
            <v>26.069740330206962</v>
          </cell>
          <cell r="AK22">
            <v>18.851165064447105</v>
          </cell>
          <cell r="AL22">
            <v>26.004762581306711</v>
          </cell>
          <cell r="AM22">
            <v>20.007831335827774</v>
          </cell>
          <cell r="AN22">
            <v>16.761661083370203</v>
          </cell>
          <cell r="AO22">
            <v>11.427369581778786</v>
          </cell>
          <cell r="AP22">
            <v>33.898222101078467</v>
          </cell>
          <cell r="AQ22">
            <v>22.015219950009648</v>
          </cell>
          <cell r="AR22">
            <v>9.7346697320982027</v>
          </cell>
          <cell r="AS22">
            <v>7.7486112821576496</v>
          </cell>
          <cell r="AT22">
            <v>18.533200000000001</v>
          </cell>
          <cell r="AU22">
            <v>193.99879999999999</v>
          </cell>
          <cell r="AV22">
            <v>64.504999999999995</v>
          </cell>
          <cell r="AW22">
            <v>1054.9116000000001</v>
          </cell>
          <cell r="AX22">
            <v>64.754800000000003</v>
          </cell>
          <cell r="AY22">
            <v>681.0077</v>
          </cell>
          <cell r="AZ22">
            <v>79.105000000000004</v>
          </cell>
          <cell r="BA22">
            <v>849.01480000000004</v>
          </cell>
          <cell r="BB22">
            <v>38.888599999999997</v>
          </cell>
          <cell r="BC22">
            <v>371.11159999999995</v>
          </cell>
          <cell r="BD22">
            <v>26.793400000000002</v>
          </cell>
          <cell r="BE22">
            <v>416.55329999999998</v>
          </cell>
          <cell r="BF22">
            <v>22.556904276985744</v>
          </cell>
          <cell r="BG22">
            <v>18.658371376180117</v>
          </cell>
          <cell r="BH22">
            <v>20.360966752571827</v>
          </cell>
          <cell r="BI22">
            <v>13.525008290172053</v>
          </cell>
          <cell r="BJ22">
            <v>94.517499999999998</v>
          </cell>
          <cell r="BK22">
            <v>332.49790000000002</v>
          </cell>
          <cell r="BL22">
            <v>18.7804</v>
          </cell>
          <cell r="BM22">
            <v>1116.6837</v>
          </cell>
          <cell r="BN22">
            <v>12.530083062477429</v>
          </cell>
          <cell r="BO22">
            <v>7.9747930645385532</v>
          </cell>
          <cell r="BP22">
            <v>11.550330707757643</v>
          </cell>
          <cell r="BQ22">
            <v>6.7335437662556732</v>
          </cell>
          <cell r="BR22">
            <v>6.4844907457898415</v>
          </cell>
          <cell r="BS22">
            <v>4.4118407607125478</v>
          </cell>
          <cell r="BT22">
            <v>41.534999999999997</v>
          </cell>
          <cell r="BU22">
            <v>1082.5235</v>
          </cell>
          <cell r="BV22">
            <v>13.9398</v>
          </cell>
          <cell r="BW22">
            <v>1019.644</v>
          </cell>
          <cell r="BX22">
            <v>59.599899999999998</v>
          </cell>
          <cell r="BY22">
            <v>773.59050000000002</v>
          </cell>
          <cell r="BZ22">
            <v>4.9663280766774029</v>
          </cell>
          <cell r="CA22">
            <v>4.4780344982897899</v>
          </cell>
          <cell r="CB22">
            <v>5.8586170210556849</v>
          </cell>
          <cell r="CC22">
            <v>4.8274938866599717</v>
          </cell>
          <cell r="CD22">
            <v>4.24203324191447</v>
          </cell>
          <cell r="CE22">
            <v>3.6842248478116524</v>
          </cell>
          <cell r="CF22">
            <v>5.3065533604046244</v>
          </cell>
          <cell r="CG22">
            <v>3.9648184580411736</v>
          </cell>
          <cell r="CH22">
            <v>178.00289999999998</v>
          </cell>
          <cell r="CI22">
            <v>1109.8926999999999</v>
          </cell>
          <cell r="CJ22">
            <v>144.46929999999998</v>
          </cell>
          <cell r="CK22">
            <v>644.53309999999999</v>
          </cell>
          <cell r="CL22">
            <v>722.38919999999996</v>
          </cell>
          <cell r="CM22">
            <v>1933.788</v>
          </cell>
          <cell r="CN22">
            <v>337.77479999999997</v>
          </cell>
          <cell r="CO22">
            <v>2088.2996000000003</v>
          </cell>
          <cell r="CP22">
            <v>582.70530000000008</v>
          </cell>
          <cell r="CQ22">
            <v>8217.7225999999991</v>
          </cell>
          <cell r="CR22">
            <v>1516.319</v>
          </cell>
          <cell r="CS22">
            <v>7389.7819</v>
          </cell>
          <cell r="CT22">
            <v>131.00469999999999</v>
          </cell>
          <cell r="CU22">
            <v>1526.1824999999999</v>
          </cell>
          <cell r="CV22">
            <v>184.54129999999998</v>
          </cell>
          <cell r="CW22">
            <v>3578.1410000000001</v>
          </cell>
          <cell r="CX22">
            <v>3995.9160000000002</v>
          </cell>
          <cell r="CY22">
            <v>20517.9663</v>
          </cell>
        </row>
        <row r="23">
          <cell r="A23">
            <v>44835</v>
          </cell>
          <cell r="B23">
            <v>96.777077000000006</v>
          </cell>
          <cell r="C23">
            <v>79.555755000000005</v>
          </cell>
          <cell r="E23">
            <v>20402</v>
          </cell>
          <cell r="F23">
            <v>253890</v>
          </cell>
          <cell r="Z23">
            <v>2.0056908647862728</v>
          </cell>
          <cell r="AA23">
            <v>1.7438833873192117</v>
          </cell>
          <cell r="AB23">
            <v>1.880076353552141</v>
          </cell>
          <cell r="AC23">
            <v>1.4180892117056454</v>
          </cell>
          <cell r="AD23">
            <v>2397.2455</v>
          </cell>
          <cell r="AE23">
            <v>4020.1253999999999</v>
          </cell>
          <cell r="AF23">
            <v>1184.2801999999999</v>
          </cell>
          <cell r="AG23">
            <v>12639.740400000001</v>
          </cell>
          <cell r="AH23">
            <v>21.833423924160865</v>
          </cell>
          <cell r="AI23">
            <v>17.692667781439912</v>
          </cell>
          <cell r="AJ23">
            <v>24.275015461395554</v>
          </cell>
          <cell r="AK23">
            <v>20.463079711473817</v>
          </cell>
          <cell r="AL23">
            <v>26.616015834918457</v>
          </cell>
          <cell r="AM23">
            <v>18.952242164374141</v>
          </cell>
          <cell r="AN23">
            <v>16.59398977154655</v>
          </cell>
          <cell r="AO23">
            <v>11.391185942849607</v>
          </cell>
          <cell r="AP23">
            <v>33.474819765853248</v>
          </cell>
          <cell r="AQ23">
            <v>21.648380101080271</v>
          </cell>
          <cell r="AR23">
            <v>9.8228298694250231</v>
          </cell>
          <cell r="AS23">
            <v>7.548980948274167</v>
          </cell>
          <cell r="AT23">
            <v>17.109900000000003</v>
          </cell>
          <cell r="AU23">
            <v>202.49260000000001</v>
          </cell>
          <cell r="AV23">
            <v>83.595300000000009</v>
          </cell>
          <cell r="AW23">
            <v>877.92380000000003</v>
          </cell>
          <cell r="AX23">
            <v>63.454699999999995</v>
          </cell>
          <cell r="AY23">
            <v>715.51400000000001</v>
          </cell>
          <cell r="AZ23">
            <v>74.106999999999999</v>
          </cell>
          <cell r="BA23">
            <v>841.62149999999997</v>
          </cell>
          <cell r="BB23">
            <v>38.061599999999999</v>
          </cell>
          <cell r="BC23">
            <v>354.54990000000004</v>
          </cell>
          <cell r="BD23">
            <v>25.058400000000002</v>
          </cell>
          <cell r="BE23">
            <v>412.09390000000002</v>
          </cell>
          <cell r="BF23">
            <v>22.861564426090666</v>
          </cell>
          <cell r="BG23">
            <v>18.578484560347917</v>
          </cell>
          <cell r="BH23">
            <v>20.512074098577571</v>
          </cell>
          <cell r="BI23">
            <v>13.7131414632104</v>
          </cell>
          <cell r="BJ23">
            <v>80.879499999999993</v>
          </cell>
          <cell r="BK23">
            <v>320.76499999999999</v>
          </cell>
          <cell r="BL23">
            <v>15.115</v>
          </cell>
          <cell r="BM23">
            <v>888.50380000000007</v>
          </cell>
          <cell r="BN23">
            <v>12.500850620826245</v>
          </cell>
          <cell r="BO23">
            <v>8.1174810594344287</v>
          </cell>
          <cell r="BP23">
            <v>11.575424983802796</v>
          </cell>
          <cell r="BQ23">
            <v>6.848401739405082</v>
          </cell>
          <cell r="BR23">
            <v>6.4702263912690539</v>
          </cell>
          <cell r="BS23">
            <v>4.451685039475767</v>
          </cell>
          <cell r="BT23">
            <v>39.383000000000003</v>
          </cell>
          <cell r="BU23">
            <v>950.49959999999999</v>
          </cell>
          <cell r="BV23">
            <v>12.965200000000001</v>
          </cell>
          <cell r="BW23">
            <v>902.97540000000004</v>
          </cell>
          <cell r="BX23">
            <v>55.435000000000002</v>
          </cell>
          <cell r="BY23">
            <v>715.22360000000003</v>
          </cell>
          <cell r="BZ23">
            <v>4.9319953920205757</v>
          </cell>
          <cell r="CA23">
            <v>4.5122714140512556</v>
          </cell>
          <cell r="CB23">
            <v>5.8570240107682823</v>
          </cell>
          <cell r="CC23">
            <v>4.8120618146924325</v>
          </cell>
          <cell r="CD23">
            <v>4.3016485109567428</v>
          </cell>
          <cell r="CE23">
            <v>3.658082201917813</v>
          </cell>
          <cell r="CF23">
            <v>5.4130269200081207</v>
          </cell>
          <cell r="CG23">
            <v>3.9154890642068212</v>
          </cell>
          <cell r="CH23">
            <v>167.96950000000001</v>
          </cell>
          <cell r="CI23">
            <v>1123.9536000000001</v>
          </cell>
          <cell r="CJ23">
            <v>139.07509999999999</v>
          </cell>
          <cell r="CK23">
            <v>622.66750000000002</v>
          </cell>
          <cell r="CL23">
            <v>698.07240000000002</v>
          </cell>
          <cell r="CM23">
            <v>1881.0801999999999</v>
          </cell>
          <cell r="CN23">
            <v>309.31640000000004</v>
          </cell>
          <cell r="CO23">
            <v>2059.75</v>
          </cell>
          <cell r="CP23">
            <v>576.53969999999993</v>
          </cell>
          <cell r="CQ23">
            <v>7784.1048000000001</v>
          </cell>
          <cell r="CR23">
            <v>1442.1152</v>
          </cell>
          <cell r="CS23">
            <v>7273.9377999999997</v>
          </cell>
          <cell r="CT23">
            <v>112.41589999999999</v>
          </cell>
          <cell r="CU23">
            <v>1286.2168999999999</v>
          </cell>
          <cell r="CV23">
            <v>170.33620000000002</v>
          </cell>
          <cell r="CW23">
            <v>3230.4218999999998</v>
          </cell>
          <cell r="CX23">
            <v>3683.7662</v>
          </cell>
          <cell r="CY23">
            <v>18579.8433</v>
          </cell>
        </row>
        <row r="24">
          <cell r="A24">
            <v>44805</v>
          </cell>
          <cell r="B24">
            <v>97.369041999999993</v>
          </cell>
          <cell r="C24">
            <v>78.779026000000002</v>
          </cell>
          <cell r="E24">
            <v>18540</v>
          </cell>
          <cell r="F24">
            <v>263318</v>
          </cell>
          <cell r="Z24">
            <v>1.9796479741199533</v>
          </cell>
          <cell r="AA24">
            <v>1.7222468304588157</v>
          </cell>
          <cell r="AB24">
            <v>1.8550803066122119</v>
          </cell>
          <cell r="AC24">
            <v>1.3719049925939235</v>
          </cell>
          <cell r="AD24">
            <v>3091.4317999999998</v>
          </cell>
          <cell r="AE24">
            <v>5359.3167000000003</v>
          </cell>
          <cell r="AF24">
            <v>1457.6197</v>
          </cell>
          <cell r="AG24">
            <v>17780.2644</v>
          </cell>
          <cell r="AH24">
            <v>21.291672559076442</v>
          </cell>
          <cell r="AI24">
            <v>17.833754321563532</v>
          </cell>
          <cell r="AJ24">
            <v>23.138751912020915</v>
          </cell>
          <cell r="AK24">
            <v>19.592380858043779</v>
          </cell>
          <cell r="AL24">
            <v>25.710979279748436</v>
          </cell>
          <cell r="AM24">
            <v>18.801265375142851</v>
          </cell>
          <cell r="AN24">
            <v>15.683956259375764</v>
          </cell>
          <cell r="AO24">
            <v>11.574513815024227</v>
          </cell>
          <cell r="AP24">
            <v>29.796186685097513</v>
          </cell>
          <cell r="AQ24">
            <v>21.355940550231292</v>
          </cell>
          <cell r="AR24">
            <v>9.749402367838881</v>
          </cell>
          <cell r="AS24">
            <v>7.6155343264145827</v>
          </cell>
          <cell r="AT24">
            <v>28.992099999999997</v>
          </cell>
          <cell r="AU24">
            <v>249.9674</v>
          </cell>
          <cell r="AV24">
            <v>55.504100000000001</v>
          </cell>
          <cell r="AW24">
            <v>890.42309999999998</v>
          </cell>
          <cell r="AX24">
            <v>79.883200000000002</v>
          </cell>
          <cell r="AY24">
            <v>888.76409999999998</v>
          </cell>
          <cell r="AZ24">
            <v>150.58770000000001</v>
          </cell>
          <cell r="BA24">
            <v>1286.136</v>
          </cell>
          <cell r="BB24">
            <v>57.729300000000002</v>
          </cell>
          <cell r="BC24">
            <v>487.95479999999998</v>
          </cell>
          <cell r="BD24">
            <v>37.021099999999997</v>
          </cell>
          <cell r="BE24">
            <v>535.08209999999997</v>
          </cell>
          <cell r="BF24">
            <v>22.409523453619943</v>
          </cell>
          <cell r="BG24">
            <v>18.528343023625201</v>
          </cell>
          <cell r="BH24">
            <v>19.942605298742926</v>
          </cell>
          <cell r="BI24">
            <v>13.923169769286121</v>
          </cell>
          <cell r="BJ24">
            <v>112.3899</v>
          </cell>
          <cell r="BK24">
            <v>393.48659999999995</v>
          </cell>
          <cell r="BL24">
            <v>19.966999999999999</v>
          </cell>
          <cell r="BM24">
            <v>1039.9331</v>
          </cell>
          <cell r="BN24">
            <v>12.248956277910478</v>
          </cell>
          <cell r="BO24">
            <v>8.0752413518092876</v>
          </cell>
          <cell r="BP24">
            <v>11.164572939832903</v>
          </cell>
          <cell r="BQ24">
            <v>6.7506707471249028</v>
          </cell>
          <cell r="BR24">
            <v>6.2856304642759477</v>
          </cell>
          <cell r="BS24">
            <v>4.3970407372116798</v>
          </cell>
          <cell r="BT24">
            <v>48.145000000000003</v>
          </cell>
          <cell r="BU24">
            <v>1154.0621999999998</v>
          </cell>
          <cell r="BV24">
            <v>16.637</v>
          </cell>
          <cell r="BW24">
            <v>1173.4303</v>
          </cell>
          <cell r="BX24">
            <v>75.330199999999991</v>
          </cell>
          <cell r="BY24">
            <v>884.40269999999998</v>
          </cell>
          <cell r="BZ24">
            <v>4.8112374467661017</v>
          </cell>
          <cell r="CA24">
            <v>4.5767399184899631</v>
          </cell>
          <cell r="CB24">
            <v>5.6102929344872328</v>
          </cell>
          <cell r="CC24">
            <v>4.9208864237085068</v>
          </cell>
          <cell r="CD24">
            <v>4.2244437280785139</v>
          </cell>
          <cell r="CE24">
            <v>3.6773745687298645</v>
          </cell>
          <cell r="CF24">
            <v>5.2362828913983552</v>
          </cell>
          <cell r="CG24">
            <v>3.9460493733775905</v>
          </cell>
          <cell r="CH24">
            <v>224.7628</v>
          </cell>
          <cell r="CI24">
            <v>1425.2478000000001</v>
          </cell>
          <cell r="CJ24">
            <v>177.73939999999999</v>
          </cell>
          <cell r="CK24">
            <v>710.69849999999997</v>
          </cell>
          <cell r="CL24">
            <v>907.35749999999996</v>
          </cell>
          <cell r="CM24">
            <v>2437.1035999999999</v>
          </cell>
          <cell r="CN24">
            <v>382.30359999999996</v>
          </cell>
          <cell r="CO24">
            <v>2507.8818999999999</v>
          </cell>
          <cell r="CP24">
            <v>772.40260000000001</v>
          </cell>
          <cell r="CQ24">
            <v>9481.9321</v>
          </cell>
          <cell r="CR24">
            <v>1868.2249999999999</v>
          </cell>
          <cell r="CS24">
            <v>9006.3268000000007</v>
          </cell>
          <cell r="CT24">
            <v>153.6765</v>
          </cell>
          <cell r="CU24">
            <v>1536.8471999999999</v>
          </cell>
          <cell r="CV24">
            <v>214.358</v>
          </cell>
          <cell r="CW24">
            <v>4023.6641</v>
          </cell>
          <cell r="CX24">
            <v>4713.1935000000003</v>
          </cell>
          <cell r="CY24">
            <v>25729.486000000001</v>
          </cell>
        </row>
        <row r="25">
          <cell r="A25">
            <v>44774</v>
          </cell>
          <cell r="B25">
            <v>96.100363999999999</v>
          </cell>
          <cell r="C25">
            <v>78.160884999999993</v>
          </cell>
          <cell r="E25">
            <v>17750</v>
          </cell>
          <cell r="F25">
            <v>235548</v>
          </cell>
          <cell r="Z25">
            <v>2.0171419622432953</v>
          </cell>
          <cell r="AA25">
            <v>1.740264740733652</v>
          </cell>
          <cell r="AB25">
            <v>1.9240039233889974</v>
          </cell>
          <cell r="AC25">
            <v>1.3864035038986502</v>
          </cell>
          <cell r="AD25">
            <v>2305.127</v>
          </cell>
          <cell r="AE25">
            <v>4085.8465000000001</v>
          </cell>
          <cell r="AF25">
            <v>1008.4139</v>
          </cell>
          <cell r="AG25">
            <v>12330.037</v>
          </cell>
          <cell r="AH25">
            <v>23.04868208394733</v>
          </cell>
          <cell r="AI25">
            <v>17.897079786302189</v>
          </cell>
          <cell r="AJ25">
            <v>25.216204562547006</v>
          </cell>
          <cell r="AK25">
            <v>20.823856007940524</v>
          </cell>
          <cell r="AL25">
            <v>24.55542984515105</v>
          </cell>
          <cell r="AM25">
            <v>18.488434893088364</v>
          </cell>
          <cell r="AN25">
            <v>16.412676311677483</v>
          </cell>
          <cell r="AO25">
            <v>12.103948156685986</v>
          </cell>
          <cell r="AP25">
            <v>33.984862760190829</v>
          </cell>
          <cell r="AQ25">
            <v>22.917304242985306</v>
          </cell>
          <cell r="AR25">
            <v>9.7513334743828164</v>
          </cell>
          <cell r="AS25">
            <v>7.5047338623345032</v>
          </cell>
          <cell r="AT25">
            <v>16.829599999999999</v>
          </cell>
          <cell r="AU25">
            <v>187.7979</v>
          </cell>
          <cell r="AV25">
            <v>9.9725000000000001</v>
          </cell>
          <cell r="AW25">
            <v>231.11829999999998</v>
          </cell>
          <cell r="AX25">
            <v>71.06280000000001</v>
          </cell>
          <cell r="AY25">
            <v>674.529</v>
          </cell>
          <cell r="AZ25">
            <v>162.17020000000002</v>
          </cell>
          <cell r="BA25">
            <v>1339.0501999999999</v>
          </cell>
          <cell r="BB25">
            <v>40.0139</v>
          </cell>
          <cell r="BC25">
            <v>319.73950000000002</v>
          </cell>
          <cell r="BD25">
            <v>26.940900000000003</v>
          </cell>
          <cell r="BE25">
            <v>480.32659999999998</v>
          </cell>
          <cell r="BF25">
            <v>22.865405944351135</v>
          </cell>
          <cell r="BG25">
            <v>18.310314274106048</v>
          </cell>
          <cell r="BH25">
            <v>19.837861072902339</v>
          </cell>
          <cell r="BI25">
            <v>13.854734292727196</v>
          </cell>
          <cell r="BJ25">
            <v>78.531700000000001</v>
          </cell>
          <cell r="BK25">
            <v>321.20049999999998</v>
          </cell>
          <cell r="BL25">
            <v>17.448</v>
          </cell>
          <cell r="BM25">
            <v>702.2559</v>
          </cell>
          <cell r="BN25">
            <v>12.961783686362667</v>
          </cell>
          <cell r="BO25">
            <v>7.9968887048984048</v>
          </cell>
          <cell r="BP25">
            <v>11.29859577850393</v>
          </cell>
          <cell r="BQ25">
            <v>7.0758843220075827</v>
          </cell>
          <cell r="BR25">
            <v>6.5428423195115135</v>
          </cell>
          <cell r="BS25">
            <v>4.3489018442605998</v>
          </cell>
          <cell r="BT25">
            <v>30.960599999999999</v>
          </cell>
          <cell r="BU25">
            <v>859.70630000000006</v>
          </cell>
          <cell r="BV25">
            <v>11.323</v>
          </cell>
          <cell r="BW25">
            <v>716.52350000000001</v>
          </cell>
          <cell r="BX25">
            <v>50.113999999999997</v>
          </cell>
          <cell r="BY25">
            <v>688.8777</v>
          </cell>
          <cell r="BZ25">
            <v>4.7994849935956374</v>
          </cell>
          <cell r="CA25">
            <v>4.4160838453276119</v>
          </cell>
          <cell r="CB25">
            <v>5.6962889024109007</v>
          </cell>
          <cell r="CC25">
            <v>4.7878988240293765</v>
          </cell>
          <cell r="CD25">
            <v>4.2093428703230149</v>
          </cell>
          <cell r="CE25">
            <v>3.6604214526318608</v>
          </cell>
          <cell r="CF25">
            <v>5.0299834185410406</v>
          </cell>
          <cell r="CG25">
            <v>3.8894545068132707</v>
          </cell>
          <cell r="CH25">
            <v>188.15299999999999</v>
          </cell>
          <cell r="CI25">
            <v>1265.0532000000001</v>
          </cell>
          <cell r="CJ25">
            <v>143.96279999999999</v>
          </cell>
          <cell r="CK25">
            <v>602.39599999999996</v>
          </cell>
          <cell r="CL25">
            <v>778.00930000000005</v>
          </cell>
          <cell r="CM25">
            <v>2056.5774999999999</v>
          </cell>
          <cell r="CN25">
            <v>324.57940000000002</v>
          </cell>
          <cell r="CO25">
            <v>1853.8820000000001</v>
          </cell>
          <cell r="CP25">
            <v>589.91899999999998</v>
          </cell>
          <cell r="CQ25">
            <v>7072.0319</v>
          </cell>
          <cell r="CR25">
            <v>1580.1420000000001</v>
          </cell>
          <cell r="CS25">
            <v>7156.4499000000005</v>
          </cell>
          <cell r="CT25">
            <v>113.38719999999999</v>
          </cell>
          <cell r="CU25">
            <v>1111.1014</v>
          </cell>
          <cell r="CV25">
            <v>152.27000000000001</v>
          </cell>
          <cell r="CW25">
            <v>2868.0942999999997</v>
          </cell>
          <cell r="CX25">
            <v>3457.2734999999998</v>
          </cell>
          <cell r="CY25">
            <v>18219.718100000002</v>
          </cell>
        </row>
        <row r="26">
          <cell r="A26">
            <v>44743</v>
          </cell>
          <cell r="B26">
            <v>95.501147000000003</v>
          </cell>
          <cell r="C26">
            <v>77.200963000000002</v>
          </cell>
          <cell r="E26">
            <v>17118</v>
          </cell>
          <cell r="F26">
            <v>242369</v>
          </cell>
          <cell r="Z26">
            <v>1.9871458277589813</v>
          </cell>
          <cell r="AA26">
            <v>1.7348967299192755</v>
          </cell>
          <cell r="AB26">
            <v>1.87742540661635</v>
          </cell>
          <cell r="AC26">
            <v>1.3829652827717716</v>
          </cell>
          <cell r="AD26">
            <v>2135.1511</v>
          </cell>
          <cell r="AE26">
            <v>3790.6525999999999</v>
          </cell>
          <cell r="AF26">
            <v>967.88409999999999</v>
          </cell>
          <cell r="AG26">
            <v>11534.411599999999</v>
          </cell>
          <cell r="AH26">
            <v>22.196778875758731</v>
          </cell>
          <cell r="AI26">
            <v>18.886270054192295</v>
          </cell>
          <cell r="AJ26">
            <v>25.206219093865549</v>
          </cell>
          <cell r="AK26">
            <v>19.383664717902512</v>
          </cell>
          <cell r="AL26">
            <v>24.431328233925697</v>
          </cell>
          <cell r="AM26">
            <v>18.79577765481697</v>
          </cell>
          <cell r="AN26">
            <v>16.722472344263956</v>
          </cell>
          <cell r="AO26">
            <v>11.964569660777221</v>
          </cell>
          <cell r="AP26">
            <v>35.939384714831185</v>
          </cell>
          <cell r="AQ26">
            <v>21.988788894801452</v>
          </cell>
          <cell r="AR26">
            <v>9.7125902255639094</v>
          </cell>
          <cell r="AS26">
            <v>7.784034663007108</v>
          </cell>
          <cell r="AT26">
            <v>13.641200000000001</v>
          </cell>
          <cell r="AU26">
            <v>192.22289999999998</v>
          </cell>
          <cell r="AV26">
            <v>6.7341000000000006</v>
          </cell>
          <cell r="AW26">
            <v>232.40370000000001</v>
          </cell>
          <cell r="AX26">
            <v>64.909499999999994</v>
          </cell>
          <cell r="AY26">
            <v>637.96299999999997</v>
          </cell>
          <cell r="AZ26">
            <v>150.8819</v>
          </cell>
          <cell r="BA26">
            <v>1362.2788</v>
          </cell>
          <cell r="BB26">
            <v>26.608799999999999</v>
          </cell>
          <cell r="BC26">
            <v>308.00709999999998</v>
          </cell>
          <cell r="BD26">
            <v>26.6</v>
          </cell>
          <cell r="BE26">
            <v>395.60329999999999</v>
          </cell>
          <cell r="BF26">
            <v>22.798498364199258</v>
          </cell>
          <cell r="BG26">
            <v>18.740243857311341</v>
          </cell>
          <cell r="BH26">
            <v>20.619202759678039</v>
          </cell>
          <cell r="BI26">
            <v>13.878849425851008</v>
          </cell>
          <cell r="BJ26">
            <v>75.131399999999999</v>
          </cell>
          <cell r="BK26">
            <v>272.93829999999997</v>
          </cell>
          <cell r="BL26">
            <v>10.436</v>
          </cell>
          <cell r="BM26">
            <v>668.66790000000003</v>
          </cell>
          <cell r="BN26">
            <v>12.761301298520936</v>
          </cell>
          <cell r="BO26">
            <v>7.9534763363960312</v>
          </cell>
          <cell r="BP26">
            <v>10.937175212091848</v>
          </cell>
          <cell r="BQ26">
            <v>6.8807030452535498</v>
          </cell>
          <cell r="BR26">
            <v>6.5644190936153386</v>
          </cell>
          <cell r="BS26">
            <v>4.3445529975639712</v>
          </cell>
          <cell r="BT26">
            <v>28.802</v>
          </cell>
          <cell r="BU26">
            <v>824.09890000000007</v>
          </cell>
          <cell r="BV26">
            <v>10.5261</v>
          </cell>
          <cell r="BW26">
            <v>686.06110000000001</v>
          </cell>
          <cell r="BX26">
            <v>48.036999999999999</v>
          </cell>
          <cell r="BY26">
            <v>658.48969999999997</v>
          </cell>
          <cell r="BZ26">
            <v>4.7699552770297551</v>
          </cell>
          <cell r="CA26">
            <v>4.4365607653410342</v>
          </cell>
          <cell r="CB26">
            <v>5.7295365005276349</v>
          </cell>
          <cell r="CC26">
            <v>4.8105662250719607</v>
          </cell>
          <cell r="CD26">
            <v>4.2286983504914133</v>
          </cell>
          <cell r="CE26">
            <v>3.6308861278601556</v>
          </cell>
          <cell r="CF26">
            <v>5.3489655862478935</v>
          </cell>
          <cell r="CG26">
            <v>4.029833985516766</v>
          </cell>
          <cell r="CH26">
            <v>185.22920000000002</v>
          </cell>
          <cell r="CI26">
            <v>1206.6673000000001</v>
          </cell>
          <cell r="CJ26">
            <v>134.3734</v>
          </cell>
          <cell r="CK26">
            <v>597.85590000000002</v>
          </cell>
          <cell r="CL26">
            <v>746.7133</v>
          </cell>
          <cell r="CM26">
            <v>1974.1756</v>
          </cell>
          <cell r="CN26">
            <v>253.84909999999999</v>
          </cell>
          <cell r="CO26">
            <v>1757.6598999999999</v>
          </cell>
          <cell r="CP26">
            <v>577.33140000000003</v>
          </cell>
          <cell r="CQ26">
            <v>6969.2232999999997</v>
          </cell>
          <cell r="CR26">
            <v>1460.9388000000001</v>
          </cell>
          <cell r="CS26">
            <v>6918.3755000000001</v>
          </cell>
          <cell r="CT26">
            <v>98.924600000000012</v>
          </cell>
          <cell r="CU26">
            <v>1033.5697</v>
          </cell>
          <cell r="CV26">
            <v>144.11270000000002</v>
          </cell>
          <cell r="CW26">
            <v>2707.2071000000001</v>
          </cell>
          <cell r="CX26">
            <v>3225.8278999999998</v>
          </cell>
          <cell r="CY26">
            <v>17031.523300000001</v>
          </cell>
        </row>
        <row r="27">
          <cell r="A27">
            <v>44713</v>
          </cell>
          <cell r="B27">
            <v>86.265744999999995</v>
          </cell>
          <cell r="C27">
            <v>74.043920999999997</v>
          </cell>
          <cell r="E27">
            <v>19467</v>
          </cell>
          <cell r="F27">
            <v>245730</v>
          </cell>
          <cell r="Z27">
            <v>1.9531441618873864</v>
          </cell>
          <cell r="AA27">
            <v>1.721200743432896</v>
          </cell>
          <cell r="AB27">
            <v>1.8450513292555755</v>
          </cell>
          <cell r="AC27">
            <v>1.3761195935299686</v>
          </cell>
          <cell r="AD27">
            <v>3143.6914999999999</v>
          </cell>
          <cell r="AE27">
            <v>5226.2955000000002</v>
          </cell>
          <cell r="AF27">
            <v>1328.5406</v>
          </cell>
          <cell r="AG27">
            <v>15763.1203</v>
          </cell>
          <cell r="AH27">
            <v>21.65364358487308</v>
          </cell>
          <cell r="AI27">
            <v>16.707233466502853</v>
          </cell>
          <cell r="AJ27">
            <v>20.237025974718652</v>
          </cell>
          <cell r="AK27">
            <v>19.995033473753427</v>
          </cell>
          <cell r="AL27">
            <v>25.557290040124858</v>
          </cell>
          <cell r="AM27">
            <v>18.224433563057239</v>
          </cell>
          <cell r="AN27">
            <v>16.143968539964977</v>
          </cell>
          <cell r="AO27">
            <v>11.80918572395893</v>
          </cell>
          <cell r="AP27">
            <v>33.021496252991724</v>
          </cell>
          <cell r="AQ27">
            <v>22.014135634125125</v>
          </cell>
          <cell r="AR27">
            <v>9.5000027094690527</v>
          </cell>
          <cell r="AS27">
            <v>7.3851064635713266</v>
          </cell>
          <cell r="AT27">
            <v>20.8476</v>
          </cell>
          <cell r="AU27">
            <v>284.5496</v>
          </cell>
          <cell r="AV27">
            <v>11.2494</v>
          </cell>
          <cell r="AW27">
            <v>224.16070000000002</v>
          </cell>
          <cell r="AX27">
            <v>67.56410000000001</v>
          </cell>
          <cell r="AY27">
            <v>861.61400000000003</v>
          </cell>
          <cell r="AZ27">
            <v>208.84909999999999</v>
          </cell>
          <cell r="BA27">
            <v>1717.2603999999999</v>
          </cell>
          <cell r="BB27">
            <v>40.779199999999996</v>
          </cell>
          <cell r="BC27">
            <v>391.98099999999999</v>
          </cell>
          <cell r="BD27">
            <v>36.907599999999995</v>
          </cell>
          <cell r="BE27">
            <v>601.92419999999993</v>
          </cell>
          <cell r="BF27">
            <v>22.193221466521365</v>
          </cell>
          <cell r="BG27">
            <v>18.517955263350693</v>
          </cell>
          <cell r="BH27">
            <v>19.853594847095689</v>
          </cell>
          <cell r="BI27">
            <v>13.395339351394853</v>
          </cell>
          <cell r="BJ27">
            <v>100.1131</v>
          </cell>
          <cell r="BK27">
            <v>356.24930000000001</v>
          </cell>
          <cell r="BL27">
            <v>17.233000000000001</v>
          </cell>
          <cell r="BM27">
            <v>999.77930000000003</v>
          </cell>
          <cell r="BN27">
            <v>12.536812982709622</v>
          </cell>
          <cell r="BO27">
            <v>8.3000804089144609</v>
          </cell>
          <cell r="BP27">
            <v>10.32199482140957</v>
          </cell>
          <cell r="BQ27">
            <v>6.9495514248275603</v>
          </cell>
          <cell r="BR27">
            <v>6.3065812287975875</v>
          </cell>
          <cell r="BS27">
            <v>4.2894013684390844</v>
          </cell>
          <cell r="BT27">
            <v>43.879899999999999</v>
          </cell>
          <cell r="BU27">
            <v>1024.7619999999999</v>
          </cell>
          <cell r="BV27">
            <v>16.915800000000001</v>
          </cell>
          <cell r="BW27">
            <v>994.15890000000002</v>
          </cell>
          <cell r="BX27">
            <v>66.325000000000003</v>
          </cell>
          <cell r="BY27">
            <v>891.99440000000004</v>
          </cell>
          <cell r="BZ27">
            <v>4.7896199727238029</v>
          </cell>
          <cell r="CA27">
            <v>4.4688890777029435</v>
          </cell>
          <cell r="CB27">
            <v>5.6421040509762772</v>
          </cell>
          <cell r="CC27">
            <v>4.8813810401163984</v>
          </cell>
          <cell r="CD27">
            <v>4.1478067854470986</v>
          </cell>
          <cell r="CE27">
            <v>3.6313765201077821</v>
          </cell>
          <cell r="CF27">
            <v>5.1828613150893048</v>
          </cell>
          <cell r="CG27">
            <v>4.0009289412308684</v>
          </cell>
          <cell r="CH27">
            <v>246.80860000000001</v>
          </cell>
          <cell r="CI27">
            <v>1532.3718000000001</v>
          </cell>
          <cell r="CJ27">
            <v>187.56960000000001</v>
          </cell>
          <cell r="CK27">
            <v>769.08699999999999</v>
          </cell>
          <cell r="CL27">
            <v>1012.1308</v>
          </cell>
          <cell r="CM27">
            <v>2603.8202999999999</v>
          </cell>
          <cell r="CN27">
            <v>397.04679999999996</v>
          </cell>
          <cell r="CO27">
            <v>2349.5565999999999</v>
          </cell>
          <cell r="CP27">
            <v>746.18090000000007</v>
          </cell>
          <cell r="CQ27">
            <v>9145.2273000000005</v>
          </cell>
          <cell r="CR27">
            <v>2019.4546</v>
          </cell>
          <cell r="CS27">
            <v>9074.6615000000002</v>
          </cell>
          <cell r="CT27">
            <v>135.6901</v>
          </cell>
          <cell r="CU27">
            <v>1468.3423</v>
          </cell>
          <cell r="CV27">
            <v>206.10310000000001</v>
          </cell>
          <cell r="CW27">
            <v>3685.6239999999998</v>
          </cell>
          <cell r="CX27">
            <v>4641.1282999999994</v>
          </cell>
          <cell r="CY27">
            <v>23369.873899999999</v>
          </cell>
        </row>
        <row r="28">
          <cell r="A28">
            <v>44682</v>
          </cell>
          <cell r="B28">
            <v>80.587307999999993</v>
          </cell>
          <cell r="C28">
            <v>71.710097000000005</v>
          </cell>
          <cell r="E28">
            <v>25424</v>
          </cell>
          <cell r="F28">
            <v>287065</v>
          </cell>
          <cell r="Z28">
            <v>1.9522327165790221</v>
          </cell>
          <cell r="AA28">
            <v>1.7146541081443913</v>
          </cell>
          <cell r="AB28">
            <v>1.8507549106569245</v>
          </cell>
          <cell r="AC28">
            <v>1.3472518703543053</v>
          </cell>
          <cell r="AD28">
            <v>2518.2529</v>
          </cell>
          <cell r="AE28">
            <v>4185.9701999999997</v>
          </cell>
          <cell r="AF28">
            <v>1046.7795000000001</v>
          </cell>
          <cell r="AG28">
            <v>13050.241300000002</v>
          </cell>
          <cell r="AH28">
            <v>21.647125959135415</v>
          </cell>
          <cell r="AI28">
            <v>18.951105585844978</v>
          </cell>
          <cell r="AJ28">
            <v>20.487814802356745</v>
          </cell>
          <cell r="AK28">
            <v>19.472465933691097</v>
          </cell>
          <cell r="AL28">
            <v>25.098473047845669</v>
          </cell>
          <cell r="AM28">
            <v>19.299715210554037</v>
          </cell>
          <cell r="AN28">
            <v>16.14996890120835</v>
          </cell>
          <cell r="AO28">
            <v>11.843911331453333</v>
          </cell>
          <cell r="AP28">
            <v>30.810143864626664</v>
          </cell>
          <cell r="AQ28">
            <v>20.794139272485435</v>
          </cell>
          <cell r="AR28">
            <v>9.471791615344852</v>
          </cell>
          <cell r="AS28">
            <v>7.4998071362834784</v>
          </cell>
          <cell r="AT28">
            <v>17.085699999999999</v>
          </cell>
          <cell r="AU28">
            <v>190.88070000000002</v>
          </cell>
          <cell r="AV28">
            <v>18.432200000000002</v>
          </cell>
          <cell r="AW28">
            <v>206.39160000000001</v>
          </cell>
          <cell r="AX28">
            <v>56.9435</v>
          </cell>
          <cell r="AY28">
            <v>594.7903</v>
          </cell>
          <cell r="AZ28">
            <v>144.37860000000001</v>
          </cell>
          <cell r="BA28">
            <v>1291.8087</v>
          </cell>
          <cell r="BB28">
            <v>39.405099999999997</v>
          </cell>
          <cell r="BC28">
            <v>367.48680000000002</v>
          </cell>
          <cell r="BD28">
            <v>31.338200000000001</v>
          </cell>
          <cell r="BE28">
            <v>460.16950000000003</v>
          </cell>
          <cell r="BF28">
            <v>21.513614869023936</v>
          </cell>
          <cell r="BG28">
            <v>18.204247349426222</v>
          </cell>
          <cell r="BH28">
            <v>18.688371587077125</v>
          </cell>
          <cell r="BI28">
            <v>13.432856996121751</v>
          </cell>
          <cell r="BJ28">
            <v>96.662700000000001</v>
          </cell>
          <cell r="BK28">
            <v>295.42659999999995</v>
          </cell>
          <cell r="BL28">
            <v>22.982500000000002</v>
          </cell>
          <cell r="BM28">
            <v>814.87790000000007</v>
          </cell>
          <cell r="BN28">
            <v>12.388830401779449</v>
          </cell>
          <cell r="BO28">
            <v>7.8562818183189362</v>
          </cell>
          <cell r="BP28">
            <v>10.313000789223752</v>
          </cell>
          <cell r="BQ28">
            <v>6.8832290772317668</v>
          </cell>
          <cell r="BR28">
            <v>6.2747880609197324</v>
          </cell>
          <cell r="BS28">
            <v>4.331915097348535</v>
          </cell>
          <cell r="BT28">
            <v>37.045199999999994</v>
          </cell>
          <cell r="BU28">
            <v>1007.7528000000001</v>
          </cell>
          <cell r="BV28">
            <v>14.9514</v>
          </cell>
          <cell r="BW28">
            <v>847.80009999999993</v>
          </cell>
          <cell r="BX28">
            <v>53.906999999999996</v>
          </cell>
          <cell r="BY28">
            <v>710.15449999999998</v>
          </cell>
          <cell r="BZ28">
            <v>4.6761624780174271</v>
          </cell>
          <cell r="CA28">
            <v>4.4964270805580071</v>
          </cell>
          <cell r="CB28">
            <v>5.5122973439801788</v>
          </cell>
          <cell r="CC28">
            <v>4.8089048420520157</v>
          </cell>
          <cell r="CD28">
            <v>4.1588239008960022</v>
          </cell>
          <cell r="CE28">
            <v>3.5213700401999839</v>
          </cell>
          <cell r="CF28">
            <v>5.3463831041623653</v>
          </cell>
          <cell r="CG28">
            <v>3.864470675281265</v>
          </cell>
          <cell r="CH28">
            <v>181.8486</v>
          </cell>
          <cell r="CI28">
            <v>1342.9353999999998</v>
          </cell>
          <cell r="CJ28">
            <v>151.10579999999999</v>
          </cell>
          <cell r="CK28">
            <v>634.18979999999999</v>
          </cell>
          <cell r="CL28">
            <v>788.56959999999992</v>
          </cell>
          <cell r="CM28">
            <v>2114.3292000000001</v>
          </cell>
          <cell r="CN28">
            <v>284.2783</v>
          </cell>
          <cell r="CO28">
            <v>1954.8832</v>
          </cell>
          <cell r="CP28">
            <v>604.07119999999998</v>
          </cell>
          <cell r="CQ28">
            <v>7189.5747000000001</v>
          </cell>
          <cell r="CR28">
            <v>1556.127</v>
          </cell>
          <cell r="CS28">
            <v>7554.9460999999992</v>
          </cell>
          <cell r="CT28">
            <v>134.09960000000001</v>
          </cell>
          <cell r="CU28">
            <v>1205.8093999999999</v>
          </cell>
          <cell r="CV28">
            <v>176.71170000000001</v>
          </cell>
          <cell r="CW28">
            <v>3190.0287999999996</v>
          </cell>
          <cell r="CX28">
            <v>3680.2277999999997</v>
          </cell>
          <cell r="CY28">
            <v>19171.2886</v>
          </cell>
        </row>
        <row r="29">
          <cell r="A29">
            <v>44652</v>
          </cell>
          <cell r="B29">
            <v>80.519869</v>
          </cell>
          <cell r="C29">
            <v>69.409678999999997</v>
          </cell>
          <cell r="E29">
            <v>22803</v>
          </cell>
          <cell r="F29">
            <v>283597</v>
          </cell>
          <cell r="Z29">
            <v>1.9206883718984633</v>
          </cell>
          <cell r="AA29">
            <v>1.6863428447166429</v>
          </cell>
          <cell r="AB29">
            <v>1.8165994490027173</v>
          </cell>
          <cell r="AC29">
            <v>1.3163476620724943</v>
          </cell>
          <cell r="AD29">
            <v>2543.6017999999999</v>
          </cell>
          <cell r="AE29">
            <v>4250.4612999999999</v>
          </cell>
          <cell r="AF29">
            <v>1105.4138</v>
          </cell>
          <cell r="AG29">
            <v>13887.7467</v>
          </cell>
          <cell r="AH29">
            <v>19.846784040332427</v>
          </cell>
          <cell r="AI29">
            <v>17.39062523370357</v>
          </cell>
          <cell r="AJ29">
            <v>25.011524846291024</v>
          </cell>
          <cell r="AK29">
            <v>19.905010649563902</v>
          </cell>
          <cell r="AL29">
            <v>24.687415510273595</v>
          </cell>
          <cell r="AM29">
            <v>18.527473303347751</v>
          </cell>
          <cell r="AN29">
            <v>15.541835572762469</v>
          </cell>
          <cell r="AO29">
            <v>11.330760152788955</v>
          </cell>
          <cell r="AP29">
            <v>33.788385045984974</v>
          </cell>
          <cell r="AQ29">
            <v>20.762696447705206</v>
          </cell>
          <cell r="AR29">
            <v>9.4204260034923095</v>
          </cell>
          <cell r="AS29">
            <v>7.27516670081057</v>
          </cell>
          <cell r="AT29">
            <v>20.311199999999999</v>
          </cell>
          <cell r="AU29">
            <v>200.5746</v>
          </cell>
          <cell r="AV29">
            <v>11.2713</v>
          </cell>
          <cell r="AW29">
            <v>285.73940000000005</v>
          </cell>
          <cell r="AX29">
            <v>56.367800000000003</v>
          </cell>
          <cell r="AY29">
            <v>685.5073000000001</v>
          </cell>
          <cell r="AZ29">
            <v>127.339</v>
          </cell>
          <cell r="BA29">
            <v>1081.23</v>
          </cell>
          <cell r="BB29">
            <v>35.674699999999994</v>
          </cell>
          <cell r="BC29">
            <v>384.79070000000002</v>
          </cell>
          <cell r="BD29">
            <v>27.431699999999999</v>
          </cell>
          <cell r="BE29">
            <v>441.26959999999997</v>
          </cell>
          <cell r="BF29">
            <v>22.024185720510829</v>
          </cell>
          <cell r="BG29">
            <v>17.64640611960975</v>
          </cell>
          <cell r="BH29">
            <v>19.659449409224496</v>
          </cell>
          <cell r="BI29">
            <v>13.143558935960446</v>
          </cell>
          <cell r="BJ29">
            <v>86.745399999999989</v>
          </cell>
          <cell r="BK29">
            <v>340.2047</v>
          </cell>
          <cell r="BL29">
            <v>16.672999999999998</v>
          </cell>
          <cell r="BM29">
            <v>873.11040000000003</v>
          </cell>
          <cell r="BN29">
            <v>12.228364151291892</v>
          </cell>
          <cell r="BO29">
            <v>8.1012078138255905</v>
          </cell>
          <cell r="BP29">
            <v>9.9755663094142442</v>
          </cell>
          <cell r="BQ29">
            <v>6.987577772901866</v>
          </cell>
          <cell r="BR29">
            <v>6.2798644345542911</v>
          </cell>
          <cell r="BS29">
            <v>4.1563176286455743</v>
          </cell>
          <cell r="BT29">
            <v>38.9816</v>
          </cell>
          <cell r="BU29">
            <v>997.3143</v>
          </cell>
          <cell r="BV29">
            <v>16.8415</v>
          </cell>
          <cell r="BW29">
            <v>872.31540000000007</v>
          </cell>
          <cell r="BX29">
            <v>53.701000000000001</v>
          </cell>
          <cell r="BY29">
            <v>740.5793000000001</v>
          </cell>
          <cell r="BZ29">
            <v>4.7299451751651214</v>
          </cell>
          <cell r="CA29">
            <v>4.4626451301005421</v>
          </cell>
          <cell r="CB29">
            <v>5.5340663192019814</v>
          </cell>
          <cell r="CC29">
            <v>4.7862084846095829</v>
          </cell>
          <cell r="CD29">
            <v>3.9651719224862871</v>
          </cell>
          <cell r="CE29">
            <v>3.503959242064719</v>
          </cell>
          <cell r="CF29">
            <v>5.1616099612952686</v>
          </cell>
          <cell r="CG29">
            <v>3.8162073965094239</v>
          </cell>
          <cell r="CH29">
            <v>176.41639999999998</v>
          </cell>
          <cell r="CI29">
            <v>1190.8367000000001</v>
          </cell>
          <cell r="CJ29">
            <v>150.6532</v>
          </cell>
          <cell r="CK29">
            <v>614.93459999999993</v>
          </cell>
          <cell r="CL29">
            <v>761.3053000000001</v>
          </cell>
          <cell r="CM29">
            <v>1955.7026000000001</v>
          </cell>
          <cell r="CN29">
            <v>288.02679999999998</v>
          </cell>
          <cell r="CO29">
            <v>1896.9191000000001</v>
          </cell>
          <cell r="CP29">
            <v>555.16180000000008</v>
          </cell>
          <cell r="CQ29">
            <v>7153.7332000000006</v>
          </cell>
          <cell r="CR29">
            <v>1537.9086000000002</v>
          </cell>
          <cell r="CS29">
            <v>7194.6284000000005</v>
          </cell>
          <cell r="CT29">
            <v>120.0736</v>
          </cell>
          <cell r="CU29">
            <v>1302.7103999999999</v>
          </cell>
          <cell r="CV29">
            <v>181.87429999999998</v>
          </cell>
          <cell r="CW29">
            <v>3280.1428999999998</v>
          </cell>
          <cell r="CX29">
            <v>3778.4884999999999</v>
          </cell>
          <cell r="CY29">
            <v>20100.0494</v>
          </cell>
        </row>
        <row r="30">
          <cell r="A30">
            <v>44621</v>
          </cell>
          <cell r="B30">
            <v>80.623169000000004</v>
          </cell>
          <cell r="C30">
            <v>68.161597999999998</v>
          </cell>
          <cell r="E30">
            <v>23796</v>
          </cell>
          <cell r="F30">
            <v>271604</v>
          </cell>
          <cell r="Z30">
            <v>1.9310006368989581</v>
          </cell>
          <cell r="AA30">
            <v>1.6739863875444279</v>
          </cell>
          <cell r="AB30">
            <v>1.7803528964630526</v>
          </cell>
          <cell r="AC30">
            <v>1.2970676335484712</v>
          </cell>
          <cell r="AD30">
            <v>3441.3622</v>
          </cell>
          <cell r="AE30">
            <v>5557.1017000000002</v>
          </cell>
          <cell r="AF30">
            <v>1530.7946000000002</v>
          </cell>
          <cell r="AG30">
            <v>18181.939699999999</v>
          </cell>
          <cell r="AH30">
            <v>21.672890775362692</v>
          </cell>
          <cell r="AI30">
            <v>16.64627797949926</v>
          </cell>
          <cell r="AJ30">
            <v>22.086085837365189</v>
          </cell>
          <cell r="AK30">
            <v>19.18377433494059</v>
          </cell>
          <cell r="AL30">
            <v>24.687623238082953</v>
          </cell>
          <cell r="AM30">
            <v>18.515923340481336</v>
          </cell>
          <cell r="AN30">
            <v>15.673922044123735</v>
          </cell>
          <cell r="AO30">
            <v>11.051188334794508</v>
          </cell>
          <cell r="AP30">
            <v>32.843106772988548</v>
          </cell>
          <cell r="AQ30">
            <v>20.821462557373689</v>
          </cell>
          <cell r="AR30">
            <v>9.5563867333548647</v>
          </cell>
          <cell r="AS30">
            <v>7.2329333525946655</v>
          </cell>
          <cell r="AT30">
            <v>21.250700000000002</v>
          </cell>
          <cell r="AU30">
            <v>289.45299999999997</v>
          </cell>
          <cell r="AV30">
            <v>35.818899999999999</v>
          </cell>
          <cell r="AW30">
            <v>577.73410000000001</v>
          </cell>
          <cell r="AX30">
            <v>80.636600000000001</v>
          </cell>
          <cell r="AY30">
            <v>886.21480000000008</v>
          </cell>
          <cell r="AZ30">
            <v>126.80249999999999</v>
          </cell>
          <cell r="BA30">
            <v>1296.2172</v>
          </cell>
          <cell r="BB30">
            <v>48.694900000000004</v>
          </cell>
          <cell r="BC30">
            <v>484.12870000000004</v>
          </cell>
          <cell r="BD30">
            <v>34.368900000000004</v>
          </cell>
          <cell r="BE30">
            <v>584.24480000000005</v>
          </cell>
          <cell r="BF30">
            <v>21.941041650889485</v>
          </cell>
          <cell r="BG30">
            <v>17.983653990709669</v>
          </cell>
          <cell r="BH30">
            <v>18.673967255773608</v>
          </cell>
          <cell r="BI30">
            <v>12.867543241659588</v>
          </cell>
          <cell r="BJ30">
            <v>114.8811</v>
          </cell>
          <cell r="BK30">
            <v>391.78370000000001</v>
          </cell>
          <cell r="BL30">
            <v>27.669</v>
          </cell>
          <cell r="BM30">
            <v>1201.1218000000001</v>
          </cell>
          <cell r="BN30">
            <v>12.508233938592188</v>
          </cell>
          <cell r="BO30">
            <v>7.6220840364324092</v>
          </cell>
          <cell r="BP30">
            <v>10.60004870000795</v>
          </cell>
          <cell r="BQ30">
            <v>6.7331630416254971</v>
          </cell>
          <cell r="BR30">
            <v>6.202268168894979</v>
          </cell>
          <cell r="BS30">
            <v>4.1463282261389454</v>
          </cell>
          <cell r="BT30">
            <v>46.866999999999997</v>
          </cell>
          <cell r="BU30">
            <v>1329.5305000000001</v>
          </cell>
          <cell r="BV30">
            <v>20.123200000000001</v>
          </cell>
          <cell r="BW30">
            <v>1107.6288</v>
          </cell>
          <cell r="BX30">
            <v>72.8429</v>
          </cell>
          <cell r="BY30">
            <v>991.28790000000004</v>
          </cell>
          <cell r="BZ30">
            <v>4.7121290851795843</v>
          </cell>
          <cell r="CA30">
            <v>4.4028493920845539</v>
          </cell>
          <cell r="CB30">
            <v>5.6000890041560503</v>
          </cell>
          <cell r="CC30">
            <v>4.7968921549764465</v>
          </cell>
          <cell r="CD30">
            <v>4.1289847970729383</v>
          </cell>
          <cell r="CE30">
            <v>3.566993247994906</v>
          </cell>
          <cell r="CF30">
            <v>5.2603926451800698</v>
          </cell>
          <cell r="CG30">
            <v>3.8264305697488541</v>
          </cell>
          <cell r="CH30">
            <v>244.79339999999999</v>
          </cell>
          <cell r="CI30">
            <v>1607.0656000000001</v>
          </cell>
          <cell r="CJ30">
            <v>211.45079999999999</v>
          </cell>
          <cell r="CK30">
            <v>890.3211</v>
          </cell>
          <cell r="CL30">
            <v>974.24659999999994</v>
          </cell>
          <cell r="CM30">
            <v>2612.1722</v>
          </cell>
          <cell r="CN30">
            <v>432.85899999999998</v>
          </cell>
          <cell r="CO30">
            <v>2613.9096</v>
          </cell>
          <cell r="CP30">
            <v>689.70130000000006</v>
          </cell>
          <cell r="CQ30">
            <v>9556.7496999999985</v>
          </cell>
          <cell r="CR30">
            <v>2057.3552</v>
          </cell>
          <cell r="CS30">
            <v>9766.742400000001</v>
          </cell>
          <cell r="CT30">
            <v>163.01920000000001</v>
          </cell>
          <cell r="CU30">
            <v>1709.4691</v>
          </cell>
          <cell r="CV30">
            <v>229.953</v>
          </cell>
          <cell r="CW30">
            <v>4271.1165000000001</v>
          </cell>
          <cell r="CX30">
            <v>5135.1269000000002</v>
          </cell>
          <cell r="CY30">
            <v>26283.636399999999</v>
          </cell>
        </row>
        <row r="31">
          <cell r="A31">
            <v>44593</v>
          </cell>
          <cell r="B31">
            <v>80.105621999999997</v>
          </cell>
          <cell r="C31">
            <v>68.933392999999995</v>
          </cell>
          <cell r="E31">
            <v>20767</v>
          </cell>
          <cell r="F31">
            <v>244269</v>
          </cell>
          <cell r="Z31">
            <v>1.9228726212718041</v>
          </cell>
          <cell r="AA31">
            <v>1.6703465343372994</v>
          </cell>
          <cell r="AB31">
            <v>1.7828713684882018</v>
          </cell>
          <cell r="AC31">
            <v>1.301643062622539</v>
          </cell>
          <cell r="AD31">
            <v>2717.8494000000001</v>
          </cell>
          <cell r="AE31">
            <v>4697.37</v>
          </cell>
          <cell r="AF31">
            <v>1206.1126999999999</v>
          </cell>
          <cell r="AG31">
            <v>14292.4802</v>
          </cell>
          <cell r="AH31">
            <v>20.393832082850334</v>
          </cell>
          <cell r="AI31">
            <v>15.935203791209169</v>
          </cell>
          <cell r="AJ31">
            <v>24.182428435308406</v>
          </cell>
          <cell r="AK31">
            <v>19.139446601854001</v>
          </cell>
          <cell r="AL31">
            <v>23.966011299160165</v>
          </cell>
          <cell r="AM31">
            <v>18.583102849246934</v>
          </cell>
          <cell r="AN31">
            <v>15.55650002401191</v>
          </cell>
          <cell r="AO31">
            <v>10.582636084335466</v>
          </cell>
          <cell r="AP31">
            <v>32.919990371348312</v>
          </cell>
          <cell r="AQ31">
            <v>21.018289418924944</v>
          </cell>
          <cell r="AR31">
            <v>9.3264051455714903</v>
          </cell>
          <cell r="AS31">
            <v>7.1980587357674644</v>
          </cell>
          <cell r="AT31">
            <v>23.550900000000002</v>
          </cell>
          <cell r="AU31">
            <v>262.45979999999997</v>
          </cell>
          <cell r="AV31">
            <v>44.288599999999995</v>
          </cell>
          <cell r="AW31">
            <v>663.86199999999997</v>
          </cell>
          <cell r="AX31">
            <v>65.774799999999999</v>
          </cell>
          <cell r="AY31">
            <v>670.79830000000004</v>
          </cell>
          <cell r="AZ31">
            <v>83.292000000000002</v>
          </cell>
          <cell r="BA31">
            <v>899.35590000000002</v>
          </cell>
          <cell r="BB31">
            <v>40.296399999999998</v>
          </cell>
          <cell r="BC31">
            <v>389.50390000000004</v>
          </cell>
          <cell r="BD31">
            <v>26.3994</v>
          </cell>
          <cell r="BE31">
            <v>446.32769999999999</v>
          </cell>
          <cell r="BF31">
            <v>20.851791030186703</v>
          </cell>
          <cell r="BG31">
            <v>18.034866888477943</v>
          </cell>
          <cell r="BH31">
            <v>18.38204101898511</v>
          </cell>
          <cell r="BI31">
            <v>12.819409254285752</v>
          </cell>
          <cell r="BJ31">
            <v>112.533</v>
          </cell>
          <cell r="BK31">
            <v>323.1576</v>
          </cell>
          <cell r="BL31">
            <v>22.960099999999997</v>
          </cell>
          <cell r="BM31">
            <v>935.51250000000005</v>
          </cell>
          <cell r="BN31">
            <v>12.504725706387889</v>
          </cell>
          <cell r="BO31">
            <v>7.9012719282553503</v>
          </cell>
          <cell r="BP31">
            <v>10.565695186330553</v>
          </cell>
          <cell r="BQ31">
            <v>6.5301672277027247</v>
          </cell>
          <cell r="BR31">
            <v>6.2095760327302862</v>
          </cell>
          <cell r="BS31">
            <v>4.1937213491444032</v>
          </cell>
          <cell r="BT31">
            <v>38.491599999999998</v>
          </cell>
          <cell r="BU31">
            <v>983.84480000000008</v>
          </cell>
          <cell r="BV31">
            <v>16.006499999999999</v>
          </cell>
          <cell r="BW31">
            <v>1004.5106</v>
          </cell>
          <cell r="BX31">
            <v>61.056599999999996</v>
          </cell>
          <cell r="BY31">
            <v>740.40109999999993</v>
          </cell>
          <cell r="BZ31">
            <v>4.6667463197524821</v>
          </cell>
          <cell r="CA31">
            <v>4.4417471038933218</v>
          </cell>
          <cell r="CB31">
            <v>5.5561475695341764</v>
          </cell>
          <cell r="CC31">
            <v>4.7130904010811472</v>
          </cell>
          <cell r="CD31">
            <v>4.1252565145807809</v>
          </cell>
          <cell r="CE31">
            <v>3.5305049310612877</v>
          </cell>
          <cell r="CF31">
            <v>4.9055703381235727</v>
          </cell>
          <cell r="CG31">
            <v>3.8973486690826382</v>
          </cell>
          <cell r="CH31">
            <v>200.0341</v>
          </cell>
          <cell r="CI31">
            <v>1227.769</v>
          </cell>
          <cell r="CJ31">
            <v>177.99879999999999</v>
          </cell>
          <cell r="CK31">
            <v>728.1893</v>
          </cell>
          <cell r="CL31">
            <v>770.03419999999994</v>
          </cell>
          <cell r="CM31">
            <v>2017.7705000000001</v>
          </cell>
          <cell r="CN31">
            <v>310.2002</v>
          </cell>
          <cell r="CO31">
            <v>2079.2463000000002</v>
          </cell>
          <cell r="CP31">
            <v>567.13009999999997</v>
          </cell>
          <cell r="CQ31">
            <v>7752.9284000000007</v>
          </cell>
          <cell r="CR31">
            <v>1615.8823</v>
          </cell>
          <cell r="CS31">
            <v>7631.5989</v>
          </cell>
          <cell r="CT31">
            <v>153.53299999999999</v>
          </cell>
          <cell r="CU31">
            <v>1340.9783</v>
          </cell>
          <cell r="CV31">
            <v>187.66920000000002</v>
          </cell>
          <cell r="CW31">
            <v>3410.9186</v>
          </cell>
          <cell r="CX31">
            <v>4039.9618999999998</v>
          </cell>
          <cell r="CY31">
            <v>21053.475600000002</v>
          </cell>
        </row>
        <row r="32">
          <cell r="A32">
            <v>44562</v>
          </cell>
          <cell r="B32">
            <v>82.867921999999993</v>
          </cell>
          <cell r="C32">
            <v>70.518989000000005</v>
          </cell>
          <cell r="E32">
            <v>22516</v>
          </cell>
          <cell r="F32">
            <v>261275</v>
          </cell>
          <cell r="Z32">
            <v>1.8864574140752286</v>
          </cell>
          <cell r="AA32">
            <v>1.6597264300714669</v>
          </cell>
          <cell r="AB32">
            <v>1.8099454469308291</v>
          </cell>
          <cell r="AC32">
            <v>1.3090415605270538</v>
          </cell>
          <cell r="AD32">
            <v>2945.9897999999998</v>
          </cell>
          <cell r="AE32">
            <v>4876.3035</v>
          </cell>
          <cell r="AF32">
            <v>1106.0056000000002</v>
          </cell>
          <cell r="AG32">
            <v>15930.3153</v>
          </cell>
          <cell r="AH32">
            <v>20.661418601755251</v>
          </cell>
          <cell r="AI32">
            <v>17.26530793155742</v>
          </cell>
          <cell r="AJ32">
            <v>23.020716766687567</v>
          </cell>
          <cell r="AK32">
            <v>18.272014270960199</v>
          </cell>
          <cell r="AL32">
            <v>23.758759776688827</v>
          </cell>
          <cell r="AM32">
            <v>18.240855462230765</v>
          </cell>
          <cell r="AN32">
            <v>16.095144466593357</v>
          </cell>
          <cell r="AO32">
            <v>10.429826371202239</v>
          </cell>
          <cell r="AP32">
            <v>30.160297661116001</v>
          </cell>
          <cell r="AQ32">
            <v>20.609757175195504</v>
          </cell>
          <cell r="AR32">
            <v>8.9955707359313308</v>
          </cell>
          <cell r="AS32">
            <v>7.3578250318451115</v>
          </cell>
          <cell r="AT32">
            <v>18.470299999999998</v>
          </cell>
          <cell r="AU32">
            <v>209.82259999999999</v>
          </cell>
          <cell r="AV32">
            <v>50.2395</v>
          </cell>
          <cell r="AW32">
            <v>822.14509999999996</v>
          </cell>
          <cell r="AX32">
            <v>73.260999999999996</v>
          </cell>
          <cell r="AY32">
            <v>725.13780000000008</v>
          </cell>
          <cell r="AZ32">
            <v>77.204700000000003</v>
          </cell>
          <cell r="BA32">
            <v>927.2136999999999</v>
          </cell>
          <cell r="BB32">
            <v>48.390599999999999</v>
          </cell>
          <cell r="BC32">
            <v>396.07979999999998</v>
          </cell>
          <cell r="BD32">
            <v>29.101900000000001</v>
          </cell>
          <cell r="BE32">
            <v>453.44479999999999</v>
          </cell>
          <cell r="BF32">
            <v>21.387584947887738</v>
          </cell>
          <cell r="BG32">
            <v>17.671064859755141</v>
          </cell>
          <cell r="BH32">
            <v>19.108352023923956</v>
          </cell>
          <cell r="BI32">
            <v>12.552877583295315</v>
          </cell>
          <cell r="BJ32">
            <v>97.942399999999992</v>
          </cell>
          <cell r="BK32">
            <v>338.4117</v>
          </cell>
          <cell r="BL32">
            <v>18.725999999999999</v>
          </cell>
          <cell r="BM32">
            <v>969.73040000000003</v>
          </cell>
          <cell r="BN32">
            <v>12.298324229729014</v>
          </cell>
          <cell r="BO32">
            <v>7.6763396029094038</v>
          </cell>
          <cell r="BP32">
            <v>9.778041948282393</v>
          </cell>
          <cell r="BQ32">
            <v>6.6831623578359585</v>
          </cell>
          <cell r="BR32">
            <v>6.1197127278841306</v>
          </cell>
          <cell r="BS32">
            <v>4.1507377204693929</v>
          </cell>
          <cell r="BT32">
            <v>37.713999999999999</v>
          </cell>
          <cell r="BU32">
            <v>1006.3094</v>
          </cell>
          <cell r="BV32">
            <v>20.062799999999999</v>
          </cell>
          <cell r="BW32">
            <v>913.33749999999998</v>
          </cell>
          <cell r="BX32">
            <v>58.286199999999994</v>
          </cell>
          <cell r="BY32">
            <v>797.4633</v>
          </cell>
          <cell r="BZ32">
            <v>4.6419393390594665</v>
          </cell>
          <cell r="CA32">
            <v>4.4381761518052922</v>
          </cell>
          <cell r="CB32">
            <v>5.3478633595234903</v>
          </cell>
          <cell r="CC32">
            <v>4.7876847451283284</v>
          </cell>
          <cell r="CD32">
            <v>4.1050855360339016</v>
          </cell>
          <cell r="CE32">
            <v>3.5061219368752745</v>
          </cell>
          <cell r="CF32">
            <v>4.915066086494658</v>
          </cell>
          <cell r="CG32">
            <v>3.8250627009273548</v>
          </cell>
          <cell r="CH32">
            <v>204.08189999999999</v>
          </cell>
          <cell r="CI32">
            <v>1188.6383999999998</v>
          </cell>
          <cell r="CJ32">
            <v>172.99120000000002</v>
          </cell>
          <cell r="CK32">
            <v>680.76220000000001</v>
          </cell>
          <cell r="CL32">
            <v>754.08569999999997</v>
          </cell>
          <cell r="CM32">
            <v>2057.9353000000001</v>
          </cell>
          <cell r="CN32">
            <v>342.65699999999998</v>
          </cell>
          <cell r="CO32">
            <v>2117.7118999999998</v>
          </cell>
          <cell r="CP32">
            <v>548.32769999999994</v>
          </cell>
          <cell r="CQ32">
            <v>8064.6949999999997</v>
          </cell>
          <cell r="CR32">
            <v>1640.6441</v>
          </cell>
          <cell r="CS32">
            <v>7759.7070000000003</v>
          </cell>
          <cell r="CT32">
            <v>132.84539999999998</v>
          </cell>
          <cell r="CU32">
            <v>1393.7016000000001</v>
          </cell>
          <cell r="CV32">
            <v>200.21870000000001</v>
          </cell>
          <cell r="CW32">
            <v>3419.7939999999999</v>
          </cell>
          <cell r="CX32">
            <v>4166.8726999999999</v>
          </cell>
          <cell r="CY32">
            <v>22839.2222</v>
          </cell>
        </row>
        <row r="33">
          <cell r="A33">
            <v>44531</v>
          </cell>
          <cell r="B33">
            <v>84.092877999999999</v>
          </cell>
          <cell r="C33">
            <v>70.876351999999997</v>
          </cell>
          <cell r="E33">
            <v>19921</v>
          </cell>
          <cell r="F33">
            <v>251203</v>
          </cell>
          <cell r="Z33">
            <v>1.8918602081568825</v>
          </cell>
          <cell r="AA33">
            <v>1.6632277397052673</v>
          </cell>
          <cell r="AB33">
            <v>1.7745457953124193</v>
          </cell>
          <cell r="AC33">
            <v>1.2781065935525253</v>
          </cell>
          <cell r="AD33">
            <v>3434.6210000000001</v>
          </cell>
          <cell r="AE33">
            <v>5773.7195999999994</v>
          </cell>
          <cell r="AF33">
            <v>1543.0433</v>
          </cell>
          <cell r="AG33">
            <v>17979.959899999998</v>
          </cell>
          <cell r="AH33">
            <v>19.980430631301278</v>
          </cell>
          <cell r="AI33">
            <v>16.566775518492197</v>
          </cell>
          <cell r="AJ33">
            <v>22.36607563493083</v>
          </cell>
          <cell r="AK33">
            <v>19.79013935282158</v>
          </cell>
          <cell r="AL33">
            <v>25.656151799435744</v>
          </cell>
          <cell r="AM33">
            <v>18.301624798237469</v>
          </cell>
          <cell r="AN33">
            <v>16.170542835177695</v>
          </cell>
          <cell r="AO33">
            <v>10.772717287982971</v>
          </cell>
          <cell r="AP33">
            <v>26.676962646418833</v>
          </cell>
          <cell r="AQ33">
            <v>20.751074051143799</v>
          </cell>
          <cell r="AR33">
            <v>8.9266028400064386</v>
          </cell>
          <cell r="AS33">
            <v>7.2774760238092089</v>
          </cell>
          <cell r="AT33">
            <v>24.717200000000002</v>
          </cell>
          <cell r="AU33">
            <v>270.85750000000002</v>
          </cell>
          <cell r="AV33">
            <v>107.4054</v>
          </cell>
          <cell r="AW33">
            <v>1480.6087</v>
          </cell>
          <cell r="AX33">
            <v>69.755200000000002</v>
          </cell>
          <cell r="AY33">
            <v>893.62480000000005</v>
          </cell>
          <cell r="AZ33">
            <v>89.362300000000005</v>
          </cell>
          <cell r="BA33">
            <v>1008.3565</v>
          </cell>
          <cell r="BB33">
            <v>67.417899999999989</v>
          </cell>
          <cell r="BC33">
            <v>510.404</v>
          </cell>
          <cell r="BD33">
            <v>28.577400000000001</v>
          </cell>
          <cell r="BE33">
            <v>432.0849</v>
          </cell>
          <cell r="BF33">
            <v>21.489259585747941</v>
          </cell>
          <cell r="BG33">
            <v>17.16194347963372</v>
          </cell>
          <cell r="BH33">
            <v>18.89415262268956</v>
          </cell>
          <cell r="BI33">
            <v>12.762046924056765</v>
          </cell>
          <cell r="BJ33">
            <v>128.86840000000001</v>
          </cell>
          <cell r="BK33">
            <v>526.98880000000008</v>
          </cell>
          <cell r="BL33">
            <v>37.7742</v>
          </cell>
          <cell r="BM33">
            <v>1536.0393999999999</v>
          </cell>
          <cell r="BN33">
            <v>12.25753420407122</v>
          </cell>
          <cell r="BO33">
            <v>7.530861249297752</v>
          </cell>
          <cell r="BP33">
            <v>10.08738419306874</v>
          </cell>
          <cell r="BQ33">
            <v>6.8178110147499105</v>
          </cell>
          <cell r="BR33">
            <v>6.1916575253846373</v>
          </cell>
          <cell r="BS33">
            <v>4.1040012510904758</v>
          </cell>
          <cell r="BT33">
            <v>58.012099999999997</v>
          </cell>
          <cell r="BU33">
            <v>1767.537</v>
          </cell>
          <cell r="BV33">
            <v>24.480400000000003</v>
          </cell>
          <cell r="BW33">
            <v>1260.6042</v>
          </cell>
          <cell r="BX33">
            <v>71.105999999999995</v>
          </cell>
          <cell r="BY33">
            <v>987.29869999999994</v>
          </cell>
          <cell r="BZ33">
            <v>4.7759828388020056</v>
          </cell>
          <cell r="CA33">
            <v>4.3608225447331614</v>
          </cell>
          <cell r="CB33">
            <v>5.3304468216180645</v>
          </cell>
          <cell r="CC33">
            <v>4.7038006820115417</v>
          </cell>
          <cell r="CD33">
            <v>4.0563426392129189</v>
          </cell>
          <cell r="CE33">
            <v>3.523666088551034</v>
          </cell>
          <cell r="CF33">
            <v>4.9278731151537318</v>
          </cell>
          <cell r="CG33">
            <v>3.8229129152685424</v>
          </cell>
          <cell r="CH33">
            <v>204.32139999999998</v>
          </cell>
          <cell r="CI33">
            <v>1240.8468</v>
          </cell>
          <cell r="CJ33">
            <v>169.30470000000003</v>
          </cell>
          <cell r="CK33">
            <v>781.15980000000002</v>
          </cell>
          <cell r="CL33">
            <v>776.76340000000005</v>
          </cell>
          <cell r="CM33">
            <v>2086.7221</v>
          </cell>
          <cell r="CN33">
            <v>363.1198</v>
          </cell>
          <cell r="CO33">
            <v>2281.9270000000001</v>
          </cell>
          <cell r="CP33">
            <v>721.18449999999996</v>
          </cell>
          <cell r="CQ33">
            <v>10654.216199999999</v>
          </cell>
          <cell r="CR33">
            <v>1683.2313000000001</v>
          </cell>
          <cell r="CS33">
            <v>8096.0110000000004</v>
          </cell>
          <cell r="CT33">
            <v>190.57729999999998</v>
          </cell>
          <cell r="CU33">
            <v>2184.8997000000004</v>
          </cell>
          <cell r="CV33">
            <v>257.46589999999998</v>
          </cell>
          <cell r="CW33">
            <v>5008.0609000000004</v>
          </cell>
          <cell r="CX33">
            <v>5137.4531999999999</v>
          </cell>
          <cell r="CY33">
            <v>26125.733499999998</v>
          </cell>
        </row>
        <row r="34">
          <cell r="A34">
            <v>44501</v>
          </cell>
          <cell r="B34">
            <v>84.154304999999994</v>
          </cell>
          <cell r="C34">
            <v>70.961399999999998</v>
          </cell>
          <cell r="E34">
            <v>20172</v>
          </cell>
          <cell r="F34">
            <v>237955</v>
          </cell>
          <cell r="Z34">
            <v>1.9116585247716873</v>
          </cell>
          <cell r="AA34">
            <v>1.6571096797413494</v>
          </cell>
          <cell r="AB34">
            <v>1.7899382053656674</v>
          </cell>
          <cell r="AC34">
            <v>1.3196930972624665</v>
          </cell>
          <cell r="AD34">
            <v>2802.8692000000001</v>
          </cell>
          <cell r="AE34">
            <v>4661.1761999999999</v>
          </cell>
          <cell r="AF34">
            <v>1118.5599</v>
          </cell>
          <cell r="AG34">
            <v>15054.0332</v>
          </cell>
          <cell r="AH34">
            <v>20.281927380859223</v>
          </cell>
          <cell r="AI34">
            <v>16.498209528462453</v>
          </cell>
          <cell r="AJ34">
            <v>24.458170246421151</v>
          </cell>
          <cell r="AK34">
            <v>18.601494531458336</v>
          </cell>
          <cell r="AL34">
            <v>24.764127285484339</v>
          </cell>
          <cell r="AM34">
            <v>18.273890660543273</v>
          </cell>
          <cell r="AN34">
            <v>15.941212335743751</v>
          </cell>
          <cell r="AO34">
            <v>10.760460559302794</v>
          </cell>
          <cell r="AP34">
            <v>29.452206885263788</v>
          </cell>
          <cell r="AQ34">
            <v>20.333358752210128</v>
          </cell>
          <cell r="AR34">
            <v>8.8857936830689983</v>
          </cell>
          <cell r="AS34">
            <v>7.4596251326488767</v>
          </cell>
          <cell r="AT34">
            <v>20.446400000000001</v>
          </cell>
          <cell r="AU34">
            <v>239.0711</v>
          </cell>
          <cell r="AV34">
            <v>64.357300000000009</v>
          </cell>
          <cell r="AW34">
            <v>1098.739</v>
          </cell>
          <cell r="AX34">
            <v>60.572499999999998</v>
          </cell>
          <cell r="AY34">
            <v>725.43619999999999</v>
          </cell>
          <cell r="AZ34">
            <v>69.213499999999996</v>
          </cell>
          <cell r="BA34">
            <v>826.28230000000008</v>
          </cell>
          <cell r="BB34">
            <v>54.987000000000002</v>
          </cell>
          <cell r="BC34">
            <v>380.29480000000001</v>
          </cell>
          <cell r="BD34">
            <v>25.081799999999998</v>
          </cell>
          <cell r="BE34">
            <v>384.0025</v>
          </cell>
          <cell r="BF34">
            <v>21.275387384843459</v>
          </cell>
          <cell r="BG34">
            <v>17.371954707918185</v>
          </cell>
          <cell r="BH34">
            <v>19.293749689718513</v>
          </cell>
          <cell r="BI34">
            <v>12.558110356160762</v>
          </cell>
          <cell r="BJ34">
            <v>96.325399999999988</v>
          </cell>
          <cell r="BK34">
            <v>370.74029999999999</v>
          </cell>
          <cell r="BL34">
            <v>20.143000000000001</v>
          </cell>
          <cell r="BM34">
            <v>1126.0196000000001</v>
          </cell>
          <cell r="BN34">
            <v>12.348242031161961</v>
          </cell>
          <cell r="BO34">
            <v>7.6297163574868199</v>
          </cell>
          <cell r="BP34">
            <v>10.496735825693673</v>
          </cell>
          <cell r="BQ34">
            <v>6.8070907798266314</v>
          </cell>
          <cell r="BR34">
            <v>6.1868975081150408</v>
          </cell>
          <cell r="BS34">
            <v>4.1638560533089102</v>
          </cell>
          <cell r="BT34">
            <v>41.351699999999994</v>
          </cell>
          <cell r="BU34">
            <v>1134.1565000000001</v>
          </cell>
          <cell r="BV34">
            <v>17.201900000000002</v>
          </cell>
          <cell r="BW34">
            <v>957.58719999999994</v>
          </cell>
          <cell r="BX34">
            <v>65.187600000000003</v>
          </cell>
          <cell r="BY34">
            <v>791.61249999999995</v>
          </cell>
          <cell r="BZ34">
            <v>4.7279963615342195</v>
          </cell>
          <cell r="CA34">
            <v>4.3793734614355104</v>
          </cell>
          <cell r="CB34">
            <v>5.273626097368961</v>
          </cell>
          <cell r="CC34">
            <v>4.7552663193776858</v>
          </cell>
          <cell r="CD34">
            <v>4.0159829383082055</v>
          </cell>
          <cell r="CE34">
            <v>3.5362479146321393</v>
          </cell>
          <cell r="CF34">
            <v>4.9606333094916533</v>
          </cell>
          <cell r="CG34">
            <v>3.7674859973742127</v>
          </cell>
          <cell r="CH34">
            <v>180.07589999999999</v>
          </cell>
          <cell r="CI34">
            <v>1086.7678999999998</v>
          </cell>
          <cell r="CJ34">
            <v>151.15700000000001</v>
          </cell>
          <cell r="CK34">
            <v>661.58159999999998</v>
          </cell>
          <cell r="CL34">
            <v>669.47640000000001</v>
          </cell>
          <cell r="CM34">
            <v>1862.0216</v>
          </cell>
          <cell r="CN34">
            <v>311.63909999999998</v>
          </cell>
          <cell r="CO34">
            <v>2117.46</v>
          </cell>
          <cell r="CP34">
            <v>562.52080000000001</v>
          </cell>
          <cell r="CQ34">
            <v>8334.8456999999999</v>
          </cell>
          <cell r="CR34">
            <v>1461.7273</v>
          </cell>
          <cell r="CS34">
            <v>7360.6491999999998</v>
          </cell>
          <cell r="CT34">
            <v>134.971</v>
          </cell>
          <cell r="CU34">
            <v>1581.6898000000001</v>
          </cell>
          <cell r="CV34">
            <v>191.1694</v>
          </cell>
          <cell r="CW34">
            <v>3577.4407000000001</v>
          </cell>
          <cell r="CX34">
            <v>4015.6569</v>
          </cell>
          <cell r="CY34">
            <v>21695.325100000002</v>
          </cell>
        </row>
        <row r="35">
          <cell r="A35">
            <v>44470</v>
          </cell>
          <cell r="B35">
            <v>89.001262999999994</v>
          </cell>
          <cell r="C35">
            <v>72.062819000000005</v>
          </cell>
          <cell r="E35">
            <v>20079</v>
          </cell>
          <cell r="F35">
            <v>264471</v>
          </cell>
          <cell r="Z35">
            <v>1.8910611990847679</v>
          </cell>
          <cell r="AA35">
            <v>1.6701102258184741</v>
          </cell>
          <cell r="AB35">
            <v>1.7568116893162011</v>
          </cell>
          <cell r="AC35">
            <v>1.2930385500947381</v>
          </cell>
          <cell r="AD35">
            <v>2604.4981000000002</v>
          </cell>
          <cell r="AE35">
            <v>4439.4862000000003</v>
          </cell>
          <cell r="AF35">
            <v>1066.615</v>
          </cell>
          <cell r="AG35">
            <v>14496.9527</v>
          </cell>
          <cell r="AH35">
            <v>19.048448620834527</v>
          </cell>
          <cell r="AI35">
            <v>17.120441893132433</v>
          </cell>
          <cell r="AJ35">
            <v>24.295598318230983</v>
          </cell>
          <cell r="AK35">
            <v>19.250723788765232</v>
          </cell>
          <cell r="AL35">
            <v>25.204578139980821</v>
          </cell>
          <cell r="AM35">
            <v>18.656186421937196</v>
          </cell>
          <cell r="AN35">
            <v>15.200355100352729</v>
          </cell>
          <cell r="AO35">
            <v>10.76844536749365</v>
          </cell>
          <cell r="AP35">
            <v>30.689913844845989</v>
          </cell>
          <cell r="AQ35">
            <v>19.529495413888302</v>
          </cell>
          <cell r="AR35">
            <v>8.8576158812161871</v>
          </cell>
          <cell r="AS35">
            <v>7.085297066713796</v>
          </cell>
          <cell r="AT35">
            <v>24.039900000000003</v>
          </cell>
          <cell r="AU35">
            <v>220.26139999999998</v>
          </cell>
          <cell r="AV35">
            <v>67.119799999999998</v>
          </cell>
          <cell r="AW35">
            <v>1071.2725</v>
          </cell>
          <cell r="AX35">
            <v>55.070399999999999</v>
          </cell>
          <cell r="AY35">
            <v>687.34400000000005</v>
          </cell>
          <cell r="AZ35">
            <v>75.922200000000004</v>
          </cell>
          <cell r="BA35">
            <v>883.49689999999998</v>
          </cell>
          <cell r="BB35">
            <v>42.818100000000001</v>
          </cell>
          <cell r="BC35">
            <v>386.55840000000001</v>
          </cell>
          <cell r="BD35">
            <v>25.8217</v>
          </cell>
          <cell r="BE35">
            <v>398.33140000000003</v>
          </cell>
          <cell r="BF35">
            <v>20.639376109526481</v>
          </cell>
          <cell r="BG35">
            <v>17.830229338989479</v>
          </cell>
          <cell r="BH35">
            <v>19.256600128782999</v>
          </cell>
          <cell r="BI35">
            <v>12.777636392960181</v>
          </cell>
          <cell r="BJ35">
            <v>102.12689999999999</v>
          </cell>
          <cell r="BK35">
            <v>324.36700000000002</v>
          </cell>
          <cell r="BL35">
            <v>15.53</v>
          </cell>
          <cell r="BM35">
            <v>983.99689999999998</v>
          </cell>
          <cell r="BN35">
            <v>12.47264145912218</v>
          </cell>
          <cell r="BO35">
            <v>7.9796563634016646</v>
          </cell>
          <cell r="BP35">
            <v>10.171090171443529</v>
          </cell>
          <cell r="BQ35">
            <v>6.8155055069728174</v>
          </cell>
          <cell r="BR35">
            <v>6.1413513571474532</v>
          </cell>
          <cell r="BS35">
            <v>4.1783737007796393</v>
          </cell>
          <cell r="BT35">
            <v>37.502000000000002</v>
          </cell>
          <cell r="BU35">
            <v>973.77869999999996</v>
          </cell>
          <cell r="BV35">
            <v>15.282</v>
          </cell>
          <cell r="BW35">
            <v>914.83109999999999</v>
          </cell>
          <cell r="BX35">
            <v>55.955599999999997</v>
          </cell>
          <cell r="BY35">
            <v>768.93230000000005</v>
          </cell>
          <cell r="BZ35">
            <v>4.8054164499049481</v>
          </cell>
          <cell r="CA35">
            <v>4.2942604260003332</v>
          </cell>
          <cell r="CB35">
            <v>5.4353332761361353</v>
          </cell>
          <cell r="CC35">
            <v>4.70997686579451</v>
          </cell>
          <cell r="CD35">
            <v>4.0596669882407195</v>
          </cell>
          <cell r="CE35">
            <v>3.5527544780184406</v>
          </cell>
          <cell r="CF35">
            <v>5.0414934143365775</v>
          </cell>
          <cell r="CG35">
            <v>3.7454638069814727</v>
          </cell>
          <cell r="CH35">
            <v>164.54320000000001</v>
          </cell>
          <cell r="CI35">
            <v>1185.3371000000002</v>
          </cell>
          <cell r="CJ35">
            <v>148.02590000000001</v>
          </cell>
          <cell r="CK35">
            <v>631.05690000000004</v>
          </cell>
          <cell r="CL35">
            <v>654.38530000000003</v>
          </cell>
          <cell r="CM35">
            <v>1842.9971</v>
          </cell>
          <cell r="CN35">
            <v>273.10840000000002</v>
          </cell>
          <cell r="CO35">
            <v>2005.1671000000001</v>
          </cell>
          <cell r="CP35">
            <v>555.33759999999995</v>
          </cell>
          <cell r="CQ35">
            <v>8310.2646000000004</v>
          </cell>
          <cell r="CR35">
            <v>1414.4051000000002</v>
          </cell>
          <cell r="CS35">
            <v>7263.9074000000001</v>
          </cell>
          <cell r="CT35">
            <v>133.81670000000003</v>
          </cell>
          <cell r="CU35">
            <v>1392.8583000000001</v>
          </cell>
          <cell r="CV35">
            <v>168.7132</v>
          </cell>
          <cell r="CW35">
            <v>3338.2436000000002</v>
          </cell>
          <cell r="CX35">
            <v>3780.1567999999997</v>
          </cell>
          <cell r="CY35">
            <v>20969.217000000001</v>
          </cell>
        </row>
        <row r="36">
          <cell r="A36">
            <v>44440</v>
          </cell>
          <cell r="B36">
            <v>88.818028999999996</v>
          </cell>
          <cell r="C36">
            <v>71.677655999999999</v>
          </cell>
          <cell r="E36">
            <v>19184</v>
          </cell>
          <cell r="F36">
            <v>261960</v>
          </cell>
          <cell r="Z36">
            <v>1.9006486510526606</v>
          </cell>
          <cell r="AA36">
            <v>1.6633184304440738</v>
          </cell>
          <cell r="AB36">
            <v>1.7905883261772328</v>
          </cell>
          <cell r="AC36">
            <v>1.3327962027917182</v>
          </cell>
          <cell r="AD36">
            <v>3300.7886000000003</v>
          </cell>
          <cell r="AE36">
            <v>5447.1764000000003</v>
          </cell>
          <cell r="AF36">
            <v>1328.1442</v>
          </cell>
          <cell r="AG36">
            <v>16838.054499999998</v>
          </cell>
          <cell r="AH36">
            <v>20.895601421245853</v>
          </cell>
          <cell r="AI36">
            <v>16.701647574419361</v>
          </cell>
          <cell r="AJ36">
            <v>21.765630074040399</v>
          </cell>
          <cell r="AK36">
            <v>18.370811962830381</v>
          </cell>
          <cell r="AL36">
            <v>25.044134595517054</v>
          </cell>
          <cell r="AM36">
            <v>18.653913321819278</v>
          </cell>
          <cell r="AN36">
            <v>15.636933098014349</v>
          </cell>
          <cell r="AO36">
            <v>11.197910773781997</v>
          </cell>
          <cell r="AP36">
            <v>27.073770725416288</v>
          </cell>
          <cell r="AQ36">
            <v>20.79791118327844</v>
          </cell>
          <cell r="AR36">
            <v>8.8584263898301874</v>
          </cell>
          <cell r="AS36">
            <v>7.3858612682779912</v>
          </cell>
          <cell r="AT36">
            <v>20.3202</v>
          </cell>
          <cell r="AU36">
            <v>277.1893</v>
          </cell>
          <cell r="AV36">
            <v>49.270400000000002</v>
          </cell>
          <cell r="AW36">
            <v>838.48050000000001</v>
          </cell>
          <cell r="AX36">
            <v>65.336500000000001</v>
          </cell>
          <cell r="AY36">
            <v>820.38869999999997</v>
          </cell>
          <cell r="AZ36">
            <v>120.1773</v>
          </cell>
          <cell r="BA36">
            <v>1342.1906999999999</v>
          </cell>
          <cell r="BB36">
            <v>56.138800000000003</v>
          </cell>
          <cell r="BC36">
            <v>457.02429999999998</v>
          </cell>
          <cell r="BD36">
            <v>31.575800000000001</v>
          </cell>
          <cell r="BE36">
            <v>499.39840000000004</v>
          </cell>
          <cell r="BF36">
            <v>21.144581063044221</v>
          </cell>
          <cell r="BG36">
            <v>17.626450153881766</v>
          </cell>
          <cell r="BH36">
            <v>18.42477056495748</v>
          </cell>
          <cell r="BI36">
            <v>12.802857109063812</v>
          </cell>
          <cell r="BJ36">
            <v>103.84139999999999</v>
          </cell>
          <cell r="BK36">
            <v>404.33640000000003</v>
          </cell>
          <cell r="BL36">
            <v>23.754000000000001</v>
          </cell>
          <cell r="BM36">
            <v>1099.1179999999999</v>
          </cell>
          <cell r="BN36">
            <v>12.404463370946273</v>
          </cell>
          <cell r="BO36">
            <v>8.1808954462883499</v>
          </cell>
          <cell r="BP36">
            <v>10.517008102466121</v>
          </cell>
          <cell r="BQ36">
            <v>6.7044827254921824</v>
          </cell>
          <cell r="BR36">
            <v>6.2356046131218301</v>
          </cell>
          <cell r="BS36">
            <v>4.1744490826133385</v>
          </cell>
          <cell r="BT36">
            <v>43.043699999999994</v>
          </cell>
          <cell r="BU36">
            <v>1108.5221000000001</v>
          </cell>
          <cell r="BV36">
            <v>14.131500000000001</v>
          </cell>
          <cell r="BW36">
            <v>1106.4541000000002</v>
          </cell>
          <cell r="BX36">
            <v>72.748999999999995</v>
          </cell>
          <cell r="BY36">
            <v>940.48130000000003</v>
          </cell>
          <cell r="BZ36">
            <v>4.6638819981795967</v>
          </cell>
          <cell r="CA36">
            <v>4.4609553397770449</v>
          </cell>
          <cell r="CB36">
            <v>5.2851772872249478</v>
          </cell>
          <cell r="CC36">
            <v>4.8256640839914615</v>
          </cell>
          <cell r="CD36">
            <v>4.0500074555380143</v>
          </cell>
          <cell r="CE36">
            <v>3.5901541725028698</v>
          </cell>
          <cell r="CF36">
            <v>4.8521546759912217</v>
          </cell>
          <cell r="CG36">
            <v>3.858622750160329</v>
          </cell>
          <cell r="CH36">
            <v>217.64410000000001</v>
          </cell>
          <cell r="CI36">
            <v>1511.2821999999999</v>
          </cell>
          <cell r="CJ36">
            <v>212.2911</v>
          </cell>
          <cell r="CK36">
            <v>758.47709999999995</v>
          </cell>
          <cell r="CL36">
            <v>861.77549999999997</v>
          </cell>
          <cell r="CM36">
            <v>2357.2685999999999</v>
          </cell>
          <cell r="CN36">
            <v>353.30369999999999</v>
          </cell>
          <cell r="CO36">
            <v>2398.9765000000002</v>
          </cell>
          <cell r="CP36">
            <v>678.24860000000001</v>
          </cell>
          <cell r="CQ36">
            <v>9453.4513000000006</v>
          </cell>
          <cell r="CR36">
            <v>1839.8610000000001</v>
          </cell>
          <cell r="CS36">
            <v>8798.7225999999991</v>
          </cell>
          <cell r="CT36">
            <v>148.77850000000001</v>
          </cell>
          <cell r="CU36">
            <v>1611.6369</v>
          </cell>
          <cell r="CV36">
            <v>200.05679999999998</v>
          </cell>
          <cell r="CW36">
            <v>3966.6952999999999</v>
          </cell>
          <cell r="CX36">
            <v>4739.1269000000002</v>
          </cell>
          <cell r="CY36">
            <v>24673.750199999999</v>
          </cell>
        </row>
        <row r="37">
          <cell r="A37">
            <v>44409</v>
          </cell>
          <cell r="B37">
            <v>88.917136999999997</v>
          </cell>
          <cell r="C37">
            <v>70.915892999999997</v>
          </cell>
          <cell r="E37">
            <v>17639</v>
          </cell>
          <cell r="F37">
            <v>234332</v>
          </cell>
          <cell r="Z37">
            <v>1.9009340706620468</v>
          </cell>
          <cell r="AA37">
            <v>1.6607019725828289</v>
          </cell>
          <cell r="AB37">
            <v>1.8079216952040527</v>
          </cell>
          <cell r="AC37">
            <v>1.3176125536531569</v>
          </cell>
          <cell r="AD37">
            <v>2555.5132999999996</v>
          </cell>
          <cell r="AE37">
            <v>4471.4168</v>
          </cell>
          <cell r="AF37">
            <v>1038.1994999999999</v>
          </cell>
          <cell r="AG37">
            <v>13032.317999999999</v>
          </cell>
          <cell r="AH37">
            <v>20.72619732451966</v>
          </cell>
          <cell r="AI37">
            <v>17.163520315289794</v>
          </cell>
          <cell r="AJ37">
            <v>25.666166088553357</v>
          </cell>
          <cell r="AK37">
            <v>19.597302250229358</v>
          </cell>
          <cell r="AL37">
            <v>22.921290866723918</v>
          </cell>
          <cell r="AM37">
            <v>18.366322427100549</v>
          </cell>
          <cell r="AN37">
            <v>15.934260540909246</v>
          </cell>
          <cell r="AO37">
            <v>11.703501776787883</v>
          </cell>
          <cell r="AP37">
            <v>31.762606730050742</v>
          </cell>
          <cell r="AQ37">
            <v>21.33018869242294</v>
          </cell>
          <cell r="AR37">
            <v>9.0069219691221338</v>
          </cell>
          <cell r="AS37">
            <v>7.3588590973166559</v>
          </cell>
          <cell r="AT37">
            <v>19.1218</v>
          </cell>
          <cell r="AU37">
            <v>212.3253</v>
          </cell>
          <cell r="AV37">
            <v>12.2525</v>
          </cell>
          <cell r="AW37">
            <v>307.27090000000004</v>
          </cell>
          <cell r="AX37">
            <v>64.973399999999998</v>
          </cell>
          <cell r="AY37">
            <v>663.96590000000003</v>
          </cell>
          <cell r="AZ37">
            <v>125.2003</v>
          </cell>
          <cell r="BA37">
            <v>1301.9561999999999</v>
          </cell>
          <cell r="BB37">
            <v>31.984900000000003</v>
          </cell>
          <cell r="BC37">
            <v>357.9529</v>
          </cell>
          <cell r="BD37">
            <v>25.8308</v>
          </cell>
          <cell r="BE37">
            <v>437.62190000000004</v>
          </cell>
          <cell r="BF37">
            <v>20.240819090727253</v>
          </cell>
          <cell r="BG37">
            <v>17.878832686322614</v>
          </cell>
          <cell r="BH37">
            <v>18.33742992669254</v>
          </cell>
          <cell r="BI37">
            <v>12.916275992706602</v>
          </cell>
          <cell r="BJ37">
            <v>98.489699999999999</v>
          </cell>
          <cell r="BK37">
            <v>306.56370000000004</v>
          </cell>
          <cell r="BL37">
            <v>18.552</v>
          </cell>
          <cell r="BM37">
            <v>761.6751999999999</v>
          </cell>
          <cell r="BN37">
            <v>12.369413560061041</v>
          </cell>
          <cell r="BO37">
            <v>7.7205697881790361</v>
          </cell>
          <cell r="BP37">
            <v>10.419440745672437</v>
          </cell>
          <cell r="BQ37">
            <v>6.7717294697186823</v>
          </cell>
          <cell r="BR37">
            <v>6.206998978077281</v>
          </cell>
          <cell r="BS37">
            <v>4.1660566318717223</v>
          </cell>
          <cell r="BT37">
            <v>30.2742</v>
          </cell>
          <cell r="BU37">
            <v>907.76189999999997</v>
          </cell>
          <cell r="BV37">
            <v>10.513999999999999</v>
          </cell>
          <cell r="BW37">
            <v>773.18959999999993</v>
          </cell>
          <cell r="BX37">
            <v>54.505099999999999</v>
          </cell>
          <cell r="BY37">
            <v>738.91959999999995</v>
          </cell>
          <cell r="BZ37">
            <v>4.8449601382503245</v>
          </cell>
          <cell r="CA37">
            <v>4.4471266965597129</v>
          </cell>
          <cell r="CB37">
            <v>5.4122783947994844</v>
          </cell>
          <cell r="CC37">
            <v>4.7459317264655478</v>
          </cell>
          <cell r="CD37">
            <v>4.1232922943478707</v>
          </cell>
          <cell r="CE37">
            <v>3.6060143159977027</v>
          </cell>
          <cell r="CF37">
            <v>4.8617049403301795</v>
          </cell>
          <cell r="CG37">
            <v>3.8231347173309236</v>
          </cell>
          <cell r="CH37">
            <v>171.63070000000002</v>
          </cell>
          <cell r="CI37">
            <v>1144.2126000000001</v>
          </cell>
          <cell r="CJ37">
            <v>148.29300000000001</v>
          </cell>
          <cell r="CK37">
            <v>620.46590000000003</v>
          </cell>
          <cell r="CL37">
            <v>720.32319999999993</v>
          </cell>
          <cell r="CM37">
            <v>1941.1849999999999</v>
          </cell>
          <cell r="CN37">
            <v>274.97149999999999</v>
          </cell>
          <cell r="CO37">
            <v>1862.3491000000001</v>
          </cell>
          <cell r="CP37">
            <v>549.82190000000003</v>
          </cell>
          <cell r="CQ37">
            <v>7359.8455999999996</v>
          </cell>
          <cell r="CR37">
            <v>1495.7618</v>
          </cell>
          <cell r="CS37">
            <v>7020.0932000000003</v>
          </cell>
          <cell r="CT37">
            <v>133.42239999999998</v>
          </cell>
          <cell r="CU37">
            <v>1159.9116999999999</v>
          </cell>
          <cell r="CV37">
            <v>151.48260000000002</v>
          </cell>
          <cell r="CW37">
            <v>3018.4173999999998</v>
          </cell>
          <cell r="CX37">
            <v>3686.7612999999997</v>
          </cell>
          <cell r="CY37">
            <v>19342.192300000002</v>
          </cell>
        </row>
        <row r="38">
          <cell r="A38">
            <v>44378</v>
          </cell>
          <cell r="B38">
            <v>87.662852999999998</v>
          </cell>
          <cell r="C38">
            <v>70.308513000000005</v>
          </cell>
          <cell r="E38">
            <v>17454</v>
          </cell>
          <cell r="F38">
            <v>245531</v>
          </cell>
          <cell r="Z38">
            <v>1.9001144601136692</v>
          </cell>
          <cell r="AA38">
            <v>1.6671850884603943</v>
          </cell>
          <cell r="AB38">
            <v>1.793190873887778</v>
          </cell>
          <cell r="AC38">
            <v>1.3323974801696459</v>
          </cell>
          <cell r="AD38">
            <v>2376.8105</v>
          </cell>
          <cell r="AE38">
            <v>4023.5577000000003</v>
          </cell>
          <cell r="AF38">
            <v>1034.1796999999999</v>
          </cell>
          <cell r="AG38">
            <v>12097.766800000001</v>
          </cell>
          <cell r="AH38">
            <v>19.059877734877734</v>
          </cell>
          <cell r="AI38">
            <v>16.555616783988718</v>
          </cell>
          <cell r="AJ38">
            <v>25.93838406958114</v>
          </cell>
          <cell r="AK38">
            <v>19.154953486751644</v>
          </cell>
          <cell r="AL38">
            <v>24.046299784827401</v>
          </cell>
          <cell r="AM38">
            <v>18.797374027324349</v>
          </cell>
          <cell r="AN38">
            <v>16.675289335516286</v>
          </cell>
          <cell r="AO38">
            <v>11.478987002302656</v>
          </cell>
          <cell r="AP38">
            <v>34.029214879809885</v>
          </cell>
          <cell r="AQ38">
            <v>20.614096676202067</v>
          </cell>
          <cell r="AR38">
            <v>9.05659096693911</v>
          </cell>
          <cell r="AS38">
            <v>7.3266308779673039</v>
          </cell>
          <cell r="AT38">
            <v>21.756</v>
          </cell>
          <cell r="AU38">
            <v>228.28899999999999</v>
          </cell>
          <cell r="AV38">
            <v>10.922499999999999</v>
          </cell>
          <cell r="AW38">
            <v>328.64830000000001</v>
          </cell>
          <cell r="AX38">
            <v>47.775599999999997</v>
          </cell>
          <cell r="AY38">
            <v>611.11069999999995</v>
          </cell>
          <cell r="AZ38">
            <v>106.27800000000001</v>
          </cell>
          <cell r="BA38">
            <v>1304.4926</v>
          </cell>
          <cell r="BB38">
            <v>27.352499999999999</v>
          </cell>
          <cell r="BC38">
            <v>336.50059999999996</v>
          </cell>
          <cell r="BD38">
            <v>24.751300000000001</v>
          </cell>
          <cell r="BE38">
            <v>419.5179</v>
          </cell>
          <cell r="BF38">
            <v>20.980188953057901</v>
          </cell>
          <cell r="BG38">
            <v>17.978862493515088</v>
          </cell>
          <cell r="BH38">
            <v>18.652801159247343</v>
          </cell>
          <cell r="BI38">
            <v>12.922031911583467</v>
          </cell>
          <cell r="BJ38">
            <v>84.412499999999994</v>
          </cell>
          <cell r="BK38">
            <v>295.49369999999999</v>
          </cell>
          <cell r="BL38">
            <v>14.078100000000001</v>
          </cell>
          <cell r="BM38">
            <v>786.74880000000007</v>
          </cell>
          <cell r="BN38">
            <v>12.43180149250921</v>
          </cell>
          <cell r="BO38">
            <v>7.863639807373433</v>
          </cell>
          <cell r="BP38">
            <v>10.601874925833631</v>
          </cell>
          <cell r="BQ38">
            <v>6.894858882969352</v>
          </cell>
          <cell r="BR38">
            <v>6.2218985199801731</v>
          </cell>
          <cell r="BS38">
            <v>4.1793913750756717</v>
          </cell>
          <cell r="BT38">
            <v>31.8658</v>
          </cell>
          <cell r="BU38">
            <v>881.70600000000002</v>
          </cell>
          <cell r="BV38">
            <v>10.112399999999999</v>
          </cell>
          <cell r="BW38">
            <v>728.22890000000007</v>
          </cell>
          <cell r="BX38">
            <v>52.654699999999998</v>
          </cell>
          <cell r="BY38">
            <v>725.00810000000001</v>
          </cell>
          <cell r="BZ38">
            <v>4.8173086193017216</v>
          </cell>
          <cell r="CA38">
            <v>4.3661624156909733</v>
          </cell>
          <cell r="CB38">
            <v>5.3307157021505081</v>
          </cell>
          <cell r="CC38">
            <v>4.7127184072911712</v>
          </cell>
          <cell r="CD38">
            <v>4.1518519312975934</v>
          </cell>
          <cell r="CE38">
            <v>3.6650680545949141</v>
          </cell>
          <cell r="CF38">
            <v>4.8251110400930806</v>
          </cell>
          <cell r="CG38">
            <v>3.7611226184323705</v>
          </cell>
          <cell r="CH38">
            <v>165.9624</v>
          </cell>
          <cell r="CI38">
            <v>1126.9256</v>
          </cell>
          <cell r="CJ38">
            <v>140.2413</v>
          </cell>
          <cell r="CK38">
            <v>582.1176999999999</v>
          </cell>
          <cell r="CL38">
            <v>652.66999999999996</v>
          </cell>
          <cell r="CM38">
            <v>1740.3013000000001</v>
          </cell>
          <cell r="CN38">
            <v>261.27949999999998</v>
          </cell>
          <cell r="CO38">
            <v>1763.9012</v>
          </cell>
          <cell r="CP38">
            <v>521.01609999999994</v>
          </cell>
          <cell r="CQ38">
            <v>7147.6035000000002</v>
          </cell>
          <cell r="CR38">
            <v>1361.0216</v>
          </cell>
          <cell r="CS38">
            <v>6617.4009000000005</v>
          </cell>
          <cell r="CT38">
            <v>112.5176</v>
          </cell>
          <cell r="CU38">
            <v>1177.3573999999999</v>
          </cell>
          <cell r="CV38">
            <v>146.48670000000001</v>
          </cell>
          <cell r="CW38">
            <v>2907.3011000000001</v>
          </cell>
          <cell r="CX38">
            <v>3496.9996000000001</v>
          </cell>
          <cell r="CY38">
            <v>17881.986100000002</v>
          </cell>
        </row>
        <row r="39">
          <cell r="A39">
            <v>44348</v>
          </cell>
          <cell r="B39">
            <v>82.104275000000001</v>
          </cell>
          <cell r="C39">
            <v>68.264244000000005</v>
          </cell>
          <cell r="E39">
            <v>21737</v>
          </cell>
          <cell r="F39">
            <v>260648</v>
          </cell>
          <cell r="Z39">
            <v>1.8907381587521364</v>
          </cell>
          <cell r="AA39">
            <v>1.6679935648428221</v>
          </cell>
          <cell r="AB39">
            <v>1.7792063230879289</v>
          </cell>
          <cell r="AC39">
            <v>1.3235564788729652</v>
          </cell>
          <cell r="AD39">
            <v>3407.7954</v>
          </cell>
          <cell r="AE39">
            <v>5507.6821</v>
          </cell>
          <cell r="AF39">
            <v>1416.0170000000001</v>
          </cell>
          <cell r="AG39">
            <v>16379.006899999998</v>
          </cell>
          <cell r="AH39">
            <v>20.440500742375377</v>
          </cell>
          <cell r="AI39">
            <v>17.011887556005203</v>
          </cell>
          <cell r="AJ39">
            <v>23.858407817155236</v>
          </cell>
          <cell r="AK39">
            <v>19.876856386358444</v>
          </cell>
          <cell r="AL39">
            <v>23.788594567234689</v>
          </cell>
          <cell r="AM39">
            <v>18.607763453091682</v>
          </cell>
          <cell r="AN39">
            <v>16.279410542628373</v>
          </cell>
          <cell r="AO39">
            <v>11.816545059905083</v>
          </cell>
          <cell r="AP39">
            <v>30.858868398147283</v>
          </cell>
          <cell r="AQ39">
            <v>20.717424196641709</v>
          </cell>
          <cell r="AR39">
            <v>8.9906981303533442</v>
          </cell>
          <cell r="AS39">
            <v>7.6526936826426315</v>
          </cell>
          <cell r="AT39">
            <v>27.007900000000003</v>
          </cell>
          <cell r="AU39">
            <v>293.36559999999997</v>
          </cell>
          <cell r="AV39">
            <v>14.399100000000001</v>
          </cell>
          <cell r="AW39">
            <v>226.00360000000001</v>
          </cell>
          <cell r="AX39">
            <v>80.014499999999998</v>
          </cell>
          <cell r="AY39">
            <v>792.24540000000002</v>
          </cell>
          <cell r="AZ39">
            <v>174.48589999999999</v>
          </cell>
          <cell r="BA39">
            <v>1752.2051999999999</v>
          </cell>
          <cell r="BB39">
            <v>51.470399999999998</v>
          </cell>
          <cell r="BC39">
            <v>450.0856</v>
          </cell>
          <cell r="BD39">
            <v>37.745100000000001</v>
          </cell>
          <cell r="BE39">
            <v>555.48860000000002</v>
          </cell>
          <cell r="BF39">
            <v>21.127499575197728</v>
          </cell>
          <cell r="BG39">
            <v>17.30409667653068</v>
          </cell>
          <cell r="BH39">
            <v>18.113429497068807</v>
          </cell>
          <cell r="BI39">
            <v>12.906007017548063</v>
          </cell>
          <cell r="BJ39">
            <v>103.5776</v>
          </cell>
          <cell r="BK39">
            <v>397.9787</v>
          </cell>
          <cell r="BL39">
            <v>25.928000000000001</v>
          </cell>
          <cell r="BM39">
            <v>1001.8599</v>
          </cell>
          <cell r="BN39">
            <v>12.289204632528406</v>
          </cell>
          <cell r="BO39">
            <v>8.0695622395637141</v>
          </cell>
          <cell r="BP39">
            <v>10.289867650249512</v>
          </cell>
          <cell r="BQ39">
            <v>6.8835943118120158</v>
          </cell>
          <cell r="BR39">
            <v>6.2080189763631433</v>
          </cell>
          <cell r="BS39">
            <v>4.1824686030347964</v>
          </cell>
          <cell r="BT39">
            <v>45.677</v>
          </cell>
          <cell r="BU39">
            <v>1092.4216999999999</v>
          </cell>
          <cell r="BV39">
            <v>13.827</v>
          </cell>
          <cell r="BW39">
            <v>1014.7133</v>
          </cell>
          <cell r="BX39">
            <v>76.558399999999992</v>
          </cell>
          <cell r="BY39">
            <v>931.17280000000005</v>
          </cell>
          <cell r="BZ39">
            <v>4.9385185860051308</v>
          </cell>
          <cell r="CA39">
            <v>4.4162737332968653</v>
          </cell>
          <cell r="CB39">
            <v>5.4347490848762146</v>
          </cell>
          <cell r="CC39">
            <v>4.6536372121998868</v>
          </cell>
          <cell r="CD39">
            <v>4.112283088809491</v>
          </cell>
          <cell r="CE39">
            <v>3.5895390825280629</v>
          </cell>
          <cell r="CF39">
            <v>4.89269551019252</v>
          </cell>
          <cell r="CG39">
            <v>3.9100336051996174</v>
          </cell>
          <cell r="CH39">
            <v>260.13389999999998</v>
          </cell>
          <cell r="CI39">
            <v>1538.5136</v>
          </cell>
          <cell r="CJ39">
            <v>201.80329999999998</v>
          </cell>
          <cell r="CK39">
            <v>862.31290000000001</v>
          </cell>
          <cell r="CL39">
            <v>955.29880000000003</v>
          </cell>
          <cell r="CM39">
            <v>2610.1267000000003</v>
          </cell>
          <cell r="CN39">
            <v>338.92990000000003</v>
          </cell>
          <cell r="CO39">
            <v>2437.7179999999998</v>
          </cell>
          <cell r="CP39">
            <v>744.49880000000007</v>
          </cell>
          <cell r="CQ39">
            <v>9348.4447</v>
          </cell>
          <cell r="CR39">
            <v>1960.6876000000002</v>
          </cell>
          <cell r="CS39">
            <v>9305.7259000000013</v>
          </cell>
          <cell r="CT39">
            <v>154.31470000000002</v>
          </cell>
          <cell r="CU39">
            <v>1519.7652</v>
          </cell>
          <cell r="CV39">
            <v>211.10629999999998</v>
          </cell>
          <cell r="CW39">
            <v>3857.6946000000003</v>
          </cell>
          <cell r="CX39">
            <v>4932.0547999999999</v>
          </cell>
          <cell r="CY39">
            <v>24388.178399999997</v>
          </cell>
        </row>
        <row r="40">
          <cell r="A40">
            <v>44317</v>
          </cell>
          <cell r="B40">
            <v>76.102986000000001</v>
          </cell>
          <cell r="C40">
            <v>65.642239000000004</v>
          </cell>
          <cell r="E40">
            <v>26105</v>
          </cell>
          <cell r="F40">
            <v>299208</v>
          </cell>
          <cell r="Z40">
            <v>1.904507912707502</v>
          </cell>
          <cell r="AA40">
            <v>1.6624723042637308</v>
          </cell>
          <cell r="AB40">
            <v>1.7841030727102785</v>
          </cell>
          <cell r="AC40">
            <v>1.2965475024415183</v>
          </cell>
          <cell r="AD40">
            <v>2970.7341000000001</v>
          </cell>
          <cell r="AE40">
            <v>4924.1334000000006</v>
          </cell>
          <cell r="AF40">
            <v>1338.1931999999999</v>
          </cell>
          <cell r="AG40">
            <v>16296.929699999999</v>
          </cell>
          <cell r="AH40">
            <v>20.690889458043671</v>
          </cell>
          <cell r="AI40">
            <v>16.701711280068473</v>
          </cell>
          <cell r="AJ40">
            <v>26.822898816671838</v>
          </cell>
          <cell r="AK40">
            <v>20.021858679334379</v>
          </cell>
          <cell r="AL40">
            <v>22.853733242696343</v>
          </cell>
          <cell r="AM40">
            <v>19.092840617643066</v>
          </cell>
          <cell r="AN40">
            <v>16.273953361350383</v>
          </cell>
          <cell r="AO40">
            <v>11.42771838836355</v>
          </cell>
          <cell r="AP40">
            <v>33.975721419185284</v>
          </cell>
          <cell r="AQ40">
            <v>22.099137750704944</v>
          </cell>
          <cell r="AR40">
            <v>8.7531600077137508</v>
          </cell>
          <cell r="AS40">
            <v>7.4846133240000716</v>
          </cell>
          <cell r="AT40">
            <v>22.4114</v>
          </cell>
          <cell r="AU40">
            <v>255.63320000000002</v>
          </cell>
          <cell r="AV40">
            <v>14.8226</v>
          </cell>
          <cell r="AW40">
            <v>340.51920000000001</v>
          </cell>
          <cell r="AX40">
            <v>75.907200000000003</v>
          </cell>
          <cell r="AY40">
            <v>678.31409999999994</v>
          </cell>
          <cell r="AZ40">
            <v>114.97760000000001</v>
          </cell>
          <cell r="BA40">
            <v>1341.99</v>
          </cell>
          <cell r="BB40">
            <v>38.049999999999997</v>
          </cell>
          <cell r="BC40">
            <v>382.44159999999999</v>
          </cell>
          <cell r="BD40">
            <v>34.224599999999995</v>
          </cell>
          <cell r="BE40">
            <v>450.57490000000001</v>
          </cell>
          <cell r="BF40">
            <v>20.951302845715123</v>
          </cell>
          <cell r="BG40">
            <v>17.602898424643133</v>
          </cell>
          <cell r="BH40">
            <v>18.896858954998489</v>
          </cell>
          <cell r="BI40">
            <v>12.693399758674412</v>
          </cell>
          <cell r="BJ40">
            <v>96.9071</v>
          </cell>
          <cell r="BK40">
            <v>372.42990000000003</v>
          </cell>
          <cell r="BL40">
            <v>19.866</v>
          </cell>
          <cell r="BM40">
            <v>1110.1185</v>
          </cell>
          <cell r="BN40">
            <v>12.372586332344545</v>
          </cell>
          <cell r="BO40">
            <v>7.5569677827112063</v>
          </cell>
          <cell r="BP40">
            <v>10.494390261787784</v>
          </cell>
          <cell r="BQ40">
            <v>6.8998062818744863</v>
          </cell>
          <cell r="BR40">
            <v>6.1771929015446752</v>
          </cell>
          <cell r="BS40">
            <v>4.183540831864712</v>
          </cell>
          <cell r="BT40">
            <v>42.880800000000001</v>
          </cell>
          <cell r="BU40">
            <v>1256.2819999999999</v>
          </cell>
          <cell r="BV40">
            <v>13.637</v>
          </cell>
          <cell r="BW40">
            <v>985.3492</v>
          </cell>
          <cell r="BX40">
            <v>60.711800000000004</v>
          </cell>
          <cell r="BY40">
            <v>824.69659999999999</v>
          </cell>
          <cell r="BZ40">
            <v>4.7811162804162537</v>
          </cell>
          <cell r="CA40">
            <v>4.3755195539627518</v>
          </cell>
          <cell r="CB40">
            <v>5.6521552961903554</v>
          </cell>
          <cell r="CC40">
            <v>4.7787119965793226</v>
          </cell>
          <cell r="CD40">
            <v>4.1287870852963735</v>
          </cell>
          <cell r="CE40">
            <v>3.5825662747844387</v>
          </cell>
          <cell r="CF40">
            <v>4.8779539000284649</v>
          </cell>
          <cell r="CG40">
            <v>3.8677510476627601</v>
          </cell>
          <cell r="CH40">
            <v>200.3493</v>
          </cell>
          <cell r="CI40">
            <v>1356.9091000000001</v>
          </cell>
          <cell r="CJ40">
            <v>195.70860000000002</v>
          </cell>
          <cell r="CK40">
            <v>696.47019999999998</v>
          </cell>
          <cell r="CL40">
            <v>782.88440000000003</v>
          </cell>
          <cell r="CM40">
            <v>2181.8629999999998</v>
          </cell>
          <cell r="CN40">
            <v>302.12599999999998</v>
          </cell>
          <cell r="CO40">
            <v>2149.9762000000001</v>
          </cell>
          <cell r="CP40">
            <v>590.28140000000008</v>
          </cell>
          <cell r="CQ40">
            <v>8272.7646000000004</v>
          </cell>
          <cell r="CR40">
            <v>1651.5591999999999</v>
          </cell>
          <cell r="CS40">
            <v>7920.9400999999998</v>
          </cell>
          <cell r="CT40">
            <v>138.63339999999999</v>
          </cell>
          <cell r="CU40">
            <v>1590.0043000000001</v>
          </cell>
          <cell r="CV40">
            <v>182.03479999999999</v>
          </cell>
          <cell r="CW40">
            <v>3870.2408999999998</v>
          </cell>
          <cell r="CX40">
            <v>4422.2132999999994</v>
          </cell>
          <cell r="CY40">
            <v>23314.733100000001</v>
          </cell>
        </row>
        <row r="41">
          <cell r="A41">
            <v>44287</v>
          </cell>
          <cell r="B41">
            <v>76.177466999999993</v>
          </cell>
          <cell r="C41">
            <v>65.470911000000001</v>
          </cell>
          <cell r="E41">
            <v>24505</v>
          </cell>
          <cell r="F41">
            <v>292499</v>
          </cell>
          <cell r="Z41">
            <v>1.9031423834628596</v>
          </cell>
          <cell r="AA41">
            <v>1.6537063070572653</v>
          </cell>
          <cell r="AB41">
            <v>1.7319403069923582</v>
          </cell>
          <cell r="AC41">
            <v>1.3239385535306363</v>
          </cell>
          <cell r="AD41">
            <v>2975.5471000000002</v>
          </cell>
          <cell r="AE41">
            <v>4896.3199000000004</v>
          </cell>
          <cell r="AF41">
            <v>1357.9882</v>
          </cell>
          <cell r="AG41">
            <v>14016.8444</v>
          </cell>
          <cell r="AH41">
            <v>21.366630543105934</v>
          </cell>
          <cell r="AI41">
            <v>17.348480699407808</v>
          </cell>
          <cell r="AJ41">
            <v>24.493969555457713</v>
          </cell>
          <cell r="AK41">
            <v>19.609829975564736</v>
          </cell>
          <cell r="AL41">
            <v>24.411304203542034</v>
          </cell>
          <cell r="AM41">
            <v>18.138328549759212</v>
          </cell>
          <cell r="AN41">
            <v>15.015685450035162</v>
          </cell>
          <cell r="AO41">
            <v>11.672638553124537</v>
          </cell>
          <cell r="AP41">
            <v>33.082795016726266</v>
          </cell>
          <cell r="AQ41">
            <v>19.17551031325835</v>
          </cell>
          <cell r="AR41">
            <v>8.6668663392037057</v>
          </cell>
          <cell r="AS41">
            <v>7.1326186429755625</v>
          </cell>
          <cell r="AT41">
            <v>18.3629</v>
          </cell>
          <cell r="AU41">
            <v>237.00049999999999</v>
          </cell>
          <cell r="AV41">
            <v>13.854700000000001</v>
          </cell>
          <cell r="AW41">
            <v>332.55220000000003</v>
          </cell>
          <cell r="AX41">
            <v>50.022100000000002</v>
          </cell>
          <cell r="AY41">
            <v>768.49790000000007</v>
          </cell>
          <cell r="AZ41">
            <v>108.9226</v>
          </cell>
          <cell r="BA41">
            <v>1249.6777</v>
          </cell>
          <cell r="BB41">
            <v>38.143599999999999</v>
          </cell>
          <cell r="BC41">
            <v>474.79659999999996</v>
          </cell>
          <cell r="BD41">
            <v>32.5533</v>
          </cell>
          <cell r="BE41">
            <v>499.67559999999997</v>
          </cell>
          <cell r="BF41">
            <v>20.418938633074333</v>
          </cell>
          <cell r="BG41">
            <v>17.412551165559083</v>
          </cell>
          <cell r="BH41">
            <v>18.831684837585701</v>
          </cell>
          <cell r="BI41">
            <v>12.848596070504254</v>
          </cell>
          <cell r="BJ41">
            <v>103.84910000000001</v>
          </cell>
          <cell r="BK41">
            <v>362.81729999999999</v>
          </cell>
          <cell r="BL41">
            <v>17.794</v>
          </cell>
          <cell r="BM41">
            <v>998.11279999999999</v>
          </cell>
          <cell r="BN41">
            <v>12.201051686546107</v>
          </cell>
          <cell r="BO41">
            <v>7.858544325055135</v>
          </cell>
          <cell r="BP41">
            <v>10.556520708832265</v>
          </cell>
          <cell r="BQ41">
            <v>6.614146812479226</v>
          </cell>
          <cell r="BR41">
            <v>6.1562365091210891</v>
          </cell>
          <cell r="BS41">
            <v>4.1636255840209762</v>
          </cell>
          <cell r="BT41">
            <v>38.984999999999999</v>
          </cell>
          <cell r="BU41">
            <v>1056.953</v>
          </cell>
          <cell r="BV41">
            <v>13.5039</v>
          </cell>
          <cell r="BW41">
            <v>1019.2811999999999</v>
          </cell>
          <cell r="BX41">
            <v>59.762599999999999</v>
          </cell>
          <cell r="BY41">
            <v>835.41519999999991</v>
          </cell>
          <cell r="BZ41">
            <v>4.8662368529638211</v>
          </cell>
          <cell r="CA41">
            <v>4.4284879447573964</v>
          </cell>
          <cell r="CB41">
            <v>5.706274783437431</v>
          </cell>
          <cell r="CC41">
            <v>4.7550458698835296</v>
          </cell>
          <cell r="CD41">
            <v>4.1402570794727911</v>
          </cell>
          <cell r="CE41">
            <v>3.5106386799002429</v>
          </cell>
          <cell r="CF41">
            <v>4.9945876867420678</v>
          </cell>
          <cell r="CG41">
            <v>3.8508399638494448</v>
          </cell>
          <cell r="CH41">
            <v>197.03110000000001</v>
          </cell>
          <cell r="CI41">
            <v>1334.3904</v>
          </cell>
          <cell r="CJ41">
            <v>199.78059999999999</v>
          </cell>
          <cell r="CK41">
            <v>711.56709999999998</v>
          </cell>
          <cell r="CL41">
            <v>766.3</v>
          </cell>
          <cell r="CM41">
            <v>2216.6142999999997</v>
          </cell>
          <cell r="CN41">
            <v>275.20580000000001</v>
          </cell>
          <cell r="CO41">
            <v>2087.3815</v>
          </cell>
          <cell r="CP41">
            <v>537.8451</v>
          </cell>
          <cell r="CQ41">
            <v>8211.2353000000003</v>
          </cell>
          <cell r="CR41">
            <v>1597.6402</v>
          </cell>
          <cell r="CS41">
            <v>7917.6517999999996</v>
          </cell>
          <cell r="CT41">
            <v>141.93439999999998</v>
          </cell>
          <cell r="CU41">
            <v>1460.1406999999999</v>
          </cell>
          <cell r="CV41">
            <v>176.53399999999999</v>
          </cell>
          <cell r="CW41">
            <v>3701.9152000000004</v>
          </cell>
          <cell r="CX41">
            <v>4425.4618</v>
          </cell>
          <cell r="CY41">
            <v>21053.378199999999</v>
          </cell>
        </row>
        <row r="42">
          <cell r="A42">
            <v>44256</v>
          </cell>
          <cell r="B42">
            <v>76.536998999999994</v>
          </cell>
          <cell r="C42">
            <v>65.883638000000005</v>
          </cell>
          <cell r="E42">
            <v>25363</v>
          </cell>
          <cell r="F42">
            <v>286781</v>
          </cell>
          <cell r="Z42">
            <v>1.904800036638677</v>
          </cell>
          <cell r="AA42">
            <v>1.6596612021666346</v>
          </cell>
          <cell r="AB42">
            <v>1.7784555851400183</v>
          </cell>
          <cell r="AC42">
            <v>1.3038955275509945</v>
          </cell>
          <cell r="AD42">
            <v>3919.3555000000001</v>
          </cell>
          <cell r="AE42">
            <v>6503.3945999999996</v>
          </cell>
          <cell r="AF42">
            <v>1662.0586000000001</v>
          </cell>
          <cell r="AG42">
            <v>21349.9427</v>
          </cell>
          <cell r="AH42">
            <v>20.016958722416184</v>
          </cell>
          <cell r="AI42">
            <v>16.919271653019518</v>
          </cell>
          <cell r="AJ42">
            <v>23.707118165030177</v>
          </cell>
          <cell r="AK42">
            <v>18.648669208976727</v>
          </cell>
          <cell r="AL42">
            <v>24.552316943111762</v>
          </cell>
          <cell r="AM42">
            <v>18.292175747516918</v>
          </cell>
          <cell r="AN42">
            <v>16.026856581772265</v>
          </cell>
          <cell r="AO42">
            <v>11.320673707062062</v>
          </cell>
          <cell r="AP42">
            <v>31.823910274287524</v>
          </cell>
          <cell r="AQ42">
            <v>21.197535540588845</v>
          </cell>
          <cell r="AR42">
            <v>8.9925133583714949</v>
          </cell>
          <cell r="AS42">
            <v>7.4086030427217553</v>
          </cell>
          <cell r="AT42">
            <v>29.9315</v>
          </cell>
          <cell r="AU42">
            <v>308.17179999999996</v>
          </cell>
          <cell r="AV42">
            <v>35.523199999999996</v>
          </cell>
          <cell r="AW42">
            <v>673.16730000000007</v>
          </cell>
          <cell r="AX42">
            <v>65.823800000000006</v>
          </cell>
          <cell r="AY42">
            <v>999.03089999999997</v>
          </cell>
          <cell r="AZ42">
            <v>114.67580000000001</v>
          </cell>
          <cell r="BA42">
            <v>1491.7343999999998</v>
          </cell>
          <cell r="BB42">
            <v>53.068400000000004</v>
          </cell>
          <cell r="BC42">
            <v>624.09630000000004</v>
          </cell>
          <cell r="BD42">
            <v>40.311800000000005</v>
          </cell>
          <cell r="BE42">
            <v>606.22040000000004</v>
          </cell>
          <cell r="BF42">
            <v>20.842811904973683</v>
          </cell>
          <cell r="BG42">
            <v>17.831425190209753</v>
          </cell>
          <cell r="BH42">
            <v>18.419019458222053</v>
          </cell>
          <cell r="BI42">
            <v>12.661271317641914</v>
          </cell>
          <cell r="BJ42">
            <v>127.0427</v>
          </cell>
          <cell r="BK42">
            <v>485.20120000000003</v>
          </cell>
          <cell r="BL42">
            <v>31.452000000000002</v>
          </cell>
          <cell r="BM42">
            <v>1521.0817</v>
          </cell>
          <cell r="BN42">
            <v>12.299530369103914</v>
          </cell>
          <cell r="BO42">
            <v>7.7268852500411906</v>
          </cell>
          <cell r="BP42">
            <v>10.5502565883397</v>
          </cell>
          <cell r="BQ42">
            <v>6.8146504796795142</v>
          </cell>
          <cell r="BR42">
            <v>6.1537093215126744</v>
          </cell>
          <cell r="BS42">
            <v>4.2052832758028202</v>
          </cell>
          <cell r="BT42">
            <v>55.447800000000001</v>
          </cell>
          <cell r="BU42">
            <v>1591.9996999999998</v>
          </cell>
          <cell r="BV42">
            <v>18.1419</v>
          </cell>
          <cell r="BW42">
            <v>1329.8253999999999</v>
          </cell>
          <cell r="BX42">
            <v>76.904899999999998</v>
          </cell>
          <cell r="BY42">
            <v>1091.8263999999999</v>
          </cell>
          <cell r="BZ42">
            <v>4.7732572285099826</v>
          </cell>
          <cell r="CA42">
            <v>4.3996219803011849</v>
          </cell>
          <cell r="CB42">
            <v>5.64695358587851</v>
          </cell>
          <cell r="CC42">
            <v>4.6552005703708526</v>
          </cell>
          <cell r="CD42">
            <v>4.1822424982410356</v>
          </cell>
          <cell r="CE42">
            <v>3.5802479394165019</v>
          </cell>
          <cell r="CF42">
            <v>4.926691465316769</v>
          </cell>
          <cell r="CG42">
            <v>3.8766889735895487</v>
          </cell>
          <cell r="CH42">
            <v>276.19799999999998</v>
          </cell>
          <cell r="CI42">
            <v>1705.6253999999999</v>
          </cell>
          <cell r="CJ42">
            <v>239.79339999999999</v>
          </cell>
          <cell r="CK42">
            <v>919.12130000000002</v>
          </cell>
          <cell r="CL42">
            <v>1022.0503</v>
          </cell>
          <cell r="CM42">
            <v>2878.7112999999999</v>
          </cell>
          <cell r="CN42">
            <v>392.30629999999996</v>
          </cell>
          <cell r="CO42">
            <v>2802.5230999999999</v>
          </cell>
          <cell r="CP42">
            <v>746.1948000000001</v>
          </cell>
          <cell r="CQ42">
            <v>11039.8231</v>
          </cell>
          <cell r="CR42">
            <v>2098.9872999999998</v>
          </cell>
          <cell r="CS42">
            <v>10487.2089</v>
          </cell>
          <cell r="CT42">
            <v>184.87079999999997</v>
          </cell>
          <cell r="CU42">
            <v>2141.2865999999999</v>
          </cell>
          <cell r="CV42">
            <v>247.24010000000001</v>
          </cell>
          <cell r="CW42">
            <v>5099.1125999999995</v>
          </cell>
          <cell r="CX42">
            <v>5724.8913000000002</v>
          </cell>
          <cell r="CY42">
            <v>30652.413</v>
          </cell>
        </row>
        <row r="43">
          <cell r="A43">
            <v>44228</v>
          </cell>
          <cell r="B43">
            <v>78.437875000000005</v>
          </cell>
          <cell r="C43">
            <v>66.370698000000004</v>
          </cell>
          <cell r="E43">
            <v>21287</v>
          </cell>
          <cell r="F43">
            <v>250888</v>
          </cell>
          <cell r="Z43">
            <v>1.9163301219632995</v>
          </cell>
          <cell r="AA43">
            <v>1.6559217911363462</v>
          </cell>
          <cell r="AB43">
            <v>1.7986831185181682</v>
          </cell>
          <cell r="AC43">
            <v>1.3187745068299979</v>
          </cell>
          <cell r="AD43">
            <v>3032.6827999999996</v>
          </cell>
          <cell r="AE43">
            <v>5267.3109000000004</v>
          </cell>
          <cell r="AF43">
            <v>1287.2229</v>
          </cell>
          <cell r="AG43">
            <v>15897.9915</v>
          </cell>
          <cell r="AH43">
            <v>20.405334360735047</v>
          </cell>
          <cell r="AI43">
            <v>16.316540331744239</v>
          </cell>
          <cell r="AJ43">
            <v>23.869786346235227</v>
          </cell>
          <cell r="AK43">
            <v>18.336147635080891</v>
          </cell>
          <cell r="AL43">
            <v>24.541898737659274</v>
          </cell>
          <cell r="AM43">
            <v>18.765247650824232</v>
          </cell>
          <cell r="AN43">
            <v>16.244687603236994</v>
          </cell>
          <cell r="AO43">
            <v>11.000044138921263</v>
          </cell>
          <cell r="AP43">
            <v>30.910759475705646</v>
          </cell>
          <cell r="AQ43">
            <v>21.336731888743266</v>
          </cell>
          <cell r="AR43">
            <v>9.0914857762460901</v>
          </cell>
          <cell r="AS43">
            <v>7.4500228753936533</v>
          </cell>
          <cell r="AT43">
            <v>20.504799999999999</v>
          </cell>
          <cell r="AU43">
            <v>281.3553</v>
          </cell>
          <cell r="AV43">
            <v>50.8065</v>
          </cell>
          <cell r="AW43">
            <v>831.45550000000003</v>
          </cell>
          <cell r="AX43">
            <v>69.070100000000011</v>
          </cell>
          <cell r="AY43">
            <v>775.29319999999996</v>
          </cell>
          <cell r="AZ43">
            <v>76.886200000000002</v>
          </cell>
          <cell r="BA43">
            <v>1026.3051</v>
          </cell>
          <cell r="BB43">
            <v>45.798699999999997</v>
          </cell>
          <cell r="BC43">
            <v>428.87829999999997</v>
          </cell>
          <cell r="BD43">
            <v>28.958599999999997</v>
          </cell>
          <cell r="BE43">
            <v>450.04690000000005</v>
          </cell>
          <cell r="BF43">
            <v>20.43494457042739</v>
          </cell>
          <cell r="BG43">
            <v>17.820080743364439</v>
          </cell>
          <cell r="BH43">
            <v>18.420067889759959</v>
          </cell>
          <cell r="BI43">
            <v>12.769515967685551</v>
          </cell>
          <cell r="BJ43">
            <v>114.03660000000001</v>
          </cell>
          <cell r="BK43">
            <v>376.03090000000003</v>
          </cell>
          <cell r="BL43">
            <v>24.745999999999999</v>
          </cell>
          <cell r="BM43">
            <v>1111.9113</v>
          </cell>
          <cell r="BN43">
            <v>12.405314884294192</v>
          </cell>
          <cell r="BO43">
            <v>7.8470088892804482</v>
          </cell>
          <cell r="BP43">
            <v>10.642695810043888</v>
          </cell>
          <cell r="BQ43">
            <v>6.5432863518443822</v>
          </cell>
          <cell r="BR43">
            <v>6.1282324983443059</v>
          </cell>
          <cell r="BS43">
            <v>4.184866407214062</v>
          </cell>
          <cell r="BT43">
            <v>40.4863</v>
          </cell>
          <cell r="BU43">
            <v>1123.713</v>
          </cell>
          <cell r="BV43">
            <v>13.990600000000001</v>
          </cell>
          <cell r="BW43">
            <v>1143.8051</v>
          </cell>
          <cell r="BX43">
            <v>64.172499999999999</v>
          </cell>
          <cell r="BY43">
            <v>832.49630000000002</v>
          </cell>
          <cell r="BZ43">
            <v>4.7737146076377845</v>
          </cell>
          <cell r="CA43">
            <v>4.3622905319262486</v>
          </cell>
          <cell r="CB43">
            <v>5.5761983362824559</v>
          </cell>
          <cell r="CC43">
            <v>4.678834370996678</v>
          </cell>
          <cell r="CD43">
            <v>4.2159606040754074</v>
          </cell>
          <cell r="CE43">
            <v>3.5647195815703809</v>
          </cell>
          <cell r="CF43">
            <v>4.9925314610154983</v>
          </cell>
          <cell r="CG43">
            <v>3.9438521350833402</v>
          </cell>
          <cell r="CH43">
            <v>210.87529999999998</v>
          </cell>
          <cell r="CI43">
            <v>1309.7341999999999</v>
          </cell>
          <cell r="CJ43">
            <v>164.90779999999998</v>
          </cell>
          <cell r="CK43">
            <v>758.35450000000003</v>
          </cell>
          <cell r="CL43">
            <v>759.71309999999994</v>
          </cell>
          <cell r="CM43">
            <v>2191.9672</v>
          </cell>
          <cell r="CN43">
            <v>347.60480000000001</v>
          </cell>
          <cell r="CO43">
            <v>2168.1518999999998</v>
          </cell>
          <cell r="CP43">
            <v>564.1481</v>
          </cell>
          <cell r="CQ43">
            <v>8743.444300000001</v>
          </cell>
          <cell r="CR43">
            <v>1634.3847000000001</v>
          </cell>
          <cell r="CS43">
            <v>8205.5262999999995</v>
          </cell>
          <cell r="CT43">
            <v>159.1353</v>
          </cell>
          <cell r="CU43">
            <v>1582.6248999999998</v>
          </cell>
          <cell r="CV43">
            <v>182.77370000000002</v>
          </cell>
          <cell r="CW43">
            <v>3909.4047999999998</v>
          </cell>
          <cell r="CX43">
            <v>4418.3482000000004</v>
          </cell>
          <cell r="CY43">
            <v>23374.687399999999</v>
          </cell>
        </row>
        <row r="44">
          <cell r="A44">
            <v>44197</v>
          </cell>
          <cell r="B44">
            <v>82.539071000000007</v>
          </cell>
          <cell r="C44">
            <v>68.008266000000006</v>
          </cell>
          <cell r="E44">
            <v>22077</v>
          </cell>
          <cell r="F44">
            <v>264281</v>
          </cell>
          <cell r="Z44">
            <v>1.8944137047648346</v>
          </cell>
          <cell r="AA44">
            <v>1.6467158854923059</v>
          </cell>
          <cell r="AB44">
            <v>1.7806320977048422</v>
          </cell>
          <cell r="AC44">
            <v>1.2875784917274415</v>
          </cell>
          <cell r="AD44">
            <v>3274.7033999999999</v>
          </cell>
          <cell r="AE44">
            <v>5452.8458000000001</v>
          </cell>
          <cell r="AF44">
            <v>1391.2596000000001</v>
          </cell>
          <cell r="AG44">
            <v>17533.010100000003</v>
          </cell>
          <cell r="AH44">
            <v>20.325024145257871</v>
          </cell>
          <cell r="AI44">
            <v>17.248892365266567</v>
          </cell>
          <cell r="AJ44">
            <v>24.314171454594987</v>
          </cell>
          <cell r="AK44">
            <v>19.540166894565818</v>
          </cell>
          <cell r="AL44">
            <v>24.456011394525294</v>
          </cell>
          <cell r="AM44">
            <v>18.509602949128421</v>
          </cell>
          <cell r="AN44">
            <v>16.251006505389675</v>
          </cell>
          <cell r="AO44">
            <v>11.012737246565203</v>
          </cell>
          <cell r="AP44">
            <v>31.969890249466378</v>
          </cell>
          <cell r="AQ44">
            <v>21.178589969353279</v>
          </cell>
          <cell r="AR44">
            <v>8.9870567655679743</v>
          </cell>
          <cell r="AS44">
            <v>7.2179420393755089</v>
          </cell>
          <cell r="AT44">
            <v>20.707999999999998</v>
          </cell>
          <cell r="AU44">
            <v>253.26489999999998</v>
          </cell>
          <cell r="AV44">
            <v>49.186199999999999</v>
          </cell>
          <cell r="AW44">
            <v>906.24880000000007</v>
          </cell>
          <cell r="AX44">
            <v>69.015600000000006</v>
          </cell>
          <cell r="AY44">
            <v>854.95090000000005</v>
          </cell>
          <cell r="AZ44">
            <v>76.229100000000003</v>
          </cell>
          <cell r="BA44">
            <v>1011.5373000000001</v>
          </cell>
          <cell r="BB44">
            <v>43.617100000000001</v>
          </cell>
          <cell r="BC44">
            <v>426.47300000000001</v>
          </cell>
          <cell r="BD44">
            <v>29.783900000000003</v>
          </cell>
          <cell r="BE44">
            <v>513.31399999999996</v>
          </cell>
          <cell r="BF44">
            <v>20.912718682597831</v>
          </cell>
          <cell r="BG44">
            <v>17.733995976361122</v>
          </cell>
          <cell r="BH44">
            <v>18.891665448877198</v>
          </cell>
          <cell r="BI44">
            <v>12.538189543899033</v>
          </cell>
          <cell r="BJ44">
            <v>102.2315</v>
          </cell>
          <cell r="BK44">
            <v>397.65</v>
          </cell>
          <cell r="BL44">
            <v>20.529</v>
          </cell>
          <cell r="BM44">
            <v>1194.1698000000001</v>
          </cell>
          <cell r="BN44">
            <v>12.186384257421645</v>
          </cell>
          <cell r="BO44">
            <v>7.8726411964218341</v>
          </cell>
          <cell r="BP44">
            <v>10.597574340615182</v>
          </cell>
          <cell r="BQ44">
            <v>6.7208662522473128</v>
          </cell>
          <cell r="BR44">
            <v>6.1573238119527334</v>
          </cell>
          <cell r="BS44">
            <v>4.1145083373501006</v>
          </cell>
          <cell r="BT44">
            <v>41.0657</v>
          </cell>
          <cell r="BU44">
            <v>1077.4794999999999</v>
          </cell>
          <cell r="BV44">
            <v>13.686999999999999</v>
          </cell>
          <cell r="BW44">
            <v>1031.6764000000001</v>
          </cell>
          <cell r="BX44">
            <v>58.814999999999998</v>
          </cell>
          <cell r="BY44">
            <v>876.7414</v>
          </cell>
          <cell r="BZ44">
            <v>4.7131166644236036</v>
          </cell>
          <cell r="CA44">
            <v>4.3513911945401045</v>
          </cell>
          <cell r="CB44">
            <v>5.5586559286750639</v>
          </cell>
          <cell r="CC44">
            <v>4.6471978729807386</v>
          </cell>
          <cell r="CD44">
            <v>4.1197172036154983</v>
          </cell>
          <cell r="CE44">
            <v>3.4991377068783782</v>
          </cell>
          <cell r="CF44">
            <v>4.998556427433388</v>
          </cell>
          <cell r="CG44">
            <v>3.7419775140552849</v>
          </cell>
          <cell r="CH44">
            <v>213.2501</v>
          </cell>
          <cell r="CI44">
            <v>1253.0203000000001</v>
          </cell>
          <cell r="CJ44">
            <v>185.47229999999999</v>
          </cell>
          <cell r="CK44">
            <v>731.69060000000002</v>
          </cell>
          <cell r="CL44">
            <v>790.01009999999997</v>
          </cell>
          <cell r="CM44">
            <v>2164.0553</v>
          </cell>
          <cell r="CN44">
            <v>326.68950000000001</v>
          </cell>
          <cell r="CO44">
            <v>2309.8607000000002</v>
          </cell>
          <cell r="CP44">
            <v>566.02909999999997</v>
          </cell>
          <cell r="CQ44">
            <v>9030.8279000000002</v>
          </cell>
          <cell r="CR44">
            <v>1663.5363</v>
          </cell>
          <cell r="CS44">
            <v>8388.7055999999993</v>
          </cell>
          <cell r="CT44">
            <v>142.804</v>
          </cell>
          <cell r="CU44">
            <v>1691.9331999999999</v>
          </cell>
          <cell r="CV44">
            <v>188.67449999999999</v>
          </cell>
          <cell r="CW44">
            <v>3820.9063999999998</v>
          </cell>
          <cell r="CX44">
            <v>4797.4515000000001</v>
          </cell>
          <cell r="CY44">
            <v>25254.2376</v>
          </cell>
        </row>
        <row r="45">
          <cell r="A45">
            <v>44166</v>
          </cell>
          <cell r="B45">
            <v>83.366395999999995</v>
          </cell>
          <cell r="C45">
            <v>66.713797999999997</v>
          </cell>
          <cell r="E45">
            <v>21550</v>
          </cell>
          <cell r="F45">
            <v>254740</v>
          </cell>
          <cell r="Z45">
            <v>1.9113009957775784</v>
          </cell>
          <cell r="AA45">
            <v>1.6144127836344839</v>
          </cell>
          <cell r="AB45">
            <v>1.7854281261475879</v>
          </cell>
          <cell r="AC45">
            <v>1.2671133202668654</v>
          </cell>
          <cell r="AD45">
            <v>3684.2363999999998</v>
          </cell>
          <cell r="AE45">
            <v>6150.3760999999995</v>
          </cell>
          <cell r="AF45">
            <v>1676.8866</v>
          </cell>
          <cell r="AG45">
            <v>19205.546899999998</v>
          </cell>
          <cell r="AH45">
            <v>20.309872805331285</v>
          </cell>
          <cell r="AI45">
            <v>16.165912000843537</v>
          </cell>
          <cell r="AJ45">
            <v>25.143292447512486</v>
          </cell>
          <cell r="AK45">
            <v>18.990107412806861</v>
          </cell>
          <cell r="AL45">
            <v>24.792495043934316</v>
          </cell>
          <cell r="AM45">
            <v>18.467556755089994</v>
          </cell>
          <cell r="AN45">
            <v>16.261106933951815</v>
          </cell>
          <cell r="AO45">
            <v>11.289117583494823</v>
          </cell>
          <cell r="AP45">
            <v>31.926332908365968</v>
          </cell>
          <cell r="AQ45">
            <v>20.637568131156701</v>
          </cell>
          <cell r="AR45">
            <v>9.1000241949674461</v>
          </cell>
          <cell r="AS45">
            <v>7.3022576170756714</v>
          </cell>
          <cell r="AT45">
            <v>24.9696</v>
          </cell>
          <cell r="AU45">
            <v>298.74149999999997</v>
          </cell>
          <cell r="AV45">
            <v>103.60560000000001</v>
          </cell>
          <cell r="AW45">
            <v>1704.9736</v>
          </cell>
          <cell r="AX45">
            <v>75.715299999999999</v>
          </cell>
          <cell r="AY45">
            <v>968.37569999999994</v>
          </cell>
          <cell r="AZ45">
            <v>75.4101</v>
          </cell>
          <cell r="BA45">
            <v>1088.7591</v>
          </cell>
          <cell r="BB45">
            <v>56.631800000000005</v>
          </cell>
          <cell r="BC45">
            <v>531.19970000000001</v>
          </cell>
          <cell r="BD45">
            <v>27.278400000000001</v>
          </cell>
          <cell r="BE45">
            <v>447.63569999999999</v>
          </cell>
          <cell r="BF45">
            <v>20.601721359677668</v>
          </cell>
          <cell r="BG45">
            <v>17.438481719100317</v>
          </cell>
          <cell r="BH45">
            <v>18.906492818460091</v>
          </cell>
          <cell r="BI45">
            <v>12.807791230928961</v>
          </cell>
          <cell r="BJ45">
            <v>146.58179999999999</v>
          </cell>
          <cell r="BK45">
            <v>509.0942</v>
          </cell>
          <cell r="BL45">
            <v>33.975999999999999</v>
          </cell>
          <cell r="BM45">
            <v>1634.1731000000002</v>
          </cell>
          <cell r="BN45">
            <v>12.209897241752298</v>
          </cell>
          <cell r="BO45">
            <v>7.5061430196368173</v>
          </cell>
          <cell r="BP45">
            <v>10.51249927498405</v>
          </cell>
          <cell r="BQ45">
            <v>6.7275338653047303</v>
          </cell>
          <cell r="BR45">
            <v>6.1721898461845575</v>
          </cell>
          <cell r="BS45">
            <v>4.1507140147289769</v>
          </cell>
          <cell r="BT45">
            <v>55.47</v>
          </cell>
          <cell r="BU45">
            <v>1858.4427000000001</v>
          </cell>
          <cell r="BV45">
            <v>17.241</v>
          </cell>
          <cell r="BW45">
            <v>1415.239</v>
          </cell>
          <cell r="BX45">
            <v>72.13839999999999</v>
          </cell>
          <cell r="BY45">
            <v>1007.1711</v>
          </cell>
          <cell r="BZ45">
            <v>4.7831202938196364</v>
          </cell>
          <cell r="CA45">
            <v>4.2298392874964348</v>
          </cell>
          <cell r="CB45">
            <v>5.555061245819191</v>
          </cell>
          <cell r="CC45">
            <v>4.5941275647123048</v>
          </cell>
          <cell r="CD45">
            <v>4.1200498838947883</v>
          </cell>
          <cell r="CE45">
            <v>3.508306866023065</v>
          </cell>
          <cell r="CF45">
            <v>4.6394017993770555</v>
          </cell>
          <cell r="CG45">
            <v>3.7737013885199127</v>
          </cell>
          <cell r="CH45">
            <v>210.41479999999999</v>
          </cell>
          <cell r="CI45">
            <v>1296.5886</v>
          </cell>
          <cell r="CJ45">
            <v>201.69540000000001</v>
          </cell>
          <cell r="CK45">
            <v>764.82749999999999</v>
          </cell>
          <cell r="CL45">
            <v>805.39019999999994</v>
          </cell>
          <cell r="CM45">
            <v>2146.3269</v>
          </cell>
          <cell r="CN45">
            <v>368.572</v>
          </cell>
          <cell r="CO45">
            <v>2331.9002999999998</v>
          </cell>
          <cell r="CP45">
            <v>696.70590000000004</v>
          </cell>
          <cell r="CQ45">
            <v>11411.467699999999</v>
          </cell>
          <cell r="CR45">
            <v>1747.2574999999999</v>
          </cell>
          <cell r="CS45">
            <v>8403.6668000000009</v>
          </cell>
          <cell r="CT45">
            <v>208.12370000000001</v>
          </cell>
          <cell r="CU45">
            <v>2265.9564999999998</v>
          </cell>
          <cell r="CV45">
            <v>229.39079999999998</v>
          </cell>
          <cell r="CW45">
            <v>5354.19</v>
          </cell>
          <cell r="CX45">
            <v>5498.38</v>
          </cell>
          <cell r="CY45">
            <v>28020.965700000001</v>
          </cell>
        </row>
        <row r="46">
          <cell r="A46">
            <v>44136</v>
          </cell>
          <cell r="B46">
            <v>83.028587000000002</v>
          </cell>
          <cell r="C46">
            <v>67.027620999999996</v>
          </cell>
          <cell r="E46">
            <v>19544</v>
          </cell>
          <cell r="F46">
            <v>242738</v>
          </cell>
          <cell r="Z46">
            <v>1.9187186329569879</v>
          </cell>
          <cell r="AA46">
            <v>1.6373633907450682</v>
          </cell>
          <cell r="AB46">
            <v>1.7854615641896447</v>
          </cell>
          <cell r="AC46">
            <v>1.2909792201169683</v>
          </cell>
          <cell r="AD46">
            <v>3019.7498999999998</v>
          </cell>
          <cell r="AE46">
            <v>5008.9120999999996</v>
          </cell>
          <cell r="AF46">
            <v>1272.1795</v>
          </cell>
          <cell r="AG46">
            <v>16252.6757</v>
          </cell>
          <cell r="AH46">
            <v>20.834771900178371</v>
          </cell>
          <cell r="AI46">
            <v>17.345724227115131</v>
          </cell>
          <cell r="AJ46">
            <v>23.996299640375565</v>
          </cell>
          <cell r="AK46">
            <v>18.413961416398319</v>
          </cell>
          <cell r="AL46">
            <v>24.599501460195984</v>
          </cell>
          <cell r="AM46">
            <v>18.327224672883279</v>
          </cell>
          <cell r="AN46">
            <v>16.712025892553633</v>
          </cell>
          <cell r="AO46">
            <v>11.280445265765852</v>
          </cell>
          <cell r="AP46">
            <v>32.382675886609185</v>
          </cell>
          <cell r="AQ46">
            <v>20.65497356327991</v>
          </cell>
          <cell r="AR46">
            <v>9.1129561526482767</v>
          </cell>
          <cell r="AS46">
            <v>7.3730060055181958</v>
          </cell>
          <cell r="AT46">
            <v>18.1083</v>
          </cell>
          <cell r="AU46">
            <v>210.4906</v>
          </cell>
          <cell r="AV46">
            <v>58.588900000000002</v>
          </cell>
          <cell r="AW46">
            <v>1169.8856000000001</v>
          </cell>
          <cell r="AX46">
            <v>61.258900000000004</v>
          </cell>
          <cell r="AY46">
            <v>832.76850000000002</v>
          </cell>
          <cell r="AZ46">
            <v>62.071899999999999</v>
          </cell>
          <cell r="BA46">
            <v>894.8723</v>
          </cell>
          <cell r="BB46">
            <v>38.669800000000002</v>
          </cell>
          <cell r="BC46">
            <v>418.50880000000001</v>
          </cell>
          <cell r="BD46">
            <v>25.750700000000002</v>
          </cell>
          <cell r="BE46">
            <v>417.99890000000005</v>
          </cell>
          <cell r="BF46">
            <v>21.079477470349349</v>
          </cell>
          <cell r="BG46">
            <v>17.626530107933782</v>
          </cell>
          <cell r="BH46">
            <v>18.344571447953058</v>
          </cell>
          <cell r="BI46">
            <v>12.344059790990691</v>
          </cell>
          <cell r="BJ46">
            <v>99.087199999999996</v>
          </cell>
          <cell r="BK46">
            <v>380.79829999999998</v>
          </cell>
          <cell r="BL46">
            <v>29.483000000000001</v>
          </cell>
          <cell r="BM46">
            <v>1231.6771999999999</v>
          </cell>
          <cell r="BN46">
            <v>12.25943495861217</v>
          </cell>
          <cell r="BO46">
            <v>7.8526282461843362</v>
          </cell>
          <cell r="BP46">
            <v>10.663973782486091</v>
          </cell>
          <cell r="BQ46">
            <v>6.6827038871150144</v>
          </cell>
          <cell r="BR46">
            <v>6.1649328170446633</v>
          </cell>
          <cell r="BS46">
            <v>4.1542622934213806</v>
          </cell>
          <cell r="BT46">
            <v>40.241300000000003</v>
          </cell>
          <cell r="BU46">
            <v>1034.3875</v>
          </cell>
          <cell r="BV46">
            <v>13.121</v>
          </cell>
          <cell r="BW46">
            <v>1006.1781</v>
          </cell>
          <cell r="BX46">
            <v>56.040999999999997</v>
          </cell>
          <cell r="BY46">
            <v>809.51019999999994</v>
          </cell>
          <cell r="BZ46">
            <v>4.8300435662654539</v>
          </cell>
          <cell r="CA46">
            <v>4.3468435564461245</v>
          </cell>
          <cell r="CB46">
            <v>5.5158147035522251</v>
          </cell>
          <cell r="CC46">
            <v>4.6715533418992266</v>
          </cell>
          <cell r="CD46">
            <v>4.0896314656530466</v>
          </cell>
          <cell r="CE46">
            <v>3.4899940542970089</v>
          </cell>
          <cell r="CF46">
            <v>4.6435835915760189</v>
          </cell>
          <cell r="CG46">
            <v>3.8707101728092255</v>
          </cell>
          <cell r="CH46">
            <v>195.83960000000002</v>
          </cell>
          <cell r="CI46">
            <v>1182.6649</v>
          </cell>
          <cell r="CJ46">
            <v>174.06270000000001</v>
          </cell>
          <cell r="CK46">
            <v>707.76819999999998</v>
          </cell>
          <cell r="CL46">
            <v>710.95680000000004</v>
          </cell>
          <cell r="CM46">
            <v>1921.3876</v>
          </cell>
          <cell r="CN46">
            <v>354.18880000000001</v>
          </cell>
          <cell r="CO46">
            <v>2142.4377000000004</v>
          </cell>
          <cell r="CP46">
            <v>528.4353000000001</v>
          </cell>
          <cell r="CQ46">
            <v>8811.5446999999986</v>
          </cell>
          <cell r="CR46">
            <v>1601.5452</v>
          </cell>
          <cell r="CS46">
            <v>7734.6040000000003</v>
          </cell>
          <cell r="CT46">
            <v>147.34989999999999</v>
          </cell>
          <cell r="CU46">
            <v>1708.0231000000001</v>
          </cell>
          <cell r="CV46">
            <v>168.40309999999999</v>
          </cell>
          <cell r="CW46">
            <v>3607.8474000000001</v>
          </cell>
          <cell r="CX46">
            <v>4407.8155999999999</v>
          </cell>
          <cell r="CY46">
            <v>23549.5213</v>
          </cell>
        </row>
        <row r="47">
          <cell r="A47">
            <v>44105</v>
          </cell>
          <cell r="B47">
            <v>88.221607000000006</v>
          </cell>
          <cell r="C47">
            <v>68.364874</v>
          </cell>
          <cell r="E47">
            <v>20384</v>
          </cell>
          <cell r="F47">
            <v>258675</v>
          </cell>
          <cell r="Z47">
            <v>1.8992983898436249</v>
          </cell>
          <cell r="AA47">
            <v>1.6293309547468913</v>
          </cell>
          <cell r="AB47">
            <v>1.7625221418301058</v>
          </cell>
          <cell r="AC47">
            <v>1.3042894550052373</v>
          </cell>
          <cell r="AD47">
            <v>2910.0776000000001</v>
          </cell>
          <cell r="AE47">
            <v>4836.5980999999992</v>
          </cell>
          <cell r="AF47">
            <v>1312.1657</v>
          </cell>
          <cell r="AG47">
            <v>15589.017699999999</v>
          </cell>
          <cell r="AH47">
            <v>21.593851701183432</v>
          </cell>
          <cell r="AI47">
            <v>15.80287587543385</v>
          </cell>
          <cell r="AJ47">
            <v>25.126332286588362</v>
          </cell>
          <cell r="AK47">
            <v>18.784052294568376</v>
          </cell>
          <cell r="AL47">
            <v>25.530330876838619</v>
          </cell>
          <cell r="AM47">
            <v>18.590682517762644</v>
          </cell>
          <cell r="AN47">
            <v>16.558685290194514</v>
          </cell>
          <cell r="AO47">
            <v>11.090158934407039</v>
          </cell>
          <cell r="AP47">
            <v>30.488820274946832</v>
          </cell>
          <cell r="AQ47">
            <v>20.462718581818805</v>
          </cell>
          <cell r="AR47">
            <v>8.7668581058607007</v>
          </cell>
          <cell r="AS47">
            <v>7.1318350069215839</v>
          </cell>
          <cell r="AT47">
            <v>21.632000000000001</v>
          </cell>
          <cell r="AU47">
            <v>273.33590000000004</v>
          </cell>
          <cell r="AV47">
            <v>69.166800000000009</v>
          </cell>
          <cell r="AW47">
            <v>1163.7461000000001</v>
          </cell>
          <cell r="AX47">
            <v>50.003500000000003</v>
          </cell>
          <cell r="AY47">
            <v>758.89599999999996</v>
          </cell>
          <cell r="AZ47">
            <v>63.274800000000006</v>
          </cell>
          <cell r="BA47">
            <v>883.76710000000003</v>
          </cell>
          <cell r="BB47">
            <v>49.325900000000004</v>
          </cell>
          <cell r="BC47">
            <v>395.4812</v>
          </cell>
          <cell r="BD47">
            <v>27.058199999999999</v>
          </cell>
          <cell r="BE47">
            <v>439.4948</v>
          </cell>
          <cell r="BF47">
            <v>20.910026370498528</v>
          </cell>
          <cell r="BG47">
            <v>17.556577811097299</v>
          </cell>
          <cell r="BH47">
            <v>18.907418397626113</v>
          </cell>
          <cell r="BI47">
            <v>12.275878562783845</v>
          </cell>
          <cell r="BJ47">
            <v>100.3394</v>
          </cell>
          <cell r="BK47">
            <v>379.35720000000003</v>
          </cell>
          <cell r="BL47">
            <v>20.22</v>
          </cell>
          <cell r="BM47">
            <v>1006.2286</v>
          </cell>
          <cell r="BN47">
            <v>12.338805263459129</v>
          </cell>
          <cell r="BO47">
            <v>7.5462797351892599</v>
          </cell>
          <cell r="BP47">
            <v>10.746654915471517</v>
          </cell>
          <cell r="BQ47">
            <v>6.6516850630920832</v>
          </cell>
          <cell r="BR47">
            <v>6.2038642334983649</v>
          </cell>
          <cell r="BS47">
            <v>4.1658769918768224</v>
          </cell>
          <cell r="BT47">
            <v>38.438600000000001</v>
          </cell>
          <cell r="BU47">
            <v>1122.3865000000001</v>
          </cell>
          <cell r="BV47">
            <v>12.481</v>
          </cell>
          <cell r="BW47">
            <v>997.11400000000003</v>
          </cell>
          <cell r="BX47">
            <v>55.948999999999998</v>
          </cell>
          <cell r="BY47">
            <v>794.94749999999999</v>
          </cell>
          <cell r="BZ47">
            <v>4.8725404406526645</v>
          </cell>
          <cell r="CA47">
            <v>4.2409538839998353</v>
          </cell>
          <cell r="CB47">
            <v>5.527751576354003</v>
          </cell>
          <cell r="CC47">
            <v>4.6789955186616927</v>
          </cell>
          <cell r="CD47">
            <v>4.1662454996582907</v>
          </cell>
          <cell r="CE47">
            <v>3.5576430802805903</v>
          </cell>
          <cell r="CF47">
            <v>4.8518980628150628</v>
          </cell>
          <cell r="CG47">
            <v>3.7972303965060639</v>
          </cell>
          <cell r="CH47">
            <v>188.1028</v>
          </cell>
          <cell r="CI47">
            <v>1170.5742</v>
          </cell>
          <cell r="CJ47">
            <v>160.08459999999999</v>
          </cell>
          <cell r="CK47">
            <v>644.53959999999995</v>
          </cell>
          <cell r="CL47">
            <v>681.28160000000003</v>
          </cell>
          <cell r="CM47">
            <v>1820.9445000000001</v>
          </cell>
          <cell r="CN47">
            <v>308.64890000000003</v>
          </cell>
          <cell r="CO47">
            <v>2176.9830999999999</v>
          </cell>
          <cell r="CP47">
            <v>529.19150000000002</v>
          </cell>
          <cell r="CQ47">
            <v>8612.4521999999997</v>
          </cell>
          <cell r="CR47">
            <v>1496.193</v>
          </cell>
          <cell r="CS47">
            <v>7652.5138999999999</v>
          </cell>
          <cell r="CT47">
            <v>138.35640000000001</v>
          </cell>
          <cell r="CU47">
            <v>1474.7286000000001</v>
          </cell>
          <cell r="CV47">
            <v>165.07579999999999</v>
          </cell>
          <cell r="CW47">
            <v>3657.5412999999999</v>
          </cell>
          <cell r="CX47">
            <v>4373.5648000000001</v>
          </cell>
          <cell r="CY47">
            <v>22612.390600000002</v>
          </cell>
        </row>
        <row r="48">
          <cell r="A48">
            <v>44075</v>
          </cell>
          <cell r="B48">
            <v>88.472982000000002</v>
          </cell>
          <cell r="C48">
            <v>67.744099000000006</v>
          </cell>
          <cell r="E48">
            <v>19442</v>
          </cell>
          <cell r="F48">
            <v>269876</v>
          </cell>
          <cell r="Z48">
            <v>1.914254270233791</v>
          </cell>
          <cell r="AA48">
            <v>1.6193664741292788</v>
          </cell>
          <cell r="AB48">
            <v>1.7394238783424278</v>
          </cell>
          <cell r="AC48">
            <v>1.3005400796761701</v>
          </cell>
          <cell r="AD48">
            <v>3367.7957000000001</v>
          </cell>
          <cell r="AE48">
            <v>5765.5987999999998</v>
          </cell>
          <cell r="AF48">
            <v>1529.6179</v>
          </cell>
          <cell r="AG48">
            <v>17488.641800000001</v>
          </cell>
          <cell r="AH48">
            <v>21.426810472356969</v>
          </cell>
          <cell r="AI48">
            <v>16.748950278212259</v>
          </cell>
          <cell r="AJ48">
            <v>24.88507151533592</v>
          </cell>
          <cell r="AK48">
            <v>19.153515931842566</v>
          </cell>
          <cell r="AL48">
            <v>24.772250199038144</v>
          </cell>
          <cell r="AM48">
            <v>18.458243870275311</v>
          </cell>
          <cell r="AN48">
            <v>16.193961671331284</v>
          </cell>
          <cell r="AO48">
            <v>11.405704483546156</v>
          </cell>
          <cell r="AP48">
            <v>31.243369855922701</v>
          </cell>
          <cell r="AQ48">
            <v>20.709833029736867</v>
          </cell>
          <cell r="AR48">
            <v>9.2024433053852022</v>
          </cell>
          <cell r="AS48">
            <v>7.410477615028725</v>
          </cell>
          <cell r="AT48">
            <v>29.067</v>
          </cell>
          <cell r="AU48">
            <v>291.79159999999996</v>
          </cell>
          <cell r="AV48">
            <v>42.067900000000002</v>
          </cell>
          <cell r="AW48">
            <v>921.43140000000005</v>
          </cell>
          <cell r="AX48">
            <v>61.797199999999997</v>
          </cell>
          <cell r="AY48">
            <v>867.81630000000007</v>
          </cell>
          <cell r="AZ48">
            <v>104.9032</v>
          </cell>
          <cell r="BA48">
            <v>1286.9456</v>
          </cell>
          <cell r="BB48">
            <v>46.363999999999997</v>
          </cell>
          <cell r="BC48">
            <v>449.11590000000001</v>
          </cell>
          <cell r="BD48">
            <v>28.6006</v>
          </cell>
          <cell r="BE48">
            <v>519.99620000000004</v>
          </cell>
          <cell r="BF48">
            <v>20.891270040683708</v>
          </cell>
          <cell r="BG48">
            <v>17.645797286814819</v>
          </cell>
          <cell r="BH48">
            <v>18.895002595441461</v>
          </cell>
          <cell r="BI48">
            <v>12.311322620505885</v>
          </cell>
          <cell r="BJ48">
            <v>116.2136</v>
          </cell>
          <cell r="BK48">
            <v>422.19749999999999</v>
          </cell>
          <cell r="BL48">
            <v>21.190999999999999</v>
          </cell>
          <cell r="BM48">
            <v>1117.4392</v>
          </cell>
          <cell r="BN48">
            <v>12.365899138745547</v>
          </cell>
          <cell r="BO48">
            <v>7.7046095507046148</v>
          </cell>
          <cell r="BP48">
            <v>10.554052159282108</v>
          </cell>
          <cell r="BQ48">
            <v>6.4845643986615267</v>
          </cell>
          <cell r="BR48">
            <v>6.2248356464572678</v>
          </cell>
          <cell r="BS48">
            <v>4.1740507121961281</v>
          </cell>
          <cell r="BT48">
            <v>44.028800000000004</v>
          </cell>
          <cell r="BU48">
            <v>1172.2443999999998</v>
          </cell>
          <cell r="BV48">
            <v>14.263999999999999</v>
          </cell>
          <cell r="BW48">
            <v>1159.1126000000002</v>
          </cell>
          <cell r="BX48">
            <v>71.872500000000002</v>
          </cell>
          <cell r="BY48">
            <v>949.94899999999996</v>
          </cell>
          <cell r="BZ48">
            <v>4.8246269120023975</v>
          </cell>
          <cell r="CA48">
            <v>4.1926223620745509</v>
          </cell>
          <cell r="CB48">
            <v>5.4893301203771996</v>
          </cell>
          <cell r="CC48">
            <v>4.5500754779596262</v>
          </cell>
          <cell r="CD48">
            <v>4.1482764792512734</v>
          </cell>
          <cell r="CE48">
            <v>3.5116107144579494</v>
          </cell>
          <cell r="CF48">
            <v>4.7110122680370505</v>
          </cell>
          <cell r="CG48">
            <v>3.8301950663942779</v>
          </cell>
          <cell r="CH48">
            <v>233.5575</v>
          </cell>
          <cell r="CI48">
            <v>1517.5372</v>
          </cell>
          <cell r="CJ48">
            <v>165.6626</v>
          </cell>
          <cell r="CK48">
            <v>790.69439999999997</v>
          </cell>
          <cell r="CL48">
            <v>854.27170000000001</v>
          </cell>
          <cell r="CM48">
            <v>2353.5115000000001</v>
          </cell>
          <cell r="CN48">
            <v>374.24079999999998</v>
          </cell>
          <cell r="CO48">
            <v>2490.2597999999998</v>
          </cell>
          <cell r="CP48">
            <v>610.52780000000007</v>
          </cell>
          <cell r="CQ48">
            <v>9627.3778999999995</v>
          </cell>
          <cell r="CR48">
            <v>1850.3005000000001</v>
          </cell>
          <cell r="CS48">
            <v>9112.3870999999999</v>
          </cell>
          <cell r="CT48">
            <v>160.83720000000002</v>
          </cell>
          <cell r="CU48">
            <v>1650.2384999999999</v>
          </cell>
          <cell r="CV48">
            <v>188.94239999999999</v>
          </cell>
          <cell r="CW48">
            <v>4084.1572000000001</v>
          </cell>
          <cell r="CX48">
            <v>5035.3164000000006</v>
          </cell>
          <cell r="CY48">
            <v>25913.063200000001</v>
          </cell>
        </row>
        <row r="49">
          <cell r="A49">
            <v>44044</v>
          </cell>
          <cell r="B49">
            <v>88.609967999999995</v>
          </cell>
          <cell r="C49">
            <v>67.057169999999999</v>
          </cell>
          <cell r="E49">
            <v>16827</v>
          </cell>
          <cell r="F49">
            <v>241313</v>
          </cell>
          <cell r="Z49">
            <v>1.9059161599935441</v>
          </cell>
          <cell r="AA49">
            <v>1.6191043025562677</v>
          </cell>
          <cell r="AB49">
            <v>1.7492081993357071</v>
          </cell>
          <cell r="AC49">
            <v>1.2926198410066603</v>
          </cell>
          <cell r="AD49">
            <v>2775.7869999999998</v>
          </cell>
          <cell r="AE49">
            <v>4856.7918</v>
          </cell>
          <cell r="AF49">
            <v>1194.0821000000001</v>
          </cell>
          <cell r="AG49">
            <v>14530.998599999999</v>
          </cell>
          <cell r="AH49">
            <v>20.865033619189358</v>
          </cell>
          <cell r="AI49">
            <v>17.617572234554615</v>
          </cell>
          <cell r="AJ49">
            <v>21.90177627167461</v>
          </cell>
          <cell r="AK49">
            <v>19.214978829485354</v>
          </cell>
          <cell r="AL49">
            <v>25.473384613861583</v>
          </cell>
          <cell r="AM49">
            <v>18.050654601981016</v>
          </cell>
          <cell r="AN49">
            <v>15.813742920819589</v>
          </cell>
          <cell r="AO49">
            <v>11.812085204885074</v>
          </cell>
          <cell r="AP49">
            <v>29.111653849156781</v>
          </cell>
          <cell r="AQ49">
            <v>20.812881760185117</v>
          </cell>
          <cell r="AR49">
            <v>9.217027903018451</v>
          </cell>
          <cell r="AS49">
            <v>7.22556777372876</v>
          </cell>
          <cell r="AT49">
            <v>20.6281</v>
          </cell>
          <cell r="AU49">
            <v>222.089</v>
          </cell>
          <cell r="AV49">
            <v>22.220700000000001</v>
          </cell>
          <cell r="AW49">
            <v>344.01620000000003</v>
          </cell>
          <cell r="AX49">
            <v>50.506500000000003</v>
          </cell>
          <cell r="AY49">
            <v>743.65800000000002</v>
          </cell>
          <cell r="AZ49">
            <v>135.32640000000001</v>
          </cell>
          <cell r="BA49">
            <v>1396.9246000000001</v>
          </cell>
          <cell r="BB49">
            <v>40.985599999999998</v>
          </cell>
          <cell r="BC49">
            <v>371.3064</v>
          </cell>
          <cell r="BD49">
            <v>27.613499999999998</v>
          </cell>
          <cell r="BE49">
            <v>487.44329999999997</v>
          </cell>
          <cell r="BF49">
            <v>21.139879890669711</v>
          </cell>
          <cell r="BG49">
            <v>17.681544906578676</v>
          </cell>
          <cell r="BH49">
            <v>18.891229193341868</v>
          </cell>
          <cell r="BI49">
            <v>12.525093237061546</v>
          </cell>
          <cell r="BJ49">
            <v>77.929000000000002</v>
          </cell>
          <cell r="BK49">
            <v>320.93849999999998</v>
          </cell>
          <cell r="BL49">
            <v>15.62</v>
          </cell>
          <cell r="BM49">
            <v>844.99659999999994</v>
          </cell>
          <cell r="BN49">
            <v>12.262971805022513</v>
          </cell>
          <cell r="BO49">
            <v>7.5275220733845334</v>
          </cell>
          <cell r="BP49">
            <v>10.344736584889063</v>
          </cell>
          <cell r="BQ49">
            <v>6.6245026620177487</v>
          </cell>
          <cell r="BR49">
            <v>6.1622804906558128</v>
          </cell>
          <cell r="BS49">
            <v>4.1796339710595198</v>
          </cell>
          <cell r="BT49">
            <v>33.091000000000001</v>
          </cell>
          <cell r="BU49">
            <v>948.39330000000007</v>
          </cell>
          <cell r="BV49">
            <v>10.231</v>
          </cell>
          <cell r="BW49">
            <v>843.06349999999998</v>
          </cell>
          <cell r="BX49">
            <v>58.175199999999997</v>
          </cell>
          <cell r="BY49">
            <v>779.44110000000001</v>
          </cell>
          <cell r="BZ49">
            <v>4.7529329065473362</v>
          </cell>
          <cell r="CA49">
            <v>4.2023574835091866</v>
          </cell>
          <cell r="CB49">
            <v>5.4206255492649165</v>
          </cell>
          <cell r="CC49">
            <v>4.5345945062256439</v>
          </cell>
          <cell r="CD49">
            <v>4.1110507951893061</v>
          </cell>
          <cell r="CE49">
            <v>3.5762912142118521</v>
          </cell>
          <cell r="CF49">
            <v>4.6622047367670616</v>
          </cell>
          <cell r="CG49">
            <v>3.8151265694327758</v>
          </cell>
          <cell r="CH49">
            <v>213.8152</v>
          </cell>
          <cell r="CI49">
            <v>1320.4928</v>
          </cell>
          <cell r="CJ49">
            <v>147.69739999999999</v>
          </cell>
          <cell r="CK49">
            <v>657.5625</v>
          </cell>
          <cell r="CL49">
            <v>781.62519999999995</v>
          </cell>
          <cell r="CM49">
            <v>2062.7289999999998</v>
          </cell>
          <cell r="CN49">
            <v>299.47429999999997</v>
          </cell>
          <cell r="CO49">
            <v>2025.5009</v>
          </cell>
          <cell r="CP49">
            <v>567.42969999999991</v>
          </cell>
          <cell r="CQ49">
            <v>7781.6579000000002</v>
          </cell>
          <cell r="CR49">
            <v>1623.6861999999999</v>
          </cell>
          <cell r="CS49">
            <v>7643.0519000000004</v>
          </cell>
          <cell r="CT49">
            <v>109.825</v>
          </cell>
          <cell r="CU49">
            <v>1263.0363</v>
          </cell>
          <cell r="CV49">
            <v>147.18610000000001</v>
          </cell>
          <cell r="CW49">
            <v>3209.9803999999999</v>
          </cell>
          <cell r="CX49">
            <v>4066.5441000000001</v>
          </cell>
          <cell r="CY49">
            <v>21583.663700000001</v>
          </cell>
        </row>
        <row r="50">
          <cell r="A50">
            <v>44013</v>
          </cell>
          <cell r="B50">
            <v>85.655997999999997</v>
          </cell>
          <cell r="C50">
            <v>66.209590000000006</v>
          </cell>
          <cell r="E50">
            <v>18193</v>
          </cell>
          <cell r="F50">
            <v>246902</v>
          </cell>
          <cell r="Z50">
            <v>1.906043133986361</v>
          </cell>
          <cell r="AA50">
            <v>1.6095806250787823</v>
          </cell>
          <cell r="AB50">
            <v>1.8077431885969175</v>
          </cell>
          <cell r="AC50">
            <v>1.2935919604143853</v>
          </cell>
          <cell r="AD50">
            <v>2371.6287000000002</v>
          </cell>
          <cell r="AE50">
            <v>4310.9254000000001</v>
          </cell>
          <cell r="AF50">
            <v>1006.4226</v>
          </cell>
          <cell r="AG50">
            <v>13172.3406</v>
          </cell>
          <cell r="AH50">
            <v>21.816235908955992</v>
          </cell>
          <cell r="AI50">
            <v>16.268506840218027</v>
          </cell>
          <cell r="AJ50">
            <v>24.248397669025596</v>
          </cell>
          <cell r="AK50">
            <v>18.306168259941806</v>
          </cell>
          <cell r="AL50">
            <v>24.85853605060349</v>
          </cell>
          <cell r="AM50">
            <v>18.164619097162667</v>
          </cell>
          <cell r="AN50">
            <v>15.761209932067137</v>
          </cell>
          <cell r="AO50">
            <v>11.766688867439486</v>
          </cell>
          <cell r="AP50">
            <v>31.560021979040471</v>
          </cell>
          <cell r="AQ50">
            <v>20.858954756154347</v>
          </cell>
          <cell r="AR50">
            <v>9.1588199362880029</v>
          </cell>
          <cell r="AS50">
            <v>7.4000385135855833</v>
          </cell>
          <cell r="AT50">
            <v>17.1829</v>
          </cell>
          <cell r="AU50">
            <v>258.55170000000004</v>
          </cell>
          <cell r="AV50">
            <v>11.6861</v>
          </cell>
          <cell r="AW50">
            <v>289.47709999999995</v>
          </cell>
          <cell r="AX50">
            <v>45.609499999999997</v>
          </cell>
          <cell r="AY50">
            <v>662.90790000000004</v>
          </cell>
          <cell r="AZ50">
            <v>118.8232</v>
          </cell>
          <cell r="BA50">
            <v>1351.6046000000001</v>
          </cell>
          <cell r="BB50">
            <v>30.210599999999999</v>
          </cell>
          <cell r="BC50">
            <v>310.3295</v>
          </cell>
          <cell r="BD50">
            <v>25.866400000000002</v>
          </cell>
          <cell r="BE50">
            <v>419.0729</v>
          </cell>
          <cell r="BF50">
            <v>20.834162773683001</v>
          </cell>
          <cell r="BG50">
            <v>17.669369047289184</v>
          </cell>
          <cell r="BH50">
            <v>18.883349950149551</v>
          </cell>
          <cell r="BI50">
            <v>12.66039238444583</v>
          </cell>
          <cell r="BJ50">
            <v>77.361399999999989</v>
          </cell>
          <cell r="BK50">
            <v>295.9366</v>
          </cell>
          <cell r="BL50">
            <v>12.036</v>
          </cell>
          <cell r="BM50">
            <v>771.62080000000003</v>
          </cell>
          <cell r="BN50">
            <v>12.247738241788303</v>
          </cell>
          <cell r="BO50">
            <v>7.4666581181029228</v>
          </cell>
          <cell r="BP50">
            <v>10.265215409163437</v>
          </cell>
          <cell r="BQ50">
            <v>6.7044295966139869</v>
          </cell>
          <cell r="BR50">
            <v>6.2313712729701498</v>
          </cell>
          <cell r="BS50">
            <v>4.1677079619639859</v>
          </cell>
          <cell r="BT50">
            <v>30.706199999999999</v>
          </cell>
          <cell r="BU50">
            <v>885.91880000000003</v>
          </cell>
          <cell r="BV50">
            <v>8.7739999999999991</v>
          </cell>
          <cell r="BW50">
            <v>723.96659999999997</v>
          </cell>
          <cell r="BX50">
            <v>52.551900000000003</v>
          </cell>
          <cell r="BY50">
            <v>701.51409999999998</v>
          </cell>
          <cell r="BZ50">
            <v>4.7194510590630188</v>
          </cell>
          <cell r="CA50">
            <v>4.2618480046313634</v>
          </cell>
          <cell r="CB50">
            <v>5.5243348106300427</v>
          </cell>
          <cell r="CC50">
            <v>4.4796735729369823</v>
          </cell>
          <cell r="CD50">
            <v>4.11030075031666</v>
          </cell>
          <cell r="CE50">
            <v>3.4231950162301414</v>
          </cell>
          <cell r="CF50">
            <v>4.7525240787468297</v>
          </cell>
          <cell r="CG50">
            <v>3.7066510463077886</v>
          </cell>
          <cell r="CH50">
            <v>189.5213</v>
          </cell>
          <cell r="CI50">
            <v>1164.0631000000001</v>
          </cell>
          <cell r="CJ50">
            <v>123.19799999999999</v>
          </cell>
          <cell r="CK50">
            <v>594.57080000000008</v>
          </cell>
          <cell r="CL50">
            <v>687.88290000000006</v>
          </cell>
          <cell r="CM50">
            <v>1971.4553999999998</v>
          </cell>
          <cell r="CN50">
            <v>253.00320000000002</v>
          </cell>
          <cell r="CO50">
            <v>1861.4168999999999</v>
          </cell>
          <cell r="CP50">
            <v>507.31609999999995</v>
          </cell>
          <cell r="CQ50">
            <v>7185.8235000000004</v>
          </cell>
          <cell r="CR50">
            <v>1405.9902</v>
          </cell>
          <cell r="CS50">
            <v>7062.2442999999994</v>
          </cell>
          <cell r="CT50">
            <v>103.9337</v>
          </cell>
          <cell r="CU50">
            <v>1160.5738999999999</v>
          </cell>
          <cell r="CV50">
            <v>129.88200000000001</v>
          </cell>
          <cell r="CW50">
            <v>2896.076</v>
          </cell>
          <cell r="CX50">
            <v>3446.0156000000002</v>
          </cell>
          <cell r="CY50">
            <v>19315.8256</v>
          </cell>
        </row>
        <row r="51">
          <cell r="A51">
            <v>43983</v>
          </cell>
          <cell r="B51">
            <v>79.769954999999996</v>
          </cell>
          <cell r="C51">
            <v>64.116202000000001</v>
          </cell>
          <cell r="E51">
            <v>19989</v>
          </cell>
          <cell r="F51">
            <v>251741</v>
          </cell>
          <cell r="Z51">
            <v>1.9079477070479962</v>
          </cell>
          <cell r="AA51">
            <v>1.6234637040349518</v>
          </cell>
          <cell r="AB51">
            <v>1.7088085280220184</v>
          </cell>
          <cell r="AC51">
            <v>1.2858385736520912</v>
          </cell>
          <cell r="AD51">
            <v>3405.3155000000002</v>
          </cell>
          <cell r="AE51">
            <v>5883.0217000000002</v>
          </cell>
          <cell r="AF51">
            <v>1576.1873000000001</v>
          </cell>
          <cell r="AG51">
            <v>18583.920399999999</v>
          </cell>
          <cell r="AH51">
            <v>20.167252397262626</v>
          </cell>
          <cell r="AI51">
            <v>17.235701137713512</v>
          </cell>
          <cell r="AJ51">
            <v>26.295630725863283</v>
          </cell>
          <cell r="AK51">
            <v>19.240324809691696</v>
          </cell>
          <cell r="AL51">
            <v>24.739627406959677</v>
          </cell>
          <cell r="AM51">
            <v>18.73087183897794</v>
          </cell>
          <cell r="AN51">
            <v>15.496334614124194</v>
          </cell>
          <cell r="AO51">
            <v>11.685077522388324</v>
          </cell>
          <cell r="AP51">
            <v>32.902805078388369</v>
          </cell>
          <cell r="AQ51">
            <v>20.308616260683117</v>
          </cell>
          <cell r="AR51">
            <v>9.1906303154883187</v>
          </cell>
          <cell r="AS51">
            <v>7.4730084474017158</v>
          </cell>
          <cell r="AT51">
            <v>29.137400000000003</v>
          </cell>
          <cell r="AU51">
            <v>312.4864</v>
          </cell>
          <cell r="AV51">
            <v>13.3386</v>
          </cell>
          <cell r="AW51">
            <v>332.34229999999997</v>
          </cell>
          <cell r="AX51">
            <v>74.118399999999994</v>
          </cell>
          <cell r="AY51">
            <v>914.34430000000009</v>
          </cell>
          <cell r="AZ51">
            <v>167.52670000000001</v>
          </cell>
          <cell r="BA51">
            <v>1707.0617</v>
          </cell>
          <cell r="BB51">
            <v>42.123599999999996</v>
          </cell>
          <cell r="BC51">
            <v>496.37890000000004</v>
          </cell>
          <cell r="BD51">
            <v>33.275400000000005</v>
          </cell>
          <cell r="BE51">
            <v>595.02319999999997</v>
          </cell>
          <cell r="BF51">
            <v>20.636241103525528</v>
          </cell>
          <cell r="BG51">
            <v>17.094713177204767</v>
          </cell>
          <cell r="BH51">
            <v>18.903222403881653</v>
          </cell>
          <cell r="BI51">
            <v>12.002545892074378</v>
          </cell>
          <cell r="BJ51">
            <v>118.5582</v>
          </cell>
          <cell r="BK51">
            <v>419.6755</v>
          </cell>
          <cell r="BL51">
            <v>18.960999999999999</v>
          </cell>
          <cell r="BM51">
            <v>1221.6543000000001</v>
          </cell>
          <cell r="BN51">
            <v>12.201646271678845</v>
          </cell>
          <cell r="BO51">
            <v>7.766858031472009</v>
          </cell>
          <cell r="BP51">
            <v>10.427950813636699</v>
          </cell>
          <cell r="BQ51">
            <v>6.5922141338765066</v>
          </cell>
          <cell r="BR51">
            <v>6.1741955412729217</v>
          </cell>
          <cell r="BS51">
            <v>4.2254997492185584</v>
          </cell>
          <cell r="BT51">
            <v>45.436</v>
          </cell>
          <cell r="BU51">
            <v>1230.808</v>
          </cell>
          <cell r="BV51">
            <v>13.581</v>
          </cell>
          <cell r="BW51">
            <v>1139.2798</v>
          </cell>
          <cell r="BX51">
            <v>75.429600000000008</v>
          </cell>
          <cell r="BY51">
            <v>958.00549999999998</v>
          </cell>
          <cell r="BZ51">
            <v>4.9676796896548394</v>
          </cell>
          <cell r="CA51">
            <v>4.1611279756955488</v>
          </cell>
          <cell r="CB51">
            <v>5.4944969610347343</v>
          </cell>
          <cell r="CC51">
            <v>4.5258427135234491</v>
          </cell>
          <cell r="CD51">
            <v>4.0623263055570114</v>
          </cell>
          <cell r="CE51">
            <v>3.5262440073389851</v>
          </cell>
          <cell r="CF51">
            <v>4.6097161277888201</v>
          </cell>
          <cell r="CG51">
            <v>3.7130422015060187</v>
          </cell>
          <cell r="CH51">
            <v>269.01659999999998</v>
          </cell>
          <cell r="CI51">
            <v>1645.2623999999998</v>
          </cell>
          <cell r="CJ51">
            <v>169.59720000000002</v>
          </cell>
          <cell r="CK51">
            <v>798.0915</v>
          </cell>
          <cell r="CL51">
            <v>942.09980000000007</v>
          </cell>
          <cell r="CM51">
            <v>2604.6651000000002</v>
          </cell>
          <cell r="CN51">
            <v>376.68709999999999</v>
          </cell>
          <cell r="CO51">
            <v>2602.3858</v>
          </cell>
          <cell r="CP51">
            <v>694.26940000000002</v>
          </cell>
          <cell r="CQ51">
            <v>9843.2453000000005</v>
          </cell>
          <cell r="CR51">
            <v>1983.5139999999999</v>
          </cell>
          <cell r="CS51">
            <v>9611.3820999999989</v>
          </cell>
          <cell r="CT51">
            <v>159.38239999999999</v>
          </cell>
          <cell r="CU51">
            <v>1766.2445</v>
          </cell>
          <cell r="CV51">
            <v>198.74629999999999</v>
          </cell>
          <cell r="CW51">
            <v>4180.3585000000003</v>
          </cell>
          <cell r="CX51">
            <v>5073.7924999999996</v>
          </cell>
          <cell r="CY51">
            <v>27085.631600000001</v>
          </cell>
        </row>
        <row r="52">
          <cell r="A52">
            <v>43952</v>
          </cell>
          <cell r="B52">
            <v>74.596412999999998</v>
          </cell>
          <cell r="C52">
            <v>61.776386000000002</v>
          </cell>
          <cell r="E52">
            <v>22495</v>
          </cell>
          <cell r="F52">
            <v>291829</v>
          </cell>
          <cell r="Z52">
            <v>1.9126160960743506</v>
          </cell>
          <cell r="AA52">
            <v>1.6185652335138978</v>
          </cell>
          <cell r="AB52">
            <v>1.6991785749293951</v>
          </cell>
          <cell r="AC52">
            <v>1.3104044676469675</v>
          </cell>
          <cell r="AD52">
            <v>3039.8207000000002</v>
          </cell>
          <cell r="AE52">
            <v>5288.8244000000004</v>
          </cell>
          <cell r="AF52">
            <v>1473.1228000000001</v>
          </cell>
          <cell r="AG52">
            <v>16749.040499999999</v>
          </cell>
          <cell r="AH52">
            <v>21.39627242821415</v>
          </cell>
          <cell r="AI52">
            <v>16.868765732476039</v>
          </cell>
          <cell r="AJ52">
            <v>27.086114264093833</v>
          </cell>
          <cell r="AK52">
            <v>19.373427503062548</v>
          </cell>
          <cell r="AL52">
            <v>25.508771986216825</v>
          </cell>
          <cell r="AM52">
            <v>18.639126976739195</v>
          </cell>
          <cell r="AN52">
            <v>16.391256694238734</v>
          </cell>
          <cell r="AO52">
            <v>11.612050734888934</v>
          </cell>
          <cell r="AP52">
            <v>34.71223836101202</v>
          </cell>
          <cell r="AQ52">
            <v>21.160770152217729</v>
          </cell>
          <cell r="AR52">
            <v>9.0148395522145641</v>
          </cell>
          <cell r="AS52">
            <v>7.1561359673027578</v>
          </cell>
          <cell r="AT52">
            <v>19.272599999999997</v>
          </cell>
          <cell r="AU52">
            <v>285.238</v>
          </cell>
          <cell r="AV52">
            <v>9.2505000000000006</v>
          </cell>
          <cell r="AW52">
            <v>311.42349999999999</v>
          </cell>
          <cell r="AX52">
            <v>62.220800000000004</v>
          </cell>
          <cell r="AY52">
            <v>801.40819999999997</v>
          </cell>
          <cell r="AZ52">
            <v>122.62410000000001</v>
          </cell>
          <cell r="BA52">
            <v>1564.1071000000002</v>
          </cell>
          <cell r="BB52">
            <v>35.153400000000005</v>
          </cell>
          <cell r="BC52">
            <v>456.22149999999999</v>
          </cell>
          <cell r="BD52">
            <v>30.782599999999999</v>
          </cell>
          <cell r="BE52">
            <v>536.85259999999994</v>
          </cell>
          <cell r="BF52">
            <v>20.919429535375489</v>
          </cell>
          <cell r="BG52">
            <v>17.054167527752476</v>
          </cell>
          <cell r="BH52">
            <v>18.913529524173516</v>
          </cell>
          <cell r="BI52">
            <v>12.043106369728189</v>
          </cell>
          <cell r="BJ52">
            <v>108.9568</v>
          </cell>
          <cell r="BK52">
            <v>391.947</v>
          </cell>
          <cell r="BL52">
            <v>20.931999999999999</v>
          </cell>
          <cell r="BM52">
            <v>1149.0506</v>
          </cell>
          <cell r="BN52">
            <v>12.303385694848931</v>
          </cell>
          <cell r="BO52">
            <v>7.5101858083407649</v>
          </cell>
          <cell r="BP52">
            <v>10.727898822940146</v>
          </cell>
          <cell r="BQ52">
            <v>6.8525191150517433</v>
          </cell>
          <cell r="BR52">
            <v>6.1410506373813227</v>
          </cell>
          <cell r="BS52">
            <v>4.1441856729785602</v>
          </cell>
          <cell r="BT52">
            <v>44.466500000000003</v>
          </cell>
          <cell r="BU52">
            <v>1314.3973999999998</v>
          </cell>
          <cell r="BV52">
            <v>13.5762</v>
          </cell>
          <cell r="BW52">
            <v>1058.0143999999998</v>
          </cell>
          <cell r="BX52">
            <v>59.752300000000005</v>
          </cell>
          <cell r="BY52">
            <v>845.47789999999998</v>
          </cell>
          <cell r="BZ52">
            <v>4.892073068472504</v>
          </cell>
          <cell r="CA52">
            <v>4.2057672533125592</v>
          </cell>
          <cell r="CB52">
            <v>5.5366912106273585</v>
          </cell>
          <cell r="CC52">
            <v>4.5102903250287163</v>
          </cell>
          <cell r="CD52">
            <v>4.0768401052655463</v>
          </cell>
          <cell r="CE52">
            <v>3.4757414153519597</v>
          </cell>
          <cell r="CF52">
            <v>4.5936182457660983</v>
          </cell>
          <cell r="CG52">
            <v>3.7460005712849815</v>
          </cell>
          <cell r="CH52">
            <v>235.5325</v>
          </cell>
          <cell r="CI52">
            <v>1550.6514999999999</v>
          </cell>
          <cell r="CJ52">
            <v>183.1951</v>
          </cell>
          <cell r="CK52">
            <v>777.43899999999996</v>
          </cell>
          <cell r="CL52">
            <v>881.58</v>
          </cell>
          <cell r="CM52">
            <v>2406.4614999999999</v>
          </cell>
          <cell r="CN52">
            <v>343.3476</v>
          </cell>
          <cell r="CO52">
            <v>2304.9792000000002</v>
          </cell>
          <cell r="CP52">
            <v>587.3066</v>
          </cell>
          <cell r="CQ52">
            <v>9094.4485000000004</v>
          </cell>
          <cell r="CR52">
            <v>1816.7012999999999</v>
          </cell>
          <cell r="CS52">
            <v>8824.6034</v>
          </cell>
          <cell r="CT52">
            <v>154.13939999999999</v>
          </cell>
          <cell r="CU52">
            <v>1658.3423</v>
          </cell>
          <cell r="CV52">
            <v>179.5026</v>
          </cell>
          <cell r="CW52">
            <v>4063.6127000000001</v>
          </cell>
          <cell r="CX52">
            <v>4587.7307999999994</v>
          </cell>
          <cell r="CY52">
            <v>24368.164000000001</v>
          </cell>
        </row>
        <row r="53">
          <cell r="A53">
            <v>43922</v>
          </cell>
          <cell r="B53">
            <v>74.461434999999994</v>
          </cell>
          <cell r="C53">
            <v>62.273077999999998</v>
          </cell>
          <cell r="E53">
            <v>23426</v>
          </cell>
          <cell r="F53">
            <v>292840</v>
          </cell>
          <cell r="Z53">
            <v>1.9190837730725403</v>
          </cell>
          <cell r="AA53">
            <v>1.623754575490576</v>
          </cell>
          <cell r="AB53">
            <v>1.7399487926086452</v>
          </cell>
          <cell r="AC53">
            <v>1.3479870411524164</v>
          </cell>
          <cell r="AD53">
            <v>3109.5135</v>
          </cell>
          <cell r="AE53">
            <v>5397.4267</v>
          </cell>
          <cell r="AF53">
            <v>1408.7809999999999</v>
          </cell>
          <cell r="AG53">
            <v>15971.9758</v>
          </cell>
          <cell r="AH53">
            <v>21.872761362587614</v>
          </cell>
          <cell r="AI53">
            <v>17.209423558313976</v>
          </cell>
          <cell r="AJ53">
            <v>26.518885649945428</v>
          </cell>
          <cell r="AK53">
            <v>19.474845900936803</v>
          </cell>
          <cell r="AL53">
            <v>24.871923153892336</v>
          </cell>
          <cell r="AM53">
            <v>18.290982002972029</v>
          </cell>
          <cell r="AN53">
            <v>16.544376120271831</v>
          </cell>
          <cell r="AO53">
            <v>11.50081527890767</v>
          </cell>
          <cell r="AP53">
            <v>34.177992078355501</v>
          </cell>
          <cell r="AQ53">
            <v>21.529548957696402</v>
          </cell>
          <cell r="AR53">
            <v>9.3073057658859391</v>
          </cell>
          <cell r="AS53">
            <v>7.3888793810212121</v>
          </cell>
          <cell r="AT53">
            <v>20.587299999999999</v>
          </cell>
          <cell r="AU53">
            <v>275.00440000000003</v>
          </cell>
          <cell r="AV53">
            <v>14.476600000000001</v>
          </cell>
          <cell r="AW53">
            <v>337.88329999999996</v>
          </cell>
          <cell r="AX53">
            <v>71.956800000000001</v>
          </cell>
          <cell r="AY53">
            <v>867.42100000000005</v>
          </cell>
          <cell r="AZ53">
            <v>108.56739999999999</v>
          </cell>
          <cell r="BA53">
            <v>1451.0985000000001</v>
          </cell>
          <cell r="BB53">
            <v>40.420900000000003</v>
          </cell>
          <cell r="BC53">
            <v>443.04270000000002</v>
          </cell>
          <cell r="BD53">
            <v>30.5868</v>
          </cell>
          <cell r="BE53">
            <v>501.92349999999999</v>
          </cell>
          <cell r="BF53">
            <v>20.979738702281708</v>
          </cell>
          <cell r="BG53">
            <v>17.117108774987742</v>
          </cell>
          <cell r="BH53">
            <v>18.805067314459556</v>
          </cell>
          <cell r="BI53">
            <v>12.090631932844028</v>
          </cell>
          <cell r="BJ53">
            <v>104.8995</v>
          </cell>
          <cell r="BK53">
            <v>396.55440000000004</v>
          </cell>
          <cell r="BL53">
            <v>22.023499999999999</v>
          </cell>
          <cell r="BM53">
            <v>1189.6723</v>
          </cell>
          <cell r="BN53">
            <v>12.351964830653774</v>
          </cell>
          <cell r="BO53">
            <v>7.8329074338179021</v>
          </cell>
          <cell r="BP53">
            <v>10.543151673212396</v>
          </cell>
          <cell r="BQ53">
            <v>6.8492939650494096</v>
          </cell>
          <cell r="BR53">
            <v>6.0504488714728861</v>
          </cell>
          <cell r="BS53">
            <v>4.1257412530444668</v>
          </cell>
          <cell r="BT53">
            <v>40.535299999999999</v>
          </cell>
          <cell r="BU53">
            <v>1168.9376999999999</v>
          </cell>
          <cell r="BV53">
            <v>12.960100000000001</v>
          </cell>
          <cell r="BW53">
            <v>1092.5309</v>
          </cell>
          <cell r="BX53">
            <v>60.251100000000001</v>
          </cell>
          <cell r="BY53">
            <v>766.47239999999999</v>
          </cell>
          <cell r="BZ53">
            <v>4.7811546487905376</v>
          </cell>
          <cell r="CA53">
            <v>4.2530705620276041</v>
          </cell>
          <cell r="CB53">
            <v>5.679002387308639</v>
          </cell>
          <cell r="CC53">
            <v>4.5603248083741201</v>
          </cell>
          <cell r="CD53">
            <v>4.1098093791268706</v>
          </cell>
          <cell r="CE53">
            <v>3.4622188267111556</v>
          </cell>
          <cell r="CF53">
            <v>4.7293107732635713</v>
          </cell>
          <cell r="CG53">
            <v>3.7932344021448037</v>
          </cell>
          <cell r="CH53">
            <v>239.73870000000002</v>
          </cell>
          <cell r="CI53">
            <v>1518.9076</v>
          </cell>
          <cell r="CJ53">
            <v>193.39770000000001</v>
          </cell>
          <cell r="CK53">
            <v>737.7396</v>
          </cell>
          <cell r="CL53">
            <v>886.34050000000002</v>
          </cell>
          <cell r="CM53">
            <v>2416.6547</v>
          </cell>
          <cell r="CN53">
            <v>341.65969999999999</v>
          </cell>
          <cell r="CO53">
            <v>2320.1378999999997</v>
          </cell>
          <cell r="CP53">
            <v>572.76649999999995</v>
          </cell>
          <cell r="CQ53">
            <v>8840.6666999999998</v>
          </cell>
          <cell r="CR53">
            <v>1853.2807</v>
          </cell>
          <cell r="CS53">
            <v>8811.0246999999999</v>
          </cell>
          <cell r="CT53">
            <v>147.42449999999999</v>
          </cell>
          <cell r="CU53">
            <v>1701.3238999999999</v>
          </cell>
          <cell r="CV53">
            <v>178.05079999999998</v>
          </cell>
          <cell r="CW53">
            <v>3865.4650000000001</v>
          </cell>
          <cell r="CX53">
            <v>4640.3754000000008</v>
          </cell>
          <cell r="CY53">
            <v>23865.632000000001</v>
          </cell>
        </row>
        <row r="54">
          <cell r="A54">
            <v>43891</v>
          </cell>
          <cell r="B54">
            <v>74.021287000000001</v>
          </cell>
          <cell r="C54">
            <v>62.546349999999997</v>
          </cell>
          <cell r="E54">
            <v>22249</v>
          </cell>
          <cell r="F54">
            <v>285763</v>
          </cell>
          <cell r="Z54">
            <v>1.9116481693127958</v>
          </cell>
          <cell r="AA54">
            <v>1.6157106730659065</v>
          </cell>
          <cell r="AB54">
            <v>1.7674530498648493</v>
          </cell>
          <cell r="AC54">
            <v>1.3108909500344719</v>
          </cell>
          <cell r="AD54">
            <v>3945.8707000000004</v>
          </cell>
          <cell r="AE54">
            <v>7050.5457999999999</v>
          </cell>
          <cell r="AF54">
            <v>2041.3838999999998</v>
          </cell>
          <cell r="AG54">
            <v>23624.3596</v>
          </cell>
          <cell r="AH54">
            <v>19.566505130830055</v>
          </cell>
          <cell r="AI54">
            <v>16.524522082536969</v>
          </cell>
          <cell r="AJ54">
            <v>22.480459751201213</v>
          </cell>
          <cell r="AK54">
            <v>19.249687555883654</v>
          </cell>
          <cell r="AL54">
            <v>24.555360449742999</v>
          </cell>
          <cell r="AM54">
            <v>17.718721793648651</v>
          </cell>
          <cell r="AN54">
            <v>16.042627889017499</v>
          </cell>
          <cell r="AO54">
            <v>10.963562565285063</v>
          </cell>
          <cell r="AP54">
            <v>31.817146135562659</v>
          </cell>
          <cell r="AQ54">
            <v>20.639193728785315</v>
          </cell>
          <cell r="AR54">
            <v>9.4234014005021525</v>
          </cell>
          <cell r="AS54">
            <v>7.3961155915193064</v>
          </cell>
          <cell r="AT54">
            <v>28.621099999999998</v>
          </cell>
          <cell r="AU54">
            <v>353.79540000000003</v>
          </cell>
          <cell r="AV54">
            <v>36.463200000000001</v>
          </cell>
          <cell r="AW54">
            <v>693.96410000000003</v>
          </cell>
          <cell r="AX54">
            <v>87.587800000000001</v>
          </cell>
          <cell r="AY54">
            <v>1205.0699</v>
          </cell>
          <cell r="AZ54">
            <v>112.14019999999999</v>
          </cell>
          <cell r="BA54">
            <v>1500.8218999999999</v>
          </cell>
          <cell r="BB54">
            <v>57.344699999999996</v>
          </cell>
          <cell r="BC54">
            <v>616.28890000000001</v>
          </cell>
          <cell r="BD54">
            <v>34.730400000000003</v>
          </cell>
          <cell r="BE54">
            <v>630.78330000000005</v>
          </cell>
          <cell r="BF54">
            <v>20.272835143419243</v>
          </cell>
          <cell r="BG54">
            <v>17.178332647852905</v>
          </cell>
          <cell r="BH54">
            <v>18.04369221206392</v>
          </cell>
          <cell r="BI54">
            <v>12.141767688273417</v>
          </cell>
          <cell r="BJ54">
            <v>162.14699999999999</v>
          </cell>
          <cell r="BK54">
            <v>535.8771999999999</v>
          </cell>
          <cell r="BL54">
            <v>38.610999999999997</v>
          </cell>
          <cell r="BM54">
            <v>1650.472</v>
          </cell>
          <cell r="BN54">
            <v>12.383029981450139</v>
          </cell>
          <cell r="BO54">
            <v>7.5768338465404232</v>
          </cell>
          <cell r="BP54">
            <v>10.559325484969643</v>
          </cell>
          <cell r="BQ54">
            <v>6.6189510522320818</v>
          </cell>
          <cell r="BR54">
            <v>6.075055044254122</v>
          </cell>
          <cell r="BS54">
            <v>4.1753069683176243</v>
          </cell>
          <cell r="BT54">
            <v>46.738900000000001</v>
          </cell>
          <cell r="BU54">
            <v>1510.6961999999999</v>
          </cell>
          <cell r="BV54">
            <v>16.2072</v>
          </cell>
          <cell r="BW54">
            <v>1462.1014</v>
          </cell>
          <cell r="BX54">
            <v>75.439300000000003</v>
          </cell>
          <cell r="BY54">
            <v>1041.557</v>
          </cell>
          <cell r="BZ54">
            <v>4.8076197684283777</v>
          </cell>
          <cell r="CA54">
            <v>4.3014041836624219</v>
          </cell>
          <cell r="CB54">
            <v>5.564811463328172</v>
          </cell>
          <cell r="CC54">
            <v>4.5418984113747589</v>
          </cell>
          <cell r="CD54">
            <v>4.0697232647811141</v>
          </cell>
          <cell r="CE54">
            <v>3.5049389919420411</v>
          </cell>
          <cell r="CF54">
            <v>4.8603579423206487</v>
          </cell>
          <cell r="CG54">
            <v>3.6990972221478153</v>
          </cell>
          <cell r="CH54">
            <v>294.90659999999997</v>
          </cell>
          <cell r="CI54">
            <v>1905.5983000000001</v>
          </cell>
          <cell r="CJ54">
            <v>214.38800000000001</v>
          </cell>
          <cell r="CK54">
            <v>949.75199999999995</v>
          </cell>
          <cell r="CL54">
            <v>1090.9056</v>
          </cell>
          <cell r="CM54">
            <v>2805.7851000000001</v>
          </cell>
          <cell r="CN54">
            <v>460.13</v>
          </cell>
          <cell r="CO54">
            <v>3173.2502000000004</v>
          </cell>
          <cell r="CP54">
            <v>719.98910000000001</v>
          </cell>
          <cell r="CQ54">
            <v>11156.162</v>
          </cell>
          <cell r="CR54">
            <v>2302.3906000000002</v>
          </cell>
          <cell r="CS54">
            <v>11243.016099999999</v>
          </cell>
          <cell r="CT54">
            <v>225.93889999999999</v>
          </cell>
          <cell r="CU54">
            <v>2320.8919000000001</v>
          </cell>
          <cell r="CV54">
            <v>211.31700000000001</v>
          </cell>
          <cell r="CW54">
            <v>5014.2997000000005</v>
          </cell>
          <cell r="CX54">
            <v>6102.1041999999998</v>
          </cell>
          <cell r="CY54">
            <v>33803.322899999999</v>
          </cell>
        </row>
        <row r="55">
          <cell r="A55">
            <v>43862</v>
          </cell>
          <cell r="B55">
            <v>75.850026</v>
          </cell>
          <cell r="C55">
            <v>62.851573000000002</v>
          </cell>
          <cell r="E55">
            <v>19463</v>
          </cell>
          <cell r="F55">
            <v>258229</v>
          </cell>
          <cell r="Z55">
            <v>1.9031673300822198</v>
          </cell>
          <cell r="AA55">
            <v>1.6270682487790289</v>
          </cell>
          <cell r="AB55">
            <v>1.7882248862129755</v>
          </cell>
          <cell r="AC55">
            <v>1.2901083584978317</v>
          </cell>
          <cell r="AD55">
            <v>2875.5481</v>
          </cell>
          <cell r="AE55">
            <v>4991.723</v>
          </cell>
          <cell r="AF55">
            <v>1215.2528</v>
          </cell>
          <cell r="AG55">
            <v>15041.3953</v>
          </cell>
          <cell r="AH55">
            <v>18.791990715881731</v>
          </cell>
          <cell r="AI55">
            <v>15.785088084864558</v>
          </cell>
          <cell r="AJ55">
            <v>25.057287583820568</v>
          </cell>
          <cell r="AK55">
            <v>18.578677051797172</v>
          </cell>
          <cell r="AL55">
            <v>21.83819286971578</v>
          </cell>
          <cell r="AM55">
            <v>18.25629724165864</v>
          </cell>
          <cell r="AN55">
            <v>15.579751325464443</v>
          </cell>
          <cell r="AO55">
            <v>11.032558834721698</v>
          </cell>
          <cell r="AP55">
            <v>33.500363968067468</v>
          </cell>
          <cell r="AQ55">
            <v>19.243808175580774</v>
          </cell>
          <cell r="AR55">
            <v>9.332270405608412</v>
          </cell>
          <cell r="AS55">
            <v>7.446637109192813</v>
          </cell>
          <cell r="AT55">
            <v>23.0932</v>
          </cell>
          <cell r="AU55">
            <v>263.95</v>
          </cell>
          <cell r="AV55">
            <v>40.055800000000005</v>
          </cell>
          <cell r="AW55">
            <v>721.49310000000003</v>
          </cell>
          <cell r="AX55">
            <v>76.468199999999996</v>
          </cell>
          <cell r="AY55">
            <v>734.0317</v>
          </cell>
          <cell r="AZ55">
            <v>63.770099999999999</v>
          </cell>
          <cell r="BA55">
            <v>785.46730000000002</v>
          </cell>
          <cell r="BB55">
            <v>33.107300000000002</v>
          </cell>
          <cell r="BC55">
            <v>405.89409999999998</v>
          </cell>
          <cell r="BD55">
            <v>24.962499999999999</v>
          </cell>
          <cell r="BE55">
            <v>440.6105</v>
          </cell>
          <cell r="BF55">
            <v>20.064018090935015</v>
          </cell>
          <cell r="BG55">
            <v>17.168938177262291</v>
          </cell>
          <cell r="BH55">
            <v>18.056773266259434</v>
          </cell>
          <cell r="BI55">
            <v>12.120458110555527</v>
          </cell>
          <cell r="BJ55">
            <v>111.1717</v>
          </cell>
          <cell r="BK55">
            <v>346.88370000000003</v>
          </cell>
          <cell r="BL55">
            <v>19.481000000000002</v>
          </cell>
          <cell r="BM55">
            <v>909.89390000000003</v>
          </cell>
          <cell r="BN55">
            <v>12.240534266054661</v>
          </cell>
          <cell r="BO55">
            <v>7.8381934633876744</v>
          </cell>
          <cell r="BP55">
            <v>10.445415210517558</v>
          </cell>
          <cell r="BQ55">
            <v>6.3057173912077946</v>
          </cell>
          <cell r="BR55">
            <v>6.1509250078677278</v>
          </cell>
          <cell r="BS55">
            <v>4.1399117183041438</v>
          </cell>
          <cell r="BT55">
            <v>35.794899999999998</v>
          </cell>
          <cell r="BU55">
            <v>876.81809999999996</v>
          </cell>
          <cell r="BV55">
            <v>12.018000000000001</v>
          </cell>
          <cell r="BW55">
            <v>968.14609999999993</v>
          </cell>
          <cell r="BX55">
            <v>59.102199999999996</v>
          </cell>
          <cell r="BY55">
            <v>791.48910000000001</v>
          </cell>
          <cell r="BZ55">
            <v>4.7387206213190476</v>
          </cell>
          <cell r="CA55">
            <v>4.3430096387767501</v>
          </cell>
          <cell r="CB55">
            <v>5.428282874638203</v>
          </cell>
          <cell r="CC55">
            <v>4.5583625488617612</v>
          </cell>
          <cell r="CD55">
            <v>3.9716974553025595</v>
          </cell>
          <cell r="CE55">
            <v>3.5211092476467636</v>
          </cell>
          <cell r="CF55">
            <v>4.729273437296821</v>
          </cell>
          <cell r="CG55">
            <v>3.7190993110208477</v>
          </cell>
          <cell r="CH55">
            <v>210.33960000000002</v>
          </cell>
          <cell r="CI55">
            <v>1235.4991</v>
          </cell>
          <cell r="CJ55">
            <v>156.89070000000001</v>
          </cell>
          <cell r="CK55">
            <v>702.59440000000006</v>
          </cell>
          <cell r="CL55">
            <v>732.74330000000009</v>
          </cell>
          <cell r="CM55">
            <v>1839.2863</v>
          </cell>
          <cell r="CN55">
            <v>365.2885</v>
          </cell>
          <cell r="CO55">
            <v>2192.5482000000002</v>
          </cell>
          <cell r="CP55">
            <v>510.5616</v>
          </cell>
          <cell r="CQ55">
            <v>7536.5730999999996</v>
          </cell>
          <cell r="CR55">
            <v>1611.0356000000002</v>
          </cell>
          <cell r="CS55">
            <v>7787.3904000000002</v>
          </cell>
          <cell r="CT55">
            <v>146.45579999999998</v>
          </cell>
          <cell r="CU55">
            <v>1342.4288000000001</v>
          </cell>
          <cell r="CV55">
            <v>153.92260000000002</v>
          </cell>
          <cell r="CW55">
            <v>3267.0781000000002</v>
          </cell>
          <cell r="CX55">
            <v>4188.6270999999997</v>
          </cell>
          <cell r="CY55">
            <v>22276.9846</v>
          </cell>
        </row>
        <row r="56">
          <cell r="A56">
            <v>43831</v>
          </cell>
          <cell r="B56">
            <v>81.077419000000006</v>
          </cell>
          <cell r="C56">
            <v>64.741754999999998</v>
          </cell>
          <cell r="E56">
            <v>20205</v>
          </cell>
          <cell r="F56">
            <v>266726</v>
          </cell>
          <cell r="Z56">
            <v>1.8998297623931359</v>
          </cell>
          <cell r="AA56">
            <v>1.615095755624107</v>
          </cell>
          <cell r="AB56">
            <v>1.7381480312432349</v>
          </cell>
          <cell r="AC56">
            <v>1.2773340968439388</v>
          </cell>
          <cell r="AD56">
            <v>2872.7494999999999</v>
          </cell>
          <cell r="AE56">
            <v>5084.7404999999999</v>
          </cell>
          <cell r="AF56">
            <v>1101.2431999999999</v>
          </cell>
          <cell r="AG56">
            <v>14638.3472</v>
          </cell>
          <cell r="AH56">
            <v>18.804734101156587</v>
          </cell>
          <cell r="AI56">
            <v>16.440585614814978</v>
          </cell>
          <cell r="AJ56">
            <v>23.303151214301426</v>
          </cell>
          <cell r="AK56">
            <v>17.556109983125022</v>
          </cell>
          <cell r="AL56">
            <v>23.996329229494393</v>
          </cell>
          <cell r="AM56">
            <v>17.651920760872223</v>
          </cell>
          <cell r="AN56">
            <v>15.747381222034495</v>
          </cell>
          <cell r="AO56">
            <v>11.075223153107414</v>
          </cell>
          <cell r="AP56">
            <v>31.072625528049887</v>
          </cell>
          <cell r="AQ56">
            <v>21.035900859929658</v>
          </cell>
          <cell r="AR56">
            <v>9.3113941891495493</v>
          </cell>
          <cell r="AS56">
            <v>7.4105350342109153</v>
          </cell>
          <cell r="AT56">
            <v>20.6037</v>
          </cell>
          <cell r="AU56">
            <v>233.32060000000001</v>
          </cell>
          <cell r="AV56">
            <v>41.377699999999997</v>
          </cell>
          <cell r="AW56">
            <v>810.78620000000001</v>
          </cell>
          <cell r="AX56">
            <v>53.340300000000006</v>
          </cell>
          <cell r="AY56">
            <v>748.37270000000001</v>
          </cell>
          <cell r="AZ56">
            <v>53.860999999999997</v>
          </cell>
          <cell r="BA56">
            <v>719.13630000000001</v>
          </cell>
          <cell r="BB56">
            <v>32.809400000000004</v>
          </cell>
          <cell r="BC56">
            <v>326.2011</v>
          </cell>
          <cell r="BD56">
            <v>27.954599999999999</v>
          </cell>
          <cell r="BE56">
            <v>444.06880000000001</v>
          </cell>
          <cell r="BF56">
            <v>20.719519747235388</v>
          </cell>
          <cell r="BG56">
            <v>17.12311935588485</v>
          </cell>
          <cell r="BH56">
            <v>18.809924179866375</v>
          </cell>
          <cell r="BI56">
            <v>11.727565717793112</v>
          </cell>
          <cell r="BJ56">
            <v>87.037499999999994</v>
          </cell>
          <cell r="BK56">
            <v>320.68799999999999</v>
          </cell>
          <cell r="BL56">
            <v>13.321</v>
          </cell>
          <cell r="BM56">
            <v>843.93050000000005</v>
          </cell>
          <cell r="BN56">
            <v>12.240881560949981</v>
          </cell>
          <cell r="BO56">
            <v>7.7662642937990087</v>
          </cell>
          <cell r="BP56">
            <v>10.472124853947587</v>
          </cell>
          <cell r="BQ56">
            <v>6.4178669355220777</v>
          </cell>
          <cell r="BR56">
            <v>6.1038736967088418</v>
          </cell>
          <cell r="BS56">
            <v>4.0782099778603618</v>
          </cell>
          <cell r="BT56">
            <v>35.0197</v>
          </cell>
          <cell r="BU56">
            <v>833.14099999999996</v>
          </cell>
          <cell r="BV56">
            <v>11.981999999999999</v>
          </cell>
          <cell r="BW56">
            <v>886.52359999999999</v>
          </cell>
          <cell r="BX56">
            <v>53.902000000000001</v>
          </cell>
          <cell r="BY56">
            <v>806.11069999999995</v>
          </cell>
          <cell r="BZ56">
            <v>4.9631641384461611</v>
          </cell>
          <cell r="CA56">
            <v>4.3064885107111284</v>
          </cell>
          <cell r="CB56">
            <v>5.5177917503691987</v>
          </cell>
          <cell r="CC56">
            <v>4.5670303950771798</v>
          </cell>
          <cell r="CD56">
            <v>4.059610999795197</v>
          </cell>
          <cell r="CE56">
            <v>3.5454978676072892</v>
          </cell>
          <cell r="CF56">
            <v>4.8272068194562783</v>
          </cell>
          <cell r="CG56">
            <v>3.7767595550479505</v>
          </cell>
          <cell r="CH56">
            <v>200.28579999999999</v>
          </cell>
          <cell r="CI56">
            <v>1191.9145000000001</v>
          </cell>
          <cell r="CJ56">
            <v>161.63389999999998</v>
          </cell>
          <cell r="CK56">
            <v>657.89930000000004</v>
          </cell>
          <cell r="CL56">
            <v>696.76569999999992</v>
          </cell>
          <cell r="CM56">
            <v>1800.2547</v>
          </cell>
          <cell r="CN56">
            <v>329.55119999999999</v>
          </cell>
          <cell r="CO56">
            <v>2068.8881000000001</v>
          </cell>
          <cell r="CP56">
            <v>433.2842</v>
          </cell>
          <cell r="CQ56">
            <v>7357.5874000000003</v>
          </cell>
          <cell r="CR56">
            <v>1529.3266999999998</v>
          </cell>
          <cell r="CS56">
            <v>7404.5820000000003</v>
          </cell>
          <cell r="CT56">
            <v>116.2063</v>
          </cell>
          <cell r="CU56">
            <v>1246.1034</v>
          </cell>
          <cell r="CV56">
            <v>145.68460000000002</v>
          </cell>
          <cell r="CW56">
            <v>3128.1723999999999</v>
          </cell>
          <cell r="CX56">
            <v>4040.0185000000001</v>
          </cell>
          <cell r="CY56">
            <v>21863.036199999999</v>
          </cell>
        </row>
        <row r="57">
          <cell r="A57">
            <v>43800</v>
          </cell>
          <cell r="B57">
            <v>81.840602000000004</v>
          </cell>
          <cell r="C57">
            <v>65.562151999999998</v>
          </cell>
          <cell r="E57">
            <v>19603</v>
          </cell>
          <cell r="F57">
            <v>258562</v>
          </cell>
          <cell r="Z57">
            <v>1.8801487450525598</v>
          </cell>
          <cell r="AA57">
            <v>1.618183086329726</v>
          </cell>
          <cell r="AB57">
            <v>1.7807926039612911</v>
          </cell>
          <cell r="AC57">
            <v>1.2909139592742944</v>
          </cell>
          <cell r="AD57">
            <v>3471.4162999999999</v>
          </cell>
          <cell r="AE57">
            <v>6298.3762999999999</v>
          </cell>
          <cell r="AF57">
            <v>1313.0921000000001</v>
          </cell>
          <cell r="AG57">
            <v>16781.067199999998</v>
          </cell>
          <cell r="AH57">
            <v>20.266557528172036</v>
          </cell>
          <cell r="AI57">
            <v>16.309305019547864</v>
          </cell>
          <cell r="AJ57">
            <v>23.866832720651388</v>
          </cell>
          <cell r="AK57">
            <v>18.618225729172327</v>
          </cell>
          <cell r="AL57">
            <v>23.340678321437625</v>
          </cell>
          <cell r="AM57">
            <v>17.878349643289425</v>
          </cell>
          <cell r="AN57">
            <v>16.41100293393119</v>
          </cell>
          <cell r="AO57">
            <v>11.330182416003398</v>
          </cell>
          <cell r="AP57">
            <v>27.575307186856836</v>
          </cell>
          <cell r="AQ57">
            <v>20.510932378782538</v>
          </cell>
          <cell r="AR57">
            <v>9.1541487780713346</v>
          </cell>
          <cell r="AS57">
            <v>7.082419483481055</v>
          </cell>
          <cell r="AT57">
            <v>18.8751</v>
          </cell>
          <cell r="AU57">
            <v>270.28530000000001</v>
          </cell>
          <cell r="AV57">
            <v>87.320999999999998</v>
          </cell>
          <cell r="AW57">
            <v>1506.6843000000001</v>
          </cell>
          <cell r="AX57">
            <v>63.916599999999995</v>
          </cell>
          <cell r="AY57">
            <v>914.41079999999999</v>
          </cell>
          <cell r="AZ57">
            <v>57.806400000000004</v>
          </cell>
          <cell r="BA57">
            <v>828.58409999999992</v>
          </cell>
          <cell r="BB57">
            <v>55.487400000000001</v>
          </cell>
          <cell r="BC57">
            <v>442.7353</v>
          </cell>
          <cell r="BD57">
            <v>24.224</v>
          </cell>
          <cell r="BE57">
            <v>445.09500000000003</v>
          </cell>
          <cell r="BF57">
            <v>20.788879970873946</v>
          </cell>
          <cell r="BG57">
            <v>17.358690622939243</v>
          </cell>
          <cell r="BH57">
            <v>18.793842463014794</v>
          </cell>
          <cell r="BI57">
            <v>11.949049566430766</v>
          </cell>
          <cell r="BJ57">
            <v>120.854</v>
          </cell>
          <cell r="BK57">
            <v>435.06490000000002</v>
          </cell>
          <cell r="BL57">
            <v>25.01</v>
          </cell>
          <cell r="BM57">
            <v>1423.9132999999999</v>
          </cell>
          <cell r="BN57">
            <v>12.134826036230109</v>
          </cell>
          <cell r="BO57">
            <v>7.4187038378217585</v>
          </cell>
          <cell r="BP57">
            <v>10.375240698180011</v>
          </cell>
          <cell r="BQ57">
            <v>6.539697565250818</v>
          </cell>
          <cell r="BR57">
            <v>6.1355950735075151</v>
          </cell>
          <cell r="BS57">
            <v>4.1406854796293251</v>
          </cell>
          <cell r="BT57">
            <v>54.683800000000005</v>
          </cell>
          <cell r="BU57">
            <v>1538.5836999999999</v>
          </cell>
          <cell r="BV57">
            <v>16.099</v>
          </cell>
          <cell r="BW57">
            <v>1202.3949</v>
          </cell>
          <cell r="BX57">
            <v>69.509899999999988</v>
          </cell>
          <cell r="BY57">
            <v>1007.674</v>
          </cell>
          <cell r="BZ57">
            <v>4.6628018741782746</v>
          </cell>
          <cell r="CA57">
            <v>4.36078883973265</v>
          </cell>
          <cell r="CB57">
            <v>5.5036365950686834</v>
          </cell>
          <cell r="CC57">
            <v>4.5647770955147404</v>
          </cell>
          <cell r="CD57">
            <v>3.9703494831635737</v>
          </cell>
          <cell r="CE57">
            <v>3.5184103604203218</v>
          </cell>
          <cell r="CF57">
            <v>4.5408625260207494</v>
          </cell>
          <cell r="CG57">
            <v>3.6911472843034034</v>
          </cell>
          <cell r="CH57">
            <v>205.8929</v>
          </cell>
          <cell r="CI57">
            <v>1205.9281000000001</v>
          </cell>
          <cell r="CJ57">
            <v>179.90729999999999</v>
          </cell>
          <cell r="CK57">
            <v>703.7364</v>
          </cell>
          <cell r="CL57">
            <v>751.72719999999993</v>
          </cell>
          <cell r="CM57">
            <v>1880.3407</v>
          </cell>
          <cell r="CN57">
            <v>373.1157</v>
          </cell>
          <cell r="CO57">
            <v>2281.5913999999998</v>
          </cell>
          <cell r="CP57">
            <v>568.67959999999994</v>
          </cell>
          <cell r="CQ57">
            <v>10029.372800000001</v>
          </cell>
          <cell r="CR57">
            <v>1675.7063000000001</v>
          </cell>
          <cell r="CS57">
            <v>7949.4258</v>
          </cell>
          <cell r="CT57">
            <v>166.83720000000002</v>
          </cell>
          <cell r="CU57">
            <v>1967.4576999999999</v>
          </cell>
          <cell r="CV57">
            <v>208.14510000000001</v>
          </cell>
          <cell r="CW57">
            <v>4619.4322999999995</v>
          </cell>
          <cell r="CX57">
            <v>4904.8415000000005</v>
          </cell>
          <cell r="CY57">
            <v>25652.7045</v>
          </cell>
        </row>
        <row r="58">
          <cell r="A58">
            <v>43770</v>
          </cell>
          <cell r="B58">
            <v>82.354281999999998</v>
          </cell>
          <cell r="C58">
            <v>66.174109000000001</v>
          </cell>
          <cell r="E58">
            <v>17567</v>
          </cell>
          <cell r="F58">
            <v>240498</v>
          </cell>
          <cell r="Z58">
            <v>1.8760110601735918</v>
          </cell>
          <cell r="AA58">
            <v>1.6172091359080756</v>
          </cell>
          <cell r="AB58">
            <v>1.727633057320463</v>
          </cell>
          <cell r="AC58">
            <v>1.2914130471166372</v>
          </cell>
          <cell r="AD58">
            <v>2913.1550000000002</v>
          </cell>
          <cell r="AE58">
            <v>5126.6409000000003</v>
          </cell>
          <cell r="AF58">
            <v>1121.6988999999999</v>
          </cell>
          <cell r="AG58">
            <v>14402.625900000001</v>
          </cell>
          <cell r="AH58">
            <v>19.806299541305421</v>
          </cell>
          <cell r="AI58">
            <v>16.842778580993688</v>
          </cell>
          <cell r="AJ58">
            <v>24.906383858915351</v>
          </cell>
          <cell r="AK58">
            <v>18.899197464826756</v>
          </cell>
          <cell r="AL58">
            <v>23.744000999833361</v>
          </cell>
          <cell r="AM58">
            <v>18.123680424200867</v>
          </cell>
          <cell r="AN58">
            <v>16.023693849931522</v>
          </cell>
          <cell r="AO58">
            <v>11.015298914967927</v>
          </cell>
          <cell r="AP58">
            <v>31.466604953216457</v>
          </cell>
          <cell r="AQ58">
            <v>20.654710678696809</v>
          </cell>
          <cell r="AR58">
            <v>9.1812275588571133</v>
          </cell>
          <cell r="AS58">
            <v>7.1290921951299104</v>
          </cell>
          <cell r="AT58">
            <v>19.642700000000001</v>
          </cell>
          <cell r="AU58">
            <v>209.98920000000001</v>
          </cell>
          <cell r="AV58">
            <v>61.398600000000002</v>
          </cell>
          <cell r="AW58">
            <v>998.68520000000001</v>
          </cell>
          <cell r="AX58">
            <v>57.6096</v>
          </cell>
          <cell r="AY58">
            <v>724.97730000000001</v>
          </cell>
          <cell r="AZ58">
            <v>49.358800000000002</v>
          </cell>
          <cell r="BA58">
            <v>697.5462</v>
          </cell>
          <cell r="BB58">
            <v>35.108499999999999</v>
          </cell>
          <cell r="BC58">
            <v>342.9941</v>
          </cell>
          <cell r="BD58">
            <v>24.257900000000003</v>
          </cell>
          <cell r="BE58">
            <v>422.86290000000002</v>
          </cell>
          <cell r="BF58">
            <v>21.008362730139112</v>
          </cell>
          <cell r="BG58">
            <v>17.0576455155133</v>
          </cell>
          <cell r="BH58">
            <v>18.481577558916637</v>
          </cell>
          <cell r="BI58">
            <v>11.505463164210472</v>
          </cell>
          <cell r="BJ58">
            <v>83.824300000000008</v>
          </cell>
          <cell r="BK58">
            <v>339.22500000000002</v>
          </cell>
          <cell r="BL58">
            <v>22.744</v>
          </cell>
          <cell r="BM58">
            <v>1177.0101999999999</v>
          </cell>
          <cell r="BN58">
            <v>12.041876274288162</v>
          </cell>
          <cell r="BO58">
            <v>7.3802938212212359</v>
          </cell>
          <cell r="BP58">
            <v>10.555555555555555</v>
          </cell>
          <cell r="BQ58">
            <v>6.5060131255477112</v>
          </cell>
          <cell r="BR58">
            <v>6.1143869957952539</v>
          </cell>
          <cell r="BS58">
            <v>4.2019184799240907</v>
          </cell>
          <cell r="BT58">
            <v>38.305699999999995</v>
          </cell>
          <cell r="BU58">
            <v>1025.6509000000001</v>
          </cell>
          <cell r="BV58">
            <v>12.680999999999999</v>
          </cell>
          <cell r="BW58">
            <v>890.75139999999999</v>
          </cell>
          <cell r="BX58">
            <v>60.312800000000003</v>
          </cell>
          <cell r="BY58">
            <v>779.98209999999995</v>
          </cell>
          <cell r="BZ58">
            <v>4.7940345808785212</v>
          </cell>
          <cell r="CA58">
            <v>4.3149214003053693</v>
          </cell>
          <cell r="CB58">
            <v>5.5018795938199059</v>
          </cell>
          <cell r="CC58">
            <v>4.5099654658517645</v>
          </cell>
          <cell r="CD58">
            <v>4.0023059182859679</v>
          </cell>
          <cell r="CE58">
            <v>3.45918684898303</v>
          </cell>
          <cell r="CF58">
            <v>4.7391235435107388</v>
          </cell>
          <cell r="CG58">
            <v>3.7929702432048278</v>
          </cell>
          <cell r="CH58">
            <v>188.43940000000001</v>
          </cell>
          <cell r="CI58">
            <v>1121.4611</v>
          </cell>
          <cell r="CJ58">
            <v>153.33099999999999</v>
          </cell>
          <cell r="CK58">
            <v>654.16409999999996</v>
          </cell>
          <cell r="CL58">
            <v>645.2527</v>
          </cell>
          <cell r="CM58">
            <v>1655.5252</v>
          </cell>
          <cell r="CN58">
            <v>315.45890000000003</v>
          </cell>
          <cell r="CO58">
            <v>2059.8521999999998</v>
          </cell>
          <cell r="CP58">
            <v>460.63679999999999</v>
          </cell>
          <cell r="CQ58">
            <v>7703.5714000000007</v>
          </cell>
          <cell r="CR58">
            <v>1441.7408</v>
          </cell>
          <cell r="CS58">
            <v>7169.1242000000002</v>
          </cell>
          <cell r="CT58">
            <v>121.84269999999999</v>
          </cell>
          <cell r="CU58">
            <v>1594.2698</v>
          </cell>
          <cell r="CV58">
            <v>156.73949999999999</v>
          </cell>
          <cell r="CW58">
            <v>3305.6280000000002</v>
          </cell>
          <cell r="CX58">
            <v>4147.7988999999998</v>
          </cell>
          <cell r="CY58">
            <v>21704.462800000001</v>
          </cell>
        </row>
        <row r="59">
          <cell r="A59">
            <v>43739</v>
          </cell>
          <cell r="B59">
            <v>85.671820999999994</v>
          </cell>
          <cell r="C59">
            <v>67.191635000000005</v>
          </cell>
          <cell r="E59">
            <v>19072</v>
          </cell>
          <cell r="F59">
            <v>264120</v>
          </cell>
          <cell r="Z59">
            <v>1.905990624267764</v>
          </cell>
          <cell r="AA59">
            <v>1.6109327810342235</v>
          </cell>
          <cell r="AB59">
            <v>1.7259345272464004</v>
          </cell>
          <cell r="AC59">
            <v>1.2906739479091083</v>
          </cell>
          <cell r="AD59">
            <v>2632.7757000000001</v>
          </cell>
          <cell r="AE59">
            <v>5013.6117999999997</v>
          </cell>
          <cell r="AF59">
            <v>1080.1958999999999</v>
          </cell>
          <cell r="AG59">
            <v>13813.466699999999</v>
          </cell>
          <cell r="AH59">
            <v>20.107042996247333</v>
          </cell>
          <cell r="AI59">
            <v>15.902107160679913</v>
          </cell>
          <cell r="AJ59">
            <v>24.746737160340757</v>
          </cell>
          <cell r="AK59">
            <v>18.720983809511978</v>
          </cell>
          <cell r="AL59">
            <v>23.175189764493592</v>
          </cell>
          <cell r="AM59">
            <v>17.806623134857055</v>
          </cell>
          <cell r="AN59">
            <v>16.490534697580685</v>
          </cell>
          <cell r="AO59">
            <v>11.246293270782354</v>
          </cell>
          <cell r="AP59">
            <v>30.271537222024534</v>
          </cell>
          <cell r="AQ59">
            <v>20.597417810471196</v>
          </cell>
          <cell r="AR59">
            <v>9.246117755897707</v>
          </cell>
          <cell r="AS59">
            <v>7.3266493723470623</v>
          </cell>
          <cell r="AT59">
            <v>16.308399999999999</v>
          </cell>
          <cell r="AU59">
            <v>245.4725</v>
          </cell>
          <cell r="AV59">
            <v>41.214100000000002</v>
          </cell>
          <cell r="AW59">
            <v>998.04280000000006</v>
          </cell>
          <cell r="AX59">
            <v>53.9221</v>
          </cell>
          <cell r="AY59">
            <v>723.40969999999993</v>
          </cell>
          <cell r="AZ59">
            <v>50.811900000000001</v>
          </cell>
          <cell r="BA59">
            <v>745.20550000000003</v>
          </cell>
          <cell r="BB59">
            <v>34.566900000000004</v>
          </cell>
          <cell r="BC59">
            <v>329.68920000000003</v>
          </cell>
          <cell r="BD59">
            <v>21.186199999999999</v>
          </cell>
          <cell r="BE59">
            <v>406.53040000000004</v>
          </cell>
          <cell r="BF59">
            <v>20.705116671782047</v>
          </cell>
          <cell r="BG59">
            <v>17.089448679248829</v>
          </cell>
          <cell r="BH59">
            <v>18.553684331532359</v>
          </cell>
          <cell r="BI59">
            <v>12.043019071084897</v>
          </cell>
          <cell r="BJ59">
            <v>85.037700000000001</v>
          </cell>
          <cell r="BK59">
            <v>330.18709999999999</v>
          </cell>
          <cell r="BL59">
            <v>17.398</v>
          </cell>
          <cell r="BM59">
            <v>907.17439999999999</v>
          </cell>
          <cell r="BN59">
            <v>12.294012404926013</v>
          </cell>
          <cell r="BO59">
            <v>7.7942516116300196</v>
          </cell>
          <cell r="BP59">
            <v>10.520405089671678</v>
          </cell>
          <cell r="BQ59">
            <v>6.3225769023389775</v>
          </cell>
          <cell r="BR59">
            <v>6.1529525258145039</v>
          </cell>
          <cell r="BS59">
            <v>4.1861770908694034</v>
          </cell>
          <cell r="BT59">
            <v>34.4863</v>
          </cell>
          <cell r="BU59">
            <v>897.91079999999999</v>
          </cell>
          <cell r="BV59">
            <v>12.283700000000001</v>
          </cell>
          <cell r="BW59">
            <v>937.7088</v>
          </cell>
          <cell r="BX59">
            <v>58.775100000000002</v>
          </cell>
          <cell r="BY59">
            <v>765.07050000000004</v>
          </cell>
          <cell r="BZ59">
            <v>4.873031764041575</v>
          </cell>
          <cell r="CA59">
            <v>4.3553304900946586</v>
          </cell>
          <cell r="CB59">
            <v>5.4265729022640619</v>
          </cell>
          <cell r="CC59">
            <v>4.5588218270980034</v>
          </cell>
          <cell r="CD59">
            <v>3.9287292565931735</v>
          </cell>
          <cell r="CE59">
            <v>3.5272254562605219</v>
          </cell>
          <cell r="CF59">
            <v>4.7419632984648619</v>
          </cell>
          <cell r="CG59">
            <v>3.7596982403040893</v>
          </cell>
          <cell r="CH59">
            <v>188.78579999999999</v>
          </cell>
          <cell r="CI59">
            <v>1167.5418</v>
          </cell>
          <cell r="CJ59">
            <v>136.04310000000001</v>
          </cell>
          <cell r="CK59">
            <v>608.16880000000003</v>
          </cell>
          <cell r="CL59">
            <v>664.96430000000009</v>
          </cell>
          <cell r="CM59">
            <v>1662.0603000000001</v>
          </cell>
          <cell r="CN59">
            <v>316.2647</v>
          </cell>
          <cell r="CO59">
            <v>2103.1702</v>
          </cell>
          <cell r="CP59">
            <v>454.32459999999998</v>
          </cell>
          <cell r="CQ59">
            <v>7590.5293000000001</v>
          </cell>
          <cell r="CR59">
            <v>1475.6536999999998</v>
          </cell>
          <cell r="CS59">
            <v>7320.6959999999999</v>
          </cell>
          <cell r="CT59">
            <v>119.67439999999999</v>
          </cell>
          <cell r="CU59">
            <v>1318.5761</v>
          </cell>
          <cell r="CV59">
            <v>151.2054</v>
          </cell>
          <cell r="CW59">
            <v>3208.4785000000002</v>
          </cell>
          <cell r="CX59">
            <v>3801.8481000000002</v>
          </cell>
          <cell r="CY59">
            <v>20957.996899999998</v>
          </cell>
        </row>
        <row r="60">
          <cell r="A60">
            <v>43709</v>
          </cell>
          <cell r="B60">
            <v>87.024010000000004</v>
          </cell>
          <cell r="C60">
            <v>67.909971999999996</v>
          </cell>
          <cell r="E60">
            <v>17028</v>
          </cell>
          <cell r="F60">
            <v>268100</v>
          </cell>
          <cell r="Z60">
            <v>1.902461487984668</v>
          </cell>
          <cell r="AA60">
            <v>1.6158397483704401</v>
          </cell>
          <cell r="AB60">
            <v>1.7781275705083726</v>
          </cell>
          <cell r="AC60">
            <v>1.283602984921737</v>
          </cell>
          <cell r="AD60">
            <v>3186.8366000000001</v>
          </cell>
          <cell r="AE60">
            <v>6004.3819999999996</v>
          </cell>
          <cell r="AF60">
            <v>1297.5303000000001</v>
          </cell>
          <cell r="AG60">
            <v>16660.121900000002</v>
          </cell>
          <cell r="AH60">
            <v>20.294556777194359</v>
          </cell>
          <cell r="AI60">
            <v>16.72994072929945</v>
          </cell>
          <cell r="AJ60">
            <v>25.09982457970705</v>
          </cell>
          <cell r="AK60">
            <v>18.234839084190359</v>
          </cell>
          <cell r="AL60">
            <v>24.069482416443712</v>
          </cell>
          <cell r="AM60">
            <v>17.688559470281632</v>
          </cell>
          <cell r="AN60">
            <v>15.688267184181452</v>
          </cell>
          <cell r="AO60">
            <v>11.475662185168844</v>
          </cell>
          <cell r="AP60">
            <v>30.486980789231168</v>
          </cell>
          <cell r="AQ60">
            <v>21.122380984897628</v>
          </cell>
          <cell r="AR60">
            <v>9.31512004300731</v>
          </cell>
          <cell r="AS60">
            <v>7.2947275516641756</v>
          </cell>
          <cell r="AT60">
            <v>20.682599999999997</v>
          </cell>
          <cell r="AU60">
            <v>268.6825</v>
          </cell>
          <cell r="AV60">
            <v>41.215300000000006</v>
          </cell>
          <cell r="AW60">
            <v>985.0213</v>
          </cell>
          <cell r="AX60">
            <v>68.325199999999995</v>
          </cell>
          <cell r="AY60">
            <v>901.77730000000008</v>
          </cell>
          <cell r="AZ60">
            <v>87.340500000000006</v>
          </cell>
          <cell r="BA60">
            <v>1089.6951999999999</v>
          </cell>
          <cell r="BB60">
            <v>42.210699999999996</v>
          </cell>
          <cell r="BC60">
            <v>386.6148</v>
          </cell>
          <cell r="BD60">
            <v>26.228099999999998</v>
          </cell>
          <cell r="BE60">
            <v>517.6798</v>
          </cell>
          <cell r="BF60">
            <v>20.950709487666412</v>
          </cell>
          <cell r="BG60">
            <v>17.103546326587463</v>
          </cell>
          <cell r="BH60">
            <v>18.885048882246714</v>
          </cell>
          <cell r="BI60">
            <v>11.869741349026114</v>
          </cell>
          <cell r="BJ60">
            <v>100.3682</v>
          </cell>
          <cell r="BK60">
            <v>405.63099999999997</v>
          </cell>
          <cell r="BL60">
            <v>16.059000000000001</v>
          </cell>
          <cell r="BM60">
            <v>1102.4857</v>
          </cell>
          <cell r="BN60">
            <v>12.237969675349623</v>
          </cell>
          <cell r="BO60">
            <v>7.7651811246214022</v>
          </cell>
          <cell r="BP60">
            <v>10.459008097165992</v>
          </cell>
          <cell r="BQ60">
            <v>6.6118003627804676</v>
          </cell>
          <cell r="BR60">
            <v>6.2360391052054904</v>
          </cell>
          <cell r="BS60">
            <v>4.1925022058665293</v>
          </cell>
          <cell r="BT60">
            <v>40.086199999999998</v>
          </cell>
          <cell r="BU60">
            <v>1047.2182</v>
          </cell>
          <cell r="BV60">
            <v>13.832000000000001</v>
          </cell>
          <cell r="BW60">
            <v>1039.2511</v>
          </cell>
          <cell r="BX60">
            <v>65.986100000000008</v>
          </cell>
          <cell r="BY60">
            <v>933.98669999999993</v>
          </cell>
          <cell r="BZ60">
            <v>4.9942185247537125</v>
          </cell>
          <cell r="CA60">
            <v>4.3389979656209565</v>
          </cell>
          <cell r="CB60">
            <v>5.4757162034181608</v>
          </cell>
          <cell r="CC60">
            <v>4.5970110713954142</v>
          </cell>
          <cell r="CD60">
            <v>4.0016990721679218</v>
          </cell>
          <cell r="CE60">
            <v>3.4886162351834118</v>
          </cell>
          <cell r="CF60">
            <v>5.0452781862039737</v>
          </cell>
          <cell r="CG60">
            <v>3.7352673103976159</v>
          </cell>
          <cell r="CH60">
            <v>250.4897</v>
          </cell>
          <cell r="CI60">
            <v>1463.0017</v>
          </cell>
          <cell r="CJ60">
            <v>159.8638</v>
          </cell>
          <cell r="CK60">
            <v>723.81119999999999</v>
          </cell>
          <cell r="CL60">
            <v>814.85649999999998</v>
          </cell>
          <cell r="CM60">
            <v>2161.7408999999998</v>
          </cell>
          <cell r="CN60">
            <v>305.7808</v>
          </cell>
          <cell r="CO60">
            <v>2600.3721</v>
          </cell>
          <cell r="CP60">
            <v>546.31230000000005</v>
          </cell>
          <cell r="CQ60">
            <v>9047.0457999999999</v>
          </cell>
          <cell r="CR60">
            <v>1707.066</v>
          </cell>
          <cell r="CS60">
            <v>9059.1783000000014</v>
          </cell>
          <cell r="CT60">
            <v>134.20400000000001</v>
          </cell>
          <cell r="CU60">
            <v>1601.3676</v>
          </cell>
          <cell r="CV60">
            <v>172.86879999999999</v>
          </cell>
          <cell r="CW60">
            <v>3781.4978999999998</v>
          </cell>
          <cell r="CX60">
            <v>4563.8011999999999</v>
          </cell>
          <cell r="CY60">
            <v>25362.878499999999</v>
          </cell>
        </row>
        <row r="61">
          <cell r="A61">
            <v>43678</v>
          </cell>
          <cell r="B61">
            <v>86.144936000000001</v>
          </cell>
          <cell r="C61">
            <v>66.018659</v>
          </cell>
          <cell r="E61">
            <v>15136</v>
          </cell>
          <cell r="F61">
            <v>242096</v>
          </cell>
          <cell r="Z61">
            <v>1.9085480076757468</v>
          </cell>
          <cell r="AA61">
            <v>1.5911142289810729</v>
          </cell>
          <cell r="AB61">
            <v>1.7735815590020632</v>
          </cell>
          <cell r="AC61">
            <v>1.2423963584925768</v>
          </cell>
          <cell r="AD61">
            <v>2574.5508</v>
          </cell>
          <cell r="AE61">
            <v>4967.2087999999994</v>
          </cell>
          <cell r="AF61">
            <v>1079.0826000000002</v>
          </cell>
          <cell r="AG61">
            <v>13707.9056</v>
          </cell>
          <cell r="AH61">
            <v>19.801384537476558</v>
          </cell>
          <cell r="AI61">
            <v>16.113560417740906</v>
          </cell>
          <cell r="AJ61">
            <v>20.26308307147869</v>
          </cell>
          <cell r="AK61">
            <v>19.045984222192587</v>
          </cell>
          <cell r="AL61">
            <v>23.503975349843589</v>
          </cell>
          <cell r="AM61">
            <v>17.856486467093184</v>
          </cell>
          <cell r="AN61">
            <v>15.072156591738965</v>
          </cell>
          <cell r="AO61">
            <v>11.65417442135074</v>
          </cell>
          <cell r="AP61">
            <v>28.752776128729884</v>
          </cell>
          <cell r="AQ61">
            <v>20.257784097255236</v>
          </cell>
          <cell r="AR61">
            <v>8.9875913893995314</v>
          </cell>
          <cell r="AS61">
            <v>7.3520741027450462</v>
          </cell>
          <cell r="AT61">
            <v>17.969900000000003</v>
          </cell>
          <cell r="AU61">
            <v>259.87400000000002</v>
          </cell>
          <cell r="AV61">
            <v>16.389500000000002</v>
          </cell>
          <cell r="AW61">
            <v>296.1755</v>
          </cell>
          <cell r="AX61">
            <v>46.863800000000005</v>
          </cell>
          <cell r="AY61">
            <v>709.35609999999997</v>
          </cell>
          <cell r="AZ61">
            <v>107.081</v>
          </cell>
          <cell r="BA61">
            <v>1188.5826999999999</v>
          </cell>
          <cell r="BB61">
            <v>32.005000000000003</v>
          </cell>
          <cell r="BC61">
            <v>342.01140000000004</v>
          </cell>
          <cell r="BD61">
            <v>28.5044</v>
          </cell>
          <cell r="BE61">
            <v>436.88529999999997</v>
          </cell>
          <cell r="BF61">
            <v>21.387590425057766</v>
          </cell>
          <cell r="BG61">
            <v>16.749074972204845</v>
          </cell>
          <cell r="BH61">
            <v>18.83933849964049</v>
          </cell>
          <cell r="BI61">
            <v>11.735668765134726</v>
          </cell>
          <cell r="BJ61">
            <v>72.919499999999999</v>
          </cell>
          <cell r="BK61">
            <v>315.88240000000002</v>
          </cell>
          <cell r="BL61">
            <v>12.516999999999999</v>
          </cell>
          <cell r="BM61">
            <v>748.6096</v>
          </cell>
          <cell r="BN61">
            <v>12.114558703644127</v>
          </cell>
          <cell r="BO61">
            <v>7.7271280368128519</v>
          </cell>
          <cell r="BP61">
            <v>10.396860769305301</v>
          </cell>
          <cell r="BQ61">
            <v>6.3619361572214297</v>
          </cell>
          <cell r="BR61">
            <v>6.1403077343443142</v>
          </cell>
          <cell r="BS61">
            <v>4.1338208094098787</v>
          </cell>
          <cell r="BT61">
            <v>32.015900000000002</v>
          </cell>
          <cell r="BU61">
            <v>812.45540000000005</v>
          </cell>
          <cell r="BV61">
            <v>10.321</v>
          </cell>
          <cell r="BW61">
            <v>837.2192</v>
          </cell>
          <cell r="BX61">
            <v>58.557000000000002</v>
          </cell>
          <cell r="BY61">
            <v>748.86410000000001</v>
          </cell>
          <cell r="BZ61">
            <v>4.7372218520414435</v>
          </cell>
          <cell r="CA61">
            <v>4.2199690903063551</v>
          </cell>
          <cell r="CB61">
            <v>5.3864967381678266</v>
          </cell>
          <cell r="CC61">
            <v>4.5682736670344086</v>
          </cell>
          <cell r="CD61">
            <v>3.9107750772769991</v>
          </cell>
          <cell r="CE61">
            <v>3.5697351618591302</v>
          </cell>
          <cell r="CF61">
            <v>4.8367868739037609</v>
          </cell>
          <cell r="CG61">
            <v>3.7492784540710749</v>
          </cell>
          <cell r="CH61">
            <v>209.8074</v>
          </cell>
          <cell r="CI61">
            <v>1279.9221</v>
          </cell>
          <cell r="CJ61">
            <v>142.38929999999999</v>
          </cell>
          <cell r="CK61">
            <v>595.07349999999997</v>
          </cell>
          <cell r="CL61">
            <v>736.79750000000001</v>
          </cell>
          <cell r="CM61">
            <v>1838.3115</v>
          </cell>
          <cell r="CN61">
            <v>283.86809999999997</v>
          </cell>
          <cell r="CO61">
            <v>2030.8824999999999</v>
          </cell>
          <cell r="CP61">
            <v>485.0181</v>
          </cell>
          <cell r="CQ61">
            <v>7069.4402</v>
          </cell>
          <cell r="CR61">
            <v>1554.675</v>
          </cell>
          <cell r="CS61">
            <v>7354.7698</v>
          </cell>
          <cell r="CT61">
            <v>98.886800000000008</v>
          </cell>
          <cell r="CU61">
            <v>1149.539</v>
          </cell>
          <cell r="CV61">
            <v>144.80160000000001</v>
          </cell>
          <cell r="CW61">
            <v>2989.5757000000003</v>
          </cell>
          <cell r="CX61">
            <v>3721.5126</v>
          </cell>
          <cell r="CY61">
            <v>20751.022300000001</v>
          </cell>
        </row>
        <row r="62">
          <cell r="A62">
            <v>43647</v>
          </cell>
          <cell r="B62">
            <v>84.898527999999999</v>
          </cell>
          <cell r="C62">
            <v>64.400203000000005</v>
          </cell>
          <cell r="E62">
            <v>16374</v>
          </cell>
          <cell r="F62">
            <v>244356</v>
          </cell>
          <cell r="Z62">
            <v>1.8909135139182618</v>
          </cell>
          <cell r="AA62">
            <v>1.5896025077198384</v>
          </cell>
          <cell r="AB62">
            <v>1.8498900511677214</v>
          </cell>
          <cell r="AC62">
            <v>1.2451403493120325</v>
          </cell>
          <cell r="AD62">
            <v>2232.9512</v>
          </cell>
          <cell r="AE62">
            <v>4392.6437999999998</v>
          </cell>
          <cell r="AF62">
            <v>870.17750000000001</v>
          </cell>
          <cell r="AG62">
            <v>12050.778699999999</v>
          </cell>
          <cell r="AH62">
            <v>20.14046786341407</v>
          </cell>
          <cell r="AI62">
            <v>16.03609155004489</v>
          </cell>
          <cell r="AJ62">
            <v>24.660972554378773</v>
          </cell>
          <cell r="AK62">
            <v>18.584182914250281</v>
          </cell>
          <cell r="AL62">
            <v>23.104789952114661</v>
          </cell>
          <cell r="AM62">
            <v>17.739677504351075</v>
          </cell>
          <cell r="AN62">
            <v>15.441265543960652</v>
          </cell>
          <cell r="AO62">
            <v>11.520154872537436</v>
          </cell>
          <cell r="AP62">
            <v>32.28196662724109</v>
          </cell>
          <cell r="AQ62">
            <v>20.308465606439746</v>
          </cell>
          <cell r="AR62">
            <v>9.0740829381675407</v>
          </cell>
          <cell r="AS62">
            <v>7.180169653300803</v>
          </cell>
          <cell r="AT62">
            <v>13.781799999999999</v>
          </cell>
          <cell r="AU62">
            <v>235.01900000000001</v>
          </cell>
          <cell r="AV62">
            <v>8.7810000000000006</v>
          </cell>
          <cell r="AW62">
            <v>265.44459999999998</v>
          </cell>
          <cell r="AX62">
            <v>42.309400000000004</v>
          </cell>
          <cell r="AY62">
            <v>653.91890000000001</v>
          </cell>
          <cell r="AZ62">
            <v>107.4131</v>
          </cell>
          <cell r="BA62">
            <v>1211.6028000000001</v>
          </cell>
          <cell r="BB62">
            <v>23.504200000000001</v>
          </cell>
          <cell r="BC62">
            <v>287.29070000000002</v>
          </cell>
          <cell r="BD62">
            <v>24.652099999999997</v>
          </cell>
          <cell r="BE62">
            <v>414.46879999999999</v>
          </cell>
          <cell r="BF62">
            <v>20.427272053058715</v>
          </cell>
          <cell r="BG62">
            <v>16.73852404253061</v>
          </cell>
          <cell r="BH62">
            <v>18.842087579796171</v>
          </cell>
          <cell r="BI62">
            <v>11.849730065088645</v>
          </cell>
          <cell r="BJ62">
            <v>75.508800000000008</v>
          </cell>
          <cell r="BK62">
            <v>293.9624</v>
          </cell>
          <cell r="BL62">
            <v>8.9290000000000003</v>
          </cell>
          <cell r="BM62">
            <v>656.65830000000005</v>
          </cell>
          <cell r="BN62">
            <v>12.163812766410205</v>
          </cell>
          <cell r="BO62">
            <v>7.4353970891773038</v>
          </cell>
          <cell r="BP62">
            <v>10.124508519003932</v>
          </cell>
          <cell r="BQ62">
            <v>6.8002755714823877</v>
          </cell>
          <cell r="BR62">
            <v>6.1395437781723814</v>
          </cell>
          <cell r="BS62">
            <v>4.1243563730207384</v>
          </cell>
          <cell r="BT62">
            <v>30.075800000000001</v>
          </cell>
          <cell r="BU62">
            <v>775.65700000000004</v>
          </cell>
          <cell r="BV62">
            <v>8.3930000000000007</v>
          </cell>
          <cell r="BW62">
            <v>631.77800000000002</v>
          </cell>
          <cell r="BX62">
            <v>47.586500000000001</v>
          </cell>
          <cell r="BY62">
            <v>677.95480000000009</v>
          </cell>
          <cell r="BZ62">
            <v>4.9415724073379472</v>
          </cell>
          <cell r="CA62">
            <v>4.2554079982074944</v>
          </cell>
          <cell r="CB62">
            <v>5.3803671743178256</v>
          </cell>
          <cell r="CC62">
            <v>4.5507248982902979</v>
          </cell>
          <cell r="CD62">
            <v>3.981937978676044</v>
          </cell>
          <cell r="CE62">
            <v>3.5563922140439073</v>
          </cell>
          <cell r="CF62">
            <v>4.8899947264805519</v>
          </cell>
          <cell r="CG62">
            <v>3.758335709516182</v>
          </cell>
          <cell r="CH62">
            <v>203.41929999999999</v>
          </cell>
          <cell r="CI62">
            <v>1131.8236000000002</v>
          </cell>
          <cell r="CJ62">
            <v>132.81429999999997</v>
          </cell>
          <cell r="CK62">
            <v>539.42740000000003</v>
          </cell>
          <cell r="CL62">
            <v>661.96910000000003</v>
          </cell>
          <cell r="CM62">
            <v>1688.4760000000001</v>
          </cell>
          <cell r="CN62">
            <v>233.80970000000002</v>
          </cell>
          <cell r="CO62">
            <v>1747.5507</v>
          </cell>
          <cell r="CP62">
            <v>449.74770000000001</v>
          </cell>
          <cell r="CQ62">
            <v>6584.2109</v>
          </cell>
          <cell r="CR62">
            <v>1404.2304999999999</v>
          </cell>
          <cell r="CS62">
            <v>6576.5589</v>
          </cell>
          <cell r="CT62">
            <v>98.725399999999993</v>
          </cell>
          <cell r="CU62">
            <v>1040.2138</v>
          </cell>
          <cell r="CV62">
            <v>124.23139999999999</v>
          </cell>
          <cell r="CW62">
            <v>2593.2567000000004</v>
          </cell>
          <cell r="CX62">
            <v>3171.6122</v>
          </cell>
          <cell r="CY62">
            <v>18265.894700000001</v>
          </cell>
        </row>
        <row r="63">
          <cell r="A63">
            <v>43617</v>
          </cell>
          <cell r="B63">
            <v>81.610054000000005</v>
          </cell>
          <cell r="C63">
            <v>62.171953999999999</v>
          </cell>
          <cell r="E63">
            <v>18654</v>
          </cell>
          <cell r="F63">
            <v>259304</v>
          </cell>
          <cell r="Z63">
            <v>1.9082671379436749</v>
          </cell>
          <cell r="AA63">
            <v>1.5852081719317725</v>
          </cell>
          <cell r="AB63">
            <v>1.820196983565586</v>
          </cell>
          <cell r="AC63">
            <v>1.2571353918816601</v>
          </cell>
          <cell r="AD63">
            <v>3143.4591</v>
          </cell>
          <cell r="AE63">
            <v>6045.3514999999998</v>
          </cell>
          <cell r="AF63">
            <v>1224.0411999999999</v>
          </cell>
          <cell r="AG63">
            <v>16328.9665</v>
          </cell>
          <cell r="AH63">
            <v>19.451313566699451</v>
          </cell>
          <cell r="AI63">
            <v>16.887412044944082</v>
          </cell>
          <cell r="AJ63">
            <v>24.471774710980974</v>
          </cell>
          <cell r="AK63">
            <v>18.951988330385582</v>
          </cell>
          <cell r="AL63">
            <v>22.68863874398107</v>
          </cell>
          <cell r="AM63">
            <v>17.847552652009313</v>
          </cell>
          <cell r="AN63">
            <v>15.493553951028781</v>
          </cell>
          <cell r="AO63">
            <v>11.812046833932303</v>
          </cell>
          <cell r="AP63">
            <v>32.737841077647076</v>
          </cell>
          <cell r="AQ63">
            <v>20.524452643278973</v>
          </cell>
          <cell r="AR63">
            <v>9.1697274019401469</v>
          </cell>
          <cell r="AS63">
            <v>7.3127293697795297</v>
          </cell>
          <cell r="AT63">
            <v>21.251300000000001</v>
          </cell>
          <cell r="AU63">
            <v>273.54879999999997</v>
          </cell>
          <cell r="AV63">
            <v>8.5721000000000007</v>
          </cell>
          <cell r="AW63">
            <v>211.96929999999998</v>
          </cell>
          <cell r="AX63">
            <v>59.769800000000004</v>
          </cell>
          <cell r="AY63">
            <v>856.4393</v>
          </cell>
          <cell r="AZ63">
            <v>140.76839999999999</v>
          </cell>
          <cell r="BA63">
            <v>1674.1793</v>
          </cell>
          <cell r="BB63">
            <v>28.113099999999999</v>
          </cell>
          <cell r="BC63">
            <v>364.82150000000001</v>
          </cell>
          <cell r="BD63">
            <v>35.389099999999999</v>
          </cell>
          <cell r="BE63">
            <v>605.87209999999993</v>
          </cell>
          <cell r="BF63">
            <v>21.195419092542938</v>
          </cell>
          <cell r="BG63">
            <v>16.724603835856875</v>
          </cell>
          <cell r="BH63">
            <v>18.826133754305395</v>
          </cell>
          <cell r="BI63">
            <v>11.25086315496514</v>
          </cell>
          <cell r="BJ63">
            <v>85.965500000000006</v>
          </cell>
          <cell r="BK63">
            <v>371.46850000000001</v>
          </cell>
          <cell r="BL63">
            <v>13.936</v>
          </cell>
          <cell r="BM63">
            <v>951.45140000000004</v>
          </cell>
          <cell r="BN63">
            <v>11.992261795572375</v>
          </cell>
          <cell r="BO63">
            <v>7.8208374712390452</v>
          </cell>
          <cell r="BP63">
            <v>10.174455879871774</v>
          </cell>
          <cell r="BQ63">
            <v>6.5317367014693763</v>
          </cell>
          <cell r="BR63">
            <v>6.0776976769138411</v>
          </cell>
          <cell r="BS63">
            <v>4.1038509317315572</v>
          </cell>
          <cell r="BT63">
            <v>41.430800000000005</v>
          </cell>
          <cell r="BU63">
            <v>937.7731</v>
          </cell>
          <cell r="BV63">
            <v>11.853999999999999</v>
          </cell>
          <cell r="BW63">
            <v>949.03530000000001</v>
          </cell>
          <cell r="BX63">
            <v>68.968600000000009</v>
          </cell>
          <cell r="BY63">
            <v>911.08859999999993</v>
          </cell>
          <cell r="BZ63">
            <v>4.9586130821261927</v>
          </cell>
          <cell r="CA63">
            <v>4.3589059549147509</v>
          </cell>
          <cell r="CB63">
            <v>5.4248774949681868</v>
          </cell>
          <cell r="CC63">
            <v>4.6161723086532858</v>
          </cell>
          <cell r="CD63">
            <v>3.8954875585193469</v>
          </cell>
          <cell r="CE63">
            <v>3.4829239305765962</v>
          </cell>
          <cell r="CF63">
            <v>4.9415805559026955</v>
          </cell>
          <cell r="CG63">
            <v>3.8709618831529231</v>
          </cell>
          <cell r="CH63">
            <v>295.53300000000002</v>
          </cell>
          <cell r="CI63">
            <v>1578.5163</v>
          </cell>
          <cell r="CJ63">
            <v>188.05350000000001</v>
          </cell>
          <cell r="CK63">
            <v>758.20219999999995</v>
          </cell>
          <cell r="CL63">
            <v>959.04180000000008</v>
          </cell>
          <cell r="CM63">
            <v>2489.2642999999998</v>
          </cell>
          <cell r="CN63">
            <v>305.67220000000003</v>
          </cell>
          <cell r="CO63">
            <v>2434.1729999999998</v>
          </cell>
          <cell r="CP63">
            <v>623.10469999999998</v>
          </cell>
          <cell r="CQ63">
            <v>8632.8691999999992</v>
          </cell>
          <cell r="CR63">
            <v>1949.1313</v>
          </cell>
          <cell r="CS63">
            <v>9216.6769999999997</v>
          </cell>
          <cell r="CT63">
            <v>118.4825</v>
          </cell>
          <cell r="CU63">
            <v>1429.1242999999999</v>
          </cell>
          <cell r="CV63">
            <v>174.8648</v>
          </cell>
          <cell r="CW63">
            <v>3498.2559999999999</v>
          </cell>
          <cell r="CX63">
            <v>4468.8575999999994</v>
          </cell>
          <cell r="CY63">
            <v>24888.4859</v>
          </cell>
        </row>
        <row r="64">
          <cell r="A64">
            <v>43586</v>
          </cell>
          <cell r="B64">
            <v>76.853821999999994</v>
          </cell>
          <cell r="C64">
            <v>59.573892000000001</v>
          </cell>
          <cell r="E64">
            <v>22647</v>
          </cell>
          <cell r="F64">
            <v>297607</v>
          </cell>
          <cell r="Z64">
            <v>1.9123038375661485</v>
          </cell>
          <cell r="AA64">
            <v>1.5837749035375175</v>
          </cell>
          <cell r="AB64">
            <v>1.805264261450487</v>
          </cell>
          <cell r="AC64">
            <v>1.2584158378017107</v>
          </cell>
          <cell r="AD64">
            <v>2650.482</v>
          </cell>
          <cell r="AE64">
            <v>5112.5317000000005</v>
          </cell>
          <cell r="AF64">
            <v>1068.317</v>
          </cell>
          <cell r="AG64">
            <v>14108.9429</v>
          </cell>
          <cell r="AH64">
            <v>18.683186702333213</v>
          </cell>
          <cell r="AI64">
            <v>15.96238934522979</v>
          </cell>
          <cell r="AJ64">
            <v>25.46876969773373</v>
          </cell>
          <cell r="AK64">
            <v>19.380467048393271</v>
          </cell>
          <cell r="AL64">
            <v>23.340907732887182</v>
          </cell>
          <cell r="AM64">
            <v>17.909388855621568</v>
          </cell>
          <cell r="AN64">
            <v>15.259036439784611</v>
          </cell>
          <cell r="AO64">
            <v>11.304511138263932</v>
          </cell>
          <cell r="AP64">
            <v>31.565564089558727</v>
          </cell>
          <cell r="AQ64">
            <v>19.766853040583623</v>
          </cell>
          <cell r="AR64">
            <v>8.9887107064816725</v>
          </cell>
          <cell r="AS64">
            <v>7.3680786295537297</v>
          </cell>
          <cell r="AT64">
            <v>19.9253</v>
          </cell>
          <cell r="AU64">
            <v>244.42010000000002</v>
          </cell>
          <cell r="AV64">
            <v>10.312100000000001</v>
          </cell>
          <cell r="AW64">
            <v>257.33949999999999</v>
          </cell>
          <cell r="AX64">
            <v>46.8596</v>
          </cell>
          <cell r="AY64">
            <v>679.01139999999998</v>
          </cell>
          <cell r="AZ64">
            <v>87.747500000000002</v>
          </cell>
          <cell r="BA64">
            <v>1117.6248000000001</v>
          </cell>
          <cell r="BB64">
            <v>27.602</v>
          </cell>
          <cell r="BC64">
            <v>356.79169999999999</v>
          </cell>
          <cell r="BD64">
            <v>30.2499</v>
          </cell>
          <cell r="BE64">
            <v>452.34899999999999</v>
          </cell>
          <cell r="BF64">
            <v>20.881878487893047</v>
          </cell>
          <cell r="BG64">
            <v>16.73539499358693</v>
          </cell>
          <cell r="BH64">
            <v>18.761374254294545</v>
          </cell>
          <cell r="BI64">
            <v>11.802096722533998</v>
          </cell>
          <cell r="BJ64">
            <v>83.37769999999999</v>
          </cell>
          <cell r="BK64">
            <v>320.04950000000002</v>
          </cell>
          <cell r="BL64">
            <v>13.913</v>
          </cell>
          <cell r="BM64">
            <v>832.06050000000005</v>
          </cell>
          <cell r="BN64">
            <v>12.221282824877317</v>
          </cell>
          <cell r="BO64">
            <v>7.5946135334893752</v>
          </cell>
          <cell r="BP64">
            <v>10.452132527915065</v>
          </cell>
          <cell r="BQ64">
            <v>6.6950150878577706</v>
          </cell>
          <cell r="BR64">
            <v>6.0706558671735822</v>
          </cell>
          <cell r="BS64">
            <v>4.146279215173637</v>
          </cell>
          <cell r="BT64">
            <v>34.703099999999999</v>
          </cell>
          <cell r="BU64">
            <v>905.18709999999999</v>
          </cell>
          <cell r="BV64">
            <v>10.926</v>
          </cell>
          <cell r="BW64">
            <v>820.22910000000002</v>
          </cell>
          <cell r="BX64">
            <v>59.8917</v>
          </cell>
          <cell r="BY64">
            <v>757.94090000000006</v>
          </cell>
          <cell r="BZ64">
            <v>4.861696308042907</v>
          </cell>
          <cell r="CA64">
            <v>4.4044052368548261</v>
          </cell>
          <cell r="CB64">
            <v>5.5763711445277178</v>
          </cell>
          <cell r="CC64">
            <v>4.5526049392923911</v>
          </cell>
          <cell r="CD64">
            <v>3.916385568371417</v>
          </cell>
          <cell r="CE64">
            <v>3.5339948106209018</v>
          </cell>
          <cell r="CF64">
            <v>5.0694093841407222</v>
          </cell>
          <cell r="CG64">
            <v>3.7867294082021048</v>
          </cell>
          <cell r="CH64">
            <v>220.45760000000001</v>
          </cell>
          <cell r="CI64">
            <v>1244.4416000000001</v>
          </cell>
          <cell r="CJ64">
            <v>180.14329999999998</v>
          </cell>
          <cell r="CK64">
            <v>616.80899999999997</v>
          </cell>
          <cell r="CL64">
            <v>728.33359999999993</v>
          </cell>
          <cell r="CM64">
            <v>1841.2221999999999</v>
          </cell>
          <cell r="CN64">
            <v>259.55279999999999</v>
          </cell>
          <cell r="CO64">
            <v>2102.8919000000001</v>
          </cell>
          <cell r="CP64">
            <v>474.10149999999999</v>
          </cell>
          <cell r="CQ64">
            <v>6940.6855999999998</v>
          </cell>
          <cell r="CR64">
            <v>1543.8036000000002</v>
          </cell>
          <cell r="CS64">
            <v>7441.8437000000004</v>
          </cell>
          <cell r="CT64">
            <v>113.12180000000001</v>
          </cell>
          <cell r="CU64">
            <v>1242.02</v>
          </cell>
          <cell r="CV64">
            <v>150.8587</v>
          </cell>
          <cell r="CW64">
            <v>3100.0402000000004</v>
          </cell>
          <cell r="CX64">
            <v>3836.8607999999999</v>
          </cell>
          <cell r="CY64">
            <v>21390.458300000002</v>
          </cell>
        </row>
        <row r="65">
          <cell r="A65">
            <v>43556</v>
          </cell>
          <cell r="B65">
            <v>76.844206999999997</v>
          </cell>
          <cell r="C65">
            <v>59.430708000000003</v>
          </cell>
          <cell r="E65">
            <v>22733</v>
          </cell>
          <cell r="F65">
            <v>291129</v>
          </cell>
          <cell r="Z65">
            <v>1.8849544253631765</v>
          </cell>
          <cell r="AA65">
            <v>1.582638873520738</v>
          </cell>
          <cell r="AB65">
            <v>1.8430324950383139</v>
          </cell>
          <cell r="AC65">
            <v>1.2584527399809486</v>
          </cell>
          <cell r="AD65">
            <v>2647.8323999999998</v>
          </cell>
          <cell r="AE65">
            <v>5029.3406999999997</v>
          </cell>
          <cell r="AF65">
            <v>1023.4424</v>
          </cell>
          <cell r="AG65">
            <v>14123.627400000001</v>
          </cell>
          <cell r="AH65">
            <v>19.692684619053811</v>
          </cell>
          <cell r="AI65">
            <v>17.060701063733028</v>
          </cell>
          <cell r="AJ65">
            <v>24.456203321006452</v>
          </cell>
          <cell r="AK65">
            <v>18.875436753733243</v>
          </cell>
          <cell r="AL65">
            <v>23.005031533334254</v>
          </cell>
          <cell r="AM65">
            <v>18.03529324606021</v>
          </cell>
          <cell r="AN65">
            <v>15.216642618682103</v>
          </cell>
          <cell r="AO65">
            <v>11.488062516082998</v>
          </cell>
          <cell r="AP65">
            <v>32.369623552272415</v>
          </cell>
          <cell r="AQ65">
            <v>20.272838700439276</v>
          </cell>
          <cell r="AR65">
            <v>9.2067989201847897</v>
          </cell>
          <cell r="AS65">
            <v>7.4640866946253306</v>
          </cell>
          <cell r="AT65">
            <v>16.142700000000001</v>
          </cell>
          <cell r="AU65">
            <v>229.7851</v>
          </cell>
          <cell r="AV65">
            <v>13.791</v>
          </cell>
          <cell r="AW65">
            <v>314.3648</v>
          </cell>
          <cell r="AX65">
            <v>36.231499999999997</v>
          </cell>
          <cell r="AY65">
            <v>707.29680000000008</v>
          </cell>
          <cell r="AZ65">
            <v>80.186899999999994</v>
          </cell>
          <cell r="BA65">
            <v>951.70389999999986</v>
          </cell>
          <cell r="BB65">
            <v>25.937200000000001</v>
          </cell>
          <cell r="BC65">
            <v>338.00959999999998</v>
          </cell>
          <cell r="BD65">
            <v>26.560099999999998</v>
          </cell>
          <cell r="BE65">
            <v>418.78490000000005</v>
          </cell>
          <cell r="BF65">
            <v>21.3636137617043</v>
          </cell>
          <cell r="BG65">
            <v>16.803647633433947</v>
          </cell>
          <cell r="BH65">
            <v>18.489140543793425</v>
          </cell>
          <cell r="BI65">
            <v>11.566517090422989</v>
          </cell>
          <cell r="BJ65">
            <v>77.225899999999996</v>
          </cell>
          <cell r="BK65">
            <v>333.05430000000001</v>
          </cell>
          <cell r="BL65">
            <v>18.279</v>
          </cell>
          <cell r="BM65">
            <v>903.66399999999999</v>
          </cell>
          <cell r="BN65">
            <v>12.208237986270023</v>
          </cell>
          <cell r="BO65">
            <v>7.4933373817114521</v>
          </cell>
          <cell r="BP65">
            <v>10.340911165890624</v>
          </cell>
          <cell r="BQ65">
            <v>6.7546811073222868</v>
          </cell>
          <cell r="BR65">
            <v>6.0504297994269338</v>
          </cell>
          <cell r="BS65">
            <v>4.0899957064127994</v>
          </cell>
          <cell r="BT65">
            <v>33.649000000000001</v>
          </cell>
          <cell r="BU65">
            <v>988.05</v>
          </cell>
          <cell r="BV65">
            <v>10.952999999999999</v>
          </cell>
          <cell r="BW65">
            <v>811.59749999999997</v>
          </cell>
          <cell r="BX65">
            <v>59.33</v>
          </cell>
          <cell r="BY65">
            <v>764.62869999999998</v>
          </cell>
          <cell r="BZ65">
            <v>4.7681463969035649</v>
          </cell>
          <cell r="CA65">
            <v>4.4291239766609891</v>
          </cell>
          <cell r="CB65">
            <v>5.5706879250752595</v>
          </cell>
          <cell r="CC65">
            <v>4.727012925807033</v>
          </cell>
          <cell r="CD65">
            <v>3.8891633839422135</v>
          </cell>
          <cell r="CE65">
            <v>3.6355140691707297</v>
          </cell>
          <cell r="CF65">
            <v>4.8835459761394349</v>
          </cell>
          <cell r="CG65">
            <v>3.9135567505892799</v>
          </cell>
          <cell r="CH65">
            <v>207.3869</v>
          </cell>
          <cell r="CI65">
            <v>1189.4763</v>
          </cell>
          <cell r="CJ65">
            <v>166.82339999999999</v>
          </cell>
          <cell r="CK65">
            <v>561.44269999999995</v>
          </cell>
          <cell r="CL65">
            <v>690.96569999999997</v>
          </cell>
          <cell r="CM65">
            <v>1721.8179</v>
          </cell>
          <cell r="CN65">
            <v>262.95269999999999</v>
          </cell>
          <cell r="CO65">
            <v>2003.8858</v>
          </cell>
          <cell r="CP65">
            <v>420.50400000000002</v>
          </cell>
          <cell r="CQ65">
            <v>6806.1209000000008</v>
          </cell>
          <cell r="CR65">
            <v>1495.1023</v>
          </cell>
          <cell r="CS65">
            <v>6975.4424000000008</v>
          </cell>
          <cell r="CT65">
            <v>110.8732</v>
          </cell>
          <cell r="CU65">
            <v>1318.7186999999999</v>
          </cell>
          <cell r="CV65">
            <v>150.63249999999999</v>
          </cell>
          <cell r="CW65">
            <v>3195.8917999999999</v>
          </cell>
          <cell r="CX65">
            <v>3784.8894</v>
          </cell>
          <cell r="CY65">
            <v>21247.1643</v>
          </cell>
        </row>
        <row r="66">
          <cell r="A66">
            <v>43525</v>
          </cell>
          <cell r="B66">
            <v>76.559635</v>
          </cell>
          <cell r="C66">
            <v>59.427081000000001</v>
          </cell>
          <cell r="E66">
            <v>21377</v>
          </cell>
          <cell r="F66">
            <v>288712</v>
          </cell>
          <cell r="Z66">
            <v>1.910863414809413</v>
          </cell>
          <cell r="AA66">
            <v>1.5890806481073132</v>
          </cell>
          <cell r="AB66">
            <v>1.8017651284810918</v>
          </cell>
          <cell r="AC66">
            <v>1.259062445178651</v>
          </cell>
          <cell r="AD66">
            <v>3412.2162000000003</v>
          </cell>
          <cell r="AE66">
            <v>6470.7246999999998</v>
          </cell>
          <cell r="AF66">
            <v>1351.7203</v>
          </cell>
          <cell r="AG66">
            <v>17639.113600000001</v>
          </cell>
          <cell r="AH66">
            <v>19.076494004444768</v>
          </cell>
          <cell r="AI66">
            <v>16.133127757692048</v>
          </cell>
          <cell r="AJ66">
            <v>23.305408997543196</v>
          </cell>
          <cell r="AK66">
            <v>19.03865336585234</v>
          </cell>
          <cell r="AL66">
            <v>23.384514117443267</v>
          </cell>
          <cell r="AM66">
            <v>17.525447271387058</v>
          </cell>
          <cell r="AN66">
            <v>15.713715703952184</v>
          </cell>
          <cell r="AO66">
            <v>11.018226667332661</v>
          </cell>
          <cell r="AP66">
            <v>31.251544213486998</v>
          </cell>
          <cell r="AQ66">
            <v>19.882379530692663</v>
          </cell>
          <cell r="AR66">
            <v>9.5226224576418428</v>
          </cell>
          <cell r="AS66">
            <v>7.4309957735627217</v>
          </cell>
          <cell r="AT66">
            <v>20.473500000000001</v>
          </cell>
          <cell r="AU66">
            <v>305.1918</v>
          </cell>
          <cell r="AV66">
            <v>29.794799999999999</v>
          </cell>
          <cell r="AW66">
            <v>511.57769999999999</v>
          </cell>
          <cell r="AX66">
            <v>46.183999999999997</v>
          </cell>
          <cell r="AY66">
            <v>939.8768</v>
          </cell>
          <cell r="AZ66">
            <v>81.0261</v>
          </cell>
          <cell r="BA66">
            <v>1121.1320000000001</v>
          </cell>
          <cell r="BB66">
            <v>36.442500000000003</v>
          </cell>
          <cell r="BC66">
            <v>445.11129999999997</v>
          </cell>
          <cell r="BD66">
            <v>40.287399999999998</v>
          </cell>
          <cell r="BE66">
            <v>561.34749999999997</v>
          </cell>
          <cell r="BF66">
            <v>20.76028481087577</v>
          </cell>
          <cell r="BG66">
            <v>16.67163082765628</v>
          </cell>
          <cell r="BH66">
            <v>18.886028523084359</v>
          </cell>
          <cell r="BI66">
            <v>11.767960491920878</v>
          </cell>
          <cell r="BJ66">
            <v>105.59989999999999</v>
          </cell>
          <cell r="BK66">
            <v>420.25900000000001</v>
          </cell>
          <cell r="BL66">
            <v>16.547999999999998</v>
          </cell>
          <cell r="BM66">
            <v>1040.3543</v>
          </cell>
          <cell r="BN66">
            <v>12.320617731081388</v>
          </cell>
          <cell r="BO66">
            <v>7.3762390058026597</v>
          </cell>
          <cell r="BP66">
            <v>10.502762827412988</v>
          </cell>
          <cell r="BQ66">
            <v>6.4026755797227981</v>
          </cell>
          <cell r="BR66">
            <v>6.0720838060025493</v>
          </cell>
          <cell r="BS66">
            <v>4.0868516956387539</v>
          </cell>
          <cell r="BT66">
            <v>41.830500000000001</v>
          </cell>
          <cell r="BU66">
            <v>1184.2156</v>
          </cell>
          <cell r="BV66">
            <v>13.935</v>
          </cell>
          <cell r="BW66">
            <v>1118.5389</v>
          </cell>
          <cell r="BX66">
            <v>71.403000000000006</v>
          </cell>
          <cell r="BY66">
            <v>1002.0736999999999</v>
          </cell>
          <cell r="BZ66">
            <v>4.8835809591695813</v>
          </cell>
          <cell r="CA66">
            <v>4.4119950897293503</v>
          </cell>
          <cell r="CB66">
            <v>5.56145047007361</v>
          </cell>
          <cell r="CC66">
            <v>4.5297384735349651</v>
          </cell>
          <cell r="CD66">
            <v>3.9729976053980973</v>
          </cell>
          <cell r="CE66">
            <v>3.5812366909989515</v>
          </cell>
          <cell r="CF66">
            <v>5.184191334498288</v>
          </cell>
          <cell r="CG66">
            <v>3.8066376840561111</v>
          </cell>
          <cell r="CH66">
            <v>269.358</v>
          </cell>
          <cell r="CI66">
            <v>1556.7370000000001</v>
          </cell>
          <cell r="CJ66">
            <v>200.35160000000002</v>
          </cell>
          <cell r="CK66">
            <v>771.63509999999997</v>
          </cell>
          <cell r="CL66">
            <v>906.95659999999998</v>
          </cell>
          <cell r="CM66">
            <v>2270.2211000000002</v>
          </cell>
          <cell r="CN66">
            <v>377.35379999999998</v>
          </cell>
          <cell r="CO66">
            <v>2735.7554</v>
          </cell>
          <cell r="CP66">
            <v>566.33759999999995</v>
          </cell>
          <cell r="CQ66">
            <v>8810.3744000000006</v>
          </cell>
          <cell r="CR66">
            <v>1935.0724</v>
          </cell>
          <cell r="CS66">
            <v>9481.3231999999989</v>
          </cell>
          <cell r="CT66">
            <v>143.46039999999999</v>
          </cell>
          <cell r="CU66">
            <v>1565.6083000000001</v>
          </cell>
          <cell r="CV66">
            <v>186.05620000000002</v>
          </cell>
          <cell r="CW66">
            <v>4054.4422999999997</v>
          </cell>
          <cell r="CX66">
            <v>4912.2075000000004</v>
          </cell>
          <cell r="CY66">
            <v>26874.0759</v>
          </cell>
        </row>
        <row r="67">
          <cell r="A67">
            <v>43497</v>
          </cell>
          <cell r="B67">
            <v>79.737894999999995</v>
          </cell>
          <cell r="C67">
            <v>60.452711999999998</v>
          </cell>
          <cell r="E67">
            <v>18986</v>
          </cell>
          <cell r="F67">
            <v>248896</v>
          </cell>
          <cell r="Z67">
            <v>1.9058340169132448</v>
          </cell>
          <cell r="AA67">
            <v>1.5838075335464905</v>
          </cell>
          <cell r="AB67">
            <v>1.8121997981127165</v>
          </cell>
          <cell r="AC67">
            <v>1.2567444982615823</v>
          </cell>
          <cell r="AD67">
            <v>2724.8703999999998</v>
          </cell>
          <cell r="AE67">
            <v>5359.2341999999999</v>
          </cell>
          <cell r="AF67">
            <v>1052.6666</v>
          </cell>
          <cell r="AG67">
            <v>14225.4355</v>
          </cell>
          <cell r="AH67">
            <v>19.226265295929412</v>
          </cell>
          <cell r="AI67">
            <v>16.092448142916528</v>
          </cell>
          <cell r="AJ67">
            <v>21.995165164955253</v>
          </cell>
          <cell r="AK67">
            <v>18.919927470433674</v>
          </cell>
          <cell r="AL67">
            <v>21.786203029886952</v>
          </cell>
          <cell r="AM67">
            <v>18.377901558939918</v>
          </cell>
          <cell r="AN67">
            <v>16.045590809407884</v>
          </cell>
          <cell r="AO67">
            <v>11.03824575298899</v>
          </cell>
          <cell r="AP67">
            <v>28.334818577732268</v>
          </cell>
          <cell r="AQ67">
            <v>19.932440613522374</v>
          </cell>
          <cell r="AR67">
            <v>9.8126495029574112</v>
          </cell>
          <cell r="AS67">
            <v>7.3497050504975601</v>
          </cell>
          <cell r="AT67">
            <v>19.220800000000001</v>
          </cell>
          <cell r="AU67">
            <v>253.79849999999999</v>
          </cell>
          <cell r="AV67">
            <v>42.917699999999996</v>
          </cell>
          <cell r="AW67">
            <v>644.81290000000001</v>
          </cell>
          <cell r="AX67">
            <v>69.916800000000009</v>
          </cell>
          <cell r="AY67">
            <v>665.9781999999999</v>
          </cell>
          <cell r="AZ67">
            <v>49.703000000000003</v>
          </cell>
          <cell r="BA67">
            <v>736.07650000000001</v>
          </cell>
          <cell r="BB67">
            <v>34.764199999999995</v>
          </cell>
          <cell r="BC67">
            <v>348.69470000000001</v>
          </cell>
          <cell r="BD67">
            <v>31.395700000000001</v>
          </cell>
          <cell r="BE67">
            <v>431.56540000000001</v>
          </cell>
          <cell r="BF67">
            <v>21.207737158625889</v>
          </cell>
          <cell r="BG67">
            <v>16.560804133800985</v>
          </cell>
          <cell r="BH67">
            <v>18.612432012432013</v>
          </cell>
          <cell r="BI67">
            <v>11.408882025179823</v>
          </cell>
          <cell r="BJ67">
            <v>76.389800000000008</v>
          </cell>
          <cell r="BK67">
            <v>336.77479999999997</v>
          </cell>
          <cell r="BL67">
            <v>12.87</v>
          </cell>
          <cell r="BM67">
            <v>849.36259999999993</v>
          </cell>
          <cell r="BN67">
            <v>12.332712972401733</v>
          </cell>
          <cell r="BO67">
            <v>7.7728426522334475</v>
          </cell>
          <cell r="BP67">
            <v>10.4563806777217</v>
          </cell>
          <cell r="BQ67">
            <v>6.2806432955285771</v>
          </cell>
          <cell r="BR67">
            <v>5.91308741512763</v>
          </cell>
          <cell r="BS67">
            <v>4.1053536553669741</v>
          </cell>
          <cell r="BT67">
            <v>32.078099999999999</v>
          </cell>
          <cell r="BU67">
            <v>833.33690000000001</v>
          </cell>
          <cell r="BV67">
            <v>11.5121</v>
          </cell>
          <cell r="BW67">
            <v>897.4973</v>
          </cell>
          <cell r="BX67">
            <v>54.920699999999997</v>
          </cell>
          <cell r="BY67">
            <v>773.73490000000004</v>
          </cell>
          <cell r="BZ67">
            <v>4.7168962240661294</v>
          </cell>
          <cell r="CA67">
            <v>4.3990550879941477</v>
          </cell>
          <cell r="CB67">
            <v>5.591144142837182</v>
          </cell>
          <cell r="CC67">
            <v>4.5857113373630893</v>
          </cell>
          <cell r="CD67">
            <v>3.9349079296346412</v>
          </cell>
          <cell r="CE67">
            <v>3.5914259905391468</v>
          </cell>
          <cell r="CF67">
            <v>5.0682810533546832</v>
          </cell>
          <cell r="CG67">
            <v>3.8110590639546631</v>
          </cell>
          <cell r="CH67">
            <v>207.6387</v>
          </cell>
          <cell r="CI67">
            <v>1197.4659999999999</v>
          </cell>
          <cell r="CJ67">
            <v>149.58010000000002</v>
          </cell>
          <cell r="CK67">
            <v>665.74739999999997</v>
          </cell>
          <cell r="CL67">
            <v>692.8125</v>
          </cell>
          <cell r="CM67">
            <v>1756.2051999999999</v>
          </cell>
          <cell r="CN67">
            <v>323.31370000000004</v>
          </cell>
          <cell r="CO67">
            <v>2073.4829</v>
          </cell>
          <cell r="CP67">
            <v>468.07840000000004</v>
          </cell>
          <cell r="CQ67">
            <v>6987.8959000000004</v>
          </cell>
          <cell r="CR67">
            <v>1522.5862</v>
          </cell>
          <cell r="CS67">
            <v>7420.8132000000005</v>
          </cell>
          <cell r="CT67">
            <v>104.85289999999999</v>
          </cell>
          <cell r="CU67">
            <v>1269.2995000000001</v>
          </cell>
          <cell r="CV67">
            <v>142.9222</v>
          </cell>
          <cell r="CW67">
            <v>3123.2737000000002</v>
          </cell>
          <cell r="CX67">
            <v>3909.2851000000001</v>
          </cell>
          <cell r="CY67">
            <v>21825.984499999999</v>
          </cell>
        </row>
        <row r="68">
          <cell r="A68">
            <v>43466</v>
          </cell>
          <cell r="B68">
            <v>84.014309999999995</v>
          </cell>
          <cell r="C68">
            <v>63.028320999999998</v>
          </cell>
          <cell r="E68">
            <v>20659</v>
          </cell>
          <cell r="F68">
            <v>266059</v>
          </cell>
        </row>
        <row r="69">
          <cell r="A69">
            <v>43435</v>
          </cell>
          <cell r="B69">
            <v>84.031987999999998</v>
          </cell>
          <cell r="C69">
            <v>63.954493999999997</v>
          </cell>
          <cell r="E69">
            <v>18950</v>
          </cell>
          <cell r="F69">
            <v>259467</v>
          </cell>
        </row>
        <row r="70">
          <cell r="A70">
            <v>43405</v>
          </cell>
          <cell r="B70">
            <v>84.576714999999993</v>
          </cell>
          <cell r="C70">
            <v>64.851353000000003</v>
          </cell>
          <cell r="E70">
            <v>16992</v>
          </cell>
          <cell r="F70">
            <v>247641</v>
          </cell>
        </row>
        <row r="71">
          <cell r="A71">
            <v>43374</v>
          </cell>
          <cell r="B71">
            <v>88.461956999999998</v>
          </cell>
          <cell r="C71">
            <v>65.790706</v>
          </cell>
          <cell r="E71">
            <v>17849</v>
          </cell>
          <cell r="F71">
            <v>270642</v>
          </cell>
        </row>
        <row r="72">
          <cell r="A72">
            <v>43344</v>
          </cell>
          <cell r="B72">
            <v>88.676227999999995</v>
          </cell>
          <cell r="C72">
            <v>65.789738</v>
          </cell>
          <cell r="E72">
            <v>16766</v>
          </cell>
          <cell r="F72">
            <v>269543</v>
          </cell>
        </row>
        <row r="73">
          <cell r="A73">
            <v>43313</v>
          </cell>
          <cell r="B73">
            <v>87.930062000000007</v>
          </cell>
          <cell r="C73">
            <v>65.124694000000005</v>
          </cell>
          <cell r="E73">
            <v>14248</v>
          </cell>
          <cell r="F73">
            <v>243945</v>
          </cell>
        </row>
        <row r="74">
          <cell r="A74">
            <v>43282</v>
          </cell>
          <cell r="B74">
            <v>86.776083999999997</v>
          </cell>
          <cell r="C74">
            <v>63.988543999999997</v>
          </cell>
          <cell r="E74">
            <v>14930</v>
          </cell>
          <cell r="F74">
            <v>252851</v>
          </cell>
        </row>
        <row r="75">
          <cell r="A75">
            <v>43252</v>
          </cell>
          <cell r="B75">
            <v>81.894267999999997</v>
          </cell>
          <cell r="C75">
            <v>62.484943000000001</v>
          </cell>
          <cell r="E75">
            <v>16578</v>
          </cell>
          <cell r="F75">
            <v>259677</v>
          </cell>
        </row>
        <row r="76">
          <cell r="A76">
            <v>43221</v>
          </cell>
          <cell r="B76">
            <v>78.287998999999999</v>
          </cell>
          <cell r="C76">
            <v>59.460526999999999</v>
          </cell>
          <cell r="E76">
            <v>21354</v>
          </cell>
          <cell r="F76">
            <v>299542</v>
          </cell>
        </row>
        <row r="77">
          <cell r="A77">
            <v>43191</v>
          </cell>
          <cell r="B77">
            <v>77.459126999999995</v>
          </cell>
          <cell r="C77">
            <v>59.344059000000001</v>
          </cell>
          <cell r="E77">
            <v>21387</v>
          </cell>
          <cell r="F77">
            <v>298220</v>
          </cell>
        </row>
        <row r="78">
          <cell r="A78">
            <v>43160</v>
          </cell>
          <cell r="B78">
            <v>77.097543999999999</v>
          </cell>
          <cell r="C78">
            <v>59.995406000000003</v>
          </cell>
          <cell r="E78">
            <v>20347</v>
          </cell>
          <cell r="F78">
            <v>293535</v>
          </cell>
        </row>
        <row r="79">
          <cell r="A79">
            <v>43132</v>
          </cell>
          <cell r="B79">
            <v>78.467517000000001</v>
          </cell>
          <cell r="C79">
            <v>62.295690999999998</v>
          </cell>
          <cell r="E79">
            <v>18201</v>
          </cell>
          <cell r="F79">
            <v>260241</v>
          </cell>
        </row>
        <row r="80">
          <cell r="A80">
            <v>43101</v>
          </cell>
          <cell r="B80">
            <v>82.025193999999999</v>
          </cell>
          <cell r="C80">
            <v>63.238013000000002</v>
          </cell>
          <cell r="E80">
            <v>19833</v>
          </cell>
          <cell r="F80">
            <v>281696</v>
          </cell>
        </row>
        <row r="81">
          <cell r="A81">
            <v>43070</v>
          </cell>
          <cell r="B81">
            <v>83.128850999999997</v>
          </cell>
          <cell r="C81">
            <v>64.311169000000007</v>
          </cell>
          <cell r="E81">
            <v>18170</v>
          </cell>
          <cell r="F81">
            <v>271375</v>
          </cell>
        </row>
        <row r="82">
          <cell r="A82">
            <v>43040</v>
          </cell>
          <cell r="B82">
            <v>83.680537000000001</v>
          </cell>
          <cell r="C82">
            <v>65.202327999999994</v>
          </cell>
          <cell r="E82">
            <v>17263</v>
          </cell>
          <cell r="F82">
            <v>253637</v>
          </cell>
        </row>
        <row r="83">
          <cell r="A83">
            <v>43009</v>
          </cell>
          <cell r="B83">
            <v>87.202502999999993</v>
          </cell>
          <cell r="C83">
            <v>65.519611999999995</v>
          </cell>
          <cell r="E83">
            <v>16859</v>
          </cell>
          <cell r="F83">
            <v>272826</v>
          </cell>
        </row>
        <row r="84">
          <cell r="A84">
            <v>42979</v>
          </cell>
          <cell r="B84">
            <v>89.308183</v>
          </cell>
          <cell r="C84">
            <v>63.748606000000002</v>
          </cell>
          <cell r="E84">
            <v>15278</v>
          </cell>
          <cell r="F84">
            <v>275411</v>
          </cell>
        </row>
      </sheetData>
      <sheetData sheetId="5">
        <row r="8">
          <cell r="A8">
            <v>45323</v>
          </cell>
          <cell r="AH8">
            <v>6.4152000000000005</v>
          </cell>
          <cell r="AI8">
            <v>268.52800000000002</v>
          </cell>
          <cell r="AJ8">
            <v>60.414900000000003</v>
          </cell>
          <cell r="AK8">
            <v>122.75200000000001</v>
          </cell>
          <cell r="AL8">
            <v>10.832699999999999</v>
          </cell>
          <cell r="AM8">
            <v>226.00110000000001</v>
          </cell>
          <cell r="AN8">
            <v>1939.7492999999995</v>
          </cell>
          <cell r="AO8">
            <v>1716.829</v>
          </cell>
          <cell r="AP8">
            <v>4486.4449999999997</v>
          </cell>
          <cell r="AQ8">
            <v>175.1294</v>
          </cell>
          <cell r="AS8">
            <v>2.2853000000000003</v>
          </cell>
          <cell r="AT8">
            <v>32.797800000000002</v>
          </cell>
          <cell r="AU8">
            <v>0.38900000000000001</v>
          </cell>
          <cell r="AV8">
            <v>10.760400000000001</v>
          </cell>
          <cell r="AW8">
            <v>1.5110000000000001</v>
          </cell>
          <cell r="AX8">
            <v>41.387599999999999</v>
          </cell>
          <cell r="AY8">
            <v>1.8579000000000001</v>
          </cell>
          <cell r="AZ8">
            <v>35.263800000000003</v>
          </cell>
          <cell r="BA8">
            <v>7.3500000000000005</v>
          </cell>
          <cell r="BB8">
            <v>94.770600000000002</v>
          </cell>
          <cell r="BC8">
            <v>6.6607000000000003</v>
          </cell>
          <cell r="BD8">
            <v>89.961500000000001</v>
          </cell>
          <cell r="BE8">
            <v>5.9018999999999995</v>
          </cell>
          <cell r="BF8">
            <v>56.914999999999999</v>
          </cell>
          <cell r="BG8">
            <v>13.544800000000002</v>
          </cell>
          <cell r="BH8">
            <v>71.731300000000005</v>
          </cell>
          <cell r="BI8">
            <v>193.26769999999999</v>
          </cell>
          <cell r="BJ8">
            <v>1048.9251000000002</v>
          </cell>
          <cell r="BK8">
            <v>10.312700000000001</v>
          </cell>
          <cell r="BL8">
            <v>119.9971</v>
          </cell>
          <cell r="BM8">
            <v>2.552</v>
          </cell>
          <cell r="BN8">
            <v>96.495999999999995</v>
          </cell>
          <cell r="BO8">
            <v>10.890499999999999</v>
          </cell>
          <cell r="BP8">
            <v>137.2945</v>
          </cell>
          <cell r="BQ8">
            <v>7.6012000000000013</v>
          </cell>
          <cell r="BR8">
            <v>242.63500000000005</v>
          </cell>
          <cell r="BS8">
            <v>4.3871000000000002</v>
          </cell>
          <cell r="BT8">
            <v>109.542</v>
          </cell>
          <cell r="BU8">
            <v>3.2121</v>
          </cell>
          <cell r="BV8">
            <v>109.12990000000001</v>
          </cell>
          <cell r="BW8">
            <v>6.3051000000000004</v>
          </cell>
          <cell r="BX8">
            <v>279.9538</v>
          </cell>
          <cell r="BY8">
            <v>23.5381</v>
          </cell>
          <cell r="BZ8">
            <v>336.95230000000004</v>
          </cell>
          <cell r="CA8">
            <v>53.728657069093771</v>
          </cell>
          <cell r="CB8">
            <v>42.818612833787633</v>
          </cell>
          <cell r="CD8">
            <v>59.532133676092542</v>
          </cell>
          <cell r="CE8">
            <v>60.119279952418125</v>
          </cell>
          <cell r="CG8">
            <v>89.960953011250822</v>
          </cell>
          <cell r="CH8">
            <v>73.195007683460759</v>
          </cell>
          <cell r="CJ8">
            <v>41.357554227891704</v>
          </cell>
          <cell r="CK8">
            <v>44.781710989740183</v>
          </cell>
          <cell r="CM8">
            <v>39.47038095238095</v>
          </cell>
          <cell r="CN8">
            <v>40.512953384277402</v>
          </cell>
          <cell r="CP8">
            <v>75.344663473809064</v>
          </cell>
          <cell r="CQ8">
            <v>51.687796446257565</v>
          </cell>
          <cell r="CS8">
            <v>81.096867110591504</v>
          </cell>
          <cell r="CT8">
            <v>65.049171571641921</v>
          </cell>
          <cell r="CV8">
            <v>38.820248360994626</v>
          </cell>
          <cell r="CW8">
            <v>31.693722266291008</v>
          </cell>
          <cell r="CY8">
            <v>22.693257072961494</v>
          </cell>
          <cell r="CZ8">
            <v>17.461467839791421</v>
          </cell>
          <cell r="DB8">
            <v>31.668389461537711</v>
          </cell>
          <cell r="DC8">
            <v>25.154449565864507</v>
          </cell>
          <cell r="DE8">
            <v>34.56073667711599</v>
          </cell>
          <cell r="DF8">
            <v>21.2098118056707</v>
          </cell>
          <cell r="DH8">
            <v>57.016399614342774</v>
          </cell>
          <cell r="DI8">
            <v>46.723454326283999</v>
          </cell>
          <cell r="DK8">
            <v>14.811108772299109</v>
          </cell>
          <cell r="DL8">
            <v>16.89065427493972</v>
          </cell>
          <cell r="DN8">
            <v>58.711700211985132</v>
          </cell>
          <cell r="DO8">
            <v>34.702499497909479</v>
          </cell>
          <cell r="DQ8">
            <v>21.37844400859251</v>
          </cell>
          <cell r="DR8">
            <v>15.410195555938381</v>
          </cell>
          <cell r="DT8">
            <v>28.321358899938144</v>
          </cell>
          <cell r="DU8">
            <v>14.682870530780436</v>
          </cell>
          <cell r="DW8">
            <v>30.112252050930195</v>
          </cell>
          <cell r="DX8">
            <v>21.957225696337435</v>
          </cell>
          <cell r="DZ8">
            <v>28.09</v>
          </cell>
          <cell r="EA8">
            <v>1814.1159</v>
          </cell>
          <cell r="EB8">
            <v>5.8070000000000004</v>
          </cell>
          <cell r="EC8">
            <v>401.66680000000002</v>
          </cell>
          <cell r="ED8">
            <v>56.619</v>
          </cell>
          <cell r="EE8">
            <v>956.15620000000001</v>
          </cell>
          <cell r="EF8">
            <v>24.027000000000001</v>
          </cell>
          <cell r="EG8">
            <v>599.00990000000002</v>
          </cell>
          <cell r="EJ8">
            <v>54.864257742969031</v>
          </cell>
          <cell r="EK8">
            <v>21.787383319886011</v>
          </cell>
          <cell r="EM8">
            <v>16.53779920785259</v>
          </cell>
          <cell r="EN8">
            <v>8.0369510250784995</v>
          </cell>
          <cell r="EP8">
            <v>18.696654833183207</v>
          </cell>
          <cell r="EQ8">
            <v>10.991480889837874</v>
          </cell>
          <cell r="ES8">
            <v>18.150747076205935</v>
          </cell>
          <cell r="ET8">
            <v>10.332059954267866</v>
          </cell>
          <cell r="EV8">
            <v>6.6385000000000005</v>
          </cell>
          <cell r="EW8">
            <v>736.14290000000017</v>
          </cell>
          <cell r="EX8">
            <v>16.121400000000001</v>
          </cell>
          <cell r="EY8">
            <v>485.43</v>
          </cell>
          <cell r="EZ8">
            <v>3.2808999999999995</v>
          </cell>
          <cell r="FA8">
            <v>215.28</v>
          </cell>
          <cell r="FB8">
            <v>10.710900000000001</v>
          </cell>
          <cell r="FC8">
            <v>628.89089999999987</v>
          </cell>
          <cell r="FD8">
            <v>2.6344000000000003</v>
          </cell>
          <cell r="FE8">
            <v>151.21109999999999</v>
          </cell>
          <cell r="FF8">
            <v>25.688800000000001</v>
          </cell>
          <cell r="FG8">
            <v>908.49090000000001</v>
          </cell>
          <cell r="FH8">
            <v>46.605499999999999</v>
          </cell>
          <cell r="FI8">
            <v>615.13059999999996</v>
          </cell>
          <cell r="FJ8">
            <v>16.925900000000002</v>
          </cell>
          <cell r="FK8">
            <v>204.0489</v>
          </cell>
          <cell r="FL8">
            <v>21.989000000000001</v>
          </cell>
          <cell r="FM8">
            <v>549.03880000000004</v>
          </cell>
          <cell r="FN8">
            <v>28.957038487610152</v>
          </cell>
          <cell r="FO8">
            <v>16.843302978266852</v>
          </cell>
          <cell r="FQ8">
            <v>19.094079918617489</v>
          </cell>
          <cell r="FR8">
            <v>10.01394948808273</v>
          </cell>
          <cell r="FT8">
            <v>73.81111890030175</v>
          </cell>
          <cell r="FU8">
            <v>46.056182645856559</v>
          </cell>
          <cell r="FW8">
            <v>51.70993100486421</v>
          </cell>
          <cell r="FX8">
            <v>33.287600281702289</v>
          </cell>
          <cell r="FZ8">
            <v>28.155215608867294</v>
          </cell>
          <cell r="GA8">
            <v>21.090451693030474</v>
          </cell>
          <cell r="GC8">
            <v>48.659470274983647</v>
          </cell>
          <cell r="GD8">
            <v>24.013693367759657</v>
          </cell>
          <cell r="GF8">
            <v>32.937541706450958</v>
          </cell>
          <cell r="GG8">
            <v>22.556186442358747</v>
          </cell>
          <cell r="GI8">
            <v>86.368116318777723</v>
          </cell>
          <cell r="GJ8">
            <v>66.493927681060768</v>
          </cell>
          <cell r="GL8">
            <v>24.341607167219973</v>
          </cell>
          <cell r="GM8">
            <v>10.837065977850743</v>
          </cell>
          <cell r="GP8">
            <v>518.29119999999989</v>
          </cell>
          <cell r="GQ8">
            <v>9619.0504000000019</v>
          </cell>
          <cell r="GR8">
            <v>190.24850000000001</v>
          </cell>
          <cell r="GS8">
            <v>6180.3930999999966</v>
          </cell>
        </row>
        <row r="9">
          <cell r="A9">
            <v>45292</v>
          </cell>
          <cell r="AH9">
            <v>17.753</v>
          </cell>
          <cell r="AI9">
            <v>203.28660000000002</v>
          </cell>
          <cell r="AJ9">
            <v>48.245400000000004</v>
          </cell>
          <cell r="AK9">
            <v>114.11450000000001</v>
          </cell>
          <cell r="AL9">
            <v>10.8802</v>
          </cell>
          <cell r="AM9">
            <v>253.23480000000004</v>
          </cell>
          <cell r="AN9">
            <v>2046.4921999999997</v>
          </cell>
          <cell r="AO9">
            <v>1767.6224000000002</v>
          </cell>
          <cell r="AP9">
            <v>4457.4461000000019</v>
          </cell>
          <cell r="AQ9">
            <v>124.03630000000001</v>
          </cell>
          <cell r="AS9">
            <v>2.9344999999999999</v>
          </cell>
          <cell r="AT9">
            <v>23.985800000000001</v>
          </cell>
          <cell r="AU9">
            <v>0.34</v>
          </cell>
          <cell r="AV9">
            <v>8.6546000000000003</v>
          </cell>
          <cell r="AW9">
            <v>2.3620999999999999</v>
          </cell>
          <cell r="AX9">
            <v>48.216900000000003</v>
          </cell>
          <cell r="AY9">
            <v>0.52900000000000003</v>
          </cell>
          <cell r="AZ9">
            <v>21.533099999999997</v>
          </cell>
          <cell r="BA9">
            <v>3.7486000000000002</v>
          </cell>
          <cell r="BB9">
            <v>105.47880000000001</v>
          </cell>
          <cell r="BC9">
            <v>9.3997000000000011</v>
          </cell>
          <cell r="BD9">
            <v>60.086199999999998</v>
          </cell>
          <cell r="BE9">
            <v>4.6126000000000005</v>
          </cell>
          <cell r="BF9">
            <v>47.044499999999999</v>
          </cell>
          <cell r="BG9">
            <v>10.311099999999998</v>
          </cell>
          <cell r="BH9">
            <v>88.316100000000006</v>
          </cell>
          <cell r="BI9">
            <v>135.64419999999998</v>
          </cell>
          <cell r="BJ9">
            <v>1122.9835</v>
          </cell>
          <cell r="BK9">
            <v>12.3786</v>
          </cell>
          <cell r="BL9">
            <v>119.9121</v>
          </cell>
          <cell r="BM9">
            <v>3.3730000000000002</v>
          </cell>
          <cell r="BN9">
            <v>109.904</v>
          </cell>
          <cell r="BO9">
            <v>9.5883000000000003</v>
          </cell>
          <cell r="BP9">
            <v>138.44530000000003</v>
          </cell>
          <cell r="BQ9">
            <v>3.9580000000000002</v>
          </cell>
          <cell r="BR9">
            <v>288.44870000000003</v>
          </cell>
          <cell r="BS9">
            <v>6.6363000000000003</v>
          </cell>
          <cell r="BT9">
            <v>146.88670000000002</v>
          </cell>
          <cell r="BU9">
            <v>3.5658000000000003</v>
          </cell>
          <cell r="BV9">
            <v>80.204499999999996</v>
          </cell>
          <cell r="BW9">
            <v>12.333399999999999</v>
          </cell>
          <cell r="BX9">
            <v>214.37119999999999</v>
          </cell>
          <cell r="BY9">
            <v>5.7570000000000006</v>
          </cell>
          <cell r="BZ9">
            <v>370.66239999999999</v>
          </cell>
          <cell r="CA9">
            <v>35.465224058613053</v>
          </cell>
          <cell r="CB9">
            <v>45.379311926223018</v>
          </cell>
          <cell r="CD9">
            <v>60.294117647058826</v>
          </cell>
          <cell r="CE9">
            <v>64.366718276985637</v>
          </cell>
          <cell r="CG9">
            <v>74.729901358960248</v>
          </cell>
          <cell r="CH9">
            <v>67.624851452499016</v>
          </cell>
          <cell r="CJ9">
            <v>64.739130434782609</v>
          </cell>
          <cell r="CK9">
            <v>45.360022477023747</v>
          </cell>
          <cell r="CM9">
            <v>54.271354639065251</v>
          </cell>
          <cell r="CN9">
            <v>37.27813077130191</v>
          </cell>
          <cell r="CP9">
            <v>61.071566113812139</v>
          </cell>
          <cell r="CQ9">
            <v>51.605523398051467</v>
          </cell>
          <cell r="CS9">
            <v>75.111390538958503</v>
          </cell>
          <cell r="CT9">
            <v>66.238261645888471</v>
          </cell>
          <cell r="CV9">
            <v>41.244862332825797</v>
          </cell>
          <cell r="CW9">
            <v>31.50660638320759</v>
          </cell>
          <cell r="CY9">
            <v>25.023071388234811</v>
          </cell>
          <cell r="CZ9">
            <v>17.118513673620313</v>
          </cell>
          <cell r="DB9">
            <v>33.907881343609127</v>
          </cell>
          <cell r="DC9">
            <v>26.340279254553963</v>
          </cell>
          <cell r="DE9">
            <v>32.06018381262971</v>
          </cell>
          <cell r="DF9">
            <v>21.89165089532683</v>
          </cell>
          <cell r="DH9">
            <v>64.13137886799538</v>
          </cell>
          <cell r="DI9">
            <v>43.669259989324303</v>
          </cell>
          <cell r="DK9">
            <v>14.577993936331479</v>
          </cell>
          <cell r="DL9">
            <v>15.913401585793244</v>
          </cell>
          <cell r="DN9">
            <v>42.393954462577035</v>
          </cell>
          <cell r="DO9">
            <v>28.6163008631823</v>
          </cell>
          <cell r="DQ9">
            <v>24.349907454147733</v>
          </cell>
          <cell r="DR9">
            <v>16.110790541677837</v>
          </cell>
          <cell r="DT9">
            <v>19.754706731314968</v>
          </cell>
          <cell r="DU9">
            <v>14.664378890447972</v>
          </cell>
          <cell r="DW9">
            <v>23.916692721903768</v>
          </cell>
          <cell r="DX9">
            <v>20.825721734926447</v>
          </cell>
          <cell r="DZ9">
            <v>28.027000000000001</v>
          </cell>
          <cell r="EA9">
            <v>1836.1772000000001</v>
          </cell>
          <cell r="EB9">
            <v>4.7690000000000001</v>
          </cell>
          <cell r="EC9">
            <v>316.76330000000007</v>
          </cell>
          <cell r="ED9">
            <v>55.438499999999998</v>
          </cell>
          <cell r="EE9">
            <v>962.72359999999992</v>
          </cell>
          <cell r="EF9">
            <v>16.007000000000001</v>
          </cell>
          <cell r="EG9">
            <v>725.86209999999994</v>
          </cell>
          <cell r="EJ9">
            <v>54.904128162129375</v>
          </cell>
          <cell r="EK9">
            <v>21.241963248427222</v>
          </cell>
          <cell r="EM9">
            <v>16.907737471167959</v>
          </cell>
          <cell r="EN9">
            <v>8.5392180849233483</v>
          </cell>
          <cell r="EP9">
            <v>16.67555940366352</v>
          </cell>
          <cell r="EQ9">
            <v>11.133003699088713</v>
          </cell>
          <cell r="ES9">
            <v>21.460798400699694</v>
          </cell>
          <cell r="ET9">
            <v>9.5936279081109213</v>
          </cell>
          <cell r="EV9">
            <v>7.1085000000000003</v>
          </cell>
          <cell r="EW9">
            <v>700.56769999999995</v>
          </cell>
          <cell r="EX9">
            <v>14.522200000000002</v>
          </cell>
          <cell r="EY9">
            <v>466.98280000000005</v>
          </cell>
          <cell r="EZ9">
            <v>2.4814000000000003</v>
          </cell>
          <cell r="FA9">
            <v>199.99120000000002</v>
          </cell>
          <cell r="FB9">
            <v>8.7649000000000008</v>
          </cell>
          <cell r="FC9">
            <v>599.89549999999997</v>
          </cell>
          <cell r="FD9">
            <v>2.8013000000000003</v>
          </cell>
          <cell r="FE9">
            <v>174.4813</v>
          </cell>
          <cell r="FF9">
            <v>25.8203</v>
          </cell>
          <cell r="FG9">
            <v>880.94449999999995</v>
          </cell>
          <cell r="FH9">
            <v>32.111900000000006</v>
          </cell>
          <cell r="FI9">
            <v>599.12340000000006</v>
          </cell>
          <cell r="FJ9">
            <v>13.713799999999999</v>
          </cell>
          <cell r="FK9">
            <v>205.44320000000002</v>
          </cell>
          <cell r="FL9">
            <v>25.218900000000001</v>
          </cell>
          <cell r="FM9">
            <v>588.97689999999989</v>
          </cell>
          <cell r="FN9">
            <v>24.222620806077231</v>
          </cell>
          <cell r="FO9">
            <v>16.714728212562473</v>
          </cell>
          <cell r="FQ9">
            <v>18.36612909889686</v>
          </cell>
          <cell r="FR9">
            <v>9.7590881291559359</v>
          </cell>
          <cell r="FT9">
            <v>76.590311920689942</v>
          </cell>
          <cell r="FU9">
            <v>45.127487609454818</v>
          </cell>
          <cell r="FW9">
            <v>53.67810243128843</v>
          </cell>
          <cell r="FX9">
            <v>32.138245244380052</v>
          </cell>
          <cell r="FZ9">
            <v>17.524684967693567</v>
          </cell>
          <cell r="GA9">
            <v>19.809512538019835</v>
          </cell>
          <cell r="GC9">
            <v>47.424460598831153</v>
          </cell>
          <cell r="GD9">
            <v>23.918201884454696</v>
          </cell>
          <cell r="GF9">
            <v>37.073832442178755</v>
          </cell>
          <cell r="GG9">
            <v>22.359171749926645</v>
          </cell>
          <cell r="GI9">
            <v>85.065138765331298</v>
          </cell>
          <cell r="GJ9">
            <v>65.278210717122789</v>
          </cell>
          <cell r="GL9">
            <v>22.031944295746438</v>
          </cell>
          <cell r="GM9">
            <v>10.335552209263216</v>
          </cell>
          <cell r="GP9">
            <v>430.48319999999995</v>
          </cell>
          <cell r="GQ9">
            <v>9764.8473000000013</v>
          </cell>
          <cell r="GR9">
            <v>174.00000000000006</v>
          </cell>
          <cell r="GS9">
            <v>6072.5326999999934</v>
          </cell>
        </row>
        <row r="10">
          <cell r="A10">
            <v>45261</v>
          </cell>
          <cell r="AH10">
            <v>25.567199999999996</v>
          </cell>
          <cell r="AI10">
            <v>286.8134</v>
          </cell>
          <cell r="AJ10">
            <v>94.640900000000016</v>
          </cell>
          <cell r="AK10">
            <v>150.87320000000003</v>
          </cell>
          <cell r="AL10">
            <v>11.332900000000002</v>
          </cell>
          <cell r="AM10">
            <v>395.85500000000002</v>
          </cell>
          <cell r="AN10">
            <v>2942.0486999999998</v>
          </cell>
          <cell r="AO10">
            <v>2341.9584</v>
          </cell>
          <cell r="AP10">
            <v>5309.6931000000013</v>
          </cell>
          <cell r="AQ10">
            <v>250.08999999999997</v>
          </cell>
          <cell r="AS10">
            <v>0.45500000000000002</v>
          </cell>
          <cell r="AT10">
            <v>36.138100000000001</v>
          </cell>
          <cell r="AU10">
            <v>0.39300000000000002</v>
          </cell>
          <cell r="AV10">
            <v>12.298999999999999</v>
          </cell>
          <cell r="AW10">
            <v>6.656299999999999</v>
          </cell>
          <cell r="AX10">
            <v>66.5869</v>
          </cell>
          <cell r="AY10">
            <v>1.9177000000000002</v>
          </cell>
          <cell r="AZ10">
            <v>35.039400000000001</v>
          </cell>
          <cell r="BA10">
            <v>9.5867000000000004</v>
          </cell>
          <cell r="BB10">
            <v>222.5033</v>
          </cell>
          <cell r="BC10">
            <v>20.387699999999999</v>
          </cell>
          <cell r="BD10">
            <v>175.2313</v>
          </cell>
          <cell r="BE10">
            <v>10.655799999999999</v>
          </cell>
          <cell r="BF10">
            <v>217.4068</v>
          </cell>
          <cell r="BG10">
            <v>18.154400000000003</v>
          </cell>
          <cell r="BH10">
            <v>96.527600000000007</v>
          </cell>
          <cell r="BI10">
            <v>156.10929999999999</v>
          </cell>
          <cell r="BJ10">
            <v>1252.9025999999999</v>
          </cell>
          <cell r="BK10">
            <v>19.630599999999998</v>
          </cell>
          <cell r="BL10">
            <v>137.54760000000002</v>
          </cell>
          <cell r="BM10">
            <v>3.8439999999999999</v>
          </cell>
          <cell r="BN10">
            <v>106.57600000000001</v>
          </cell>
          <cell r="BO10">
            <v>18.078800000000001</v>
          </cell>
          <cell r="BP10">
            <v>178.45810000000003</v>
          </cell>
          <cell r="BQ10">
            <v>8.1349</v>
          </cell>
          <cell r="BR10">
            <v>406.851</v>
          </cell>
          <cell r="BS10">
            <v>20.207699999999999</v>
          </cell>
          <cell r="BT10">
            <v>435.32990000000001</v>
          </cell>
          <cell r="BU10">
            <v>4.4051999999999998</v>
          </cell>
          <cell r="BV10">
            <v>115.6242</v>
          </cell>
          <cell r="BW10">
            <v>7.7848999999999995</v>
          </cell>
          <cell r="BX10">
            <v>258.85640000000001</v>
          </cell>
          <cell r="BY10">
            <v>15.7013</v>
          </cell>
          <cell r="BZ10">
            <v>405.29039999999998</v>
          </cell>
          <cell r="CA10">
            <v>51.881318681318682</v>
          </cell>
          <cell r="CB10">
            <v>45.423885040995515</v>
          </cell>
          <cell r="CD10">
            <v>60.989821882951652</v>
          </cell>
          <cell r="CE10">
            <v>58.796666395641921</v>
          </cell>
          <cell r="CG10">
            <v>79.636029025134093</v>
          </cell>
          <cell r="CH10">
            <v>72.833793133484221</v>
          </cell>
          <cell r="CJ10">
            <v>57.375449757522027</v>
          </cell>
          <cell r="CK10">
            <v>49.22814888382792</v>
          </cell>
          <cell r="CM10">
            <v>47.965598172468106</v>
          </cell>
          <cell r="CN10">
            <v>38.165527432626845</v>
          </cell>
          <cell r="CP10">
            <v>68.902362699078381</v>
          </cell>
          <cell r="CQ10">
            <v>52.125531226441851</v>
          </cell>
          <cell r="CS10">
            <v>70.940896037838556</v>
          </cell>
          <cell r="CT10">
            <v>63.276278386876584</v>
          </cell>
          <cell r="CV10">
            <v>38.640070726655793</v>
          </cell>
          <cell r="CW10">
            <v>32.047542878927892</v>
          </cell>
          <cell r="CY10">
            <v>26.001245281350954</v>
          </cell>
          <cell r="CZ10">
            <v>17.479829956454719</v>
          </cell>
          <cell r="DB10">
            <v>32.077827473434333</v>
          </cell>
          <cell r="DC10">
            <v>25.838333057065338</v>
          </cell>
          <cell r="DE10">
            <v>35.215140478668054</v>
          </cell>
          <cell r="DF10">
            <v>22.792598708902567</v>
          </cell>
          <cell r="DH10">
            <v>57.731453415049671</v>
          </cell>
          <cell r="DI10">
            <v>46.771553658814021</v>
          </cell>
          <cell r="DK10">
            <v>16.065888947620746</v>
          </cell>
          <cell r="DL10">
            <v>16.877993663527924</v>
          </cell>
          <cell r="DN10">
            <v>39.553442499641228</v>
          </cell>
          <cell r="DO10">
            <v>30.033484950149298</v>
          </cell>
          <cell r="DQ10">
            <v>23.422205575229274</v>
          </cell>
          <cell r="DR10">
            <v>16.160303811831781</v>
          </cell>
          <cell r="DT10">
            <v>24.672365733663888</v>
          </cell>
          <cell r="DU10">
            <v>15.007378994685858</v>
          </cell>
          <cell r="DW10">
            <v>26.217434225191546</v>
          </cell>
          <cell r="DX10">
            <v>22.365653368547591</v>
          </cell>
          <cell r="DZ10">
            <v>35.106999999999999</v>
          </cell>
          <cell r="EA10">
            <v>2079.3121999999998</v>
          </cell>
          <cell r="EB10">
            <v>7.298</v>
          </cell>
          <cell r="EC10">
            <v>346.83790000000005</v>
          </cell>
          <cell r="ED10">
            <v>69.305199999999999</v>
          </cell>
          <cell r="EE10">
            <v>1317.9087</v>
          </cell>
          <cell r="EF10">
            <v>25.972999999999999</v>
          </cell>
          <cell r="EG10">
            <v>817.96190000000001</v>
          </cell>
          <cell r="EJ10">
            <v>54.647648617084911</v>
          </cell>
          <cell r="EK10">
            <v>21.684057737938538</v>
          </cell>
          <cell r="EM10">
            <v>15.738969580707042</v>
          </cell>
          <cell r="EN10">
            <v>8.7841397955644407</v>
          </cell>
          <cell r="EP10">
            <v>19.370252160011081</v>
          </cell>
          <cell r="EQ10">
            <v>11.212439829860749</v>
          </cell>
          <cell r="ES10">
            <v>18.721595503022371</v>
          </cell>
          <cell r="ET10">
            <v>9.4804475611883632</v>
          </cell>
          <cell r="EV10">
            <v>6.8650000000000002</v>
          </cell>
          <cell r="EW10">
            <v>880.87320000000011</v>
          </cell>
          <cell r="EX10">
            <v>14.650500000000001</v>
          </cell>
          <cell r="EY10">
            <v>562.4941</v>
          </cell>
          <cell r="EZ10">
            <v>4.7842000000000002</v>
          </cell>
          <cell r="FA10">
            <v>320.88509999999997</v>
          </cell>
          <cell r="FB10">
            <v>15.143300000000002</v>
          </cell>
          <cell r="FC10">
            <v>904.80500000000018</v>
          </cell>
          <cell r="FD10">
            <v>8.2635000000000005</v>
          </cell>
          <cell r="FE10">
            <v>185.86190000000002</v>
          </cell>
          <cell r="FF10">
            <v>37.431800000000003</v>
          </cell>
          <cell r="FG10">
            <v>1536.8755000000001</v>
          </cell>
          <cell r="FH10">
            <v>51.157400000000003</v>
          </cell>
          <cell r="FI10">
            <v>880.19680000000005</v>
          </cell>
          <cell r="FJ10">
            <v>18.871199999999998</v>
          </cell>
          <cell r="FK10">
            <v>295.6497</v>
          </cell>
          <cell r="FL10">
            <v>30.006</v>
          </cell>
          <cell r="FM10">
            <v>735.81200000000001</v>
          </cell>
          <cell r="FN10">
            <v>28.578368536052441</v>
          </cell>
          <cell r="FO10">
            <v>16.941784016133077</v>
          </cell>
          <cell r="FQ10">
            <v>19.432852121088018</v>
          </cell>
          <cell r="FR10">
            <v>9.8492944192659095</v>
          </cell>
          <cell r="FT10">
            <v>73.371305547426957</v>
          </cell>
          <cell r="FU10">
            <v>46.070380644037385</v>
          </cell>
          <cell r="FW10">
            <v>55.645889601341842</v>
          </cell>
          <cell r="FX10">
            <v>33.28919203585302</v>
          </cell>
          <cell r="FZ10">
            <v>22.135233254674169</v>
          </cell>
          <cell r="GA10">
            <v>21.947417948487558</v>
          </cell>
          <cell r="GC10">
            <v>44.343739814809865</v>
          </cell>
          <cell r="GD10">
            <v>21.795549216576099</v>
          </cell>
          <cell r="GF10">
            <v>36.720368900686893</v>
          </cell>
          <cell r="GG10">
            <v>23.530910473657713</v>
          </cell>
          <cell r="GI10">
            <v>82.870077154605966</v>
          </cell>
          <cell r="GJ10">
            <v>65.509823957203395</v>
          </cell>
          <cell r="GL10">
            <v>23.629130840498565</v>
          </cell>
          <cell r="GM10">
            <v>10.973934238637042</v>
          </cell>
          <cell r="GP10">
            <v>640.44520000000023</v>
          </cell>
          <cell r="GQ10">
            <v>13191.255100000006</v>
          </cell>
          <cell r="GR10">
            <v>247.97890000000007</v>
          </cell>
          <cell r="GS10">
            <v>8783.2082999999984</v>
          </cell>
        </row>
        <row r="11">
          <cell r="A11">
            <v>45231</v>
          </cell>
          <cell r="AH11">
            <v>10.621300000000002</v>
          </cell>
          <cell r="AI11">
            <v>176.71659999999997</v>
          </cell>
          <cell r="AJ11">
            <v>59.448399999999999</v>
          </cell>
          <cell r="AK11">
            <v>135.1763</v>
          </cell>
          <cell r="AL11">
            <v>2.9516999999999998</v>
          </cell>
          <cell r="AM11">
            <v>248.89330000000004</v>
          </cell>
          <cell r="AN11">
            <v>2204.5956000000001</v>
          </cell>
          <cell r="AO11">
            <v>1704.36</v>
          </cell>
          <cell r="AP11">
            <v>4323.5964000000004</v>
          </cell>
          <cell r="AQ11">
            <v>142.73719999999997</v>
          </cell>
          <cell r="AS11">
            <v>0.33200000000000002</v>
          </cell>
          <cell r="AT11">
            <v>21.2529</v>
          </cell>
          <cell r="AU11">
            <v>0.35000000000000003</v>
          </cell>
          <cell r="AV11">
            <v>5.8420000000000005</v>
          </cell>
          <cell r="AW11">
            <v>1.397</v>
          </cell>
          <cell r="AX11">
            <v>44.0154</v>
          </cell>
          <cell r="AY11">
            <v>0.51</v>
          </cell>
          <cell r="AZ11">
            <v>32.244500000000002</v>
          </cell>
          <cell r="BA11">
            <v>3.6870000000000003</v>
          </cell>
          <cell r="BB11">
            <v>152.54929999999999</v>
          </cell>
          <cell r="BC11">
            <v>4.2876000000000003</v>
          </cell>
          <cell r="BD11">
            <v>67.347499999999997</v>
          </cell>
          <cell r="BE11">
            <v>1.9621</v>
          </cell>
          <cell r="BF11">
            <v>75.121499999999997</v>
          </cell>
          <cell r="BG11">
            <v>11.819700000000001</v>
          </cell>
          <cell r="BH11">
            <v>80.424600000000012</v>
          </cell>
          <cell r="BI11">
            <v>119.54410000000001</v>
          </cell>
          <cell r="BJ11">
            <v>1159.8517999999999</v>
          </cell>
          <cell r="BK11">
            <v>8.02</v>
          </cell>
          <cell r="BL11">
            <v>106.2206</v>
          </cell>
          <cell r="BM11">
            <v>3.3420000000000001</v>
          </cell>
          <cell r="BN11">
            <v>125.839</v>
          </cell>
          <cell r="BO11">
            <v>11.296200000000001</v>
          </cell>
          <cell r="BP11">
            <v>136.31120000000001</v>
          </cell>
          <cell r="BQ11">
            <v>10.2591</v>
          </cell>
          <cell r="BR11">
            <v>286.05849999999998</v>
          </cell>
          <cell r="BS11">
            <v>6.5110000000000001</v>
          </cell>
          <cell r="BT11">
            <v>140.3373</v>
          </cell>
          <cell r="BU11">
            <v>3.7706999999999997</v>
          </cell>
          <cell r="BV11">
            <v>94.630899999999997</v>
          </cell>
          <cell r="BW11">
            <v>3.1059999999999999</v>
          </cell>
          <cell r="BX11">
            <v>247.51779999999999</v>
          </cell>
          <cell r="BY11">
            <v>8.1001999999999992</v>
          </cell>
          <cell r="BZ11">
            <v>336.50340000000006</v>
          </cell>
          <cell r="CA11">
            <v>51.99096385542169</v>
          </cell>
          <cell r="CB11">
            <v>48.531950933754921</v>
          </cell>
          <cell r="CD11">
            <v>60.051428571428573</v>
          </cell>
          <cell r="CE11">
            <v>65.457719958918176</v>
          </cell>
          <cell r="CG11">
            <v>92.06442376521116</v>
          </cell>
          <cell r="CH11">
            <v>69.900932400932405</v>
          </cell>
          <cell r="CJ11">
            <v>62.980392156862742</v>
          </cell>
          <cell r="CK11">
            <v>41.347073144257159</v>
          </cell>
          <cell r="CM11">
            <v>55.612964469758609</v>
          </cell>
          <cell r="CN11">
            <v>33.257022483878984</v>
          </cell>
          <cell r="CP11">
            <v>87.795526634947279</v>
          </cell>
          <cell r="CQ11">
            <v>50.108447975054759</v>
          </cell>
          <cell r="CS11">
            <v>75.170684470720147</v>
          </cell>
          <cell r="CT11">
            <v>62.473751189739296</v>
          </cell>
          <cell r="CV11">
            <v>38.242324255268741</v>
          </cell>
          <cell r="CW11">
            <v>32.726486671988418</v>
          </cell>
          <cell r="CY11">
            <v>26.454500891302875</v>
          </cell>
          <cell r="CZ11">
            <v>16.858536064693784</v>
          </cell>
          <cell r="DB11">
            <v>35.762344139650871</v>
          </cell>
          <cell r="DC11">
            <v>26.009773057203592</v>
          </cell>
          <cell r="DE11">
            <v>33.041591861160981</v>
          </cell>
          <cell r="DF11">
            <v>20.92575433689079</v>
          </cell>
          <cell r="DH11">
            <v>59.621138081832832</v>
          </cell>
          <cell r="DI11">
            <v>42.78110676158672</v>
          </cell>
          <cell r="DK11">
            <v>27.241297969607469</v>
          </cell>
          <cell r="DL11">
            <v>17.537748048039127</v>
          </cell>
          <cell r="DN11">
            <v>41.318537859007833</v>
          </cell>
          <cell r="DO11">
            <v>30.499792286156286</v>
          </cell>
          <cell r="DQ11">
            <v>26.554936749144723</v>
          </cell>
          <cell r="DR11">
            <v>16.489664581019518</v>
          </cell>
          <cell r="DT11">
            <v>31.917578879587893</v>
          </cell>
          <cell r="DU11">
            <v>14.399180584184249</v>
          </cell>
          <cell r="DW11">
            <v>28.253215969976051</v>
          </cell>
          <cell r="DX11">
            <v>21.910964644042231</v>
          </cell>
          <cell r="DZ11">
            <v>26.882999999999999</v>
          </cell>
          <cell r="EA11">
            <v>1799.0546000000002</v>
          </cell>
          <cell r="EB11">
            <v>3.2250000000000001</v>
          </cell>
          <cell r="EC11">
            <v>304.56150000000002</v>
          </cell>
          <cell r="ED11">
            <v>54.870300000000007</v>
          </cell>
          <cell r="EE11">
            <v>897.85430000000008</v>
          </cell>
          <cell r="EF11">
            <v>35.432000000000002</v>
          </cell>
          <cell r="EG11">
            <v>696.02660000000003</v>
          </cell>
          <cell r="EJ11">
            <v>54.833872707659118</v>
          </cell>
          <cell r="EK11">
            <v>20.698502257796957</v>
          </cell>
          <cell r="EM11">
            <v>17.453333333333333</v>
          </cell>
          <cell r="EN11">
            <v>8.738642605844797</v>
          </cell>
          <cell r="EP11">
            <v>19.852539534137776</v>
          </cell>
          <cell r="EQ11">
            <v>11.446941781088535</v>
          </cell>
          <cell r="ES11">
            <v>17.971494694061864</v>
          </cell>
          <cell r="ET11">
            <v>9.5502612974848962</v>
          </cell>
          <cell r="EV11">
            <v>4.4000000000000004</v>
          </cell>
          <cell r="EW11">
            <v>729.67459999999994</v>
          </cell>
          <cell r="EX11">
            <v>12.898</v>
          </cell>
          <cell r="EY11">
            <v>484.64830000000006</v>
          </cell>
          <cell r="EZ11">
            <v>2.7505000000000002</v>
          </cell>
          <cell r="FA11">
            <v>207.3997</v>
          </cell>
          <cell r="FB11">
            <v>12.225700000000002</v>
          </cell>
          <cell r="FC11">
            <v>635.68299999999988</v>
          </cell>
          <cell r="FD11">
            <v>2.6521999999999997</v>
          </cell>
          <cell r="FE11">
            <v>185.29650000000004</v>
          </cell>
          <cell r="FF11">
            <v>26.207400000000003</v>
          </cell>
          <cell r="FG11">
            <v>1257.5785000000001</v>
          </cell>
          <cell r="FH11">
            <v>36.382400000000011</v>
          </cell>
          <cell r="FI11">
            <v>690.57330000000024</v>
          </cell>
          <cell r="FJ11">
            <v>16.461400000000001</v>
          </cell>
          <cell r="FK11">
            <v>208.88679999999997</v>
          </cell>
          <cell r="FL11">
            <v>23.868000000000002</v>
          </cell>
          <cell r="FM11">
            <v>599.80280000000005</v>
          </cell>
          <cell r="FN11">
            <v>25.978840909090909</v>
          </cell>
          <cell r="FO11">
            <v>16.700705218463135</v>
          </cell>
          <cell r="FQ11">
            <v>19.794696852225151</v>
          </cell>
          <cell r="FR11">
            <v>9.8165449048309856</v>
          </cell>
          <cell r="FT11">
            <v>76.159570987093247</v>
          </cell>
          <cell r="FU11">
            <v>46.347124417248438</v>
          </cell>
          <cell r="FW11">
            <v>51.394586813025022</v>
          </cell>
          <cell r="FX11">
            <v>33.211132278195272</v>
          </cell>
          <cell r="FZ11">
            <v>14.271585853253903</v>
          </cell>
          <cell r="GA11">
            <v>21.310702576681152</v>
          </cell>
          <cell r="GC11">
            <v>45.218136862107649</v>
          </cell>
          <cell r="GD11">
            <v>21.340442366023275</v>
          </cell>
          <cell r="GF11">
            <v>36.159678855710439</v>
          </cell>
          <cell r="GG11">
            <v>22.24794239800466</v>
          </cell>
          <cell r="GI11">
            <v>79.700371778828043</v>
          </cell>
          <cell r="GJ11">
            <v>65.441503723547882</v>
          </cell>
          <cell r="GL11">
            <v>23.545336852689797</v>
          </cell>
          <cell r="GM11">
            <v>10.898119348559225</v>
          </cell>
          <cell r="GP11">
            <v>423.94869999999997</v>
          </cell>
          <cell r="GQ11">
            <v>9984.1452000000063</v>
          </cell>
          <cell r="GR11">
            <v>182.40940000000003</v>
          </cell>
          <cell r="GS11">
            <v>6957.3543000000018</v>
          </cell>
        </row>
        <row r="12">
          <cell r="A12">
            <v>45200</v>
          </cell>
          <cell r="AH12">
            <v>7.4916</v>
          </cell>
          <cell r="AI12">
            <v>233.09299999999999</v>
          </cell>
          <cell r="AJ12">
            <v>81.295799999999986</v>
          </cell>
          <cell r="AK12">
            <v>127.241</v>
          </cell>
          <cell r="AL12">
            <v>5.7572999999999999</v>
          </cell>
          <cell r="AM12">
            <v>228.30679999999995</v>
          </cell>
          <cell r="AN12">
            <v>1798.9359000000002</v>
          </cell>
          <cell r="AO12">
            <v>1659.7434000000001</v>
          </cell>
          <cell r="AP12">
            <v>3933.0238999999979</v>
          </cell>
          <cell r="AQ12">
            <v>143.06309999999999</v>
          </cell>
          <cell r="AS12">
            <v>1.6699000000000002</v>
          </cell>
          <cell r="AT12">
            <v>18.412200000000002</v>
          </cell>
          <cell r="AU12">
            <v>0.33900000000000002</v>
          </cell>
          <cell r="AV12">
            <v>10.170999999999999</v>
          </cell>
          <cell r="AW12">
            <v>1.6192</v>
          </cell>
          <cell r="AX12">
            <v>34.039000000000001</v>
          </cell>
          <cell r="AY12">
            <v>0.51900000000000002</v>
          </cell>
          <cell r="AZ12">
            <v>41.584000000000003</v>
          </cell>
          <cell r="BA12">
            <v>3.8904000000000001</v>
          </cell>
          <cell r="BB12">
            <v>111.194</v>
          </cell>
          <cell r="BC12">
            <v>9.253400000000001</v>
          </cell>
          <cell r="BD12">
            <v>80.874200000000002</v>
          </cell>
          <cell r="BE12">
            <v>6.1991000000000005</v>
          </cell>
          <cell r="BF12">
            <v>53.022599999999997</v>
          </cell>
          <cell r="BG12">
            <v>10.731299999999999</v>
          </cell>
          <cell r="BH12">
            <v>67.719300000000004</v>
          </cell>
          <cell r="BI12">
            <v>158.62279999999998</v>
          </cell>
          <cell r="BJ12">
            <v>948.96109999999999</v>
          </cell>
          <cell r="BK12">
            <v>9.6672000000000011</v>
          </cell>
          <cell r="BL12">
            <v>91.691800000000001</v>
          </cell>
          <cell r="BM12">
            <v>2.4590000000000001</v>
          </cell>
          <cell r="BN12">
            <v>96.861000000000004</v>
          </cell>
          <cell r="BO12">
            <v>20.303000000000001</v>
          </cell>
          <cell r="BP12">
            <v>134.47629999999998</v>
          </cell>
          <cell r="BQ12">
            <v>11.8439</v>
          </cell>
          <cell r="BR12">
            <v>259.47070000000002</v>
          </cell>
          <cell r="BS12">
            <v>12.6225</v>
          </cell>
          <cell r="BT12">
            <v>120.37780000000001</v>
          </cell>
          <cell r="BU12">
            <v>3.4137</v>
          </cell>
          <cell r="BV12">
            <v>102.0356</v>
          </cell>
          <cell r="BW12">
            <v>7.4195000000000002</v>
          </cell>
          <cell r="BX12">
            <v>264.35559999999998</v>
          </cell>
          <cell r="BY12">
            <v>26.528500000000001</v>
          </cell>
          <cell r="BZ12">
            <v>287.77259999999995</v>
          </cell>
          <cell r="CA12">
            <v>53.806156057248934</v>
          </cell>
          <cell r="CB12">
            <v>48.053546018400844</v>
          </cell>
          <cell r="CD12">
            <v>60.613569321533923</v>
          </cell>
          <cell r="CE12">
            <v>52.766955068331526</v>
          </cell>
          <cell r="CG12">
            <v>90.028903162055329</v>
          </cell>
          <cell r="CH12">
            <v>75.306759893063827</v>
          </cell>
          <cell r="CJ12">
            <v>63.795761078998076</v>
          </cell>
          <cell r="CK12">
            <v>44.464657079646017</v>
          </cell>
          <cell r="CM12">
            <v>53.790124408801155</v>
          </cell>
          <cell r="CN12">
            <v>37.00488965231937</v>
          </cell>
          <cell r="CP12">
            <v>61.426156872068638</v>
          </cell>
          <cell r="CQ12">
            <v>50.625926438839578</v>
          </cell>
          <cell r="CS12">
            <v>78.436595634850207</v>
          </cell>
          <cell r="CT12">
            <v>64.504856419715367</v>
          </cell>
          <cell r="CV12">
            <v>45.397388946353196</v>
          </cell>
          <cell r="CW12">
            <v>31.74217542118717</v>
          </cell>
          <cell r="CY12">
            <v>23.35120928391127</v>
          </cell>
          <cell r="CZ12">
            <v>17.314864539758272</v>
          </cell>
          <cell r="DB12">
            <v>32.346656736180066</v>
          </cell>
          <cell r="DC12">
            <v>26.183876857036285</v>
          </cell>
          <cell r="DE12">
            <v>33.128914192761286</v>
          </cell>
          <cell r="DF12">
            <v>20.574813392387028</v>
          </cell>
          <cell r="DH12">
            <v>59.017755996650742</v>
          </cell>
          <cell r="DI12">
            <v>44.922738802301971</v>
          </cell>
          <cell r="DK12">
            <v>16.965188831381557</v>
          </cell>
          <cell r="DL12">
            <v>15.566209209748923</v>
          </cell>
          <cell r="DN12">
            <v>45.904971281441867</v>
          </cell>
          <cell r="DO12">
            <v>29.829200234594751</v>
          </cell>
          <cell r="DQ12">
            <v>22.357061253185694</v>
          </cell>
          <cell r="DR12">
            <v>16.420375829612407</v>
          </cell>
          <cell r="DT12">
            <v>32.663548756654762</v>
          </cell>
          <cell r="DU12">
            <v>13.729844194713484</v>
          </cell>
          <cell r="DW12">
            <v>26.497623310778973</v>
          </cell>
          <cell r="DX12">
            <v>23.258362331924584</v>
          </cell>
          <cell r="DZ12">
            <v>23.797000000000001</v>
          </cell>
          <cell r="EA12">
            <v>1520.0800000000002</v>
          </cell>
          <cell r="EB12">
            <v>4.391</v>
          </cell>
          <cell r="EC12">
            <v>264.38259999999997</v>
          </cell>
          <cell r="ED12">
            <v>48.45</v>
          </cell>
          <cell r="EE12">
            <v>861.75330000000008</v>
          </cell>
          <cell r="EF12">
            <v>38.494999999999997</v>
          </cell>
          <cell r="EG12">
            <v>601.56960000000004</v>
          </cell>
          <cell r="EJ12">
            <v>54.129596167584147</v>
          </cell>
          <cell r="EK12">
            <v>22.294674622388285</v>
          </cell>
          <cell r="EM12">
            <v>16.119107264859942</v>
          </cell>
          <cell r="EN12">
            <v>9.2731828796600091</v>
          </cell>
          <cell r="EP12">
            <v>20.208866873065016</v>
          </cell>
          <cell r="EQ12">
            <v>11.199982291915793</v>
          </cell>
          <cell r="ES12">
            <v>14.105078581633979</v>
          </cell>
          <cell r="ET12">
            <v>10.118377823613427</v>
          </cell>
          <cell r="EV12">
            <v>5.5621</v>
          </cell>
          <cell r="EW12">
            <v>706.52609999999993</v>
          </cell>
          <cell r="EX12">
            <v>16.117100000000001</v>
          </cell>
          <cell r="EY12">
            <v>532.65819999999997</v>
          </cell>
          <cell r="EZ12">
            <v>3.6875</v>
          </cell>
          <cell r="FA12">
            <v>215.6645</v>
          </cell>
          <cell r="FB12">
            <v>14.267100000000001</v>
          </cell>
          <cell r="FC12">
            <v>657.61210000000017</v>
          </cell>
          <cell r="FD12">
            <v>2.0619999999999998</v>
          </cell>
          <cell r="FE12">
            <v>181.27719999999999</v>
          </cell>
          <cell r="FF12">
            <v>28.718600000000002</v>
          </cell>
          <cell r="FG12">
            <v>927.67650000000015</v>
          </cell>
          <cell r="FH12">
            <v>43.931699999999999</v>
          </cell>
          <cell r="FI12">
            <v>618.14769999999999</v>
          </cell>
          <cell r="FJ12">
            <v>15.8628</v>
          </cell>
          <cell r="FK12">
            <v>200.90060000000003</v>
          </cell>
          <cell r="FL12">
            <v>20.850999999999999</v>
          </cell>
          <cell r="FM12">
            <v>500.50690000000003</v>
          </cell>
          <cell r="FN12">
            <v>31.938710199385124</v>
          </cell>
          <cell r="FO12">
            <v>16.816393053278567</v>
          </cell>
          <cell r="FQ12">
            <v>19.596850550036919</v>
          </cell>
          <cell r="FR12">
            <v>9.9398250134889512</v>
          </cell>
          <cell r="FT12">
            <v>73.212718644067806</v>
          </cell>
          <cell r="FU12">
            <v>44.914436543798352</v>
          </cell>
          <cell r="FW12">
            <v>48.951945384836442</v>
          </cell>
          <cell r="FX12">
            <v>30.960081786816264</v>
          </cell>
          <cell r="FZ12">
            <v>11.447623666343356</v>
          </cell>
          <cell r="GA12">
            <v>20.284264099401359</v>
          </cell>
          <cell r="GC12">
            <v>43.330364293524056</v>
          </cell>
          <cell r="GD12">
            <v>22.857788356178038</v>
          </cell>
          <cell r="GF12">
            <v>33.215370677665561</v>
          </cell>
          <cell r="GG12">
            <v>22.365225819007335</v>
          </cell>
          <cell r="GI12">
            <v>83.819779610157099</v>
          </cell>
          <cell r="GJ12">
            <v>65.90859658955722</v>
          </cell>
          <cell r="GL12">
            <v>23.976140233082347</v>
          </cell>
          <cell r="GM12">
            <v>11.165527987726044</v>
          </cell>
          <cell r="GP12">
            <v>481.56889999999999</v>
          </cell>
          <cell r="GQ12">
            <v>9015.9748000000036</v>
          </cell>
          <cell r="GR12">
            <v>194.08319999999995</v>
          </cell>
          <cell r="GS12">
            <v>6401.0335000000005</v>
          </cell>
        </row>
        <row r="13">
          <cell r="A13">
            <v>45170</v>
          </cell>
          <cell r="AH13">
            <v>6.8731999999999998</v>
          </cell>
          <cell r="AI13">
            <v>222.32880000000003</v>
          </cell>
          <cell r="AJ13">
            <v>74.708099999999988</v>
          </cell>
          <cell r="AK13">
            <v>121.92530000000001</v>
          </cell>
          <cell r="AL13">
            <v>12.2311</v>
          </cell>
          <cell r="AM13">
            <v>234.5685</v>
          </cell>
          <cell r="AN13">
            <v>2320.3174999999997</v>
          </cell>
          <cell r="AO13">
            <v>2164.0322999999999</v>
          </cell>
          <cell r="AP13">
            <v>5393.9421999999986</v>
          </cell>
          <cell r="AQ13">
            <v>216.07680000000002</v>
          </cell>
          <cell r="AS13">
            <v>0.35299999999999998</v>
          </cell>
          <cell r="AT13">
            <v>24.412099999999999</v>
          </cell>
          <cell r="AU13">
            <v>0.39400000000000002</v>
          </cell>
          <cell r="AV13">
            <v>12.018799999999999</v>
          </cell>
          <cell r="AW13">
            <v>1.9469000000000001</v>
          </cell>
          <cell r="AX13">
            <v>51.3095</v>
          </cell>
          <cell r="AY13">
            <v>0.74099999999999999</v>
          </cell>
          <cell r="AZ13">
            <v>54.897500000000001</v>
          </cell>
          <cell r="BA13">
            <v>6.1829999999999998</v>
          </cell>
          <cell r="BB13">
            <v>118.63510000000001</v>
          </cell>
          <cell r="BC13">
            <v>8.8957999999999995</v>
          </cell>
          <cell r="BD13">
            <v>87.688600000000008</v>
          </cell>
          <cell r="BE13">
            <v>4.0426000000000002</v>
          </cell>
          <cell r="BF13">
            <v>78.153899999999993</v>
          </cell>
          <cell r="BG13">
            <v>10.847700000000001</v>
          </cell>
          <cell r="BH13">
            <v>69.876300000000001</v>
          </cell>
          <cell r="BI13">
            <v>157.47910000000002</v>
          </cell>
          <cell r="BJ13">
            <v>1326.9759000000001</v>
          </cell>
          <cell r="BK13">
            <v>7.5476999999999999</v>
          </cell>
          <cell r="BL13">
            <v>118.72920000000001</v>
          </cell>
          <cell r="BM13">
            <v>2.282</v>
          </cell>
          <cell r="BN13">
            <v>62.518000000000001</v>
          </cell>
          <cell r="BO13">
            <v>18.512599999999999</v>
          </cell>
          <cell r="BP13">
            <v>177.99810000000002</v>
          </cell>
          <cell r="BQ13">
            <v>11.541</v>
          </cell>
          <cell r="BR13">
            <v>321.58770000000004</v>
          </cell>
          <cell r="BS13">
            <v>6.1204000000000001</v>
          </cell>
          <cell r="BT13">
            <v>146.69910000000002</v>
          </cell>
          <cell r="BU13">
            <v>9.2044999999999995</v>
          </cell>
          <cell r="BV13">
            <v>91.863600000000005</v>
          </cell>
          <cell r="BW13">
            <v>6.7862</v>
          </cell>
          <cell r="BX13">
            <v>317.23829999999998</v>
          </cell>
          <cell r="BY13">
            <v>15.5929</v>
          </cell>
          <cell r="BZ13">
            <v>586.87790000000018</v>
          </cell>
          <cell r="CA13">
            <v>47.728045325779036</v>
          </cell>
          <cell r="CB13">
            <v>47.616878515162568</v>
          </cell>
          <cell r="CD13">
            <v>62.763959390862944</v>
          </cell>
          <cell r="CE13">
            <v>62.828734981861757</v>
          </cell>
          <cell r="CG13">
            <v>88.282243566695769</v>
          </cell>
          <cell r="CH13">
            <v>68.027743400344974</v>
          </cell>
          <cell r="CJ13">
            <v>67.15789473684211</v>
          </cell>
          <cell r="CK13">
            <v>46.197646523065707</v>
          </cell>
          <cell r="CM13">
            <v>40.338686721656153</v>
          </cell>
          <cell r="CN13">
            <v>40.218351061363791</v>
          </cell>
          <cell r="CP13">
            <v>83.152094246723181</v>
          </cell>
          <cell r="CQ13">
            <v>55.8088839370226</v>
          </cell>
          <cell r="CS13">
            <v>77.153292435561283</v>
          </cell>
          <cell r="CT13">
            <v>58.751316313069474</v>
          </cell>
          <cell r="CV13">
            <v>42.378633258663122</v>
          </cell>
          <cell r="CW13">
            <v>32.40436743216226</v>
          </cell>
          <cell r="CY13">
            <v>25.478539691933722</v>
          </cell>
          <cell r="CZ13">
            <v>17.155259338168836</v>
          </cell>
          <cell r="DB13">
            <v>33.535341892232076</v>
          </cell>
          <cell r="DC13">
            <v>23.312026022242215</v>
          </cell>
          <cell r="DE13">
            <v>32.935144609991234</v>
          </cell>
          <cell r="DF13">
            <v>22.535477782398669</v>
          </cell>
          <cell r="DH13">
            <v>62.38461912427212</v>
          </cell>
          <cell r="DI13">
            <v>44.96279398487961</v>
          </cell>
          <cell r="DK13">
            <v>16.4124772550039</v>
          </cell>
          <cell r="DL13">
            <v>17.701821618177561</v>
          </cell>
          <cell r="DN13">
            <v>44.16188484412784</v>
          </cell>
          <cell r="DO13">
            <v>31.899552212658424</v>
          </cell>
          <cell r="DQ13">
            <v>20.28839154761258</v>
          </cell>
          <cell r="DR13">
            <v>17.336723141701388</v>
          </cell>
          <cell r="DT13">
            <v>25.510506616368513</v>
          </cell>
          <cell r="DU13">
            <v>14.952795422242524</v>
          </cell>
          <cell r="DW13">
            <v>30.500901051119421</v>
          </cell>
          <cell r="DX13">
            <v>22.108554436962098</v>
          </cell>
          <cell r="DZ13">
            <v>27.89</v>
          </cell>
          <cell r="EA13">
            <v>2074.5511000000001</v>
          </cell>
          <cell r="EB13">
            <v>3.9359999999999999</v>
          </cell>
          <cell r="EC13">
            <v>532.16719999999998</v>
          </cell>
          <cell r="ED13">
            <v>61.990699999999997</v>
          </cell>
          <cell r="EE13">
            <v>1089.0050000000001</v>
          </cell>
          <cell r="EF13">
            <v>14.149000000000001</v>
          </cell>
          <cell r="EG13">
            <v>859.43319999999994</v>
          </cell>
          <cell r="EJ13">
            <v>54.572499103621368</v>
          </cell>
          <cell r="EK13">
            <v>21.336183572436468</v>
          </cell>
          <cell r="EM13">
            <v>17.970274390243901</v>
          </cell>
          <cell r="EN13">
            <v>8.3811738115389307</v>
          </cell>
          <cell r="EP13">
            <v>17.24871150027343</v>
          </cell>
          <cell r="EQ13">
            <v>11.829311986629998</v>
          </cell>
          <cell r="ES13">
            <v>22.384762174005232</v>
          </cell>
          <cell r="ET13">
            <v>9.7449687770963482</v>
          </cell>
          <cell r="EV13">
            <v>6.4497</v>
          </cell>
          <cell r="EW13">
            <v>907.47709999999984</v>
          </cell>
          <cell r="EX13">
            <v>27.334800000000001</v>
          </cell>
          <cell r="EY13">
            <v>875.9011999999999</v>
          </cell>
          <cell r="EZ13">
            <v>4.0786999999999995</v>
          </cell>
          <cell r="FA13">
            <v>260.80459999999999</v>
          </cell>
          <cell r="FB13">
            <v>16.356199999999998</v>
          </cell>
          <cell r="FC13">
            <v>858.13710000000015</v>
          </cell>
          <cell r="FD13">
            <v>0.46789999999999998</v>
          </cell>
          <cell r="FE13">
            <v>180.61699999999999</v>
          </cell>
          <cell r="FF13">
            <v>33.385300000000001</v>
          </cell>
          <cell r="FG13">
            <v>1092.7131000000002</v>
          </cell>
          <cell r="FH13">
            <v>41.437800000000003</v>
          </cell>
          <cell r="FI13">
            <v>697.67250000000024</v>
          </cell>
          <cell r="FJ13">
            <v>17.233499999999999</v>
          </cell>
          <cell r="FK13">
            <v>260.94970000000001</v>
          </cell>
          <cell r="FL13">
            <v>24.915500000000002</v>
          </cell>
          <cell r="FM13">
            <v>595.16269999999997</v>
          </cell>
          <cell r="FN13">
            <v>28.687954478502874</v>
          </cell>
          <cell r="FO13">
            <v>16.692079502612248</v>
          </cell>
          <cell r="FQ13">
            <v>19.524342596250932</v>
          </cell>
          <cell r="FR13">
            <v>9.8381364245191136</v>
          </cell>
          <cell r="FT13">
            <v>74.971682153627384</v>
          </cell>
          <cell r="FU13">
            <v>48.838901997894219</v>
          </cell>
          <cell r="FW13">
            <v>46.90240398136487</v>
          </cell>
          <cell r="FX13">
            <v>31.970146495239501</v>
          </cell>
          <cell r="FZ13">
            <v>33.600341953408844</v>
          </cell>
          <cell r="GA13">
            <v>19.73748152167293</v>
          </cell>
          <cell r="GC13">
            <v>46.515550257149101</v>
          </cell>
          <cell r="GD13">
            <v>24.109707387968534</v>
          </cell>
          <cell r="GF13">
            <v>34.501015980578117</v>
          </cell>
          <cell r="GG13">
            <v>22.255612912935504</v>
          </cell>
          <cell r="GI13">
            <v>91.355789595845295</v>
          </cell>
          <cell r="GJ13">
            <v>65.042103899717077</v>
          </cell>
          <cell r="GL13">
            <v>22.904750055186533</v>
          </cell>
          <cell r="GM13">
            <v>11.555116777311483</v>
          </cell>
          <cell r="GP13">
            <v>475.0641</v>
          </cell>
          <cell r="GQ13">
            <v>11731.797799999997</v>
          </cell>
          <cell r="GR13">
            <v>224.72619999999998</v>
          </cell>
          <cell r="GS13">
            <v>8093.3850000000011</v>
          </cell>
        </row>
        <row r="14">
          <cell r="A14">
            <v>45139</v>
          </cell>
          <cell r="AH14">
            <v>6.5336000000000007</v>
          </cell>
          <cell r="AI14">
            <v>192.33010000000004</v>
          </cell>
          <cell r="AJ14">
            <v>76.465600000000009</v>
          </cell>
          <cell r="AK14">
            <v>117.6583</v>
          </cell>
          <cell r="AL14">
            <v>10.638900000000001</v>
          </cell>
          <cell r="AM14">
            <v>173.29990000000004</v>
          </cell>
          <cell r="AN14">
            <v>1934.5709000000002</v>
          </cell>
          <cell r="AO14">
            <v>1886.8467000000005</v>
          </cell>
          <cell r="AP14">
            <v>4187.0929999999989</v>
          </cell>
          <cell r="AQ14">
            <v>176.17539999999997</v>
          </cell>
          <cell r="AS14">
            <v>0.40100000000000002</v>
          </cell>
          <cell r="AT14">
            <v>14.522</v>
          </cell>
          <cell r="AU14">
            <v>1.3753</v>
          </cell>
          <cell r="AV14">
            <v>13.169700000000001</v>
          </cell>
          <cell r="AW14">
            <v>1.7565999999999999</v>
          </cell>
          <cell r="AX14">
            <v>41.5411</v>
          </cell>
          <cell r="AY14">
            <v>1.8482000000000001</v>
          </cell>
          <cell r="AZ14">
            <v>60.319000000000003</v>
          </cell>
          <cell r="BA14">
            <v>10.171700000000001</v>
          </cell>
          <cell r="BB14">
            <v>93.714100000000002</v>
          </cell>
          <cell r="BC14">
            <v>13.941799999999999</v>
          </cell>
          <cell r="BD14">
            <v>110.128</v>
          </cell>
          <cell r="BE14">
            <v>1.5145</v>
          </cell>
          <cell r="BF14">
            <v>52.524699999999996</v>
          </cell>
          <cell r="BG14">
            <v>7.6609000000000007</v>
          </cell>
          <cell r="BH14">
            <v>45.185900000000004</v>
          </cell>
          <cell r="BI14">
            <v>115.57960000000001</v>
          </cell>
          <cell r="BJ14">
            <v>1035.7767000000001</v>
          </cell>
          <cell r="BK14">
            <v>3.6670000000000003</v>
          </cell>
          <cell r="BL14">
            <v>54.073699999999995</v>
          </cell>
          <cell r="BM14">
            <v>1.149</v>
          </cell>
          <cell r="BN14">
            <v>45.230000000000004</v>
          </cell>
          <cell r="BO14">
            <v>15.6442</v>
          </cell>
          <cell r="BP14">
            <v>169.66210000000001</v>
          </cell>
          <cell r="BQ14">
            <v>3.4093000000000004</v>
          </cell>
          <cell r="BR14">
            <v>307.505</v>
          </cell>
          <cell r="BS14">
            <v>3.4319999999999999</v>
          </cell>
          <cell r="BT14">
            <v>111.5848</v>
          </cell>
          <cell r="BU14">
            <v>1.528</v>
          </cell>
          <cell r="BV14">
            <v>47.464399999999998</v>
          </cell>
          <cell r="BW14">
            <v>17.948700000000002</v>
          </cell>
          <cell r="BX14">
            <v>251.28410000000002</v>
          </cell>
          <cell r="BY14">
            <v>24.077500000000001</v>
          </cell>
          <cell r="BZ14">
            <v>654.5942</v>
          </cell>
          <cell r="CA14">
            <v>45.468827930174562</v>
          </cell>
          <cell r="CB14">
            <v>49.809275581875781</v>
          </cell>
          <cell r="CD14">
            <v>35.821129935286848</v>
          </cell>
          <cell r="CE14">
            <v>60.54374055597318</v>
          </cell>
          <cell r="CG14">
            <v>85.005237390413313</v>
          </cell>
          <cell r="CH14">
            <v>68.214139731494839</v>
          </cell>
          <cell r="CJ14">
            <v>73.554593658694941</v>
          </cell>
          <cell r="CK14">
            <v>46.502677431655037</v>
          </cell>
          <cell r="CM14">
            <v>40.805214467591455</v>
          </cell>
          <cell r="CN14">
            <v>40.873731914407756</v>
          </cell>
          <cell r="CP14">
            <v>76.866344374471012</v>
          </cell>
          <cell r="CQ14">
            <v>51.151944101409271</v>
          </cell>
          <cell r="CS14">
            <v>66.44265434136679</v>
          </cell>
          <cell r="CT14">
            <v>66.481853299495285</v>
          </cell>
          <cell r="CV14">
            <v>41.129945567753133</v>
          </cell>
          <cell r="CW14">
            <v>32.863428635924038</v>
          </cell>
          <cell r="CY14">
            <v>25.502160415851932</v>
          </cell>
          <cell r="CZ14">
            <v>17.149797828045369</v>
          </cell>
          <cell r="DB14">
            <v>34.525879465503138</v>
          </cell>
          <cell r="DC14">
            <v>26.762230067481976</v>
          </cell>
          <cell r="DE14">
            <v>34.543080939947778</v>
          </cell>
          <cell r="DF14">
            <v>21.153283219102367</v>
          </cell>
          <cell r="DH14">
            <v>63.170133340151622</v>
          </cell>
          <cell r="DI14">
            <v>46.080886656477787</v>
          </cell>
          <cell r="DK14">
            <v>22.464523509224769</v>
          </cell>
          <cell r="DL14">
            <v>15.118765548527666</v>
          </cell>
          <cell r="DN14">
            <v>51.123892773892777</v>
          </cell>
          <cell r="DO14">
            <v>32.679518178103109</v>
          </cell>
          <cell r="DQ14">
            <v>24.214659685863875</v>
          </cell>
          <cell r="DR14">
            <v>17.542248506248896</v>
          </cell>
          <cell r="DT14">
            <v>18.433886576743717</v>
          </cell>
          <cell r="DU14">
            <v>15.355369878157829</v>
          </cell>
          <cell r="DW14">
            <v>31.456542415117848</v>
          </cell>
          <cell r="DX14">
            <v>20.801043608391275</v>
          </cell>
          <cell r="DZ14">
            <v>24.376999999999999</v>
          </cell>
          <cell r="EA14">
            <v>1446.2877000000003</v>
          </cell>
          <cell r="EB14">
            <v>4.4139999999999997</v>
          </cell>
          <cell r="EC14">
            <v>381.99140000000006</v>
          </cell>
          <cell r="ED14">
            <v>47.221300000000006</v>
          </cell>
          <cell r="EE14">
            <v>922.70400000000006</v>
          </cell>
          <cell r="EF14">
            <v>34.377000000000002</v>
          </cell>
          <cell r="EG14">
            <v>746.55310000000009</v>
          </cell>
          <cell r="EJ14">
            <v>54.283628010009437</v>
          </cell>
          <cell r="EK14">
            <v>23.081121550020786</v>
          </cell>
          <cell r="EM14">
            <v>17.307204349796102</v>
          </cell>
          <cell r="EN14">
            <v>9.416080309661421</v>
          </cell>
          <cell r="EP14">
            <v>17.465686035750814</v>
          </cell>
          <cell r="EQ14">
            <v>10.663736366158593</v>
          </cell>
          <cell r="ES14">
            <v>14.661663321406754</v>
          </cell>
          <cell r="ET14">
            <v>9.7749551907292318</v>
          </cell>
          <cell r="EV14">
            <v>12.386699999999999</v>
          </cell>
          <cell r="EW14">
            <v>717.57360000000006</v>
          </cell>
          <cell r="EX14">
            <v>30.163799999999998</v>
          </cell>
          <cell r="EY14">
            <v>850.56070000000022</v>
          </cell>
          <cell r="EZ14">
            <v>6.9733000000000001</v>
          </cell>
          <cell r="FA14">
            <v>263.0188</v>
          </cell>
          <cell r="FB14">
            <v>12.556600000000001</v>
          </cell>
          <cell r="FC14">
            <v>624.0139999999999</v>
          </cell>
          <cell r="FD14">
            <v>1.161</v>
          </cell>
          <cell r="FE14">
            <v>88.345800000000025</v>
          </cell>
          <cell r="FF14">
            <v>23.420500000000001</v>
          </cell>
          <cell r="FG14">
            <v>779.26870000000008</v>
          </cell>
          <cell r="FH14">
            <v>30.628700000000002</v>
          </cell>
          <cell r="FI14">
            <v>491.47050000000002</v>
          </cell>
          <cell r="FJ14">
            <v>10.179099999999998</v>
          </cell>
          <cell r="FK14">
            <v>199.47410000000002</v>
          </cell>
          <cell r="FL14">
            <v>13.224500000000001</v>
          </cell>
          <cell r="FM14">
            <v>429.31350000000009</v>
          </cell>
          <cell r="FN14">
            <v>23.777592094746783</v>
          </cell>
          <cell r="FO14">
            <v>16.857503536919413</v>
          </cell>
          <cell r="FQ14">
            <v>18.249000457502039</v>
          </cell>
          <cell r="FR14">
            <v>9.900102720476033</v>
          </cell>
          <cell r="FT14">
            <v>72.095335063743136</v>
          </cell>
          <cell r="FU14">
            <v>47.866947533788469</v>
          </cell>
          <cell r="FW14">
            <v>48.4091314527818</v>
          </cell>
          <cell r="FX14">
            <v>33.025123154288202</v>
          </cell>
          <cell r="FZ14">
            <v>12.676141257536607</v>
          </cell>
          <cell r="GA14">
            <v>21.377283356990368</v>
          </cell>
          <cell r="GC14">
            <v>47.912077026536586</v>
          </cell>
          <cell r="GD14">
            <v>24.540004493956957</v>
          </cell>
          <cell r="GF14">
            <v>35.20098796227068</v>
          </cell>
          <cell r="GG14">
            <v>23.013750367519513</v>
          </cell>
          <cell r="GI14">
            <v>99.331699266143389</v>
          </cell>
          <cell r="GJ14">
            <v>66.145886107519715</v>
          </cell>
          <cell r="GL14">
            <v>22.762713146054672</v>
          </cell>
          <cell r="GM14">
            <v>11.80827344120322</v>
          </cell>
          <cell r="GP14">
            <v>433.47379999999993</v>
          </cell>
          <cell r="GQ14">
            <v>9218.2198999999964</v>
          </cell>
          <cell r="GR14">
            <v>196.4991</v>
          </cell>
          <cell r="GS14">
            <v>6559.5903999999991</v>
          </cell>
        </row>
        <row r="15">
          <cell r="A15">
            <v>45108</v>
          </cell>
          <cell r="AH15">
            <v>3.9314</v>
          </cell>
          <cell r="AI15">
            <v>177.97560000000001</v>
          </cell>
          <cell r="AJ15">
            <v>60.647300000000001</v>
          </cell>
          <cell r="AK15">
            <v>84.7149</v>
          </cell>
          <cell r="AL15">
            <v>8.9371000000000009</v>
          </cell>
          <cell r="AM15">
            <v>122.50780000000002</v>
          </cell>
          <cell r="AN15">
            <v>1666.3923000000002</v>
          </cell>
          <cell r="AO15">
            <v>1977.5409999999997</v>
          </cell>
          <cell r="AP15">
            <v>4042.9407000000001</v>
          </cell>
          <cell r="AQ15">
            <v>168.40720000000002</v>
          </cell>
          <cell r="AS15">
            <v>0.36899999999999999</v>
          </cell>
          <cell r="AT15">
            <v>10.8596</v>
          </cell>
          <cell r="AU15">
            <v>0.29299999999999998</v>
          </cell>
          <cell r="AV15">
            <v>11.127000000000001</v>
          </cell>
          <cell r="AW15">
            <v>1.3460000000000001</v>
          </cell>
          <cell r="AX15">
            <v>27.368099999999998</v>
          </cell>
          <cell r="AY15">
            <v>7.2058</v>
          </cell>
          <cell r="AZ15">
            <v>42.961100000000002</v>
          </cell>
          <cell r="BA15">
            <v>4.3651000000000009</v>
          </cell>
          <cell r="BB15">
            <v>92.933499999999995</v>
          </cell>
          <cell r="BC15">
            <v>9.5630000000000006</v>
          </cell>
          <cell r="BD15">
            <v>95.344200000000001</v>
          </cell>
          <cell r="BE15">
            <v>4.827</v>
          </cell>
          <cell r="BF15">
            <v>73.785200000000003</v>
          </cell>
          <cell r="BG15">
            <v>6.25</v>
          </cell>
          <cell r="BH15">
            <v>38.640500000000003</v>
          </cell>
          <cell r="BI15">
            <v>106.9106</v>
          </cell>
          <cell r="BJ15">
            <v>898.7546000000001</v>
          </cell>
          <cell r="BK15">
            <v>6.3228999999999997</v>
          </cell>
          <cell r="BL15">
            <v>39.789300000000004</v>
          </cell>
          <cell r="BM15">
            <v>1.57</v>
          </cell>
          <cell r="BN15">
            <v>51.488</v>
          </cell>
          <cell r="BO15">
            <v>15.1836</v>
          </cell>
          <cell r="BP15">
            <v>182.70670000000001</v>
          </cell>
          <cell r="BQ15">
            <v>3.6210999999999998</v>
          </cell>
          <cell r="BR15">
            <v>299.94979999999998</v>
          </cell>
          <cell r="BS15">
            <v>4.2027999999999999</v>
          </cell>
          <cell r="BT15">
            <v>94.945100000000011</v>
          </cell>
          <cell r="BU15">
            <v>3.1219000000000001</v>
          </cell>
          <cell r="BV15">
            <v>47.668700000000001</v>
          </cell>
          <cell r="BW15">
            <v>5.9048999999999996</v>
          </cell>
          <cell r="BX15">
            <v>313.29579999999999</v>
          </cell>
          <cell r="BY15">
            <v>22.340900000000001</v>
          </cell>
          <cell r="BZ15">
            <v>655.40180000000009</v>
          </cell>
          <cell r="CA15">
            <v>44.989159891598916</v>
          </cell>
          <cell r="CB15">
            <v>50.970643485947917</v>
          </cell>
          <cell r="CD15">
            <v>63.931740614334473</v>
          </cell>
          <cell r="CE15">
            <v>62.981396602857913</v>
          </cell>
          <cell r="CG15">
            <v>87.646359583952446</v>
          </cell>
          <cell r="CH15">
            <v>75.024762405866696</v>
          </cell>
          <cell r="CJ15">
            <v>40.934025368453192</v>
          </cell>
          <cell r="CK15">
            <v>47.387220066525302</v>
          </cell>
          <cell r="CM15">
            <v>49.663352500515451</v>
          </cell>
          <cell r="CN15">
            <v>40.460022489199268</v>
          </cell>
          <cell r="CP15">
            <v>73.357168252640378</v>
          </cell>
          <cell r="CQ15">
            <v>56.150255600235781</v>
          </cell>
          <cell r="CS15">
            <v>72.969732753262903</v>
          </cell>
          <cell r="CT15">
            <v>53.865837593446926</v>
          </cell>
          <cell r="CV15">
            <v>41.843200000000003</v>
          </cell>
          <cell r="CW15">
            <v>31.767756628408016</v>
          </cell>
          <cell r="CY15">
            <v>25.153188739002491</v>
          </cell>
          <cell r="CZ15">
            <v>17.117660148832616</v>
          </cell>
          <cell r="DB15">
            <v>27.791551345110634</v>
          </cell>
          <cell r="DC15">
            <v>25.655510401037464</v>
          </cell>
          <cell r="DE15">
            <v>31.692993630573248</v>
          </cell>
          <cell r="DF15">
            <v>18.755768334369172</v>
          </cell>
          <cell r="DH15">
            <v>56.239139597987297</v>
          </cell>
          <cell r="DI15">
            <v>46.808089686913505</v>
          </cell>
          <cell r="DK15">
            <v>28.038468973516338</v>
          </cell>
          <cell r="DL15">
            <v>14.768237551750325</v>
          </cell>
          <cell r="DN15">
            <v>44.643356809745882</v>
          </cell>
          <cell r="DO15">
            <v>34.590984684833657</v>
          </cell>
          <cell r="DQ15">
            <v>25.15778852621801</v>
          </cell>
          <cell r="DR15">
            <v>17.906536154751443</v>
          </cell>
          <cell r="DT15">
            <v>25.767311893512169</v>
          </cell>
          <cell r="DU15">
            <v>15.248139936762639</v>
          </cell>
          <cell r="DW15">
            <v>27.456669158359777</v>
          </cell>
          <cell r="DX15">
            <v>21.54825375822892</v>
          </cell>
          <cell r="DZ15">
            <v>21.533000000000001</v>
          </cell>
          <cell r="EA15">
            <v>1445.2265</v>
          </cell>
          <cell r="EB15">
            <v>5.5380000000000003</v>
          </cell>
          <cell r="EC15">
            <v>425.94840000000005</v>
          </cell>
          <cell r="ED15">
            <v>39.271900000000002</v>
          </cell>
          <cell r="EE15">
            <v>924.33640000000003</v>
          </cell>
          <cell r="EF15">
            <v>10.52</v>
          </cell>
          <cell r="EG15">
            <v>624.12230000000011</v>
          </cell>
          <cell r="EJ15">
            <v>54.104630102633166</v>
          </cell>
          <cell r="EK15">
            <v>21.945313001110897</v>
          </cell>
          <cell r="EM15">
            <v>17.130371975442397</v>
          </cell>
          <cell r="EN15">
            <v>9.100601856938539</v>
          </cell>
          <cell r="EP15">
            <v>17.298057898904812</v>
          </cell>
          <cell r="EQ15">
            <v>10.925737859073816</v>
          </cell>
          <cell r="ES15">
            <v>21.574619771863119</v>
          </cell>
          <cell r="ET15">
            <v>10.095669230213373</v>
          </cell>
          <cell r="EV15">
            <v>8.7418999999999993</v>
          </cell>
          <cell r="EW15">
            <v>682.39440000000013</v>
          </cell>
          <cell r="EX15">
            <v>33.792999999999999</v>
          </cell>
          <cell r="EY15">
            <v>944.82720000000006</v>
          </cell>
          <cell r="EZ15">
            <v>4.1861999999999995</v>
          </cell>
          <cell r="FA15">
            <v>274.57220000000001</v>
          </cell>
          <cell r="FB15">
            <v>12.235199999999999</v>
          </cell>
          <cell r="FC15">
            <v>614.69450000000018</v>
          </cell>
          <cell r="FD15">
            <v>0.54830000000000001</v>
          </cell>
          <cell r="FE15">
            <v>85.74</v>
          </cell>
          <cell r="FF15">
            <v>17.863500000000002</v>
          </cell>
          <cell r="FG15">
            <v>733.02400000000011</v>
          </cell>
          <cell r="FH15">
            <v>21.980700000000002</v>
          </cell>
          <cell r="FI15">
            <v>427.64840000000004</v>
          </cell>
          <cell r="FJ15">
            <v>12.929500000000001</v>
          </cell>
          <cell r="FK15">
            <v>192.6516</v>
          </cell>
          <cell r="FL15">
            <v>12.6736</v>
          </cell>
          <cell r="FM15">
            <v>327.84459999999996</v>
          </cell>
          <cell r="FN15">
            <v>21.223624154931997</v>
          </cell>
          <cell r="FO15">
            <v>17.089918381510749</v>
          </cell>
          <cell r="FQ15">
            <v>18.916388009351049</v>
          </cell>
          <cell r="FR15">
            <v>9.8221585915392797</v>
          </cell>
          <cell r="FT15">
            <v>72.008098036405329</v>
          </cell>
          <cell r="FU15">
            <v>48.915146908536258</v>
          </cell>
          <cell r="FW15">
            <v>50.680593696874595</v>
          </cell>
          <cell r="FX15">
            <v>32.624488912785132</v>
          </cell>
          <cell r="FZ15">
            <v>13</v>
          </cell>
          <cell r="GA15">
            <v>19.36140424539305</v>
          </cell>
          <cell r="GC15">
            <v>50.528513449212085</v>
          </cell>
          <cell r="GD15">
            <v>24.622515633867376</v>
          </cell>
          <cell r="GF15">
            <v>36.519997088354785</v>
          </cell>
          <cell r="GG15">
            <v>23.642601492253913</v>
          </cell>
          <cell r="GI15">
            <v>91.884202792064656</v>
          </cell>
          <cell r="GJ15">
            <v>65.236226431547919</v>
          </cell>
          <cell r="GL15">
            <v>23.523213609392752</v>
          </cell>
          <cell r="GM15">
            <v>13.183654084892662</v>
          </cell>
          <cell r="GP15">
            <v>365.92869999999988</v>
          </cell>
          <cell r="GQ15">
            <v>8636.8338999999978</v>
          </cell>
          <cell r="GR15">
            <v>177.71690000000001</v>
          </cell>
          <cell r="GS15">
            <v>6416.9743000000026</v>
          </cell>
        </row>
        <row r="16">
          <cell r="A16">
            <v>45078</v>
          </cell>
          <cell r="AH16">
            <v>11.4465</v>
          </cell>
          <cell r="AI16">
            <v>217.6437</v>
          </cell>
          <cell r="AJ16">
            <v>85.936299999999989</v>
          </cell>
          <cell r="AK16">
            <v>145.2533</v>
          </cell>
          <cell r="AL16">
            <v>11.573</v>
          </cell>
          <cell r="AM16">
            <v>199.44770000000003</v>
          </cell>
          <cell r="AN16">
            <v>2248.64</v>
          </cell>
          <cell r="AO16">
            <v>2722.8707999999992</v>
          </cell>
          <cell r="AP16">
            <v>5500.5863999999983</v>
          </cell>
          <cell r="AQ16">
            <v>232.81159999999997</v>
          </cell>
          <cell r="AS16">
            <v>0.67200000000000004</v>
          </cell>
          <cell r="AT16">
            <v>16.540299999999998</v>
          </cell>
          <cell r="AU16">
            <v>0.71699999999999997</v>
          </cell>
          <cell r="AV16">
            <v>20.082100000000001</v>
          </cell>
          <cell r="AW16">
            <v>2.2250000000000001</v>
          </cell>
          <cell r="AX16">
            <v>49.518900000000002</v>
          </cell>
          <cell r="AY16">
            <v>1.6468</v>
          </cell>
          <cell r="AZ16">
            <v>59.481300000000005</v>
          </cell>
          <cell r="BA16">
            <v>8.6354000000000006</v>
          </cell>
          <cell r="BB16">
            <v>107.52589999999999</v>
          </cell>
          <cell r="BC16">
            <v>13.818299999999999</v>
          </cell>
          <cell r="BD16">
            <v>100.40370000000001</v>
          </cell>
          <cell r="BE16">
            <v>7.2697000000000003</v>
          </cell>
          <cell r="BF16">
            <v>56.089700000000001</v>
          </cell>
          <cell r="BG16">
            <v>9.8910999999999998</v>
          </cell>
          <cell r="BH16">
            <v>60.011200000000002</v>
          </cell>
          <cell r="BI16">
            <v>134.48610000000002</v>
          </cell>
          <cell r="BJ16">
            <v>1284.0755999999999</v>
          </cell>
          <cell r="BK16">
            <v>3.4251</v>
          </cell>
          <cell r="BL16">
            <v>67.268300000000011</v>
          </cell>
          <cell r="BM16">
            <v>1.516</v>
          </cell>
          <cell r="BN16">
            <v>58.444000000000003</v>
          </cell>
          <cell r="BO16">
            <v>20.523600000000002</v>
          </cell>
          <cell r="BP16">
            <v>262.7414</v>
          </cell>
          <cell r="BQ16">
            <v>2.0709</v>
          </cell>
          <cell r="BR16">
            <v>371.29420000000005</v>
          </cell>
          <cell r="BS16">
            <v>4.0145999999999997</v>
          </cell>
          <cell r="BT16">
            <v>133.86699999999999</v>
          </cell>
          <cell r="BU16">
            <v>3.5015000000000001</v>
          </cell>
          <cell r="BV16">
            <v>58.406800000000004</v>
          </cell>
          <cell r="BW16">
            <v>10.6286</v>
          </cell>
          <cell r="BX16">
            <v>399.42320000000001</v>
          </cell>
          <cell r="BY16">
            <v>34.5304</v>
          </cell>
          <cell r="BZ16">
            <v>937.54040000000009</v>
          </cell>
          <cell r="CA16">
            <v>43.727678571428569</v>
          </cell>
          <cell r="CB16">
            <v>48.185927703850595</v>
          </cell>
          <cell r="CD16">
            <v>61.319386331938631</v>
          </cell>
          <cell r="CE16">
            <v>52.200501939538199</v>
          </cell>
          <cell r="CG16">
            <v>87.581303370786515</v>
          </cell>
          <cell r="CH16">
            <v>64.03171314387032</v>
          </cell>
          <cell r="CJ16">
            <v>67.326815642458101</v>
          </cell>
          <cell r="CK16">
            <v>48.722472440918402</v>
          </cell>
          <cell r="CM16">
            <v>47.598594158927213</v>
          </cell>
          <cell r="CN16">
            <v>41.911593392847678</v>
          </cell>
          <cell r="CP16">
            <v>66.496602331690582</v>
          </cell>
          <cell r="CQ16">
            <v>54.605378088656089</v>
          </cell>
          <cell r="CS16">
            <v>63.074115850722869</v>
          </cell>
          <cell r="CT16">
            <v>65.70260493459584</v>
          </cell>
          <cell r="CV16">
            <v>42.054857397053915</v>
          </cell>
          <cell r="CW16">
            <v>31.697573119684325</v>
          </cell>
          <cell r="CY16">
            <v>25.858978734605284</v>
          </cell>
          <cell r="CZ16">
            <v>16.955160116740792</v>
          </cell>
          <cell r="DB16">
            <v>30.530378675075184</v>
          </cell>
          <cell r="DC16">
            <v>22.388049051336214</v>
          </cell>
          <cell r="DE16">
            <v>31.981530343007915</v>
          </cell>
          <cell r="DF16">
            <v>19.646772979262199</v>
          </cell>
          <cell r="DH16">
            <v>60.015260480617428</v>
          </cell>
          <cell r="DI16">
            <v>46.490215474226758</v>
          </cell>
          <cell r="DK16">
            <v>25.038678835289002</v>
          </cell>
          <cell r="DL16">
            <v>15.348666367532807</v>
          </cell>
          <cell r="DN16">
            <v>55.57761669904847</v>
          </cell>
          <cell r="DO16">
            <v>31.51542426438181</v>
          </cell>
          <cell r="DQ16">
            <v>19.826645723261461</v>
          </cell>
          <cell r="DR16">
            <v>17.91877658080908</v>
          </cell>
          <cell r="DT16">
            <v>24.533315770656529</v>
          </cell>
          <cell r="DU16">
            <v>15.164759583319146</v>
          </cell>
          <cell r="DW16">
            <v>29.300700252531101</v>
          </cell>
          <cell r="DX16">
            <v>20.625100422339131</v>
          </cell>
          <cell r="DZ16">
            <v>26.302</v>
          </cell>
          <cell r="EA16">
            <v>1859.5128000000007</v>
          </cell>
          <cell r="EB16">
            <v>7.0410000000000004</v>
          </cell>
          <cell r="EC16">
            <v>520.52170000000001</v>
          </cell>
          <cell r="ED16">
            <v>82.729300000000009</v>
          </cell>
          <cell r="EE16">
            <v>1111.1831000000002</v>
          </cell>
          <cell r="EF16">
            <v>17.045999999999999</v>
          </cell>
          <cell r="EG16">
            <v>990.83220000000006</v>
          </cell>
          <cell r="EJ16">
            <v>55.788381111702535</v>
          </cell>
          <cell r="EK16">
            <v>23.127836710777139</v>
          </cell>
          <cell r="EM16">
            <v>18.911660275529044</v>
          </cell>
          <cell r="EN16">
            <v>9.7431161851657677</v>
          </cell>
          <cell r="EP16">
            <v>19.340865932626045</v>
          </cell>
          <cell r="EQ16">
            <v>12.216778044950468</v>
          </cell>
          <cell r="ES16">
            <v>20.996773436583364</v>
          </cell>
          <cell r="ET16">
            <v>10.08553668320428</v>
          </cell>
          <cell r="EV16">
            <v>5.0105000000000004</v>
          </cell>
          <cell r="EW16">
            <v>926.3614</v>
          </cell>
          <cell r="EX16">
            <v>44.985399999999998</v>
          </cell>
          <cell r="EY16">
            <v>1257.931</v>
          </cell>
          <cell r="EZ16">
            <v>6.7555000000000005</v>
          </cell>
          <cell r="FA16">
            <v>341.14090000000004</v>
          </cell>
          <cell r="FB16">
            <v>13.662699999999999</v>
          </cell>
          <cell r="FC16">
            <v>786.30309999999974</v>
          </cell>
          <cell r="FD16">
            <v>1.0851</v>
          </cell>
          <cell r="FE16">
            <v>98.779999999999987</v>
          </cell>
          <cell r="FF16">
            <v>27.746900000000004</v>
          </cell>
          <cell r="FG16">
            <v>996.2714000000002</v>
          </cell>
          <cell r="FH16">
            <v>31.845599999999997</v>
          </cell>
          <cell r="FI16">
            <v>556.83190000000002</v>
          </cell>
          <cell r="FJ16">
            <v>18.6173</v>
          </cell>
          <cell r="FK16">
            <v>245.44009999999997</v>
          </cell>
          <cell r="FL16">
            <v>17.831</v>
          </cell>
          <cell r="FM16">
            <v>515.52800000000002</v>
          </cell>
          <cell r="FN16">
            <v>29.60716495359744</v>
          </cell>
          <cell r="FO16">
            <v>16.59214751391843</v>
          </cell>
          <cell r="FQ16">
            <v>18.653091892036088</v>
          </cell>
          <cell r="FR16">
            <v>10.157382320651928</v>
          </cell>
          <cell r="FT16">
            <v>63.307068314706541</v>
          </cell>
          <cell r="FU16">
            <v>48.455663920684962</v>
          </cell>
          <cell r="FW16">
            <v>53.791695638490204</v>
          </cell>
          <cell r="FX16">
            <v>32.357811256244567</v>
          </cell>
          <cell r="FZ16">
            <v>19.571007280434983</v>
          </cell>
          <cell r="GA16">
            <v>20.525222717149219</v>
          </cell>
          <cell r="GC16">
            <v>49.207850246333827</v>
          </cell>
          <cell r="GD16">
            <v>24.568815284670414</v>
          </cell>
          <cell r="GF16">
            <v>35.197757303991757</v>
          </cell>
          <cell r="GG16">
            <v>22.457719106969265</v>
          </cell>
          <cell r="GI16">
            <v>88.998802189361513</v>
          </cell>
          <cell r="GJ16">
            <v>64.74580722546969</v>
          </cell>
          <cell r="GL16">
            <v>23.636677696147157</v>
          </cell>
          <cell r="GM16">
            <v>12.561147600130349</v>
          </cell>
          <cell r="GP16">
            <v>533.07569999999987</v>
          </cell>
          <cell r="GQ16">
            <v>11980.1571</v>
          </cell>
          <cell r="GR16">
            <v>242.45839999999998</v>
          </cell>
          <cell r="GS16">
            <v>8695.7370999999966</v>
          </cell>
        </row>
        <row r="17">
          <cell r="A17">
            <v>45047</v>
          </cell>
          <cell r="AH17">
            <v>7.4302000000000001</v>
          </cell>
          <cell r="AI17">
            <v>254.62580000000003</v>
          </cell>
          <cell r="AJ17">
            <v>80.171700000000001</v>
          </cell>
          <cell r="AK17">
            <v>118.78270000000001</v>
          </cell>
          <cell r="AL17">
            <v>14.866100000000001</v>
          </cell>
          <cell r="AM17">
            <v>210.85390000000004</v>
          </cell>
          <cell r="AN17">
            <v>1729.9969999999998</v>
          </cell>
          <cell r="AO17">
            <v>2215.6162999999992</v>
          </cell>
          <cell r="AP17">
            <v>4634.6822000000002</v>
          </cell>
          <cell r="AQ17">
            <v>198.49450000000002</v>
          </cell>
          <cell r="AS17">
            <v>0.496</v>
          </cell>
          <cell r="AT17">
            <v>17.5822</v>
          </cell>
          <cell r="AU17">
            <v>0.38200000000000001</v>
          </cell>
          <cell r="AV17">
            <v>15.028500000000001</v>
          </cell>
          <cell r="AW17">
            <v>2.0085999999999999</v>
          </cell>
          <cell r="AX17">
            <v>48.429200000000002</v>
          </cell>
          <cell r="AY17">
            <v>0.98350000000000004</v>
          </cell>
          <cell r="AZ17">
            <v>41.514600000000002</v>
          </cell>
          <cell r="BA17">
            <v>8.9847999999999999</v>
          </cell>
          <cell r="BB17">
            <v>86.819100000000006</v>
          </cell>
          <cell r="BC17">
            <v>9.1998999999999995</v>
          </cell>
          <cell r="BD17">
            <v>92.337000000000003</v>
          </cell>
          <cell r="BE17">
            <v>9.9763000000000002</v>
          </cell>
          <cell r="BF17">
            <v>88.484700000000004</v>
          </cell>
          <cell r="BG17">
            <v>10.099</v>
          </cell>
          <cell r="BH17">
            <v>55.262099999999997</v>
          </cell>
          <cell r="BI17">
            <v>166.71010000000001</v>
          </cell>
          <cell r="BJ17">
            <v>888.5829</v>
          </cell>
          <cell r="BK17">
            <v>3.9340000000000002</v>
          </cell>
          <cell r="BL17">
            <v>63.462900000000005</v>
          </cell>
          <cell r="BM17">
            <v>1.3049999999999999</v>
          </cell>
          <cell r="BN17">
            <v>41.378</v>
          </cell>
          <cell r="BO17">
            <v>22.097200000000001</v>
          </cell>
          <cell r="BP17">
            <v>199.83750000000001</v>
          </cell>
          <cell r="BQ17">
            <v>10.848700000000001</v>
          </cell>
          <cell r="BR17">
            <v>320.3048</v>
          </cell>
          <cell r="BS17">
            <v>6.6861000000000006</v>
          </cell>
          <cell r="BT17">
            <v>121.0275</v>
          </cell>
          <cell r="BU17">
            <v>3.0026000000000002</v>
          </cell>
          <cell r="BV17">
            <v>81.754100000000008</v>
          </cell>
          <cell r="BW17">
            <v>11.885400000000001</v>
          </cell>
          <cell r="BX17">
            <v>271.27510000000001</v>
          </cell>
          <cell r="BY17">
            <v>21.795200000000001</v>
          </cell>
          <cell r="BZ17">
            <v>742.47890000000018</v>
          </cell>
          <cell r="CA17">
            <v>46.848790322580648</v>
          </cell>
          <cell r="CB17">
            <v>46.643997906974093</v>
          </cell>
          <cell r="CD17">
            <v>61.819371727748688</v>
          </cell>
          <cell r="CE17">
            <v>57.111960608177796</v>
          </cell>
          <cell r="CG17">
            <v>85.547296624514587</v>
          </cell>
          <cell r="CH17">
            <v>63.829204281714347</v>
          </cell>
          <cell r="CJ17">
            <v>69.683172343670563</v>
          </cell>
          <cell r="CK17">
            <v>48.382812311813197</v>
          </cell>
          <cell r="CM17">
            <v>38.558988513934644</v>
          </cell>
          <cell r="CN17">
            <v>41.682113728430721</v>
          </cell>
          <cell r="CP17">
            <v>76.169284448744023</v>
          </cell>
          <cell r="CQ17">
            <v>50.162093202075013</v>
          </cell>
          <cell r="CS17">
            <v>53.835700610446757</v>
          </cell>
          <cell r="CT17">
            <v>59.180231158607086</v>
          </cell>
          <cell r="CV17">
            <v>41.388503812258641</v>
          </cell>
          <cell r="CW17">
            <v>31.742217541497702</v>
          </cell>
          <cell r="CY17">
            <v>23.482497461161621</v>
          </cell>
          <cell r="CZ17">
            <v>18.232411854875892</v>
          </cell>
          <cell r="DB17">
            <v>33.873157092018303</v>
          </cell>
          <cell r="DC17">
            <v>24.840610813561938</v>
          </cell>
          <cell r="DE17">
            <v>34.468199233716476</v>
          </cell>
          <cell r="DF17">
            <v>22.1981487747112</v>
          </cell>
          <cell r="DH17">
            <v>53.334902159549621</v>
          </cell>
          <cell r="DI17">
            <v>43.286905110402202</v>
          </cell>
          <cell r="DK17">
            <v>14.690580438209187</v>
          </cell>
          <cell r="DL17">
            <v>14.507590270267571</v>
          </cell>
          <cell r="DN17">
            <v>45.120399036807704</v>
          </cell>
          <cell r="DO17">
            <v>30.953123050546363</v>
          </cell>
          <cell r="DQ17">
            <v>26.210317724638649</v>
          </cell>
          <cell r="DR17">
            <v>16.177215576955771</v>
          </cell>
          <cell r="DT17">
            <v>25.270600905312403</v>
          </cell>
          <cell r="DU17">
            <v>15.029786368155426</v>
          </cell>
          <cell r="DW17">
            <v>28.278451218616944</v>
          </cell>
          <cell r="DX17">
            <v>19.971070154316838</v>
          </cell>
          <cell r="DZ17">
            <v>26.564</v>
          </cell>
          <cell r="EA17">
            <v>1801.0023999999999</v>
          </cell>
          <cell r="EB17">
            <v>6.9350000000000005</v>
          </cell>
          <cell r="EC17">
            <v>429.76659999999998</v>
          </cell>
          <cell r="ED17">
            <v>47.685499999999998</v>
          </cell>
          <cell r="EE17">
            <v>907.16009999999994</v>
          </cell>
          <cell r="EF17">
            <v>27.484999999999999</v>
          </cell>
          <cell r="EG17">
            <v>848.33460000000014</v>
          </cell>
          <cell r="EJ17">
            <v>56.477601264869747</v>
          </cell>
          <cell r="EK17">
            <v>21.541623598058507</v>
          </cell>
          <cell r="EM17">
            <v>18.502523431867338</v>
          </cell>
          <cell r="EN17">
            <v>9.3463384544075794</v>
          </cell>
          <cell r="EP17">
            <v>18.470589592224052</v>
          </cell>
          <cell r="EQ17">
            <v>11.437979359982874</v>
          </cell>
          <cell r="ES17">
            <v>20.167000181917409</v>
          </cell>
          <cell r="ET17">
            <v>9.3344752176794383</v>
          </cell>
          <cell r="EV17">
            <v>12.486800000000001</v>
          </cell>
          <cell r="EW17">
            <v>729.94729999999993</v>
          </cell>
          <cell r="EX17">
            <v>24.142299999999999</v>
          </cell>
          <cell r="EY17">
            <v>834.0458000000001</v>
          </cell>
          <cell r="EZ17">
            <v>6.5443999999999996</v>
          </cell>
          <cell r="FA17">
            <v>259.18580000000003</v>
          </cell>
          <cell r="FB17">
            <v>13.84</v>
          </cell>
          <cell r="FC17">
            <v>653.96390000000019</v>
          </cell>
          <cell r="FD17">
            <v>0.91679999999999995</v>
          </cell>
          <cell r="FE17">
            <v>93.414200000000008</v>
          </cell>
          <cell r="FF17">
            <v>31.811400000000003</v>
          </cell>
          <cell r="FG17">
            <v>841.74810000000014</v>
          </cell>
          <cell r="FH17">
            <v>40.415400000000005</v>
          </cell>
          <cell r="FI17">
            <v>483.64150000000001</v>
          </cell>
          <cell r="FJ17">
            <v>15.3332</v>
          </cell>
          <cell r="FK17">
            <v>215.66659999999999</v>
          </cell>
          <cell r="FL17">
            <v>15.4834</v>
          </cell>
          <cell r="FM17">
            <v>482.91849999999999</v>
          </cell>
          <cell r="FN17">
            <v>23.062017490469938</v>
          </cell>
          <cell r="FO17">
            <v>16.85235180676742</v>
          </cell>
          <cell r="FQ17">
            <v>19.740873901823768</v>
          </cell>
          <cell r="FR17">
            <v>9.8648963881839578</v>
          </cell>
          <cell r="FT17">
            <v>69.289377177434147</v>
          </cell>
          <cell r="FU17">
            <v>47.509443032758732</v>
          </cell>
          <cell r="FW17">
            <v>49.003049132947972</v>
          </cell>
          <cell r="FX17">
            <v>32.668112567069834</v>
          </cell>
          <cell r="FZ17">
            <v>16.200916230366492</v>
          </cell>
          <cell r="GA17">
            <v>20.185974937429211</v>
          </cell>
          <cell r="GC17">
            <v>47.197759293838047</v>
          </cell>
          <cell r="GD17">
            <v>24.475900925704494</v>
          </cell>
          <cell r="GF17">
            <v>33.205065395863954</v>
          </cell>
          <cell r="GG17">
            <v>22.871147740630192</v>
          </cell>
          <cell r="GI17">
            <v>89.668947121279317</v>
          </cell>
          <cell r="GJ17">
            <v>64.289778296685711</v>
          </cell>
          <cell r="GL17">
            <v>23.905285660772179</v>
          </cell>
          <cell r="GM17">
            <v>11.976041713042678</v>
          </cell>
          <cell r="GP17">
            <v>527.48770000000013</v>
          </cell>
          <cell r="GQ17">
            <v>9934.4833000000053</v>
          </cell>
          <cell r="GR17">
            <v>229.08669999999998</v>
          </cell>
          <cell r="GS17">
            <v>6815.5196000000014</v>
          </cell>
        </row>
        <row r="18">
          <cell r="A18">
            <v>45017</v>
          </cell>
          <cell r="AH18">
            <v>11.835699999999999</v>
          </cell>
          <cell r="AI18">
            <v>198.96360000000001</v>
          </cell>
          <cell r="AJ18">
            <v>62.986900000000006</v>
          </cell>
          <cell r="AK18">
            <v>112.0757</v>
          </cell>
          <cell r="AL18">
            <v>11.644600000000001</v>
          </cell>
          <cell r="AM18">
            <v>225.07210000000001</v>
          </cell>
          <cell r="AN18">
            <v>1945.4710000000007</v>
          </cell>
          <cell r="AO18">
            <v>1927.5358999999992</v>
          </cell>
          <cell r="AP18">
            <v>4238.4062999999996</v>
          </cell>
          <cell r="AQ18">
            <v>286.26770000000005</v>
          </cell>
          <cell r="AS18">
            <v>0.98860000000000003</v>
          </cell>
          <cell r="AT18">
            <v>17.974</v>
          </cell>
          <cell r="AU18">
            <v>0.71179999999999999</v>
          </cell>
          <cell r="AV18">
            <v>12.181000000000001</v>
          </cell>
          <cell r="AW18">
            <v>2.6027</v>
          </cell>
          <cell r="AX18">
            <v>45.432900000000011</v>
          </cell>
          <cell r="AY18">
            <v>0.58499999999999996</v>
          </cell>
          <cell r="AZ18">
            <v>42.881699999999995</v>
          </cell>
          <cell r="BA18">
            <v>6.1536000000000008</v>
          </cell>
          <cell r="BB18">
            <v>105.25210000000001</v>
          </cell>
          <cell r="BC18">
            <v>7.0955000000000004</v>
          </cell>
          <cell r="BD18">
            <v>75.777500000000003</v>
          </cell>
          <cell r="BE18">
            <v>4.4706000000000001</v>
          </cell>
          <cell r="BF18">
            <v>89.604699999999994</v>
          </cell>
          <cell r="BG18">
            <v>11.2026</v>
          </cell>
          <cell r="BH18">
            <v>61.429300000000005</v>
          </cell>
          <cell r="BI18">
            <v>123.11330000000001</v>
          </cell>
          <cell r="BJ18">
            <v>1106.5355</v>
          </cell>
          <cell r="BK18">
            <v>9.4468999999999994</v>
          </cell>
          <cell r="BL18">
            <v>85.825800000000001</v>
          </cell>
          <cell r="BM18">
            <v>2.1350000000000002</v>
          </cell>
          <cell r="BN18">
            <v>43.116</v>
          </cell>
          <cell r="BO18">
            <v>19.179000000000002</v>
          </cell>
          <cell r="BP18">
            <v>155.86579999999998</v>
          </cell>
          <cell r="BQ18">
            <v>8.5815000000000001</v>
          </cell>
          <cell r="BR18">
            <v>277.44159999999999</v>
          </cell>
          <cell r="BS18">
            <v>8.0794999999999995</v>
          </cell>
          <cell r="BT18">
            <v>173.66129999999998</v>
          </cell>
          <cell r="BU18">
            <v>6.9732000000000003</v>
          </cell>
          <cell r="BV18">
            <v>58.636000000000003</v>
          </cell>
          <cell r="BW18">
            <v>9.2281000000000013</v>
          </cell>
          <cell r="BX18">
            <v>274.93950000000001</v>
          </cell>
          <cell r="BY18">
            <v>18.683299999999999</v>
          </cell>
          <cell r="BZ18">
            <v>588.21710000000007</v>
          </cell>
          <cell r="CA18">
            <v>53.409164475015174</v>
          </cell>
          <cell r="CB18">
            <v>45.420301546678537</v>
          </cell>
          <cell r="CD18">
            <v>64.850379320033724</v>
          </cell>
          <cell r="CE18">
            <v>55.830637878663495</v>
          </cell>
          <cell r="CG18">
            <v>76.434433472931957</v>
          </cell>
          <cell r="CH18">
            <v>69.205102469796103</v>
          </cell>
          <cell r="CJ18">
            <v>64.717948717948715</v>
          </cell>
          <cell r="CK18">
            <v>51.190780682668837</v>
          </cell>
          <cell r="CM18">
            <v>49.313345033801347</v>
          </cell>
          <cell r="CN18">
            <v>40.397109416344179</v>
          </cell>
          <cell r="CP18">
            <v>77.873384539496854</v>
          </cell>
          <cell r="CQ18">
            <v>55.793546897166046</v>
          </cell>
          <cell r="CS18">
            <v>75.999261844047766</v>
          </cell>
          <cell r="CT18">
            <v>65.760423281368062</v>
          </cell>
          <cell r="CV18">
            <v>46.035420348847587</v>
          </cell>
          <cell r="CW18">
            <v>34.009655001766255</v>
          </cell>
          <cell r="CY18">
            <v>25.654234757739417</v>
          </cell>
          <cell r="CZ18">
            <v>16.350934786999606</v>
          </cell>
          <cell r="DB18">
            <v>30.185701129471042</v>
          </cell>
          <cell r="DC18">
            <v>25.550327523891415</v>
          </cell>
          <cell r="DE18">
            <v>32.636065573770495</v>
          </cell>
          <cell r="DF18">
            <v>22.85511179144633</v>
          </cell>
          <cell r="DH18">
            <v>55.257151050628302</v>
          </cell>
          <cell r="DI18">
            <v>46.116824858307602</v>
          </cell>
          <cell r="DK18">
            <v>19.333111926819321</v>
          </cell>
          <cell r="DL18">
            <v>16.218687464316815</v>
          </cell>
          <cell r="DN18">
            <v>53.994999690574907</v>
          </cell>
          <cell r="DO18">
            <v>32.182658427640469</v>
          </cell>
          <cell r="DQ18">
            <v>15.999110881661217</v>
          </cell>
          <cell r="DR18">
            <v>17.462802715055599</v>
          </cell>
          <cell r="DT18">
            <v>22.469153997030805</v>
          </cell>
          <cell r="DU18">
            <v>13.926752976563934</v>
          </cell>
          <cell r="DW18">
            <v>26.095802133456079</v>
          </cell>
          <cell r="DX18">
            <v>19.899806721021875</v>
          </cell>
          <cell r="DZ18">
            <v>29.404</v>
          </cell>
          <cell r="EA18">
            <v>1575.2114000000004</v>
          </cell>
          <cell r="EB18">
            <v>7.0549999999999997</v>
          </cell>
          <cell r="EC18">
            <v>355.85730000000007</v>
          </cell>
          <cell r="ED18">
            <v>49.329699999999995</v>
          </cell>
          <cell r="EE18">
            <v>910.22719999999993</v>
          </cell>
          <cell r="EF18">
            <v>17.143000000000001</v>
          </cell>
          <cell r="EG18">
            <v>738.67090000000007</v>
          </cell>
          <cell r="EJ18">
            <v>56.777853353285266</v>
          </cell>
          <cell r="EK18">
            <v>22.734399903403439</v>
          </cell>
          <cell r="EM18">
            <v>19.214599574769668</v>
          </cell>
          <cell r="EN18">
            <v>8.9061059025626275</v>
          </cell>
          <cell r="EP18">
            <v>18.507633332454891</v>
          </cell>
          <cell r="EQ18">
            <v>11.389975491833248</v>
          </cell>
          <cell r="ES18">
            <v>20.657936183865136</v>
          </cell>
          <cell r="ET18">
            <v>9.7146986567360365</v>
          </cell>
          <cell r="EV18">
            <v>11.357899999999999</v>
          </cell>
          <cell r="EW18">
            <v>736.98289999999986</v>
          </cell>
          <cell r="EX18">
            <v>16.9434</v>
          </cell>
          <cell r="EY18">
            <v>702.26400000000001</v>
          </cell>
          <cell r="EZ18">
            <v>5.0280000000000005</v>
          </cell>
          <cell r="FA18">
            <v>241.64009999999999</v>
          </cell>
          <cell r="FB18">
            <v>11.2113</v>
          </cell>
          <cell r="FC18">
            <v>637.90500000000009</v>
          </cell>
          <cell r="FD18">
            <v>1.5283000000000002</v>
          </cell>
          <cell r="FE18">
            <v>95.577500000000029</v>
          </cell>
          <cell r="FF18">
            <v>24.569399999999998</v>
          </cell>
          <cell r="FG18">
            <v>878.04220000000009</v>
          </cell>
          <cell r="FH18">
            <v>27.410299999999999</v>
          </cell>
          <cell r="FI18">
            <v>556.25949999999989</v>
          </cell>
          <cell r="FJ18">
            <v>16.806800000000003</v>
          </cell>
          <cell r="FK18">
            <v>194.41929999999999</v>
          </cell>
          <cell r="FL18">
            <v>16.366800000000001</v>
          </cell>
          <cell r="FM18">
            <v>407.43979999999999</v>
          </cell>
          <cell r="FN18">
            <v>30.406369135139418</v>
          </cell>
          <cell r="FO18">
            <v>16.955539673987012</v>
          </cell>
          <cell r="FQ18">
            <v>18.534627052421587</v>
          </cell>
          <cell r="FR18">
            <v>9.4039462367428772</v>
          </cell>
          <cell r="FT18">
            <v>71.275875099443127</v>
          </cell>
          <cell r="FU18">
            <v>46.928468412320647</v>
          </cell>
          <cell r="FW18">
            <v>50.233023824177394</v>
          </cell>
          <cell r="FX18">
            <v>32.631088328199347</v>
          </cell>
          <cell r="FZ18">
            <v>20.763266374402928</v>
          </cell>
          <cell r="GA18">
            <v>20.568384818602699</v>
          </cell>
          <cell r="GC18">
            <v>50.783800174200429</v>
          </cell>
          <cell r="GD18">
            <v>24.396658953294043</v>
          </cell>
          <cell r="GF18">
            <v>37.144248694833692</v>
          </cell>
          <cell r="GG18">
            <v>22.319969007270888</v>
          </cell>
          <cell r="GI18">
            <v>88.444213056619915</v>
          </cell>
          <cell r="GJ18">
            <v>66.011610472828579</v>
          </cell>
          <cell r="GL18">
            <v>23.476220152992642</v>
          </cell>
          <cell r="GM18">
            <v>12.012276414822511</v>
          </cell>
          <cell r="GP18">
            <v>440.92509999999993</v>
          </cell>
          <cell r="GQ18">
            <v>9571.032900000002</v>
          </cell>
          <cell r="GR18">
            <v>175.858</v>
          </cell>
          <cell r="GS18">
            <v>6387.418200000001</v>
          </cell>
        </row>
        <row r="19">
          <cell r="A19">
            <v>44986</v>
          </cell>
          <cell r="B19" t="str">
            <v>-</v>
          </cell>
          <cell r="C19" t="str">
            <v>-</v>
          </cell>
          <cell r="D19" t="str">
            <v>-</v>
          </cell>
          <cell r="E19" t="str">
            <v>-</v>
          </cell>
          <cell r="F19" t="str">
            <v>-</v>
          </cell>
          <cell r="G19" t="str">
            <v>-</v>
          </cell>
          <cell r="H19" t="str">
            <v>-</v>
          </cell>
          <cell r="I19" t="str">
            <v>-</v>
          </cell>
          <cell r="J19" t="str">
            <v>-</v>
          </cell>
          <cell r="L19" t="str">
            <v>-</v>
          </cell>
          <cell r="AH19">
            <v>18.6386</v>
          </cell>
          <cell r="AI19">
            <v>267.10829999999999</v>
          </cell>
          <cell r="AJ19">
            <v>94.687200000000004</v>
          </cell>
          <cell r="AK19">
            <v>147.82520000000002</v>
          </cell>
          <cell r="AL19">
            <v>6.5127999999999995</v>
          </cell>
          <cell r="AM19">
            <v>294.4606</v>
          </cell>
          <cell r="AN19">
            <v>2467.5350000000003</v>
          </cell>
          <cell r="AO19">
            <v>2224.9868000000001</v>
          </cell>
          <cell r="AP19">
            <v>5451.1072000000013</v>
          </cell>
          <cell r="AQ19">
            <v>248.8004</v>
          </cell>
          <cell r="AS19">
            <v>2.044</v>
          </cell>
          <cell r="AT19">
            <v>31.5197</v>
          </cell>
          <cell r="AU19">
            <v>1.2344999999999999</v>
          </cell>
          <cell r="AV19">
            <v>14.5299</v>
          </cell>
          <cell r="AW19">
            <v>3.2675000000000001</v>
          </cell>
          <cell r="AX19">
            <v>56.931899999999999</v>
          </cell>
          <cell r="AY19">
            <v>1.1468</v>
          </cell>
          <cell r="AZ19">
            <v>47.921900000000001</v>
          </cell>
          <cell r="BA19">
            <v>11.6456</v>
          </cell>
          <cell r="BB19">
            <v>142.2116</v>
          </cell>
          <cell r="BC19">
            <v>15.0669</v>
          </cell>
          <cell r="BD19">
            <v>126.2055</v>
          </cell>
          <cell r="BE19">
            <v>7.2343999999999999</v>
          </cell>
          <cell r="BF19">
            <v>58.001100000000001</v>
          </cell>
          <cell r="BG19">
            <v>14.2089</v>
          </cell>
          <cell r="BH19">
            <v>104.2898</v>
          </cell>
          <cell r="BI19">
            <v>155.9109</v>
          </cell>
          <cell r="BJ19">
            <v>1319.7494000000002</v>
          </cell>
          <cell r="BK19">
            <v>17.919800000000002</v>
          </cell>
          <cell r="BL19">
            <v>114.41370000000001</v>
          </cell>
          <cell r="BM19">
            <v>3.7229999999999999</v>
          </cell>
          <cell r="BN19">
            <v>105.953</v>
          </cell>
          <cell r="BO19">
            <v>18.4727</v>
          </cell>
          <cell r="BP19">
            <v>190.13669999999999</v>
          </cell>
          <cell r="BQ19">
            <v>6.9068999999999994</v>
          </cell>
          <cell r="BR19">
            <v>347.6936</v>
          </cell>
          <cell r="BS19">
            <v>10.2403</v>
          </cell>
          <cell r="BT19">
            <v>207.64230000000001</v>
          </cell>
          <cell r="BU19">
            <v>6.1911000000000005</v>
          </cell>
          <cell r="BV19">
            <v>126.197</v>
          </cell>
          <cell r="BW19">
            <v>8.6992000000000012</v>
          </cell>
          <cell r="BX19">
            <v>332.30690000000004</v>
          </cell>
          <cell r="BY19">
            <v>32.042999999999999</v>
          </cell>
          <cell r="BZ19">
            <v>533.35419999999999</v>
          </cell>
          <cell r="CA19">
            <v>36.833414872798436</v>
          </cell>
          <cell r="CB19">
            <v>49.899009191077326</v>
          </cell>
          <cell r="CD19">
            <v>63.416038882138523</v>
          </cell>
          <cell r="CE19">
            <v>58.563713446066387</v>
          </cell>
          <cell r="CG19">
            <v>77.340351951032886</v>
          </cell>
          <cell r="CH19">
            <v>71.356861443233058</v>
          </cell>
          <cell r="CJ19">
            <v>52.561475409836071</v>
          </cell>
          <cell r="CK19">
            <v>44.475588405301131</v>
          </cell>
          <cell r="CM19">
            <v>44.325831215222919</v>
          </cell>
          <cell r="CN19">
            <v>38.082353338264952</v>
          </cell>
          <cell r="CP19">
            <v>62.290769833210554</v>
          </cell>
          <cell r="CQ19">
            <v>51.104432057239983</v>
          </cell>
          <cell r="CS19">
            <v>75.299444321574711</v>
          </cell>
          <cell r="CT19">
            <v>65.512260974360842</v>
          </cell>
          <cell r="CV19">
            <v>39.099099859946932</v>
          </cell>
          <cell r="CW19">
            <v>31.164448488730436</v>
          </cell>
          <cell r="CY19">
            <v>26.720288959912359</v>
          </cell>
          <cell r="CZ19">
            <v>17.380123908372294</v>
          </cell>
          <cell r="DB19">
            <v>28.613014654181402</v>
          </cell>
          <cell r="DC19">
            <v>25.975259081735842</v>
          </cell>
          <cell r="DE19">
            <v>31.490733279613217</v>
          </cell>
          <cell r="DF19">
            <v>20.142827480109105</v>
          </cell>
          <cell r="DH19">
            <v>55.57190340340069</v>
          </cell>
          <cell r="DI19">
            <v>43.270701027208325</v>
          </cell>
          <cell r="DK19">
            <v>15.970044448305318</v>
          </cell>
          <cell r="DL19">
            <v>15.739577317500236</v>
          </cell>
          <cell r="DN19">
            <v>45.221438825034426</v>
          </cell>
          <cell r="DO19">
            <v>27.488446236629052</v>
          </cell>
          <cell r="DQ19">
            <v>19.426628547430987</v>
          </cell>
          <cell r="DR19">
            <v>15.218078084265077</v>
          </cell>
          <cell r="DT19">
            <v>32.09918153393415</v>
          </cell>
          <cell r="DU19">
            <v>13.721656396541869</v>
          </cell>
          <cell r="DW19">
            <v>23.279730362325623</v>
          </cell>
          <cell r="DX19">
            <v>21.103806251080428</v>
          </cell>
          <cell r="DZ19">
            <v>36.283999999999999</v>
          </cell>
          <cell r="EA19">
            <v>2150.2826000000005</v>
          </cell>
          <cell r="EB19">
            <v>7.9889999999999999</v>
          </cell>
          <cell r="EC19">
            <v>364.49170000000004</v>
          </cell>
          <cell r="ED19">
            <v>58.169199999999996</v>
          </cell>
          <cell r="EE19">
            <v>1170.5593999999999</v>
          </cell>
          <cell r="EF19">
            <v>33.805</v>
          </cell>
          <cell r="EG19">
            <v>1001.4607999999999</v>
          </cell>
          <cell r="EJ19">
            <v>56.873801124462574</v>
          </cell>
          <cell r="EK19">
            <v>22.581991548459722</v>
          </cell>
          <cell r="EM19">
            <v>20.205908123670046</v>
          </cell>
          <cell r="EN19">
            <v>9.4100378691750741</v>
          </cell>
          <cell r="EP19">
            <v>18.204613438039377</v>
          </cell>
          <cell r="EQ19">
            <v>11.110354758588073</v>
          </cell>
          <cell r="ES19">
            <v>20.298949859488243</v>
          </cell>
          <cell r="ET19">
            <v>9.1182009320784214</v>
          </cell>
          <cell r="EV19">
            <v>7.8330000000000002</v>
          </cell>
          <cell r="EW19">
            <v>943.73439999999994</v>
          </cell>
          <cell r="EX19">
            <v>16.259700000000002</v>
          </cell>
          <cell r="EY19">
            <v>687.19990000000007</v>
          </cell>
          <cell r="EZ19">
            <v>5.8136999999999999</v>
          </cell>
          <cell r="FA19">
            <v>281.51560000000006</v>
          </cell>
          <cell r="FB19">
            <v>17.0992</v>
          </cell>
          <cell r="FC19">
            <v>828.51680000000033</v>
          </cell>
          <cell r="FD19">
            <v>1.0785</v>
          </cell>
          <cell r="FE19">
            <v>188.52890000000002</v>
          </cell>
          <cell r="FF19">
            <v>27.1371</v>
          </cell>
          <cell r="FG19">
            <v>1125.7820000000002</v>
          </cell>
          <cell r="FH19">
            <v>41.043399999999998</v>
          </cell>
          <cell r="FI19">
            <v>750.26210000000026</v>
          </cell>
          <cell r="FJ19">
            <v>22.432400000000001</v>
          </cell>
          <cell r="FK19">
            <v>265.31210000000004</v>
          </cell>
          <cell r="FL19">
            <v>28.428799999999999</v>
          </cell>
          <cell r="FM19">
            <v>660.77670000000012</v>
          </cell>
          <cell r="FN19">
            <v>30.953300140431505</v>
          </cell>
          <cell r="FO19">
            <v>17.227357930366853</v>
          </cell>
          <cell r="FQ19">
            <v>20.592151146700122</v>
          </cell>
          <cell r="FR19">
            <v>9.8581986114957232</v>
          </cell>
          <cell r="FT19">
            <v>70.01025164697181</v>
          </cell>
          <cell r="FU19">
            <v>46.595430590702605</v>
          </cell>
          <cell r="FW19">
            <v>43.913709413305888</v>
          </cell>
          <cell r="FX19">
            <v>32.00165947147962</v>
          </cell>
          <cell r="FZ19">
            <v>28.915067222994903</v>
          </cell>
          <cell r="GA19">
            <v>19.441429404192139</v>
          </cell>
          <cell r="GC19">
            <v>49.385932911033237</v>
          </cell>
          <cell r="GD19">
            <v>24.563794233697102</v>
          </cell>
          <cell r="GF19">
            <v>35.428916707680166</v>
          </cell>
          <cell r="GG19">
            <v>21.439557455987707</v>
          </cell>
          <cell r="GI19">
            <v>76.709411387100801</v>
          </cell>
          <cell r="GJ19">
            <v>64.112049544668324</v>
          </cell>
          <cell r="GL19">
            <v>21.738856371004051</v>
          </cell>
          <cell r="GM19">
            <v>11.28284350825324</v>
          </cell>
          <cell r="GP19">
            <v>592.67110000000025</v>
          </cell>
          <cell r="GQ19">
            <v>12085.552300000001</v>
          </cell>
          <cell r="GR19">
            <v>219.25639999999999</v>
          </cell>
          <cell r="GS19">
            <v>7979.9938999999995</v>
          </cell>
        </row>
        <row r="20">
          <cell r="A20">
            <v>44958</v>
          </cell>
          <cell r="B20" t="str">
            <v>-</v>
          </cell>
          <cell r="C20" t="str">
            <v>-</v>
          </cell>
          <cell r="D20" t="str">
            <v>-</v>
          </cell>
          <cell r="E20" t="str">
            <v>-</v>
          </cell>
          <cell r="F20" t="str">
            <v>-</v>
          </cell>
          <cell r="G20" t="str">
            <v>-</v>
          </cell>
          <cell r="H20" t="str">
            <v>-</v>
          </cell>
          <cell r="I20" t="str">
            <v>-</v>
          </cell>
          <cell r="J20" t="str">
            <v>-</v>
          </cell>
          <cell r="L20" t="str">
            <v>-</v>
          </cell>
          <cell r="AH20">
            <v>8.8207000000000004</v>
          </cell>
          <cell r="AI20">
            <v>209.0609</v>
          </cell>
          <cell r="AJ20">
            <v>73.718000000000004</v>
          </cell>
          <cell r="AK20">
            <v>112.9902</v>
          </cell>
          <cell r="AL20">
            <v>13.868200000000002</v>
          </cell>
          <cell r="AM20">
            <v>266.10779999999994</v>
          </cell>
          <cell r="AN20">
            <v>2041.2086000000004</v>
          </cell>
          <cell r="AO20">
            <v>1684.8468</v>
          </cell>
          <cell r="AP20">
            <v>4238.1988999999994</v>
          </cell>
          <cell r="AQ20">
            <v>157.64240000000001</v>
          </cell>
          <cell r="AS20">
            <v>1.3472000000000002</v>
          </cell>
          <cell r="AT20">
            <v>28.852700000000002</v>
          </cell>
          <cell r="AU20">
            <v>0.42799999999999999</v>
          </cell>
          <cell r="AV20">
            <v>8.1430000000000007</v>
          </cell>
          <cell r="AW20">
            <v>2.8045</v>
          </cell>
          <cell r="AX20">
            <v>49.233000000000004</v>
          </cell>
          <cell r="AY20">
            <v>5.1068000000000007</v>
          </cell>
          <cell r="AZ20">
            <v>34.0075</v>
          </cell>
          <cell r="BA20">
            <v>5.4521999999999995</v>
          </cell>
          <cell r="BB20">
            <v>113.5848</v>
          </cell>
          <cell r="BC20">
            <v>9.0788999999999991</v>
          </cell>
          <cell r="BD20">
            <v>82.512699999999995</v>
          </cell>
          <cell r="BE20">
            <v>3.67</v>
          </cell>
          <cell r="BF20">
            <v>57.064800000000005</v>
          </cell>
          <cell r="BG20">
            <v>14.451600000000001</v>
          </cell>
          <cell r="BH20">
            <v>83.974799999999988</v>
          </cell>
          <cell r="BI20">
            <v>135.56270000000001</v>
          </cell>
          <cell r="BJ20">
            <v>1069.5150000000001</v>
          </cell>
          <cell r="BK20">
            <v>12.2395</v>
          </cell>
          <cell r="BL20">
            <v>154.0592</v>
          </cell>
          <cell r="BM20">
            <v>3.22</v>
          </cell>
          <cell r="BN20">
            <v>100.38500000000001</v>
          </cell>
          <cell r="BO20">
            <v>14.5025</v>
          </cell>
          <cell r="BP20">
            <v>151.65529999999998</v>
          </cell>
          <cell r="BQ20">
            <v>12.377800000000001</v>
          </cell>
          <cell r="BR20">
            <v>267.18140000000005</v>
          </cell>
          <cell r="BS20">
            <v>2.3109999999999999</v>
          </cell>
          <cell r="BT20">
            <v>121.851</v>
          </cell>
          <cell r="BU20">
            <v>1.2969999999999999</v>
          </cell>
          <cell r="BV20">
            <v>88.761100000000013</v>
          </cell>
          <cell r="BW20">
            <v>17.571400000000001</v>
          </cell>
          <cell r="BX20">
            <v>272.69870000000003</v>
          </cell>
          <cell r="BY20">
            <v>20.681000000000001</v>
          </cell>
          <cell r="BZ20">
            <v>344.62710000000004</v>
          </cell>
          <cell r="CA20">
            <v>53.72171912114014</v>
          </cell>
          <cell r="CB20">
            <v>47.087385236043765</v>
          </cell>
          <cell r="CD20">
            <v>59.654205607476634</v>
          </cell>
          <cell r="CE20">
            <v>63.750460518236522</v>
          </cell>
          <cell r="CG20">
            <v>72.428062043144948</v>
          </cell>
          <cell r="CH20">
            <v>70.335378709402221</v>
          </cell>
          <cell r="CJ20">
            <v>52.29139578601081</v>
          </cell>
          <cell r="CK20">
            <v>47.28511357788723</v>
          </cell>
          <cell r="CM20">
            <v>47.634239389604197</v>
          </cell>
          <cell r="CN20">
            <v>38.692474697318652</v>
          </cell>
          <cell r="CP20">
            <v>69.364603641410312</v>
          </cell>
          <cell r="CQ20">
            <v>53.879618531450312</v>
          </cell>
          <cell r="CS20">
            <v>68.368937329700273</v>
          </cell>
          <cell r="CT20">
            <v>66.746488202885132</v>
          </cell>
          <cell r="CV20">
            <v>43.84107642060394</v>
          </cell>
          <cell r="CW20">
            <v>32.400919085249392</v>
          </cell>
          <cell r="CY20">
            <v>25.478282005300866</v>
          </cell>
          <cell r="CZ20">
            <v>16.986578589360597</v>
          </cell>
          <cell r="DB20">
            <v>33.567792801993548</v>
          </cell>
          <cell r="DC20">
            <v>23.157604349496815</v>
          </cell>
          <cell r="DE20">
            <v>32.919875776397518</v>
          </cell>
          <cell r="DF20">
            <v>20.622513323703739</v>
          </cell>
          <cell r="DH20">
            <v>56.148657128081368</v>
          </cell>
          <cell r="DI20">
            <v>44.434896109796355</v>
          </cell>
          <cell r="DK20">
            <v>15.00125224191698</v>
          </cell>
          <cell r="DL20">
            <v>14.881818869127866</v>
          </cell>
          <cell r="DN20">
            <v>59.840761575075724</v>
          </cell>
          <cell r="DO20">
            <v>32.831170035535202</v>
          </cell>
          <cell r="DQ20">
            <v>26.470316114109483</v>
          </cell>
          <cell r="DR20">
            <v>16.889972071098711</v>
          </cell>
          <cell r="DT20">
            <v>20.571952149515688</v>
          </cell>
          <cell r="DU20">
            <v>13.041985165312486</v>
          </cell>
          <cell r="DW20">
            <v>30.447444514288478</v>
          </cell>
          <cell r="DX20">
            <v>20.950999790788355</v>
          </cell>
          <cell r="DZ20">
            <v>26.914999999999999</v>
          </cell>
          <cell r="EA20">
            <v>1746.0907</v>
          </cell>
          <cell r="EB20">
            <v>6.9550000000000001</v>
          </cell>
          <cell r="EC20">
            <v>355.47530000000006</v>
          </cell>
          <cell r="ED20">
            <v>53.723199999999999</v>
          </cell>
          <cell r="EE20">
            <v>954.62180000000012</v>
          </cell>
          <cell r="EF20">
            <v>17.722999999999999</v>
          </cell>
          <cell r="EG20">
            <v>549.04160000000013</v>
          </cell>
          <cell r="EJ20">
            <v>56.812223667100127</v>
          </cell>
          <cell r="EK20">
            <v>22.305118857800458</v>
          </cell>
          <cell r="EM20">
            <v>19.536736161035225</v>
          </cell>
          <cell r="EN20">
            <v>8.5957508158794695</v>
          </cell>
          <cell r="EP20">
            <v>18.775406155999644</v>
          </cell>
          <cell r="EQ20">
            <v>11.201726589524773</v>
          </cell>
          <cell r="ES20">
            <v>21.758223777012923</v>
          </cell>
          <cell r="ET20">
            <v>10.596585213215171</v>
          </cell>
          <cell r="EV20">
            <v>6.7873999999999999</v>
          </cell>
          <cell r="EW20">
            <v>778.96090000000004</v>
          </cell>
          <cell r="EX20">
            <v>12.165600000000001</v>
          </cell>
          <cell r="EY20">
            <v>493.0378</v>
          </cell>
          <cell r="EZ20">
            <v>4.6059000000000001</v>
          </cell>
          <cell r="FA20">
            <v>203.74999999999997</v>
          </cell>
          <cell r="FB20">
            <v>16.171099999999999</v>
          </cell>
          <cell r="FC20">
            <v>680.63640000000009</v>
          </cell>
          <cell r="FD20">
            <v>0.58370000000000011</v>
          </cell>
          <cell r="FE20">
            <v>162.89769999999999</v>
          </cell>
          <cell r="FF20">
            <v>29.076299999999996</v>
          </cell>
          <cell r="FG20">
            <v>876.61209999999994</v>
          </cell>
          <cell r="FH20">
            <v>36.087400000000002</v>
          </cell>
          <cell r="FI20">
            <v>649.10360000000014</v>
          </cell>
          <cell r="FJ20">
            <v>19.2849</v>
          </cell>
          <cell r="FK20">
            <v>194.82990000000004</v>
          </cell>
          <cell r="FL20">
            <v>20.8325</v>
          </cell>
          <cell r="FM20">
            <v>485.29069999999996</v>
          </cell>
          <cell r="FN20">
            <v>27.220408403807053</v>
          </cell>
          <cell r="FO20">
            <v>16.827819599160883</v>
          </cell>
          <cell r="FQ20">
            <v>18.919971065956467</v>
          </cell>
          <cell r="FR20">
            <v>10.047227210570872</v>
          </cell>
          <cell r="FT20">
            <v>68.761284439523237</v>
          </cell>
          <cell r="FU20">
            <v>46.714501104294484</v>
          </cell>
          <cell r="FW20">
            <v>48.597355776663299</v>
          </cell>
          <cell r="FX20">
            <v>31.64574624571944</v>
          </cell>
          <cell r="FZ20">
            <v>32.502826794586262</v>
          </cell>
          <cell r="GA20">
            <v>20.619960871147967</v>
          </cell>
          <cell r="GC20">
            <v>48.637821868669675</v>
          </cell>
          <cell r="GD20">
            <v>24.766844080751337</v>
          </cell>
          <cell r="GF20">
            <v>36.428601118395896</v>
          </cell>
          <cell r="GG20">
            <v>21.301850428806741</v>
          </cell>
          <cell r="GI20">
            <v>84.628305046953827</v>
          </cell>
          <cell r="GJ20">
            <v>66.784217925482679</v>
          </cell>
          <cell r="GL20">
            <v>22.039798391935676</v>
          </cell>
          <cell r="GM20">
            <v>11.668352597731626</v>
          </cell>
          <cell r="GP20">
            <v>481.93589999999995</v>
          </cell>
          <cell r="GQ20">
            <v>9523.6782999999978</v>
          </cell>
          <cell r="GR20">
            <v>224.16040000000001</v>
          </cell>
          <cell r="GS20">
            <v>6253.5892999999987</v>
          </cell>
        </row>
        <row r="21">
          <cell r="A21">
            <v>44927</v>
          </cell>
          <cell r="B21" t="str">
            <v>-</v>
          </cell>
          <cell r="C21" t="str">
            <v>-</v>
          </cell>
          <cell r="D21" t="str">
            <v>-</v>
          </cell>
          <cell r="E21" t="str">
            <v>-</v>
          </cell>
          <cell r="F21" t="str">
            <v>-</v>
          </cell>
          <cell r="G21" t="str">
            <v>-</v>
          </cell>
          <cell r="H21" t="str">
            <v>-</v>
          </cell>
          <cell r="I21" t="str">
            <v>-</v>
          </cell>
          <cell r="J21" t="str">
            <v>-</v>
          </cell>
          <cell r="L21" t="str">
            <v>-</v>
          </cell>
          <cell r="AH21">
            <v>6.9984000000000002</v>
          </cell>
          <cell r="AI21">
            <v>243.89079999999998</v>
          </cell>
          <cell r="AJ21">
            <v>50.6736</v>
          </cell>
          <cell r="AK21">
            <v>130.41220000000001</v>
          </cell>
          <cell r="AL21">
            <v>3.6253000000000002</v>
          </cell>
          <cell r="AM21">
            <v>235.3005</v>
          </cell>
          <cell r="AN21">
            <v>2127.2542000000003</v>
          </cell>
          <cell r="AO21">
            <v>1770.7319000000002</v>
          </cell>
          <cell r="AP21">
            <v>4336.7007999999996</v>
          </cell>
          <cell r="AQ21">
            <v>137.72430000000003</v>
          </cell>
          <cell r="AS21">
            <v>1.1274999999999999</v>
          </cell>
          <cell r="AT21">
            <v>20.547799999999999</v>
          </cell>
          <cell r="AU21">
            <v>0.441</v>
          </cell>
          <cell r="AV21">
            <v>9.4906000000000006</v>
          </cell>
          <cell r="AW21">
            <v>3.5408999999999997</v>
          </cell>
          <cell r="AX21">
            <v>46.471199999999996</v>
          </cell>
          <cell r="AY21">
            <v>0.88170000000000004</v>
          </cell>
          <cell r="AZ21">
            <v>20.696999999999999</v>
          </cell>
          <cell r="BA21">
            <v>12.353200000000001</v>
          </cell>
          <cell r="BB21">
            <v>122.07360000000001</v>
          </cell>
          <cell r="BC21">
            <v>14.727600000000001</v>
          </cell>
          <cell r="BD21">
            <v>75.12660000000001</v>
          </cell>
          <cell r="BE21">
            <v>5.9043999999999999</v>
          </cell>
          <cell r="BF21">
            <v>51.966099999999997</v>
          </cell>
          <cell r="BG21">
            <v>9.8303999999999991</v>
          </cell>
          <cell r="BH21">
            <v>96.279799999999994</v>
          </cell>
          <cell r="BI21">
            <v>150.88760000000002</v>
          </cell>
          <cell r="BJ21">
            <v>1154.5578</v>
          </cell>
          <cell r="BK21">
            <v>16.315999999999999</v>
          </cell>
          <cell r="BL21">
            <v>125.089</v>
          </cell>
          <cell r="BM21">
            <v>4.4059999999999997</v>
          </cell>
          <cell r="BN21">
            <v>105.629</v>
          </cell>
          <cell r="BO21">
            <v>17.454700000000003</v>
          </cell>
          <cell r="BP21">
            <v>122.9067</v>
          </cell>
          <cell r="BQ21">
            <v>4.8725000000000005</v>
          </cell>
          <cell r="BR21">
            <v>300.41120000000001</v>
          </cell>
          <cell r="BS21">
            <v>7.0338000000000003</v>
          </cell>
          <cell r="BT21">
            <v>150.24590000000001</v>
          </cell>
          <cell r="BU21">
            <v>1.9065000000000001</v>
          </cell>
          <cell r="BV21">
            <v>106.3275</v>
          </cell>
          <cell r="BW21">
            <v>9.0817999999999994</v>
          </cell>
          <cell r="BX21">
            <v>244.10429999999999</v>
          </cell>
          <cell r="BY21">
            <v>6.9513999999999996</v>
          </cell>
          <cell r="BZ21">
            <v>354.28290000000004</v>
          </cell>
          <cell r="CA21">
            <v>67.162749445676269</v>
          </cell>
          <cell r="CB21">
            <v>51.028689202737034</v>
          </cell>
          <cell r="CD21">
            <v>62.201814058956913</v>
          </cell>
          <cell r="CE21">
            <v>59.495174172338949</v>
          </cell>
          <cell r="CG21">
            <v>75.089299330678656</v>
          </cell>
          <cell r="CH21">
            <v>65.038507720911014</v>
          </cell>
          <cell r="CJ21">
            <v>50.278325961211294</v>
          </cell>
          <cell r="CK21">
            <v>49.179108083297095</v>
          </cell>
          <cell r="CM21">
            <v>30.40943237379788</v>
          </cell>
          <cell r="CN21">
            <v>35.940569459735762</v>
          </cell>
          <cell r="CP21">
            <v>64.946562915885821</v>
          </cell>
          <cell r="CQ21">
            <v>53.483285547329437</v>
          </cell>
          <cell r="CS21">
            <v>87.946887067271859</v>
          </cell>
          <cell r="CT21">
            <v>68.231289244334292</v>
          </cell>
          <cell r="CV21">
            <v>42.583424886067711</v>
          </cell>
          <cell r="CW21">
            <v>30.902106153107919</v>
          </cell>
          <cell r="CY21">
            <v>24.506895198810241</v>
          </cell>
          <cell r="CZ21">
            <v>16.065677179609374</v>
          </cell>
          <cell r="DB21">
            <v>30.342044618779116</v>
          </cell>
          <cell r="DC21">
            <v>24.470955879413861</v>
          </cell>
          <cell r="DE21">
            <v>31.62301407172038</v>
          </cell>
          <cell r="DF21">
            <v>20.796002991602684</v>
          </cell>
          <cell r="DH21">
            <v>55.306811345941206</v>
          </cell>
          <cell r="DI21">
            <v>45.657313230279556</v>
          </cell>
          <cell r="DK21">
            <v>12.742001026167266</v>
          </cell>
          <cell r="DL21">
            <v>15.125898768088542</v>
          </cell>
          <cell r="DN21">
            <v>49.750732178907562</v>
          </cell>
          <cell r="DO21">
            <v>28.506437114090971</v>
          </cell>
          <cell r="DQ21">
            <v>27.235090479937057</v>
          </cell>
          <cell r="DR21">
            <v>15.61575133432085</v>
          </cell>
          <cell r="DT21">
            <v>26.596533726794249</v>
          </cell>
          <cell r="DU21">
            <v>13.441440810342137</v>
          </cell>
          <cell r="DW21">
            <v>28.819432056851863</v>
          </cell>
          <cell r="DX21">
            <v>20.949920811870964</v>
          </cell>
          <cell r="DZ21">
            <v>30.339000000000002</v>
          </cell>
          <cell r="EA21">
            <v>1684.2293000000002</v>
          </cell>
          <cell r="EB21">
            <v>6.4110000000000005</v>
          </cell>
          <cell r="EC21">
            <v>303.52510000000001</v>
          </cell>
          <cell r="ED21">
            <v>60.372199999999999</v>
          </cell>
          <cell r="EE21">
            <v>1007.1486</v>
          </cell>
          <cell r="EF21">
            <v>25.562000000000001</v>
          </cell>
          <cell r="EG21">
            <v>737.04570000000001</v>
          </cell>
          <cell r="EJ21">
            <v>56.64247338409308</v>
          </cell>
          <cell r="EK21">
            <v>22.731796792752622</v>
          </cell>
          <cell r="EM21">
            <v>20.092653252222743</v>
          </cell>
          <cell r="EN21">
            <v>8.8349322675455841</v>
          </cell>
          <cell r="EP21">
            <v>19.05257552317126</v>
          </cell>
          <cell r="EQ21">
            <v>10.68251000895002</v>
          </cell>
          <cell r="ES21">
            <v>21.176316407166887</v>
          </cell>
          <cell r="ET21">
            <v>9.095124223640406</v>
          </cell>
          <cell r="EV21">
            <v>9.0884999999999998</v>
          </cell>
          <cell r="EW21">
            <v>766.74360000000013</v>
          </cell>
          <cell r="EX21">
            <v>8.4680999999999997</v>
          </cell>
          <cell r="EY21">
            <v>448.74720000000008</v>
          </cell>
          <cell r="EZ21">
            <v>6.5377999999999998</v>
          </cell>
          <cell r="FA21">
            <v>189.12090000000003</v>
          </cell>
          <cell r="FB21">
            <v>11.668700000000001</v>
          </cell>
          <cell r="FC21">
            <v>595.67840000000035</v>
          </cell>
          <cell r="FD21">
            <v>4.8023999999999996</v>
          </cell>
          <cell r="FE21">
            <v>179.6602</v>
          </cell>
          <cell r="FF21">
            <v>23.5334</v>
          </cell>
          <cell r="FG21">
            <v>907.15499999999986</v>
          </cell>
          <cell r="FH21">
            <v>34.823900000000002</v>
          </cell>
          <cell r="FI21">
            <v>639.51309999999989</v>
          </cell>
          <cell r="FJ21">
            <v>14.447800000000001</v>
          </cell>
          <cell r="FK21">
            <v>203.32429999999997</v>
          </cell>
          <cell r="FL21">
            <v>23.213200000000001</v>
          </cell>
          <cell r="FM21">
            <v>548.81930000000011</v>
          </cell>
          <cell r="FN21">
            <v>27.282345821642735</v>
          </cell>
          <cell r="FO21">
            <v>16.71428506217724</v>
          </cell>
          <cell r="FQ21">
            <v>20.763996646237054</v>
          </cell>
          <cell r="FR21">
            <v>10.31006343883594</v>
          </cell>
          <cell r="FT21">
            <v>56.934488665912092</v>
          </cell>
          <cell r="FU21">
            <v>46.301885196189303</v>
          </cell>
          <cell r="FW21">
            <v>51.155124392605863</v>
          </cell>
          <cell r="FX21">
            <v>32.800638566045009</v>
          </cell>
          <cell r="FZ21">
            <v>16.135453106779945</v>
          </cell>
          <cell r="GA21">
            <v>20.168269878359258</v>
          </cell>
          <cell r="GC21">
            <v>47.273135203582996</v>
          </cell>
          <cell r="GD21">
            <v>24.225320920901062</v>
          </cell>
          <cell r="GF21">
            <v>36.143298137198876</v>
          </cell>
          <cell r="GG21">
            <v>21.162505037035213</v>
          </cell>
          <cell r="GI21">
            <v>87.186464375198995</v>
          </cell>
          <cell r="GJ21">
            <v>66.006053875508258</v>
          </cell>
          <cell r="GL21">
            <v>22.884324436096698</v>
          </cell>
          <cell r="GM21">
            <v>10.95142171567217</v>
          </cell>
          <cell r="GP21">
            <v>476.41610000000009</v>
          </cell>
          <cell r="GQ21">
            <v>9708.5458999999955</v>
          </cell>
          <cell r="GR21">
            <v>179.30419999999995</v>
          </cell>
          <cell r="GS21">
            <v>6175.0857000000042</v>
          </cell>
        </row>
        <row r="22">
          <cell r="A22">
            <v>44896</v>
          </cell>
          <cell r="B22">
            <v>7.8</v>
          </cell>
          <cell r="C22" t="str">
            <v>-</v>
          </cell>
          <cell r="D22">
            <v>10.479999999999999</v>
          </cell>
          <cell r="E22">
            <v>10.382857142857143</v>
          </cell>
          <cell r="F22">
            <v>18.079999999999998</v>
          </cell>
          <cell r="G22">
            <v>17.19857142857143</v>
          </cell>
          <cell r="H22">
            <v>15.7</v>
          </cell>
          <cell r="I22">
            <v>14.201428571428574</v>
          </cell>
          <cell r="J22">
            <v>12.8</v>
          </cell>
          <cell r="L22">
            <v>12.879999999999999</v>
          </cell>
          <cell r="AH22">
            <v>22.217500000000005</v>
          </cell>
          <cell r="AI22">
            <v>319.76559999999995</v>
          </cell>
          <cell r="AJ22">
            <v>89.482900000000015</v>
          </cell>
          <cell r="AK22">
            <v>125.7223</v>
          </cell>
          <cell r="AL22">
            <v>10.782999999999999</v>
          </cell>
          <cell r="AM22">
            <v>381.96239999999995</v>
          </cell>
          <cell r="AN22">
            <v>2910.1762999999996</v>
          </cell>
          <cell r="AO22">
            <v>2404.0661999999998</v>
          </cell>
          <cell r="AP22">
            <v>4854.5465000000004</v>
          </cell>
          <cell r="AQ22">
            <v>244.7895</v>
          </cell>
          <cell r="AS22">
            <v>0.95589999999999997</v>
          </cell>
          <cell r="AT22">
            <v>32.885800000000003</v>
          </cell>
          <cell r="AU22">
            <v>0.96520000000000006</v>
          </cell>
          <cell r="AV22">
            <v>12.636000000000001</v>
          </cell>
          <cell r="AW22">
            <v>4.6425000000000001</v>
          </cell>
          <cell r="AX22">
            <v>76.574299999999994</v>
          </cell>
          <cell r="AY22">
            <v>1.0740000000000001</v>
          </cell>
          <cell r="AZ22">
            <v>40.001800000000003</v>
          </cell>
          <cell r="BA22">
            <v>20.127500000000001</v>
          </cell>
          <cell r="BB22">
            <v>199.8715</v>
          </cell>
          <cell r="BC22">
            <v>12.476599999999999</v>
          </cell>
          <cell r="BD22">
            <v>187.01300000000001</v>
          </cell>
          <cell r="BE22">
            <v>17.254099999999998</v>
          </cell>
          <cell r="BF22">
            <v>205.70670000000001</v>
          </cell>
          <cell r="BG22">
            <v>15.745700000000001</v>
          </cell>
          <cell r="BH22">
            <v>95.048400000000001</v>
          </cell>
          <cell r="BI22">
            <v>166.89089999999999</v>
          </cell>
          <cell r="BJ22">
            <v>1191.4794000000002</v>
          </cell>
          <cell r="BK22">
            <v>12.613899999999999</v>
          </cell>
          <cell r="BL22">
            <v>149.78629999999998</v>
          </cell>
          <cell r="BM22">
            <v>4.766</v>
          </cell>
          <cell r="BN22">
            <v>102.509</v>
          </cell>
          <cell r="BO22">
            <v>22.923500000000001</v>
          </cell>
          <cell r="BP22">
            <v>184.8134</v>
          </cell>
          <cell r="BQ22">
            <v>10.2873</v>
          </cell>
          <cell r="BR22">
            <v>448.83479999999997</v>
          </cell>
          <cell r="BS22">
            <v>9.5893999999999995</v>
          </cell>
          <cell r="BT22">
            <v>478.67779999999999</v>
          </cell>
          <cell r="BU22">
            <v>8.3504000000000005</v>
          </cell>
          <cell r="BV22">
            <v>99.207700000000017</v>
          </cell>
          <cell r="BW22">
            <v>5.0518000000000001</v>
          </cell>
          <cell r="BX22">
            <v>261.84130000000005</v>
          </cell>
          <cell r="BY22">
            <v>17.805700000000002</v>
          </cell>
          <cell r="BZ22">
            <v>441.56849999999991</v>
          </cell>
          <cell r="CA22">
            <v>55.454545454545453</v>
          </cell>
          <cell r="CB22">
            <v>47.772506674613361</v>
          </cell>
          <cell r="CD22">
            <v>71.709179444674675</v>
          </cell>
          <cell r="CE22">
            <v>61.341785375118711</v>
          </cell>
          <cell r="CG22">
            <v>75.210231556273555</v>
          </cell>
          <cell r="CH22">
            <v>69.542444397141097</v>
          </cell>
          <cell r="CJ22">
            <v>65.218156424581011</v>
          </cell>
          <cell r="CK22">
            <v>46.441115149818252</v>
          </cell>
          <cell r="CM22">
            <v>38.482817041361322</v>
          </cell>
          <cell r="CN22">
            <v>39.848213477159078</v>
          </cell>
          <cell r="CP22">
            <v>70.603930558004592</v>
          </cell>
          <cell r="CQ22">
            <v>51.634222219845682</v>
          </cell>
          <cell r="CS22">
            <v>74.656956897201255</v>
          </cell>
          <cell r="CT22">
            <v>66.702310619926322</v>
          </cell>
          <cell r="CV22">
            <v>40.562331303149435</v>
          </cell>
          <cell r="CW22">
            <v>31.594844310898448</v>
          </cell>
          <cell r="CY22">
            <v>25.762462782572332</v>
          </cell>
          <cell r="CZ22">
            <v>16.968528956522452</v>
          </cell>
          <cell r="DB22">
            <v>32.627728141177592</v>
          </cell>
          <cell r="DC22">
            <v>24.33628509416415</v>
          </cell>
          <cell r="DE22">
            <v>33.790180444817459</v>
          </cell>
          <cell r="DF22">
            <v>22.269156854520091</v>
          </cell>
          <cell r="DH22">
            <v>53.592160882936732</v>
          </cell>
          <cell r="DI22">
            <v>43.811428175662591</v>
          </cell>
          <cell r="DK22">
            <v>20.667113819952757</v>
          </cell>
          <cell r="DL22">
            <v>16.064655860017982</v>
          </cell>
          <cell r="DN22">
            <v>45.746449204329785</v>
          </cell>
          <cell r="DO22">
            <v>28.134055308184337</v>
          </cell>
          <cell r="DQ22">
            <v>20.858162483234338</v>
          </cell>
          <cell r="DR22">
            <v>17.975286192503198</v>
          </cell>
          <cell r="DT22">
            <v>30.547329664673978</v>
          </cell>
          <cell r="DU22">
            <v>13.670895309487081</v>
          </cell>
          <cell r="DW22">
            <v>30.11597409818204</v>
          </cell>
          <cell r="DX22">
            <v>20.124563006645634</v>
          </cell>
          <cell r="DZ22">
            <v>33.491</v>
          </cell>
          <cell r="EA22">
            <v>1903.0841</v>
          </cell>
          <cell r="EB22">
            <v>5.4279999999999999</v>
          </cell>
          <cell r="EC22">
            <v>365.23770000000002</v>
          </cell>
          <cell r="ED22">
            <v>55.599300000000007</v>
          </cell>
          <cell r="EE22">
            <v>1141.415</v>
          </cell>
          <cell r="EF22">
            <v>21.722000000000001</v>
          </cell>
          <cell r="EG22">
            <v>696.71350000000007</v>
          </cell>
          <cell r="EJ22">
            <v>55.826580275297843</v>
          </cell>
          <cell r="EK22">
            <v>22.928494016633312</v>
          </cell>
          <cell r="EM22">
            <v>20.89406779661017</v>
          </cell>
          <cell r="EN22">
            <v>8.9593535935638631</v>
          </cell>
          <cell r="EP22">
            <v>20.347083506447024</v>
          </cell>
          <cell r="EQ22">
            <v>11.544837241494111</v>
          </cell>
          <cell r="ES22">
            <v>20.621581806463492</v>
          </cell>
          <cell r="ET22">
            <v>10.533110955938129</v>
          </cell>
          <cell r="EV22">
            <v>11.858600000000001</v>
          </cell>
          <cell r="EW22">
            <v>880.40890000000024</v>
          </cell>
          <cell r="EX22">
            <v>12.2714</v>
          </cell>
          <cell r="EY22">
            <v>587.47209999999995</v>
          </cell>
          <cell r="EZ22">
            <v>7.1885000000000003</v>
          </cell>
          <cell r="FA22">
            <v>281.32499999999999</v>
          </cell>
          <cell r="FB22">
            <v>15.305</v>
          </cell>
          <cell r="FC22">
            <v>853.39969999999994</v>
          </cell>
          <cell r="FD22">
            <v>0.86350000000000005</v>
          </cell>
          <cell r="FE22">
            <v>199.64190000000002</v>
          </cell>
          <cell r="FF22">
            <v>27.058900000000001</v>
          </cell>
          <cell r="FG22">
            <v>1545.0699</v>
          </cell>
          <cell r="FH22">
            <v>50.394199999999998</v>
          </cell>
          <cell r="FI22">
            <v>885.72490000000016</v>
          </cell>
          <cell r="FJ22">
            <v>16.650200000000002</v>
          </cell>
          <cell r="FK22">
            <v>325.69999999999993</v>
          </cell>
          <cell r="FL22">
            <v>27.850200000000001</v>
          </cell>
          <cell r="FM22">
            <v>655.10160000000008</v>
          </cell>
          <cell r="FN22">
            <v>27.82931374698531</v>
          </cell>
          <cell r="FO22">
            <v>17.174593532618758</v>
          </cell>
          <cell r="FQ22">
            <v>17.080781328943722</v>
          </cell>
          <cell r="FR22">
            <v>9.6627703681587604</v>
          </cell>
          <cell r="FT22">
            <v>71.870904917576681</v>
          </cell>
          <cell r="FU22">
            <v>47.556126899493471</v>
          </cell>
          <cell r="FW22">
            <v>52.536713492322761</v>
          </cell>
          <cell r="FX22">
            <v>33.890473010477969</v>
          </cell>
          <cell r="FZ22">
            <v>19.357961783439489</v>
          </cell>
          <cell r="GA22">
            <v>21.219614219259583</v>
          </cell>
          <cell r="GC22">
            <v>49.105809918363271</v>
          </cell>
          <cell r="GD22">
            <v>21.8568681585215</v>
          </cell>
          <cell r="GF22">
            <v>34.368093947319338</v>
          </cell>
          <cell r="GG22">
            <v>22.402713190066123</v>
          </cell>
          <cell r="GI22">
            <v>90.660010089968893</v>
          </cell>
          <cell r="GJ22">
            <v>57.481343874731358</v>
          </cell>
          <cell r="GL22">
            <v>22.521924438603673</v>
          </cell>
          <cell r="GM22">
            <v>11.47250579146807</v>
          </cell>
          <cell r="GP22">
            <v>626.37040000000025</v>
          </cell>
          <cell r="GQ22">
            <v>12495.755700000005</v>
          </cell>
          <cell r="GR22">
            <v>236.96800000000002</v>
          </cell>
          <cell r="GS22">
            <v>8691.0784000000021</v>
          </cell>
        </row>
        <row r="23">
          <cell r="A23">
            <v>44866</v>
          </cell>
          <cell r="B23">
            <v>7.8</v>
          </cell>
          <cell r="C23" t="str">
            <v>-</v>
          </cell>
          <cell r="D23">
            <v>10.8</v>
          </cell>
          <cell r="E23">
            <v>10.6</v>
          </cell>
          <cell r="F23">
            <v>18.2</v>
          </cell>
          <cell r="G23">
            <v>17.195</v>
          </cell>
          <cell r="H23">
            <v>15.7</v>
          </cell>
          <cell r="I23">
            <v>14.195</v>
          </cell>
          <cell r="J23">
            <v>13</v>
          </cell>
          <cell r="L23">
            <v>13.4</v>
          </cell>
          <cell r="AH23">
            <v>11.0976</v>
          </cell>
          <cell r="AI23">
            <v>249.12279999999998</v>
          </cell>
          <cell r="AJ23">
            <v>48.425400000000003</v>
          </cell>
          <cell r="AK23">
            <v>106.45139999999999</v>
          </cell>
          <cell r="AL23">
            <v>22.2393</v>
          </cell>
          <cell r="AM23">
            <v>236.02720000000002</v>
          </cell>
          <cell r="AN23">
            <v>2094.9201999999996</v>
          </cell>
          <cell r="AO23">
            <v>1691.9218000000003</v>
          </cell>
          <cell r="AP23">
            <v>3995.4174000000003</v>
          </cell>
          <cell r="AQ23">
            <v>151.2807</v>
          </cell>
          <cell r="AS23">
            <v>0.42899999999999999</v>
          </cell>
          <cell r="AT23">
            <v>22.459700000000002</v>
          </cell>
          <cell r="AU23">
            <v>0.40900000000000003</v>
          </cell>
          <cell r="AV23">
            <v>7.5521000000000003</v>
          </cell>
          <cell r="AW23">
            <v>6.2827000000000002</v>
          </cell>
          <cell r="AX23">
            <v>47.056699999999999</v>
          </cell>
          <cell r="AY23">
            <v>1.4182999999999999</v>
          </cell>
          <cell r="AZ23">
            <v>23.114100000000001</v>
          </cell>
          <cell r="BA23">
            <v>9.1542000000000012</v>
          </cell>
          <cell r="BB23">
            <v>175.6036</v>
          </cell>
          <cell r="BC23">
            <v>9.1501000000000001</v>
          </cell>
          <cell r="BD23">
            <v>66.772999999999996</v>
          </cell>
          <cell r="BE23">
            <v>1.1747000000000001</v>
          </cell>
          <cell r="BF23">
            <v>53.072000000000003</v>
          </cell>
          <cell r="BG23">
            <v>8.8821000000000012</v>
          </cell>
          <cell r="BH23">
            <v>86.914100000000005</v>
          </cell>
          <cell r="BI23">
            <v>175.92360000000002</v>
          </cell>
          <cell r="BJ23">
            <v>1051.3169</v>
          </cell>
          <cell r="BK23">
            <v>11.879299999999999</v>
          </cell>
          <cell r="BL23">
            <v>121.0765</v>
          </cell>
          <cell r="BM23">
            <v>3.992</v>
          </cell>
          <cell r="BN23">
            <v>98.23</v>
          </cell>
          <cell r="BO23">
            <v>13.663600000000001</v>
          </cell>
          <cell r="BP23">
            <v>148.12690000000001</v>
          </cell>
          <cell r="BQ23">
            <v>3.4956</v>
          </cell>
          <cell r="BR23">
            <v>301.92269999999996</v>
          </cell>
          <cell r="BS23">
            <v>8.7842000000000002</v>
          </cell>
          <cell r="BT23">
            <v>138.71789999999999</v>
          </cell>
          <cell r="BU23">
            <v>1.8160000000000001</v>
          </cell>
          <cell r="BV23">
            <v>78.181100000000001</v>
          </cell>
          <cell r="BW23">
            <v>4.5866999999999996</v>
          </cell>
          <cell r="BX23">
            <v>217.85819999999998</v>
          </cell>
          <cell r="BY23">
            <v>8.9954999999999998</v>
          </cell>
          <cell r="BZ23">
            <v>384.0643</v>
          </cell>
          <cell r="CA23">
            <v>49.599067599067602</v>
          </cell>
          <cell r="CB23">
            <v>48.442971188395219</v>
          </cell>
          <cell r="CD23">
            <v>62.596577017114917</v>
          </cell>
          <cell r="CE23">
            <v>61.758861773546428</v>
          </cell>
          <cell r="CG23">
            <v>54.159628822003285</v>
          </cell>
          <cell r="CH23">
            <v>70.410621654302147</v>
          </cell>
          <cell r="CJ23">
            <v>40.864485651836709</v>
          </cell>
          <cell r="CK23">
            <v>46.039010820235269</v>
          </cell>
          <cell r="CM23">
            <v>39.110910838740679</v>
          </cell>
          <cell r="CN23">
            <v>31.247705627902842</v>
          </cell>
          <cell r="CP23">
            <v>60.77470191582605</v>
          </cell>
          <cell r="CQ23">
            <v>54.674615488296169</v>
          </cell>
          <cell r="CS23">
            <v>82.525325615050647</v>
          </cell>
          <cell r="CT23">
            <v>71.030219324690989</v>
          </cell>
          <cell r="CV23">
            <v>42.722396730502915</v>
          </cell>
          <cell r="CW23">
            <v>30.688605186040007</v>
          </cell>
          <cell r="CY23">
            <v>23.138875625555638</v>
          </cell>
          <cell r="CZ23">
            <v>16.6922503576229</v>
          </cell>
          <cell r="DB23">
            <v>32.834965023191607</v>
          </cell>
          <cell r="DC23">
            <v>24.224354024108724</v>
          </cell>
          <cell r="DE23">
            <v>32.255010020040082</v>
          </cell>
          <cell r="DF23">
            <v>20.485513590552785</v>
          </cell>
          <cell r="DH23">
            <v>56.738458385784135</v>
          </cell>
          <cell r="DI23">
            <v>43.644402873482136</v>
          </cell>
          <cell r="DK23">
            <v>20.705715756951594</v>
          </cell>
          <cell r="DL23">
            <v>15.797044409049073</v>
          </cell>
          <cell r="DN23">
            <v>40.536690876801529</v>
          </cell>
          <cell r="DO23">
            <v>31.850763311728336</v>
          </cell>
          <cell r="DQ23">
            <v>26.133810572687224</v>
          </cell>
          <cell r="DR23">
            <v>18.438084140540358</v>
          </cell>
          <cell r="DT23">
            <v>30.940000436043345</v>
          </cell>
          <cell r="DU23">
            <v>14.366876711549075</v>
          </cell>
          <cell r="DW23">
            <v>29.478594852982049</v>
          </cell>
          <cell r="DX23">
            <v>20.544062804066922</v>
          </cell>
          <cell r="DZ23">
            <v>27.004000000000001</v>
          </cell>
          <cell r="EA23">
            <v>1593.2499999999998</v>
          </cell>
          <cell r="EB23">
            <v>4.2670000000000003</v>
          </cell>
          <cell r="EC23">
            <v>252.36209999999997</v>
          </cell>
          <cell r="ED23">
            <v>35.971400000000003</v>
          </cell>
          <cell r="EE23">
            <v>898.87990000000002</v>
          </cell>
          <cell r="EF23">
            <v>31.414000000000001</v>
          </cell>
          <cell r="EG23">
            <v>635.25690000000009</v>
          </cell>
          <cell r="EJ23">
            <v>56.835098503925344</v>
          </cell>
          <cell r="EK23">
            <v>22.131513510120826</v>
          </cell>
          <cell r="EM23">
            <v>21.226622920084367</v>
          </cell>
          <cell r="EN23">
            <v>9.7909888212215712</v>
          </cell>
          <cell r="EP23">
            <v>18.185233268652318</v>
          </cell>
          <cell r="EQ23">
            <v>11.73006182472208</v>
          </cell>
          <cell r="ES23">
            <v>19.181447762144266</v>
          </cell>
          <cell r="ET23">
            <v>9.8420594880590819</v>
          </cell>
          <cell r="EV23">
            <v>4.7732999999999999</v>
          </cell>
          <cell r="EW23">
            <v>763.87489999999991</v>
          </cell>
          <cell r="EX23">
            <v>12.3439</v>
          </cell>
          <cell r="EY23">
            <v>491.30579999999992</v>
          </cell>
          <cell r="EZ23">
            <v>3.7269000000000001</v>
          </cell>
          <cell r="FA23">
            <v>199.30019999999999</v>
          </cell>
          <cell r="FB23">
            <v>9.8093000000000021</v>
          </cell>
          <cell r="FC23">
            <v>660.9242999999999</v>
          </cell>
          <cell r="FD23">
            <v>1.6287</v>
          </cell>
          <cell r="FE23">
            <v>188.95089999999999</v>
          </cell>
          <cell r="FF23">
            <v>21.7485</v>
          </cell>
          <cell r="FG23">
            <v>1242.7985999999999</v>
          </cell>
          <cell r="FH23">
            <v>35.804699999999997</v>
          </cell>
          <cell r="FI23">
            <v>689.39930000000015</v>
          </cell>
          <cell r="FJ23">
            <v>11.8025</v>
          </cell>
          <cell r="FK23">
            <v>202.75210000000001</v>
          </cell>
          <cell r="FL23">
            <v>25.646599999999999</v>
          </cell>
          <cell r="FM23">
            <v>609.47280000000001</v>
          </cell>
          <cell r="FN23">
            <v>28.422935914356945</v>
          </cell>
          <cell r="FO23">
            <v>17.151422045677897</v>
          </cell>
          <cell r="FQ23">
            <v>17.641142588647025</v>
          </cell>
          <cell r="FR23">
            <v>9.9587888032260157</v>
          </cell>
          <cell r="FT23">
            <v>74.42241541227294</v>
          </cell>
          <cell r="FU23">
            <v>46.832837097002418</v>
          </cell>
          <cell r="FW23">
            <v>50.994291131885042</v>
          </cell>
          <cell r="FX23">
            <v>33.015918918399578</v>
          </cell>
          <cell r="FZ23">
            <v>19.182354024682262</v>
          </cell>
          <cell r="GA23">
            <v>20.317414206547841</v>
          </cell>
          <cell r="GC23">
            <v>50.340156792422462</v>
          </cell>
          <cell r="GD23">
            <v>21.703232205121576</v>
          </cell>
          <cell r="GF23">
            <v>34.164280108477385</v>
          </cell>
          <cell r="GG23">
            <v>21.054631329042543</v>
          </cell>
          <cell r="GI23">
            <v>89.399567888159282</v>
          </cell>
          <cell r="GJ23">
            <v>66.53294244547898</v>
          </cell>
          <cell r="GL23">
            <v>22.472179548166231</v>
          </cell>
          <cell r="GM23">
            <v>11.076041621545702</v>
          </cell>
          <cell r="GP23">
            <v>476.45439999999991</v>
          </cell>
          <cell r="GQ23">
            <v>9533.2983999999924</v>
          </cell>
          <cell r="GR23">
            <v>180.11380000000003</v>
          </cell>
          <cell r="GS23">
            <v>6977.9826999999968</v>
          </cell>
        </row>
        <row r="24">
          <cell r="A24">
            <v>44835</v>
          </cell>
          <cell r="B24">
            <v>7.8</v>
          </cell>
          <cell r="C24" t="str">
            <v>-</v>
          </cell>
          <cell r="D24">
            <v>10.8</v>
          </cell>
          <cell r="E24">
            <v>10.6075</v>
          </cell>
          <cell r="F24">
            <v>18.2</v>
          </cell>
          <cell r="G24">
            <v>17.1325</v>
          </cell>
          <cell r="H24">
            <v>16.100000000000001</v>
          </cell>
          <cell r="I24">
            <v>14.510000000000002</v>
          </cell>
          <cell r="J24">
            <v>13</v>
          </cell>
          <cell r="L24">
            <v>13.55</v>
          </cell>
          <cell r="AH24">
            <v>7.1348000000000003</v>
          </cell>
          <cell r="AI24">
            <v>216.89410000000004</v>
          </cell>
          <cell r="AJ24">
            <v>64.070699999999988</v>
          </cell>
          <cell r="AK24">
            <v>97.236000000000004</v>
          </cell>
          <cell r="AL24">
            <v>17.214400000000001</v>
          </cell>
          <cell r="AM24">
            <v>236.41359999999997</v>
          </cell>
          <cell r="AN24">
            <v>1862.3185000000001</v>
          </cell>
          <cell r="AO24">
            <v>1656.3710999999996</v>
          </cell>
          <cell r="AP24">
            <v>3783.4402000000005</v>
          </cell>
          <cell r="AQ24">
            <v>138.76169999999999</v>
          </cell>
          <cell r="AS24">
            <v>1.1315</v>
          </cell>
          <cell r="AT24">
            <v>20.917200000000001</v>
          </cell>
          <cell r="AU24">
            <v>0.35199999999999998</v>
          </cell>
          <cell r="AV24">
            <v>7.6701000000000006</v>
          </cell>
          <cell r="AW24">
            <v>4.0431999999999997</v>
          </cell>
          <cell r="AX24">
            <v>44.440300000000001</v>
          </cell>
          <cell r="AY24">
            <v>0.76479999999999992</v>
          </cell>
          <cell r="AZ24">
            <v>29.745900000000002</v>
          </cell>
          <cell r="BA24">
            <v>10.299899999999999</v>
          </cell>
          <cell r="BB24">
            <v>108.7093</v>
          </cell>
          <cell r="BC24">
            <v>7.6558999999999999</v>
          </cell>
          <cell r="BD24">
            <v>62.152699999999996</v>
          </cell>
          <cell r="BE24">
            <v>6.5488</v>
          </cell>
          <cell r="BF24">
            <v>59.1785</v>
          </cell>
          <cell r="BG24">
            <v>12.4472</v>
          </cell>
          <cell r="BH24">
            <v>75.202200000000005</v>
          </cell>
          <cell r="BI24">
            <v>124.67330000000001</v>
          </cell>
          <cell r="BJ24">
            <v>979.86279999999999</v>
          </cell>
          <cell r="BK24">
            <v>8.4732000000000003</v>
          </cell>
          <cell r="BL24">
            <v>124.30889999999999</v>
          </cell>
          <cell r="BM24">
            <v>2.5710000000000002</v>
          </cell>
          <cell r="BN24">
            <v>99.777000000000001</v>
          </cell>
          <cell r="BO24">
            <v>18.449000000000002</v>
          </cell>
          <cell r="BP24">
            <v>141.80940000000001</v>
          </cell>
          <cell r="BQ24">
            <v>11.092200000000002</v>
          </cell>
          <cell r="BR24">
            <v>295.67529999999999</v>
          </cell>
          <cell r="BS24">
            <v>11.236000000000001</v>
          </cell>
          <cell r="BT24">
            <v>128.48169999999999</v>
          </cell>
          <cell r="BU24">
            <v>4.2813999999999997</v>
          </cell>
          <cell r="BV24">
            <v>84.320100000000011</v>
          </cell>
          <cell r="BW24">
            <v>6.1642000000000001</v>
          </cell>
          <cell r="BX24">
            <v>268.18650000000002</v>
          </cell>
          <cell r="BY24">
            <v>12.526400000000002</v>
          </cell>
          <cell r="BZ24">
            <v>354.4418</v>
          </cell>
          <cell r="CA24">
            <v>29.397967300044193</v>
          </cell>
          <cell r="CB24">
            <v>47.127818254833343</v>
          </cell>
          <cell r="CD24">
            <v>62.93181818181818</v>
          </cell>
          <cell r="CE24">
            <v>62.50252278327531</v>
          </cell>
          <cell r="CG24">
            <v>51.778665413533837</v>
          </cell>
          <cell r="CH24">
            <v>69.417911220221271</v>
          </cell>
          <cell r="CJ24">
            <v>69.408211297071134</v>
          </cell>
          <cell r="CK24">
            <v>46.93032317058821</v>
          </cell>
          <cell r="CM24">
            <v>41.8391829046884</v>
          </cell>
          <cell r="CN24">
            <v>34.680431205057893</v>
          </cell>
          <cell r="CP24">
            <v>72.264305960109212</v>
          </cell>
          <cell r="CQ24">
            <v>52.686625038011222</v>
          </cell>
          <cell r="CS24">
            <v>58.166824456388952</v>
          </cell>
          <cell r="CT24">
            <v>63.922524227548855</v>
          </cell>
          <cell r="CV24">
            <v>37.36583327977376</v>
          </cell>
          <cell r="CW24">
            <v>31.154241498254041</v>
          </cell>
          <cell r="CY24">
            <v>25.700070504269956</v>
          </cell>
          <cell r="CZ24">
            <v>16.217573827682816</v>
          </cell>
          <cell r="DB24">
            <v>30.558974177406405</v>
          </cell>
          <cell r="DC24">
            <v>23.668948884593139</v>
          </cell>
          <cell r="DE24">
            <v>33.94943601711396</v>
          </cell>
          <cell r="DF24">
            <v>19.008569109113324</v>
          </cell>
          <cell r="DH24">
            <v>50.014927638354379</v>
          </cell>
          <cell r="DI24">
            <v>40.984166070796434</v>
          </cell>
          <cell r="DK24">
            <v>16.095129911108707</v>
          </cell>
          <cell r="DL24">
            <v>15.279852933268351</v>
          </cell>
          <cell r="DN24">
            <v>36.36560163759345</v>
          </cell>
          <cell r="DO24">
            <v>31.521334944976601</v>
          </cell>
          <cell r="DQ24">
            <v>18.807749801466812</v>
          </cell>
          <cell r="DR24">
            <v>18.054399840607395</v>
          </cell>
          <cell r="DT24">
            <v>27.106307387819996</v>
          </cell>
          <cell r="DU24">
            <v>13.209274516055057</v>
          </cell>
          <cell r="DW24">
            <v>20.879215097713626</v>
          </cell>
          <cell r="DX24">
            <v>21.45381159897055</v>
          </cell>
          <cell r="DZ24">
            <v>27.151</v>
          </cell>
          <cell r="EA24">
            <v>1549.4023999999999</v>
          </cell>
          <cell r="EB24">
            <v>3.8930000000000002</v>
          </cell>
          <cell r="EC24">
            <v>309.92730000000006</v>
          </cell>
          <cell r="ED24">
            <v>46.42</v>
          </cell>
          <cell r="EE24">
            <v>811.48680000000002</v>
          </cell>
          <cell r="EF24">
            <v>12.855</v>
          </cell>
          <cell r="EG24">
            <v>566.41</v>
          </cell>
          <cell r="EJ24">
            <v>56.011086147839862</v>
          </cell>
          <cell r="EK24">
            <v>21.291074997689432</v>
          </cell>
          <cell r="EM24">
            <v>20.867968147957875</v>
          </cell>
          <cell r="EN24">
            <v>8.431866118279995</v>
          </cell>
          <cell r="EP24">
            <v>17.891023265833692</v>
          </cell>
          <cell r="EQ24">
            <v>11.041264503624705</v>
          </cell>
          <cell r="ES24">
            <v>21.594476857253987</v>
          </cell>
          <cell r="ET24">
            <v>10.052434279055808</v>
          </cell>
          <cell r="EV24">
            <v>7.4348000000000001</v>
          </cell>
          <cell r="EW24">
            <v>737.95899999999995</v>
          </cell>
          <cell r="EX24">
            <v>9.2687999999999988</v>
          </cell>
          <cell r="EY24">
            <v>564.34530000000007</v>
          </cell>
          <cell r="EZ24">
            <v>8.0970999999999993</v>
          </cell>
          <cell r="FA24">
            <v>189.53399999999999</v>
          </cell>
          <cell r="FB24">
            <v>12.949199999999999</v>
          </cell>
          <cell r="FC24">
            <v>636.97389999999996</v>
          </cell>
          <cell r="FD24">
            <v>5.0280000000000005</v>
          </cell>
          <cell r="FE24">
            <v>190.13369999999998</v>
          </cell>
          <cell r="FF24">
            <v>18.892299999999999</v>
          </cell>
          <cell r="FG24">
            <v>902.14010000000007</v>
          </cell>
          <cell r="FH24">
            <v>33.803200000000004</v>
          </cell>
          <cell r="FI24">
            <v>626.8293000000001</v>
          </cell>
          <cell r="FJ24">
            <v>15.729799999999999</v>
          </cell>
          <cell r="FK24">
            <v>199.6354</v>
          </cell>
          <cell r="FL24">
            <v>18.532900000000001</v>
          </cell>
          <cell r="FM24">
            <v>531.87090000000001</v>
          </cell>
          <cell r="FN24">
            <v>25.056060687577336</v>
          </cell>
          <cell r="FO24">
            <v>16.878373866298812</v>
          </cell>
          <cell r="FQ24">
            <v>20.001995943379942</v>
          </cell>
          <cell r="FR24">
            <v>9.826359677311034</v>
          </cell>
          <cell r="FT24">
            <v>65.469661977745119</v>
          </cell>
          <cell r="FU24">
            <v>46.45785030654131</v>
          </cell>
          <cell r="FW24">
            <v>52.405523121119465</v>
          </cell>
          <cell r="FX24">
            <v>32.336043125157879</v>
          </cell>
          <cell r="FZ24">
            <v>14.665970564836913</v>
          </cell>
          <cell r="GA24">
            <v>20.333721481252407</v>
          </cell>
          <cell r="GC24">
            <v>50.426364180115712</v>
          </cell>
          <cell r="GD24">
            <v>24.086872094478448</v>
          </cell>
          <cell r="GF24">
            <v>35.017217304870542</v>
          </cell>
          <cell r="GG24">
            <v>21.305957459231724</v>
          </cell>
          <cell r="GI24">
            <v>88.086771605487684</v>
          </cell>
          <cell r="GJ24">
            <v>65.883865286417148</v>
          </cell>
          <cell r="GL24">
            <v>23.194394832972712</v>
          </cell>
          <cell r="GM24">
            <v>11.053421046347902</v>
          </cell>
          <cell r="GP24">
            <v>454.3531999999999</v>
          </cell>
          <cell r="GQ24">
            <v>8994.5843999999997</v>
          </cell>
          <cell r="GR24">
            <v>178.17989999999995</v>
          </cell>
          <cell r="GS24">
            <v>6317.7669999999989</v>
          </cell>
        </row>
        <row r="25">
          <cell r="A25">
            <v>44805</v>
          </cell>
          <cell r="B25">
            <v>7.8</v>
          </cell>
          <cell r="C25" t="str">
            <v>-</v>
          </cell>
          <cell r="D25">
            <v>10.739999999999998</v>
          </cell>
          <cell r="E25">
            <v>10.548</v>
          </cell>
          <cell r="F25">
            <v>17.78</v>
          </cell>
          <cell r="G25">
            <v>16.740000000000002</v>
          </cell>
          <cell r="H25">
            <v>16.100000000000001</v>
          </cell>
          <cell r="I25">
            <v>14.626000000000001</v>
          </cell>
          <cell r="J25">
            <v>12.940000000000001</v>
          </cell>
          <cell r="L25">
            <v>13.52</v>
          </cell>
          <cell r="AH25">
            <v>7.6033999999999988</v>
          </cell>
          <cell r="AI25">
            <v>296.47450000000009</v>
          </cell>
          <cell r="AJ25">
            <v>92.427300000000002</v>
          </cell>
          <cell r="AK25">
            <v>139.2413</v>
          </cell>
          <cell r="AL25">
            <v>8.7684999999999995</v>
          </cell>
          <cell r="AM25">
            <v>266.92730000000006</v>
          </cell>
          <cell r="AN25">
            <v>2202.0312000000004</v>
          </cell>
          <cell r="AO25">
            <v>2191.3290000000002</v>
          </cell>
          <cell r="AP25">
            <v>4922.8919999999989</v>
          </cell>
          <cell r="AQ25">
            <v>196.20240000000004</v>
          </cell>
          <cell r="AS25">
            <v>0.90820000000000012</v>
          </cell>
          <cell r="AT25">
            <v>27.572400000000002</v>
          </cell>
          <cell r="AU25">
            <v>0.35899999999999999</v>
          </cell>
          <cell r="AV25">
            <v>9.2370000000000001</v>
          </cell>
          <cell r="AW25">
            <v>1.7190000000000001</v>
          </cell>
          <cell r="AX25">
            <v>52.289099999999998</v>
          </cell>
          <cell r="AY25">
            <v>0.47200000000000003</v>
          </cell>
          <cell r="AZ25">
            <v>57.155200000000001</v>
          </cell>
          <cell r="BA25">
            <v>23.4221</v>
          </cell>
          <cell r="BB25">
            <v>140.31440000000001</v>
          </cell>
          <cell r="BC25">
            <v>14.559100000000001</v>
          </cell>
          <cell r="BD25">
            <v>84.526600000000002</v>
          </cell>
          <cell r="BE25">
            <v>16.1555</v>
          </cell>
          <cell r="BF25">
            <v>53.643099999999997</v>
          </cell>
          <cell r="BG25">
            <v>15.114599999999999</v>
          </cell>
          <cell r="BH25">
            <v>75.921399999999991</v>
          </cell>
          <cell r="BI25">
            <v>183.91029999999998</v>
          </cell>
          <cell r="BJ25">
            <v>1203.9073999999998</v>
          </cell>
          <cell r="BK25">
            <v>12.435500000000001</v>
          </cell>
          <cell r="BL25">
            <v>117.05630000000001</v>
          </cell>
          <cell r="BM25">
            <v>3.9279999999999999</v>
          </cell>
          <cell r="BN25">
            <v>107.114</v>
          </cell>
          <cell r="BO25">
            <v>16.7331</v>
          </cell>
          <cell r="BP25">
            <v>163.0686</v>
          </cell>
          <cell r="BQ25">
            <v>10.786100000000001</v>
          </cell>
          <cell r="BR25">
            <v>326.74640000000005</v>
          </cell>
          <cell r="BS25">
            <v>7.8701000000000008</v>
          </cell>
          <cell r="BT25">
            <v>115.97710000000001</v>
          </cell>
          <cell r="BU25">
            <v>5.1203000000000003</v>
          </cell>
          <cell r="BV25">
            <v>121.4892</v>
          </cell>
          <cell r="BW25">
            <v>8.1120999999999999</v>
          </cell>
          <cell r="BX25">
            <v>332.27640000000002</v>
          </cell>
          <cell r="BY25">
            <v>18.559799999999999</v>
          </cell>
          <cell r="BZ25">
            <v>593.34370000000001</v>
          </cell>
          <cell r="CA25">
            <v>53.042061219995595</v>
          </cell>
          <cell r="CB25">
            <v>47.631682407044728</v>
          </cell>
          <cell r="CD25">
            <v>63.958217270194986</v>
          </cell>
          <cell r="CE25">
            <v>64.860236007361692</v>
          </cell>
          <cell r="CG25">
            <v>92.382780686445614</v>
          </cell>
          <cell r="CH25">
            <v>70.34244804366493</v>
          </cell>
          <cell r="CJ25">
            <v>65.552966101694921</v>
          </cell>
          <cell r="CK25">
            <v>45.887145876490678</v>
          </cell>
          <cell r="CM25">
            <v>30.404323267341528</v>
          </cell>
          <cell r="CN25">
            <v>36.798566647471681</v>
          </cell>
          <cell r="CP25">
            <v>68.436407470241974</v>
          </cell>
          <cell r="CQ25">
            <v>52.35216842981972</v>
          </cell>
          <cell r="CS25">
            <v>59.221348766673891</v>
          </cell>
          <cell r="CT25">
            <v>74.811084743424601</v>
          </cell>
          <cell r="CV25">
            <v>36.269626718537047</v>
          </cell>
          <cell r="CW25">
            <v>32.303076602907744</v>
          </cell>
          <cell r="CY25">
            <v>23.687808132551577</v>
          </cell>
          <cell r="CZ25">
            <v>16.983079761782342</v>
          </cell>
          <cell r="DB25">
            <v>28.505496361223919</v>
          </cell>
          <cell r="DC25">
            <v>24.620051206129016</v>
          </cell>
          <cell r="DE25">
            <v>30.537423625254583</v>
          </cell>
          <cell r="DF25">
            <v>19.421746923838153</v>
          </cell>
          <cell r="DH25">
            <v>53.763719812826082</v>
          </cell>
          <cell r="DI25">
            <v>44.581914605264288</v>
          </cell>
          <cell r="DK25">
            <v>20.022093249645376</v>
          </cell>
          <cell r="DL25">
            <v>15.611560525226903</v>
          </cell>
          <cell r="DN25">
            <v>47.41159578658467</v>
          </cell>
          <cell r="DO25">
            <v>31.270779317641153</v>
          </cell>
          <cell r="DQ25">
            <v>18.649376013124229</v>
          </cell>
          <cell r="DR25">
            <v>17.566754081844312</v>
          </cell>
          <cell r="DT25">
            <v>24.390120930461901</v>
          </cell>
          <cell r="DU25">
            <v>13.398928121286975</v>
          </cell>
          <cell r="DW25">
            <v>24.434444336684663</v>
          </cell>
          <cell r="DX25">
            <v>20.689740027575926</v>
          </cell>
          <cell r="DZ25">
            <v>29.028000000000002</v>
          </cell>
          <cell r="EA25">
            <v>1812.2293000000002</v>
          </cell>
          <cell r="EB25">
            <v>7.1930000000000005</v>
          </cell>
          <cell r="EC25">
            <v>331.91770000000002</v>
          </cell>
          <cell r="ED25">
            <v>51.473300000000002</v>
          </cell>
          <cell r="EE25">
            <v>1141.4316000000001</v>
          </cell>
          <cell r="EF25">
            <v>42.07</v>
          </cell>
          <cell r="EG25">
            <v>840.97939999999994</v>
          </cell>
          <cell r="EJ25">
            <v>55.824031969133252</v>
          </cell>
          <cell r="EK25">
            <v>22.75981637643757</v>
          </cell>
          <cell r="EM25">
            <v>18.930766022521897</v>
          </cell>
          <cell r="EN25">
            <v>9.1888823645138533</v>
          </cell>
          <cell r="EP25">
            <v>20.548152148783931</v>
          </cell>
          <cell r="EQ25">
            <v>10.90244373819684</v>
          </cell>
          <cell r="ES25">
            <v>18.428880437366296</v>
          </cell>
          <cell r="ET25">
            <v>9.4906764660347207</v>
          </cell>
          <cell r="EV25">
            <v>9.5698000000000008</v>
          </cell>
          <cell r="EW25">
            <v>897.02720000000011</v>
          </cell>
          <cell r="EX25">
            <v>16.320600000000002</v>
          </cell>
          <cell r="EY25">
            <v>756.67790000000002</v>
          </cell>
          <cell r="EZ25">
            <v>5.5724</v>
          </cell>
          <cell r="FA25">
            <v>243.74950000000001</v>
          </cell>
          <cell r="FB25">
            <v>16.440200000000001</v>
          </cell>
          <cell r="FC25">
            <v>876.45440000000008</v>
          </cell>
          <cell r="FD25">
            <v>3.75</v>
          </cell>
          <cell r="FE25">
            <v>216.90959999999998</v>
          </cell>
          <cell r="FF25">
            <v>27.364000000000001</v>
          </cell>
          <cell r="FG25">
            <v>1102.6441000000002</v>
          </cell>
          <cell r="FH25">
            <v>41.155700000000003</v>
          </cell>
          <cell r="FI25">
            <v>785.41139999999996</v>
          </cell>
          <cell r="FJ25">
            <v>26.825200000000002</v>
          </cell>
          <cell r="FK25">
            <v>247.76190000000003</v>
          </cell>
          <cell r="FL25">
            <v>23.029</v>
          </cell>
          <cell r="FM25">
            <v>614.73760000000016</v>
          </cell>
          <cell r="FN25">
            <v>29.715448598716797</v>
          </cell>
          <cell r="FO25">
            <v>17.244327708234486</v>
          </cell>
          <cell r="FQ25">
            <v>18.138089285933116</v>
          </cell>
          <cell r="FR25">
            <v>10.068635809239307</v>
          </cell>
          <cell r="FT25">
            <v>74.378903165601898</v>
          </cell>
          <cell r="FU25">
            <v>47.600098871997687</v>
          </cell>
          <cell r="FW25">
            <v>50.957238963029639</v>
          </cell>
          <cell r="FX25">
            <v>31.575073158398201</v>
          </cell>
          <cell r="FZ25">
            <v>19.296933333333332</v>
          </cell>
          <cell r="GA25">
            <v>19.837112788000162</v>
          </cell>
          <cell r="GC25">
            <v>45.579816547288409</v>
          </cell>
          <cell r="GD25">
            <v>23.944334622567698</v>
          </cell>
          <cell r="GF25">
            <v>33.665310029959393</v>
          </cell>
          <cell r="GG25">
            <v>21.095029687626131</v>
          </cell>
          <cell r="GI25">
            <v>82.488622638414611</v>
          </cell>
          <cell r="GJ25">
            <v>65.432512827839943</v>
          </cell>
          <cell r="GL25">
            <v>21.760931868513612</v>
          </cell>
          <cell r="GM25">
            <v>11.22974127497651</v>
          </cell>
          <cell r="GP25">
            <v>590.22750000000008</v>
          </cell>
          <cell r="GQ25">
            <v>11311.759099999992</v>
          </cell>
          <cell r="GR25">
            <v>225.75770000000006</v>
          </cell>
          <cell r="GS25">
            <v>7977.1041000000005</v>
          </cell>
        </row>
        <row r="26">
          <cell r="A26">
            <v>44774</v>
          </cell>
          <cell r="B26">
            <v>7.8</v>
          </cell>
          <cell r="C26" t="str">
            <v>-</v>
          </cell>
          <cell r="D26">
            <v>10.7</v>
          </cell>
          <cell r="E26">
            <v>10.5025</v>
          </cell>
          <cell r="F26">
            <v>17.024999999999999</v>
          </cell>
          <cell r="G26">
            <v>16.12</v>
          </cell>
          <cell r="H26">
            <v>16.3</v>
          </cell>
          <cell r="I26">
            <v>14.719999999999999</v>
          </cell>
          <cell r="J26">
            <v>12.9</v>
          </cell>
          <cell r="L26">
            <v>13.5</v>
          </cell>
          <cell r="AH26">
            <v>14.8649</v>
          </cell>
          <cell r="AI26">
            <v>164.58300000000003</v>
          </cell>
          <cell r="AJ26">
            <v>65.651200000000017</v>
          </cell>
          <cell r="AK26">
            <v>105.76610000000001</v>
          </cell>
          <cell r="AL26">
            <v>16.117599999999999</v>
          </cell>
          <cell r="AM26">
            <v>178.60939999999999</v>
          </cell>
          <cell r="AN26">
            <v>1756.0399000000002</v>
          </cell>
          <cell r="AO26">
            <v>1942.5570000000005</v>
          </cell>
          <cell r="AP26">
            <v>3840.5654000000009</v>
          </cell>
          <cell r="AQ26">
            <v>176.328</v>
          </cell>
          <cell r="AS26">
            <v>1.6565999999999999</v>
          </cell>
          <cell r="AT26">
            <v>13.592200000000002</v>
          </cell>
          <cell r="AU26">
            <v>1.0599000000000001</v>
          </cell>
          <cell r="AV26">
            <v>13.2189</v>
          </cell>
          <cell r="AW26">
            <v>4.2454999999999998</v>
          </cell>
          <cell r="AX26">
            <v>42.258800000000001</v>
          </cell>
          <cell r="AY26">
            <v>0.42599999999999999</v>
          </cell>
          <cell r="AZ26">
            <v>37.208400000000005</v>
          </cell>
          <cell r="BA26">
            <v>6.1411000000000007</v>
          </cell>
          <cell r="BB26">
            <v>80.476600000000005</v>
          </cell>
          <cell r="BC26">
            <v>10.5197</v>
          </cell>
          <cell r="BD26">
            <v>89.1678</v>
          </cell>
          <cell r="BE26">
            <v>2.4403000000000001</v>
          </cell>
          <cell r="BF26">
            <v>44.362800000000007</v>
          </cell>
          <cell r="BG26">
            <v>9.0893999999999995</v>
          </cell>
          <cell r="BH26">
            <v>52.100999999999999</v>
          </cell>
          <cell r="BI26">
            <v>101.45089999999999</v>
          </cell>
          <cell r="BJ26">
            <v>1028.0853000000002</v>
          </cell>
          <cell r="BK26">
            <v>7.0804000000000009</v>
          </cell>
          <cell r="BL26">
            <v>55.406899999999993</v>
          </cell>
          <cell r="BM26">
            <v>1.8760000000000001</v>
          </cell>
          <cell r="BN26">
            <v>36.646999999999998</v>
          </cell>
          <cell r="BO26">
            <v>13.064500000000001</v>
          </cell>
          <cell r="BP26">
            <v>180.8355</v>
          </cell>
          <cell r="BQ26">
            <v>12.5938</v>
          </cell>
          <cell r="BR26">
            <v>247.88390000000001</v>
          </cell>
          <cell r="BS26">
            <v>2.9361000000000002</v>
          </cell>
          <cell r="BT26">
            <v>105.357</v>
          </cell>
          <cell r="BU26">
            <v>2.9984999999999999</v>
          </cell>
          <cell r="BV26">
            <v>59.215100000000007</v>
          </cell>
          <cell r="BW26">
            <v>18.201400000000003</v>
          </cell>
          <cell r="BX26">
            <v>326.57209999999998</v>
          </cell>
          <cell r="BY26">
            <v>9.5545000000000009</v>
          </cell>
          <cell r="BZ26">
            <v>606.9203</v>
          </cell>
          <cell r="CA26">
            <v>34.790957382590847</v>
          </cell>
          <cell r="CB26">
            <v>49.051558982357527</v>
          </cell>
          <cell r="CD26">
            <v>38.550995376922344</v>
          </cell>
          <cell r="CE26">
            <v>65.454130071337246</v>
          </cell>
          <cell r="CG26">
            <v>54.501731244847484</v>
          </cell>
          <cell r="CH26">
            <v>66.866354463449028</v>
          </cell>
          <cell r="CJ26">
            <v>70.154929577464785</v>
          </cell>
          <cell r="CK26">
            <v>47.586515410498706</v>
          </cell>
          <cell r="CM26">
            <v>43.856524075491357</v>
          </cell>
          <cell r="CN26">
            <v>41.482010919944429</v>
          </cell>
          <cell r="CP26">
            <v>60.691702234854603</v>
          </cell>
          <cell r="CQ26">
            <v>53.547398276059297</v>
          </cell>
          <cell r="CS26">
            <v>53.899438593615528</v>
          </cell>
          <cell r="CT26">
            <v>66.22040763883254</v>
          </cell>
          <cell r="CV26">
            <v>36.559618896736858</v>
          </cell>
          <cell r="CW26">
            <v>31.254901057561277</v>
          </cell>
          <cell r="CY26">
            <v>24.846643055901918</v>
          </cell>
          <cell r="CZ26">
            <v>16.315332978693498</v>
          </cell>
          <cell r="DB26">
            <v>27.625402519631656</v>
          </cell>
          <cell r="DC26">
            <v>24.201014675067547</v>
          </cell>
          <cell r="DE26">
            <v>32.092217484008529</v>
          </cell>
          <cell r="DF26">
            <v>21.419352197997107</v>
          </cell>
          <cell r="DH26">
            <v>65.233480041333394</v>
          </cell>
          <cell r="DI26">
            <v>44.745887284299819</v>
          </cell>
          <cell r="DK26">
            <v>12.943694516349314</v>
          </cell>
          <cell r="DL26">
            <v>16.276480239337854</v>
          </cell>
          <cell r="DN26">
            <v>53.032968904328875</v>
          </cell>
          <cell r="DO26">
            <v>32.026156781229531</v>
          </cell>
          <cell r="DQ26">
            <v>26.339703184925799</v>
          </cell>
          <cell r="DR26">
            <v>17.379923364141913</v>
          </cell>
          <cell r="DT26">
            <v>19.891063324799187</v>
          </cell>
          <cell r="DU26">
            <v>13.987817697837631</v>
          </cell>
          <cell r="DW26">
            <v>24.44831231356952</v>
          </cell>
          <cell r="DX26">
            <v>20.845005513903551</v>
          </cell>
          <cell r="DZ26">
            <v>25.539000000000001</v>
          </cell>
          <cell r="EA26">
            <v>1415.8179000000002</v>
          </cell>
          <cell r="EB26">
            <v>5.3570000000000002</v>
          </cell>
          <cell r="EC26">
            <v>366.69900000000001</v>
          </cell>
          <cell r="ED26">
            <v>50.016400000000004</v>
          </cell>
          <cell r="EE26">
            <v>818.20769999999993</v>
          </cell>
          <cell r="EF26">
            <v>17.1187</v>
          </cell>
          <cell r="EG26">
            <v>654.16870000000006</v>
          </cell>
          <cell r="EJ26">
            <v>54.546066799796392</v>
          </cell>
          <cell r="EK26">
            <v>22.273531716190337</v>
          </cell>
          <cell r="EM26">
            <v>17.93877170057868</v>
          </cell>
          <cell r="EN26">
            <v>9.3504645499442329</v>
          </cell>
          <cell r="EP26">
            <v>19.270617237546084</v>
          </cell>
          <cell r="EQ26">
            <v>11.237777278312096</v>
          </cell>
          <cell r="ES26">
            <v>20.137183314153528</v>
          </cell>
          <cell r="ET26">
            <v>9.8889901030116523</v>
          </cell>
          <cell r="EV26">
            <v>6.8464000000000009</v>
          </cell>
          <cell r="EW26">
            <v>671.38959999999997</v>
          </cell>
          <cell r="EX26">
            <v>18.214199999999998</v>
          </cell>
          <cell r="EY26">
            <v>831.36989999999992</v>
          </cell>
          <cell r="EZ26">
            <v>4.5789999999999997</v>
          </cell>
          <cell r="FA26">
            <v>247.93190000000001</v>
          </cell>
          <cell r="FB26">
            <v>9.1069999999999993</v>
          </cell>
          <cell r="FC26">
            <v>691.94990000000018</v>
          </cell>
          <cell r="FD26">
            <v>2.1009000000000002</v>
          </cell>
          <cell r="FE26">
            <v>117.1345</v>
          </cell>
          <cell r="FF26">
            <v>18.708000000000002</v>
          </cell>
          <cell r="FG26">
            <v>736.43709999999999</v>
          </cell>
          <cell r="FH26">
            <v>24.986499999999999</v>
          </cell>
          <cell r="FI26">
            <v>476.83120000000008</v>
          </cell>
          <cell r="FJ26">
            <v>17.914999999999999</v>
          </cell>
          <cell r="FK26">
            <v>183.10469999999998</v>
          </cell>
          <cell r="FL26">
            <v>8.6633999999999993</v>
          </cell>
          <cell r="FM26">
            <v>385.5</v>
          </cell>
          <cell r="FN26">
            <v>27.219268520682402</v>
          </cell>
          <cell r="FO26">
            <v>17.434365679778182</v>
          </cell>
          <cell r="FQ26">
            <v>19.818959932360467</v>
          </cell>
          <cell r="FR26">
            <v>10.12635362430129</v>
          </cell>
          <cell r="FT26">
            <v>79.034374317536574</v>
          </cell>
          <cell r="FU26">
            <v>49.0063920778246</v>
          </cell>
          <cell r="FW26">
            <v>54.764686504886349</v>
          </cell>
          <cell r="FX26">
            <v>31.386728865774817</v>
          </cell>
          <cell r="FZ26">
            <v>18.362654100623541</v>
          </cell>
          <cell r="GA26">
            <v>18.658540395869704</v>
          </cell>
          <cell r="GC26">
            <v>50.288667949540304</v>
          </cell>
          <cell r="GD26">
            <v>25.312847628127376</v>
          </cell>
          <cell r="GF26">
            <v>35.057142857142857</v>
          </cell>
          <cell r="GG26">
            <v>21.767739191562967</v>
          </cell>
          <cell r="GI26">
            <v>80.720563773374266</v>
          </cell>
          <cell r="GJ26">
            <v>66.72326543229093</v>
          </cell>
          <cell r="GL26">
            <v>24.256919915968329</v>
          </cell>
          <cell r="GM26">
            <v>12.542354345006483</v>
          </cell>
          <cell r="GP26">
            <v>390.67370000000005</v>
          </cell>
          <cell r="GQ26">
            <v>8726.3479999999981</v>
          </cell>
          <cell r="GR26">
            <v>171.52559999999997</v>
          </cell>
          <cell r="GS26">
            <v>6329.7520999999961</v>
          </cell>
        </row>
        <row r="27">
          <cell r="A27">
            <v>44743</v>
          </cell>
          <cell r="B27">
            <v>7.8</v>
          </cell>
          <cell r="C27">
            <v>4.05</v>
          </cell>
          <cell r="D27">
            <v>10.64</v>
          </cell>
          <cell r="E27">
            <v>10.434000000000001</v>
          </cell>
          <cell r="F27">
            <v>16.240000000000002</v>
          </cell>
          <cell r="G27">
            <v>15.557999999999998</v>
          </cell>
          <cell r="H27">
            <v>16.3</v>
          </cell>
          <cell r="I27">
            <v>14.758000000000001</v>
          </cell>
          <cell r="J27">
            <v>12.84</v>
          </cell>
          <cell r="L27">
            <v>13.239999999999998</v>
          </cell>
          <cell r="AH27">
            <v>12.9537</v>
          </cell>
          <cell r="AI27">
            <v>150.12930000000003</v>
          </cell>
          <cell r="AJ27">
            <v>50.663000000000011</v>
          </cell>
          <cell r="AK27">
            <v>86.978300000000004</v>
          </cell>
          <cell r="AL27">
            <v>6.3603000000000005</v>
          </cell>
          <cell r="AM27">
            <v>142.09220000000002</v>
          </cell>
          <cell r="AN27">
            <v>1609.3707000000004</v>
          </cell>
          <cell r="AO27">
            <v>2073.9598000000001</v>
          </cell>
          <cell r="AP27">
            <v>3754.7515000000003</v>
          </cell>
          <cell r="AQ27">
            <v>188.7927</v>
          </cell>
          <cell r="AS27">
            <v>0.35399999999999998</v>
          </cell>
          <cell r="AT27">
            <v>12.683700000000002</v>
          </cell>
          <cell r="AU27">
            <v>0.223</v>
          </cell>
          <cell r="AV27">
            <v>12.2301</v>
          </cell>
          <cell r="AW27">
            <v>2.6019999999999999</v>
          </cell>
          <cell r="AX27">
            <v>30.2224</v>
          </cell>
          <cell r="AY27">
            <v>1.6389</v>
          </cell>
          <cell r="AZ27">
            <v>39.682199999999995</v>
          </cell>
          <cell r="BA27">
            <v>3.3786</v>
          </cell>
          <cell r="BB27">
            <v>79.454800000000006</v>
          </cell>
          <cell r="BC27">
            <v>5.9581000000000008</v>
          </cell>
          <cell r="BD27">
            <v>114.26739999999999</v>
          </cell>
          <cell r="BE27">
            <v>4.4400000000000004</v>
          </cell>
          <cell r="BF27">
            <v>56.987300000000005</v>
          </cell>
          <cell r="BG27">
            <v>7.5855999999999995</v>
          </cell>
          <cell r="BH27">
            <v>39.584699999999998</v>
          </cell>
          <cell r="BI27">
            <v>88.753699999999995</v>
          </cell>
          <cell r="BJ27">
            <v>809.68700000000001</v>
          </cell>
          <cell r="BK27">
            <v>5.1678000000000006</v>
          </cell>
          <cell r="BL27">
            <v>61.569199999999995</v>
          </cell>
          <cell r="BM27">
            <v>1.329</v>
          </cell>
          <cell r="BN27">
            <v>63.438000000000002</v>
          </cell>
          <cell r="BO27">
            <v>13.159000000000001</v>
          </cell>
          <cell r="BP27">
            <v>193.9254</v>
          </cell>
          <cell r="BQ27">
            <v>4.9717000000000002</v>
          </cell>
          <cell r="BR27">
            <v>263.17190000000005</v>
          </cell>
          <cell r="BS27">
            <v>2.7055000000000002</v>
          </cell>
          <cell r="BT27">
            <v>109.2363</v>
          </cell>
          <cell r="BU27">
            <v>1.645</v>
          </cell>
          <cell r="BV27">
            <v>41.86310000000001</v>
          </cell>
          <cell r="BW27">
            <v>10.770100000000001</v>
          </cell>
          <cell r="BX27">
            <v>302.71740000000005</v>
          </cell>
          <cell r="BY27">
            <v>14.396400000000002</v>
          </cell>
          <cell r="BZ27">
            <v>731.49239999999998</v>
          </cell>
          <cell r="CA27">
            <v>43.666666666666664</v>
          </cell>
          <cell r="CB27">
            <v>48.330526581360324</v>
          </cell>
          <cell r="CD27">
            <v>65.215246636771298</v>
          </cell>
          <cell r="CE27">
            <v>63.781653461541602</v>
          </cell>
          <cell r="CG27">
            <v>75.678439661798606</v>
          </cell>
          <cell r="CH27">
            <v>71.520812377574245</v>
          </cell>
          <cell r="CJ27">
            <v>66.175666605650136</v>
          </cell>
          <cell r="CK27">
            <v>50.36034040451387</v>
          </cell>
          <cell r="CM27">
            <v>51.050494287574743</v>
          </cell>
          <cell r="CN27">
            <v>44.94060019029687</v>
          </cell>
          <cell r="CP27">
            <v>82.929910541951287</v>
          </cell>
          <cell r="CQ27">
            <v>49.473517381160335</v>
          </cell>
          <cell r="CS27">
            <v>57.86376126126126</v>
          </cell>
          <cell r="CT27">
            <v>68.105047966827684</v>
          </cell>
          <cell r="CV27">
            <v>37.688541446952122</v>
          </cell>
          <cell r="CW27">
            <v>30.375304094763891</v>
          </cell>
          <cell r="CY27">
            <v>24.473517160411344</v>
          </cell>
          <cell r="CZ27">
            <v>17.1767485460431</v>
          </cell>
          <cell r="DB27">
            <v>28.083865474670073</v>
          </cell>
          <cell r="DC27">
            <v>22.344755169792688</v>
          </cell>
          <cell r="DE27">
            <v>32.33483822422874</v>
          </cell>
          <cell r="DF27">
            <v>17.412197736372523</v>
          </cell>
          <cell r="DH27">
            <v>57.029888289383692</v>
          </cell>
          <cell r="DI27">
            <v>45.720714254037887</v>
          </cell>
          <cell r="DK27">
            <v>20.656294627592175</v>
          </cell>
          <cell r="DL27">
            <v>15.636424709476962</v>
          </cell>
          <cell r="DN27">
            <v>59.497468120495284</v>
          </cell>
          <cell r="DO27">
            <v>33.194510432887235</v>
          </cell>
          <cell r="DQ27">
            <v>24.167173252279635</v>
          </cell>
          <cell r="DR27">
            <v>19.170555931118333</v>
          </cell>
          <cell r="DT27">
            <v>25.064112682333498</v>
          </cell>
          <cell r="DU27">
            <v>14.385989374908741</v>
          </cell>
          <cell r="DW27">
            <v>27.684184935122669</v>
          </cell>
          <cell r="DX27">
            <v>20.774213511992745</v>
          </cell>
          <cell r="DZ27">
            <v>22.477</v>
          </cell>
          <cell r="EA27">
            <v>1240.9815000000001</v>
          </cell>
          <cell r="EB27">
            <v>8.0670000000000002</v>
          </cell>
          <cell r="EC27">
            <v>365.4366</v>
          </cell>
          <cell r="ED27">
            <v>36.763300000000001</v>
          </cell>
          <cell r="EE27">
            <v>775.09529999999995</v>
          </cell>
          <cell r="EF27">
            <v>11.418000000000001</v>
          </cell>
          <cell r="EG27">
            <v>685.0995999999999</v>
          </cell>
          <cell r="EJ27">
            <v>53.542065222227166</v>
          </cell>
          <cell r="EK27">
            <v>22.975435894894485</v>
          </cell>
          <cell r="EM27">
            <v>16.642370149993802</v>
          </cell>
          <cell r="EN27">
            <v>9.2949384380218074</v>
          </cell>
          <cell r="EP27">
            <v>21.172576999344454</v>
          </cell>
          <cell r="EQ27">
            <v>11.652733154232777</v>
          </cell>
          <cell r="ES27">
            <v>21.647749167980383</v>
          </cell>
          <cell r="ET27">
            <v>9.7547782833328185</v>
          </cell>
          <cell r="EV27">
            <v>7.2821000000000007</v>
          </cell>
          <cell r="EW27">
            <v>656.93510000000026</v>
          </cell>
          <cell r="EX27">
            <v>29.089600000000001</v>
          </cell>
          <cell r="EY27">
            <v>1061.8048000000001</v>
          </cell>
          <cell r="EZ27">
            <v>6.4702000000000002</v>
          </cell>
          <cell r="FA27">
            <v>276.29220000000004</v>
          </cell>
          <cell r="FB27">
            <v>9.8975000000000009</v>
          </cell>
          <cell r="FC27">
            <v>615.49749999999983</v>
          </cell>
          <cell r="FD27">
            <v>1.2496</v>
          </cell>
          <cell r="FE27">
            <v>95.073000000000008</v>
          </cell>
          <cell r="FF27">
            <v>19.641999999999999</v>
          </cell>
          <cell r="FG27">
            <v>733.92250000000013</v>
          </cell>
          <cell r="FH27">
            <v>21.905000000000005</v>
          </cell>
          <cell r="FI27">
            <v>440.92560000000003</v>
          </cell>
          <cell r="FJ27">
            <v>13.3233</v>
          </cell>
          <cell r="FK27">
            <v>197.6465</v>
          </cell>
          <cell r="FL27">
            <v>11.7639</v>
          </cell>
          <cell r="FM27">
            <v>364.36340000000001</v>
          </cell>
          <cell r="FN27">
            <v>28.560717375482344</v>
          </cell>
          <cell r="FO27">
            <v>17.17702311841763</v>
          </cell>
          <cell r="FQ27">
            <v>18.851730515373195</v>
          </cell>
          <cell r="FR27">
            <v>10.026081159173513</v>
          </cell>
          <cell r="FT27">
            <v>73.314580693023402</v>
          </cell>
          <cell r="FU27">
            <v>50.031438093438759</v>
          </cell>
          <cell r="FW27">
            <v>52.947138166203587</v>
          </cell>
          <cell r="FX27">
            <v>33.272533844572891</v>
          </cell>
          <cell r="FZ27">
            <v>28.767685659411011</v>
          </cell>
          <cell r="GA27">
            <v>20.969899971600768</v>
          </cell>
          <cell r="GC27">
            <v>46.805915894511763</v>
          </cell>
          <cell r="GD27">
            <v>25.422048785805039</v>
          </cell>
          <cell r="GF27">
            <v>34.059899566309063</v>
          </cell>
          <cell r="GG27">
            <v>21.82707762942319</v>
          </cell>
          <cell r="GI27">
            <v>87.953577567119254</v>
          </cell>
          <cell r="GJ27">
            <v>64.219951276647947</v>
          </cell>
          <cell r="GL27">
            <v>20.727360824216461</v>
          </cell>
          <cell r="GM27">
            <v>12.538712450262567</v>
          </cell>
          <cell r="GP27">
            <v>334.65770000000009</v>
          </cell>
          <cell r="GQ27">
            <v>8572.3573999999953</v>
          </cell>
          <cell r="GR27">
            <v>174.37810000000002</v>
          </cell>
          <cell r="GS27">
            <v>6802.7479000000012</v>
          </cell>
        </row>
        <row r="28">
          <cell r="A28">
            <v>44713</v>
          </cell>
          <cell r="B28">
            <v>7.8</v>
          </cell>
          <cell r="C28">
            <v>4.05</v>
          </cell>
          <cell r="D28">
            <v>10.6</v>
          </cell>
          <cell r="E28">
            <v>10.4</v>
          </cell>
          <cell r="F28">
            <v>15.5</v>
          </cell>
          <cell r="G28">
            <v>15.4275</v>
          </cell>
          <cell r="H28">
            <v>16.3</v>
          </cell>
          <cell r="I28">
            <v>14.7475</v>
          </cell>
          <cell r="J28">
            <v>12.8</v>
          </cell>
          <cell r="L28">
            <v>12.9</v>
          </cell>
          <cell r="AH28">
            <v>10.4716</v>
          </cell>
          <cell r="AI28">
            <v>238.81769999999997</v>
          </cell>
          <cell r="AJ28">
            <v>82.4392</v>
          </cell>
          <cell r="AK28">
            <v>127.60300000000001</v>
          </cell>
          <cell r="AL28">
            <v>19.637700000000002</v>
          </cell>
          <cell r="AM28">
            <v>193.2242</v>
          </cell>
          <cell r="AN28">
            <v>2237.5116000000003</v>
          </cell>
          <cell r="AO28">
            <v>2737.8250999999996</v>
          </cell>
          <cell r="AP28">
            <v>5248.3308000000015</v>
          </cell>
          <cell r="AQ28">
            <v>265.95179999999999</v>
          </cell>
          <cell r="AS28">
            <v>0.53500000000000003</v>
          </cell>
          <cell r="AT28">
            <v>18.9526</v>
          </cell>
          <cell r="AU28">
            <v>0.74399999999999999</v>
          </cell>
          <cell r="AV28">
            <v>16.777200000000001</v>
          </cell>
          <cell r="AW28">
            <v>3.4141999999999997</v>
          </cell>
          <cell r="AX28">
            <v>47.106999999999999</v>
          </cell>
          <cell r="AY28">
            <v>5.0760000000000005</v>
          </cell>
          <cell r="AZ28">
            <v>79.9345</v>
          </cell>
          <cell r="BA28">
            <v>5.8571999999999997</v>
          </cell>
          <cell r="BB28">
            <v>108.11669999999999</v>
          </cell>
          <cell r="BC28">
            <v>16.179300000000001</v>
          </cell>
          <cell r="BD28">
            <v>121.789</v>
          </cell>
          <cell r="BE28">
            <v>6.6587999999999994</v>
          </cell>
          <cell r="BF28">
            <v>73.535399999999996</v>
          </cell>
          <cell r="BG28">
            <v>10.8597</v>
          </cell>
          <cell r="BH28">
            <v>65.018000000000001</v>
          </cell>
          <cell r="BI28">
            <v>140.12260000000001</v>
          </cell>
          <cell r="BJ28">
            <v>1225.3195000000001</v>
          </cell>
          <cell r="BK28">
            <v>10.025500000000001</v>
          </cell>
          <cell r="BL28">
            <v>73.341999999999999</v>
          </cell>
          <cell r="BM28">
            <v>2.464</v>
          </cell>
          <cell r="BN28">
            <v>61.633000000000003</v>
          </cell>
          <cell r="BO28">
            <v>26.112000000000005</v>
          </cell>
          <cell r="BP28">
            <v>229.71090000000004</v>
          </cell>
          <cell r="BQ28">
            <v>5.0792999999999999</v>
          </cell>
          <cell r="BR28">
            <v>311.82080000000002</v>
          </cell>
          <cell r="BS28">
            <v>3.6938000000000004</v>
          </cell>
          <cell r="BT28">
            <v>133.94290000000001</v>
          </cell>
          <cell r="BU28">
            <v>3.7118999999999995</v>
          </cell>
          <cell r="BV28">
            <v>65.139800000000008</v>
          </cell>
          <cell r="BW28">
            <v>15.368600000000001</v>
          </cell>
          <cell r="BX28">
            <v>405.03190000000001</v>
          </cell>
          <cell r="BY28">
            <v>23.245900000000002</v>
          </cell>
          <cell r="BZ28">
            <v>946.77790000000005</v>
          </cell>
          <cell r="CA28">
            <v>45.272897196261681</v>
          </cell>
          <cell r="CB28">
            <v>46.266364509354915</v>
          </cell>
          <cell r="CD28">
            <v>63.436827956989248</v>
          </cell>
          <cell r="CE28">
            <v>64.918991250029791</v>
          </cell>
          <cell r="CG28">
            <v>80.852732704586742</v>
          </cell>
          <cell r="CH28">
            <v>70.780716241747513</v>
          </cell>
          <cell r="CJ28">
            <v>55.196985815602844</v>
          </cell>
          <cell r="CK28">
            <v>40.619953837204214</v>
          </cell>
          <cell r="CM28">
            <v>49.579082155296042</v>
          </cell>
          <cell r="CN28">
            <v>42.932748594805425</v>
          </cell>
          <cell r="CP28">
            <v>65.889377167120955</v>
          </cell>
          <cell r="CQ28">
            <v>50.178093259653991</v>
          </cell>
          <cell r="CS28">
            <v>55.602270679401705</v>
          </cell>
          <cell r="CT28">
            <v>60.188966130598331</v>
          </cell>
          <cell r="CV28">
            <v>38.365102166726516</v>
          </cell>
          <cell r="CW28">
            <v>29.924851579562581</v>
          </cell>
          <cell r="CY28">
            <v>24.757531618739591</v>
          </cell>
          <cell r="CZ28">
            <v>16.351578425055667</v>
          </cell>
          <cell r="DB28">
            <v>28.023270659817463</v>
          </cell>
          <cell r="DC28">
            <v>23.281725341550544</v>
          </cell>
          <cell r="DE28">
            <v>30.719561688311689</v>
          </cell>
          <cell r="DF28">
            <v>19.544902892930736</v>
          </cell>
          <cell r="DH28">
            <v>45.130717677696062</v>
          </cell>
          <cell r="DI28">
            <v>45.627949740304004</v>
          </cell>
          <cell r="DK28">
            <v>19.816077018486798</v>
          </cell>
          <cell r="DL28">
            <v>17.364450350970813</v>
          </cell>
          <cell r="DN28">
            <v>57.018084357572143</v>
          </cell>
          <cell r="DO28">
            <v>32.921117132748357</v>
          </cell>
          <cell r="DQ28">
            <v>25.347665615991811</v>
          </cell>
          <cell r="DR28">
            <v>19.165614570508353</v>
          </cell>
          <cell r="DT28">
            <v>23.827986934398712</v>
          </cell>
          <cell r="DU28">
            <v>14.9055921274349</v>
          </cell>
          <cell r="DW28">
            <v>30.667790879251818</v>
          </cell>
          <cell r="DX28">
            <v>20.705736899857925</v>
          </cell>
          <cell r="DZ28">
            <v>30.225000000000001</v>
          </cell>
          <cell r="EA28">
            <v>1875.3959</v>
          </cell>
          <cell r="EB28">
            <v>7.024</v>
          </cell>
          <cell r="EC28">
            <v>489.08980000000003</v>
          </cell>
          <cell r="ED28">
            <v>57.577199999999998</v>
          </cell>
          <cell r="EE28">
            <v>1071.9929999999999</v>
          </cell>
          <cell r="EF28">
            <v>20.697800000000001</v>
          </cell>
          <cell r="EG28">
            <v>967.94830000000002</v>
          </cell>
          <cell r="EJ28">
            <v>55.555963606286184</v>
          </cell>
          <cell r="EK28">
            <v>21.872421924352079</v>
          </cell>
          <cell r="EM28">
            <v>20.46383826879271</v>
          </cell>
          <cell r="EN28">
            <v>9.7834191185340611</v>
          </cell>
          <cell r="EP28">
            <v>18.262004751880955</v>
          </cell>
          <cell r="EQ28">
            <v>11.139257345896848</v>
          </cell>
          <cell r="ES28">
            <v>19.96048372290775</v>
          </cell>
          <cell r="ET28">
            <v>9.2172675958003119</v>
          </cell>
          <cell r="EV28">
            <v>9.4748000000000019</v>
          </cell>
          <cell r="EW28">
            <v>911.21159999999998</v>
          </cell>
          <cell r="EX28">
            <v>35.569699999999997</v>
          </cell>
          <cell r="EY28">
            <v>1190.8706999999999</v>
          </cell>
          <cell r="EZ28">
            <v>12.3407</v>
          </cell>
          <cell r="FA28">
            <v>333.63170000000002</v>
          </cell>
          <cell r="FB28">
            <v>12.105600000000001</v>
          </cell>
          <cell r="FC28">
            <v>795.00280000000009</v>
          </cell>
          <cell r="FD28">
            <v>3.504</v>
          </cell>
          <cell r="FE28">
            <v>111.79430000000001</v>
          </cell>
          <cell r="FF28">
            <v>29.315300000000001</v>
          </cell>
          <cell r="FG28">
            <v>968.85400000000004</v>
          </cell>
          <cell r="FH28">
            <v>27.502500000000001</v>
          </cell>
          <cell r="FI28">
            <v>550.2351000000001</v>
          </cell>
          <cell r="FJ28">
            <v>25.183200000000003</v>
          </cell>
          <cell r="FK28">
            <v>246.66529999999997</v>
          </cell>
          <cell r="FL28">
            <v>11.6302</v>
          </cell>
          <cell r="FM28">
            <v>506.27650000000006</v>
          </cell>
          <cell r="FN28">
            <v>29.445951365728032</v>
          </cell>
          <cell r="FO28">
            <v>17.272757392465156</v>
          </cell>
          <cell r="FQ28">
            <v>19.662608905894626</v>
          </cell>
          <cell r="FR28">
            <v>10.605625866855236</v>
          </cell>
          <cell r="FT28">
            <v>68.663114734172296</v>
          </cell>
          <cell r="FU28">
            <v>48.708909255325551</v>
          </cell>
          <cell r="FW28">
            <v>53.378130782447784</v>
          </cell>
          <cell r="FX28">
            <v>33.326652937574558</v>
          </cell>
          <cell r="FZ28">
            <v>23.710987442922374</v>
          </cell>
          <cell r="GA28">
            <v>20.230018882894747</v>
          </cell>
          <cell r="GC28">
            <v>48.299522774796777</v>
          </cell>
          <cell r="GD28">
            <v>25.868563374873823</v>
          </cell>
          <cell r="GF28">
            <v>35.583888737387518</v>
          </cell>
          <cell r="GG28">
            <v>22.027633642419389</v>
          </cell>
          <cell r="GI28">
            <v>83.192866673020106</v>
          </cell>
          <cell r="GJ28">
            <v>63.552503331437393</v>
          </cell>
          <cell r="GL28">
            <v>23.132981376072639</v>
          </cell>
          <cell r="GM28">
            <v>12.730643432985728</v>
          </cell>
          <cell r="GP28">
            <v>510.38310000000007</v>
          </cell>
          <cell r="GQ28">
            <v>11832.420800000005</v>
          </cell>
          <cell r="GR28">
            <v>239.09250000000003</v>
          </cell>
          <cell r="GS28">
            <v>8587.0573999999979</v>
          </cell>
        </row>
        <row r="29">
          <cell r="A29">
            <v>44682</v>
          </cell>
          <cell r="B29">
            <v>7.8</v>
          </cell>
          <cell r="C29">
            <v>4.05</v>
          </cell>
          <cell r="D29">
            <v>10.6</v>
          </cell>
          <cell r="E29">
            <v>10.4</v>
          </cell>
          <cell r="F29">
            <v>15.5</v>
          </cell>
          <cell r="G29">
            <v>15.404999999999999</v>
          </cell>
          <cell r="H29">
            <v>16.3</v>
          </cell>
          <cell r="I29">
            <v>14.785</v>
          </cell>
          <cell r="J29">
            <v>12.8</v>
          </cell>
          <cell r="L29">
            <v>12.8</v>
          </cell>
          <cell r="AH29">
            <v>10.9931</v>
          </cell>
          <cell r="AI29">
            <v>225.8546</v>
          </cell>
          <cell r="AJ29">
            <v>71.426799999999986</v>
          </cell>
          <cell r="AK29">
            <v>139.6602</v>
          </cell>
          <cell r="AL29">
            <v>17.031899999999997</v>
          </cell>
          <cell r="AM29">
            <v>187.31940000000006</v>
          </cell>
          <cell r="AN29">
            <v>1793.3481000000002</v>
          </cell>
          <cell r="AO29">
            <v>2195.0422000000003</v>
          </cell>
          <cell r="AP29">
            <v>4416.2307000000001</v>
          </cell>
          <cell r="AQ29">
            <v>199.17270000000005</v>
          </cell>
          <cell r="AS29">
            <v>1.0154000000000001</v>
          </cell>
          <cell r="AT29">
            <v>18.403400000000001</v>
          </cell>
          <cell r="AU29">
            <v>3.7746000000000004</v>
          </cell>
          <cell r="AV29">
            <v>13.158899999999999</v>
          </cell>
          <cell r="AW29">
            <v>3.3004000000000002</v>
          </cell>
          <cell r="AX29">
            <v>40.919399999999996</v>
          </cell>
          <cell r="AY29">
            <v>2.4811999999999999</v>
          </cell>
          <cell r="AZ29">
            <v>44.5961</v>
          </cell>
          <cell r="BA29">
            <v>2.681</v>
          </cell>
          <cell r="BB29">
            <v>76.551400000000001</v>
          </cell>
          <cell r="BC29">
            <v>19.316599999999998</v>
          </cell>
          <cell r="BD29">
            <v>104.8565</v>
          </cell>
          <cell r="BE29">
            <v>4.1831000000000005</v>
          </cell>
          <cell r="BF29">
            <v>59.113</v>
          </cell>
          <cell r="BG29">
            <v>8.3244000000000007</v>
          </cell>
          <cell r="BH29">
            <v>54.698600000000006</v>
          </cell>
          <cell r="BI29">
            <v>147.06610000000001</v>
          </cell>
          <cell r="BJ29">
            <v>984.92100000000005</v>
          </cell>
          <cell r="BK29">
            <v>13.157099999999998</v>
          </cell>
          <cell r="BL29">
            <v>70.514600000000002</v>
          </cell>
          <cell r="BM29">
            <v>1.722</v>
          </cell>
          <cell r="BN29">
            <v>47.347999999999999</v>
          </cell>
          <cell r="BO29">
            <v>15.824</v>
          </cell>
          <cell r="BP29">
            <v>187.09279999999998</v>
          </cell>
          <cell r="BQ29">
            <v>5.7839</v>
          </cell>
          <cell r="BR29">
            <v>311.05220000000003</v>
          </cell>
          <cell r="BS29">
            <v>12.921899999999999</v>
          </cell>
          <cell r="BT29">
            <v>128.84539999999998</v>
          </cell>
          <cell r="BU29">
            <v>2.9697</v>
          </cell>
          <cell r="BV29">
            <v>55.305</v>
          </cell>
          <cell r="BW29">
            <v>10.703700000000001</v>
          </cell>
          <cell r="BX29">
            <v>283.70050000000003</v>
          </cell>
          <cell r="BY29">
            <v>17.477100000000004</v>
          </cell>
          <cell r="BZ29">
            <v>730.22939999999994</v>
          </cell>
          <cell r="CA29">
            <v>55.28126846562931</v>
          </cell>
          <cell r="CB29">
            <v>41.928160013910464</v>
          </cell>
          <cell r="CD29">
            <v>52.977057171620835</v>
          </cell>
          <cell r="CE29">
            <v>66.021377166784461</v>
          </cell>
          <cell r="CG29">
            <v>75.172948733486848</v>
          </cell>
          <cell r="CH29">
            <v>70.037192627457884</v>
          </cell>
          <cell r="CJ29">
            <v>69.578389488956958</v>
          </cell>
          <cell r="CK29">
            <v>50.736667556131593</v>
          </cell>
          <cell r="CM29">
            <v>66.271167474822832</v>
          </cell>
          <cell r="CN29">
            <v>44.247923617334237</v>
          </cell>
          <cell r="CP29">
            <v>61.329695702142203</v>
          </cell>
          <cell r="CQ29">
            <v>51.556274527568632</v>
          </cell>
          <cell r="CS29">
            <v>48.137027563290381</v>
          </cell>
          <cell r="CT29">
            <v>65.390895403718304</v>
          </cell>
          <cell r="CV29">
            <v>37.226562875402429</v>
          </cell>
          <cell r="CW29">
            <v>30.200621222481011</v>
          </cell>
          <cell r="CY29">
            <v>21.896185456743599</v>
          </cell>
          <cell r="CZ29">
            <v>16.109108040137226</v>
          </cell>
          <cell r="DB29">
            <v>25.89582050755866</v>
          </cell>
          <cell r="DC29">
            <v>23.130024136845421</v>
          </cell>
          <cell r="DE29">
            <v>31.991869918699187</v>
          </cell>
          <cell r="DF29">
            <v>19.385296105432118</v>
          </cell>
          <cell r="DH29">
            <v>61.44608822042467</v>
          </cell>
          <cell r="DI29">
            <v>47.188193238863278</v>
          </cell>
          <cell r="DK29">
            <v>18.709279206072029</v>
          </cell>
          <cell r="DL29">
            <v>15.014030120989339</v>
          </cell>
          <cell r="DN29">
            <v>30.854804633993457</v>
          </cell>
          <cell r="DO29">
            <v>31.347972841870956</v>
          </cell>
          <cell r="DQ29">
            <v>23.927332727211503</v>
          </cell>
          <cell r="DR29">
            <v>18.954853991501672</v>
          </cell>
          <cell r="DT29">
            <v>27.000682007156403</v>
          </cell>
          <cell r="DU29">
            <v>15.206526248631919</v>
          </cell>
          <cell r="DW29">
            <v>26.345005750381929</v>
          </cell>
          <cell r="DX29">
            <v>21.121327626633498</v>
          </cell>
          <cell r="DZ29">
            <v>26.243000000000002</v>
          </cell>
          <cell r="EA29">
            <v>1572.8929999999996</v>
          </cell>
          <cell r="EB29">
            <v>5.9119999999999999</v>
          </cell>
          <cell r="EC29">
            <v>391.54069999999996</v>
          </cell>
          <cell r="ED29">
            <v>54.365200000000002</v>
          </cell>
          <cell r="EE29">
            <v>1016.8328</v>
          </cell>
          <cell r="EF29">
            <v>42.447000000000003</v>
          </cell>
          <cell r="EG29">
            <v>791.27139999999997</v>
          </cell>
          <cell r="EJ29">
            <v>55.807605837747211</v>
          </cell>
          <cell r="EK29">
            <v>21.729907501654605</v>
          </cell>
          <cell r="EM29">
            <v>18.707882273342353</v>
          </cell>
          <cell r="EN29">
            <v>9.3733356455663497</v>
          </cell>
          <cell r="EP29">
            <v>16.527066947238307</v>
          </cell>
          <cell r="EQ29">
            <v>10.721179332531364</v>
          </cell>
          <cell r="ES29">
            <v>15.663792494169199</v>
          </cell>
          <cell r="ET29">
            <v>8.9366534668130324</v>
          </cell>
          <cell r="EV29">
            <v>6.7540000000000004</v>
          </cell>
          <cell r="EW29">
            <v>726.37210000000027</v>
          </cell>
          <cell r="EX29">
            <v>30.079499999999999</v>
          </cell>
          <cell r="EY29">
            <v>932.50399999999991</v>
          </cell>
          <cell r="EZ29">
            <v>7.6212</v>
          </cell>
          <cell r="FA29">
            <v>256.49380000000002</v>
          </cell>
          <cell r="FB29">
            <v>11.815</v>
          </cell>
          <cell r="FC29">
            <v>641.95450000000017</v>
          </cell>
          <cell r="FD29">
            <v>3.1893999999999996</v>
          </cell>
          <cell r="FE29">
            <v>108.79730000000002</v>
          </cell>
          <cell r="FF29">
            <v>27.36</v>
          </cell>
          <cell r="FG29">
            <v>781.15979999999979</v>
          </cell>
          <cell r="FH29">
            <v>27.393700000000003</v>
          </cell>
          <cell r="FI29">
            <v>470.54950000000002</v>
          </cell>
          <cell r="FJ29">
            <v>11.318700000000002</v>
          </cell>
          <cell r="FK29">
            <v>203.2235</v>
          </cell>
          <cell r="FL29">
            <v>9.1511000000000013</v>
          </cell>
          <cell r="FM29">
            <v>397.14569999999998</v>
          </cell>
          <cell r="FN29">
            <v>31.182528871779684</v>
          </cell>
          <cell r="FO29">
            <v>17.316987119962342</v>
          </cell>
          <cell r="FQ29">
            <v>18.14539470403431</v>
          </cell>
          <cell r="FR29">
            <v>10.396843230699281</v>
          </cell>
          <cell r="FT29">
            <v>73.508187686978431</v>
          </cell>
          <cell r="FU29">
            <v>48.527925821208925</v>
          </cell>
          <cell r="FW29">
            <v>52.771976301311902</v>
          </cell>
          <cell r="FX29">
            <v>33.23524284041936</v>
          </cell>
          <cell r="FZ29">
            <v>18.184078510064591</v>
          </cell>
          <cell r="GA29">
            <v>20.073619474012681</v>
          </cell>
          <cell r="GC29">
            <v>44.953395467836252</v>
          </cell>
          <cell r="GD29">
            <v>26.166376457160247</v>
          </cell>
          <cell r="GF29">
            <v>34.293509091506436</v>
          </cell>
          <cell r="GG29">
            <v>22.064776819441949</v>
          </cell>
          <cell r="GI29">
            <v>94.118741551591611</v>
          </cell>
          <cell r="GJ29">
            <v>64.04348906499493</v>
          </cell>
          <cell r="GL29">
            <v>22.734250527259018</v>
          </cell>
          <cell r="GM29">
            <v>12.654598299817927</v>
          </cell>
          <cell r="GP29">
            <v>491.81509999999997</v>
          </cell>
          <cell r="GQ29">
            <v>9694.330299999996</v>
          </cell>
          <cell r="GR29">
            <v>201.88090000000005</v>
          </cell>
          <cell r="GS29">
            <v>6904.473100000002</v>
          </cell>
        </row>
        <row r="30">
          <cell r="A30">
            <v>44652</v>
          </cell>
          <cell r="B30">
            <v>7.74</v>
          </cell>
          <cell r="C30">
            <v>3.97</v>
          </cell>
          <cell r="D30">
            <v>10.580000000000002</v>
          </cell>
          <cell r="E30">
            <v>10.379999999999999</v>
          </cell>
          <cell r="F30">
            <v>15.5</v>
          </cell>
          <cell r="G30">
            <v>15.35</v>
          </cell>
          <cell r="H30">
            <v>16.3</v>
          </cell>
          <cell r="I30">
            <v>14.835999999999999</v>
          </cell>
          <cell r="J30">
            <v>12.779999999999998</v>
          </cell>
          <cell r="L30">
            <v>12.86</v>
          </cell>
          <cell r="AH30">
            <v>13.933800000000002</v>
          </cell>
          <cell r="AI30">
            <v>185.64370000000002</v>
          </cell>
          <cell r="AJ30">
            <v>69.118000000000009</v>
          </cell>
          <cell r="AK30">
            <v>106.93180000000001</v>
          </cell>
          <cell r="AL30">
            <v>9.2303999999999995</v>
          </cell>
          <cell r="AM30">
            <v>224.73060000000007</v>
          </cell>
          <cell r="AN30">
            <v>1899.8062</v>
          </cell>
          <cell r="AO30">
            <v>2075.6057000000005</v>
          </cell>
          <cell r="AP30">
            <v>4055.0497999999993</v>
          </cell>
          <cell r="AQ30">
            <v>338.46160000000009</v>
          </cell>
          <cell r="AS30">
            <v>1.2521</v>
          </cell>
          <cell r="AT30">
            <v>23.223500000000001</v>
          </cell>
          <cell r="AU30">
            <v>0.54300000000000004</v>
          </cell>
          <cell r="AV30">
            <v>16.767599999999998</v>
          </cell>
          <cell r="AW30">
            <v>3.0581</v>
          </cell>
          <cell r="AX30">
            <v>53.191799999999994</v>
          </cell>
          <cell r="AY30">
            <v>1.4468000000000001</v>
          </cell>
          <cell r="AZ30">
            <v>47.552100000000003</v>
          </cell>
          <cell r="BA30">
            <v>5.2106000000000003</v>
          </cell>
          <cell r="BB30">
            <v>105.87869999999999</v>
          </cell>
          <cell r="BC30">
            <v>8.9022000000000006</v>
          </cell>
          <cell r="BD30">
            <v>96.110399999999998</v>
          </cell>
          <cell r="BE30">
            <v>4.3358999999999996</v>
          </cell>
          <cell r="BF30">
            <v>87.770300000000006</v>
          </cell>
          <cell r="BG30">
            <v>10.040700000000001</v>
          </cell>
          <cell r="BH30">
            <v>58.073699999999995</v>
          </cell>
          <cell r="BI30">
            <v>114.1675</v>
          </cell>
          <cell r="BJ30">
            <v>1007.3223999999999</v>
          </cell>
          <cell r="BK30">
            <v>11.057500000000001</v>
          </cell>
          <cell r="BL30">
            <v>93.242000000000004</v>
          </cell>
          <cell r="BM30">
            <v>2.5680000000000001</v>
          </cell>
          <cell r="BN30">
            <v>55.451000000000001</v>
          </cell>
          <cell r="BO30">
            <v>17.9681</v>
          </cell>
          <cell r="BP30">
            <v>183.91679999999999</v>
          </cell>
          <cell r="BQ30">
            <v>17.305600000000002</v>
          </cell>
          <cell r="BR30">
            <v>261.60080000000005</v>
          </cell>
          <cell r="BS30">
            <v>4.2388000000000003</v>
          </cell>
          <cell r="BT30">
            <v>221.99779999999998</v>
          </cell>
          <cell r="BU30">
            <v>3.7493000000000003</v>
          </cell>
          <cell r="BV30">
            <v>59.307200000000009</v>
          </cell>
          <cell r="BW30">
            <v>10.6343</v>
          </cell>
          <cell r="BX30">
            <v>279.18970000000002</v>
          </cell>
          <cell r="BY30">
            <v>16.246200000000002</v>
          </cell>
          <cell r="BZ30">
            <v>620.55069999999978</v>
          </cell>
          <cell r="CA30">
            <v>43.731331363309643</v>
          </cell>
          <cell r="CB30">
            <v>45.911490516072085</v>
          </cell>
          <cell r="CD30">
            <v>60.139963167587474</v>
          </cell>
          <cell r="CE30">
            <v>53.140014074763236</v>
          </cell>
          <cell r="CG30">
            <v>67.790687027893142</v>
          </cell>
          <cell r="CH30">
            <v>67.063902706808207</v>
          </cell>
          <cell r="CJ30">
            <v>72.283038429637827</v>
          </cell>
          <cell r="CK30">
            <v>50.12404078894518</v>
          </cell>
          <cell r="CM30">
            <v>48.826545887229877</v>
          </cell>
          <cell r="CN30">
            <v>40.566271591925478</v>
          </cell>
          <cell r="CP30">
            <v>68.766012895688704</v>
          </cell>
          <cell r="CQ30">
            <v>51.800061179643407</v>
          </cell>
          <cell r="CS30">
            <v>50.717982425793956</v>
          </cell>
          <cell r="CT30">
            <v>58.697111665335534</v>
          </cell>
          <cell r="CV30">
            <v>37.675968806955694</v>
          </cell>
          <cell r="CW30">
            <v>32.409860229329283</v>
          </cell>
          <cell r="CY30">
            <v>24.231529112926182</v>
          </cell>
          <cell r="CZ30">
            <v>16.051712341550232</v>
          </cell>
          <cell r="DB30">
            <v>29.516997513000227</v>
          </cell>
          <cell r="DC30">
            <v>23.064309002380899</v>
          </cell>
          <cell r="DE30">
            <v>31.462616822429908</v>
          </cell>
          <cell r="DF30">
            <v>19.86424050062217</v>
          </cell>
          <cell r="DH30">
            <v>55.587173936031085</v>
          </cell>
          <cell r="DI30">
            <v>45.114629549883432</v>
          </cell>
          <cell r="DK30">
            <v>17.102822207840234</v>
          </cell>
          <cell r="DL30">
            <v>17.016987715633899</v>
          </cell>
          <cell r="DN30">
            <v>49.553812399735776</v>
          </cell>
          <cell r="DO30">
            <v>31.580423769965289</v>
          </cell>
          <cell r="DQ30">
            <v>19.353586002720505</v>
          </cell>
          <cell r="DR30">
            <v>17.900003709499014</v>
          </cell>
          <cell r="DT30">
            <v>22.845057972786176</v>
          </cell>
          <cell r="DU30">
            <v>14.401118307731265</v>
          </cell>
          <cell r="DW30">
            <v>26.374253671627827</v>
          </cell>
          <cell r="DX30">
            <v>21.089277636782949</v>
          </cell>
          <cell r="DZ30">
            <v>25.297000000000001</v>
          </cell>
          <cell r="EA30">
            <v>1483.4697000000003</v>
          </cell>
          <cell r="EB30">
            <v>3.9940000000000002</v>
          </cell>
          <cell r="EC30">
            <v>311.43290000000002</v>
          </cell>
          <cell r="ED30">
            <v>50.794800000000002</v>
          </cell>
          <cell r="EE30">
            <v>952.80769999999995</v>
          </cell>
          <cell r="EF30">
            <v>15.946</v>
          </cell>
          <cell r="EG30">
            <v>693.04200000000003</v>
          </cell>
          <cell r="EJ30">
            <v>56.173538364232911</v>
          </cell>
          <cell r="EK30">
            <v>22.09872820455989</v>
          </cell>
          <cell r="EM30">
            <v>21.404106159238857</v>
          </cell>
          <cell r="EN30">
            <v>9.1795828250644025</v>
          </cell>
          <cell r="EP30">
            <v>18.492353548000978</v>
          </cell>
          <cell r="EQ30">
            <v>11.005328462395926</v>
          </cell>
          <cell r="ES30">
            <v>21.680233287344787</v>
          </cell>
          <cell r="ET30">
            <v>9.0336400968483872</v>
          </cell>
          <cell r="EV30">
            <v>6.2175000000000002</v>
          </cell>
          <cell r="EW30">
            <v>724.62029999999993</v>
          </cell>
          <cell r="EX30">
            <v>13.784600000000001</v>
          </cell>
          <cell r="EY30">
            <v>792.36130000000003</v>
          </cell>
          <cell r="EZ30">
            <v>8.077399999999999</v>
          </cell>
          <cell r="FA30">
            <v>243.0249</v>
          </cell>
          <cell r="FB30">
            <v>15.015900000000002</v>
          </cell>
          <cell r="FC30">
            <v>610.85560000000009</v>
          </cell>
          <cell r="FD30">
            <v>2.4458000000000002</v>
          </cell>
          <cell r="FE30">
            <v>138.24810000000002</v>
          </cell>
          <cell r="FF30">
            <v>27.010300000000001</v>
          </cell>
          <cell r="FG30">
            <v>867.93430000000012</v>
          </cell>
          <cell r="FH30">
            <v>31.197800000000001</v>
          </cell>
          <cell r="FI30">
            <v>523.95579999999995</v>
          </cell>
          <cell r="FJ30">
            <v>13.538500000000003</v>
          </cell>
          <cell r="FK30">
            <v>207.86359999999999</v>
          </cell>
          <cell r="FL30">
            <v>17.785400000000003</v>
          </cell>
          <cell r="FM30">
            <v>414.87480000000005</v>
          </cell>
          <cell r="FN30">
            <v>27.749111379171691</v>
          </cell>
          <cell r="FO30">
            <v>17.403346966680346</v>
          </cell>
          <cell r="FQ30">
            <v>20.169196059370602</v>
          </cell>
          <cell r="FR30">
            <v>10.042111849733194</v>
          </cell>
          <cell r="FT30">
            <v>68.756963874514085</v>
          </cell>
          <cell r="FU30">
            <v>47.376054881619126</v>
          </cell>
          <cell r="FW30">
            <v>45.586018820050747</v>
          </cell>
          <cell r="FX30">
            <v>33.734045165502287</v>
          </cell>
          <cell r="FZ30">
            <v>24.901749938670374</v>
          </cell>
          <cell r="GA30">
            <v>19.225135101314233</v>
          </cell>
          <cell r="GC30">
            <v>46.313128695349555</v>
          </cell>
          <cell r="GD30">
            <v>24.817076016007206</v>
          </cell>
          <cell r="GF30">
            <v>34.535649949675935</v>
          </cell>
          <cell r="GG30">
            <v>21.636637479726346</v>
          </cell>
          <cell r="GI30">
            <v>89.837884551464342</v>
          </cell>
          <cell r="GJ30">
            <v>64.060662857758658</v>
          </cell>
          <cell r="GL30">
            <v>22.659670291362577</v>
          </cell>
          <cell r="GM30">
            <v>12.045569169301194</v>
          </cell>
          <cell r="GP30">
            <v>421.35900000000009</v>
          </cell>
          <cell r="GQ30">
            <v>9579.6937000000016</v>
          </cell>
          <cell r="GR30">
            <v>188.08420000000007</v>
          </cell>
          <cell r="GS30">
            <v>6658.5770999999995</v>
          </cell>
        </row>
        <row r="31">
          <cell r="A31">
            <v>44621</v>
          </cell>
          <cell r="B31">
            <v>7.6</v>
          </cell>
          <cell r="C31">
            <v>3.85</v>
          </cell>
          <cell r="D31">
            <v>10.35</v>
          </cell>
          <cell r="E31">
            <v>10.157499999999999</v>
          </cell>
          <cell r="F31">
            <v>14.850000000000001</v>
          </cell>
          <cell r="G31">
            <v>14.6425</v>
          </cell>
          <cell r="H31">
            <v>16.3</v>
          </cell>
          <cell r="I31">
            <v>14.824999999999999</v>
          </cell>
          <cell r="J31">
            <v>12.55</v>
          </cell>
          <cell r="L31">
            <v>12.75</v>
          </cell>
          <cell r="AH31">
            <v>12.2315</v>
          </cell>
          <cell r="AI31">
            <v>305.57299999999998</v>
          </cell>
          <cell r="AJ31">
            <v>86.039400000000001</v>
          </cell>
          <cell r="AK31">
            <v>155.61870000000002</v>
          </cell>
          <cell r="AL31">
            <v>19.912400000000002</v>
          </cell>
          <cell r="AM31">
            <v>328.17219999999992</v>
          </cell>
          <cell r="AN31">
            <v>2517.319</v>
          </cell>
          <cell r="AO31">
            <v>2422.7633000000005</v>
          </cell>
          <cell r="AP31">
            <v>5429.0437999999958</v>
          </cell>
          <cell r="AQ31">
            <v>239.74199999999996</v>
          </cell>
          <cell r="AS31">
            <v>1.873</v>
          </cell>
          <cell r="AT31">
            <v>33.565400000000004</v>
          </cell>
          <cell r="AU31">
            <v>0.67200000000000004</v>
          </cell>
          <cell r="AV31">
            <v>16.376200000000001</v>
          </cell>
          <cell r="AW31">
            <v>2.8388000000000004</v>
          </cell>
          <cell r="AX31">
            <v>68.041600000000003</v>
          </cell>
          <cell r="AY31">
            <v>2.4741999999999997</v>
          </cell>
          <cell r="AZ31">
            <v>67.522800000000004</v>
          </cell>
          <cell r="BA31">
            <v>9.1448</v>
          </cell>
          <cell r="BB31">
            <v>158.00460000000001</v>
          </cell>
          <cell r="BC31">
            <v>13.0228</v>
          </cell>
          <cell r="BD31">
            <v>119.5211</v>
          </cell>
          <cell r="BE31">
            <v>12.786900000000001</v>
          </cell>
          <cell r="BF31">
            <v>57.120199999999997</v>
          </cell>
          <cell r="BG31">
            <v>13.983000000000001</v>
          </cell>
          <cell r="BH31">
            <v>97.381900000000002</v>
          </cell>
          <cell r="BI31">
            <v>176.61999999999998</v>
          </cell>
          <cell r="BJ31">
            <v>1338.0658999999998</v>
          </cell>
          <cell r="BK31">
            <v>18.593700000000002</v>
          </cell>
          <cell r="BL31">
            <v>131.11770000000001</v>
          </cell>
          <cell r="BM31">
            <v>2.9380000000000002</v>
          </cell>
          <cell r="BN31">
            <v>91.242999999999995</v>
          </cell>
          <cell r="BO31">
            <v>25.968700000000002</v>
          </cell>
          <cell r="BP31">
            <v>177.63419999999999</v>
          </cell>
          <cell r="BQ31">
            <v>26.215299999999999</v>
          </cell>
          <cell r="BR31">
            <v>396.85539999999997</v>
          </cell>
          <cell r="BS31">
            <v>9.0621000000000009</v>
          </cell>
          <cell r="BT31">
            <v>161.12840000000003</v>
          </cell>
          <cell r="BU31">
            <v>4.8883999999999999</v>
          </cell>
          <cell r="BV31">
            <v>107.1032</v>
          </cell>
          <cell r="BW31">
            <v>10.99</v>
          </cell>
          <cell r="BX31">
            <v>394.97129999999999</v>
          </cell>
          <cell r="BY31">
            <v>15.7515</v>
          </cell>
          <cell r="BZ31">
            <v>608.22860000000003</v>
          </cell>
          <cell r="CA31">
            <v>42.763320875600641</v>
          </cell>
          <cell r="CB31">
            <v>44.6464663016082</v>
          </cell>
          <cell r="CD31">
            <v>59.165178571428569</v>
          </cell>
          <cell r="CE31">
            <v>59.591846704363647</v>
          </cell>
          <cell r="CG31">
            <v>82.87850500211357</v>
          </cell>
          <cell r="CH31">
            <v>66.936521187038508</v>
          </cell>
          <cell r="CJ31">
            <v>45.289426885457928</v>
          </cell>
          <cell r="CK31">
            <v>45.928185738743061</v>
          </cell>
          <cell r="CM31">
            <v>41.652928440206459</v>
          </cell>
          <cell r="CN31">
            <v>35.296412256352028</v>
          </cell>
          <cell r="CP31">
            <v>74.32731056301256</v>
          </cell>
          <cell r="CQ31">
            <v>47.524187779396271</v>
          </cell>
          <cell r="CS31">
            <v>56.582432020270744</v>
          </cell>
          <cell r="CT31">
            <v>71.213628453681892</v>
          </cell>
          <cell r="CV31">
            <v>40.438375169849103</v>
          </cell>
          <cell r="CW31">
            <v>31.171036917538064</v>
          </cell>
          <cell r="CY31">
            <v>23.409491563809311</v>
          </cell>
          <cell r="CZ31">
            <v>16.436755618688139</v>
          </cell>
          <cell r="DB31">
            <v>29.940092612013743</v>
          </cell>
          <cell r="DC31">
            <v>22.651462769709962</v>
          </cell>
          <cell r="DE31">
            <v>32.584070796460175</v>
          </cell>
          <cell r="DF31">
            <v>19.800795677476628</v>
          </cell>
          <cell r="DH31">
            <v>52.25260409646998</v>
          </cell>
          <cell r="DI31">
            <v>46.083072966804828</v>
          </cell>
          <cell r="DK31">
            <v>15.000843019152938</v>
          </cell>
          <cell r="DL31">
            <v>15.559572831817331</v>
          </cell>
          <cell r="DN31">
            <v>39.83714591540592</v>
          </cell>
          <cell r="DO31">
            <v>30.111986465452393</v>
          </cell>
          <cell r="DQ31">
            <v>19.874928401931104</v>
          </cell>
          <cell r="DR31">
            <v>16.927905048588649</v>
          </cell>
          <cell r="DT31">
            <v>21.519490445859873</v>
          </cell>
          <cell r="DU31">
            <v>13.571130611262136</v>
          </cell>
          <cell r="DW31">
            <v>28.927219629876522</v>
          </cell>
          <cell r="DX31">
            <v>21.506874224592529</v>
          </cell>
          <cell r="DZ31">
            <v>32.564999999999998</v>
          </cell>
          <cell r="EA31">
            <v>2127.3406</v>
          </cell>
          <cell r="EB31">
            <v>6.2530000000000001</v>
          </cell>
          <cell r="EC31">
            <v>386.3272</v>
          </cell>
          <cell r="ED31">
            <v>72.221699999999998</v>
          </cell>
          <cell r="EE31">
            <v>1138.6381999999999</v>
          </cell>
          <cell r="EF31">
            <v>31.584</v>
          </cell>
          <cell r="EG31">
            <v>983.77359999999999</v>
          </cell>
          <cell r="EJ31">
            <v>56.22662367572547</v>
          </cell>
          <cell r="EK31">
            <v>21.709799925785273</v>
          </cell>
          <cell r="EM31">
            <v>20.741564049256358</v>
          </cell>
          <cell r="EN31">
            <v>8.9774768641710967</v>
          </cell>
          <cell r="EP31">
            <v>18.001355548263195</v>
          </cell>
          <cell r="EQ31">
            <v>11.550353659309868</v>
          </cell>
          <cell r="ES31">
            <v>19.217990121580549</v>
          </cell>
          <cell r="ET31">
            <v>8.566109112909718</v>
          </cell>
          <cell r="EV31">
            <v>11.0669</v>
          </cell>
          <cell r="EW31">
            <v>968.52840000000003</v>
          </cell>
          <cell r="EX31">
            <v>14.804800000000002</v>
          </cell>
          <cell r="EY31">
            <v>780.53949999999998</v>
          </cell>
          <cell r="EZ31">
            <v>9.937400000000002</v>
          </cell>
          <cell r="FA31">
            <v>299.00479999999999</v>
          </cell>
          <cell r="FB31">
            <v>14.947400000000002</v>
          </cell>
          <cell r="FC31">
            <v>840.31859999999995</v>
          </cell>
          <cell r="FD31">
            <v>6.0378999999999996</v>
          </cell>
          <cell r="FE31">
            <v>189.84659999999997</v>
          </cell>
          <cell r="FF31">
            <v>35.306400000000004</v>
          </cell>
          <cell r="FG31">
            <v>1125.4768000000001</v>
          </cell>
          <cell r="FH31">
            <v>36.837600000000002</v>
          </cell>
          <cell r="FI31">
            <v>723.70580000000007</v>
          </cell>
          <cell r="FJ31">
            <v>25.523100000000003</v>
          </cell>
          <cell r="FK31">
            <v>272.39220000000006</v>
          </cell>
          <cell r="FL31">
            <v>30.735599999999998</v>
          </cell>
          <cell r="FM31">
            <v>592.57320000000004</v>
          </cell>
          <cell r="FN31">
            <v>24.192402569825333</v>
          </cell>
          <cell r="FO31">
            <v>17.189849156720648</v>
          </cell>
          <cell r="FQ31">
            <v>19.901694045174533</v>
          </cell>
          <cell r="FR31">
            <v>10.643196020188601</v>
          </cell>
          <cell r="FT31">
            <v>62.704359289150077</v>
          </cell>
          <cell r="FU31">
            <v>46.858623005383194</v>
          </cell>
          <cell r="FW31">
            <v>51.631547961518379</v>
          </cell>
          <cell r="FX31">
            <v>31.672305361323676</v>
          </cell>
          <cell r="FZ31">
            <v>12.679524337932063</v>
          </cell>
          <cell r="GA31">
            <v>20.461311395621525</v>
          </cell>
          <cell r="GC31">
            <v>47.664021253936959</v>
          </cell>
          <cell r="GD31">
            <v>24.610150204784315</v>
          </cell>
          <cell r="GF31">
            <v>34.743666796968327</v>
          </cell>
          <cell r="GG31">
            <v>21.385585689654551</v>
          </cell>
          <cell r="GI31">
            <v>83.855609232420818</v>
          </cell>
          <cell r="GJ31">
            <v>63.203233425920409</v>
          </cell>
          <cell r="GL31">
            <v>21.54482098934135</v>
          </cell>
          <cell r="GM31">
            <v>11.971382944756867</v>
          </cell>
          <cell r="GP31">
            <v>632.16200000000003</v>
          </cell>
          <cell r="GQ31">
            <v>12344.013000000012</v>
          </cell>
          <cell r="GR31">
            <v>241.24940000000007</v>
          </cell>
          <cell r="GS31">
            <v>8317.1255000000037</v>
          </cell>
        </row>
        <row r="32">
          <cell r="A32">
            <v>44593</v>
          </cell>
          <cell r="B32">
            <v>7.6</v>
          </cell>
          <cell r="C32">
            <v>3.85</v>
          </cell>
          <cell r="D32">
            <v>10.375</v>
          </cell>
          <cell r="E32">
            <v>10.130000000000001</v>
          </cell>
          <cell r="F32">
            <v>15.100000000000001</v>
          </cell>
          <cell r="G32">
            <v>14.2225</v>
          </cell>
          <cell r="H32">
            <v>16.3</v>
          </cell>
          <cell r="I32">
            <v>14.819999999999999</v>
          </cell>
          <cell r="J32">
            <v>12.574999999999999</v>
          </cell>
          <cell r="L32">
            <v>12.775000000000002</v>
          </cell>
          <cell r="AH32">
            <v>12.432700000000001</v>
          </cell>
          <cell r="AI32">
            <v>294.91050000000001</v>
          </cell>
          <cell r="AJ32">
            <v>71.108000000000018</v>
          </cell>
          <cell r="AK32">
            <v>129.73650000000001</v>
          </cell>
          <cell r="AL32">
            <v>7.4653999999999998</v>
          </cell>
          <cell r="AM32">
            <v>291.05489999999998</v>
          </cell>
          <cell r="AN32">
            <v>2067.5614000000005</v>
          </cell>
          <cell r="AO32">
            <v>1828.1681999999998</v>
          </cell>
          <cell r="AP32">
            <v>4316.1771999999992</v>
          </cell>
          <cell r="AQ32">
            <v>151.65279999999998</v>
          </cell>
          <cell r="AS32">
            <v>1.8035000000000001</v>
          </cell>
          <cell r="AT32">
            <v>32.502899999999997</v>
          </cell>
          <cell r="AU32">
            <v>2.3519000000000001</v>
          </cell>
          <cell r="AV32">
            <v>12.274000000000001</v>
          </cell>
          <cell r="AW32">
            <v>4.6143999999999998</v>
          </cell>
          <cell r="AX32">
            <v>55.492900000000013</v>
          </cell>
          <cell r="AY32">
            <v>0.54400000000000004</v>
          </cell>
          <cell r="AZ32">
            <v>26.0855</v>
          </cell>
          <cell r="BA32">
            <v>29.501400000000004</v>
          </cell>
          <cell r="BB32">
            <v>112.1443</v>
          </cell>
          <cell r="BC32">
            <v>10.413600000000001</v>
          </cell>
          <cell r="BD32">
            <v>87.237899999999996</v>
          </cell>
          <cell r="BE32">
            <v>4.1216999999999997</v>
          </cell>
          <cell r="BF32">
            <v>71.051000000000002</v>
          </cell>
          <cell r="BG32">
            <v>12.8804</v>
          </cell>
          <cell r="BH32">
            <v>98.524299999999997</v>
          </cell>
          <cell r="BI32">
            <v>190.17980000000003</v>
          </cell>
          <cell r="BJ32">
            <v>1092.6926000000001</v>
          </cell>
          <cell r="BK32">
            <v>13.503200000000001</v>
          </cell>
          <cell r="BL32">
            <v>120.2818</v>
          </cell>
          <cell r="BM32">
            <v>3.5150000000000001</v>
          </cell>
          <cell r="BN32">
            <v>106.345</v>
          </cell>
          <cell r="BO32">
            <v>15.9115</v>
          </cell>
          <cell r="BP32">
            <v>130.22330000000002</v>
          </cell>
          <cell r="BQ32">
            <v>6.6301000000000005</v>
          </cell>
          <cell r="BR32">
            <v>242.6574</v>
          </cell>
          <cell r="BS32">
            <v>7.5686999999999998</v>
          </cell>
          <cell r="BT32">
            <v>163.33799999999999</v>
          </cell>
          <cell r="BU32">
            <v>4.9554999999999998</v>
          </cell>
          <cell r="BV32">
            <v>102.44189999999999</v>
          </cell>
          <cell r="BW32">
            <v>11.7812</v>
          </cell>
          <cell r="BX32">
            <v>250.5975</v>
          </cell>
          <cell r="BY32">
            <v>17.3474</v>
          </cell>
          <cell r="BZ32">
            <v>422.21149999999994</v>
          </cell>
          <cell r="CA32">
            <v>52.237260881619072</v>
          </cell>
          <cell r="CB32">
            <v>41.842854022256482</v>
          </cell>
          <cell r="CD32">
            <v>58.223478889408554</v>
          </cell>
          <cell r="CE32">
            <v>59.498940850578457</v>
          </cell>
          <cell r="CG32">
            <v>69.710991678224701</v>
          </cell>
          <cell r="CH32">
            <v>68.720021840631844</v>
          </cell>
          <cell r="CJ32">
            <v>64.89522058823529</v>
          </cell>
          <cell r="CK32">
            <v>50.552241666826397</v>
          </cell>
          <cell r="CM32">
            <v>26.608686367426628</v>
          </cell>
          <cell r="CN32">
            <v>38.410511278772084</v>
          </cell>
          <cell r="CP32">
            <v>65.596028270722897</v>
          </cell>
          <cell r="CQ32">
            <v>51.73801982853783</v>
          </cell>
          <cell r="CS32">
            <v>60.956401484824227</v>
          </cell>
          <cell r="CT32">
            <v>66.497365272832184</v>
          </cell>
          <cell r="CV32">
            <v>34.02864041489395</v>
          </cell>
          <cell r="CW32">
            <v>31.095811896151513</v>
          </cell>
          <cell r="CY32">
            <v>21.329765306304875</v>
          </cell>
          <cell r="CZ32">
            <v>16.162410727408606</v>
          </cell>
          <cell r="DB32">
            <v>29.464526926950644</v>
          </cell>
          <cell r="DC32">
            <v>24.395813830521327</v>
          </cell>
          <cell r="DE32">
            <v>30.759886201991463</v>
          </cell>
          <cell r="DF32">
            <v>19.573332079552401</v>
          </cell>
          <cell r="DH32">
            <v>56.896816767746593</v>
          </cell>
          <cell r="DI32">
            <v>45.134316209157653</v>
          </cell>
          <cell r="DK32">
            <v>14.95538528830636</v>
          </cell>
          <cell r="DL32">
            <v>16.705603867840008</v>
          </cell>
          <cell r="DN32">
            <v>34.201408432095342</v>
          </cell>
          <cell r="DO32">
            <v>32.230056692257769</v>
          </cell>
          <cell r="DQ32">
            <v>25.590777923519322</v>
          </cell>
          <cell r="DR32">
            <v>16.648790192294364</v>
          </cell>
          <cell r="DT32">
            <v>19.115888024988966</v>
          </cell>
          <cell r="DU32">
            <v>14.563603387902912</v>
          </cell>
          <cell r="DW32">
            <v>27.222004450234614</v>
          </cell>
          <cell r="DX32">
            <v>20.418140434355767</v>
          </cell>
          <cell r="DZ32">
            <v>24.823</v>
          </cell>
          <cell r="EA32">
            <v>1802.1461999999999</v>
          </cell>
          <cell r="EB32">
            <v>5.2229999999999999</v>
          </cell>
          <cell r="EC32">
            <v>336.11890000000005</v>
          </cell>
          <cell r="ED32">
            <v>57.493500000000004</v>
          </cell>
          <cell r="EE32">
            <v>1044.4869000000001</v>
          </cell>
          <cell r="EF32">
            <v>33.246000000000002</v>
          </cell>
          <cell r="EG32">
            <v>587.16409999999996</v>
          </cell>
          <cell r="EJ32">
            <v>56.248519518188779</v>
          </cell>
          <cell r="EK32">
            <v>20.811691581959334</v>
          </cell>
          <cell r="EM32">
            <v>21.104537622056288</v>
          </cell>
          <cell r="EN32">
            <v>8.0329041300563571</v>
          </cell>
          <cell r="EP32">
            <v>18.06510127231774</v>
          </cell>
          <cell r="EQ32">
            <v>10.582770736521445</v>
          </cell>
          <cell r="ES32">
            <v>17.571647717018589</v>
          </cell>
          <cell r="ET32">
            <v>9.2674589607913713</v>
          </cell>
          <cell r="EV32">
            <v>12.632100000000001</v>
          </cell>
          <cell r="EW32">
            <v>754.30420000000004</v>
          </cell>
          <cell r="EX32">
            <v>8.5604999999999993</v>
          </cell>
          <cell r="EY32">
            <v>553.45849999999996</v>
          </cell>
          <cell r="EZ32">
            <v>4.4725000000000001</v>
          </cell>
          <cell r="FA32">
            <v>220.94300000000001</v>
          </cell>
          <cell r="FB32">
            <v>11.525600000000001</v>
          </cell>
          <cell r="FC32">
            <v>663.03099999999995</v>
          </cell>
          <cell r="FD32">
            <v>4.0125000000000002</v>
          </cell>
          <cell r="FE32">
            <v>187.08150000000001</v>
          </cell>
          <cell r="FF32">
            <v>28.575200000000002</v>
          </cell>
          <cell r="FG32">
            <v>920.50980000000015</v>
          </cell>
          <cell r="FH32">
            <v>39.553599999999996</v>
          </cell>
          <cell r="FI32">
            <v>644.29110000000003</v>
          </cell>
          <cell r="FJ32">
            <v>16.057200000000002</v>
          </cell>
          <cell r="FK32">
            <v>211.01629999999997</v>
          </cell>
          <cell r="FL32">
            <v>24.812900000000003</v>
          </cell>
          <cell r="FM32">
            <v>510.75940000000003</v>
          </cell>
          <cell r="FN32">
            <v>22.391455102477021</v>
          </cell>
          <cell r="FO32">
            <v>16.888084542018991</v>
          </cell>
          <cell r="FQ32">
            <v>19.809952689679342</v>
          </cell>
          <cell r="FR32">
            <v>10.352464728611089</v>
          </cell>
          <cell r="FT32">
            <v>74.053415315818896</v>
          </cell>
          <cell r="FU32">
            <v>45.250297588065699</v>
          </cell>
          <cell r="FW32">
            <v>52.684450267231206</v>
          </cell>
          <cell r="FX32">
            <v>32.352619711597207</v>
          </cell>
          <cell r="FZ32">
            <v>17.231626168224299</v>
          </cell>
          <cell r="GA32">
            <v>20.547675745597505</v>
          </cell>
          <cell r="GC32">
            <v>47.600216271452169</v>
          </cell>
          <cell r="GD32">
            <v>24.118161479649643</v>
          </cell>
          <cell r="GF32">
            <v>33.879361170664623</v>
          </cell>
          <cell r="GG32">
            <v>21.263316535025865</v>
          </cell>
          <cell r="GI32">
            <v>87.699337368906157</v>
          </cell>
          <cell r="GJ32">
            <v>64.306352637213351</v>
          </cell>
          <cell r="GL32">
            <v>22.444039189292663</v>
          </cell>
          <cell r="GM32">
            <v>11.335303667441067</v>
          </cell>
          <cell r="GP32">
            <v>554.67280000000005</v>
          </cell>
          <cell r="GQ32">
            <v>9774.3599000000013</v>
          </cell>
          <cell r="GR32">
            <v>198.35589999999999</v>
          </cell>
          <cell r="GS32">
            <v>6533.4944000000032</v>
          </cell>
        </row>
        <row r="33">
          <cell r="A33">
            <v>44562</v>
          </cell>
          <cell r="B33">
            <v>7.6</v>
          </cell>
          <cell r="C33">
            <v>3.85</v>
          </cell>
          <cell r="D33">
            <v>10.5</v>
          </cell>
          <cell r="E33">
            <v>10.387500000000001</v>
          </cell>
          <cell r="F33">
            <v>17.400000000000002</v>
          </cell>
          <cell r="G33">
            <v>15.48</v>
          </cell>
          <cell r="H33">
            <v>15.850000000000001</v>
          </cell>
          <cell r="I33">
            <v>14.417499999999999</v>
          </cell>
          <cell r="J33">
            <v>12.8</v>
          </cell>
          <cell r="L33">
            <v>13</v>
          </cell>
          <cell r="AH33">
            <v>10.9673</v>
          </cell>
          <cell r="AI33">
            <v>242.37929999999997</v>
          </cell>
          <cell r="AJ33">
            <v>42.805799999999998</v>
          </cell>
          <cell r="AK33">
            <v>117.47369999999999</v>
          </cell>
          <cell r="AL33">
            <v>12.2247</v>
          </cell>
          <cell r="AM33">
            <v>270.51550000000003</v>
          </cell>
          <cell r="AN33">
            <v>2164.9920999999995</v>
          </cell>
          <cell r="AO33">
            <v>1963.4895000000001</v>
          </cell>
          <cell r="AP33">
            <v>4537.7492000000002</v>
          </cell>
          <cell r="AQ33">
            <v>156.9554</v>
          </cell>
          <cell r="AS33">
            <v>0.48599999999999999</v>
          </cell>
          <cell r="AT33">
            <v>31.3795</v>
          </cell>
          <cell r="AU33">
            <v>0.48699999999999999</v>
          </cell>
          <cell r="AV33">
            <v>12.360200000000001</v>
          </cell>
          <cell r="AW33">
            <v>3.2968000000000002</v>
          </cell>
          <cell r="AX33">
            <v>54.229599999999998</v>
          </cell>
          <cell r="AY33">
            <v>4.9836</v>
          </cell>
          <cell r="AZ33">
            <v>36.473300000000002</v>
          </cell>
          <cell r="BA33">
            <v>8.6081000000000003</v>
          </cell>
          <cell r="BB33">
            <v>118.73569999999999</v>
          </cell>
          <cell r="BC33">
            <v>13.5488</v>
          </cell>
          <cell r="BD33">
            <v>89.669200000000004</v>
          </cell>
          <cell r="BE33">
            <v>3.5815999999999999</v>
          </cell>
          <cell r="BF33">
            <v>55.484300000000005</v>
          </cell>
          <cell r="BG33">
            <v>11.3752</v>
          </cell>
          <cell r="BH33">
            <v>86.20389999999999</v>
          </cell>
          <cell r="BI33">
            <v>145.90369999999999</v>
          </cell>
          <cell r="BJ33">
            <v>1110.954</v>
          </cell>
          <cell r="BK33">
            <v>12.8948</v>
          </cell>
          <cell r="BL33">
            <v>142.32550000000001</v>
          </cell>
          <cell r="BM33">
            <v>4.1180000000000003</v>
          </cell>
          <cell r="BN33">
            <v>122.971</v>
          </cell>
          <cell r="BO33">
            <v>20.158500000000004</v>
          </cell>
          <cell r="BP33">
            <v>148.32760000000002</v>
          </cell>
          <cell r="BQ33">
            <v>4.8456000000000001</v>
          </cell>
          <cell r="BR33">
            <v>303.71809999999999</v>
          </cell>
          <cell r="BS33">
            <v>5.2155000000000005</v>
          </cell>
          <cell r="BT33">
            <v>129.6925</v>
          </cell>
          <cell r="BU33">
            <v>3.3475999999999999</v>
          </cell>
          <cell r="BV33">
            <v>123.00390000000002</v>
          </cell>
          <cell r="BW33">
            <v>7.1065000000000005</v>
          </cell>
          <cell r="BX33">
            <v>268.67220000000003</v>
          </cell>
          <cell r="BY33">
            <v>11.477</v>
          </cell>
          <cell r="BZ33">
            <v>457.59680000000003</v>
          </cell>
          <cell r="CA33">
            <v>49.121399176954732</v>
          </cell>
          <cell r="CB33">
            <v>42.874583725043422</v>
          </cell>
          <cell r="CD33">
            <v>64.466119096509246</v>
          </cell>
          <cell r="CE33">
            <v>55.694527596640825</v>
          </cell>
          <cell r="CG33">
            <v>85.289523173986893</v>
          </cell>
          <cell r="CH33">
            <v>69.416080885715544</v>
          </cell>
          <cell r="CJ33">
            <v>29.736515771731277</v>
          </cell>
          <cell r="CK33">
            <v>39.431153748084213</v>
          </cell>
          <cell r="CM33">
            <v>40.546125161185394</v>
          </cell>
          <cell r="CN33">
            <v>37.754851321043297</v>
          </cell>
          <cell r="CP33">
            <v>66.134307097307513</v>
          </cell>
          <cell r="CQ33">
            <v>51.382355368398514</v>
          </cell>
          <cell r="CS33">
            <v>72.487407862407863</v>
          </cell>
          <cell r="CT33">
            <v>63.839680774561451</v>
          </cell>
          <cell r="CV33">
            <v>44.23029924748576</v>
          </cell>
          <cell r="CW33">
            <v>31.941859939051483</v>
          </cell>
          <cell r="CY33">
            <v>23.692787091759843</v>
          </cell>
          <cell r="CZ33">
            <v>16.244969998757824</v>
          </cell>
          <cell r="DB33">
            <v>29.838562831528989</v>
          </cell>
          <cell r="DC33">
            <v>23.392739881468884</v>
          </cell>
          <cell r="DE33">
            <v>32.091063623118018</v>
          </cell>
          <cell r="DF33">
            <v>19.807596913093331</v>
          </cell>
          <cell r="DH33">
            <v>58.311942852890823</v>
          </cell>
          <cell r="DI33">
            <v>44.366061339898977</v>
          </cell>
          <cell r="DK33">
            <v>15.512403004787846</v>
          </cell>
          <cell r="DL33">
            <v>15.548465830650199</v>
          </cell>
          <cell r="DN33">
            <v>53.583318953120504</v>
          </cell>
          <cell r="DO33">
            <v>29.210797077703027</v>
          </cell>
          <cell r="DQ33">
            <v>22.523539252001434</v>
          </cell>
          <cell r="DR33">
            <v>15.581076697568124</v>
          </cell>
          <cell r="DT33">
            <v>23.789024132836136</v>
          </cell>
          <cell r="DU33">
            <v>14.068004802878749</v>
          </cell>
          <cell r="DW33">
            <v>30.49785658273068</v>
          </cell>
          <cell r="DX33">
            <v>20.161896237036622</v>
          </cell>
          <cell r="DZ33">
            <v>25.706</v>
          </cell>
          <cell r="EA33">
            <v>1778.5051000000003</v>
          </cell>
          <cell r="EB33">
            <v>4.2700000000000005</v>
          </cell>
          <cell r="EC33">
            <v>246.6532</v>
          </cell>
          <cell r="ED33">
            <v>61.487699999999997</v>
          </cell>
          <cell r="EE33">
            <v>1103.1138000000001</v>
          </cell>
          <cell r="EF33">
            <v>18.503</v>
          </cell>
          <cell r="EG33">
            <v>709.64660000000003</v>
          </cell>
          <cell r="EJ33">
            <v>56.38796389947872</v>
          </cell>
          <cell r="EK33">
            <v>21.228315229458712</v>
          </cell>
          <cell r="EM33">
            <v>21.847306791569086</v>
          </cell>
          <cell r="EN33">
            <v>9.1960980031882826</v>
          </cell>
          <cell r="EP33">
            <v>19.073674897581142</v>
          </cell>
          <cell r="EQ33">
            <v>10.167156008745426</v>
          </cell>
          <cell r="ES33">
            <v>22.721936983191913</v>
          </cell>
          <cell r="ET33">
            <v>8.8125903794931162</v>
          </cell>
          <cell r="EV33">
            <v>7.5015000000000001</v>
          </cell>
          <cell r="EW33">
            <v>755.26830000000007</v>
          </cell>
          <cell r="EX33">
            <v>7.2176000000000009</v>
          </cell>
          <cell r="EY33">
            <v>513.67349999999999</v>
          </cell>
          <cell r="EZ33">
            <v>5.4363999999999999</v>
          </cell>
          <cell r="FA33">
            <v>207.15550000000005</v>
          </cell>
          <cell r="FB33">
            <v>13.137099999999998</v>
          </cell>
          <cell r="FC33">
            <v>627.91259999999988</v>
          </cell>
          <cell r="FD33">
            <v>2.9749000000000003</v>
          </cell>
          <cell r="FE33">
            <v>209.62950000000001</v>
          </cell>
          <cell r="FF33">
            <v>30.542999999999999</v>
          </cell>
          <cell r="FG33">
            <v>1008.4173000000001</v>
          </cell>
          <cell r="FH33">
            <v>39.915300000000002</v>
          </cell>
          <cell r="FI33">
            <v>711.08169999999996</v>
          </cell>
          <cell r="FJ33">
            <v>19.470299999999998</v>
          </cell>
          <cell r="FK33">
            <v>215.01199999999997</v>
          </cell>
          <cell r="FL33">
            <v>25.902200000000001</v>
          </cell>
          <cell r="FM33">
            <v>537.55129999999997</v>
          </cell>
          <cell r="FN33">
            <v>28.139958674931684</v>
          </cell>
          <cell r="FO33">
            <v>16.986730146095098</v>
          </cell>
          <cell r="FQ33">
            <v>20.168255375748171</v>
          </cell>
          <cell r="FR33">
            <v>10.464796996535735</v>
          </cell>
          <cell r="FT33">
            <v>70.705816349054516</v>
          </cell>
          <cell r="FU33">
            <v>46.186321869320381</v>
          </cell>
          <cell r="FW33">
            <v>49.049531479550296</v>
          </cell>
          <cell r="FX33">
            <v>32.354388652178663</v>
          </cell>
          <cell r="FZ33">
            <v>24.916064405526235</v>
          </cell>
          <cell r="GA33">
            <v>19.302277589747625</v>
          </cell>
          <cell r="GC33">
            <v>46.637445568542709</v>
          </cell>
          <cell r="GD33">
            <v>23.327248451608273</v>
          </cell>
          <cell r="GF33">
            <v>33.857483220719871</v>
          </cell>
          <cell r="GG33">
            <v>20.507671621980993</v>
          </cell>
          <cell r="GI33">
            <v>85.566688751585744</v>
          </cell>
          <cell r="GJ33">
            <v>64.397389913121145</v>
          </cell>
          <cell r="GL33">
            <v>22.951579402521794</v>
          </cell>
          <cell r="GM33">
            <v>11.876757064860604</v>
          </cell>
          <cell r="GP33">
            <v>467.50850000000014</v>
          </cell>
          <cell r="GQ33">
            <v>10261.177700000006</v>
          </cell>
          <cell r="GR33">
            <v>197.74269999999993</v>
          </cell>
          <cell r="GS33">
            <v>6591.6010000000024</v>
          </cell>
        </row>
        <row r="34">
          <cell r="A34">
            <v>44531</v>
          </cell>
          <cell r="B34">
            <v>7.6</v>
          </cell>
          <cell r="C34">
            <v>3.85</v>
          </cell>
          <cell r="D34">
            <v>10.5</v>
          </cell>
          <cell r="E34">
            <v>10.391999999999999</v>
          </cell>
          <cell r="F34">
            <v>18.54</v>
          </cell>
          <cell r="G34">
            <v>16.934000000000005</v>
          </cell>
          <cell r="H34">
            <v>15.8</v>
          </cell>
          <cell r="I34">
            <v>14.318000000000001</v>
          </cell>
          <cell r="J34">
            <v>12.8</v>
          </cell>
          <cell r="L34">
            <v>13.040000000000001</v>
          </cell>
          <cell r="AH34">
            <v>24.512799999999999</v>
          </cell>
          <cell r="AI34">
            <v>308.11360000000002</v>
          </cell>
          <cell r="AJ34">
            <v>77.50739999999999</v>
          </cell>
          <cell r="AK34">
            <v>129.7303</v>
          </cell>
          <cell r="AL34">
            <v>18.495799999999999</v>
          </cell>
          <cell r="AM34">
            <v>435.18119999999999</v>
          </cell>
          <cell r="AN34">
            <v>2978.5377999999996</v>
          </cell>
          <cell r="AO34">
            <v>2542.7746999999999</v>
          </cell>
          <cell r="AP34">
            <v>4940.3830000000007</v>
          </cell>
          <cell r="AQ34">
            <v>295.35470000000004</v>
          </cell>
          <cell r="AS34">
            <v>4.1310000000000002</v>
          </cell>
          <cell r="AT34">
            <v>39.782199999999996</v>
          </cell>
          <cell r="AU34">
            <v>1.0712999999999999</v>
          </cell>
          <cell r="AV34">
            <v>15.8224</v>
          </cell>
          <cell r="AW34">
            <v>5.6572000000000005</v>
          </cell>
          <cell r="AX34">
            <v>86.93</v>
          </cell>
          <cell r="AY34">
            <v>3.9245000000000001</v>
          </cell>
          <cell r="AZ34">
            <v>61.220300000000002</v>
          </cell>
          <cell r="BA34">
            <v>16.199100000000001</v>
          </cell>
          <cell r="BB34">
            <v>225.66290000000001</v>
          </cell>
          <cell r="BC34">
            <v>10.6838</v>
          </cell>
          <cell r="BD34">
            <v>189.98609999999999</v>
          </cell>
          <cell r="BE34">
            <v>11.231900000000001</v>
          </cell>
          <cell r="BF34">
            <v>234.9246</v>
          </cell>
          <cell r="BG34">
            <v>18.9695</v>
          </cell>
          <cell r="BH34">
            <v>99.048199999999994</v>
          </cell>
          <cell r="BI34">
            <v>166.5275</v>
          </cell>
          <cell r="BJ34">
            <v>1150.7988</v>
          </cell>
          <cell r="BK34">
            <v>20.735200000000003</v>
          </cell>
          <cell r="BL34">
            <v>152.25420000000003</v>
          </cell>
          <cell r="BM34">
            <v>4.3689999999999998</v>
          </cell>
          <cell r="BN34">
            <v>96.850999999999999</v>
          </cell>
          <cell r="BO34">
            <v>27.231900000000003</v>
          </cell>
          <cell r="BP34">
            <v>214.7089</v>
          </cell>
          <cell r="BQ34">
            <v>12.9785</v>
          </cell>
          <cell r="BR34">
            <v>454.37490000000003</v>
          </cell>
          <cell r="BS34">
            <v>6.2371000000000008</v>
          </cell>
          <cell r="BT34">
            <v>470.08920000000006</v>
          </cell>
          <cell r="BU34">
            <v>2.6274000000000002</v>
          </cell>
          <cell r="BV34">
            <v>118.18690000000001</v>
          </cell>
          <cell r="BW34">
            <v>11.9915</v>
          </cell>
          <cell r="BX34">
            <v>294.55420000000004</v>
          </cell>
          <cell r="BY34">
            <v>16.566200000000002</v>
          </cell>
          <cell r="BZ34">
            <v>462.81400000000002</v>
          </cell>
          <cell r="CA34">
            <v>59.879932219801503</v>
          </cell>
          <cell r="CB34">
            <v>44.562007631553818</v>
          </cell>
          <cell r="CD34">
            <v>45.355922710725295</v>
          </cell>
          <cell r="CE34">
            <v>61.3993957933057</v>
          </cell>
          <cell r="CG34">
            <v>77.225853779254734</v>
          </cell>
          <cell r="CH34">
            <v>67.170999654894743</v>
          </cell>
          <cell r="CJ34">
            <v>60.155000637023825</v>
          </cell>
          <cell r="CK34">
            <v>43.077572308531643</v>
          </cell>
          <cell r="CM34">
            <v>43.887765369681034</v>
          </cell>
          <cell r="CN34">
            <v>38.5806758665248</v>
          </cell>
          <cell r="CP34">
            <v>67.033162357962524</v>
          </cell>
          <cell r="CQ34">
            <v>48.560915245904837</v>
          </cell>
          <cell r="CS34">
            <v>40.843098674311548</v>
          </cell>
          <cell r="CT34">
            <v>63.178214627161225</v>
          </cell>
          <cell r="CV34">
            <v>42.834544927383426</v>
          </cell>
          <cell r="CW34">
            <v>30.825571792319295</v>
          </cell>
          <cell r="CY34">
            <v>23.503435768867003</v>
          </cell>
          <cell r="CZ34">
            <v>16.527661134161768</v>
          </cell>
          <cell r="DB34">
            <v>30.497231760484585</v>
          </cell>
          <cell r="DC34">
            <v>24.297391467690218</v>
          </cell>
          <cell r="DE34">
            <v>33.235523002975512</v>
          </cell>
          <cell r="DF34">
            <v>21.255227101423838</v>
          </cell>
          <cell r="DH34">
            <v>56.16014673966928</v>
          </cell>
          <cell r="DI34">
            <v>44.188814716110983</v>
          </cell>
          <cell r="DK34">
            <v>25.437662287629543</v>
          </cell>
          <cell r="DL34">
            <v>16.291071535861686</v>
          </cell>
          <cell r="DN34">
            <v>54.803049494155928</v>
          </cell>
          <cell r="DO34">
            <v>28.566916449048389</v>
          </cell>
          <cell r="DQ34">
            <v>21.030676714622821</v>
          </cell>
          <cell r="DR34">
            <v>15.933666929245117</v>
          </cell>
          <cell r="DT34">
            <v>25.191644081224197</v>
          </cell>
          <cell r="DU34">
            <v>13.719461817213944</v>
          </cell>
          <cell r="DW34">
            <v>33.010937933865343</v>
          </cell>
          <cell r="DX34">
            <v>20.616730263129469</v>
          </cell>
          <cell r="DZ34">
            <v>29.548999999999999</v>
          </cell>
          <cell r="EA34">
            <v>2017.3130000000001</v>
          </cell>
          <cell r="EB34">
            <v>4.8140000000000001</v>
          </cell>
          <cell r="EC34">
            <v>311.07830000000007</v>
          </cell>
          <cell r="ED34">
            <v>66.922300000000007</v>
          </cell>
          <cell r="EE34">
            <v>1224.0023999999999</v>
          </cell>
          <cell r="EF34">
            <v>20.010000000000002</v>
          </cell>
          <cell r="EG34">
            <v>749.21629999999993</v>
          </cell>
          <cell r="EJ34">
            <v>56.008595891569932</v>
          </cell>
          <cell r="EK34">
            <v>21.412832217905702</v>
          </cell>
          <cell r="EM34">
            <v>21.261528874117158</v>
          </cell>
          <cell r="EN34">
            <v>8.6339445727972652</v>
          </cell>
          <cell r="EP34">
            <v>20.23318385650224</v>
          </cell>
          <cell r="EQ34">
            <v>11.277008443774294</v>
          </cell>
          <cell r="ES34">
            <v>22.27136431784108</v>
          </cell>
          <cell r="ET34">
            <v>8.8987351182829322</v>
          </cell>
          <cell r="EV34">
            <v>11.766200000000001</v>
          </cell>
          <cell r="EW34">
            <v>907.63109999999995</v>
          </cell>
          <cell r="EX34">
            <v>11.8926</v>
          </cell>
          <cell r="EY34">
            <v>585.16670000000011</v>
          </cell>
          <cell r="EZ34">
            <v>7.1774000000000004</v>
          </cell>
          <cell r="FA34">
            <v>295.32670000000002</v>
          </cell>
          <cell r="FB34">
            <v>17.049700000000001</v>
          </cell>
          <cell r="FC34">
            <v>897.81339999999989</v>
          </cell>
          <cell r="FD34">
            <v>6.5343</v>
          </cell>
          <cell r="FE34">
            <v>216.6893</v>
          </cell>
          <cell r="FF34">
            <v>36.942599999999999</v>
          </cell>
          <cell r="FG34">
            <v>1651.0052000000001</v>
          </cell>
          <cell r="FH34">
            <v>54.029900000000005</v>
          </cell>
          <cell r="FI34">
            <v>940.47119999999995</v>
          </cell>
          <cell r="FJ34">
            <v>24.270299999999999</v>
          </cell>
          <cell r="FK34">
            <v>303.49970000000002</v>
          </cell>
          <cell r="FL34">
            <v>30.777799999999999</v>
          </cell>
          <cell r="FM34">
            <v>717.00340000000006</v>
          </cell>
          <cell r="FN34">
            <v>29.844665227516103</v>
          </cell>
          <cell r="FO34">
            <v>16.920260885727696</v>
          </cell>
          <cell r="FQ34">
            <v>21.538814052435967</v>
          </cell>
          <cell r="FR34">
            <v>10.550719478739989</v>
          </cell>
          <cell r="FT34">
            <v>74.104829046730003</v>
          </cell>
          <cell r="FU34">
            <v>48.732739708262073</v>
          </cell>
          <cell r="FW34">
            <v>53.235312058276683</v>
          </cell>
          <cell r="FX34">
            <v>33.907431098711612</v>
          </cell>
          <cell r="FZ34">
            <v>22.688291018165678</v>
          </cell>
          <cell r="GA34">
            <v>20.338919826682719</v>
          </cell>
          <cell r="GC34">
            <v>43.607423408206252</v>
          </cell>
          <cell r="GD34">
            <v>21.467553160947041</v>
          </cell>
          <cell r="GF34">
            <v>33.814874726771656</v>
          </cell>
          <cell r="GG34">
            <v>21.760731641755754</v>
          </cell>
          <cell r="GI34">
            <v>82.981137439586661</v>
          </cell>
          <cell r="GJ34">
            <v>60.993842168542521</v>
          </cell>
          <cell r="GL34">
            <v>22.291235890804408</v>
          </cell>
          <cell r="GM34">
            <v>11.119168890970391</v>
          </cell>
          <cell r="GP34">
            <v>642.73950000000002</v>
          </cell>
          <cell r="GQ34">
            <v>13082.403400000008</v>
          </cell>
          <cell r="GR34">
            <v>280.16899999999998</v>
          </cell>
          <cell r="GS34">
            <v>9073.9476999999988</v>
          </cell>
        </row>
        <row r="35">
          <cell r="A35">
            <v>44501</v>
          </cell>
          <cell r="B35">
            <v>7.6</v>
          </cell>
          <cell r="C35">
            <v>3.85</v>
          </cell>
          <cell r="D35">
            <v>10.5</v>
          </cell>
          <cell r="E35">
            <v>10.4</v>
          </cell>
          <cell r="F35">
            <v>18.225000000000001</v>
          </cell>
          <cell r="G35">
            <v>17.115000000000002</v>
          </cell>
          <cell r="H35">
            <v>15.899999999999999</v>
          </cell>
          <cell r="I35">
            <v>14.442500000000001</v>
          </cell>
          <cell r="J35">
            <v>12.8</v>
          </cell>
          <cell r="L35">
            <v>13.2</v>
          </cell>
          <cell r="AH35">
            <v>5.8769000000000009</v>
          </cell>
          <cell r="AI35">
            <v>200.44910000000004</v>
          </cell>
          <cell r="AJ35">
            <v>43.860300000000002</v>
          </cell>
          <cell r="AK35">
            <v>110.792</v>
          </cell>
          <cell r="AL35">
            <v>6.1471000000000009</v>
          </cell>
          <cell r="AM35">
            <v>260.74789999999996</v>
          </cell>
          <cell r="AN35">
            <v>2280.3466999999996</v>
          </cell>
          <cell r="AO35">
            <v>1753.3103000000001</v>
          </cell>
          <cell r="AP35">
            <v>4084.0709000000002</v>
          </cell>
          <cell r="AQ35">
            <v>158.15120000000005</v>
          </cell>
          <cell r="AS35">
            <v>0.42199999999999999</v>
          </cell>
          <cell r="AT35">
            <v>22.626999999999999</v>
          </cell>
          <cell r="AU35">
            <v>0.30199999999999999</v>
          </cell>
          <cell r="AV35">
            <v>9.4434000000000005</v>
          </cell>
          <cell r="AW35">
            <v>2.0316999999999998</v>
          </cell>
          <cell r="AX35">
            <v>50.914300000000004</v>
          </cell>
          <cell r="AY35">
            <v>1.6379000000000001</v>
          </cell>
          <cell r="AZ35">
            <v>28.202500000000001</v>
          </cell>
          <cell r="BA35">
            <v>10.6</v>
          </cell>
          <cell r="BB35">
            <v>168.63550000000001</v>
          </cell>
          <cell r="BC35">
            <v>10.467000000000001</v>
          </cell>
          <cell r="BD35">
            <v>96.564799999999991</v>
          </cell>
          <cell r="BE35">
            <v>2.9832000000000001</v>
          </cell>
          <cell r="BF35">
            <v>80.978999999999999</v>
          </cell>
          <cell r="BG35">
            <v>9.9589999999999996</v>
          </cell>
          <cell r="BH35">
            <v>86.067000000000007</v>
          </cell>
          <cell r="BI35">
            <v>128.44589999999999</v>
          </cell>
          <cell r="BJ35">
            <v>1201.4072000000001</v>
          </cell>
          <cell r="BK35">
            <v>10.1568</v>
          </cell>
          <cell r="BL35">
            <v>141.149</v>
          </cell>
          <cell r="BM35">
            <v>4.5990000000000002</v>
          </cell>
          <cell r="BN35">
            <v>101.901</v>
          </cell>
          <cell r="BO35">
            <v>14.559399999999998</v>
          </cell>
          <cell r="BP35">
            <v>134.84020000000001</v>
          </cell>
          <cell r="BQ35">
            <v>7.4806000000000008</v>
          </cell>
          <cell r="BR35">
            <v>298.29780000000005</v>
          </cell>
          <cell r="BS35">
            <v>5.3201999999999998</v>
          </cell>
          <cell r="BT35">
            <v>146.67789999999999</v>
          </cell>
          <cell r="BU35">
            <v>1.7556</v>
          </cell>
          <cell r="BV35">
            <v>105.42619999999999</v>
          </cell>
          <cell r="BW35">
            <v>5.6401000000000003</v>
          </cell>
          <cell r="BX35">
            <v>247.1369</v>
          </cell>
          <cell r="BY35">
            <v>8.7902000000000005</v>
          </cell>
          <cell r="BZ35">
            <v>379.97280000000001</v>
          </cell>
          <cell r="CA35">
            <v>49.400473933649288</v>
          </cell>
          <cell r="CB35">
            <v>45.44111901710346</v>
          </cell>
          <cell r="CD35">
            <v>65.543046357615893</v>
          </cell>
          <cell r="CE35">
            <v>60.372821229641865</v>
          </cell>
          <cell r="CG35">
            <v>75.541172417187582</v>
          </cell>
          <cell r="CH35">
            <v>66.90963835307565</v>
          </cell>
          <cell r="CJ35">
            <v>67.276756822760859</v>
          </cell>
          <cell r="CK35">
            <v>46.03608545341725</v>
          </cell>
          <cell r="CM35">
            <v>37.034066037735847</v>
          </cell>
          <cell r="CN35">
            <v>31.732811893106728</v>
          </cell>
          <cell r="CP35">
            <v>65.01496130696475</v>
          </cell>
          <cell r="CQ35">
            <v>46.896856825675613</v>
          </cell>
          <cell r="CS35">
            <v>62.783822740681146</v>
          </cell>
          <cell r="CT35">
            <v>59.613271341952846</v>
          </cell>
          <cell r="CV35">
            <v>41.013113766442409</v>
          </cell>
          <cell r="CW35">
            <v>31.226807022436009</v>
          </cell>
          <cell r="CY35">
            <v>24.003454372619139</v>
          </cell>
          <cell r="CZ35">
            <v>14.827946594626699</v>
          </cell>
          <cell r="DB35">
            <v>31.864140280403273</v>
          </cell>
          <cell r="DC35">
            <v>23.658014580337092</v>
          </cell>
          <cell r="DE35">
            <v>31.086105675146772</v>
          </cell>
          <cell r="DF35">
            <v>20.32361802141294</v>
          </cell>
          <cell r="DH35">
            <v>56.952113411266964</v>
          </cell>
          <cell r="DI35">
            <v>43.075004338468794</v>
          </cell>
          <cell r="DK35">
            <v>21.214501510574017</v>
          </cell>
          <cell r="DL35">
            <v>15.889747091664768</v>
          </cell>
          <cell r="DN35">
            <v>37.036746738844407</v>
          </cell>
          <cell r="DO35">
            <v>30.791655048238358</v>
          </cell>
          <cell r="DQ35">
            <v>23.774550011392115</v>
          </cell>
          <cell r="DR35">
            <v>16.234118274205084</v>
          </cell>
          <cell r="DT35">
            <v>22.517863158454634</v>
          </cell>
          <cell r="DU35">
            <v>13.752109053726903</v>
          </cell>
          <cell r="DW35">
            <v>31.758628927669449</v>
          </cell>
          <cell r="DX35">
            <v>21.224288685926993</v>
          </cell>
          <cell r="DZ35">
            <v>23.164000000000001</v>
          </cell>
          <cell r="EA35">
            <v>1595.4590000000001</v>
          </cell>
          <cell r="EB35">
            <v>4.17</v>
          </cell>
          <cell r="EC35">
            <v>277.93430000000001</v>
          </cell>
          <cell r="ED35">
            <v>60.152000000000001</v>
          </cell>
          <cell r="EE35">
            <v>966.89369999999997</v>
          </cell>
          <cell r="EF35">
            <v>16.417000000000002</v>
          </cell>
          <cell r="EG35">
            <v>673.10800000000006</v>
          </cell>
          <cell r="EJ35">
            <v>56.984199620100156</v>
          </cell>
          <cell r="EK35">
            <v>21.013721317815126</v>
          </cell>
          <cell r="EM35">
            <v>20.173860911270982</v>
          </cell>
          <cell r="EN35">
            <v>8.4324000312304026</v>
          </cell>
          <cell r="EP35">
            <v>19.165123354169438</v>
          </cell>
          <cell r="EQ35">
            <v>10.59272203345621</v>
          </cell>
          <cell r="ES35">
            <v>22.093805201924834</v>
          </cell>
          <cell r="ET35">
            <v>8.4701475840429765</v>
          </cell>
          <cell r="EV35">
            <v>6.1321000000000003</v>
          </cell>
          <cell r="EW35">
            <v>737.32809999999995</v>
          </cell>
          <cell r="EX35">
            <v>7.7344000000000008</v>
          </cell>
          <cell r="EY35">
            <v>504.0052</v>
          </cell>
          <cell r="EZ35">
            <v>6.7383999999999995</v>
          </cell>
          <cell r="FA35">
            <v>188.33450000000002</v>
          </cell>
          <cell r="FB35">
            <v>11.611300000000002</v>
          </cell>
          <cell r="FC35">
            <v>655.13099999999997</v>
          </cell>
          <cell r="FD35">
            <v>3.8534999999999999</v>
          </cell>
          <cell r="FE35">
            <v>220.90320000000003</v>
          </cell>
          <cell r="FF35">
            <v>27.300700000000003</v>
          </cell>
          <cell r="FG35">
            <v>1325.4864000000002</v>
          </cell>
          <cell r="FH35">
            <v>36.513800000000003</v>
          </cell>
          <cell r="FI35">
            <v>704.92000000000019</v>
          </cell>
          <cell r="FJ35">
            <v>18.302500000000002</v>
          </cell>
          <cell r="FK35">
            <v>207.22280000000003</v>
          </cell>
          <cell r="FL35">
            <v>24.676600000000001</v>
          </cell>
          <cell r="FM35">
            <v>510.5831</v>
          </cell>
          <cell r="FN35">
            <v>28.734006294744052</v>
          </cell>
          <cell r="FO35">
            <v>17.241835351182193</v>
          </cell>
          <cell r="FQ35">
            <v>19.8165727141084</v>
          </cell>
          <cell r="FR35">
            <v>10.257245956986159</v>
          </cell>
          <cell r="FT35">
            <v>60.197865962246233</v>
          </cell>
          <cell r="FU35">
            <v>49.98685955042756</v>
          </cell>
          <cell r="FW35">
            <v>49.326449234797131</v>
          </cell>
          <cell r="FX35">
            <v>33.786713649636482</v>
          </cell>
          <cell r="FZ35">
            <v>24.072168158816662</v>
          </cell>
          <cell r="GA35">
            <v>20.184390266868022</v>
          </cell>
          <cell r="GC35">
            <v>46.520697271498534</v>
          </cell>
          <cell r="GD35">
            <v>21.295336941970888</v>
          </cell>
          <cell r="GF35">
            <v>33.625407380223365</v>
          </cell>
          <cell r="GG35">
            <v>21.345048658003741</v>
          </cell>
          <cell r="GI35">
            <v>82.339609342985938</v>
          </cell>
          <cell r="GJ35">
            <v>64.577005522558309</v>
          </cell>
          <cell r="GL35">
            <v>22.045164244669039</v>
          </cell>
          <cell r="GM35">
            <v>12.242556402669811</v>
          </cell>
          <cell r="GP35">
            <v>405.03220000000005</v>
          </cell>
          <cell r="GQ35">
            <v>9831.3783999999923</v>
          </cell>
          <cell r="GR35">
            <v>204.17720000000003</v>
          </cell>
          <cell r="GS35">
            <v>7028.2395999999981</v>
          </cell>
        </row>
        <row r="36">
          <cell r="A36">
            <v>44470</v>
          </cell>
          <cell r="B36">
            <v>7.6</v>
          </cell>
          <cell r="C36">
            <v>3.97</v>
          </cell>
          <cell r="D36">
            <v>10.459999999999999</v>
          </cell>
          <cell r="E36">
            <v>10.310194931774042</v>
          </cell>
          <cell r="F36">
            <v>17.939999999999998</v>
          </cell>
          <cell r="G36">
            <v>16.940302144249106</v>
          </cell>
          <cell r="H36">
            <v>16</v>
          </cell>
          <cell r="I36">
            <v>14.559883040936169</v>
          </cell>
          <cell r="J36">
            <v>12.76</v>
          </cell>
          <cell r="L36">
            <v>13.34</v>
          </cell>
          <cell r="AH36">
            <v>15.663900000000002</v>
          </cell>
          <cell r="AI36">
            <v>211.93519999999998</v>
          </cell>
          <cell r="AJ36">
            <v>68.272199999999998</v>
          </cell>
          <cell r="AK36">
            <v>93.370500000000007</v>
          </cell>
          <cell r="AL36">
            <v>12.100100000000001</v>
          </cell>
          <cell r="AM36">
            <v>273.4144</v>
          </cell>
          <cell r="AN36">
            <v>2016.4081000000006</v>
          </cell>
          <cell r="AO36">
            <v>1833.2387000000006</v>
          </cell>
          <cell r="AP36">
            <v>4079.4118000000003</v>
          </cell>
          <cell r="AQ36">
            <v>155.81129999999999</v>
          </cell>
          <cell r="AS36">
            <v>0.8902000000000001</v>
          </cell>
          <cell r="AT36">
            <v>21.023</v>
          </cell>
          <cell r="AU36">
            <v>0.62250000000000005</v>
          </cell>
          <cell r="AV36">
            <v>9.1443999999999992</v>
          </cell>
          <cell r="AW36">
            <v>2.6778000000000004</v>
          </cell>
          <cell r="AX36">
            <v>50.307700000000004</v>
          </cell>
          <cell r="AY36">
            <v>0.98410000000000009</v>
          </cell>
          <cell r="AZ36">
            <v>38.333199999999998</v>
          </cell>
          <cell r="BA36">
            <v>3.2126000000000001</v>
          </cell>
          <cell r="BB36">
            <v>113.8847</v>
          </cell>
          <cell r="BC36">
            <v>8.5479000000000003</v>
          </cell>
          <cell r="BD36">
            <v>76.610399999999998</v>
          </cell>
          <cell r="BE36">
            <v>5.2385000000000002</v>
          </cell>
          <cell r="BF36">
            <v>80.978100000000012</v>
          </cell>
          <cell r="BG36">
            <v>10.615</v>
          </cell>
          <cell r="BH36">
            <v>93.025300000000001</v>
          </cell>
          <cell r="BI36">
            <v>140.39680000000001</v>
          </cell>
          <cell r="BJ36">
            <v>1026.0853</v>
          </cell>
          <cell r="BK36">
            <v>7.8260000000000005</v>
          </cell>
          <cell r="BL36">
            <v>115.03420000000001</v>
          </cell>
          <cell r="BM36">
            <v>2.65</v>
          </cell>
          <cell r="BN36">
            <v>98.337000000000003</v>
          </cell>
          <cell r="BO36">
            <v>17.461400000000001</v>
          </cell>
          <cell r="BP36">
            <v>142.6277</v>
          </cell>
          <cell r="BQ36">
            <v>10.589500000000001</v>
          </cell>
          <cell r="BR36">
            <v>315.72480000000002</v>
          </cell>
          <cell r="BS36">
            <v>5.2543000000000006</v>
          </cell>
          <cell r="BT36">
            <v>154.9948</v>
          </cell>
          <cell r="BU36">
            <v>1.4390000000000001</v>
          </cell>
          <cell r="BV36">
            <v>84.376000000000005</v>
          </cell>
          <cell r="BW36">
            <v>10.382200000000001</v>
          </cell>
          <cell r="BX36">
            <v>261.61680000000001</v>
          </cell>
          <cell r="BY36">
            <v>14.072099999999999</v>
          </cell>
          <cell r="BZ36">
            <v>380.82650000000001</v>
          </cell>
          <cell r="CA36">
            <v>48.763873286901813</v>
          </cell>
          <cell r="CB36">
            <v>46.837411406554729</v>
          </cell>
          <cell r="CD36">
            <v>67.646586345381522</v>
          </cell>
          <cell r="CE36">
            <v>62.686190455360659</v>
          </cell>
          <cell r="CG36">
            <v>81.529613862125615</v>
          </cell>
          <cell r="CH36">
            <v>66.23461617207704</v>
          </cell>
          <cell r="CJ36">
            <v>40.046235138705413</v>
          </cell>
          <cell r="CK36">
            <v>39.768190498053912</v>
          </cell>
          <cell r="CM36">
            <v>51.743541057087718</v>
          </cell>
          <cell r="CN36">
            <v>34.984898761642263</v>
          </cell>
          <cell r="CP36">
            <v>73.577206097404044</v>
          </cell>
          <cell r="CQ36">
            <v>49.713422720675005</v>
          </cell>
          <cell r="CS36">
            <v>53.751341032738381</v>
          </cell>
          <cell r="CT36">
            <v>61.979305515935792</v>
          </cell>
          <cell r="CV36">
            <v>36.012435233160623</v>
          </cell>
          <cell r="CW36">
            <v>30.183116851007199</v>
          </cell>
          <cell r="CY36">
            <v>22.720819135478866</v>
          </cell>
          <cell r="CZ36">
            <v>15.442288277592517</v>
          </cell>
          <cell r="DB36">
            <v>30.076015844620496</v>
          </cell>
          <cell r="DC36">
            <v>23.664938774729599</v>
          </cell>
          <cell r="DE36">
            <v>31.278490566037735</v>
          </cell>
          <cell r="DF36">
            <v>20.142815013677456</v>
          </cell>
          <cell r="DH36">
            <v>47.708242179893936</v>
          </cell>
          <cell r="DI36">
            <v>43.692010738447017</v>
          </cell>
          <cell r="DK36">
            <v>20.825629160961331</v>
          </cell>
          <cell r="DL36">
            <v>14.366563222147896</v>
          </cell>
          <cell r="DN36">
            <v>42.780770035970534</v>
          </cell>
          <cell r="DO36">
            <v>28.32833230534186</v>
          </cell>
          <cell r="DQ36">
            <v>22.975677553856844</v>
          </cell>
          <cell r="DR36">
            <v>16.439487531999621</v>
          </cell>
          <cell r="DT36">
            <v>17.48706439868236</v>
          </cell>
          <cell r="DU36">
            <v>14.302296335709327</v>
          </cell>
          <cell r="DW36">
            <v>26.472111483005381</v>
          </cell>
          <cell r="DX36">
            <v>21.008445315648991</v>
          </cell>
          <cell r="DZ36">
            <v>24.091000000000001</v>
          </cell>
          <cell r="EA36">
            <v>1504.8121000000001</v>
          </cell>
          <cell r="EB36">
            <v>3.4039999999999999</v>
          </cell>
          <cell r="EC36">
            <v>270.8535</v>
          </cell>
          <cell r="ED36">
            <v>45.3005</v>
          </cell>
          <cell r="EE36">
            <v>946.75509999999997</v>
          </cell>
          <cell r="EF36">
            <v>13.975</v>
          </cell>
          <cell r="EG36">
            <v>740.83450000000005</v>
          </cell>
          <cell r="EJ36">
            <v>55.604084512888633</v>
          </cell>
          <cell r="EK36">
            <v>21.212547134622319</v>
          </cell>
          <cell r="EM36">
            <v>21.066686251468859</v>
          </cell>
          <cell r="EN36">
            <v>8.3048205025964226</v>
          </cell>
          <cell r="EP36">
            <v>16.051827242524919</v>
          </cell>
          <cell r="EQ36">
            <v>10.433290615492856</v>
          </cell>
          <cell r="ES36">
            <v>22.135098389982112</v>
          </cell>
          <cell r="ET36">
            <v>8.4284967830196891</v>
          </cell>
          <cell r="EV36">
            <v>7.9717000000000002</v>
          </cell>
          <cell r="EW36">
            <v>728.51039999999989</v>
          </cell>
          <cell r="EX36">
            <v>9.6226999999999983</v>
          </cell>
          <cell r="EY36">
            <v>558.06919999999991</v>
          </cell>
          <cell r="EZ36">
            <v>4.5362000000000009</v>
          </cell>
          <cell r="FA36">
            <v>206.05170000000001</v>
          </cell>
          <cell r="FB36">
            <v>11.793500000000002</v>
          </cell>
          <cell r="FC36">
            <v>665.20299999999986</v>
          </cell>
          <cell r="FD36">
            <v>3.8616999999999999</v>
          </cell>
          <cell r="FE36">
            <v>214.73030000000003</v>
          </cell>
          <cell r="FF36">
            <v>25.070700000000002</v>
          </cell>
          <cell r="FG36">
            <v>989.15330000000006</v>
          </cell>
          <cell r="FH36">
            <v>35.185900000000004</v>
          </cell>
          <cell r="FI36">
            <v>694.5453</v>
          </cell>
          <cell r="FJ36">
            <v>17.657800000000002</v>
          </cell>
          <cell r="FK36">
            <v>197.95119999999997</v>
          </cell>
          <cell r="FL36">
            <v>23.831400000000002</v>
          </cell>
          <cell r="FM36">
            <v>531.11019999999996</v>
          </cell>
          <cell r="FN36">
            <v>27.651404342862875</v>
          </cell>
          <cell r="FO36">
            <v>16.893586007831875</v>
          </cell>
          <cell r="FQ36">
            <v>19.78985108129735</v>
          </cell>
          <cell r="FR36">
            <v>10.826488722187143</v>
          </cell>
          <cell r="FT36">
            <v>73.354724218508878</v>
          </cell>
          <cell r="FU36">
            <v>46.81900998632868</v>
          </cell>
          <cell r="FW36">
            <v>50.75784966294993</v>
          </cell>
          <cell r="FX36">
            <v>32.536973375044923</v>
          </cell>
          <cell r="FZ36">
            <v>22.552787632389883</v>
          </cell>
          <cell r="GA36">
            <v>20.443049257603608</v>
          </cell>
          <cell r="GC36">
            <v>44.658796922303729</v>
          </cell>
          <cell r="GD36">
            <v>23.75967759496935</v>
          </cell>
          <cell r="GF36">
            <v>34.451635456248098</v>
          </cell>
          <cell r="GG36">
            <v>21.889344294749389</v>
          </cell>
          <cell r="GI36">
            <v>85.012442093579025</v>
          </cell>
          <cell r="GJ36">
            <v>64.517923104280271</v>
          </cell>
          <cell r="GL36">
            <v>21.145081698935019</v>
          </cell>
          <cell r="GM36">
            <v>11.353185271154651</v>
          </cell>
          <cell r="GP36">
            <v>438.20740000000001</v>
          </cell>
          <cell r="GQ36">
            <v>9685.8422999999966</v>
          </cell>
          <cell r="GR36">
            <v>182.60360000000003</v>
          </cell>
          <cell r="GS36">
            <v>6662.1214000000055</v>
          </cell>
        </row>
        <row r="37">
          <cell r="A37">
            <v>44440</v>
          </cell>
          <cell r="B37">
            <v>7.6</v>
          </cell>
          <cell r="C37">
            <v>4.05</v>
          </cell>
          <cell r="D37">
            <v>10.3</v>
          </cell>
          <cell r="E37">
            <v>10.3</v>
          </cell>
          <cell r="F37">
            <v>17.274999999999999</v>
          </cell>
          <cell r="G37">
            <v>16.425000000000001</v>
          </cell>
          <cell r="H37">
            <v>16</v>
          </cell>
          <cell r="I37">
            <v>14.5025</v>
          </cell>
          <cell r="J37">
            <v>12.7</v>
          </cell>
          <cell r="L37">
            <v>13.3</v>
          </cell>
          <cell r="AH37">
            <v>13.8956</v>
          </cell>
          <cell r="AI37">
            <v>274.92369999999994</v>
          </cell>
          <cell r="AJ37">
            <v>64.751800000000003</v>
          </cell>
          <cell r="AK37">
            <v>126.2998</v>
          </cell>
          <cell r="AL37">
            <v>15.785500000000001</v>
          </cell>
          <cell r="AM37">
            <v>297.78659999999996</v>
          </cell>
          <cell r="AN37">
            <v>2467.6646000000001</v>
          </cell>
          <cell r="AO37">
            <v>2358.1578999999997</v>
          </cell>
          <cell r="AP37">
            <v>5053.2195000000011</v>
          </cell>
          <cell r="AQ37">
            <v>220.92710000000002</v>
          </cell>
          <cell r="AS37">
            <v>1.1605000000000001</v>
          </cell>
          <cell r="AT37">
            <v>35.293700000000001</v>
          </cell>
          <cell r="AU37">
            <v>0.29099999999999998</v>
          </cell>
          <cell r="AV37">
            <v>14.3772</v>
          </cell>
          <cell r="AW37">
            <v>3.2848000000000002</v>
          </cell>
          <cell r="AX37">
            <v>62.071199999999997</v>
          </cell>
          <cell r="AY37">
            <v>1.0637000000000001</v>
          </cell>
          <cell r="AZ37">
            <v>65.330200000000005</v>
          </cell>
          <cell r="BA37">
            <v>17.375499999999999</v>
          </cell>
          <cell r="BB37">
            <v>144.1788</v>
          </cell>
          <cell r="BC37">
            <v>12.283700000000001</v>
          </cell>
          <cell r="BD37">
            <v>99.085399999999993</v>
          </cell>
          <cell r="BE37">
            <v>4.6908000000000003</v>
          </cell>
          <cell r="BF37">
            <v>102.90770000000001</v>
          </cell>
          <cell r="BG37">
            <v>11.937800000000001</v>
          </cell>
          <cell r="BH37">
            <v>86.160600000000002</v>
          </cell>
          <cell r="BI37">
            <v>163.70480000000003</v>
          </cell>
          <cell r="BJ37">
            <v>1366.1298000000002</v>
          </cell>
          <cell r="BK37">
            <v>8.668000000000001</v>
          </cell>
          <cell r="BL37">
            <v>130.1455</v>
          </cell>
          <cell r="BM37">
            <v>3.6520000000000001</v>
          </cell>
          <cell r="BN37">
            <v>89.578000000000003</v>
          </cell>
          <cell r="BO37">
            <v>22.472900000000003</v>
          </cell>
          <cell r="BP37">
            <v>197.00469999999999</v>
          </cell>
          <cell r="BQ37">
            <v>4.5716000000000001</v>
          </cell>
          <cell r="BR37">
            <v>348.47400000000005</v>
          </cell>
          <cell r="BS37">
            <v>7.5472999999999999</v>
          </cell>
          <cell r="BT37">
            <v>154.5949</v>
          </cell>
          <cell r="BU37">
            <v>2.9843999999999999</v>
          </cell>
          <cell r="BV37">
            <v>114.83620000000002</v>
          </cell>
          <cell r="BW37">
            <v>7.3849999999999998</v>
          </cell>
          <cell r="BX37">
            <v>326.50959999999998</v>
          </cell>
          <cell r="BY37">
            <v>19.019000000000005</v>
          </cell>
          <cell r="BZ37">
            <v>656.74870000000021</v>
          </cell>
          <cell r="CA37">
            <v>49.279965532098238</v>
          </cell>
          <cell r="CB37">
            <v>43.433887634337012</v>
          </cell>
          <cell r="CD37">
            <v>63.903780068728523</v>
          </cell>
          <cell r="CE37">
            <v>62.408097543332495</v>
          </cell>
          <cell r="CG37">
            <v>75.529225523623964</v>
          </cell>
          <cell r="CH37">
            <v>66.066565492531154</v>
          </cell>
          <cell r="CJ37">
            <v>66.199962395412228</v>
          </cell>
          <cell r="CK37">
            <v>44.45524122075242</v>
          </cell>
          <cell r="CM37">
            <v>36.402969698713711</v>
          </cell>
          <cell r="CN37">
            <v>38.402478727801871</v>
          </cell>
          <cell r="CP37">
            <v>58.876649543704254</v>
          </cell>
          <cell r="CQ37">
            <v>50.632923720346291</v>
          </cell>
          <cell r="CS37">
            <v>65.263942184701961</v>
          </cell>
          <cell r="CT37">
            <v>57.55042139703832</v>
          </cell>
          <cell r="CV37">
            <v>39.277990919599929</v>
          </cell>
          <cell r="CW37">
            <v>31.448142190281864</v>
          </cell>
          <cell r="CY37">
            <v>23.479513734478161</v>
          </cell>
          <cell r="CZ37">
            <v>15.735350037748972</v>
          </cell>
          <cell r="DB37">
            <v>30.695085371481312</v>
          </cell>
          <cell r="DC37">
            <v>23.590995462770515</v>
          </cell>
          <cell r="DE37">
            <v>27.630887185104054</v>
          </cell>
          <cell r="DF37">
            <v>19.872814753622542</v>
          </cell>
          <cell r="DH37">
            <v>50.534247916379286</v>
          </cell>
          <cell r="DI37">
            <v>44.325313558509009</v>
          </cell>
          <cell r="DK37">
            <v>15.116261265202553</v>
          </cell>
          <cell r="DL37">
            <v>16.591220004935806</v>
          </cell>
          <cell r="DN37">
            <v>47.432658036648867</v>
          </cell>
          <cell r="DO37">
            <v>32.155888713017056</v>
          </cell>
          <cell r="DQ37">
            <v>24.434090604476612</v>
          </cell>
          <cell r="DR37">
            <v>17.008317934588568</v>
          </cell>
          <cell r="DT37">
            <v>24.318009478672987</v>
          </cell>
          <cell r="DU37">
            <v>14.747173743130372</v>
          </cell>
          <cell r="DW37">
            <v>24.516635995583357</v>
          </cell>
          <cell r="DX37">
            <v>20.49655827259345</v>
          </cell>
          <cell r="DZ37">
            <v>26.606000000000002</v>
          </cell>
          <cell r="EA37">
            <v>1991.7375999999997</v>
          </cell>
          <cell r="EB37">
            <v>7.2359999999999998</v>
          </cell>
          <cell r="EC37">
            <v>332.33419999999995</v>
          </cell>
          <cell r="ED37">
            <v>57.017800000000001</v>
          </cell>
          <cell r="EE37">
            <v>1121.1473000000001</v>
          </cell>
          <cell r="EF37">
            <v>27.121000000000002</v>
          </cell>
          <cell r="EG37">
            <v>864.04500000000007</v>
          </cell>
          <cell r="EJ37">
            <v>55.871683079004733</v>
          </cell>
          <cell r="EK37">
            <v>20.335425309036694</v>
          </cell>
          <cell r="EM37">
            <v>18.279436152570479</v>
          </cell>
          <cell r="EN37">
            <v>9.0399354023750806</v>
          </cell>
          <cell r="EP37">
            <v>19.270731245330403</v>
          </cell>
          <cell r="EQ37">
            <v>10.957020009770348</v>
          </cell>
          <cell r="ES37">
            <v>20.26720991113897</v>
          </cell>
          <cell r="ET37">
            <v>8.8756146959938427</v>
          </cell>
          <cell r="EV37">
            <v>14.0558</v>
          </cell>
          <cell r="EW37">
            <v>918.5845999999998</v>
          </cell>
          <cell r="EX37">
            <v>16.675799999999999</v>
          </cell>
          <cell r="EY37">
            <v>802.30970000000002</v>
          </cell>
          <cell r="EZ37">
            <v>7.2623000000000006</v>
          </cell>
          <cell r="FA37">
            <v>259.21870000000001</v>
          </cell>
          <cell r="FB37">
            <v>16.691400000000002</v>
          </cell>
          <cell r="FC37">
            <v>831.89439999999991</v>
          </cell>
          <cell r="FD37">
            <v>5.1195000000000004</v>
          </cell>
          <cell r="FE37">
            <v>214.72550000000001</v>
          </cell>
          <cell r="FF37">
            <v>28.805900000000001</v>
          </cell>
          <cell r="FG37">
            <v>1145.7639999999999</v>
          </cell>
          <cell r="FH37">
            <v>38.3795</v>
          </cell>
          <cell r="FI37">
            <v>749.05259999999987</v>
          </cell>
          <cell r="FJ37">
            <v>17.647099999999998</v>
          </cell>
          <cell r="FK37">
            <v>268.89520000000005</v>
          </cell>
          <cell r="FL37">
            <v>24.706400000000002</v>
          </cell>
          <cell r="FM37">
            <v>656.01670000000001</v>
          </cell>
          <cell r="FN37">
            <v>25.436460393574183</v>
          </cell>
          <cell r="FO37">
            <v>17.100785382206496</v>
          </cell>
          <cell r="FQ37">
            <v>20.777713812830569</v>
          </cell>
          <cell r="FR37">
            <v>11.398531016140028</v>
          </cell>
          <cell r="FT37">
            <v>67.069936521487676</v>
          </cell>
          <cell r="FU37">
            <v>48.142097773038742</v>
          </cell>
          <cell r="FW37">
            <v>52.085606959272432</v>
          </cell>
          <cell r="FX37">
            <v>33.098115698338638</v>
          </cell>
          <cell r="FZ37">
            <v>19.637952925090342</v>
          </cell>
          <cell r="GA37">
            <v>20.315541004678067</v>
          </cell>
          <cell r="GC37">
            <v>47.683120471847779</v>
          </cell>
          <cell r="GD37">
            <v>24.374404065758753</v>
          </cell>
          <cell r="GF37">
            <v>33.717067705415651</v>
          </cell>
          <cell r="GG37">
            <v>22.061985900589626</v>
          </cell>
          <cell r="GI37">
            <v>86.802199794867164</v>
          </cell>
          <cell r="GJ37">
            <v>64.182601995126731</v>
          </cell>
          <cell r="GL37">
            <v>23.008661723278177</v>
          </cell>
          <cell r="GM37">
            <v>11.742580486137015</v>
          </cell>
          <cell r="GP37">
            <v>556.61809999999991</v>
          </cell>
          <cell r="GQ37">
            <v>11960.6837</v>
          </cell>
          <cell r="GR37">
            <v>232.15119999999996</v>
          </cell>
          <cell r="GS37">
            <v>8317.8469999999961</v>
          </cell>
        </row>
        <row r="38">
          <cell r="A38">
            <v>44409</v>
          </cell>
          <cell r="B38">
            <v>7.6</v>
          </cell>
          <cell r="C38">
            <v>4.125</v>
          </cell>
          <cell r="D38">
            <v>10.3</v>
          </cell>
          <cell r="E38">
            <v>10.3</v>
          </cell>
          <cell r="F38">
            <v>16.574999999999999</v>
          </cell>
          <cell r="G38">
            <v>15.6225</v>
          </cell>
          <cell r="H38">
            <v>16.074999999999999</v>
          </cell>
          <cell r="I38">
            <v>14.5875</v>
          </cell>
          <cell r="J38">
            <v>12.7</v>
          </cell>
          <cell r="L38">
            <v>13.3</v>
          </cell>
          <cell r="AH38">
            <v>7.0118999999999998</v>
          </cell>
          <cell r="AI38">
            <v>225.74180000000001</v>
          </cell>
          <cell r="AJ38">
            <v>63.330999999999996</v>
          </cell>
          <cell r="AK38">
            <v>120.32300000000001</v>
          </cell>
          <cell r="AL38">
            <v>5.1414</v>
          </cell>
          <cell r="AM38">
            <v>217.20010000000002</v>
          </cell>
          <cell r="AN38">
            <v>1798.9059999999997</v>
          </cell>
          <cell r="AO38">
            <v>2049.7721000000006</v>
          </cell>
          <cell r="AP38">
            <v>4067.5514999999996</v>
          </cell>
          <cell r="AQ38">
            <v>180.85499999999999</v>
          </cell>
          <cell r="AS38">
            <v>0.72670000000000001</v>
          </cell>
          <cell r="AT38">
            <v>21.951800000000002</v>
          </cell>
          <cell r="AU38">
            <v>0.28600000000000003</v>
          </cell>
          <cell r="AV38">
            <v>12.770799999999999</v>
          </cell>
          <cell r="AW38">
            <v>2.5356999999999998</v>
          </cell>
          <cell r="AX38">
            <v>52.963000000000001</v>
          </cell>
          <cell r="AY38">
            <v>2.2315</v>
          </cell>
          <cell r="AZ38">
            <v>58.306600000000003</v>
          </cell>
          <cell r="BA38">
            <v>3.7370000000000001</v>
          </cell>
          <cell r="BB38">
            <v>90.113900000000001</v>
          </cell>
          <cell r="BC38">
            <v>8.6473999999999993</v>
          </cell>
          <cell r="BD38">
            <v>105.13760000000001</v>
          </cell>
          <cell r="BE38">
            <v>3.1053000000000002</v>
          </cell>
          <cell r="BF38">
            <v>76.4221</v>
          </cell>
          <cell r="BG38">
            <v>9.4031999999999982</v>
          </cell>
          <cell r="BH38">
            <v>57.340699999999998</v>
          </cell>
          <cell r="BI38">
            <v>158.57560000000001</v>
          </cell>
          <cell r="BJ38">
            <v>994.88520000000005</v>
          </cell>
          <cell r="BK38">
            <v>9.3072999999999997</v>
          </cell>
          <cell r="BL38">
            <v>64.317400000000006</v>
          </cell>
          <cell r="BM38">
            <v>1.956</v>
          </cell>
          <cell r="BN38">
            <v>53.989000000000004</v>
          </cell>
          <cell r="BO38">
            <v>18.743699999999997</v>
          </cell>
          <cell r="BP38">
            <v>173.05789999999999</v>
          </cell>
          <cell r="BQ38">
            <v>16.7502</v>
          </cell>
          <cell r="BR38">
            <v>274.08300000000003</v>
          </cell>
          <cell r="BS38">
            <v>3.42</v>
          </cell>
          <cell r="BT38">
            <v>105.53290000000001</v>
          </cell>
          <cell r="BU38">
            <v>1.5245</v>
          </cell>
          <cell r="BV38">
            <v>65.840500000000006</v>
          </cell>
          <cell r="BW38">
            <v>12.795</v>
          </cell>
          <cell r="BX38">
            <v>291.00850000000003</v>
          </cell>
          <cell r="BY38">
            <v>10.807</v>
          </cell>
          <cell r="BZ38">
            <v>649.2183</v>
          </cell>
          <cell r="CA38">
            <v>55.095500206412545</v>
          </cell>
          <cell r="CB38">
            <v>42.200539363514608</v>
          </cell>
          <cell r="CD38">
            <v>65.174825174825173</v>
          </cell>
          <cell r="CE38">
            <v>64.092883766091404</v>
          </cell>
          <cell r="CG38">
            <v>86.258232440746156</v>
          </cell>
          <cell r="CH38">
            <v>61.639731510677265</v>
          </cell>
          <cell r="CJ38">
            <v>57.744118306072146</v>
          </cell>
          <cell r="CK38">
            <v>41.272274493796587</v>
          </cell>
          <cell r="CM38">
            <v>57.830719828739632</v>
          </cell>
          <cell r="CN38">
            <v>41.59449541080788</v>
          </cell>
          <cell r="CP38">
            <v>69.273272891273677</v>
          </cell>
          <cell r="CQ38">
            <v>50.774852193696638</v>
          </cell>
          <cell r="CS38">
            <v>70.127362895694461</v>
          </cell>
          <cell r="CT38">
            <v>60.354846307547156</v>
          </cell>
          <cell r="CV38">
            <v>38.465724434235163</v>
          </cell>
          <cell r="CW38">
            <v>32.508425952246832</v>
          </cell>
          <cell r="CY38">
            <v>21.690780296590393</v>
          </cell>
          <cell r="CZ38">
            <v>15.735625778733063</v>
          </cell>
          <cell r="DB38">
            <v>28.841565222997001</v>
          </cell>
          <cell r="DC38">
            <v>24.660608171350209</v>
          </cell>
          <cell r="DE38">
            <v>32.452965235173821</v>
          </cell>
          <cell r="DF38">
            <v>19.270888514326991</v>
          </cell>
          <cell r="DH38">
            <v>55.66884873317435</v>
          </cell>
          <cell r="DI38">
            <v>44.647813246318137</v>
          </cell>
          <cell r="DK38">
            <v>21.059217203376672</v>
          </cell>
          <cell r="DL38">
            <v>15.445750374886439</v>
          </cell>
          <cell r="DN38">
            <v>48.019210526315796</v>
          </cell>
          <cell r="DO38">
            <v>33.542462113710513</v>
          </cell>
          <cell r="DQ38">
            <v>23.877271236470975</v>
          </cell>
          <cell r="DR38">
            <v>17.731356839635179</v>
          </cell>
          <cell r="DT38">
            <v>20.444978507229386</v>
          </cell>
          <cell r="DU38">
            <v>15.265863024619557</v>
          </cell>
          <cell r="DW38">
            <v>30.895808272416026</v>
          </cell>
          <cell r="DX38">
            <v>21.071670961832098</v>
          </cell>
          <cell r="DZ38">
            <v>23.451000000000001</v>
          </cell>
          <cell r="EA38">
            <v>1488.0502000000001</v>
          </cell>
          <cell r="EB38">
            <v>4.9539999999999997</v>
          </cell>
          <cell r="EC38">
            <v>282.63910000000004</v>
          </cell>
          <cell r="ED38">
            <v>70.512</v>
          </cell>
          <cell r="EE38">
            <v>884.43389999999999</v>
          </cell>
          <cell r="EF38">
            <v>14.278</v>
          </cell>
          <cell r="EG38">
            <v>809.11270000000002</v>
          </cell>
          <cell r="EJ38">
            <v>55.827512686026182</v>
          </cell>
          <cell r="EK38">
            <v>20.91894245234468</v>
          </cell>
          <cell r="EM38">
            <v>18.805611626968105</v>
          </cell>
          <cell r="EN38">
            <v>9.5291539634820506</v>
          </cell>
          <cell r="EP38">
            <v>18.557868164284091</v>
          </cell>
          <cell r="EQ38">
            <v>10.850602063082386</v>
          </cell>
          <cell r="ES38">
            <v>21.844095811738338</v>
          </cell>
          <cell r="ET38">
            <v>8.4589722791398518</v>
          </cell>
          <cell r="EV38">
            <v>9.2348999999999997</v>
          </cell>
          <cell r="EW38">
            <v>708.35559999999987</v>
          </cell>
          <cell r="EX38">
            <v>26.188699999999997</v>
          </cell>
          <cell r="EY38">
            <v>783.39030000000002</v>
          </cell>
          <cell r="EZ38">
            <v>6.5061000000000009</v>
          </cell>
          <cell r="FA38">
            <v>237.31739999999996</v>
          </cell>
          <cell r="FB38">
            <v>13.4055</v>
          </cell>
          <cell r="FC38">
            <v>666.15919999999971</v>
          </cell>
          <cell r="FD38">
            <v>5.4347999999999992</v>
          </cell>
          <cell r="FE38">
            <v>121.0103</v>
          </cell>
          <cell r="FF38">
            <v>21.6737</v>
          </cell>
          <cell r="FG38">
            <v>792.46469999999999</v>
          </cell>
          <cell r="FH38">
            <v>24.404299999999999</v>
          </cell>
          <cell r="FI38">
            <v>522.29160000000002</v>
          </cell>
          <cell r="FJ38">
            <v>14.7645</v>
          </cell>
          <cell r="FK38">
            <v>207.1328</v>
          </cell>
          <cell r="FL38">
            <v>8.6379000000000001</v>
          </cell>
          <cell r="FM38">
            <v>406.63219999999995</v>
          </cell>
          <cell r="FN38">
            <v>20.526221182687415</v>
          </cell>
          <cell r="FO38">
            <v>17.31718913494861</v>
          </cell>
          <cell r="FQ38">
            <v>19.524756860783469</v>
          </cell>
          <cell r="FR38">
            <v>11.023279073024007</v>
          </cell>
          <cell r="FT38">
            <v>78.636341279722103</v>
          </cell>
          <cell r="FU38">
            <v>50.661822521231066</v>
          </cell>
          <cell r="FW38">
            <v>45.829196971392335</v>
          </cell>
          <cell r="FX38">
            <v>32.968807005892899</v>
          </cell>
          <cell r="FZ38">
            <v>30.338669316258194</v>
          </cell>
          <cell r="GA38">
            <v>20.706700999832247</v>
          </cell>
          <cell r="GC38">
            <v>48.209133650461162</v>
          </cell>
          <cell r="GD38">
            <v>25.961073471159029</v>
          </cell>
          <cell r="GF38">
            <v>33.256176165675718</v>
          </cell>
          <cell r="GG38">
            <v>22.495004897647213</v>
          </cell>
          <cell r="GI38">
            <v>89.196478038538402</v>
          </cell>
          <cell r="GJ38">
            <v>64.67672526997174</v>
          </cell>
          <cell r="GL38">
            <v>21.649092950832959</v>
          </cell>
          <cell r="GM38">
            <v>12.431846026950153</v>
          </cell>
          <cell r="GP38">
            <v>449.89640000000003</v>
          </cell>
          <cell r="GQ38">
            <v>9216.7734999999975</v>
          </cell>
          <cell r="GR38">
            <v>182.63159999999999</v>
          </cell>
          <cell r="GS38">
            <v>6548.1116999999967</v>
          </cell>
        </row>
        <row r="39">
          <cell r="A39">
            <v>44378</v>
          </cell>
          <cell r="B39">
            <v>7.6</v>
          </cell>
          <cell r="C39">
            <v>4.2700000000000005</v>
          </cell>
          <cell r="D39">
            <v>10.3</v>
          </cell>
          <cell r="E39">
            <v>10.308000000000002</v>
          </cell>
          <cell r="F39">
            <v>16.399999999999999</v>
          </cell>
          <cell r="G39">
            <v>15.553999999999998</v>
          </cell>
          <cell r="H39">
            <v>16.3</v>
          </cell>
          <cell r="I39">
            <v>14.707999999999998</v>
          </cell>
          <cell r="J39">
            <v>12.7</v>
          </cell>
          <cell r="L39">
            <v>13.1</v>
          </cell>
          <cell r="AH39">
            <v>9.360199999999999</v>
          </cell>
          <cell r="AI39">
            <v>211.6</v>
          </cell>
          <cell r="AJ39">
            <v>75.335600000000014</v>
          </cell>
          <cell r="AK39">
            <v>124.44160000000001</v>
          </cell>
          <cell r="AL39">
            <v>14.1783</v>
          </cell>
          <cell r="AM39">
            <v>207.2278</v>
          </cell>
          <cell r="AN39">
            <v>1741.4464000000003</v>
          </cell>
          <cell r="AO39">
            <v>2259.5953999999992</v>
          </cell>
          <cell r="AP39">
            <v>3879.2852999999996</v>
          </cell>
          <cell r="AQ39">
            <v>194.56430000000003</v>
          </cell>
          <cell r="AS39">
            <v>2.3583000000000003</v>
          </cell>
          <cell r="AT39">
            <v>20.584</v>
          </cell>
          <cell r="AU39">
            <v>0.433</v>
          </cell>
          <cell r="AV39">
            <v>13.0754</v>
          </cell>
          <cell r="AW39">
            <v>4.4590000000000005</v>
          </cell>
          <cell r="AX39">
            <v>48.758700000000005</v>
          </cell>
          <cell r="AY39">
            <v>4.8513000000000002</v>
          </cell>
          <cell r="AZ39">
            <v>55.258900000000004</v>
          </cell>
          <cell r="BA39">
            <v>13.614099999999999</v>
          </cell>
          <cell r="BB39">
            <v>95.224000000000004</v>
          </cell>
          <cell r="BC39">
            <v>10.863700000000001</v>
          </cell>
          <cell r="BD39">
            <v>117.44460000000001</v>
          </cell>
          <cell r="BE39">
            <v>6.6711999999999998</v>
          </cell>
          <cell r="BF39">
            <v>80.572299999999998</v>
          </cell>
          <cell r="BG39">
            <v>10.976400000000002</v>
          </cell>
          <cell r="BH39">
            <v>54.7639</v>
          </cell>
          <cell r="BI39">
            <v>109.47670000000001</v>
          </cell>
          <cell r="BJ39">
            <v>881.69309999999984</v>
          </cell>
          <cell r="BK39">
            <v>12.595099999999999</v>
          </cell>
          <cell r="BL39">
            <v>64.447800000000001</v>
          </cell>
          <cell r="BM39">
            <v>1.958</v>
          </cell>
          <cell r="BN39">
            <v>41.542000000000002</v>
          </cell>
          <cell r="BO39">
            <v>23.477100000000004</v>
          </cell>
          <cell r="BP39">
            <v>195.1996</v>
          </cell>
          <cell r="BQ39">
            <v>14.396700000000001</v>
          </cell>
          <cell r="BR39">
            <v>349.36950000000002</v>
          </cell>
          <cell r="BS39">
            <v>10.531199999999998</v>
          </cell>
          <cell r="BT39">
            <v>126.0605</v>
          </cell>
          <cell r="BU39">
            <v>4.8923000000000005</v>
          </cell>
          <cell r="BV39">
            <v>62.481700000000004</v>
          </cell>
          <cell r="BW39">
            <v>15.443700000000002</v>
          </cell>
          <cell r="BX39">
            <v>296.93340000000001</v>
          </cell>
          <cell r="BY39">
            <v>12.91</v>
          </cell>
          <cell r="BZ39">
            <v>705.4325</v>
          </cell>
          <cell r="CA39">
            <v>62.633973625068904</v>
          </cell>
          <cell r="CB39">
            <v>45.667848814613293</v>
          </cell>
          <cell r="CD39">
            <v>61.187066974595844</v>
          </cell>
          <cell r="CE39">
            <v>60.004848800036712</v>
          </cell>
          <cell r="CG39">
            <v>67.555416012558865</v>
          </cell>
          <cell r="CH39">
            <v>64.599878585770327</v>
          </cell>
          <cell r="CJ39">
            <v>38.086780862861495</v>
          </cell>
          <cell r="CK39">
            <v>43.386784753225271</v>
          </cell>
          <cell r="CM39">
            <v>42.817931409347665</v>
          </cell>
          <cell r="CN39">
            <v>42.778299588339074</v>
          </cell>
          <cell r="CP39">
            <v>61.820806907407231</v>
          </cell>
          <cell r="CQ39">
            <v>51.474179315183498</v>
          </cell>
          <cell r="CS39">
            <v>47.366530759083822</v>
          </cell>
          <cell r="CT39">
            <v>59.194501087842838</v>
          </cell>
          <cell r="CV39">
            <v>41.184878466528183</v>
          </cell>
          <cell r="CW39">
            <v>33.342426306380666</v>
          </cell>
          <cell r="CY39">
            <v>23.87030573628909</v>
          </cell>
          <cell r="CZ39">
            <v>16.576795712703209</v>
          </cell>
          <cell r="DB39">
            <v>25.802312010226203</v>
          </cell>
          <cell r="DC39">
            <v>23.396823475743158</v>
          </cell>
          <cell r="DE39">
            <v>32.751787538304391</v>
          </cell>
          <cell r="DF39">
            <v>20.069447787781041</v>
          </cell>
          <cell r="DH39">
            <v>53.695260487879672</v>
          </cell>
          <cell r="DI39">
            <v>44.147414236504581</v>
          </cell>
          <cell r="DK39">
            <v>20.735404641341418</v>
          </cell>
          <cell r="DL39">
            <v>14.343066581370154</v>
          </cell>
          <cell r="DN39">
            <v>32.972909070191434</v>
          </cell>
          <cell r="DO39">
            <v>31.472258161755665</v>
          </cell>
          <cell r="DQ39">
            <v>16.61668335956503</v>
          </cell>
          <cell r="DR39">
            <v>18.082558573150216</v>
          </cell>
          <cell r="DT39">
            <v>19.973788664633474</v>
          </cell>
          <cell r="DU39">
            <v>15.225381179752766</v>
          </cell>
          <cell r="DW39">
            <v>25.362532920216886</v>
          </cell>
          <cell r="DX39">
            <v>20.384138950218478</v>
          </cell>
          <cell r="DZ39">
            <v>21.117000000000001</v>
          </cell>
          <cell r="EA39">
            <v>1390.8064000000002</v>
          </cell>
          <cell r="EB39">
            <v>5.1219999999999999</v>
          </cell>
          <cell r="EC39">
            <v>342.74870000000004</v>
          </cell>
          <cell r="ED39">
            <v>77.790600000000012</v>
          </cell>
          <cell r="EE39">
            <v>885.03880000000004</v>
          </cell>
          <cell r="EF39">
            <v>13.115</v>
          </cell>
          <cell r="EG39">
            <v>727.89919999999995</v>
          </cell>
          <cell r="EJ39">
            <v>55.416773215892412</v>
          </cell>
          <cell r="EK39">
            <v>20.994328038755068</v>
          </cell>
          <cell r="EM39">
            <v>18.460562280359234</v>
          </cell>
          <cell r="EN39">
            <v>8.836778374359989</v>
          </cell>
          <cell r="EP39">
            <v>18.535047936383059</v>
          </cell>
          <cell r="EQ39">
            <v>10.626779413512716</v>
          </cell>
          <cell r="ES39">
            <v>21.876782310331681</v>
          </cell>
          <cell r="ET39">
            <v>8.5796691355066752</v>
          </cell>
          <cell r="EV39">
            <v>13.7835</v>
          </cell>
          <cell r="EW39">
            <v>659.93600000000004</v>
          </cell>
          <cell r="EX39">
            <v>29.145</v>
          </cell>
          <cell r="EY39">
            <v>905.41460000000006</v>
          </cell>
          <cell r="EZ39">
            <v>6.2443</v>
          </cell>
          <cell r="FA39">
            <v>256.71699999999998</v>
          </cell>
          <cell r="FB39">
            <v>10.6457</v>
          </cell>
          <cell r="FC39">
            <v>611.22949999999992</v>
          </cell>
          <cell r="FD39">
            <v>3.1956000000000002</v>
          </cell>
          <cell r="FE39">
            <v>106.09739999999999</v>
          </cell>
          <cell r="FF39">
            <v>21.601800000000004</v>
          </cell>
          <cell r="FG39">
            <v>781.97030000000007</v>
          </cell>
          <cell r="FH39">
            <v>22.721</v>
          </cell>
          <cell r="FI39">
            <v>492.57760000000002</v>
          </cell>
          <cell r="FJ39">
            <v>18.118300000000001</v>
          </cell>
          <cell r="FK39">
            <v>203.79429999999999</v>
          </cell>
          <cell r="FL39">
            <v>7.5781999999999998</v>
          </cell>
          <cell r="FM39">
            <v>344.84730000000002</v>
          </cell>
          <cell r="FN39">
            <v>21.507244168752493</v>
          </cell>
          <cell r="FO39">
            <v>17.441854816224605</v>
          </cell>
          <cell r="FQ39">
            <v>19.734019557385487</v>
          </cell>
          <cell r="FR39">
            <v>10.404130328801852</v>
          </cell>
          <cell r="FT39">
            <v>72.894159473439771</v>
          </cell>
          <cell r="FU39">
            <v>49.973161496901263</v>
          </cell>
          <cell r="FW39">
            <v>52.530805865278943</v>
          </cell>
          <cell r="FX39">
            <v>32.610458101253293</v>
          </cell>
          <cell r="FZ39">
            <v>22.277600450619602</v>
          </cell>
          <cell r="GA39">
            <v>20.23712456667176</v>
          </cell>
          <cell r="GC39">
            <v>46.950781879287831</v>
          </cell>
          <cell r="GD39">
            <v>24.782139551847429</v>
          </cell>
          <cell r="GF39">
            <v>34.635077681440073</v>
          </cell>
          <cell r="GG39">
            <v>22.811165996992152</v>
          </cell>
          <cell r="GI39">
            <v>81.944724394672804</v>
          </cell>
          <cell r="GJ39">
            <v>63.734997985714031</v>
          </cell>
          <cell r="GL39">
            <v>23.254347998205379</v>
          </cell>
          <cell r="GM39">
            <v>12.950642501768174</v>
          </cell>
          <cell r="GP39">
            <v>473.96</v>
          </cell>
          <cell r="GQ39">
            <v>9133.6283000000076</v>
          </cell>
          <cell r="GR39">
            <v>190.70469999999995</v>
          </cell>
          <cell r="GS39">
            <v>6609.6974000000046</v>
          </cell>
        </row>
        <row r="40">
          <cell r="A40">
            <v>44348</v>
          </cell>
          <cell r="B40">
            <v>7.6</v>
          </cell>
          <cell r="C40">
            <v>4.75</v>
          </cell>
          <cell r="D40">
            <v>10.225</v>
          </cell>
          <cell r="E40">
            <v>10.225</v>
          </cell>
          <cell r="F40">
            <v>15.4</v>
          </cell>
          <cell r="G40">
            <v>14.7225</v>
          </cell>
          <cell r="H40">
            <v>16.3</v>
          </cell>
          <cell r="I40">
            <v>14.7075</v>
          </cell>
          <cell r="J40">
            <v>12.625</v>
          </cell>
          <cell r="L40">
            <v>12.724999999999998</v>
          </cell>
          <cell r="AH40">
            <v>29.638900000000003</v>
          </cell>
          <cell r="AI40">
            <v>236.18480000000002</v>
          </cell>
          <cell r="AJ40">
            <v>86.012500000000003</v>
          </cell>
          <cell r="AK40">
            <v>154.8219</v>
          </cell>
          <cell r="AL40">
            <v>10.420999999999999</v>
          </cell>
          <cell r="AM40">
            <v>257.61970000000002</v>
          </cell>
          <cell r="AN40">
            <v>2453.2172000000005</v>
          </cell>
          <cell r="AO40">
            <v>2957.4479999999999</v>
          </cell>
          <cell r="AP40">
            <v>5317.2370000000001</v>
          </cell>
          <cell r="AQ40">
            <v>265.84819999999996</v>
          </cell>
          <cell r="AS40">
            <v>5.9531999999999998</v>
          </cell>
          <cell r="AT40">
            <v>23.846</v>
          </cell>
          <cell r="AU40">
            <v>1.2209000000000001</v>
          </cell>
          <cell r="AV40">
            <v>20.540900000000001</v>
          </cell>
          <cell r="AW40">
            <v>6.2963000000000005</v>
          </cell>
          <cell r="AX40">
            <v>58.992600000000003</v>
          </cell>
          <cell r="AY40">
            <v>2.4531000000000001</v>
          </cell>
          <cell r="AZ40">
            <v>66.479799999999997</v>
          </cell>
          <cell r="BA40">
            <v>4.8656000000000006</v>
          </cell>
          <cell r="BB40">
            <v>114.0654</v>
          </cell>
          <cell r="BC40">
            <v>13.500500000000001</v>
          </cell>
          <cell r="BD40">
            <v>136.63170000000002</v>
          </cell>
          <cell r="BE40">
            <v>1.6092000000000002</v>
          </cell>
          <cell r="BF40">
            <v>80.810699999999997</v>
          </cell>
          <cell r="BG40">
            <v>11.0695</v>
          </cell>
          <cell r="BH40">
            <v>63.047700000000006</v>
          </cell>
          <cell r="BI40">
            <v>144.83250000000001</v>
          </cell>
          <cell r="BJ40">
            <v>1337.3909000000001</v>
          </cell>
          <cell r="BK40">
            <v>8.9632000000000005</v>
          </cell>
          <cell r="BL40">
            <v>91.149799999999999</v>
          </cell>
          <cell r="BM40">
            <v>4.024</v>
          </cell>
          <cell r="BN40">
            <v>65.7</v>
          </cell>
          <cell r="BO40">
            <v>23.349499999999999</v>
          </cell>
          <cell r="BP40">
            <v>260.99090000000001</v>
          </cell>
          <cell r="BQ40">
            <v>12.632</v>
          </cell>
          <cell r="BR40">
            <v>294.26499999999999</v>
          </cell>
          <cell r="BS40">
            <v>15.271700000000001</v>
          </cell>
          <cell r="BT40">
            <v>170.1927</v>
          </cell>
          <cell r="BU40">
            <v>1.6759999999999999</v>
          </cell>
          <cell r="BV40">
            <v>80.120100000000008</v>
          </cell>
          <cell r="BW40">
            <v>16.567400000000003</v>
          </cell>
          <cell r="BX40">
            <v>429.20620000000002</v>
          </cell>
          <cell r="BY40">
            <v>15.211900000000002</v>
          </cell>
          <cell r="BZ40">
            <v>1062.1510000000001</v>
          </cell>
          <cell r="CA40">
            <v>39.785812672176306</v>
          </cell>
          <cell r="CB40">
            <v>43.383359892644471</v>
          </cell>
          <cell r="CD40">
            <v>46.157097223359813</v>
          </cell>
          <cell r="CE40">
            <v>55.820660243708893</v>
          </cell>
          <cell r="CG40">
            <v>71.862427139748746</v>
          </cell>
          <cell r="CH40">
            <v>63.418576228204898</v>
          </cell>
          <cell r="CJ40">
            <v>61.234804940687297</v>
          </cell>
          <cell r="CK40">
            <v>45.506967529986554</v>
          </cell>
          <cell r="CM40">
            <v>48.917296941795456</v>
          </cell>
          <cell r="CN40">
            <v>40.792022821995104</v>
          </cell>
          <cell r="CP40">
            <v>71.751809192252139</v>
          </cell>
          <cell r="CQ40">
            <v>51.06166797309848</v>
          </cell>
          <cell r="CS40">
            <v>60.602473278647771</v>
          </cell>
          <cell r="CT40">
            <v>61.667916501156405</v>
          </cell>
          <cell r="CV40">
            <v>37.710980622431002</v>
          </cell>
          <cell r="CW40">
            <v>32.702430064855655</v>
          </cell>
          <cell r="CY40">
            <v>23.793627120984585</v>
          </cell>
          <cell r="CZ40">
            <v>15.664872626245621</v>
          </cell>
          <cell r="DB40">
            <v>28.277635219564441</v>
          </cell>
          <cell r="DC40">
            <v>23.403483057560191</v>
          </cell>
          <cell r="DE40">
            <v>26.909791252485089</v>
          </cell>
          <cell r="DF40">
            <v>18.396118721461189</v>
          </cell>
          <cell r="DH40">
            <v>56.507702520396577</v>
          </cell>
          <cell r="DI40">
            <v>44.891779751707816</v>
          </cell>
          <cell r="DK40">
            <v>16.259135528815705</v>
          </cell>
          <cell r="DL40">
            <v>17.319019931014562</v>
          </cell>
          <cell r="DN40">
            <v>30.958498398999456</v>
          </cell>
          <cell r="DO40">
            <v>33.562038794848426</v>
          </cell>
          <cell r="DQ40">
            <v>22.433174224343677</v>
          </cell>
          <cell r="DR40">
            <v>17.981542709008099</v>
          </cell>
          <cell r="DT40">
            <v>22.519906563492157</v>
          </cell>
          <cell r="DU40">
            <v>15.407362009216083</v>
          </cell>
          <cell r="DW40">
            <v>28.734733991151664</v>
          </cell>
          <cell r="DX40">
            <v>20.542233919659253</v>
          </cell>
          <cell r="DZ40">
            <v>25.506</v>
          </cell>
          <cell r="EA40">
            <v>1920.9143000000004</v>
          </cell>
          <cell r="EB40">
            <v>10.066000000000001</v>
          </cell>
          <cell r="EC40">
            <v>577.79409999999996</v>
          </cell>
          <cell r="ED40">
            <v>85.544100000000014</v>
          </cell>
          <cell r="EE40">
            <v>1126.4356</v>
          </cell>
          <cell r="EF40">
            <v>24.335799999999999</v>
          </cell>
          <cell r="EG40">
            <v>898.69900000000007</v>
          </cell>
          <cell r="EJ40">
            <v>57.337332392378265</v>
          </cell>
          <cell r="EK40">
            <v>21.651841209157531</v>
          </cell>
          <cell r="EM40">
            <v>17.754420822571031</v>
          </cell>
          <cell r="EN40">
            <v>8.7126483292231622</v>
          </cell>
          <cell r="EP40">
            <v>18.337200344617571</v>
          </cell>
          <cell r="EQ40">
            <v>11.243017266144642</v>
          </cell>
          <cell r="ES40">
            <v>20.829937787128429</v>
          </cell>
          <cell r="ET40">
            <v>9.3080459642216127</v>
          </cell>
          <cell r="EV40">
            <v>12.796200000000001</v>
          </cell>
          <cell r="EW40">
            <v>931.3451</v>
          </cell>
          <cell r="EX40">
            <v>39.376400000000004</v>
          </cell>
          <cell r="EY40">
            <v>1335.9986000000001</v>
          </cell>
          <cell r="EZ40">
            <v>11.6755</v>
          </cell>
          <cell r="FA40">
            <v>369.22480000000002</v>
          </cell>
          <cell r="FB40">
            <v>15.970499999999999</v>
          </cell>
          <cell r="FC40">
            <v>859.88040000000012</v>
          </cell>
          <cell r="FD40">
            <v>4.8991999999999996</v>
          </cell>
          <cell r="FE40">
            <v>137.30270000000002</v>
          </cell>
          <cell r="FF40">
            <v>37.998800000000003</v>
          </cell>
          <cell r="FG40">
            <v>1055.6266000000001</v>
          </cell>
          <cell r="FH40">
            <v>24.149700000000003</v>
          </cell>
          <cell r="FI40">
            <v>607.68409999999994</v>
          </cell>
          <cell r="FJ40">
            <v>16.108500000000003</v>
          </cell>
          <cell r="FK40">
            <v>267.2944</v>
          </cell>
          <cell r="FL40">
            <v>12.3218</v>
          </cell>
          <cell r="FM40">
            <v>521.95180000000005</v>
          </cell>
          <cell r="FN40">
            <v>23.718775886591331</v>
          </cell>
          <cell r="FO40">
            <v>17.079435753728671</v>
          </cell>
          <cell r="FQ40">
            <v>20.088492091709753</v>
          </cell>
          <cell r="FR40">
            <v>10.592670456391197</v>
          </cell>
          <cell r="FT40">
            <v>73.035869984154857</v>
          </cell>
          <cell r="FU40">
            <v>49.290433903681446</v>
          </cell>
          <cell r="FW40">
            <v>48.845546476315711</v>
          </cell>
          <cell r="FX40">
            <v>31.077153171534086</v>
          </cell>
          <cell r="FZ40">
            <v>16.966545558458524</v>
          </cell>
          <cell r="GA40">
            <v>19.287459023019942</v>
          </cell>
          <cell r="GC40">
            <v>43.726870322220698</v>
          </cell>
          <cell r="GD40">
            <v>25.729182080102941</v>
          </cell>
          <cell r="GF40">
            <v>34.751040385594855</v>
          </cell>
          <cell r="GG40">
            <v>22.790042392091546</v>
          </cell>
          <cell r="GI40">
            <v>87.378495825185453</v>
          </cell>
          <cell r="GJ40">
            <v>64.709957260608533</v>
          </cell>
          <cell r="GL40">
            <v>22.156649190864972</v>
          </cell>
          <cell r="GM40">
            <v>12.661869544275925</v>
          </cell>
          <cell r="GP40">
            <v>558.99250000000006</v>
          </cell>
          <cell r="GQ40">
            <v>12472.401299999998</v>
          </cell>
          <cell r="GR40">
            <v>256.80839999999995</v>
          </cell>
          <cell r="GS40">
            <v>9215.178700000004</v>
          </cell>
        </row>
        <row r="41">
          <cell r="A41">
            <v>44317</v>
          </cell>
          <cell r="B41">
            <v>7.6</v>
          </cell>
          <cell r="C41">
            <v>4.6750000000000007</v>
          </cell>
          <cell r="D41">
            <v>10.199999999999999</v>
          </cell>
          <cell r="E41">
            <v>10.199999999999999</v>
          </cell>
          <cell r="F41">
            <v>14.1</v>
          </cell>
          <cell r="G41">
            <v>13.1775</v>
          </cell>
          <cell r="H41">
            <v>16.3</v>
          </cell>
          <cell r="I41">
            <v>14.6975</v>
          </cell>
          <cell r="J41">
            <v>12.6</v>
          </cell>
          <cell r="L41">
            <v>12.6</v>
          </cell>
          <cell r="AH41">
            <v>25.272700000000004</v>
          </cell>
          <cell r="AI41">
            <v>265.31169999999997</v>
          </cell>
          <cell r="AJ41">
            <v>86.714099999999988</v>
          </cell>
          <cell r="AK41">
            <v>114.88630000000001</v>
          </cell>
          <cell r="AL41">
            <v>10.736699999999999</v>
          </cell>
          <cell r="AM41">
            <v>313.57090000000011</v>
          </cell>
          <cell r="AN41">
            <v>2357.6560999999997</v>
          </cell>
          <cell r="AO41">
            <v>2589.1076000000007</v>
          </cell>
          <cell r="AP41">
            <v>4827.607</v>
          </cell>
          <cell r="AQ41">
            <v>257.38830000000002</v>
          </cell>
          <cell r="AS41">
            <v>1.7185000000000001</v>
          </cell>
          <cell r="AT41">
            <v>36.390900000000002</v>
          </cell>
          <cell r="AU41">
            <v>3.5138000000000003</v>
          </cell>
          <cell r="AV41">
            <v>16.744599999999998</v>
          </cell>
          <cell r="AW41">
            <v>3.2934000000000001</v>
          </cell>
          <cell r="AX41">
            <v>73.206700000000012</v>
          </cell>
          <cell r="AY41">
            <v>0.71599999999999997</v>
          </cell>
          <cell r="AZ41">
            <v>73.380499999999998</v>
          </cell>
          <cell r="BA41">
            <v>12.9495</v>
          </cell>
          <cell r="BB41">
            <v>123.9229</v>
          </cell>
          <cell r="BC41">
            <v>16.728099999999998</v>
          </cell>
          <cell r="BD41">
            <v>131.4204</v>
          </cell>
          <cell r="BE41">
            <v>12.186299999999999</v>
          </cell>
          <cell r="BF41">
            <v>113.41730000000001</v>
          </cell>
          <cell r="BG41">
            <v>11.6029</v>
          </cell>
          <cell r="BH41">
            <v>70.585800000000006</v>
          </cell>
          <cell r="BI41">
            <v>149.85929999999999</v>
          </cell>
          <cell r="BJ41">
            <v>1280.7350000000001</v>
          </cell>
          <cell r="BK41">
            <v>17.9421</v>
          </cell>
          <cell r="BL41">
            <v>103.349</v>
          </cell>
          <cell r="BM41">
            <v>2.7589999999999999</v>
          </cell>
          <cell r="BN41">
            <v>55.599000000000004</v>
          </cell>
          <cell r="BO41">
            <v>16.904</v>
          </cell>
          <cell r="BP41">
            <v>240.82620000000003</v>
          </cell>
          <cell r="BQ41">
            <v>11.5344</v>
          </cell>
          <cell r="BR41">
            <v>335.73550000000006</v>
          </cell>
          <cell r="BS41">
            <v>7.2847</v>
          </cell>
          <cell r="BT41">
            <v>198.0857</v>
          </cell>
          <cell r="BU41">
            <v>1.9599000000000002</v>
          </cell>
          <cell r="BV41">
            <v>82.855800000000002</v>
          </cell>
          <cell r="BW41">
            <v>17.346699999999998</v>
          </cell>
          <cell r="BX41">
            <v>346.64490000000001</v>
          </cell>
          <cell r="BY41">
            <v>15.780199999999999</v>
          </cell>
          <cell r="BZ41">
            <v>755.40869999999995</v>
          </cell>
          <cell r="CA41">
            <v>29.007681117253416</v>
          </cell>
          <cell r="CB41">
            <v>41.039127913846585</v>
          </cell>
          <cell r="CD41">
            <v>41.527548522966583</v>
          </cell>
          <cell r="CE41">
            <v>57.785542801858519</v>
          </cell>
          <cell r="CG41">
            <v>68.367340742090249</v>
          </cell>
          <cell r="CH41">
            <v>61.957551699502908</v>
          </cell>
          <cell r="CJ41">
            <v>71.265363128491614</v>
          </cell>
          <cell r="CK41">
            <v>42.360035704308366</v>
          </cell>
          <cell r="CM41">
            <v>40.735619135873968</v>
          </cell>
          <cell r="CN41">
            <v>40.616697156054293</v>
          </cell>
          <cell r="CP41">
            <v>63.384640216163234</v>
          </cell>
          <cell r="CQ41">
            <v>52.016824633009797</v>
          </cell>
          <cell r="CS41">
            <v>46.192478438902704</v>
          </cell>
          <cell r="CT41">
            <v>61.116379952617457</v>
          </cell>
          <cell r="CV41">
            <v>34.646398745141305</v>
          </cell>
          <cell r="CW41">
            <v>33.28823644415732</v>
          </cell>
          <cell r="CY41">
            <v>23.818088700534439</v>
          </cell>
          <cell r="CZ41">
            <v>15.283213857667668</v>
          </cell>
          <cell r="DB41">
            <v>24.883954498079937</v>
          </cell>
          <cell r="DC41">
            <v>24.186194351179015</v>
          </cell>
          <cell r="DE41">
            <v>31.567959405581732</v>
          </cell>
          <cell r="DF41">
            <v>20.368154103491069</v>
          </cell>
          <cell r="DH41">
            <v>59.822615948887837</v>
          </cell>
          <cell r="DI41">
            <v>44.407821075946053</v>
          </cell>
          <cell r="DK41">
            <v>14.031349701761687</v>
          </cell>
          <cell r="DL41">
            <v>16.287627909470398</v>
          </cell>
          <cell r="DN41">
            <v>54.55578129504304</v>
          </cell>
          <cell r="DO41">
            <v>30.805929453766726</v>
          </cell>
          <cell r="DQ41">
            <v>24.624164498188684</v>
          </cell>
          <cell r="DR41">
            <v>18.117873462087147</v>
          </cell>
          <cell r="DT41">
            <v>25.293802279396086</v>
          </cell>
          <cell r="DU41">
            <v>15.255664802799638</v>
          </cell>
          <cell r="DW41">
            <v>32.588382910229278</v>
          </cell>
          <cell r="DX41">
            <v>20.660062956648499</v>
          </cell>
          <cell r="DZ41">
            <v>20.274000000000001</v>
          </cell>
          <cell r="EA41">
            <v>1764.3828000000001</v>
          </cell>
          <cell r="EB41">
            <v>5.7240000000000002</v>
          </cell>
          <cell r="EC41">
            <v>364.47830000000005</v>
          </cell>
          <cell r="ED41">
            <v>61.777300000000004</v>
          </cell>
          <cell r="EE41">
            <v>1049.4717000000001</v>
          </cell>
          <cell r="EF41">
            <v>18.248999999999999</v>
          </cell>
          <cell r="EG41">
            <v>974.95360000000005</v>
          </cell>
          <cell r="EJ41">
            <v>58.04947223044293</v>
          </cell>
          <cell r="EK41">
            <v>21.472644881824962</v>
          </cell>
          <cell r="EM41">
            <v>21.39832285115304</v>
          </cell>
          <cell r="EN41">
            <v>9.4685066298871554</v>
          </cell>
          <cell r="EP41">
            <v>17.781013414312376</v>
          </cell>
          <cell r="EQ41">
            <v>11.184470529314892</v>
          </cell>
          <cell r="ES41">
            <v>22.331415420023013</v>
          </cell>
          <cell r="ET41">
            <v>8.4994254085527761</v>
          </cell>
          <cell r="EV41">
            <v>11.435600000000001</v>
          </cell>
          <cell r="EW41">
            <v>789.30289999999979</v>
          </cell>
          <cell r="EX41">
            <v>25.387599999999999</v>
          </cell>
          <cell r="EY41">
            <v>811.19290000000001</v>
          </cell>
          <cell r="EZ41">
            <v>11.0129</v>
          </cell>
          <cell r="FA41">
            <v>296.85680000000002</v>
          </cell>
          <cell r="FB41">
            <v>13.197600000000001</v>
          </cell>
          <cell r="FC41">
            <v>716.3282999999999</v>
          </cell>
          <cell r="FD41">
            <v>3.9768000000000003</v>
          </cell>
          <cell r="FE41">
            <v>130.0556</v>
          </cell>
          <cell r="FF41">
            <v>26.269099999999998</v>
          </cell>
          <cell r="FG41">
            <v>967.9085</v>
          </cell>
          <cell r="FH41">
            <v>20.770200000000003</v>
          </cell>
          <cell r="FI41">
            <v>596.47209999999995</v>
          </cell>
          <cell r="FJ41">
            <v>14.8666</v>
          </cell>
          <cell r="FK41">
            <v>235.65949999999998</v>
          </cell>
          <cell r="FL41">
            <v>10.4657</v>
          </cell>
          <cell r="FM41">
            <v>438.04660000000001</v>
          </cell>
          <cell r="FN41">
            <v>24.005990066109344</v>
          </cell>
          <cell r="FO41">
            <v>17.493813211632702</v>
          </cell>
          <cell r="FQ41">
            <v>20.047050528604515</v>
          </cell>
          <cell r="FR41">
            <v>11.515114222523396</v>
          </cell>
          <cell r="FT41">
            <v>71.402872994397484</v>
          </cell>
          <cell r="FU41">
            <v>47.367409134640006</v>
          </cell>
          <cell r="FW41">
            <v>50.517965387646228</v>
          </cell>
          <cell r="FX41">
            <v>31.670275905614801</v>
          </cell>
          <cell r="FZ41">
            <v>20.641621404144036</v>
          </cell>
          <cell r="GA41">
            <v>20.420467861437725</v>
          </cell>
          <cell r="GC41">
            <v>44.511262281539913</v>
          </cell>
          <cell r="GD41">
            <v>25.752754315103132</v>
          </cell>
          <cell r="GF41">
            <v>35.311633975599655</v>
          </cell>
          <cell r="GG41">
            <v>23.192373289546989</v>
          </cell>
          <cell r="GI41">
            <v>84.462513284812928</v>
          </cell>
          <cell r="GJ41">
            <v>63.694460439744645</v>
          </cell>
          <cell r="GL41">
            <v>22.448589200913464</v>
          </cell>
          <cell r="GM41">
            <v>13.148669570771695</v>
          </cell>
          <cell r="GP41">
            <v>541.29780000000017</v>
          </cell>
          <cell r="GQ41">
            <v>11557.011400000009</v>
          </cell>
          <cell r="GR41">
            <v>209.02179999999993</v>
          </cell>
          <cell r="GS41">
            <v>7480.2552000000023</v>
          </cell>
        </row>
        <row r="42">
          <cell r="A42">
            <v>44287</v>
          </cell>
          <cell r="B42">
            <v>7.6</v>
          </cell>
          <cell r="C42">
            <v>4.55</v>
          </cell>
          <cell r="D42">
            <v>10.199999999999999</v>
          </cell>
          <cell r="E42">
            <v>10.206</v>
          </cell>
          <cell r="F42">
            <v>14.3</v>
          </cell>
          <cell r="G42">
            <v>13.104000000000003</v>
          </cell>
          <cell r="H42">
            <v>16.100000000000001</v>
          </cell>
          <cell r="I42">
            <v>14.596</v>
          </cell>
          <cell r="J42">
            <v>12.6</v>
          </cell>
          <cell r="L42">
            <v>12.68</v>
          </cell>
          <cell r="AH42">
            <v>15.2384</v>
          </cell>
          <cell r="AI42">
            <v>212.62340000000003</v>
          </cell>
          <cell r="AJ42">
            <v>69.995800000000003</v>
          </cell>
          <cell r="AK42">
            <v>122.2854</v>
          </cell>
          <cell r="AL42">
            <v>13.4964</v>
          </cell>
          <cell r="AM42">
            <v>310.9717</v>
          </cell>
          <cell r="AN42">
            <v>2224.5441000000001</v>
          </cell>
          <cell r="AO42">
            <v>2521.4713000000002</v>
          </cell>
          <cell r="AP42">
            <v>4934.5503000000008</v>
          </cell>
          <cell r="AQ42">
            <v>214.80350000000004</v>
          </cell>
          <cell r="AS42">
            <v>3.0996000000000001</v>
          </cell>
          <cell r="AT42">
            <v>29.713100000000001</v>
          </cell>
          <cell r="AU42">
            <v>0.98810000000000009</v>
          </cell>
          <cell r="AV42">
            <v>15.7179</v>
          </cell>
          <cell r="AW42">
            <v>4.6686000000000005</v>
          </cell>
          <cell r="AX42">
            <v>76.282599999999988</v>
          </cell>
          <cell r="AY42">
            <v>4.1306000000000003</v>
          </cell>
          <cell r="AZ42">
            <v>50.849800000000002</v>
          </cell>
          <cell r="BA42">
            <v>9.1487000000000016</v>
          </cell>
          <cell r="BB42">
            <v>122.9803</v>
          </cell>
          <cell r="BC42">
            <v>7.6518999999999995</v>
          </cell>
          <cell r="BD42">
            <v>103.58129999999998</v>
          </cell>
          <cell r="BE42">
            <v>6.0164999999999997</v>
          </cell>
          <cell r="BF42">
            <v>133.08250000000001</v>
          </cell>
          <cell r="BG42">
            <v>8.694799999999999</v>
          </cell>
          <cell r="BH42">
            <v>73.562399999999997</v>
          </cell>
          <cell r="BI42">
            <v>135.45959999999999</v>
          </cell>
          <cell r="BJ42">
            <v>1156.4835</v>
          </cell>
          <cell r="BK42">
            <v>10.565400000000002</v>
          </cell>
          <cell r="BL42">
            <v>97.342699999999994</v>
          </cell>
          <cell r="BM42">
            <v>2.681</v>
          </cell>
          <cell r="BN42">
            <v>70.826000000000008</v>
          </cell>
          <cell r="BO42">
            <v>19.1831</v>
          </cell>
          <cell r="BP42">
            <v>211.90539999999999</v>
          </cell>
          <cell r="BQ42">
            <v>11.5909</v>
          </cell>
          <cell r="BR42">
            <v>313.01929999999999</v>
          </cell>
          <cell r="BS42">
            <v>3.9401999999999999</v>
          </cell>
          <cell r="BT42">
            <v>157.0421</v>
          </cell>
          <cell r="BU42">
            <v>2.1993</v>
          </cell>
          <cell r="BV42">
            <v>97.923300000000012</v>
          </cell>
          <cell r="BW42">
            <v>12.1959</v>
          </cell>
          <cell r="BX42">
            <v>333.71040000000005</v>
          </cell>
          <cell r="BY42">
            <v>14.760199999999999</v>
          </cell>
          <cell r="BZ42">
            <v>815.63799999999992</v>
          </cell>
          <cell r="CA42">
            <v>50.429603819847728</v>
          </cell>
          <cell r="CB42">
            <v>42.109251474938659</v>
          </cell>
          <cell r="CD42">
            <v>64.055662382349965</v>
          </cell>
          <cell r="CE42">
            <v>57.050572913684398</v>
          </cell>
          <cell r="CG42">
            <v>68.317932570792095</v>
          </cell>
          <cell r="CH42">
            <v>60.398688560694055</v>
          </cell>
          <cell r="CJ42">
            <v>39.991090882680481</v>
          </cell>
          <cell r="CK42">
            <v>44.622468524949952</v>
          </cell>
          <cell r="CM42">
            <v>36.16945576967219</v>
          </cell>
          <cell r="CN42">
            <v>38.317650875790676</v>
          </cell>
          <cell r="CP42">
            <v>75.190789215750343</v>
          </cell>
          <cell r="CQ42">
            <v>53.624680323571923</v>
          </cell>
          <cell r="CS42">
            <v>42.669608576414859</v>
          </cell>
          <cell r="CT42">
            <v>55.568883962955312</v>
          </cell>
          <cell r="CV42">
            <v>41.72797534158348</v>
          </cell>
          <cell r="CW42">
            <v>32.944803323436972</v>
          </cell>
          <cell r="CY42">
            <v>24.382150840545815</v>
          </cell>
          <cell r="CZ42">
            <v>16.617016844598304</v>
          </cell>
          <cell r="DB42">
            <v>30.282753137600089</v>
          </cell>
          <cell r="DC42">
            <v>24.791903244927461</v>
          </cell>
          <cell r="DE42">
            <v>31.992167101827675</v>
          </cell>
          <cell r="DF42">
            <v>19.39396549289809</v>
          </cell>
          <cell r="DH42">
            <v>56.760085700434239</v>
          </cell>
          <cell r="DI42">
            <v>43.91257089248316</v>
          </cell>
          <cell r="DK42">
            <v>25.206282514731384</v>
          </cell>
          <cell r="DL42">
            <v>16.638958684017247</v>
          </cell>
          <cell r="DN42">
            <v>53.136185980407092</v>
          </cell>
          <cell r="DO42">
            <v>31.40577845049194</v>
          </cell>
          <cell r="DQ42">
            <v>23.434456417951164</v>
          </cell>
          <cell r="DR42">
            <v>17.386550494111205</v>
          </cell>
          <cell r="DT42">
            <v>24.170483523151223</v>
          </cell>
          <cell r="DU42">
            <v>14.639881765746585</v>
          </cell>
          <cell r="DW42">
            <v>34.954329887128907</v>
          </cell>
          <cell r="DX42">
            <v>20.326860690649529</v>
          </cell>
          <cell r="DZ42">
            <v>21.266000000000002</v>
          </cell>
          <cell r="EA42">
            <v>1942.4293</v>
          </cell>
          <cell r="EB42">
            <v>5.3940000000000001</v>
          </cell>
          <cell r="EC42">
            <v>331.26240000000001</v>
          </cell>
          <cell r="ED42">
            <v>68.6554</v>
          </cell>
          <cell r="EE42">
            <v>1095.9543000000001</v>
          </cell>
          <cell r="EF42">
            <v>18.326000000000001</v>
          </cell>
          <cell r="EG42">
            <v>809.54540000000009</v>
          </cell>
          <cell r="EJ42">
            <v>57.719270196557886</v>
          </cell>
          <cell r="EK42">
            <v>19.9522734752817</v>
          </cell>
          <cell r="EM42">
            <v>20.863181312569523</v>
          </cell>
          <cell r="EN42">
            <v>9.7875246330401531</v>
          </cell>
          <cell r="EP42">
            <v>18.980074400556987</v>
          </cell>
          <cell r="EQ42">
            <v>10.653816130836841</v>
          </cell>
          <cell r="ES42">
            <v>22.285277747462622</v>
          </cell>
          <cell r="ET42">
            <v>9.187791197380653</v>
          </cell>
          <cell r="EV42">
            <v>8.2547999999999995</v>
          </cell>
          <cell r="EW42">
            <v>807.46119999999985</v>
          </cell>
          <cell r="EX42">
            <v>22.423500000000001</v>
          </cell>
          <cell r="EY42">
            <v>880.41449999999998</v>
          </cell>
          <cell r="EZ42">
            <v>8.6911000000000005</v>
          </cell>
          <cell r="FA42">
            <v>281.69850000000002</v>
          </cell>
          <cell r="FB42">
            <v>14.289899999999999</v>
          </cell>
          <cell r="FC42">
            <v>688.8703999999999</v>
          </cell>
          <cell r="FD42">
            <v>12.903200000000002</v>
          </cell>
          <cell r="FE42">
            <v>126.49369999999999</v>
          </cell>
          <cell r="FF42">
            <v>36.950099999999999</v>
          </cell>
          <cell r="FG42">
            <v>952.41890000000001</v>
          </cell>
          <cell r="FH42">
            <v>27.9604</v>
          </cell>
          <cell r="FI42">
            <v>642.2270000000002</v>
          </cell>
          <cell r="FJ42">
            <v>19.462299999999999</v>
          </cell>
          <cell r="FK42">
            <v>220.19120000000001</v>
          </cell>
          <cell r="FL42">
            <v>12.843</v>
          </cell>
          <cell r="FM42">
            <v>444.48760000000004</v>
          </cell>
          <cell r="FN42">
            <v>30.090274749236812</v>
          </cell>
          <cell r="FO42">
            <v>17.50722771570944</v>
          </cell>
          <cell r="FQ42">
            <v>19.525618213035433</v>
          </cell>
          <cell r="FR42">
            <v>10.620160390361587</v>
          </cell>
          <cell r="FT42">
            <v>73.368054676623203</v>
          </cell>
          <cell r="FU42">
            <v>47.863540984421284</v>
          </cell>
          <cell r="FW42">
            <v>48.21501899943317</v>
          </cell>
          <cell r="FX42">
            <v>32.616654453435658</v>
          </cell>
          <cell r="FZ42">
            <v>12.61531248062496</v>
          </cell>
          <cell r="GA42">
            <v>21.523420533987071</v>
          </cell>
          <cell r="GC42">
            <v>45.506661686977843</v>
          </cell>
          <cell r="GD42">
            <v>26.070367251216879</v>
          </cell>
          <cell r="GF42">
            <v>35.437576000343348</v>
          </cell>
          <cell r="GG42">
            <v>22.453368357294217</v>
          </cell>
          <cell r="GI42">
            <v>86.377344918123768</v>
          </cell>
          <cell r="GJ42">
            <v>64.183207594127282</v>
          </cell>
          <cell r="GL42">
            <v>22.385517402476058</v>
          </cell>
          <cell r="GM42">
            <v>12.589617573133648</v>
          </cell>
          <cell r="GP42">
            <v>464.07680000000011</v>
          </cell>
          <cell r="GQ42">
            <v>11303.765899999993</v>
          </cell>
          <cell r="GR42">
            <v>223.13830000000002</v>
          </cell>
          <cell r="GS42">
            <v>7413.1925000000047</v>
          </cell>
        </row>
        <row r="43">
          <cell r="A43">
            <v>44256</v>
          </cell>
          <cell r="B43">
            <v>7.6</v>
          </cell>
          <cell r="C43">
            <v>4.3250000000000002</v>
          </cell>
          <cell r="D43">
            <v>10.125</v>
          </cell>
          <cell r="E43">
            <v>10.129999999999999</v>
          </cell>
          <cell r="F43">
            <v>14.525</v>
          </cell>
          <cell r="G43">
            <v>13.510000000000002</v>
          </cell>
          <cell r="H43">
            <v>15.8</v>
          </cell>
          <cell r="I43">
            <v>14.307499999999999</v>
          </cell>
          <cell r="J43">
            <v>12.525</v>
          </cell>
          <cell r="L43">
            <v>12.724999999999998</v>
          </cell>
          <cell r="AH43">
            <v>24.818899999999999</v>
          </cell>
          <cell r="AI43">
            <v>339.07220000000001</v>
          </cell>
          <cell r="AJ43">
            <v>97.898200000000003</v>
          </cell>
          <cell r="AK43">
            <v>176.39179999999999</v>
          </cell>
          <cell r="AL43">
            <v>35.008600000000001</v>
          </cell>
          <cell r="AM43">
            <v>442.11809999999991</v>
          </cell>
          <cell r="AN43">
            <v>3218.8555000000006</v>
          </cell>
          <cell r="AO43">
            <v>3066.5681</v>
          </cell>
          <cell r="AP43">
            <v>6112.1669000000011</v>
          </cell>
          <cell r="AQ43">
            <v>494.40389999999996</v>
          </cell>
          <cell r="AS43">
            <v>2.8991000000000002</v>
          </cell>
          <cell r="AT43">
            <v>49.465100000000007</v>
          </cell>
          <cell r="AU43">
            <v>0.88800000000000001</v>
          </cell>
          <cell r="AV43">
            <v>27.806799999999999</v>
          </cell>
          <cell r="AW43">
            <v>6.7563000000000004</v>
          </cell>
          <cell r="AX43">
            <v>89.938299999999998</v>
          </cell>
          <cell r="AY43">
            <v>8.5827000000000009</v>
          </cell>
          <cell r="AZ43">
            <v>96.203800000000001</v>
          </cell>
          <cell r="BA43">
            <v>7.9815000000000005</v>
          </cell>
          <cell r="BB43">
            <v>171.0086</v>
          </cell>
          <cell r="BC43">
            <v>13.813700000000001</v>
          </cell>
          <cell r="BD43">
            <v>186.33600000000001</v>
          </cell>
          <cell r="BE43">
            <v>8.1165000000000003</v>
          </cell>
          <cell r="BF43">
            <v>157.4229</v>
          </cell>
          <cell r="BG43">
            <v>14.680400000000002</v>
          </cell>
          <cell r="BH43">
            <v>129.91050000000001</v>
          </cell>
          <cell r="BI43">
            <v>200.7662</v>
          </cell>
          <cell r="BJ43">
            <v>1688.5885999999998</v>
          </cell>
          <cell r="BK43">
            <v>21.873699999999996</v>
          </cell>
          <cell r="BL43">
            <v>160.88239999999999</v>
          </cell>
          <cell r="BM43">
            <v>4.6870000000000003</v>
          </cell>
          <cell r="BN43">
            <v>114.63</v>
          </cell>
          <cell r="BO43">
            <v>30.808900000000001</v>
          </cell>
          <cell r="BP43">
            <v>266.21070000000003</v>
          </cell>
          <cell r="BQ43">
            <v>3.7680000000000002</v>
          </cell>
          <cell r="BR43">
            <v>514.4421000000001</v>
          </cell>
          <cell r="BS43">
            <v>15.609699999999998</v>
          </cell>
          <cell r="BT43">
            <v>304.51370000000003</v>
          </cell>
          <cell r="BU43">
            <v>8.0342000000000002</v>
          </cell>
          <cell r="BV43">
            <v>136.03829999999999</v>
          </cell>
          <cell r="BW43">
            <v>18.3063</v>
          </cell>
          <cell r="BX43">
            <v>414.84019999999998</v>
          </cell>
          <cell r="BY43">
            <v>17.242599999999999</v>
          </cell>
          <cell r="BZ43">
            <v>751.85490000000004</v>
          </cell>
          <cell r="CA43">
            <v>36.076058086992511</v>
          </cell>
          <cell r="CB43">
            <v>42.171084259407131</v>
          </cell>
          <cell r="CD43">
            <v>57.505630630630634</v>
          </cell>
          <cell r="CE43">
            <v>50.199318152394376</v>
          </cell>
          <cell r="CG43">
            <v>68.199058656365168</v>
          </cell>
          <cell r="CH43">
            <v>62.694595072399643</v>
          </cell>
          <cell r="CJ43">
            <v>33.788120288487299</v>
          </cell>
          <cell r="CK43">
            <v>42.85999617478727</v>
          </cell>
          <cell r="CM43">
            <v>45.214546137943998</v>
          </cell>
          <cell r="CN43">
            <v>39.485949829423781</v>
          </cell>
          <cell r="CP43">
            <v>61.26415804599781</v>
          </cell>
          <cell r="CQ43">
            <v>51.152736991241632</v>
          </cell>
          <cell r="CS43">
            <v>69.773091849935327</v>
          </cell>
          <cell r="CT43">
            <v>61.086309552168082</v>
          </cell>
          <cell r="CV43">
            <v>40.970464020053946</v>
          </cell>
          <cell r="CW43">
            <v>30.943137775622446</v>
          </cell>
          <cell r="CY43">
            <v>23.861703314601762</v>
          </cell>
          <cell r="CZ43">
            <v>15.545295639210167</v>
          </cell>
          <cell r="DB43">
            <v>27.010770925815024</v>
          </cell>
          <cell r="DC43">
            <v>24.255384678498086</v>
          </cell>
          <cell r="DE43">
            <v>31.40622999786644</v>
          </cell>
          <cell r="DF43">
            <v>18.72324871325133</v>
          </cell>
          <cell r="DH43">
            <v>53.276540220520694</v>
          </cell>
          <cell r="DI43">
            <v>45.591732037818161</v>
          </cell>
          <cell r="DK43">
            <v>15.437075371549895</v>
          </cell>
          <cell r="DL43">
            <v>15.749958838905291</v>
          </cell>
          <cell r="DN43">
            <v>37.381519183584572</v>
          </cell>
          <cell r="DO43">
            <v>31.397643521457326</v>
          </cell>
          <cell r="DQ43">
            <v>17.087264444499763</v>
          </cell>
          <cell r="DR43">
            <v>16.93195445694338</v>
          </cell>
          <cell r="DT43">
            <v>19.503941266121501</v>
          </cell>
          <cell r="DU43">
            <v>15.121612370257271</v>
          </cell>
          <cell r="DW43">
            <v>33.550189646573024</v>
          </cell>
          <cell r="DX43">
            <v>22.930175755986955</v>
          </cell>
          <cell r="DZ43">
            <v>24.263999999999999</v>
          </cell>
          <cell r="EA43">
            <v>2364.1158999999998</v>
          </cell>
          <cell r="EB43">
            <v>6.4160000000000004</v>
          </cell>
          <cell r="EC43">
            <v>507.12549999999999</v>
          </cell>
          <cell r="ED43">
            <v>110.00870000000002</v>
          </cell>
          <cell r="EE43">
            <v>1400.7551000000001</v>
          </cell>
          <cell r="EF43">
            <v>26.5761</v>
          </cell>
          <cell r="EG43">
            <v>1035.5674000000001</v>
          </cell>
          <cell r="EJ43">
            <v>57.921571051763927</v>
          </cell>
          <cell r="EK43">
            <v>21.923220980832625</v>
          </cell>
          <cell r="EM43">
            <v>21.785068578553616</v>
          </cell>
          <cell r="EN43">
            <v>8.7944388519212708</v>
          </cell>
          <cell r="EP43">
            <v>18.200595952865545</v>
          </cell>
          <cell r="EQ43">
            <v>11.022345162262837</v>
          </cell>
          <cell r="ES43">
            <v>21.276635774248291</v>
          </cell>
          <cell r="ET43">
            <v>8.8204860446553273</v>
          </cell>
          <cell r="EV43">
            <v>14.486299999999998</v>
          </cell>
          <cell r="EW43">
            <v>1075.4057999999998</v>
          </cell>
          <cell r="EX43">
            <v>14.2804</v>
          </cell>
          <cell r="EY43">
            <v>930.24980000000016</v>
          </cell>
          <cell r="EZ43">
            <v>10.6706</v>
          </cell>
          <cell r="FA43">
            <v>366.22379999999998</v>
          </cell>
          <cell r="FB43">
            <v>25.401599999999998</v>
          </cell>
          <cell r="FC43">
            <v>963.61329999999987</v>
          </cell>
          <cell r="FD43">
            <v>8.0555000000000003</v>
          </cell>
          <cell r="FE43">
            <v>230.20800000000003</v>
          </cell>
          <cell r="FF43">
            <v>43.020499999999998</v>
          </cell>
          <cell r="FG43">
            <v>1334.3375000000003</v>
          </cell>
          <cell r="FH43">
            <v>39.996299999999998</v>
          </cell>
          <cell r="FI43">
            <v>911.69499999999994</v>
          </cell>
          <cell r="FJ43">
            <v>24.126399999999997</v>
          </cell>
          <cell r="FK43">
            <v>340.16610000000009</v>
          </cell>
          <cell r="FL43">
            <v>29.484999999999999</v>
          </cell>
          <cell r="FM43">
            <v>712.94460000000004</v>
          </cell>
          <cell r="FN43">
            <v>21.303341778093788</v>
          </cell>
          <cell r="FO43">
            <v>17.706782035209411</v>
          </cell>
          <cell r="FQ43">
            <v>20.318695554746366</v>
          </cell>
          <cell r="FR43">
            <v>11.182628257485245</v>
          </cell>
          <cell r="FT43">
            <v>73.88688546098625</v>
          </cell>
          <cell r="FU43">
            <v>47.892501251966685</v>
          </cell>
          <cell r="FW43">
            <v>47.385251322751323</v>
          </cell>
          <cell r="FX43">
            <v>32.222107664973088</v>
          </cell>
          <cell r="FZ43">
            <v>15.571944634100923</v>
          </cell>
          <cell r="GA43">
            <v>20.313524291075893</v>
          </cell>
          <cell r="GC43">
            <v>45.149900628770006</v>
          </cell>
          <cell r="GD43">
            <v>25.301123216577512</v>
          </cell>
          <cell r="GF43">
            <v>34.119853586456756</v>
          </cell>
          <cell r="GG43">
            <v>22.835993177542932</v>
          </cell>
          <cell r="GI43">
            <v>85.597490715564703</v>
          </cell>
          <cell r="GJ43">
            <v>61.197193371120733</v>
          </cell>
          <cell r="GL43">
            <v>22.588980837714089</v>
          </cell>
          <cell r="GM43">
            <v>11.354377464953098</v>
          </cell>
          <cell r="GP43">
            <v>743.02339999999992</v>
          </cell>
          <cell r="GQ43">
            <v>15019.128799999997</v>
          </cell>
          <cell r="GR43">
            <v>285.90809999999993</v>
          </cell>
          <cell r="GS43">
            <v>9974.5528000000031</v>
          </cell>
        </row>
        <row r="44">
          <cell r="A44">
            <v>44228</v>
          </cell>
          <cell r="B44">
            <v>7.4249999999999998</v>
          </cell>
          <cell r="C44">
            <v>3.95</v>
          </cell>
          <cell r="D44">
            <v>9.7750000000000004</v>
          </cell>
          <cell r="E44">
            <v>9.7650000000000006</v>
          </cell>
          <cell r="F44">
            <v>13.8</v>
          </cell>
          <cell r="G44">
            <v>12.34</v>
          </cell>
          <cell r="H44">
            <v>15.8</v>
          </cell>
          <cell r="I44">
            <v>13.8575</v>
          </cell>
          <cell r="J44">
            <v>12.175000000000001</v>
          </cell>
          <cell r="L44">
            <v>12.375</v>
          </cell>
          <cell r="AH44">
            <v>16.918100000000003</v>
          </cell>
          <cell r="AI44">
            <v>284.21040000000005</v>
          </cell>
          <cell r="AJ44">
            <v>69.853600000000014</v>
          </cell>
          <cell r="AK44">
            <v>141.36579999999998</v>
          </cell>
          <cell r="AL44">
            <v>11.143000000000001</v>
          </cell>
          <cell r="AM44">
            <v>337.0671000000001</v>
          </cell>
          <cell r="AN44">
            <v>2516.9811999999997</v>
          </cell>
          <cell r="AO44">
            <v>2187.5607999999997</v>
          </cell>
          <cell r="AP44">
            <v>4805.9712</v>
          </cell>
          <cell r="AQ44">
            <v>201.46610000000004</v>
          </cell>
          <cell r="AS44">
            <v>2.8342000000000001</v>
          </cell>
          <cell r="AT44">
            <v>37.081600000000002</v>
          </cell>
          <cell r="AU44">
            <v>1.08</v>
          </cell>
          <cell r="AV44">
            <v>16.287400000000002</v>
          </cell>
          <cell r="AW44">
            <v>5.0268000000000006</v>
          </cell>
          <cell r="AX44">
            <v>79.540899999999993</v>
          </cell>
          <cell r="AY44">
            <v>0.59599999999999997</v>
          </cell>
          <cell r="AZ44">
            <v>63.113199999999999</v>
          </cell>
          <cell r="BA44">
            <v>17.625400000000003</v>
          </cell>
          <cell r="BB44">
            <v>142.05590000000001</v>
          </cell>
          <cell r="BC44">
            <v>13.8508</v>
          </cell>
          <cell r="BD44">
            <v>145.67770000000002</v>
          </cell>
          <cell r="BE44">
            <v>3.9356999999999998</v>
          </cell>
          <cell r="BF44">
            <v>101.13550000000001</v>
          </cell>
          <cell r="BG44">
            <v>10.021700000000001</v>
          </cell>
          <cell r="BH44">
            <v>99.543700000000001</v>
          </cell>
          <cell r="BI44">
            <v>171.20740000000001</v>
          </cell>
          <cell r="BJ44">
            <v>1252.1308000000001</v>
          </cell>
          <cell r="BK44">
            <v>16.110800000000001</v>
          </cell>
          <cell r="BL44">
            <v>147.93940000000001</v>
          </cell>
          <cell r="BM44">
            <v>4.9409999999999998</v>
          </cell>
          <cell r="BN44">
            <v>128.619</v>
          </cell>
          <cell r="BO44">
            <v>21.529599999999999</v>
          </cell>
          <cell r="BP44">
            <v>193.48349999999999</v>
          </cell>
          <cell r="BQ44">
            <v>8.8407999999999998</v>
          </cell>
          <cell r="BR44">
            <v>362.63740000000001</v>
          </cell>
          <cell r="BS44">
            <v>4.7275</v>
          </cell>
          <cell r="BT44">
            <v>172.98329999999999</v>
          </cell>
          <cell r="BU44">
            <v>5.6189</v>
          </cell>
          <cell r="BV44">
            <v>142.84950000000001</v>
          </cell>
          <cell r="BW44">
            <v>7.0366999999999997</v>
          </cell>
          <cell r="BX44">
            <v>299.62049999999999</v>
          </cell>
          <cell r="BY44">
            <v>21.572800000000001</v>
          </cell>
          <cell r="BZ44">
            <v>440.55969999999996</v>
          </cell>
          <cell r="CA44">
            <v>40.055959353609488</v>
          </cell>
          <cell r="CB44">
            <v>41.396053568346566</v>
          </cell>
          <cell r="CD44">
            <v>57.770833333333336</v>
          </cell>
          <cell r="CE44">
            <v>53.198644350847893</v>
          </cell>
          <cell r="CG44">
            <v>71.095229569507438</v>
          </cell>
          <cell r="CH44">
            <v>61.798384227485492</v>
          </cell>
          <cell r="CJ44">
            <v>69.610738255033553</v>
          </cell>
          <cell r="CK44">
            <v>41.765467445795807</v>
          </cell>
          <cell r="CM44">
            <v>36.980669942242443</v>
          </cell>
          <cell r="CN44">
            <v>38.769697703509678</v>
          </cell>
          <cell r="CP44">
            <v>66.447649233257295</v>
          </cell>
          <cell r="CQ44">
            <v>42.571999008770732</v>
          </cell>
          <cell r="CS44">
            <v>75.945981655105825</v>
          </cell>
          <cell r="CT44">
            <v>63.145206183783145</v>
          </cell>
          <cell r="CV44">
            <v>42.735184649310995</v>
          </cell>
          <cell r="CW44">
            <v>32.04088556081399</v>
          </cell>
          <cell r="CY44">
            <v>24.060572148166493</v>
          </cell>
          <cell r="CZ44">
            <v>16.455090314845698</v>
          </cell>
          <cell r="DB44">
            <v>28.956755716662116</v>
          </cell>
          <cell r="DC44">
            <v>23.923106353006705</v>
          </cell>
          <cell r="DE44">
            <v>30.189030560615262</v>
          </cell>
          <cell r="DF44">
            <v>19.329811303151168</v>
          </cell>
          <cell r="DH44">
            <v>53.163472614447095</v>
          </cell>
          <cell r="DI44">
            <v>45.507705825044518</v>
          </cell>
          <cell r="DK44">
            <v>23.565966880825268</v>
          </cell>
          <cell r="DL44">
            <v>18.812501413257429</v>
          </cell>
          <cell r="DN44">
            <v>55.002580645161295</v>
          </cell>
          <cell r="DO44">
            <v>32.848431611606436</v>
          </cell>
          <cell r="DQ44">
            <v>19.368274929256618</v>
          </cell>
          <cell r="DR44">
            <v>17.239649421244035</v>
          </cell>
          <cell r="DT44">
            <v>22.925249051401938</v>
          </cell>
          <cell r="DU44">
            <v>14.697744313222893</v>
          </cell>
          <cell r="DW44">
            <v>34.252651487057783</v>
          </cell>
          <cell r="DX44">
            <v>22.512309455449511</v>
          </cell>
          <cell r="DZ44">
            <v>21.089000000000002</v>
          </cell>
          <cell r="EA44">
            <v>2009.9050999999999</v>
          </cell>
          <cell r="EB44">
            <v>5.2969999999999997</v>
          </cell>
          <cell r="EC44">
            <v>312.99279999999999</v>
          </cell>
          <cell r="ED44">
            <v>74.077800000000011</v>
          </cell>
          <cell r="EE44">
            <v>1231.1016000000002</v>
          </cell>
          <cell r="EF44">
            <v>33.036999999999999</v>
          </cell>
          <cell r="EG44">
            <v>681.7373</v>
          </cell>
          <cell r="EJ44">
            <v>58.097112238607806</v>
          </cell>
          <cell r="EK44">
            <v>21.591369313904423</v>
          </cell>
          <cell r="EM44">
            <v>22.210496507457052</v>
          </cell>
          <cell r="EN44">
            <v>9.2624261644357304</v>
          </cell>
          <cell r="EP44">
            <v>18.243811236294814</v>
          </cell>
          <cell r="EQ44">
            <v>10.718518114183263</v>
          </cell>
          <cell r="ES44">
            <v>18.735871901201683</v>
          </cell>
          <cell r="ET44">
            <v>9.6035142862213938</v>
          </cell>
          <cell r="EV44">
            <v>12.8103</v>
          </cell>
          <cell r="EW44">
            <v>834.8537</v>
          </cell>
          <cell r="EX44">
            <v>10.173399999999999</v>
          </cell>
          <cell r="EY44">
            <v>670.58309999999994</v>
          </cell>
          <cell r="EZ44">
            <v>5.9489999999999998</v>
          </cell>
          <cell r="FA44">
            <v>230.16719999999998</v>
          </cell>
          <cell r="FB44">
            <v>13.850199999999999</v>
          </cell>
          <cell r="FC44">
            <v>734.21590000000015</v>
          </cell>
          <cell r="FD44">
            <v>2.8758000000000004</v>
          </cell>
          <cell r="FE44">
            <v>208.3467</v>
          </cell>
          <cell r="FF44">
            <v>31.8446</v>
          </cell>
          <cell r="FG44">
            <v>1082.8566000000001</v>
          </cell>
          <cell r="FH44">
            <v>28.937200000000001</v>
          </cell>
          <cell r="FI44">
            <v>785.0243999999999</v>
          </cell>
          <cell r="FJ44">
            <v>18.917000000000005</v>
          </cell>
          <cell r="FK44">
            <v>261.87349999999998</v>
          </cell>
          <cell r="FL44">
            <v>33.214600000000004</v>
          </cell>
          <cell r="FM44">
            <v>532.79270000000008</v>
          </cell>
          <cell r="FN44">
            <v>25.392871361326431</v>
          </cell>
          <cell r="FO44">
            <v>17.598933322089845</v>
          </cell>
          <cell r="FQ44">
            <v>20.310643442703523</v>
          </cell>
          <cell r="FR44">
            <v>10.937610715211882</v>
          </cell>
          <cell r="FT44">
            <v>71.959942847537405</v>
          </cell>
          <cell r="FU44">
            <v>47.135786072038066</v>
          </cell>
          <cell r="FW44">
            <v>51.354254812204879</v>
          </cell>
          <cell r="FX44">
            <v>33.016419829644107</v>
          </cell>
          <cell r="FZ44">
            <v>25.141943111482021</v>
          </cell>
          <cell r="GA44">
            <v>20.672884187750515</v>
          </cell>
          <cell r="GC44">
            <v>44.014853381735051</v>
          </cell>
          <cell r="GD44">
            <v>25.12237391359114</v>
          </cell>
          <cell r="GF44">
            <v>34.127932211824231</v>
          </cell>
          <cell r="GG44">
            <v>22.459515653271414</v>
          </cell>
          <cell r="GI44">
            <v>82.622286831950078</v>
          </cell>
          <cell r="GJ44">
            <v>63.464654117350548</v>
          </cell>
          <cell r="GL44">
            <v>20.617017817465811</v>
          </cell>
          <cell r="GM44">
            <v>11.976482410513507</v>
          </cell>
          <cell r="GP44">
            <v>569.09700000000021</v>
          </cell>
          <cell r="GQ44">
            <v>11451.709500000003</v>
          </cell>
          <cell r="GR44">
            <v>209.72659999999996</v>
          </cell>
          <cell r="GS44">
            <v>7451.4883999999956</v>
          </cell>
        </row>
        <row r="45">
          <cell r="A45">
            <v>44197</v>
          </cell>
          <cell r="B45">
            <v>7.3</v>
          </cell>
          <cell r="C45">
            <v>4.0166666666666666</v>
          </cell>
          <cell r="D45">
            <v>9.76</v>
          </cell>
          <cell r="E45">
            <v>9.6875</v>
          </cell>
          <cell r="F45">
            <v>15.819999999999999</v>
          </cell>
          <cell r="G45">
            <v>13.4975</v>
          </cell>
          <cell r="H45">
            <v>15.34</v>
          </cell>
          <cell r="I45">
            <v>13.64</v>
          </cell>
          <cell r="J45">
            <v>12.120000000000001</v>
          </cell>
          <cell r="L45">
            <v>12.36</v>
          </cell>
          <cell r="AH45">
            <v>20.861100000000004</v>
          </cell>
          <cell r="AI45">
            <v>253.32560000000004</v>
          </cell>
          <cell r="AJ45">
            <v>74.464700000000008</v>
          </cell>
          <cell r="AK45">
            <v>132.85510000000002</v>
          </cell>
          <cell r="AL45">
            <v>12.836399999999999</v>
          </cell>
          <cell r="AM45">
            <v>372.1207</v>
          </cell>
          <cell r="AN45">
            <v>2768.1663000000012</v>
          </cell>
          <cell r="AO45">
            <v>2267.5764000000004</v>
          </cell>
          <cell r="AP45">
            <v>5338.810199999999</v>
          </cell>
          <cell r="AQ45">
            <v>216.58780000000002</v>
          </cell>
          <cell r="AS45">
            <v>1.4370000000000001</v>
          </cell>
          <cell r="AT45">
            <v>39.988599999999998</v>
          </cell>
          <cell r="AU45">
            <v>1.1135999999999999</v>
          </cell>
          <cell r="AV45">
            <v>14.016</v>
          </cell>
          <cell r="AW45">
            <v>2.8441999999999998</v>
          </cell>
          <cell r="AX45">
            <v>69.105100000000007</v>
          </cell>
          <cell r="AY45">
            <v>1.3129999999999999</v>
          </cell>
          <cell r="AZ45">
            <v>46.139499999999998</v>
          </cell>
          <cell r="BA45">
            <v>11.491100000000001</v>
          </cell>
          <cell r="BB45">
            <v>148.7355</v>
          </cell>
          <cell r="BC45">
            <v>9.3387999999999991</v>
          </cell>
          <cell r="BD45">
            <v>94.086399999999998</v>
          </cell>
          <cell r="BE45">
            <v>2.6671999999999998</v>
          </cell>
          <cell r="BF45">
            <v>77.938600000000008</v>
          </cell>
          <cell r="BG45">
            <v>14.923399999999999</v>
          </cell>
          <cell r="BH45">
            <v>99.187600000000003</v>
          </cell>
          <cell r="BI45">
            <v>140.17610000000002</v>
          </cell>
          <cell r="BJ45">
            <v>1540.0379</v>
          </cell>
          <cell r="BK45">
            <v>15.1365</v>
          </cell>
          <cell r="BL45">
            <v>180.46350000000001</v>
          </cell>
          <cell r="BM45">
            <v>5.4370000000000003</v>
          </cell>
          <cell r="BN45">
            <v>142.858</v>
          </cell>
          <cell r="BO45">
            <v>23.922499999999996</v>
          </cell>
          <cell r="BP45">
            <v>179.994</v>
          </cell>
          <cell r="BQ45">
            <v>8.4801000000000002</v>
          </cell>
          <cell r="BR45">
            <v>340.2833</v>
          </cell>
          <cell r="BS45">
            <v>9.8490000000000002</v>
          </cell>
          <cell r="BT45">
            <v>204.73540000000003</v>
          </cell>
          <cell r="BU45">
            <v>7.9766000000000004</v>
          </cell>
          <cell r="BV45">
            <v>121.21889999999999</v>
          </cell>
          <cell r="BW45">
            <v>11.311200000000001</v>
          </cell>
          <cell r="BX45">
            <v>332.12180000000001</v>
          </cell>
          <cell r="BY45">
            <v>14.306900000000001</v>
          </cell>
          <cell r="BZ45">
            <v>475.12580000000003</v>
          </cell>
          <cell r="CA45">
            <v>39.344398051496171</v>
          </cell>
          <cell r="CB45">
            <v>42.590560809830798</v>
          </cell>
          <cell r="CD45">
            <v>69.664780890804607</v>
          </cell>
          <cell r="CE45">
            <v>56.247217465753423</v>
          </cell>
          <cell r="CG45">
            <v>83.81745306237255</v>
          </cell>
          <cell r="CH45">
            <v>66.656272836592379</v>
          </cell>
          <cell r="CJ45">
            <v>41.523686214775324</v>
          </cell>
          <cell r="CK45">
            <v>41.476108323670609</v>
          </cell>
          <cell r="CM45">
            <v>36.877400771031496</v>
          </cell>
          <cell r="CN45">
            <v>38.158080619623426</v>
          </cell>
          <cell r="CP45">
            <v>61.200400479719029</v>
          </cell>
          <cell r="CQ45">
            <v>51.270717128086531</v>
          </cell>
          <cell r="CS45">
            <v>69.215881823635286</v>
          </cell>
          <cell r="CT45">
            <v>60.690600036438944</v>
          </cell>
          <cell r="CV45">
            <v>35.252254848090921</v>
          </cell>
          <cell r="CW45">
            <v>33.173183946380391</v>
          </cell>
          <cell r="CY45">
            <v>23.788443964413336</v>
          </cell>
          <cell r="CZ45">
            <v>15.743555661844425</v>
          </cell>
          <cell r="DB45">
            <v>30.363690417203447</v>
          </cell>
          <cell r="DC45">
            <v>23.658328138377012</v>
          </cell>
          <cell r="DE45">
            <v>31.805591318741953</v>
          </cell>
          <cell r="DF45">
            <v>20.279578322530064</v>
          </cell>
          <cell r="DH45">
            <v>48.881659525551264</v>
          </cell>
          <cell r="DI45">
            <v>42.372422414080468</v>
          </cell>
          <cell r="DK45">
            <v>12.643801370266859</v>
          </cell>
          <cell r="DL45">
            <v>16.31739553483818</v>
          </cell>
          <cell r="DN45">
            <v>44.102670321860089</v>
          </cell>
          <cell r="DO45">
            <v>31.089709449367323</v>
          </cell>
          <cell r="DQ45">
            <v>21.825226286889151</v>
          </cell>
          <cell r="DR45">
            <v>17.303558273503555</v>
          </cell>
          <cell r="DT45">
            <v>18.567057429804088</v>
          </cell>
          <cell r="DU45">
            <v>14.200054317422103</v>
          </cell>
          <cell r="DW45">
            <v>33.264152262195168</v>
          </cell>
          <cell r="DX45">
            <v>22.640891107155195</v>
          </cell>
          <cell r="DZ45">
            <v>21.384</v>
          </cell>
          <cell r="EA45">
            <v>2062.5342000000001</v>
          </cell>
          <cell r="EB45">
            <v>4.9660000000000002</v>
          </cell>
          <cell r="EC45">
            <v>338.93359999999996</v>
          </cell>
          <cell r="ED45">
            <v>76.31410000000001</v>
          </cell>
          <cell r="EE45">
            <v>1183.0352</v>
          </cell>
          <cell r="EF45">
            <v>21.35</v>
          </cell>
          <cell r="EG45">
            <v>982.68590000000006</v>
          </cell>
          <cell r="EJ45">
            <v>57.973578376356151</v>
          </cell>
          <cell r="EK45">
            <v>20.601022761222577</v>
          </cell>
          <cell r="EM45">
            <v>22.161699556987514</v>
          </cell>
          <cell r="EN45">
            <v>8.7211034845763304</v>
          </cell>
          <cell r="EP45">
            <v>18.244576035097051</v>
          </cell>
          <cell r="EQ45">
            <v>10.544577287303031</v>
          </cell>
          <cell r="ES45">
            <v>23.839953161592504</v>
          </cell>
          <cell r="ET45">
            <v>7.9107307838649152</v>
          </cell>
          <cell r="EV45">
            <v>11.278</v>
          </cell>
          <cell r="EW45">
            <v>887.34310000000016</v>
          </cell>
          <cell r="EX45">
            <v>7.7341000000000006</v>
          </cell>
          <cell r="EY45">
            <v>574.94950000000006</v>
          </cell>
          <cell r="EZ45">
            <v>7.2656999999999998</v>
          </cell>
          <cell r="FA45">
            <v>224.506</v>
          </cell>
          <cell r="FB45">
            <v>16.183299999999999</v>
          </cell>
          <cell r="FC45">
            <v>731.17630000000031</v>
          </cell>
          <cell r="FD45">
            <v>6.7098000000000004</v>
          </cell>
          <cell r="FE45">
            <v>249.96380000000002</v>
          </cell>
          <cell r="FF45">
            <v>30.924200000000003</v>
          </cell>
          <cell r="FG45">
            <v>1077.4284000000002</v>
          </cell>
          <cell r="FH45">
            <v>53.029699999999998</v>
          </cell>
          <cell r="FI45">
            <v>803.32490000000007</v>
          </cell>
          <cell r="FJ45">
            <v>18.862300000000001</v>
          </cell>
          <cell r="FK45">
            <v>251.97110000000001</v>
          </cell>
          <cell r="FL45">
            <v>30.142300000000002</v>
          </cell>
          <cell r="FM45">
            <v>728.85500000000002</v>
          </cell>
          <cell r="FN45">
            <v>22.609948572441922</v>
          </cell>
          <cell r="FO45">
            <v>17.341952735080717</v>
          </cell>
          <cell r="FQ45">
            <v>20.713360313417205</v>
          </cell>
          <cell r="FR45">
            <v>11.053842467903703</v>
          </cell>
          <cell r="FT45">
            <v>67.713035220281597</v>
          </cell>
          <cell r="FU45">
            <v>47.248934995055812</v>
          </cell>
          <cell r="FW45">
            <v>47.129479154436986</v>
          </cell>
          <cell r="FX45">
            <v>32.314662688054838</v>
          </cell>
          <cell r="FZ45">
            <v>18.5756058302781</v>
          </cell>
          <cell r="GA45">
            <v>20.290860116544874</v>
          </cell>
          <cell r="GC45">
            <v>45.956538891871091</v>
          </cell>
          <cell r="GD45">
            <v>25.565325361759534</v>
          </cell>
          <cell r="GF45">
            <v>30.290412730979057</v>
          </cell>
          <cell r="GG45">
            <v>22.5299892982279</v>
          </cell>
          <cell r="GI45">
            <v>85.563812472498057</v>
          </cell>
          <cell r="GJ45">
            <v>62.688096769827965</v>
          </cell>
          <cell r="GL45">
            <v>22.056385876326619</v>
          </cell>
          <cell r="GM45">
            <v>11.001011175062255</v>
          </cell>
          <cell r="GP45">
            <v>541.44650000000001</v>
          </cell>
          <cell r="GQ45">
            <v>12320.994500000001</v>
          </cell>
          <cell r="GR45">
            <v>242.7971</v>
          </cell>
          <cell r="GS45">
            <v>7589.5854000000027</v>
          </cell>
        </row>
        <row r="46">
          <cell r="A46">
            <v>44166</v>
          </cell>
          <cell r="B46">
            <v>7.3</v>
          </cell>
          <cell r="C46">
            <v>4.3499999999999996</v>
          </cell>
          <cell r="D46">
            <v>9.8000000000000007</v>
          </cell>
          <cell r="E46">
            <v>9.7899999999999991</v>
          </cell>
          <cell r="F46">
            <v>17</v>
          </cell>
          <cell r="G46">
            <v>15.9375</v>
          </cell>
          <cell r="H46">
            <v>15.3</v>
          </cell>
          <cell r="I46">
            <v>13.525</v>
          </cell>
          <cell r="J46">
            <v>12.1</v>
          </cell>
          <cell r="L46">
            <v>12.424999999999999</v>
          </cell>
          <cell r="AH46">
            <v>16.590700000000002</v>
          </cell>
          <cell r="AI46">
            <v>299.096</v>
          </cell>
          <cell r="AJ46">
            <v>106.35159999999999</v>
          </cell>
          <cell r="AK46">
            <v>177.1842</v>
          </cell>
          <cell r="AL46">
            <v>14.125000000000002</v>
          </cell>
          <cell r="AM46">
            <v>508.57889999999998</v>
          </cell>
          <cell r="AN46">
            <v>3286.9615999999996</v>
          </cell>
          <cell r="AO46">
            <v>2756.2078999999999</v>
          </cell>
          <cell r="AP46">
            <v>5042.8674999999994</v>
          </cell>
          <cell r="AQ46">
            <v>371.26540000000006</v>
          </cell>
          <cell r="AS46">
            <v>2.4871000000000003</v>
          </cell>
          <cell r="AT46">
            <v>49.445599999999999</v>
          </cell>
          <cell r="AU46">
            <v>0.55700000000000005</v>
          </cell>
          <cell r="AV46">
            <v>28.179099999999998</v>
          </cell>
          <cell r="AW46">
            <v>5.0478000000000005</v>
          </cell>
          <cell r="AX46">
            <v>84.369200000000006</v>
          </cell>
          <cell r="AY46">
            <v>4.1047000000000002</v>
          </cell>
          <cell r="AZ46">
            <v>81.024100000000004</v>
          </cell>
          <cell r="BA46">
            <v>16.926699999999997</v>
          </cell>
          <cell r="BB46">
            <v>223.65430000000001</v>
          </cell>
          <cell r="BC46">
            <v>22.814900000000002</v>
          </cell>
          <cell r="BD46">
            <v>203.14070000000001</v>
          </cell>
          <cell r="BE46">
            <v>11.2416</v>
          </cell>
          <cell r="BF46">
            <v>267.2697</v>
          </cell>
          <cell r="BG46">
            <v>16.553900000000002</v>
          </cell>
          <cell r="BH46">
            <v>116.68480000000001</v>
          </cell>
          <cell r="BI46">
            <v>144.71119999999999</v>
          </cell>
          <cell r="BJ46">
            <v>1337.4702</v>
          </cell>
          <cell r="BK46">
            <v>16.6097</v>
          </cell>
          <cell r="BL46">
            <v>164.4229</v>
          </cell>
          <cell r="BM46">
            <v>5.8609999999999998</v>
          </cell>
          <cell r="BN46">
            <v>105.658</v>
          </cell>
          <cell r="BO46">
            <v>27.663799999999998</v>
          </cell>
          <cell r="BP46">
            <v>251.68950000000001</v>
          </cell>
          <cell r="BQ46">
            <v>23.1248</v>
          </cell>
          <cell r="BR46">
            <v>498.00260000000003</v>
          </cell>
          <cell r="BS46">
            <v>17.213699999999999</v>
          </cell>
          <cell r="BT46">
            <v>546.40100000000007</v>
          </cell>
          <cell r="BU46">
            <v>2.7883000000000004</v>
          </cell>
          <cell r="BV46">
            <v>113.3394</v>
          </cell>
          <cell r="BW46">
            <v>15.6523</v>
          </cell>
          <cell r="BX46">
            <v>327.73320000000001</v>
          </cell>
          <cell r="BY46">
            <v>25.217400000000001</v>
          </cell>
          <cell r="BZ46">
            <v>479.77020000000005</v>
          </cell>
          <cell r="CA46">
            <v>41.401873668127536</v>
          </cell>
          <cell r="CB46">
            <v>42.115601792677204</v>
          </cell>
          <cell r="CD46">
            <v>59.85996409335727</v>
          </cell>
          <cell r="CE46">
            <v>56.52890262641462</v>
          </cell>
          <cell r="CG46">
            <v>74.998157613217629</v>
          </cell>
          <cell r="CH46">
            <v>69.019724022510573</v>
          </cell>
          <cell r="CJ46">
            <v>31.812069091529224</v>
          </cell>
          <cell r="CK46">
            <v>40.653271063794598</v>
          </cell>
          <cell r="CM46">
            <v>39.759025681320047</v>
          </cell>
          <cell r="CN46">
            <v>39.122330757781093</v>
          </cell>
          <cell r="CP46">
            <v>55.626380128775494</v>
          </cell>
          <cell r="CQ46">
            <v>51.893576225739103</v>
          </cell>
          <cell r="CS46">
            <v>74.594933105607737</v>
          </cell>
          <cell r="CT46">
            <v>62.494632575260113</v>
          </cell>
          <cell r="CV46">
            <v>40.4282736998532</v>
          </cell>
          <cell r="CW46">
            <v>32.327696495173321</v>
          </cell>
          <cell r="CY46">
            <v>22.554337190210575</v>
          </cell>
          <cell r="CZ46">
            <v>16.436930632174086</v>
          </cell>
          <cell r="DB46">
            <v>30.444499298602622</v>
          </cell>
          <cell r="DC46">
            <v>23.948392833358373</v>
          </cell>
          <cell r="DE46">
            <v>33.210544275720864</v>
          </cell>
          <cell r="DF46">
            <v>21.203297431335063</v>
          </cell>
          <cell r="DH46">
            <v>53.066209269876168</v>
          </cell>
          <cell r="DI46">
            <v>44.484796942264175</v>
          </cell>
          <cell r="DK46">
            <v>14.287003563274061</v>
          </cell>
          <cell r="DL46">
            <v>17.395465806805024</v>
          </cell>
          <cell r="DN46">
            <v>41.258515020013128</v>
          </cell>
          <cell r="DO46">
            <v>29.986738677271816</v>
          </cell>
          <cell r="DQ46">
            <v>20.848438116415018</v>
          </cell>
          <cell r="DR46">
            <v>18.082133838718047</v>
          </cell>
          <cell r="DT46">
            <v>16.0380519156929</v>
          </cell>
          <cell r="DU46">
            <v>14.945022353548557</v>
          </cell>
          <cell r="DW46">
            <v>30.870430734334224</v>
          </cell>
          <cell r="DX46">
            <v>23.669367543044565</v>
          </cell>
          <cell r="DZ46">
            <v>27.09</v>
          </cell>
          <cell r="EA46">
            <v>2089.1869999999999</v>
          </cell>
          <cell r="EB46">
            <v>5.2629999999999999</v>
          </cell>
          <cell r="EC46">
            <v>319.72050000000002</v>
          </cell>
          <cell r="ED46">
            <v>110.7392</v>
          </cell>
          <cell r="EE46">
            <v>1317.8698999999999</v>
          </cell>
          <cell r="EF46">
            <v>24.268000000000001</v>
          </cell>
          <cell r="EG46">
            <v>637.80760000000009</v>
          </cell>
          <cell r="EJ46">
            <v>57.131856773717239</v>
          </cell>
          <cell r="EK46">
            <v>21.761566676415278</v>
          </cell>
          <cell r="EM46">
            <v>21.345430362910886</v>
          </cell>
          <cell r="EN46">
            <v>8.956396602657632</v>
          </cell>
          <cell r="EP46">
            <v>21.204392843726524</v>
          </cell>
          <cell r="EQ46">
            <v>11.264310005107484</v>
          </cell>
          <cell r="ES46">
            <v>22.553568485248064</v>
          </cell>
          <cell r="ET46">
            <v>9.7077113850634564</v>
          </cell>
          <cell r="EV46">
            <v>19.1435</v>
          </cell>
          <cell r="EW46">
            <v>938.83750000000009</v>
          </cell>
          <cell r="EX46">
            <v>8.8096000000000014</v>
          </cell>
          <cell r="EY46">
            <v>634.21400000000006</v>
          </cell>
          <cell r="EZ46">
            <v>7.7072999999999992</v>
          </cell>
          <cell r="FA46">
            <v>315.93209999999999</v>
          </cell>
          <cell r="FB46">
            <v>17.4588</v>
          </cell>
          <cell r="FC46">
            <v>943.32659999999987</v>
          </cell>
          <cell r="FD46">
            <v>7.8098999999999998</v>
          </cell>
          <cell r="FE46">
            <v>252.00220000000002</v>
          </cell>
          <cell r="FF46">
            <v>41.357400000000005</v>
          </cell>
          <cell r="FG46">
            <v>1678.8198</v>
          </cell>
          <cell r="FH46">
            <v>46.781300000000002</v>
          </cell>
          <cell r="FI46">
            <v>1062.4897000000001</v>
          </cell>
          <cell r="FJ46">
            <v>22.0169</v>
          </cell>
          <cell r="FK46">
            <v>304.72309999999999</v>
          </cell>
          <cell r="FL46">
            <v>32.938000000000002</v>
          </cell>
          <cell r="FM46">
            <v>749.21400000000017</v>
          </cell>
          <cell r="FN46">
            <v>22.390868963355711</v>
          </cell>
          <cell r="FO46">
            <v>17.805785559268774</v>
          </cell>
          <cell r="FQ46">
            <v>21.787413730475844</v>
          </cell>
          <cell r="FR46">
            <v>11.320581065697068</v>
          </cell>
          <cell r="FT46">
            <v>69.389799281200951</v>
          </cell>
          <cell r="FU46">
            <v>49.305624214823382</v>
          </cell>
          <cell r="FW46">
            <v>49.933065273672874</v>
          </cell>
          <cell r="FX46">
            <v>33.715254610651293</v>
          </cell>
          <cell r="FZ46">
            <v>18.976619418942626</v>
          </cell>
          <cell r="GA46">
            <v>20.949424647880065</v>
          </cell>
          <cell r="GC46">
            <v>40.260678862791181</v>
          </cell>
          <cell r="GD46">
            <v>23.412703078674674</v>
          </cell>
          <cell r="GF46">
            <v>35.313939544219593</v>
          </cell>
          <cell r="GG46">
            <v>23.21005869515723</v>
          </cell>
          <cell r="GI46">
            <v>86.610758099459972</v>
          </cell>
          <cell r="GJ46">
            <v>62.808123834392603</v>
          </cell>
          <cell r="GL46">
            <v>22.589771692270325</v>
          </cell>
          <cell r="GM46">
            <v>11.694260384883355</v>
          </cell>
          <cell r="GP46">
            <v>696.21480000000031</v>
          </cell>
          <cell r="GQ46">
            <v>13967.276399999999</v>
          </cell>
          <cell r="GR46">
            <v>288.42990000000003</v>
          </cell>
          <cell r="GS46">
            <v>9545.0504999999921</v>
          </cell>
        </row>
        <row r="47">
          <cell r="A47">
            <v>44136</v>
          </cell>
          <cell r="B47">
            <v>7.25</v>
          </cell>
          <cell r="C47">
            <v>4.5750000000000002</v>
          </cell>
          <cell r="D47">
            <v>9.8500000000000014</v>
          </cell>
          <cell r="E47">
            <v>9.7974999999999994</v>
          </cell>
          <cell r="F47">
            <v>17.2</v>
          </cell>
          <cell r="G47">
            <v>16.164999999999999</v>
          </cell>
          <cell r="H47">
            <v>15.225000000000001</v>
          </cell>
          <cell r="I47">
            <v>13.540000000000001</v>
          </cell>
          <cell r="J47">
            <v>12.1</v>
          </cell>
          <cell r="L47">
            <v>12.574999999999999</v>
          </cell>
          <cell r="AH47">
            <v>15.831199999999999</v>
          </cell>
          <cell r="AI47">
            <v>219.95609999999999</v>
          </cell>
          <cell r="AJ47">
            <v>70.366499999999988</v>
          </cell>
          <cell r="AK47">
            <v>130.35400000000001</v>
          </cell>
          <cell r="AL47">
            <v>16.537700000000001</v>
          </cell>
          <cell r="AM47">
            <v>321.51630000000006</v>
          </cell>
          <cell r="AN47">
            <v>2521.0504000000005</v>
          </cell>
          <cell r="AO47">
            <v>2045.3234999999995</v>
          </cell>
          <cell r="AP47">
            <v>4388.0838000000012</v>
          </cell>
          <cell r="AQ47">
            <v>232.30070000000001</v>
          </cell>
          <cell r="AS47">
            <v>1.1462000000000001</v>
          </cell>
          <cell r="AT47">
            <v>30.564</v>
          </cell>
          <cell r="AU47">
            <v>1.6950000000000001</v>
          </cell>
          <cell r="AV47">
            <v>17.347300000000001</v>
          </cell>
          <cell r="AW47">
            <v>3.391</v>
          </cell>
          <cell r="AX47">
            <v>57.298300000000005</v>
          </cell>
          <cell r="AY47">
            <v>0.49199999999999999</v>
          </cell>
          <cell r="AZ47">
            <v>41.599499999999999</v>
          </cell>
          <cell r="BA47">
            <v>17.082199999999997</v>
          </cell>
          <cell r="BB47">
            <v>168.74110000000002</v>
          </cell>
          <cell r="BC47">
            <v>7.9030000000000005</v>
          </cell>
          <cell r="BD47">
            <v>83.536799999999999</v>
          </cell>
          <cell r="BE47">
            <v>14.428199999999999</v>
          </cell>
          <cell r="BF47">
            <v>105.5097</v>
          </cell>
          <cell r="BG47">
            <v>12.9223</v>
          </cell>
          <cell r="BH47">
            <v>89.210100000000011</v>
          </cell>
          <cell r="BI47">
            <v>109.30190000000002</v>
          </cell>
          <cell r="BJ47">
            <v>1314.6087</v>
          </cell>
          <cell r="BK47">
            <v>12.232200000000001</v>
          </cell>
          <cell r="BL47">
            <v>136.58459999999999</v>
          </cell>
          <cell r="BM47">
            <v>5.0819999999999999</v>
          </cell>
          <cell r="BN47">
            <v>127.083</v>
          </cell>
          <cell r="BO47">
            <v>17.8947</v>
          </cell>
          <cell r="BP47">
            <v>152.10849999999999</v>
          </cell>
          <cell r="BQ47">
            <v>6.6051000000000002</v>
          </cell>
          <cell r="BR47">
            <v>314.87470000000002</v>
          </cell>
          <cell r="BS47">
            <v>10.5358</v>
          </cell>
          <cell r="BT47">
            <v>171.49510000000001</v>
          </cell>
          <cell r="BU47">
            <v>2.0428000000000002</v>
          </cell>
          <cell r="BV47">
            <v>93.159099999999995</v>
          </cell>
          <cell r="BW47">
            <v>12.8695</v>
          </cell>
          <cell r="BX47">
            <v>343.50069999999994</v>
          </cell>
          <cell r="BY47">
            <v>14.100700000000002</v>
          </cell>
          <cell r="BZ47">
            <v>399.12680000000006</v>
          </cell>
          <cell r="CA47">
            <v>45.141860059326469</v>
          </cell>
          <cell r="CB47">
            <v>44.550494045282029</v>
          </cell>
          <cell r="CD47">
            <v>33.465014749262536</v>
          </cell>
          <cell r="CE47">
            <v>51.035521377966603</v>
          </cell>
          <cell r="CG47">
            <v>79.096313771748754</v>
          </cell>
          <cell r="CH47">
            <v>69.2036953975947</v>
          </cell>
          <cell r="CJ47">
            <v>68.237804878048777</v>
          </cell>
          <cell r="CK47">
            <v>44.127448647219317</v>
          </cell>
          <cell r="CM47">
            <v>32.441646860474648</v>
          </cell>
          <cell r="CN47">
            <v>33.456540226417872</v>
          </cell>
          <cell r="CP47">
            <v>56.569707705934455</v>
          </cell>
          <cell r="CQ47">
            <v>55.252415701822429</v>
          </cell>
          <cell r="CS47">
            <v>44.685913696788241</v>
          </cell>
          <cell r="CT47">
            <v>58.606316765188417</v>
          </cell>
          <cell r="CV47">
            <v>43.227196396926253</v>
          </cell>
          <cell r="CW47">
            <v>32.891058299452638</v>
          </cell>
          <cell r="CY47">
            <v>23.047340439644689</v>
          </cell>
          <cell r="CZ47">
            <v>15.5457264203409</v>
          </cell>
          <cell r="DB47">
            <v>29.649098281584671</v>
          </cell>
          <cell r="DC47">
            <v>24.746047504623508</v>
          </cell>
          <cell r="DE47">
            <v>31.355568673750494</v>
          </cell>
          <cell r="DF47">
            <v>19.956233327825121</v>
          </cell>
          <cell r="DH47">
            <v>55.004152067371905</v>
          </cell>
          <cell r="DI47">
            <v>43.410811361626735</v>
          </cell>
          <cell r="DK47">
            <v>11.553647938714024</v>
          </cell>
          <cell r="DL47">
            <v>16.348870201384866</v>
          </cell>
          <cell r="DN47">
            <v>42.23368894625942</v>
          </cell>
          <cell r="DO47">
            <v>31.8520931501833</v>
          </cell>
          <cell r="DQ47">
            <v>17.94649500685334</v>
          </cell>
          <cell r="DR47">
            <v>18.095151198326306</v>
          </cell>
          <cell r="DT47">
            <v>23.141512879288239</v>
          </cell>
          <cell r="DU47">
            <v>14.351913984454765</v>
          </cell>
          <cell r="DW47">
            <v>29.106590452956237</v>
          </cell>
          <cell r="DX47">
            <v>23.380407429418415</v>
          </cell>
          <cell r="DZ47">
            <v>20.89</v>
          </cell>
          <cell r="EA47">
            <v>1751.6928999999998</v>
          </cell>
          <cell r="EB47">
            <v>5.1740000000000004</v>
          </cell>
          <cell r="EC47">
            <v>249.08959999999999</v>
          </cell>
          <cell r="ED47">
            <v>67.775999999999996</v>
          </cell>
          <cell r="EE47">
            <v>1071.741</v>
          </cell>
          <cell r="EF47">
            <v>27.295000000000002</v>
          </cell>
          <cell r="EG47">
            <v>679.52359999999999</v>
          </cell>
          <cell r="EJ47">
            <v>57.927190043082817</v>
          </cell>
          <cell r="EK47">
            <v>21.023634679343626</v>
          </cell>
          <cell r="EM47">
            <v>20.349052957093157</v>
          </cell>
          <cell r="EN47">
            <v>9.7866462509875962</v>
          </cell>
          <cell r="EP47">
            <v>17.459462051463646</v>
          </cell>
          <cell r="EQ47">
            <v>10.727067733715517</v>
          </cell>
          <cell r="ES47">
            <v>21.756878549184833</v>
          </cell>
          <cell r="ET47">
            <v>9.0241813529360861</v>
          </cell>
          <cell r="EV47">
            <v>9.5734999999999992</v>
          </cell>
          <cell r="EW47">
            <v>797.02350000000001</v>
          </cell>
          <cell r="EX47">
            <v>7.7113000000000005</v>
          </cell>
          <cell r="EY47">
            <v>557.98180000000002</v>
          </cell>
          <cell r="EZ47">
            <v>7.8341999999999992</v>
          </cell>
          <cell r="FA47">
            <v>218.52650000000003</v>
          </cell>
          <cell r="FB47">
            <v>11.7887</v>
          </cell>
          <cell r="FC47">
            <v>734.51039999999989</v>
          </cell>
          <cell r="FD47">
            <v>3.0436999999999999</v>
          </cell>
          <cell r="FE47">
            <v>255.40460000000002</v>
          </cell>
          <cell r="FF47">
            <v>45.851300000000002</v>
          </cell>
          <cell r="FG47">
            <v>1358.8332</v>
          </cell>
          <cell r="FH47">
            <v>38.593100000000007</v>
          </cell>
          <cell r="FI47">
            <v>781.33079999999995</v>
          </cell>
          <cell r="FJ47">
            <v>17.213799999999999</v>
          </cell>
          <cell r="FK47">
            <v>226.9787</v>
          </cell>
          <cell r="FL47">
            <v>32.489699999999999</v>
          </cell>
          <cell r="FM47">
            <v>660.16170000000011</v>
          </cell>
          <cell r="FN47">
            <v>22.024045542382623</v>
          </cell>
          <cell r="FO47">
            <v>17.546922894996197</v>
          </cell>
          <cell r="FQ47">
            <v>21.268385356554667</v>
          </cell>
          <cell r="FR47">
            <v>11.302229750145971</v>
          </cell>
          <cell r="FT47">
            <v>68.054019555283261</v>
          </cell>
          <cell r="FU47">
            <v>48.427078638059911</v>
          </cell>
          <cell r="FW47">
            <v>51.623894068048209</v>
          </cell>
          <cell r="FX47">
            <v>32.277837454718139</v>
          </cell>
          <cell r="FZ47">
            <v>25.257384104872358</v>
          </cell>
          <cell r="GA47">
            <v>20.225952077605495</v>
          </cell>
          <cell r="GC47">
            <v>32.019384401314682</v>
          </cell>
          <cell r="GD47">
            <v>22.774290545741742</v>
          </cell>
          <cell r="GF47">
            <v>33.869173505108428</v>
          </cell>
          <cell r="GG47">
            <v>22.83072291531321</v>
          </cell>
          <cell r="GI47">
            <v>84.193304209413384</v>
          </cell>
          <cell r="GJ47">
            <v>63.510614872673074</v>
          </cell>
          <cell r="GL47">
            <v>20.90628414543686</v>
          </cell>
          <cell r="GM47">
            <v>11.559625467518034</v>
          </cell>
          <cell r="GP47">
            <v>509.76910000000021</v>
          </cell>
          <cell r="GQ47">
            <v>10886.949000000006</v>
          </cell>
          <cell r="GR47">
            <v>245.667</v>
          </cell>
          <cell r="GS47">
            <v>7625.3717000000024</v>
          </cell>
        </row>
        <row r="48">
          <cell r="A48">
            <v>44105</v>
          </cell>
          <cell r="B48">
            <v>7.2</v>
          </cell>
          <cell r="C48">
            <v>4.8499999999999996</v>
          </cell>
          <cell r="D48">
            <v>10</v>
          </cell>
          <cell r="E48">
            <v>9.8000000000000007</v>
          </cell>
          <cell r="F48">
            <v>17.32</v>
          </cell>
          <cell r="G48">
            <v>16.399999999999999</v>
          </cell>
          <cell r="H48">
            <v>15</v>
          </cell>
          <cell r="I48">
            <v>13.528</v>
          </cell>
          <cell r="J48">
            <v>12.1</v>
          </cell>
          <cell r="L48">
            <v>12.72</v>
          </cell>
          <cell r="AH48">
            <v>8.5911000000000008</v>
          </cell>
          <cell r="AI48">
            <v>184.14939999999999</v>
          </cell>
          <cell r="AJ48">
            <v>60.959399999999988</v>
          </cell>
          <cell r="AK48">
            <v>114.03750000000001</v>
          </cell>
          <cell r="AL48">
            <v>4.7748999999999997</v>
          </cell>
          <cell r="AM48">
            <v>290.73780000000005</v>
          </cell>
          <cell r="AN48">
            <v>2245.6934000000001</v>
          </cell>
          <cell r="AO48">
            <v>1914.0899000000002</v>
          </cell>
          <cell r="AP48">
            <v>4055.9127000000008</v>
          </cell>
          <cell r="AQ48">
            <v>185.0274</v>
          </cell>
          <cell r="AS48">
            <v>0.56000000000000005</v>
          </cell>
          <cell r="AT48">
            <v>27.220700000000001</v>
          </cell>
          <cell r="AU48">
            <v>0.56000000000000005</v>
          </cell>
          <cell r="AV48">
            <v>8.7159999999999993</v>
          </cell>
          <cell r="AW48">
            <v>4.3319000000000001</v>
          </cell>
          <cell r="AX48">
            <v>50.246099999999998</v>
          </cell>
          <cell r="AY48">
            <v>0.95200000000000007</v>
          </cell>
          <cell r="AZ48">
            <v>46.31</v>
          </cell>
          <cell r="BA48">
            <v>9.2857000000000003</v>
          </cell>
          <cell r="BB48">
            <v>122.032</v>
          </cell>
          <cell r="BC48">
            <v>8.1914999999999996</v>
          </cell>
          <cell r="BD48">
            <v>90.798100000000005</v>
          </cell>
          <cell r="BE48">
            <v>3.2757000000000001</v>
          </cell>
          <cell r="BF48">
            <v>83.859399999999994</v>
          </cell>
          <cell r="BG48">
            <v>11.405100000000001</v>
          </cell>
          <cell r="BH48">
            <v>84.860299999999995</v>
          </cell>
          <cell r="BI48">
            <v>98.085100000000011</v>
          </cell>
          <cell r="BJ48">
            <v>1196.954</v>
          </cell>
          <cell r="BK48">
            <v>19.6326</v>
          </cell>
          <cell r="BL48">
            <v>137.70239999999998</v>
          </cell>
          <cell r="BM48">
            <v>3.5110000000000001</v>
          </cell>
          <cell r="BN48">
            <v>108.68</v>
          </cell>
          <cell r="BO48">
            <v>15.163699999999999</v>
          </cell>
          <cell r="BP48">
            <v>136.7236</v>
          </cell>
          <cell r="BQ48">
            <v>8.6497000000000011</v>
          </cell>
          <cell r="BR48">
            <v>329.56529999999998</v>
          </cell>
          <cell r="BS48">
            <v>5.4911000000000003</v>
          </cell>
          <cell r="BT48">
            <v>135.04260000000002</v>
          </cell>
          <cell r="BU48">
            <v>0.97299999999999998</v>
          </cell>
          <cell r="BV48">
            <v>82.482500000000002</v>
          </cell>
          <cell r="BW48">
            <v>11.609900000000001</v>
          </cell>
          <cell r="BX48">
            <v>288.1936</v>
          </cell>
          <cell r="BY48">
            <v>16.302099999999999</v>
          </cell>
          <cell r="BZ48">
            <v>414.21550000000002</v>
          </cell>
          <cell r="CA48">
            <v>50.375</v>
          </cell>
          <cell r="CB48">
            <v>48.046343407774231</v>
          </cell>
          <cell r="CD48">
            <v>60.539285714285711</v>
          </cell>
          <cell r="CE48">
            <v>62.561610830656264</v>
          </cell>
          <cell r="CG48">
            <v>72.183291396384959</v>
          </cell>
          <cell r="CH48">
            <v>70.177769020879239</v>
          </cell>
          <cell r="CJ48">
            <v>51.784138655462186</v>
          </cell>
          <cell r="CK48">
            <v>43.281064564888794</v>
          </cell>
          <cell r="CM48">
            <v>32.466836102824772</v>
          </cell>
          <cell r="CN48">
            <v>36.88087796643503</v>
          </cell>
          <cell r="CP48">
            <v>63.245412928035158</v>
          </cell>
          <cell r="CQ48">
            <v>49.194156045115484</v>
          </cell>
          <cell r="CS48">
            <v>52.595445248343864</v>
          </cell>
          <cell r="CT48">
            <v>63.16009415760189</v>
          </cell>
          <cell r="CV48">
            <v>34.283741484072912</v>
          </cell>
          <cell r="CW48">
            <v>32.719214992169483</v>
          </cell>
          <cell r="CY48">
            <v>23.498729164776297</v>
          </cell>
          <cell r="CZ48">
            <v>15.871591473022358</v>
          </cell>
          <cell r="DB48">
            <v>29.05783747440482</v>
          </cell>
          <cell r="DC48">
            <v>23.771620538204129</v>
          </cell>
          <cell r="DE48">
            <v>31.92138991740245</v>
          </cell>
          <cell r="DF48">
            <v>20.000174825174824</v>
          </cell>
          <cell r="DH48">
            <v>56.090960649445719</v>
          </cell>
          <cell r="DI48">
            <v>45.665095857628081</v>
          </cell>
          <cell r="DK48">
            <v>21.173485785634181</v>
          </cell>
          <cell r="DL48">
            <v>17.169773031323384</v>
          </cell>
          <cell r="DN48">
            <v>49.635064012675052</v>
          </cell>
          <cell r="DO48">
            <v>34.842091310445738</v>
          </cell>
          <cell r="DQ48">
            <v>26.284686536485097</v>
          </cell>
          <cell r="DR48">
            <v>19.586005516321645</v>
          </cell>
          <cell r="DT48">
            <v>18.918207736500744</v>
          </cell>
          <cell r="DU48">
            <v>14.691291201470122</v>
          </cell>
          <cell r="DW48">
            <v>28.670956502536484</v>
          </cell>
          <cell r="DX48">
            <v>23.435098396848982</v>
          </cell>
          <cell r="DZ48">
            <v>21.463000000000001</v>
          </cell>
          <cell r="EA48">
            <v>1586.0865000000001</v>
          </cell>
          <cell r="EB48">
            <v>4.1290000000000004</v>
          </cell>
          <cell r="EC48">
            <v>246.82489999999999</v>
          </cell>
          <cell r="ED48">
            <v>53.530500000000004</v>
          </cell>
          <cell r="EE48">
            <v>997.92000000000007</v>
          </cell>
          <cell r="EF48">
            <v>26.015000000000001</v>
          </cell>
          <cell r="EG48">
            <v>699.09180000000003</v>
          </cell>
          <cell r="EJ48">
            <v>57.405302147882402</v>
          </cell>
          <cell r="EK48">
            <v>21.116832152596974</v>
          </cell>
          <cell r="EM48">
            <v>20.771857592637442</v>
          </cell>
          <cell r="EN48">
            <v>9.3712222713348616</v>
          </cell>
          <cell r="EP48">
            <v>17.619575755877488</v>
          </cell>
          <cell r="EQ48">
            <v>10.561850549142216</v>
          </cell>
          <cell r="ES48">
            <v>21.237401499135114</v>
          </cell>
          <cell r="ET48">
            <v>8.5088231617078041</v>
          </cell>
          <cell r="EV48">
            <v>9.9833999999999996</v>
          </cell>
          <cell r="EW48">
            <v>776.8766999999998</v>
          </cell>
          <cell r="EX48">
            <v>9.2327000000000012</v>
          </cell>
          <cell r="EY48">
            <v>591.38660000000004</v>
          </cell>
          <cell r="EZ48">
            <v>5.5360000000000005</v>
          </cell>
          <cell r="FA48">
            <v>214.73740000000001</v>
          </cell>
          <cell r="FB48">
            <v>13.508400000000002</v>
          </cell>
          <cell r="FC48">
            <v>682.75720000000013</v>
          </cell>
          <cell r="FD48">
            <v>5.0321999999999996</v>
          </cell>
          <cell r="FE48">
            <v>255.0583</v>
          </cell>
          <cell r="FF48">
            <v>26.6843</v>
          </cell>
          <cell r="FG48">
            <v>1046.7599</v>
          </cell>
          <cell r="FH48">
            <v>31.28</v>
          </cell>
          <cell r="FI48">
            <v>746.81739999999991</v>
          </cell>
          <cell r="FJ48">
            <v>12.8217</v>
          </cell>
          <cell r="FK48">
            <v>223.51610000000002</v>
          </cell>
          <cell r="FL48">
            <v>24.1371</v>
          </cell>
          <cell r="FM48">
            <v>615.97759999999994</v>
          </cell>
          <cell r="FN48">
            <v>28.086583728990128</v>
          </cell>
          <cell r="FO48">
            <v>17.36304924578122</v>
          </cell>
          <cell r="FQ48">
            <v>20.085457125217975</v>
          </cell>
          <cell r="FR48">
            <v>10.904374397390809</v>
          </cell>
          <cell r="FT48">
            <v>73.839559248554906</v>
          </cell>
          <cell r="FU48">
            <v>45.94845145745456</v>
          </cell>
          <cell r="FW48">
            <v>49.035607473868104</v>
          </cell>
          <cell r="FX48">
            <v>32.734995544536183</v>
          </cell>
          <cell r="FZ48">
            <v>23.530086244584876</v>
          </cell>
          <cell r="GA48">
            <v>20.568762514295752</v>
          </cell>
          <cell r="GC48">
            <v>44.924086447836373</v>
          </cell>
          <cell r="GD48">
            <v>24.630968763705987</v>
          </cell>
          <cell r="GF48">
            <v>35.772583120204601</v>
          </cell>
          <cell r="GG48">
            <v>22.734568048360956</v>
          </cell>
          <cell r="GI48">
            <v>86.714164268388757</v>
          </cell>
          <cell r="GJ48">
            <v>65.440801356143922</v>
          </cell>
          <cell r="GL48">
            <v>22.588020101834939</v>
          </cell>
          <cell r="GM48">
            <v>11.175865810704805</v>
          </cell>
          <cell r="GP48">
            <v>434.97359999999998</v>
          </cell>
          <cell r="GQ48">
            <v>10200.471199999998</v>
          </cell>
          <cell r="GR48">
            <v>192.38720000000004</v>
          </cell>
          <cell r="GS48">
            <v>7142.5432000000019</v>
          </cell>
        </row>
        <row r="49">
          <cell r="A49">
            <v>44075</v>
          </cell>
          <cell r="B49">
            <v>7.2</v>
          </cell>
          <cell r="C49">
            <v>4.8499999999999996</v>
          </cell>
          <cell r="D49">
            <v>10</v>
          </cell>
          <cell r="E49">
            <v>9.8025000000000002</v>
          </cell>
          <cell r="F49">
            <v>16.8</v>
          </cell>
          <cell r="G49">
            <v>16.072500000000002</v>
          </cell>
          <cell r="H49">
            <v>15</v>
          </cell>
          <cell r="I49">
            <v>13.532499999999999</v>
          </cell>
          <cell r="J49">
            <v>12</v>
          </cell>
          <cell r="L49">
            <v>12.8</v>
          </cell>
          <cell r="AH49">
            <v>11.510700000000002</v>
          </cell>
          <cell r="AI49">
            <v>218.00079999999997</v>
          </cell>
          <cell r="AJ49">
            <v>66.586300000000008</v>
          </cell>
          <cell r="AK49">
            <v>130.73010000000002</v>
          </cell>
          <cell r="AL49">
            <v>14.0083</v>
          </cell>
          <cell r="AM49">
            <v>344.82440000000003</v>
          </cell>
          <cell r="AN49">
            <v>2465.8319999999994</v>
          </cell>
          <cell r="AO49">
            <v>2412.7408999999998</v>
          </cell>
          <cell r="AP49">
            <v>5114.5623999999989</v>
          </cell>
          <cell r="AQ49">
            <v>255.30490000000003</v>
          </cell>
          <cell r="AS49">
            <v>1.0755000000000001</v>
          </cell>
          <cell r="AT49">
            <v>28.7621</v>
          </cell>
          <cell r="AU49">
            <v>1.2817000000000001</v>
          </cell>
          <cell r="AV49">
            <v>18.6496</v>
          </cell>
          <cell r="AW49">
            <v>4.7198000000000002</v>
          </cell>
          <cell r="AX49">
            <v>65.832999999999998</v>
          </cell>
          <cell r="AY49">
            <v>2.2414000000000001</v>
          </cell>
          <cell r="AZ49">
            <v>72.584199999999996</v>
          </cell>
          <cell r="BA49">
            <v>6.9729000000000001</v>
          </cell>
          <cell r="BB49">
            <v>128.3947</v>
          </cell>
          <cell r="BC49">
            <v>8.8991000000000007</v>
          </cell>
          <cell r="BD49">
            <v>95.752300000000005</v>
          </cell>
          <cell r="BE49">
            <v>3.4635000000000002</v>
          </cell>
          <cell r="BF49">
            <v>108.904</v>
          </cell>
          <cell r="BG49">
            <v>10.409600000000001</v>
          </cell>
          <cell r="BH49">
            <v>100.50660000000001</v>
          </cell>
          <cell r="BI49">
            <v>116.36160000000001</v>
          </cell>
          <cell r="BJ49">
            <v>1364.3232999999998</v>
          </cell>
          <cell r="BK49">
            <v>12.834099999999999</v>
          </cell>
          <cell r="BL49">
            <v>129.89829999999998</v>
          </cell>
          <cell r="BM49">
            <v>4.165</v>
          </cell>
          <cell r="BN49">
            <v>106.09100000000001</v>
          </cell>
          <cell r="BO49">
            <v>17.106000000000005</v>
          </cell>
          <cell r="BP49">
            <v>163.78489999999999</v>
          </cell>
          <cell r="BQ49">
            <v>11.6486</v>
          </cell>
          <cell r="BR49">
            <v>395.83540000000005</v>
          </cell>
          <cell r="BS49">
            <v>5.3056000000000001</v>
          </cell>
          <cell r="BT49">
            <v>194.83670000000001</v>
          </cell>
          <cell r="BU49">
            <v>1.6054000000000002</v>
          </cell>
          <cell r="BV49">
            <v>120.53870000000001</v>
          </cell>
          <cell r="BW49">
            <v>11.866</v>
          </cell>
          <cell r="BX49">
            <v>346.11839999999995</v>
          </cell>
          <cell r="BY49">
            <v>17.074399999999997</v>
          </cell>
          <cell r="BZ49">
            <v>546.50390000000004</v>
          </cell>
          <cell r="CA49">
            <v>40.524314272431425</v>
          </cell>
          <cell r="CB49">
            <v>43.81143588263722</v>
          </cell>
          <cell r="CD49">
            <v>58.18350628072092</v>
          </cell>
          <cell r="CE49">
            <v>54.780965811599181</v>
          </cell>
          <cell r="CG49">
            <v>84.061930590279246</v>
          </cell>
          <cell r="CH49">
            <v>70.676397855179019</v>
          </cell>
          <cell r="CJ49">
            <v>54.826626215758012</v>
          </cell>
          <cell r="CK49">
            <v>41.693506300269206</v>
          </cell>
          <cell r="CM49">
            <v>44.528115991911541</v>
          </cell>
          <cell r="CN49">
            <v>38.860815905952506</v>
          </cell>
          <cell r="CP49">
            <v>70.446753042442481</v>
          </cell>
          <cell r="CQ49">
            <v>55.169592793071288</v>
          </cell>
          <cell r="CS49">
            <v>79.274260141475395</v>
          </cell>
          <cell r="CT49">
            <v>57.604202784103428</v>
          </cell>
          <cell r="CV49">
            <v>42.112607592991083</v>
          </cell>
          <cell r="CW49">
            <v>31.32913659401472</v>
          </cell>
          <cell r="CY49">
            <v>23.27844237274152</v>
          </cell>
          <cell r="CZ49">
            <v>16.016471535742298</v>
          </cell>
          <cell r="DB49">
            <v>30.034774545936223</v>
          </cell>
          <cell r="DC49">
            <v>23.460492554559995</v>
          </cell>
          <cell r="DE49">
            <v>30.401200480192077</v>
          </cell>
          <cell r="DF49">
            <v>19.311722954821803</v>
          </cell>
          <cell r="DH49">
            <v>55.275517362329005</v>
          </cell>
          <cell r="DI49">
            <v>48.417300373843993</v>
          </cell>
          <cell r="DK49">
            <v>22.587126349947635</v>
          </cell>
          <cell r="DL49">
            <v>17.635007126699634</v>
          </cell>
          <cell r="DN49">
            <v>46.88046592279855</v>
          </cell>
          <cell r="DO49">
            <v>30.002668388450431</v>
          </cell>
          <cell r="DQ49">
            <v>22.603401021552258</v>
          </cell>
          <cell r="DR49">
            <v>19.191426487924627</v>
          </cell>
          <cell r="DT49">
            <v>20.092095061520308</v>
          </cell>
          <cell r="DU49">
            <v>15.463013234777467</v>
          </cell>
          <cell r="DW49">
            <v>37.900406456449424</v>
          </cell>
          <cell r="DX49">
            <v>23.727727103136868</v>
          </cell>
          <cell r="DZ49">
            <v>25.611000000000001</v>
          </cell>
          <cell r="EA49">
            <v>2007.008</v>
          </cell>
          <cell r="EB49">
            <v>5.6669999999999998</v>
          </cell>
          <cell r="EC49">
            <v>344.99860000000001</v>
          </cell>
          <cell r="ED49">
            <v>68.340100000000007</v>
          </cell>
          <cell r="EE49">
            <v>1150.395</v>
          </cell>
          <cell r="EF49">
            <v>20.041</v>
          </cell>
          <cell r="EG49">
            <v>900.52659999999992</v>
          </cell>
          <cell r="EJ49">
            <v>58.182187341376753</v>
          </cell>
          <cell r="EK49">
            <v>20.655943872670161</v>
          </cell>
          <cell r="EM49">
            <v>20.506793718016588</v>
          </cell>
          <cell r="EN49">
            <v>9.2167965319279563</v>
          </cell>
          <cell r="EP49">
            <v>19.757182093675603</v>
          </cell>
          <cell r="EQ49">
            <v>10.998738607174058</v>
          </cell>
          <cell r="ES49">
            <v>23.072351679057931</v>
          </cell>
          <cell r="ET49">
            <v>8.6791860451429219</v>
          </cell>
          <cell r="EV49">
            <v>11.2965</v>
          </cell>
          <cell r="EW49">
            <v>959.99770000000012</v>
          </cell>
          <cell r="EX49">
            <v>12.8294</v>
          </cell>
          <cell r="EY49">
            <v>859.26959999999997</v>
          </cell>
          <cell r="EZ49">
            <v>9.9057000000000013</v>
          </cell>
          <cell r="FA49">
            <v>261.91340000000002</v>
          </cell>
          <cell r="FB49">
            <v>14.997900000000001</v>
          </cell>
          <cell r="FC49">
            <v>838.24119999999971</v>
          </cell>
          <cell r="FD49">
            <v>4.6632000000000007</v>
          </cell>
          <cell r="FE49">
            <v>246.83150000000001</v>
          </cell>
          <cell r="FF49">
            <v>35.236600000000003</v>
          </cell>
          <cell r="FG49">
            <v>1118.4834000000001</v>
          </cell>
          <cell r="FH49">
            <v>36.182199999999995</v>
          </cell>
          <cell r="FI49">
            <v>834.37970000000007</v>
          </cell>
          <cell r="FJ49">
            <v>15.2113</v>
          </cell>
          <cell r="FK49">
            <v>259.71520000000004</v>
          </cell>
          <cell r="FL49">
            <v>25.679199999999998</v>
          </cell>
          <cell r="FM49">
            <v>588.19899999999996</v>
          </cell>
          <cell r="FN49">
            <v>20.611268977116808</v>
          </cell>
          <cell r="FO49">
            <v>17.345612911364263</v>
          </cell>
          <cell r="FQ49">
            <v>20.631448080190811</v>
          </cell>
          <cell r="FR49">
            <v>11.112001402121059</v>
          </cell>
          <cell r="FT49">
            <v>68.791544262394382</v>
          </cell>
          <cell r="FU49">
            <v>48.775407443834496</v>
          </cell>
          <cell r="FW49">
            <v>54.172737516585656</v>
          </cell>
          <cell r="FX49">
            <v>32.705325507741698</v>
          </cell>
          <cell r="FZ49">
            <v>15.56993051981472</v>
          </cell>
          <cell r="GA49">
            <v>20.263122818602973</v>
          </cell>
          <cell r="GC49">
            <v>44.501756696162516</v>
          </cell>
          <cell r="GD49">
            <v>26.11675631484562</v>
          </cell>
          <cell r="GF49">
            <v>35.040821177263965</v>
          </cell>
          <cell r="GG49">
            <v>22.655162152195214</v>
          </cell>
          <cell r="GI49">
            <v>84.952923155811803</v>
          </cell>
          <cell r="GJ49">
            <v>67.347089042150785</v>
          </cell>
          <cell r="GL49">
            <v>22.524638618025485</v>
          </cell>
          <cell r="GM49">
            <v>12.020024685523095</v>
          </cell>
          <cell r="GP49">
            <v>484.07660000000021</v>
          </cell>
          <cell r="GQ49">
            <v>12197.542400000006</v>
          </cell>
          <cell r="GR49">
            <v>227.68210000000002</v>
          </cell>
          <cell r="GS49">
            <v>8371.5187000000005</v>
          </cell>
        </row>
        <row r="50">
          <cell r="A50">
            <v>44044</v>
          </cell>
          <cell r="B50">
            <v>7.2</v>
          </cell>
          <cell r="C50">
            <v>4.8499999999999996</v>
          </cell>
          <cell r="D50">
            <v>9.9250000000000007</v>
          </cell>
          <cell r="E50">
            <v>9.7375000000000007</v>
          </cell>
          <cell r="F50">
            <v>16.574999999999999</v>
          </cell>
          <cell r="G50">
            <v>15.7525</v>
          </cell>
          <cell r="H50">
            <v>15.5</v>
          </cell>
          <cell r="I50">
            <v>13.6525</v>
          </cell>
          <cell r="J50">
            <v>12.025</v>
          </cell>
          <cell r="L50">
            <v>12.724999999999998</v>
          </cell>
          <cell r="AH50">
            <v>10.207599999999999</v>
          </cell>
          <cell r="AI50">
            <v>164.51030000000003</v>
          </cell>
          <cell r="AJ50">
            <v>59.875299999999996</v>
          </cell>
          <cell r="AK50">
            <v>102.0818</v>
          </cell>
          <cell r="AL50">
            <v>15.108000000000001</v>
          </cell>
          <cell r="AM50">
            <v>222.91120000000001</v>
          </cell>
          <cell r="AN50">
            <v>1960.3073999999999</v>
          </cell>
          <cell r="AO50">
            <v>2181.4720999999995</v>
          </cell>
          <cell r="AP50">
            <v>4094.0339000000004</v>
          </cell>
          <cell r="AQ50">
            <v>231.7491</v>
          </cell>
          <cell r="AS50">
            <v>0.40900000000000003</v>
          </cell>
          <cell r="AT50">
            <v>21.127700000000001</v>
          </cell>
          <cell r="AU50">
            <v>0.30299999999999999</v>
          </cell>
          <cell r="AV50">
            <v>15.8674</v>
          </cell>
          <cell r="AW50">
            <v>5.5301000000000009</v>
          </cell>
          <cell r="AX50">
            <v>51.020499999999998</v>
          </cell>
          <cell r="AY50">
            <v>0.52100000000000002</v>
          </cell>
          <cell r="AZ50">
            <v>55.175000000000004</v>
          </cell>
          <cell r="BA50">
            <v>4.9631000000000007</v>
          </cell>
          <cell r="BB50">
            <v>86.912300000000002</v>
          </cell>
          <cell r="BC50">
            <v>7.8502000000000001</v>
          </cell>
          <cell r="BD50">
            <v>89.817800000000005</v>
          </cell>
          <cell r="BE50">
            <v>2.6827000000000001</v>
          </cell>
          <cell r="BF50">
            <v>92.558700000000002</v>
          </cell>
          <cell r="BG50">
            <v>9.5513999999999992</v>
          </cell>
          <cell r="BH50">
            <v>70.174200000000013</v>
          </cell>
          <cell r="BI50">
            <v>107.3784</v>
          </cell>
          <cell r="BJ50">
            <v>1039.0253</v>
          </cell>
          <cell r="BK50">
            <v>5.4770000000000003</v>
          </cell>
          <cell r="BL50">
            <v>87.937200000000004</v>
          </cell>
          <cell r="BM50">
            <v>2.3330000000000002</v>
          </cell>
          <cell r="BN50">
            <v>68.269000000000005</v>
          </cell>
          <cell r="BO50">
            <v>12.860899999999999</v>
          </cell>
          <cell r="BP50">
            <v>220.3065</v>
          </cell>
          <cell r="BQ50">
            <v>7.7058999999999997</v>
          </cell>
          <cell r="BR50">
            <v>232.22480000000002</v>
          </cell>
          <cell r="BS50">
            <v>5.6840000000000002</v>
          </cell>
          <cell r="BT50">
            <v>100.65350000000001</v>
          </cell>
          <cell r="BU50">
            <v>1.0181</v>
          </cell>
          <cell r="BV50">
            <v>66.320999999999998</v>
          </cell>
          <cell r="BW50">
            <v>15.593</v>
          </cell>
          <cell r="BX50">
            <v>291.21320000000003</v>
          </cell>
          <cell r="BY50">
            <v>19.535700000000002</v>
          </cell>
          <cell r="BZ50">
            <v>753.08909999999992</v>
          </cell>
          <cell r="CA50">
            <v>49.501222493887532</v>
          </cell>
          <cell r="CB50">
            <v>49.017318496570851</v>
          </cell>
          <cell r="CD50">
            <v>63.462046204620464</v>
          </cell>
          <cell r="CE50">
            <v>54.576988038367979</v>
          </cell>
          <cell r="CG50">
            <v>59.088099672700302</v>
          </cell>
          <cell r="CH50">
            <v>69.138971589851138</v>
          </cell>
          <cell r="CJ50">
            <v>70.996161228406905</v>
          </cell>
          <cell r="CK50">
            <v>42.580235613955594</v>
          </cell>
          <cell r="CM50">
            <v>46.039148919022381</v>
          </cell>
          <cell r="CN50">
            <v>42.412335193062432</v>
          </cell>
          <cell r="CP50">
            <v>69.698071386716265</v>
          </cell>
          <cell r="CQ50">
            <v>53.720407313472379</v>
          </cell>
          <cell r="CS50">
            <v>74.815260744772061</v>
          </cell>
          <cell r="CT50">
            <v>55.285045057892994</v>
          </cell>
          <cell r="CV50">
            <v>38.997016144230166</v>
          </cell>
          <cell r="CW50">
            <v>31.865072918537006</v>
          </cell>
          <cell r="CY50">
            <v>23.155941977157418</v>
          </cell>
          <cell r="CZ50">
            <v>16.203068009989746</v>
          </cell>
          <cell r="DB50">
            <v>29.062369910534965</v>
          </cell>
          <cell r="DC50">
            <v>23.545736047997888</v>
          </cell>
          <cell r="DE50">
            <v>31.75482211744535</v>
          </cell>
          <cell r="DF50">
            <v>19.058386676236651</v>
          </cell>
          <cell r="DH50">
            <v>59.954668802338873</v>
          </cell>
          <cell r="DI50">
            <v>45.083590361609851</v>
          </cell>
          <cell r="DK50">
            <v>21.146991266432217</v>
          </cell>
          <cell r="DL50">
            <v>20.802074541564895</v>
          </cell>
          <cell r="DN50">
            <v>48.096850809289236</v>
          </cell>
          <cell r="DO50">
            <v>37.305607852682719</v>
          </cell>
          <cell r="DQ50">
            <v>25.453590020626656</v>
          </cell>
          <cell r="DR50">
            <v>21.400235219613698</v>
          </cell>
          <cell r="DT50">
            <v>17.045417815686527</v>
          </cell>
          <cell r="DU50">
            <v>15.799347694403961</v>
          </cell>
          <cell r="DW50">
            <v>28.2646897730821</v>
          </cell>
          <cell r="DX50">
            <v>21.690306897284799</v>
          </cell>
          <cell r="DZ50">
            <v>22.312999999999999</v>
          </cell>
          <cell r="EA50">
            <v>1504.1814000000002</v>
          </cell>
          <cell r="EB50">
            <v>3.8450000000000002</v>
          </cell>
          <cell r="EC50">
            <v>354.9237</v>
          </cell>
          <cell r="ED50">
            <v>54.042800000000007</v>
          </cell>
          <cell r="EE50">
            <v>930.82119999999998</v>
          </cell>
          <cell r="EF50">
            <v>13.851000000000001</v>
          </cell>
          <cell r="EG50">
            <v>681.09489999999994</v>
          </cell>
          <cell r="EJ50">
            <v>56.481826737776181</v>
          </cell>
          <cell r="EK50">
            <v>21.716722530939418</v>
          </cell>
          <cell r="EM50">
            <v>21.588816644993496</v>
          </cell>
          <cell r="EN50">
            <v>9.3812734962472213</v>
          </cell>
          <cell r="EP50">
            <v>22.088842547018285</v>
          </cell>
          <cell r="EQ50">
            <v>10.925715808793354</v>
          </cell>
          <cell r="ES50">
            <v>23.07891126994441</v>
          </cell>
          <cell r="ET50">
            <v>9.3108762082934415</v>
          </cell>
          <cell r="EV50">
            <v>4.8978000000000002</v>
          </cell>
          <cell r="EW50">
            <v>783.15200000000004</v>
          </cell>
          <cell r="EX50">
            <v>23.2377</v>
          </cell>
          <cell r="EY50">
            <v>881.89109999999982</v>
          </cell>
          <cell r="EZ50">
            <v>9.928700000000001</v>
          </cell>
          <cell r="FA50">
            <v>262.553</v>
          </cell>
          <cell r="FB50">
            <v>12.213100000000001</v>
          </cell>
          <cell r="FC50">
            <v>697.18839999999989</v>
          </cell>
          <cell r="FD50">
            <v>5.0730000000000004</v>
          </cell>
          <cell r="FE50">
            <v>121.9098</v>
          </cell>
          <cell r="FF50">
            <v>25.179400000000001</v>
          </cell>
          <cell r="FG50">
            <v>835.92810000000009</v>
          </cell>
          <cell r="FH50">
            <v>30.444700000000001</v>
          </cell>
          <cell r="FI50">
            <v>583.7165</v>
          </cell>
          <cell r="FJ50">
            <v>19.156599999999997</v>
          </cell>
          <cell r="FK50">
            <v>207.36789999999999</v>
          </cell>
          <cell r="FL50">
            <v>9.7049000000000003</v>
          </cell>
          <cell r="FM50">
            <v>521.45490000000007</v>
          </cell>
          <cell r="FN50">
            <v>30.435358732492141</v>
          </cell>
          <cell r="FO50">
            <v>17.604778893497045</v>
          </cell>
          <cell r="FQ50">
            <v>21.137358688682614</v>
          </cell>
          <cell r="FR50">
            <v>11.02413597325112</v>
          </cell>
          <cell r="FT50">
            <v>65.241270256931926</v>
          </cell>
          <cell r="FU50">
            <v>50.833876207851368</v>
          </cell>
          <cell r="FW50">
            <v>52.007803096674877</v>
          </cell>
          <cell r="FX50">
            <v>33.362766362722049</v>
          </cell>
          <cell r="FZ50">
            <v>16.183993692095406</v>
          </cell>
          <cell r="GA50">
            <v>21.444805913880593</v>
          </cell>
          <cell r="GC50">
            <v>47.363205636353527</v>
          </cell>
          <cell r="GD50">
            <v>27.293058816900633</v>
          </cell>
          <cell r="GF50">
            <v>36.813244998308406</v>
          </cell>
          <cell r="GG50">
            <v>23.482749759515109</v>
          </cell>
          <cell r="GI50">
            <v>83.748165123247347</v>
          </cell>
          <cell r="GJ50">
            <v>67.096570877170493</v>
          </cell>
          <cell r="GL50">
            <v>23.432668033673714</v>
          </cell>
          <cell r="GM50">
            <v>11.915822250399794</v>
          </cell>
          <cell r="GP50">
            <v>382.1563000000001</v>
          </cell>
          <cell r="GQ50">
            <v>9674.6825000000026</v>
          </cell>
          <cell r="GR50">
            <v>195.86249999999998</v>
          </cell>
          <cell r="GS50">
            <v>7139.9928000000027</v>
          </cell>
        </row>
        <row r="51">
          <cell r="A51">
            <v>44013</v>
          </cell>
          <cell r="B51">
            <v>7.1599999999999993</v>
          </cell>
          <cell r="C51">
            <v>4.8499999999999996</v>
          </cell>
          <cell r="D51">
            <v>9.76</v>
          </cell>
          <cell r="E51">
            <v>9.5759999999999987</v>
          </cell>
          <cell r="F51">
            <v>15.84</v>
          </cell>
          <cell r="G51">
            <v>15.146000000000001</v>
          </cell>
          <cell r="H51">
            <v>15.88</v>
          </cell>
          <cell r="I51">
            <v>13.691999999999998</v>
          </cell>
          <cell r="J51">
            <v>11.809999999999999</v>
          </cell>
          <cell r="L51">
            <v>12.419999999999998</v>
          </cell>
          <cell r="AH51">
            <v>7.9723000000000015</v>
          </cell>
          <cell r="AI51">
            <v>172.51630000000003</v>
          </cell>
          <cell r="AJ51">
            <v>78.191400000000002</v>
          </cell>
          <cell r="AK51">
            <v>98.557900000000018</v>
          </cell>
          <cell r="AL51">
            <v>13.255199999999999</v>
          </cell>
          <cell r="AM51">
            <v>204.93700000000001</v>
          </cell>
          <cell r="AN51">
            <v>1768.4797000000003</v>
          </cell>
          <cell r="AO51">
            <v>2286.7205000000004</v>
          </cell>
          <cell r="AP51">
            <v>3985.7497000000008</v>
          </cell>
          <cell r="AQ51">
            <v>267.4905</v>
          </cell>
          <cell r="AS51">
            <v>3.2951000000000001</v>
          </cell>
          <cell r="AT51">
            <v>19.8247</v>
          </cell>
          <cell r="AU51">
            <v>0.23</v>
          </cell>
          <cell r="AV51">
            <v>14.4046</v>
          </cell>
          <cell r="AW51">
            <v>1.3246</v>
          </cell>
          <cell r="AX51">
            <v>41.572199999999995</v>
          </cell>
          <cell r="AY51">
            <v>2.7906</v>
          </cell>
          <cell r="AZ51">
            <v>85.168000000000006</v>
          </cell>
          <cell r="BA51">
            <v>7.9011000000000005</v>
          </cell>
          <cell r="BB51">
            <v>101.75700000000001</v>
          </cell>
          <cell r="BC51">
            <v>8.3897000000000013</v>
          </cell>
          <cell r="BD51">
            <v>107.3818</v>
          </cell>
          <cell r="BE51">
            <v>8.8960999999999988</v>
          </cell>
          <cell r="BF51">
            <v>62.722900000000003</v>
          </cell>
          <cell r="BG51">
            <v>5.6837999999999997</v>
          </cell>
          <cell r="BH51">
            <v>58.852000000000004</v>
          </cell>
          <cell r="BI51">
            <v>92.584100000000007</v>
          </cell>
          <cell r="BJ51">
            <v>888.4070999999999</v>
          </cell>
          <cell r="BK51">
            <v>6.1351000000000004</v>
          </cell>
          <cell r="BL51">
            <v>60.285499999999999</v>
          </cell>
          <cell r="BM51">
            <v>1.518</v>
          </cell>
          <cell r="BN51">
            <v>45.08</v>
          </cell>
          <cell r="BO51">
            <v>23.338400000000004</v>
          </cell>
          <cell r="BP51">
            <v>231.179</v>
          </cell>
          <cell r="BQ51">
            <v>19.755700000000001</v>
          </cell>
          <cell r="BR51">
            <v>260.7491</v>
          </cell>
          <cell r="BS51">
            <v>5.1506999999999996</v>
          </cell>
          <cell r="BT51">
            <v>102.8627</v>
          </cell>
          <cell r="BU51">
            <v>1.4381999999999999</v>
          </cell>
          <cell r="BV51">
            <v>48.293500000000002</v>
          </cell>
          <cell r="BW51">
            <v>14.757</v>
          </cell>
          <cell r="BX51">
            <v>353.1069</v>
          </cell>
          <cell r="BY51">
            <v>15.358600000000003</v>
          </cell>
          <cell r="BZ51">
            <v>780.44889999999975</v>
          </cell>
          <cell r="CA51">
            <v>47.90576917240751</v>
          </cell>
          <cell r="CB51">
            <v>40.77373680307899</v>
          </cell>
          <cell r="CD51">
            <v>62.382608695652173</v>
          </cell>
          <cell r="CE51">
            <v>63.227121891617955</v>
          </cell>
          <cell r="CG51">
            <v>88.903367054205049</v>
          </cell>
          <cell r="CH51">
            <v>68.285440751271281</v>
          </cell>
          <cell r="CJ51">
            <v>53.13054540242242</v>
          </cell>
          <cell r="CK51">
            <v>42.284233514935188</v>
          </cell>
          <cell r="CM51">
            <v>40.387363784789457</v>
          </cell>
          <cell r="CN51">
            <v>40.347601639199269</v>
          </cell>
          <cell r="CP51">
            <v>68.580187610999189</v>
          </cell>
          <cell r="CQ51">
            <v>53.164526949632055</v>
          </cell>
          <cell r="CS51">
            <v>68.118793628668769</v>
          </cell>
          <cell r="CT51">
            <v>66.122153152995153</v>
          </cell>
          <cell r="CV51">
            <v>40.124019142123238</v>
          </cell>
          <cell r="CW51">
            <v>31.240702100183508</v>
          </cell>
          <cell r="CY51">
            <v>23.432841060182039</v>
          </cell>
          <cell r="CZ51">
            <v>16.352743241246049</v>
          </cell>
          <cell r="DB51">
            <v>26.64245081579762</v>
          </cell>
          <cell r="DC51">
            <v>22.246044239493745</v>
          </cell>
          <cell r="DE51">
            <v>31.899209486166008</v>
          </cell>
          <cell r="DF51">
            <v>19.065128660159715</v>
          </cell>
          <cell r="DH51">
            <v>45.425560449730909</v>
          </cell>
          <cell r="DI51">
            <v>44.605135847114148</v>
          </cell>
          <cell r="DK51">
            <v>18.797182585279185</v>
          </cell>
          <cell r="DL51">
            <v>18.063677688628648</v>
          </cell>
          <cell r="DN51">
            <v>34.335333061525617</v>
          </cell>
          <cell r="DO51">
            <v>36.810230530600499</v>
          </cell>
          <cell r="DQ51">
            <v>23.91259908218607</v>
          </cell>
          <cell r="DR51">
            <v>19.591835340159651</v>
          </cell>
          <cell r="DT51">
            <v>20.846723588805311</v>
          </cell>
          <cell r="DU51">
            <v>16.154394887214046</v>
          </cell>
          <cell r="DW51">
            <v>38.047198312346168</v>
          </cell>
          <cell r="DX51">
            <v>22.942316402777944</v>
          </cell>
          <cell r="DZ51">
            <v>18.690999999999999</v>
          </cell>
          <cell r="EA51">
            <v>1479.0596</v>
          </cell>
          <cell r="EB51">
            <v>4.4829999999999997</v>
          </cell>
          <cell r="EC51">
            <v>320.68109999999996</v>
          </cell>
          <cell r="ED51">
            <v>52.904900000000005</v>
          </cell>
          <cell r="EE51">
            <v>930.4271</v>
          </cell>
          <cell r="EF51">
            <v>15.066000000000001</v>
          </cell>
          <cell r="EG51">
            <v>702.80770000000007</v>
          </cell>
          <cell r="EJ51">
            <v>56.058744850462787</v>
          </cell>
          <cell r="EK51">
            <v>20.617598709342069</v>
          </cell>
          <cell r="EM51">
            <v>20.726522418023645</v>
          </cell>
          <cell r="EN51">
            <v>9.9077591414024706</v>
          </cell>
          <cell r="EP51">
            <v>19.142886575723608</v>
          </cell>
          <cell r="EQ51">
            <v>11.583570491444199</v>
          </cell>
          <cell r="ES51">
            <v>22.11801407141909</v>
          </cell>
          <cell r="ET51">
            <v>9.3752236920568723</v>
          </cell>
          <cell r="EV51">
            <v>5.3241000000000005</v>
          </cell>
          <cell r="EW51">
            <v>710.23019999999997</v>
          </cell>
          <cell r="EX51">
            <v>28.859699999999997</v>
          </cell>
          <cell r="EY51">
            <v>1095.9731999999999</v>
          </cell>
          <cell r="EZ51">
            <v>7.0920999999999994</v>
          </cell>
          <cell r="FA51">
            <v>265.94369999999998</v>
          </cell>
          <cell r="FB51">
            <v>15.3818</v>
          </cell>
          <cell r="FC51">
            <v>628.69429999999977</v>
          </cell>
          <cell r="FD51">
            <v>0</v>
          </cell>
          <cell r="FE51">
            <v>119.64550000000001</v>
          </cell>
          <cell r="FF51">
            <v>25.319599999999998</v>
          </cell>
          <cell r="FG51">
            <v>750.71350000000007</v>
          </cell>
          <cell r="FH51">
            <v>23.561199999999999</v>
          </cell>
          <cell r="FI51">
            <v>476.13940000000002</v>
          </cell>
          <cell r="FJ51">
            <v>15.457600000000001</v>
          </cell>
          <cell r="FK51">
            <v>204.29220000000001</v>
          </cell>
          <cell r="FL51">
            <v>6.3129999999999997</v>
          </cell>
          <cell r="FM51">
            <v>364.49540000000002</v>
          </cell>
          <cell r="FN51">
            <v>28.282413929114778</v>
          </cell>
          <cell r="FO51">
            <v>17.844636429146494</v>
          </cell>
          <cell r="FQ51">
            <v>20.449488386920173</v>
          </cell>
          <cell r="FR51">
            <v>10.923423766201582</v>
          </cell>
          <cell r="FT51">
            <v>78.466053778147526</v>
          </cell>
          <cell r="FU51">
            <v>50.483150757096332</v>
          </cell>
          <cell r="FW51">
            <v>47.530880651159165</v>
          </cell>
          <cell r="FX51">
            <v>33.034378711561402</v>
          </cell>
          <cell r="FZ51" t="e">
            <v>#DIV/0!</v>
          </cell>
          <cell r="GA51">
            <v>18.523113698383977</v>
          </cell>
          <cell r="GC51">
            <v>45.746224268945802</v>
          </cell>
          <cell r="GD51">
            <v>27.57796309777299</v>
          </cell>
          <cell r="GF51">
            <v>36.784009303431063</v>
          </cell>
          <cell r="GG51">
            <v>24.427624346987457</v>
          </cell>
          <cell r="GI51">
            <v>91.161706862643612</v>
          </cell>
          <cell r="GJ51">
            <v>66.292002827322818</v>
          </cell>
          <cell r="GL51">
            <v>22.182322192301601</v>
          </cell>
          <cell r="GM51">
            <v>13.050992687424861</v>
          </cell>
          <cell r="GP51">
            <v>416.44280000000015</v>
          </cell>
          <cell r="GQ51">
            <v>9398.4535999999971</v>
          </cell>
          <cell r="GR51">
            <v>190.7801</v>
          </cell>
          <cell r="GS51">
            <v>7175.0970999999981</v>
          </cell>
        </row>
        <row r="52">
          <cell r="A52">
            <v>43983</v>
          </cell>
          <cell r="B52">
            <v>7</v>
          </cell>
          <cell r="C52">
            <v>4.8499999999999996</v>
          </cell>
          <cell r="D52">
            <v>9.6999999999999993</v>
          </cell>
          <cell r="E52">
            <v>9.4774999999999991</v>
          </cell>
          <cell r="F52">
            <v>14.125</v>
          </cell>
          <cell r="G52">
            <v>13.65</v>
          </cell>
          <cell r="H52">
            <v>15.725000000000001</v>
          </cell>
          <cell r="I52">
            <v>13.5425</v>
          </cell>
          <cell r="J52">
            <v>11.575000000000001</v>
          </cell>
          <cell r="L52">
            <v>11.799999999999999</v>
          </cell>
          <cell r="AH52">
            <v>19.310200000000002</v>
          </cell>
          <cell r="AI52">
            <v>270.15600000000001</v>
          </cell>
          <cell r="AJ52">
            <v>97.763900000000007</v>
          </cell>
          <cell r="AK52">
            <v>144.97910000000002</v>
          </cell>
          <cell r="AL52">
            <v>27.999499999999998</v>
          </cell>
          <cell r="AM52">
            <v>343.2163000000001</v>
          </cell>
          <cell r="AN52">
            <v>2565.2138999999997</v>
          </cell>
          <cell r="AO52">
            <v>3048.5483000000004</v>
          </cell>
          <cell r="AP52">
            <v>5707.4993000000022</v>
          </cell>
          <cell r="AQ52">
            <v>288.63229999999999</v>
          </cell>
          <cell r="AS52">
            <v>0.78</v>
          </cell>
          <cell r="AT52">
            <v>26.8536</v>
          </cell>
          <cell r="AU52">
            <v>3.7408000000000001</v>
          </cell>
          <cell r="AV52">
            <v>21.32</v>
          </cell>
          <cell r="AW52">
            <v>6.8843000000000005</v>
          </cell>
          <cell r="AX52">
            <v>70.12</v>
          </cell>
          <cell r="AY52">
            <v>2.2349999999999999</v>
          </cell>
          <cell r="AZ52">
            <v>92.763500000000008</v>
          </cell>
          <cell r="BA52">
            <v>8.6532000000000018</v>
          </cell>
          <cell r="BB52">
            <v>127.9062</v>
          </cell>
          <cell r="BC52">
            <v>16.9847</v>
          </cell>
          <cell r="BD52">
            <v>122.6887</v>
          </cell>
          <cell r="BE52">
            <v>6.5430000000000001</v>
          </cell>
          <cell r="BF52">
            <v>84.251200000000011</v>
          </cell>
          <cell r="BG52">
            <v>14.6265</v>
          </cell>
          <cell r="BH52">
            <v>78.253199999999993</v>
          </cell>
          <cell r="BI52">
            <v>144.93389999999999</v>
          </cell>
          <cell r="BJ52">
            <v>1373.2603999999999</v>
          </cell>
          <cell r="BK52">
            <v>15.726900000000002</v>
          </cell>
          <cell r="BL52">
            <v>112.938</v>
          </cell>
          <cell r="BM52">
            <v>2.8000000000000003</v>
          </cell>
          <cell r="BN52">
            <v>69.542000000000002</v>
          </cell>
          <cell r="BO52">
            <v>31.344900000000003</v>
          </cell>
          <cell r="BP52">
            <v>287.89109999999999</v>
          </cell>
          <cell r="BQ52">
            <v>17.599700000000002</v>
          </cell>
          <cell r="BR52">
            <v>345.17970000000003</v>
          </cell>
          <cell r="BS52">
            <v>4.7718999999999996</v>
          </cell>
          <cell r="BT52">
            <v>144.4076</v>
          </cell>
          <cell r="BU52">
            <v>4.7618999999999998</v>
          </cell>
          <cell r="BV52">
            <v>105.6309</v>
          </cell>
          <cell r="BW52">
            <v>11.304600000000001</v>
          </cell>
          <cell r="BX52">
            <v>459.94019999999995</v>
          </cell>
          <cell r="BY52">
            <v>34.220400000000005</v>
          </cell>
          <cell r="BZ52">
            <v>990.79120000000012</v>
          </cell>
          <cell r="CA52">
            <v>47.783333333333331</v>
          </cell>
          <cell r="CB52">
            <v>46.119447671820538</v>
          </cell>
          <cell r="CD52">
            <v>26.814023738237807</v>
          </cell>
          <cell r="CE52">
            <v>51.25665572232645</v>
          </cell>
          <cell r="CG52">
            <v>67.82124544252865</v>
          </cell>
          <cell r="CH52">
            <v>64.363593839132918</v>
          </cell>
          <cell r="CJ52">
            <v>57.013333333333335</v>
          </cell>
          <cell r="CK52">
            <v>44.673579586798688</v>
          </cell>
          <cell r="CM52">
            <v>47.090810336060649</v>
          </cell>
          <cell r="CN52">
            <v>39.760813002028051</v>
          </cell>
          <cell r="CP52">
            <v>56.572362184789846</v>
          </cell>
          <cell r="CQ52">
            <v>54.357466498544696</v>
          </cell>
          <cell r="CS52">
            <v>77.808543481583371</v>
          </cell>
          <cell r="CT52">
            <v>63.811216932221726</v>
          </cell>
          <cell r="CV52">
            <v>44.435791200902479</v>
          </cell>
          <cell r="CW52">
            <v>32.027658932797635</v>
          </cell>
          <cell r="CY52">
            <v>22.903682299310237</v>
          </cell>
          <cell r="CZ52">
            <v>15.85358297668818</v>
          </cell>
          <cell r="DB52">
            <v>26.058860932542327</v>
          </cell>
          <cell r="DC52">
            <v>23.362204926596895</v>
          </cell>
          <cell r="DE52">
            <v>32.32714285714286</v>
          </cell>
          <cell r="DF52">
            <v>19.504127002387047</v>
          </cell>
          <cell r="DH52">
            <v>47.856155227804202</v>
          </cell>
          <cell r="DI52">
            <v>43.826280840220491</v>
          </cell>
          <cell r="DK52">
            <v>22.402182991755542</v>
          </cell>
          <cell r="DL52">
            <v>19.579582171257467</v>
          </cell>
          <cell r="DN52">
            <v>49.723150107923473</v>
          </cell>
          <cell r="DO52">
            <v>35.107563590835937</v>
          </cell>
          <cell r="DQ52">
            <v>18.179277179277179</v>
          </cell>
          <cell r="DR52">
            <v>19.299192755150248</v>
          </cell>
          <cell r="DT52">
            <v>24.540125258744226</v>
          </cell>
          <cell r="DU52">
            <v>15.628273632093913</v>
          </cell>
          <cell r="DW52">
            <v>34.2069379668268</v>
          </cell>
          <cell r="DX52">
            <v>22.52784421177742</v>
          </cell>
          <cell r="DZ52">
            <v>22.937999999999999</v>
          </cell>
          <cell r="EA52">
            <v>2030.7212999999999</v>
          </cell>
          <cell r="EB52">
            <v>5.5629999999999997</v>
          </cell>
          <cell r="EC52">
            <v>485.10109999999997</v>
          </cell>
          <cell r="ED52">
            <v>84.383100000000013</v>
          </cell>
          <cell r="EE52">
            <v>1258.8536999999999</v>
          </cell>
          <cell r="EF52">
            <v>22.333000000000002</v>
          </cell>
          <cell r="EG52">
            <v>1104.8457000000001</v>
          </cell>
          <cell r="EJ52">
            <v>57.796538495073676</v>
          </cell>
          <cell r="EK52">
            <v>21.943624514107377</v>
          </cell>
          <cell r="EM52">
            <v>22.049253999640481</v>
          </cell>
          <cell r="EN52">
            <v>9.4732025963247661</v>
          </cell>
          <cell r="EP52">
            <v>20.530223468917352</v>
          </cell>
          <cell r="EQ52">
            <v>11.124444484692701</v>
          </cell>
          <cell r="ES52">
            <v>22.904938879684771</v>
          </cell>
          <cell r="ET52">
            <v>8.803055394975063</v>
          </cell>
          <cell r="EV52">
            <v>6.6628000000000007</v>
          </cell>
          <cell r="EW52">
            <v>1003.8809</v>
          </cell>
          <cell r="EX52">
            <v>35.79</v>
          </cell>
          <cell r="EY52">
            <v>1290.1578999999999</v>
          </cell>
          <cell r="EZ52">
            <v>9.5663999999999998</v>
          </cell>
          <cell r="FA52">
            <v>369.07249999999999</v>
          </cell>
          <cell r="FB52">
            <v>21.601499999999998</v>
          </cell>
          <cell r="FC52">
            <v>874.41080000000011</v>
          </cell>
          <cell r="FD52">
            <v>5.8486000000000002</v>
          </cell>
          <cell r="FE52">
            <v>139.21760000000003</v>
          </cell>
          <cell r="FF52">
            <v>27.890900000000002</v>
          </cell>
          <cell r="FG52">
            <v>1095.8627000000001</v>
          </cell>
          <cell r="FH52">
            <v>36.161900000000003</v>
          </cell>
          <cell r="FI52">
            <v>681.40779999999995</v>
          </cell>
          <cell r="FJ52">
            <v>19.459400000000002</v>
          </cell>
          <cell r="FK52">
            <v>267.53929999999991</v>
          </cell>
          <cell r="FL52">
            <v>16.5655</v>
          </cell>
          <cell r="FM52">
            <v>580.35209999999995</v>
          </cell>
          <cell r="FN52">
            <v>28.769331212103019</v>
          </cell>
          <cell r="FO52">
            <v>17.555827887551196</v>
          </cell>
          <cell r="FQ52">
            <v>19.794129645152278</v>
          </cell>
          <cell r="FR52">
            <v>10.827737287040602</v>
          </cell>
          <cell r="FT52">
            <v>68.98386017728717</v>
          </cell>
          <cell r="FU52">
            <v>48.955749073691472</v>
          </cell>
          <cell r="FW52">
            <v>47.935453556465994</v>
          </cell>
          <cell r="FX52">
            <v>32.075609999327547</v>
          </cell>
          <cell r="FZ52">
            <v>20.142649522962756</v>
          </cell>
          <cell r="GA52">
            <v>20.969518940134002</v>
          </cell>
          <cell r="GC52">
            <v>46.799249934566468</v>
          </cell>
          <cell r="GD52">
            <v>27.487100345691111</v>
          </cell>
          <cell r="GF52">
            <v>35.394442769876584</v>
          </cell>
          <cell r="GG52">
            <v>23.747087867206687</v>
          </cell>
          <cell r="GI52">
            <v>83.039322897931072</v>
          </cell>
          <cell r="GJ52">
            <v>65.300978585202273</v>
          </cell>
          <cell r="GL52">
            <v>22.71705653315626</v>
          </cell>
          <cell r="GM52">
            <v>12.431974485833686</v>
          </cell>
          <cell r="GP52">
            <v>603.05020000000002</v>
          </cell>
          <cell r="GQ52">
            <v>13288.183099999995</v>
          </cell>
          <cell r="GR52">
            <v>254.36929999999995</v>
          </cell>
          <cell r="GS52">
            <v>9421.3510999999999</v>
          </cell>
        </row>
        <row r="53">
          <cell r="A53">
            <v>43952</v>
          </cell>
          <cell r="B53">
            <v>6.839999999999999</v>
          </cell>
          <cell r="C53">
            <v>4.8499999999999996</v>
          </cell>
          <cell r="D53">
            <v>9.18</v>
          </cell>
          <cell r="E53">
            <v>8.6049999999999933</v>
          </cell>
          <cell r="F53">
            <v>12.2</v>
          </cell>
          <cell r="G53">
            <v>11.901470588235284</v>
          </cell>
          <cell r="H53">
            <v>15.16</v>
          </cell>
          <cell r="I53">
            <v>12.997941176470595</v>
          </cell>
          <cell r="J53">
            <v>10.959999999999999</v>
          </cell>
          <cell r="L53">
            <v>11.1</v>
          </cell>
          <cell r="AH53">
            <v>18.907299999999999</v>
          </cell>
          <cell r="AI53">
            <v>252.29809999999998</v>
          </cell>
          <cell r="AJ53">
            <v>85.862800000000007</v>
          </cell>
          <cell r="AK53">
            <v>158.47389999999999</v>
          </cell>
          <cell r="AL53">
            <v>6.8155000000000001</v>
          </cell>
          <cell r="AM53">
            <v>310.26949999999994</v>
          </cell>
          <cell r="AN53">
            <v>2592.2635</v>
          </cell>
          <cell r="AO53">
            <v>3029.3420000000006</v>
          </cell>
          <cell r="AP53">
            <v>5446.5836000000027</v>
          </cell>
          <cell r="AQ53">
            <v>325.76759999999996</v>
          </cell>
          <cell r="AS53">
            <v>0.70810000000000006</v>
          </cell>
          <cell r="AT53">
            <v>32.148199999999996</v>
          </cell>
          <cell r="AU53">
            <v>0.20400000000000001</v>
          </cell>
          <cell r="AV53">
            <v>20.0091</v>
          </cell>
          <cell r="AW53">
            <v>8.9293999999999993</v>
          </cell>
          <cell r="AX53">
            <v>75.013000000000005</v>
          </cell>
          <cell r="AY53">
            <v>1.5917999999999999</v>
          </cell>
          <cell r="AZ53">
            <v>83.824399999999997</v>
          </cell>
          <cell r="BA53">
            <v>10.7478</v>
          </cell>
          <cell r="BB53">
            <v>125.50160000000001</v>
          </cell>
          <cell r="BC53">
            <v>13.2294</v>
          </cell>
          <cell r="BD53">
            <v>163.31100000000001</v>
          </cell>
          <cell r="BE53">
            <v>11.554200000000002</v>
          </cell>
          <cell r="BF53">
            <v>98.934600000000003</v>
          </cell>
          <cell r="BG53">
            <v>13.363899999999999</v>
          </cell>
          <cell r="BH53">
            <v>77.922200000000018</v>
          </cell>
          <cell r="BI53">
            <v>127.37350000000001</v>
          </cell>
          <cell r="BJ53">
            <v>1390.2217000000001</v>
          </cell>
          <cell r="BK53">
            <v>11.280100000000001</v>
          </cell>
          <cell r="BL53">
            <v>95.120899999999992</v>
          </cell>
          <cell r="BM53">
            <v>2.2149999999999999</v>
          </cell>
          <cell r="BN53">
            <v>69.447000000000003</v>
          </cell>
          <cell r="BO53">
            <v>26.331200000000003</v>
          </cell>
          <cell r="BP53">
            <v>298.87540000000001</v>
          </cell>
          <cell r="BQ53">
            <v>12.131399999999999</v>
          </cell>
          <cell r="BR53">
            <v>332.85140000000001</v>
          </cell>
          <cell r="BS53">
            <v>10.171100000000001</v>
          </cell>
          <cell r="BT53">
            <v>196.38639999999998</v>
          </cell>
          <cell r="BU53">
            <v>1.03</v>
          </cell>
          <cell r="BV53">
            <v>88.18889999999999</v>
          </cell>
          <cell r="BW53">
            <v>25.510600000000004</v>
          </cell>
          <cell r="BX53">
            <v>425.0034</v>
          </cell>
          <cell r="BY53">
            <v>19.888500000000001</v>
          </cell>
          <cell r="BZ53">
            <v>958.75329999999997</v>
          </cell>
          <cell r="CA53">
            <v>52.46871910747069</v>
          </cell>
          <cell r="CB53">
            <v>42.35155623020885</v>
          </cell>
          <cell r="CD53">
            <v>58.014705882352942</v>
          </cell>
          <cell r="CE53">
            <v>60.611726664367723</v>
          </cell>
          <cell r="CG53">
            <v>70.119067350549869</v>
          </cell>
          <cell r="CH53">
            <v>63.535307213416353</v>
          </cell>
          <cell r="CJ53">
            <v>69.631612011559241</v>
          </cell>
          <cell r="CK53">
            <v>45.190225041873255</v>
          </cell>
          <cell r="CM53">
            <v>40.769952920597703</v>
          </cell>
          <cell r="CN53">
            <v>39.420987461514436</v>
          </cell>
          <cell r="CP53">
            <v>65.677067743057123</v>
          </cell>
          <cell r="CQ53">
            <v>50.827699909987693</v>
          </cell>
          <cell r="CS53">
            <v>59.69032040297035</v>
          </cell>
          <cell r="CT53">
            <v>61.059997210278304</v>
          </cell>
          <cell r="CV53">
            <v>39.877423506611095</v>
          </cell>
          <cell r="CW53">
            <v>33.536070593489399</v>
          </cell>
          <cell r="CY53">
            <v>22.317360361456668</v>
          </cell>
          <cell r="CZ53">
            <v>15.596516656300217</v>
          </cell>
          <cell r="DB53">
            <v>29.746358631572416</v>
          </cell>
          <cell r="DC53">
            <v>24.627269085973747</v>
          </cell>
          <cell r="DE53">
            <v>31.266817155756208</v>
          </cell>
          <cell r="DF53">
            <v>18.140423632410329</v>
          </cell>
          <cell r="DH53">
            <v>53.664003159749655</v>
          </cell>
          <cell r="DI53">
            <v>44.072782504013375</v>
          </cell>
          <cell r="DK53">
            <v>22.632548592907661</v>
          </cell>
          <cell r="DL53">
            <v>18.565371514135137</v>
          </cell>
          <cell r="DN53">
            <v>40.009536824925526</v>
          </cell>
          <cell r="DO53">
            <v>34.582466504808892</v>
          </cell>
          <cell r="DQ53">
            <v>25.943689320388348</v>
          </cell>
          <cell r="DR53">
            <v>20.096713985546934</v>
          </cell>
          <cell r="DT53">
            <v>19.216055286821948</v>
          </cell>
          <cell r="DU53">
            <v>16.789209686322511</v>
          </cell>
          <cell r="DW53">
            <v>34.023506046207608</v>
          </cell>
          <cell r="DX53">
            <v>22.612825948030633</v>
          </cell>
          <cell r="DZ53">
            <v>19.277000000000001</v>
          </cell>
          <cell r="EA53">
            <v>2020.0869999999998</v>
          </cell>
          <cell r="EB53">
            <v>5.3719999999999999</v>
          </cell>
          <cell r="EC53">
            <v>458.71449999999999</v>
          </cell>
          <cell r="ED53">
            <v>105.7929</v>
          </cell>
          <cell r="EE53">
            <v>1190.0397</v>
          </cell>
          <cell r="EF53">
            <v>20.484999999999999</v>
          </cell>
          <cell r="EG53">
            <v>1095.8820000000001</v>
          </cell>
          <cell r="EJ53">
            <v>57.702598952119104</v>
          </cell>
          <cell r="EK53">
            <v>21.398310369800907</v>
          </cell>
          <cell r="EM53">
            <v>22.029225614296351</v>
          </cell>
          <cell r="EN53">
            <v>10.082359724839742</v>
          </cell>
          <cell r="EP53">
            <v>18.097691811076167</v>
          </cell>
          <cell r="EQ53">
            <v>11.087001635323595</v>
          </cell>
          <cell r="ES53">
            <v>22.860629729070052</v>
          </cell>
          <cell r="ET53">
            <v>8.7140708579938355</v>
          </cell>
          <cell r="EV53">
            <v>15.4526</v>
          </cell>
          <cell r="EW53">
            <v>888.16489999999999</v>
          </cell>
          <cell r="EX53">
            <v>38.058099999999996</v>
          </cell>
          <cell r="EY53">
            <v>1147.9278999999999</v>
          </cell>
          <cell r="EZ53">
            <v>19.760399999999997</v>
          </cell>
          <cell r="FA53">
            <v>314.18470000000002</v>
          </cell>
          <cell r="FB53">
            <v>15.146400000000002</v>
          </cell>
          <cell r="FC53">
            <v>778.53910000000008</v>
          </cell>
          <cell r="FD53">
            <v>4.1871</v>
          </cell>
          <cell r="FE53">
            <v>137.81139999999999</v>
          </cell>
          <cell r="FF53">
            <v>28.469900000000003</v>
          </cell>
          <cell r="FG53">
            <v>1029.0453</v>
          </cell>
          <cell r="FH53">
            <v>34.068599999999996</v>
          </cell>
          <cell r="FI53">
            <v>651.5553000000001</v>
          </cell>
          <cell r="FJ53">
            <v>20.781100000000002</v>
          </cell>
          <cell r="FK53">
            <v>239.07770000000002</v>
          </cell>
          <cell r="FL53">
            <v>20.000400000000003</v>
          </cell>
          <cell r="FM53">
            <v>486.24430000000007</v>
          </cell>
          <cell r="FN53">
            <v>20.243473590204882</v>
          </cell>
          <cell r="FO53">
            <v>17.618543133150162</v>
          </cell>
          <cell r="FQ53">
            <v>19.142729143073353</v>
          </cell>
          <cell r="FR53">
            <v>11.141872586248665</v>
          </cell>
          <cell r="FT53">
            <v>38.501664946053729</v>
          </cell>
          <cell r="FU53">
            <v>51.081476278125571</v>
          </cell>
          <cell r="FW53">
            <v>48.81799635556964</v>
          </cell>
          <cell r="FX53">
            <v>32.462047057109899</v>
          </cell>
          <cell r="FZ53">
            <v>17.528886341381863</v>
          </cell>
          <cell r="GA53">
            <v>20.883550272328705</v>
          </cell>
          <cell r="GC53">
            <v>48.894495590079345</v>
          </cell>
          <cell r="GD53">
            <v>27.437381133755721</v>
          </cell>
          <cell r="GF53">
            <v>35.932453931185897</v>
          </cell>
          <cell r="GG53">
            <v>23.987667201847639</v>
          </cell>
          <cell r="GI53">
            <v>77.296952519356523</v>
          </cell>
          <cell r="GJ53">
            <v>64.54661392509631</v>
          </cell>
          <cell r="GL53">
            <v>23.740070198596026</v>
          </cell>
          <cell r="GM53">
            <v>13.06525197313367</v>
          </cell>
          <cell r="GP53">
            <v>570.43540000000007</v>
          </cell>
          <cell r="GQ53">
            <v>12978.610900000007</v>
          </cell>
          <cell r="GR53">
            <v>274.1579999999999</v>
          </cell>
          <cell r="GS53">
            <v>8768.3276000000042</v>
          </cell>
        </row>
        <row r="54">
          <cell r="A54">
            <v>43922</v>
          </cell>
          <cell r="B54">
            <v>6.7</v>
          </cell>
          <cell r="C54">
            <v>4.8499999999999996</v>
          </cell>
          <cell r="D54">
            <v>8.65</v>
          </cell>
          <cell r="E54">
            <v>8.25</v>
          </cell>
          <cell r="F54">
            <v>12.450000000000001</v>
          </cell>
          <cell r="G54">
            <v>12.162499999999998</v>
          </cell>
          <cell r="H54">
            <v>14.5</v>
          </cell>
          <cell r="I54">
            <v>12.627500000000001</v>
          </cell>
          <cell r="J54">
            <v>10.55</v>
          </cell>
          <cell r="L54">
            <v>10.899999999999999</v>
          </cell>
          <cell r="AH54">
            <v>9.9791000000000007</v>
          </cell>
          <cell r="AI54">
            <v>265.55030000000005</v>
          </cell>
          <cell r="AJ54">
            <v>88.513099999999994</v>
          </cell>
          <cell r="AK54">
            <v>140.66749999999999</v>
          </cell>
          <cell r="AL54">
            <v>18.809699999999996</v>
          </cell>
          <cell r="AM54">
            <v>318.8193</v>
          </cell>
          <cell r="AN54">
            <v>2538.8674999999998</v>
          </cell>
          <cell r="AO54">
            <v>2864.9952000000008</v>
          </cell>
          <cell r="AP54">
            <v>5363.3418000000001</v>
          </cell>
          <cell r="AQ54">
            <v>405.75760000000002</v>
          </cell>
          <cell r="AS54">
            <v>2.9036000000000004</v>
          </cell>
          <cell r="AT54">
            <v>30.936500000000002</v>
          </cell>
          <cell r="AU54">
            <v>2.7335000000000003</v>
          </cell>
          <cell r="AV54">
            <v>23.656200000000002</v>
          </cell>
          <cell r="AW54">
            <v>2.5495000000000001</v>
          </cell>
          <cell r="AX54">
            <v>66.152000000000001</v>
          </cell>
          <cell r="AY54">
            <v>3.9253000000000005</v>
          </cell>
          <cell r="AZ54">
            <v>68.735900000000001</v>
          </cell>
          <cell r="BA54">
            <v>6.6166999999999998</v>
          </cell>
          <cell r="BB54">
            <v>125.8373</v>
          </cell>
          <cell r="BC54">
            <v>18.694800000000001</v>
          </cell>
          <cell r="BD54">
            <v>148.77429999999998</v>
          </cell>
          <cell r="BE54">
            <v>12.9344</v>
          </cell>
          <cell r="BF54">
            <v>92.957499999999996</v>
          </cell>
          <cell r="BG54">
            <v>12.114600000000001</v>
          </cell>
          <cell r="BH54">
            <v>75.057199999999995</v>
          </cell>
          <cell r="BI54">
            <v>147.20270000000002</v>
          </cell>
          <cell r="BJ54">
            <v>1351.6308000000001</v>
          </cell>
          <cell r="BK54">
            <v>9.0467000000000013</v>
          </cell>
          <cell r="BL54">
            <v>126.0885</v>
          </cell>
          <cell r="BM54">
            <v>2.355</v>
          </cell>
          <cell r="BN54">
            <v>73.475000000000009</v>
          </cell>
          <cell r="BO54">
            <v>29.550700000000003</v>
          </cell>
          <cell r="BP54">
            <v>264.70359999999999</v>
          </cell>
          <cell r="BQ54">
            <v>12.475899999999999</v>
          </cell>
          <cell r="BR54">
            <v>356.47300000000001</v>
          </cell>
          <cell r="BS54">
            <v>12.954800000000001</v>
          </cell>
          <cell r="BT54">
            <v>168.7114</v>
          </cell>
          <cell r="BU54">
            <v>8.2477</v>
          </cell>
          <cell r="BV54">
            <v>89.278399999999991</v>
          </cell>
          <cell r="BW54">
            <v>14.393600000000001</v>
          </cell>
          <cell r="BX54">
            <v>403.68200000000002</v>
          </cell>
          <cell r="BY54">
            <v>10.241299999999999</v>
          </cell>
          <cell r="BZ54">
            <v>896.86380000000008</v>
          </cell>
          <cell r="CA54">
            <v>32.79459980713596</v>
          </cell>
          <cell r="CB54">
            <v>44.701601667932707</v>
          </cell>
          <cell r="CD54">
            <v>38.21898664715566</v>
          </cell>
          <cell r="CE54">
            <v>52.154225953449838</v>
          </cell>
          <cell r="CG54">
            <v>73.825926652284764</v>
          </cell>
          <cell r="CH54">
            <v>64.913630729229652</v>
          </cell>
          <cell r="CJ54">
            <v>32.579318778182561</v>
          </cell>
          <cell r="CK54">
            <v>50.580731466380747</v>
          </cell>
          <cell r="CM54">
            <v>42.2868046004806</v>
          </cell>
          <cell r="CN54">
            <v>40.965942530553335</v>
          </cell>
          <cell r="CP54">
            <v>63.645687570875324</v>
          </cell>
          <cell r="CQ54">
            <v>51.114608504291404</v>
          </cell>
          <cell r="CS54">
            <v>55.832129824344385</v>
          </cell>
          <cell r="CT54">
            <v>61.226691767743326</v>
          </cell>
          <cell r="CV54">
            <v>41.028775196869894</v>
          </cell>
          <cell r="CW54">
            <v>33.18598482224224</v>
          </cell>
          <cell r="CY54">
            <v>22.510995382557521</v>
          </cell>
          <cell r="CZ54">
            <v>16.226036429474675</v>
          </cell>
          <cell r="DB54">
            <v>30.20451656405098</v>
          </cell>
          <cell r="DC54">
            <v>23.670086486872318</v>
          </cell>
          <cell r="DE54">
            <v>31.521868365180467</v>
          </cell>
          <cell r="DF54">
            <v>19.0906566859476</v>
          </cell>
          <cell r="DH54">
            <v>50.88237503680115</v>
          </cell>
          <cell r="DI54">
            <v>44.712456120732774</v>
          </cell>
          <cell r="DK54">
            <v>22.315929111326639</v>
          </cell>
          <cell r="DL54">
            <v>18.739241681698189</v>
          </cell>
          <cell r="DN54">
            <v>32.595269706981192</v>
          </cell>
          <cell r="DO54">
            <v>36.802134888335942</v>
          </cell>
          <cell r="DQ54">
            <v>9.0087297064636189</v>
          </cell>
          <cell r="DR54">
            <v>20.274722665280741</v>
          </cell>
          <cell r="DT54">
            <v>24.339331369497554</v>
          </cell>
          <cell r="DU54">
            <v>16.240474680565395</v>
          </cell>
          <cell r="DW54">
            <v>39.219708435452532</v>
          </cell>
          <cell r="DX54">
            <v>23.529671060421887</v>
          </cell>
          <cell r="DZ54">
            <v>19.213000000000001</v>
          </cell>
          <cell r="EA54">
            <v>2062.7565000000004</v>
          </cell>
          <cell r="EB54">
            <v>5.6970000000000001</v>
          </cell>
          <cell r="EC54">
            <v>383.54240000000004</v>
          </cell>
          <cell r="ED54">
            <v>79.759500000000003</v>
          </cell>
          <cell r="EE54">
            <v>1113.9615000000001</v>
          </cell>
          <cell r="EF54">
            <v>29.68</v>
          </cell>
          <cell r="EG54">
            <v>1098.7953</v>
          </cell>
          <cell r="EJ54">
            <v>57.735699786602822</v>
          </cell>
          <cell r="EK54">
            <v>21.025733090648362</v>
          </cell>
          <cell r="EM54">
            <v>23.145339652448659</v>
          </cell>
          <cell r="EN54">
            <v>10.504395602676521</v>
          </cell>
          <cell r="EP54">
            <v>20.494101643064464</v>
          </cell>
          <cell r="EQ54">
            <v>11.340469396832836</v>
          </cell>
          <cell r="ES54">
            <v>22.195485175202155</v>
          </cell>
          <cell r="ET54">
            <v>8.6596927562394921</v>
          </cell>
          <cell r="EV54">
            <v>15.982000000000001</v>
          </cell>
          <cell r="EW54">
            <v>875.18799999999987</v>
          </cell>
          <cell r="EX54">
            <v>19.8857</v>
          </cell>
          <cell r="EY54">
            <v>1065.8996000000002</v>
          </cell>
          <cell r="EZ54">
            <v>26.449499999999997</v>
          </cell>
          <cell r="FA54">
            <v>285.15909999999997</v>
          </cell>
          <cell r="FB54">
            <v>19.384900000000002</v>
          </cell>
          <cell r="FC54">
            <v>738.10760000000016</v>
          </cell>
          <cell r="FD54">
            <v>7.4080000000000004</v>
          </cell>
          <cell r="FE54">
            <v>171.8066</v>
          </cell>
          <cell r="FF54">
            <v>33.921299999999995</v>
          </cell>
          <cell r="FG54">
            <v>1070.3534</v>
          </cell>
          <cell r="FH54">
            <v>38.682200000000002</v>
          </cell>
          <cell r="FI54">
            <v>726.3424</v>
          </cell>
          <cell r="FJ54">
            <v>13.8146</v>
          </cell>
          <cell r="FK54">
            <v>230.84700000000004</v>
          </cell>
          <cell r="FL54">
            <v>22.190799999999999</v>
          </cell>
          <cell r="FM54">
            <v>468.4776</v>
          </cell>
          <cell r="FN54">
            <v>17.456763859341759</v>
          </cell>
          <cell r="FO54">
            <v>17.204897576292183</v>
          </cell>
          <cell r="FQ54">
            <v>20.839703907833265</v>
          </cell>
          <cell r="FR54">
            <v>11.061879749274699</v>
          </cell>
          <cell r="FT54">
            <v>31.779553488723799</v>
          </cell>
          <cell r="FU54">
            <v>48.198383639168455</v>
          </cell>
          <cell r="FW54">
            <v>39.55272402746467</v>
          </cell>
          <cell r="FX54">
            <v>32.020152075388452</v>
          </cell>
          <cell r="FZ54">
            <v>22.072043736501083</v>
          </cell>
          <cell r="GA54">
            <v>18.953483160716758</v>
          </cell>
          <cell r="GC54">
            <v>45.418719211822669</v>
          </cell>
          <cell r="GD54">
            <v>26.64767935524846</v>
          </cell>
          <cell r="GF54">
            <v>34.052450481099832</v>
          </cell>
          <cell r="GG54">
            <v>23.040830467834454</v>
          </cell>
          <cell r="GI54">
            <v>97.738544728041333</v>
          </cell>
          <cell r="GJ54">
            <v>65.069292215190131</v>
          </cell>
          <cell r="GL54">
            <v>22.281436451141914</v>
          </cell>
          <cell r="GM54">
            <v>12.765704059276262</v>
          </cell>
          <cell r="GP54">
            <v>565.49400000000003</v>
          </cell>
          <cell r="GQ54">
            <v>12703.877899999992</v>
          </cell>
          <cell r="GR54">
            <v>269.79649999999998</v>
          </cell>
          <cell r="GS54">
            <v>8439.6587000000036</v>
          </cell>
        </row>
        <row r="55">
          <cell r="A55">
            <v>43891</v>
          </cell>
          <cell r="B55">
            <v>6.7</v>
          </cell>
          <cell r="C55">
            <v>4.8499999999999996</v>
          </cell>
          <cell r="D55">
            <v>9.1499999999999986</v>
          </cell>
          <cell r="E55">
            <v>8.7475000000000005</v>
          </cell>
          <cell r="F55">
            <v>13.35</v>
          </cell>
          <cell r="G55">
            <v>12.872499999999999</v>
          </cell>
          <cell r="H55">
            <v>14.5</v>
          </cell>
          <cell r="I55">
            <v>12.639999999999999</v>
          </cell>
          <cell r="J55">
            <v>11.05</v>
          </cell>
          <cell r="L55">
            <v>11.275000000000002</v>
          </cell>
          <cell r="AH55">
            <v>18.657199999999996</v>
          </cell>
          <cell r="AI55">
            <v>344.6277</v>
          </cell>
          <cell r="AJ55">
            <v>119.1944</v>
          </cell>
          <cell r="AK55">
            <v>173.09060000000002</v>
          </cell>
          <cell r="AL55">
            <v>18.1525</v>
          </cell>
          <cell r="AM55">
            <v>435.66970000000003</v>
          </cell>
          <cell r="AN55">
            <v>3171.0952999999995</v>
          </cell>
          <cell r="AO55">
            <v>2861.5607000000005</v>
          </cell>
          <cell r="AP55">
            <v>6371.9630000000016</v>
          </cell>
          <cell r="AQ55">
            <v>311.12529999999998</v>
          </cell>
          <cell r="AS55">
            <v>3.1376999999999997</v>
          </cell>
          <cell r="AT55">
            <v>45.324599999999997</v>
          </cell>
          <cell r="AU55">
            <v>2.2566000000000002</v>
          </cell>
          <cell r="AV55">
            <v>26.095299999999998</v>
          </cell>
          <cell r="AW55">
            <v>7.6505000000000001</v>
          </cell>
          <cell r="AX55">
            <v>74.792599999999993</v>
          </cell>
          <cell r="AY55">
            <v>1.7394000000000001</v>
          </cell>
          <cell r="AZ55">
            <v>81.2804</v>
          </cell>
          <cell r="BA55">
            <v>13.667899999999999</v>
          </cell>
          <cell r="BB55">
            <v>175.1283</v>
          </cell>
          <cell r="BC55">
            <v>13.033700000000001</v>
          </cell>
          <cell r="BD55">
            <v>147.90100000000001</v>
          </cell>
          <cell r="BE55">
            <v>7.8628999999999998</v>
          </cell>
          <cell r="BF55">
            <v>111.76</v>
          </cell>
          <cell r="BG55">
            <v>17.420699999999997</v>
          </cell>
          <cell r="BH55">
            <v>110.88579999999999</v>
          </cell>
          <cell r="BI55">
            <v>212.49629999999999</v>
          </cell>
          <cell r="BJ55">
            <v>1752.9024000000002</v>
          </cell>
          <cell r="BK55">
            <v>19.083300000000001</v>
          </cell>
          <cell r="BL55">
            <v>177.16120000000001</v>
          </cell>
          <cell r="BM55">
            <v>4.9270000000000005</v>
          </cell>
          <cell r="BN55">
            <v>135.422</v>
          </cell>
          <cell r="BO55">
            <v>30.129099999999998</v>
          </cell>
          <cell r="BP55">
            <v>228.30090000000001</v>
          </cell>
          <cell r="BQ55">
            <v>20.414000000000001</v>
          </cell>
          <cell r="BR55">
            <v>343.9058</v>
          </cell>
          <cell r="BS55">
            <v>9.5008999999999997</v>
          </cell>
          <cell r="BT55">
            <v>196.94200000000001</v>
          </cell>
          <cell r="BU55">
            <v>3.0191999999999997</v>
          </cell>
          <cell r="BV55">
            <v>148.4787</v>
          </cell>
          <cell r="BW55">
            <v>23.418599999999998</v>
          </cell>
          <cell r="BX55">
            <v>494.84950000000003</v>
          </cell>
          <cell r="BY55">
            <v>19.3081</v>
          </cell>
          <cell r="BZ55">
            <v>773.81500000000017</v>
          </cell>
          <cell r="CA55">
            <v>43.332759664722573</v>
          </cell>
          <cell r="CB55">
            <v>44.144429294467024</v>
          </cell>
          <cell r="CD55">
            <v>46.12031374634406</v>
          </cell>
          <cell r="CE55">
            <v>51.639640088445041</v>
          </cell>
          <cell r="CG55">
            <v>62.839879746421801</v>
          </cell>
          <cell r="CH55">
            <v>69.029072394862595</v>
          </cell>
          <cell r="CJ55">
            <v>66.813326434402668</v>
          </cell>
          <cell r="CK55">
            <v>41.9041983061107</v>
          </cell>
          <cell r="CM55">
            <v>42.063696690786443</v>
          </cell>
          <cell r="CN55">
            <v>37.288747164221896</v>
          </cell>
          <cell r="CP55">
            <v>66.197710550342563</v>
          </cell>
          <cell r="CQ55">
            <v>49.849291755971898</v>
          </cell>
          <cell r="CS55">
            <v>59.862633379541897</v>
          </cell>
          <cell r="CT55">
            <v>60.832989441660708</v>
          </cell>
          <cell r="CV55">
            <v>40.633717359233565</v>
          </cell>
          <cell r="CW55">
            <v>34.745365051250928</v>
          </cell>
          <cell r="CY55">
            <v>22.907856748564562</v>
          </cell>
          <cell r="CZ55">
            <v>15.641838929537661</v>
          </cell>
          <cell r="DB55">
            <v>28.495684708619578</v>
          </cell>
          <cell r="DC55">
            <v>24.75182827842665</v>
          </cell>
          <cell r="DE55">
            <v>31.625126852039781</v>
          </cell>
          <cell r="DF55">
            <v>18.827561252972192</v>
          </cell>
          <cell r="DH55">
            <v>50.18827313129168</v>
          </cell>
          <cell r="DI55">
            <v>45.668444583442295</v>
          </cell>
          <cell r="DK55">
            <v>19.314485157245031</v>
          </cell>
          <cell r="DL55">
            <v>19.389950969131664</v>
          </cell>
          <cell r="DN55">
            <v>46.459093349051145</v>
          </cell>
          <cell r="DO55">
            <v>35.378741456875623</v>
          </cell>
          <cell r="DQ55">
            <v>24.301205617382088</v>
          </cell>
          <cell r="DR55">
            <v>19.717267190512846</v>
          </cell>
          <cell r="DT55">
            <v>21.072109348979019</v>
          </cell>
          <cell r="DU55">
            <v>15.764170318450359</v>
          </cell>
          <cell r="DW55">
            <v>33.129272170746994</v>
          </cell>
          <cell r="DX55">
            <v>22.868278206031153</v>
          </cell>
          <cell r="DZ55">
            <v>28.786000000000001</v>
          </cell>
          <cell r="EA55">
            <v>2348.0909000000006</v>
          </cell>
          <cell r="EB55">
            <v>6.835</v>
          </cell>
          <cell r="EC55">
            <v>510.72410000000002</v>
          </cell>
          <cell r="ED55">
            <v>93.158300000000011</v>
          </cell>
          <cell r="EE55">
            <v>1549.605</v>
          </cell>
          <cell r="EF55">
            <v>34.383300000000006</v>
          </cell>
          <cell r="EG55">
            <v>1100.6046000000001</v>
          </cell>
          <cell r="EJ55">
            <v>57.742617939276037</v>
          </cell>
          <cell r="EK55">
            <v>22.783515834076095</v>
          </cell>
          <cell r="EM55">
            <v>22.803072421360643</v>
          </cell>
          <cell r="EN55">
            <v>9.1244591747285853</v>
          </cell>
          <cell r="EP55">
            <v>19.711901140317071</v>
          </cell>
          <cell r="EQ55">
            <v>11.142270836761627</v>
          </cell>
          <cell r="ES55">
            <v>21.816146210514987</v>
          </cell>
          <cell r="ET55">
            <v>8.8803909233161473</v>
          </cell>
          <cell r="EV55">
            <v>9.0474999999999994</v>
          </cell>
          <cell r="EW55">
            <v>1110.4839999999997</v>
          </cell>
          <cell r="EX55">
            <v>15.465200000000001</v>
          </cell>
          <cell r="EY55">
            <v>1109.9446</v>
          </cell>
          <cell r="EZ55">
            <v>9.5488999999999997</v>
          </cell>
          <cell r="FA55">
            <v>299.01890000000003</v>
          </cell>
          <cell r="FB55">
            <v>17.336100000000002</v>
          </cell>
          <cell r="FC55">
            <v>999.9932</v>
          </cell>
          <cell r="FD55">
            <v>5.7546000000000008</v>
          </cell>
          <cell r="FE55">
            <v>268.72090000000003</v>
          </cell>
          <cell r="FF55">
            <v>48.814699999999995</v>
          </cell>
          <cell r="FG55">
            <v>1331.1669000000002</v>
          </cell>
          <cell r="FH55">
            <v>51.541400000000003</v>
          </cell>
          <cell r="FI55">
            <v>889.35469999999998</v>
          </cell>
          <cell r="FJ55">
            <v>23.2301</v>
          </cell>
          <cell r="FK55">
            <v>280.77130000000005</v>
          </cell>
          <cell r="FL55">
            <v>40.506500000000003</v>
          </cell>
          <cell r="FM55">
            <v>841.56470000000002</v>
          </cell>
          <cell r="FN55">
            <v>25.617728654324395</v>
          </cell>
          <cell r="FO55">
            <v>17.358214706380281</v>
          </cell>
          <cell r="FQ55">
            <v>20.699376665028581</v>
          </cell>
          <cell r="FR55">
            <v>11.073451683984947</v>
          </cell>
          <cell r="FT55">
            <v>71.554461770465707</v>
          </cell>
          <cell r="FU55">
            <v>49.141280032800601</v>
          </cell>
          <cell r="FW55">
            <v>49.803883226331173</v>
          </cell>
          <cell r="FX55">
            <v>32.247357782032921</v>
          </cell>
          <cell r="FZ55">
            <v>22.93457407986654</v>
          </cell>
          <cell r="GA55">
            <v>20.495204876137286</v>
          </cell>
          <cell r="GC55">
            <v>44.335693961040427</v>
          </cell>
          <cell r="GD55">
            <v>26.855318067178501</v>
          </cell>
          <cell r="GF55">
            <v>34.73997019871404</v>
          </cell>
          <cell r="GG55">
            <v>23.889764230177235</v>
          </cell>
          <cell r="GI55">
            <v>85.917895316851855</v>
          </cell>
          <cell r="GJ55">
            <v>66.878295253111673</v>
          </cell>
          <cell r="GL55">
            <v>22.470983669287644</v>
          </cell>
          <cell r="GM55">
            <v>11.503270752682475</v>
          </cell>
          <cell r="GP55">
            <v>720.84680000000003</v>
          </cell>
          <cell r="GQ55">
            <v>14695.655899999994</v>
          </cell>
          <cell r="GR55">
            <v>298.59980000000007</v>
          </cell>
          <cell r="GS55">
            <v>9905.4298000000035</v>
          </cell>
        </row>
        <row r="56">
          <cell r="A56">
            <v>43862</v>
          </cell>
          <cell r="B56">
            <v>6.6249999999999991</v>
          </cell>
          <cell r="C56">
            <v>4.8249999999999993</v>
          </cell>
          <cell r="D56">
            <v>9.1999999999999993</v>
          </cell>
          <cell r="E56">
            <v>8.8574999999999999</v>
          </cell>
          <cell r="F56">
            <v>14.100000000000001</v>
          </cell>
          <cell r="G56">
            <v>13.600000000000001</v>
          </cell>
          <cell r="H56">
            <v>14.5</v>
          </cell>
          <cell r="I56">
            <v>12.614999999999998</v>
          </cell>
          <cell r="J56">
            <v>11</v>
          </cell>
          <cell r="L56">
            <v>11.3</v>
          </cell>
          <cell r="AH56">
            <v>20.483699999999999</v>
          </cell>
          <cell r="AI56">
            <v>258.48130000000003</v>
          </cell>
          <cell r="AJ56">
            <v>63.763699999999993</v>
          </cell>
          <cell r="AK56">
            <v>115.32080000000001</v>
          </cell>
          <cell r="AL56">
            <v>9.6407999999999987</v>
          </cell>
          <cell r="AM56">
            <v>290.88190000000003</v>
          </cell>
          <cell r="AN56">
            <v>2082.9408000000003</v>
          </cell>
          <cell r="AO56">
            <v>1775.0687</v>
          </cell>
          <cell r="AP56">
            <v>4061.4569000000006</v>
          </cell>
          <cell r="AQ56">
            <v>211.76080000000002</v>
          </cell>
          <cell r="AS56">
            <v>3.7397999999999998</v>
          </cell>
          <cell r="AT56">
            <v>26.368600000000001</v>
          </cell>
          <cell r="AU56">
            <v>0.67800000000000005</v>
          </cell>
          <cell r="AV56">
            <v>14.756500000000001</v>
          </cell>
          <cell r="AW56">
            <v>6.8831000000000007</v>
          </cell>
          <cell r="AX56">
            <v>50.120800000000003</v>
          </cell>
          <cell r="AY56">
            <v>1.8089000000000002</v>
          </cell>
          <cell r="AZ56">
            <v>53.256</v>
          </cell>
          <cell r="BA56">
            <v>12.235200000000001</v>
          </cell>
          <cell r="BB56">
            <v>123.61489999999999</v>
          </cell>
          <cell r="BC56">
            <v>8.104000000000001</v>
          </cell>
          <cell r="BD56">
            <v>84.964200000000005</v>
          </cell>
          <cell r="BE56">
            <v>3.4564000000000004</v>
          </cell>
          <cell r="BF56">
            <v>80.589500000000001</v>
          </cell>
          <cell r="BG56">
            <v>15.934400000000002</v>
          </cell>
          <cell r="BH56">
            <v>78.084400000000002</v>
          </cell>
          <cell r="BI56">
            <v>154.75820000000002</v>
          </cell>
          <cell r="BJ56">
            <v>1095.6976000000002</v>
          </cell>
          <cell r="BK56">
            <v>15.2835</v>
          </cell>
          <cell r="BL56">
            <v>119.5239</v>
          </cell>
          <cell r="BM56">
            <v>4.88</v>
          </cell>
          <cell r="BN56">
            <v>103.953</v>
          </cell>
          <cell r="BO56">
            <v>21.069900000000001</v>
          </cell>
          <cell r="BP56">
            <v>142.07429999999999</v>
          </cell>
          <cell r="BQ56">
            <v>9.5097000000000005</v>
          </cell>
          <cell r="BR56">
            <v>289.55009999999999</v>
          </cell>
          <cell r="BS56">
            <v>5.5266999999999999</v>
          </cell>
          <cell r="BT56">
            <v>136.0754</v>
          </cell>
          <cell r="BU56">
            <v>3.1310000000000002</v>
          </cell>
          <cell r="BV56">
            <v>86.880100000000013</v>
          </cell>
          <cell r="BW56">
            <v>9.3351000000000006</v>
          </cell>
          <cell r="BX56">
            <v>276.44799999999998</v>
          </cell>
          <cell r="BY56">
            <v>19.466200000000001</v>
          </cell>
          <cell r="BZ56">
            <v>363.64780000000007</v>
          </cell>
          <cell r="CA56">
            <v>54.781057810578112</v>
          </cell>
          <cell r="CB56">
            <v>47.54445818132173</v>
          </cell>
          <cell r="CD56">
            <v>51.588495575221238</v>
          </cell>
          <cell r="CE56">
            <v>50.197797580727141</v>
          </cell>
          <cell r="CG56">
            <v>66.401490607429778</v>
          </cell>
          <cell r="CH56">
            <v>68.23282748878708</v>
          </cell>
          <cell r="CJ56">
            <v>64.659682680081815</v>
          </cell>
          <cell r="CK56">
            <v>43.452302088027636</v>
          </cell>
          <cell r="CM56">
            <v>39.714904537727207</v>
          </cell>
          <cell r="CN56">
            <v>34.678372914592011</v>
          </cell>
          <cell r="CP56">
            <v>57.46266041461007</v>
          </cell>
          <cell r="CQ56">
            <v>48.657508691896119</v>
          </cell>
          <cell r="CS56">
            <v>76.902528642518234</v>
          </cell>
          <cell r="CT56">
            <v>49.021722432823132</v>
          </cell>
          <cell r="CV56">
            <v>39.563679837333062</v>
          </cell>
          <cell r="CW56">
            <v>33.351664352930939</v>
          </cell>
          <cell r="CY56">
            <v>22.044142410547551</v>
          </cell>
          <cell r="CZ56">
            <v>14.895349319009183</v>
          </cell>
          <cell r="DB56">
            <v>26.83932999640135</v>
          </cell>
          <cell r="DC56">
            <v>24.105152191319057</v>
          </cell>
          <cell r="DE56">
            <v>29.375819672131147</v>
          </cell>
          <cell r="DF56">
            <v>19.162890921858917</v>
          </cell>
          <cell r="DH56">
            <v>50.420837308197946</v>
          </cell>
          <cell r="DI56">
            <v>42.15100760658332</v>
          </cell>
          <cell r="DK56">
            <v>15.07217893308937</v>
          </cell>
          <cell r="DL56">
            <v>17.169473607503505</v>
          </cell>
          <cell r="DN56">
            <v>52.469158810863625</v>
          </cell>
          <cell r="DO56">
            <v>36.548749443323338</v>
          </cell>
          <cell r="DQ56">
            <v>23.81954647077611</v>
          </cell>
          <cell r="DR56">
            <v>19.894860848456666</v>
          </cell>
          <cell r="DT56">
            <v>22.161026662810251</v>
          </cell>
          <cell r="DU56">
            <v>15.211801134390555</v>
          </cell>
          <cell r="DW56">
            <v>36.831451438904367</v>
          </cell>
          <cell r="DX56">
            <v>23.684609944017254</v>
          </cell>
          <cell r="DZ56">
            <v>24.263000000000002</v>
          </cell>
          <cell r="EA56">
            <v>1595.6245000000006</v>
          </cell>
          <cell r="EB56">
            <v>4.306</v>
          </cell>
          <cell r="EC56">
            <v>259.50670000000002</v>
          </cell>
          <cell r="ED56">
            <v>56.757800000000003</v>
          </cell>
          <cell r="EE56">
            <v>966.23140000000001</v>
          </cell>
          <cell r="EF56">
            <v>23.126000000000001</v>
          </cell>
          <cell r="EG56">
            <v>735.89030000000002</v>
          </cell>
          <cell r="EJ56">
            <v>56.655937023451344</v>
          </cell>
          <cell r="EK56">
            <v>21.865248684762605</v>
          </cell>
          <cell r="EM56">
            <v>21.458430097538319</v>
          </cell>
          <cell r="EN56">
            <v>9.4396345065464597</v>
          </cell>
          <cell r="EP56">
            <v>20.924112632977319</v>
          </cell>
          <cell r="EQ56">
            <v>10.627385738033354</v>
          </cell>
          <cell r="ES56">
            <v>21.06308916371184</v>
          </cell>
          <cell r="ET56">
            <v>8.6680066308796295</v>
          </cell>
          <cell r="EV56">
            <v>9.8604000000000003</v>
          </cell>
          <cell r="EW56">
            <v>771.14960000000008</v>
          </cell>
          <cell r="EX56">
            <v>6.6284000000000001</v>
          </cell>
          <cell r="EY56">
            <v>539.83069999999998</v>
          </cell>
          <cell r="EZ56">
            <v>7.8137999999999996</v>
          </cell>
          <cell r="FA56">
            <v>202.8244</v>
          </cell>
          <cell r="FB56">
            <v>10.8089</v>
          </cell>
          <cell r="FC56">
            <v>683.07939999999996</v>
          </cell>
          <cell r="FD56">
            <v>6.3319999999999999</v>
          </cell>
          <cell r="FE56">
            <v>198.9325</v>
          </cell>
          <cell r="FF56">
            <v>33.270000000000003</v>
          </cell>
          <cell r="FG56">
            <v>890.82400000000007</v>
          </cell>
          <cell r="FH56">
            <v>37.146999999999998</v>
          </cell>
          <cell r="FI56">
            <v>643.4212</v>
          </cell>
          <cell r="FJ56">
            <v>18.019099999999998</v>
          </cell>
          <cell r="FK56">
            <v>224.17540000000002</v>
          </cell>
          <cell r="FL56">
            <v>30.976700000000001</v>
          </cell>
          <cell r="FM56">
            <v>576.47850000000005</v>
          </cell>
          <cell r="FN56">
            <v>28.471694860249077</v>
          </cell>
          <cell r="FO56">
            <v>17.394662592057365</v>
          </cell>
          <cell r="FQ56">
            <v>20.144288214350372</v>
          </cell>
          <cell r="FR56">
            <v>11.126495769877483</v>
          </cell>
          <cell r="FT56">
            <v>62.659870997466022</v>
          </cell>
          <cell r="FU56">
            <v>47.286188446754934</v>
          </cell>
          <cell r="FW56">
            <v>53.701329459982055</v>
          </cell>
          <cell r="FX56">
            <v>31.743039096187069</v>
          </cell>
          <cell r="FZ56">
            <v>16.45660138976627</v>
          </cell>
          <cell r="GA56">
            <v>20.622762494816079</v>
          </cell>
          <cell r="GC56">
            <v>45.175521490832587</v>
          </cell>
          <cell r="GD56">
            <v>26.608084986484421</v>
          </cell>
          <cell r="GF56">
            <v>33.853605943952402</v>
          </cell>
          <cell r="GG56">
            <v>23.054734752289797</v>
          </cell>
          <cell r="GI56">
            <v>93.108368342481043</v>
          </cell>
          <cell r="GJ56">
            <v>64.607735282283414</v>
          </cell>
          <cell r="GL56">
            <v>21.910916914971573</v>
          </cell>
          <cell r="GM56">
            <v>11.260454986612684</v>
          </cell>
          <cell r="GP56">
            <v>516.28600000000017</v>
          </cell>
          <cell r="GQ56">
            <v>9516.4542999999976</v>
          </cell>
          <cell r="GR56">
            <v>209.80700000000002</v>
          </cell>
          <cell r="GS56">
            <v>6440.1578999999992</v>
          </cell>
        </row>
        <row r="57">
          <cell r="A57">
            <v>43831</v>
          </cell>
          <cell r="B57">
            <v>6.5400000000000009</v>
          </cell>
          <cell r="C57">
            <v>4.6166666666666663</v>
          </cell>
          <cell r="D57">
            <v>9.0400000000000009</v>
          </cell>
          <cell r="E57">
            <v>8.9599999999999991</v>
          </cell>
          <cell r="F57">
            <v>15.24</v>
          </cell>
          <cell r="G57">
            <v>14.347999999999999</v>
          </cell>
          <cell r="H57">
            <v>14.319999999999999</v>
          </cell>
          <cell r="I57">
            <v>12.427999999999999</v>
          </cell>
          <cell r="J57">
            <v>11.08</v>
          </cell>
          <cell r="L57">
            <v>11.440000000000001</v>
          </cell>
          <cell r="AH57">
            <v>14.737300000000001</v>
          </cell>
          <cell r="AI57">
            <v>219.9461</v>
          </cell>
          <cell r="AJ57">
            <v>28.078700000000005</v>
          </cell>
          <cell r="AK57">
            <v>115.8467</v>
          </cell>
          <cell r="AL57">
            <v>7.8570000000000002</v>
          </cell>
          <cell r="AM57">
            <v>327.52589999999998</v>
          </cell>
          <cell r="AN57">
            <v>2039.4607999999996</v>
          </cell>
          <cell r="AO57">
            <v>1748.3580999999999</v>
          </cell>
          <cell r="AP57">
            <v>4050.869200000001</v>
          </cell>
          <cell r="AQ57">
            <v>134.279</v>
          </cell>
          <cell r="AS57">
            <v>2.9869000000000003</v>
          </cell>
          <cell r="AT57">
            <v>28.722999999999999</v>
          </cell>
          <cell r="AU57">
            <v>1.3243</v>
          </cell>
          <cell r="AV57">
            <v>11.733499999999999</v>
          </cell>
          <cell r="AW57">
            <v>4.7058999999999997</v>
          </cell>
          <cell r="AX57">
            <v>53.330399999999997</v>
          </cell>
          <cell r="AY57">
            <v>0.39600000000000002</v>
          </cell>
          <cell r="AZ57">
            <v>30.550700000000003</v>
          </cell>
          <cell r="BA57">
            <v>8.2139000000000006</v>
          </cell>
          <cell r="BB57">
            <v>122.8359</v>
          </cell>
          <cell r="BC57">
            <v>8.3221000000000007</v>
          </cell>
          <cell r="BD57">
            <v>73.238699999999994</v>
          </cell>
          <cell r="BE57">
            <v>6.9977000000000009</v>
          </cell>
          <cell r="BF57">
            <v>36.939900000000002</v>
          </cell>
          <cell r="BG57">
            <v>11.399000000000001</v>
          </cell>
          <cell r="BH57">
            <v>88.866199999999992</v>
          </cell>
          <cell r="BI57">
            <v>137.29249999999999</v>
          </cell>
          <cell r="BJ57">
            <v>1080.0471000000002</v>
          </cell>
          <cell r="BK57">
            <v>11.526700000000002</v>
          </cell>
          <cell r="BL57">
            <v>133.57829999999998</v>
          </cell>
          <cell r="BM57">
            <v>5.4030000000000005</v>
          </cell>
          <cell r="BN57">
            <v>101.425</v>
          </cell>
          <cell r="BO57">
            <v>13.799299999999999</v>
          </cell>
          <cell r="BP57">
            <v>143.6371</v>
          </cell>
          <cell r="BQ57">
            <v>3.1819999999999999</v>
          </cell>
          <cell r="BR57">
            <v>255.48000000000002</v>
          </cell>
          <cell r="BS57">
            <v>3.9590999999999998</v>
          </cell>
          <cell r="BT57">
            <v>129.10650000000001</v>
          </cell>
          <cell r="BU57">
            <v>1.7690999999999999</v>
          </cell>
          <cell r="BV57">
            <v>100.04300000000001</v>
          </cell>
          <cell r="BW57">
            <v>4.9856999999999996</v>
          </cell>
          <cell r="BX57">
            <v>277.43760000000003</v>
          </cell>
          <cell r="BY57">
            <v>5.3087</v>
          </cell>
          <cell r="BZ57">
            <v>358.64569999999998</v>
          </cell>
          <cell r="CA57">
            <v>29.809066255984465</v>
          </cell>
          <cell r="CB57">
            <v>45.723757964000974</v>
          </cell>
          <cell r="CD57">
            <v>67.701955750207659</v>
          </cell>
          <cell r="CE57">
            <v>54.183534324796526</v>
          </cell>
          <cell r="CG57">
            <v>74.444888331668764</v>
          </cell>
          <cell r="CH57">
            <v>66.769771087409822</v>
          </cell>
          <cell r="CJ57">
            <v>66.550505050505052</v>
          </cell>
          <cell r="CK57">
            <v>44.376433273214694</v>
          </cell>
          <cell r="CM57">
            <v>39.570472004772405</v>
          </cell>
          <cell r="CN57">
            <v>35.162695107863421</v>
          </cell>
          <cell r="CP57">
            <v>63.989822280434019</v>
          </cell>
          <cell r="CQ57">
            <v>50.624688859851418</v>
          </cell>
          <cell r="CS57">
            <v>66.027166068851187</v>
          </cell>
          <cell r="CT57">
            <v>69.856234045029893</v>
          </cell>
          <cell r="CV57">
            <v>38.252057197999825</v>
          </cell>
          <cell r="CW57">
            <v>31.893787514263018</v>
          </cell>
          <cell r="CY57">
            <v>21.519525101516834</v>
          </cell>
          <cell r="CZ57">
            <v>14.754140351842063</v>
          </cell>
          <cell r="DB57">
            <v>29.022478246158919</v>
          </cell>
          <cell r="DC57">
            <v>23.524279018373498</v>
          </cell>
          <cell r="DE57">
            <v>28.985193411067925</v>
          </cell>
          <cell r="DF57">
            <v>19.762691644071975</v>
          </cell>
          <cell r="DH57">
            <v>54.721558339915802</v>
          </cell>
          <cell r="DI57">
            <v>43.121593237401754</v>
          </cell>
          <cell r="DK57">
            <v>22.1024512884978</v>
          </cell>
          <cell r="DL57">
            <v>17.138660951933616</v>
          </cell>
          <cell r="DN57">
            <v>46.828951024222675</v>
          </cell>
          <cell r="DO57">
            <v>33.016939503433214</v>
          </cell>
          <cell r="DQ57">
            <v>26.383358769996047</v>
          </cell>
          <cell r="DR57">
            <v>18.76129264416301</v>
          </cell>
          <cell r="DT57">
            <v>25.906231823013819</v>
          </cell>
          <cell r="DU57">
            <v>14.26559233499713</v>
          </cell>
          <cell r="DW57">
            <v>42.415487784203293</v>
          </cell>
          <cell r="DX57">
            <v>22.704711362773907</v>
          </cell>
          <cell r="DZ57">
            <v>24.263999999999999</v>
          </cell>
          <cell r="EA57">
            <v>1656.2203000000002</v>
          </cell>
          <cell r="EB57">
            <v>4.1710000000000003</v>
          </cell>
          <cell r="EC57">
            <v>282.02179999999998</v>
          </cell>
          <cell r="ED57">
            <v>57.925900000000006</v>
          </cell>
          <cell r="EE57">
            <v>945.73300000000006</v>
          </cell>
          <cell r="EF57">
            <v>22.553799999999999</v>
          </cell>
          <cell r="EG57">
            <v>585.27380000000005</v>
          </cell>
          <cell r="EJ57">
            <v>56.901994724695022</v>
          </cell>
          <cell r="EK57">
            <v>21.031432714597205</v>
          </cell>
          <cell r="EM57">
            <v>21.610644929273555</v>
          </cell>
          <cell r="EN57">
            <v>9.3312020560112749</v>
          </cell>
          <cell r="EP57">
            <v>18.605896498802782</v>
          </cell>
          <cell r="EQ57">
            <v>10.854362066249143</v>
          </cell>
          <cell r="ES57">
            <v>20.664850269134249</v>
          </cell>
          <cell r="ET57">
            <v>9.4844498421080861</v>
          </cell>
          <cell r="EV57">
            <v>6.4508000000000001</v>
          </cell>
          <cell r="EW57">
            <v>747.15470000000005</v>
          </cell>
          <cell r="EX57">
            <v>7.2383000000000006</v>
          </cell>
          <cell r="EY57">
            <v>523.11189999999999</v>
          </cell>
          <cell r="EZ57">
            <v>4.6908000000000003</v>
          </cell>
          <cell r="FA57">
            <v>185.04819999999998</v>
          </cell>
          <cell r="FB57">
            <v>8.9063999999999997</v>
          </cell>
          <cell r="FC57">
            <v>617.94649999999979</v>
          </cell>
          <cell r="FD57">
            <v>6.0373000000000001</v>
          </cell>
          <cell r="FE57">
            <v>208.56020000000001</v>
          </cell>
          <cell r="FF57">
            <v>24.1189</v>
          </cell>
          <cell r="FG57">
            <v>866.88909999999998</v>
          </cell>
          <cell r="FH57">
            <v>33.476900000000001</v>
          </cell>
          <cell r="FI57">
            <v>680.66230000000007</v>
          </cell>
          <cell r="FJ57">
            <v>12.649100000000001</v>
          </cell>
          <cell r="FK57">
            <v>218.67000000000002</v>
          </cell>
          <cell r="FL57">
            <v>24.752100000000002</v>
          </cell>
          <cell r="FM57">
            <v>530.14609999999993</v>
          </cell>
          <cell r="FN57">
            <v>26.015036894648723</v>
          </cell>
          <cell r="FO57">
            <v>17.73665748204488</v>
          </cell>
          <cell r="FQ57">
            <v>20.724893966815412</v>
          </cell>
          <cell r="FR57">
            <v>10.973595706769428</v>
          </cell>
          <cell r="FT57">
            <v>74.716572866035648</v>
          </cell>
          <cell r="FU57">
            <v>47.235489456260581</v>
          </cell>
          <cell r="FW57">
            <v>53.919821701248544</v>
          </cell>
          <cell r="FX57">
            <v>31.929599245242123</v>
          </cell>
          <cell r="FZ57">
            <v>22.461911781756744</v>
          </cell>
          <cell r="GA57">
            <v>20.53497599254316</v>
          </cell>
          <cell r="GC57">
            <v>48.165492621968674</v>
          </cell>
          <cell r="GD57">
            <v>26.77245463116332</v>
          </cell>
          <cell r="GF57">
            <v>34.610809244583578</v>
          </cell>
          <cell r="GG57">
            <v>22.167861654744211</v>
          </cell>
          <cell r="GI57">
            <v>92.85421887723237</v>
          </cell>
          <cell r="GJ57">
            <v>64.755492294324767</v>
          </cell>
          <cell r="GL57">
            <v>22.123302669268462</v>
          </cell>
          <cell r="GM57">
            <v>11.744590783559474</v>
          </cell>
          <cell r="GP57">
            <v>428.1690999999999</v>
          </cell>
          <cell r="GQ57">
            <v>9440.5404999999955</v>
          </cell>
          <cell r="GR57">
            <v>169.11120000000005</v>
          </cell>
          <cell r="GS57">
            <v>6248.6504999999988</v>
          </cell>
        </row>
        <row r="58">
          <cell r="A58">
            <v>43800</v>
          </cell>
          <cell r="B58">
            <v>6.5</v>
          </cell>
          <cell r="C58">
            <v>4.6500000953674299</v>
          </cell>
          <cell r="D58">
            <v>9.2249999999999996</v>
          </cell>
          <cell r="E58">
            <v>9.2100000000000009</v>
          </cell>
          <cell r="F58">
            <v>15.875</v>
          </cell>
          <cell r="G58">
            <v>15.079999999999998</v>
          </cell>
          <cell r="H58">
            <v>13.95</v>
          </cell>
          <cell r="I58">
            <v>12.073333333333332</v>
          </cell>
          <cell r="J58">
            <v>11.325000000000001</v>
          </cell>
          <cell r="L58">
            <v>12.149999999999999</v>
          </cell>
          <cell r="AH58">
            <v>10.7813</v>
          </cell>
          <cell r="AI58">
            <v>266.01909999999998</v>
          </cell>
          <cell r="AJ58">
            <v>75.668199999999999</v>
          </cell>
          <cell r="AK58">
            <v>119.18639999999999</v>
          </cell>
          <cell r="AL58">
            <v>19.462299999999999</v>
          </cell>
          <cell r="AM58">
            <v>462.40950000000004</v>
          </cell>
          <cell r="AN58">
            <v>2766.1200999999996</v>
          </cell>
          <cell r="AO58">
            <v>2274.4326999999998</v>
          </cell>
          <cell r="AP58">
            <v>4468.4854999999998</v>
          </cell>
          <cell r="AQ58">
            <v>328.87279999999993</v>
          </cell>
          <cell r="AS58">
            <v>0.57300000000000006</v>
          </cell>
          <cell r="AT58">
            <v>34.375699999999995</v>
          </cell>
          <cell r="AU58">
            <v>0.79520000000000002</v>
          </cell>
          <cell r="AV58">
            <v>22.4863</v>
          </cell>
          <cell r="AW58">
            <v>3.2041999999999997</v>
          </cell>
          <cell r="AX58">
            <v>70.606399999999994</v>
          </cell>
          <cell r="AY58">
            <v>0.46200000000000002</v>
          </cell>
          <cell r="AZ58">
            <v>80.486199999999997</v>
          </cell>
          <cell r="BA58">
            <v>15.2936</v>
          </cell>
          <cell r="BB58">
            <v>180.20070000000001</v>
          </cell>
          <cell r="BC58">
            <v>10.4717</v>
          </cell>
          <cell r="BD58">
            <v>184.89920000000001</v>
          </cell>
          <cell r="BE58">
            <v>8.5907000000000018</v>
          </cell>
          <cell r="BF58">
            <v>192.1078</v>
          </cell>
          <cell r="BG58">
            <v>17.0684</v>
          </cell>
          <cell r="BH58">
            <v>84.343100000000007</v>
          </cell>
          <cell r="BI58">
            <v>124.86440000000002</v>
          </cell>
          <cell r="BJ58">
            <v>1118.4468999999999</v>
          </cell>
          <cell r="BK58">
            <v>18.818200000000001</v>
          </cell>
          <cell r="BL58">
            <v>127.2795</v>
          </cell>
          <cell r="BM58">
            <v>6.1070000000000002</v>
          </cell>
          <cell r="BN58">
            <v>107.446</v>
          </cell>
          <cell r="BO58">
            <v>24.092599999999997</v>
          </cell>
          <cell r="BP58">
            <v>201.02590000000001</v>
          </cell>
          <cell r="BQ58">
            <v>6.6237000000000004</v>
          </cell>
          <cell r="BR58">
            <v>386.04480000000001</v>
          </cell>
          <cell r="BS58">
            <v>19.6845</v>
          </cell>
          <cell r="BT58">
            <v>421.05410000000001</v>
          </cell>
          <cell r="BU58">
            <v>3.7644000000000002</v>
          </cell>
          <cell r="BV58">
            <v>114.527</v>
          </cell>
          <cell r="BW58">
            <v>9.9766000000000012</v>
          </cell>
          <cell r="BX58">
            <v>297.3768</v>
          </cell>
          <cell r="BY58">
            <v>10.6105</v>
          </cell>
          <cell r="BZ58">
            <v>415.3712000000001</v>
          </cell>
          <cell r="CA58">
            <v>47.075043630017454</v>
          </cell>
          <cell r="CB58">
            <v>46.426705492542702</v>
          </cell>
          <cell r="CD58">
            <v>39.756287726358146</v>
          </cell>
          <cell r="CE58">
            <v>52.499908833378548</v>
          </cell>
          <cell r="CG58">
            <v>83.889020660383252</v>
          </cell>
          <cell r="CH58">
            <v>67.714974846472842</v>
          </cell>
          <cell r="CJ58">
            <v>64.458874458874462</v>
          </cell>
          <cell r="CK58">
            <v>39.355323024319695</v>
          </cell>
          <cell r="CM58">
            <v>40.612824972537538</v>
          </cell>
          <cell r="CN58">
            <v>37.969390795929201</v>
          </cell>
          <cell r="CP58">
            <v>66.695818253005712</v>
          </cell>
          <cell r="CQ58">
            <v>47.126342353022615</v>
          </cell>
          <cell r="CS58">
            <v>63.925291303386217</v>
          </cell>
          <cell r="CT58">
            <v>60.13564519504154</v>
          </cell>
          <cell r="CV58">
            <v>40.565296102739559</v>
          </cell>
          <cell r="CW58">
            <v>33.118135330572386</v>
          </cell>
          <cell r="CY58">
            <v>21.432899209061986</v>
          </cell>
          <cell r="CZ58">
            <v>15.102573667109276</v>
          </cell>
          <cell r="DB58">
            <v>28.248966426119392</v>
          </cell>
          <cell r="DC58">
            <v>24.85394348657875</v>
          </cell>
          <cell r="DE58">
            <v>30.923366628459146</v>
          </cell>
          <cell r="DF58">
            <v>19.015356551197812</v>
          </cell>
          <cell r="DH58">
            <v>51.686575961083491</v>
          </cell>
          <cell r="DI58">
            <v>43.726097482961151</v>
          </cell>
          <cell r="DK58">
            <v>18.739692316982957</v>
          </cell>
          <cell r="DL58">
            <v>18.322494435878944</v>
          </cell>
          <cell r="DN58">
            <v>37.655998374355455</v>
          </cell>
          <cell r="DO58">
            <v>29.432093643073419</v>
          </cell>
          <cell r="DQ58">
            <v>26.688821591754326</v>
          </cell>
          <cell r="DR58">
            <v>18.740586062675177</v>
          </cell>
          <cell r="DT58">
            <v>20.651273981115811</v>
          </cell>
          <cell r="DU58">
            <v>14.918032610479365</v>
          </cell>
          <cell r="DW58">
            <v>36.378606097733375</v>
          </cell>
          <cell r="DX58">
            <v>23.67614991121194</v>
          </cell>
          <cell r="DZ58">
            <v>27.635000000000002</v>
          </cell>
          <cell r="EA58">
            <v>1898.3982000000003</v>
          </cell>
          <cell r="EB58">
            <v>4.6850000000000005</v>
          </cell>
          <cell r="EC58">
            <v>279.78859999999997</v>
          </cell>
          <cell r="ED58">
            <v>60.766400000000004</v>
          </cell>
          <cell r="EE58">
            <v>1094.4133999999999</v>
          </cell>
          <cell r="EF58">
            <v>18.035</v>
          </cell>
          <cell r="EG58">
            <v>607.29680000000008</v>
          </cell>
          <cell r="EJ58">
            <v>56.030468608648455</v>
          </cell>
          <cell r="EK58">
            <v>20.987686619171882</v>
          </cell>
          <cell r="EM58">
            <v>20.487513340448238</v>
          </cell>
          <cell r="EN58">
            <v>9.1211704122326651</v>
          </cell>
          <cell r="EP58">
            <v>21.338897811948708</v>
          </cell>
          <cell r="EQ58">
            <v>11.634992225058649</v>
          </cell>
          <cell r="ES58">
            <v>21.404435819240366</v>
          </cell>
          <cell r="ET58">
            <v>9.5470330158169769</v>
          </cell>
          <cell r="EV58">
            <v>10.0307</v>
          </cell>
          <cell r="EW58">
            <v>877.29280000000017</v>
          </cell>
          <cell r="EX58">
            <v>7.1894999999999998</v>
          </cell>
          <cell r="EY58">
            <v>582.73680000000002</v>
          </cell>
          <cell r="EZ58">
            <v>8.1187000000000005</v>
          </cell>
          <cell r="FA58">
            <v>274.05460000000005</v>
          </cell>
          <cell r="FB58">
            <v>15.791600000000001</v>
          </cell>
          <cell r="FC58">
            <v>871.60309999999981</v>
          </cell>
          <cell r="FD58">
            <v>6.2818999999999994</v>
          </cell>
          <cell r="FE58">
            <v>217.63030000000003</v>
          </cell>
          <cell r="FF58">
            <v>33.0244</v>
          </cell>
          <cell r="FG58">
            <v>1410.3418000000001</v>
          </cell>
          <cell r="FH58">
            <v>45.537700000000001</v>
          </cell>
          <cell r="FI58">
            <v>872.12819999999999</v>
          </cell>
          <cell r="FJ58">
            <v>18.5275</v>
          </cell>
          <cell r="FK58">
            <v>269.21149999999994</v>
          </cell>
          <cell r="FL58">
            <v>28.865400000000001</v>
          </cell>
          <cell r="FM58">
            <v>700.53520000000003</v>
          </cell>
          <cell r="FN58">
            <v>24.778440188620937</v>
          </cell>
          <cell r="FO58">
            <v>17.698334353137287</v>
          </cell>
          <cell r="FQ58">
            <v>22.452660129355309</v>
          </cell>
          <cell r="FR58">
            <v>10.880086344298146</v>
          </cell>
          <cell r="FT58">
            <v>66.386933868722835</v>
          </cell>
          <cell r="FU58">
            <v>48.1065076083379</v>
          </cell>
          <cell r="FW58">
            <v>44.670641353631048</v>
          </cell>
          <cell r="FX58">
            <v>32.836282592386397</v>
          </cell>
          <cell r="FZ58">
            <v>23.818207867046596</v>
          </cell>
          <cell r="GA58">
            <v>20.631465379590985</v>
          </cell>
          <cell r="GC58">
            <v>44.30674894926176</v>
          </cell>
          <cell r="GD58">
            <v>24.453018197432705</v>
          </cell>
          <cell r="GF58">
            <v>34.274623004675249</v>
          </cell>
          <cell r="GG58">
            <v>23.351630643293039</v>
          </cell>
          <cell r="GI58">
            <v>93.113873971123994</v>
          </cell>
          <cell r="GJ58">
            <v>66.97680262544506</v>
          </cell>
          <cell r="GL58">
            <v>21.950910086123873</v>
          </cell>
          <cell r="GM58">
            <v>11.352316486023827</v>
          </cell>
          <cell r="GP58">
            <v>551.92939999999999</v>
          </cell>
          <cell r="GQ58">
            <v>11989.680199999993</v>
          </cell>
          <cell r="GR58">
            <v>231.76610000000005</v>
          </cell>
          <cell r="GS58">
            <v>8330.7386999999981</v>
          </cell>
        </row>
        <row r="59">
          <cell r="A59">
            <v>43770</v>
          </cell>
          <cell r="B59">
            <v>6.44</v>
          </cell>
          <cell r="C59">
            <v>4.6100001335144025</v>
          </cell>
          <cell r="D59">
            <v>9.620000000000001</v>
          </cell>
          <cell r="E59">
            <v>9.4819999999999993</v>
          </cell>
          <cell r="F59">
            <v>16.5</v>
          </cell>
          <cell r="G59">
            <v>15.719999999999999</v>
          </cell>
          <cell r="H59">
            <v>13.559999999999999</v>
          </cell>
          <cell r="I59">
            <v>11.86</v>
          </cell>
          <cell r="J59">
            <v>11.7</v>
          </cell>
          <cell r="L59">
            <v>12.620000000000001</v>
          </cell>
          <cell r="AH59">
            <v>17.9863</v>
          </cell>
          <cell r="AI59">
            <v>198.31679999999997</v>
          </cell>
          <cell r="AJ59">
            <v>50.010100000000001</v>
          </cell>
          <cell r="AK59">
            <v>103.8211</v>
          </cell>
          <cell r="AL59">
            <v>9.5422999999999991</v>
          </cell>
          <cell r="AM59">
            <v>331.23559999999998</v>
          </cell>
          <cell r="AN59">
            <v>2030.3398</v>
          </cell>
          <cell r="AO59">
            <v>1703.9334999999999</v>
          </cell>
          <cell r="AP59">
            <v>3925.8735000000006</v>
          </cell>
          <cell r="AQ59">
            <v>173.0685</v>
          </cell>
          <cell r="AS59">
            <v>4.0232000000000001</v>
          </cell>
          <cell r="AT59">
            <v>23.144600000000001</v>
          </cell>
          <cell r="AU59">
            <v>0.49</v>
          </cell>
          <cell r="AV59">
            <v>9.8889999999999993</v>
          </cell>
          <cell r="AW59">
            <v>3.8463000000000003</v>
          </cell>
          <cell r="AX59">
            <v>48.678899999999999</v>
          </cell>
          <cell r="AY59">
            <v>2.1143000000000001</v>
          </cell>
          <cell r="AZ59">
            <v>35.064999999999998</v>
          </cell>
          <cell r="BA59">
            <v>13.803199999999999</v>
          </cell>
          <cell r="BB59">
            <v>158.84210000000002</v>
          </cell>
          <cell r="BC59">
            <v>7.5090000000000003</v>
          </cell>
          <cell r="BD59">
            <v>70.820399999999992</v>
          </cell>
          <cell r="BE59">
            <v>4.7404999999999999</v>
          </cell>
          <cell r="BF59">
            <v>63.287800000000004</v>
          </cell>
          <cell r="BG59">
            <v>11.9078</v>
          </cell>
          <cell r="BH59">
            <v>76.690200000000004</v>
          </cell>
          <cell r="BI59">
            <v>102.00109999999999</v>
          </cell>
          <cell r="BJ59">
            <v>1036.4896000000001</v>
          </cell>
          <cell r="BK59">
            <v>15.397099999999998</v>
          </cell>
          <cell r="BL59">
            <v>110.62639999999999</v>
          </cell>
          <cell r="BM59">
            <v>4.7569999999999997</v>
          </cell>
          <cell r="BN59">
            <v>108.866</v>
          </cell>
          <cell r="BO59">
            <v>22.363599999999998</v>
          </cell>
          <cell r="BP59">
            <v>119.59160000000001</v>
          </cell>
          <cell r="BQ59">
            <v>14.729100000000001</v>
          </cell>
          <cell r="BR59">
            <v>251.52970000000002</v>
          </cell>
          <cell r="BS59">
            <v>8.2362000000000002</v>
          </cell>
          <cell r="BT59">
            <v>159.67610000000002</v>
          </cell>
          <cell r="BU59">
            <v>1.222</v>
          </cell>
          <cell r="BV59">
            <v>66.594999999999999</v>
          </cell>
          <cell r="BW59">
            <v>4.2480000000000002</v>
          </cell>
          <cell r="BX59">
            <v>273.31640000000004</v>
          </cell>
          <cell r="BY59">
            <v>9.2010999999999985</v>
          </cell>
          <cell r="BZ59">
            <v>361.57830000000007</v>
          </cell>
          <cell r="CA59">
            <v>38.681099622191283</v>
          </cell>
          <cell r="CB59">
            <v>47.968640633236262</v>
          </cell>
          <cell r="CD59">
            <v>54.777551020408161</v>
          </cell>
          <cell r="CE59">
            <v>56.06997674183436</v>
          </cell>
          <cell r="CG59">
            <v>67.144190520760205</v>
          </cell>
          <cell r="CH59">
            <v>67.445266840458601</v>
          </cell>
          <cell r="CJ59">
            <v>47.095350707089814</v>
          </cell>
          <cell r="CK59">
            <v>42.272140310851277</v>
          </cell>
          <cell r="CM59">
            <v>32.768923148255482</v>
          </cell>
          <cell r="CN59">
            <v>31.874295290732118</v>
          </cell>
          <cell r="CP59">
            <v>64.171927020908242</v>
          </cell>
          <cell r="CQ59">
            <v>50.732262173046188</v>
          </cell>
          <cell r="CS59">
            <v>64.153148402067288</v>
          </cell>
          <cell r="CT59">
            <v>58.726561833402329</v>
          </cell>
          <cell r="CV59">
            <v>36.06230370009574</v>
          </cell>
          <cell r="CW59">
            <v>32.465223718284733</v>
          </cell>
          <cell r="CY59">
            <v>20.085099082264804</v>
          </cell>
          <cell r="CZ59">
            <v>14.639502605718377</v>
          </cell>
          <cell r="DB59">
            <v>25.111533990166983</v>
          </cell>
          <cell r="DC59">
            <v>24.102113961947602</v>
          </cell>
          <cell r="DE59">
            <v>30.336136220306916</v>
          </cell>
          <cell r="DF59">
            <v>19.078022523101794</v>
          </cell>
          <cell r="DH59">
            <v>45.738561770019139</v>
          </cell>
          <cell r="DI59">
            <v>43.983475428040087</v>
          </cell>
          <cell r="DK59">
            <v>16.929778465758261</v>
          </cell>
          <cell r="DL59">
            <v>17.100322943970433</v>
          </cell>
          <cell r="DN59">
            <v>40.159588159588161</v>
          </cell>
          <cell r="DO59">
            <v>31.408651012894229</v>
          </cell>
          <cell r="DQ59">
            <v>25.346972176759412</v>
          </cell>
          <cell r="DR59">
            <v>20.682821533148136</v>
          </cell>
          <cell r="DT59">
            <v>24.91690207156309</v>
          </cell>
          <cell r="DU59">
            <v>14.395142406383224</v>
          </cell>
          <cell r="DW59">
            <v>32.938148699612</v>
          </cell>
          <cell r="DX59">
            <v>22.366054323503374</v>
          </cell>
          <cell r="DZ59">
            <v>22.63</v>
          </cell>
          <cell r="EA59">
            <v>1406.9333999999999</v>
          </cell>
          <cell r="EB59">
            <v>5.6470000000000002</v>
          </cell>
          <cell r="EC59">
            <v>258.06720000000001</v>
          </cell>
          <cell r="ED59">
            <v>51.049100000000003</v>
          </cell>
          <cell r="EE59">
            <v>922.99540000000002</v>
          </cell>
          <cell r="EF59">
            <v>17.896000000000001</v>
          </cell>
          <cell r="EG59">
            <v>734.67780000000005</v>
          </cell>
          <cell r="EJ59">
            <v>56.645647370746794</v>
          </cell>
          <cell r="EK59">
            <v>22.11551946950723</v>
          </cell>
          <cell r="EM59">
            <v>18.12024083584204</v>
          </cell>
          <cell r="EN59">
            <v>9.2983312098554194</v>
          </cell>
          <cell r="EP59">
            <v>18.150819505143087</v>
          </cell>
          <cell r="EQ59">
            <v>10.906980468158347</v>
          </cell>
          <cell r="ES59">
            <v>21.558616450603488</v>
          </cell>
          <cell r="ET59">
            <v>8.1034339134788063</v>
          </cell>
          <cell r="EV59">
            <v>4.9901999999999997</v>
          </cell>
          <cell r="EW59">
            <v>786.36240000000021</v>
          </cell>
          <cell r="EX59">
            <v>5.6817000000000002</v>
          </cell>
          <cell r="EY59">
            <v>489.2466</v>
          </cell>
          <cell r="EZ59">
            <v>4.9634</v>
          </cell>
          <cell r="FA59">
            <v>184.68270000000001</v>
          </cell>
          <cell r="FB59">
            <v>13.035999999999998</v>
          </cell>
          <cell r="FC59">
            <v>656.45490000000007</v>
          </cell>
          <cell r="FD59">
            <v>5.9456000000000007</v>
          </cell>
          <cell r="FE59">
            <v>244.13489999999999</v>
          </cell>
          <cell r="FF59">
            <v>31.846599999999999</v>
          </cell>
          <cell r="FG59">
            <v>1127.3444999999999</v>
          </cell>
          <cell r="FH59">
            <v>35.889600000000002</v>
          </cell>
          <cell r="FI59">
            <v>667.64960000000008</v>
          </cell>
          <cell r="FJ59">
            <v>12.6066</v>
          </cell>
          <cell r="FK59">
            <v>202.29080000000002</v>
          </cell>
          <cell r="FL59">
            <v>25.505099999999999</v>
          </cell>
          <cell r="FM59">
            <v>604.12880000000007</v>
          </cell>
          <cell r="FN59">
            <v>27.850887739970343</v>
          </cell>
          <cell r="FO59">
            <v>17.138804449449768</v>
          </cell>
          <cell r="FQ59">
            <v>19.383564778147388</v>
          </cell>
          <cell r="FR59">
            <v>10.847663325611256</v>
          </cell>
          <cell r="FT59">
            <v>75.842063907805141</v>
          </cell>
          <cell r="FU59">
            <v>48.591129542723813</v>
          </cell>
          <cell r="FW59">
            <v>46.061529610309918</v>
          </cell>
          <cell r="FX59">
            <v>31.753609882415375</v>
          </cell>
          <cell r="FZ59">
            <v>17.416778794402582</v>
          </cell>
          <cell r="GA59">
            <v>19.156057573087665</v>
          </cell>
          <cell r="GC59">
            <v>43.415582825168158</v>
          </cell>
          <cell r="GD59">
            <v>24.286483324307696</v>
          </cell>
          <cell r="GF59">
            <v>34.243831081984752</v>
          </cell>
          <cell r="GG59">
            <v>22.756573957357265</v>
          </cell>
          <cell r="GI59">
            <v>93.512223755810439</v>
          </cell>
          <cell r="GJ59">
            <v>64.822577200742685</v>
          </cell>
          <cell r="GL59">
            <v>20.652261704521841</v>
          </cell>
          <cell r="GM59">
            <v>11.105554808842086</v>
          </cell>
          <cell r="GP59">
            <v>420.48990000000009</v>
          </cell>
          <cell r="GQ59">
            <v>9349.3514999999989</v>
          </cell>
          <cell r="GR59">
            <v>187.66900000000001</v>
          </cell>
          <cell r="GS59">
            <v>6773.3681000000051</v>
          </cell>
        </row>
        <row r="60">
          <cell r="A60">
            <v>43739</v>
          </cell>
          <cell r="B60">
            <v>6.4</v>
          </cell>
          <cell r="C60">
            <v>4.4499998092651403</v>
          </cell>
          <cell r="D60">
            <v>9.8000000000000007</v>
          </cell>
          <cell r="E60">
            <v>9.5</v>
          </cell>
          <cell r="F60">
            <v>16.2</v>
          </cell>
          <cell r="G60">
            <v>15.4725</v>
          </cell>
          <cell r="H60">
            <v>13.5</v>
          </cell>
          <cell r="I60">
            <v>11.907500000000001</v>
          </cell>
          <cell r="J60">
            <v>11.7</v>
          </cell>
          <cell r="L60">
            <v>12.775000000000002</v>
          </cell>
          <cell r="AH60">
            <v>12.7669</v>
          </cell>
          <cell r="AI60">
            <v>173.07410000000002</v>
          </cell>
          <cell r="AJ60">
            <v>40.462799999999994</v>
          </cell>
          <cell r="AK60">
            <v>97.635300000000001</v>
          </cell>
          <cell r="AL60">
            <v>2.8007000000000004</v>
          </cell>
          <cell r="AM60">
            <v>302.40609999999998</v>
          </cell>
          <cell r="AN60">
            <v>1849.3248000000001</v>
          </cell>
          <cell r="AO60">
            <v>1740.8886000000005</v>
          </cell>
          <cell r="AP60">
            <v>3481.8297999999995</v>
          </cell>
          <cell r="AQ60">
            <v>159.58579999999995</v>
          </cell>
          <cell r="AS60">
            <v>1.2350999999999999</v>
          </cell>
          <cell r="AT60">
            <v>26.238900000000001</v>
          </cell>
          <cell r="AU60">
            <v>0.42699999999999999</v>
          </cell>
          <cell r="AV60">
            <v>10.417</v>
          </cell>
          <cell r="AW60">
            <v>2.4983000000000004</v>
          </cell>
          <cell r="AX60">
            <v>49.729900000000008</v>
          </cell>
          <cell r="AY60">
            <v>1.1251</v>
          </cell>
          <cell r="AZ60">
            <v>33.8767</v>
          </cell>
          <cell r="BA60">
            <v>6.9039999999999999</v>
          </cell>
          <cell r="BB60">
            <v>97.23960000000001</v>
          </cell>
          <cell r="BC60">
            <v>5.5838000000000001</v>
          </cell>
          <cell r="BD60">
            <v>66.620699999999999</v>
          </cell>
          <cell r="BE60">
            <v>3.9659</v>
          </cell>
          <cell r="BF60">
            <v>66.8352</v>
          </cell>
          <cell r="BG60">
            <v>14.253200000000001</v>
          </cell>
          <cell r="BH60">
            <v>65.312600000000003</v>
          </cell>
          <cell r="BI60">
            <v>98.294899999999998</v>
          </cell>
          <cell r="BJ60">
            <v>990.6552999999999</v>
          </cell>
          <cell r="BK60">
            <v>13.4672</v>
          </cell>
          <cell r="BL60">
            <v>109.575</v>
          </cell>
          <cell r="BM60">
            <v>4.8170000000000002</v>
          </cell>
          <cell r="BN60">
            <v>107.13500000000001</v>
          </cell>
          <cell r="BO60">
            <v>12.919500000000001</v>
          </cell>
          <cell r="BP60">
            <v>118.07939999999999</v>
          </cell>
          <cell r="BQ60">
            <v>5.2495000000000003</v>
          </cell>
          <cell r="BR60">
            <v>317.74170000000004</v>
          </cell>
          <cell r="BS60">
            <v>3.835</v>
          </cell>
          <cell r="BT60">
            <v>127.93380000000001</v>
          </cell>
          <cell r="BU60">
            <v>1.153</v>
          </cell>
          <cell r="BV60">
            <v>97.161100000000005</v>
          </cell>
          <cell r="BW60">
            <v>7.2690000000000001</v>
          </cell>
          <cell r="BX60">
            <v>265.42430000000002</v>
          </cell>
          <cell r="BY60">
            <v>5.2950999999999997</v>
          </cell>
          <cell r="BZ60">
            <v>343.80279999999999</v>
          </cell>
          <cell r="CA60">
            <v>45.790543275848115</v>
          </cell>
          <cell r="CB60">
            <v>43.557946407814356</v>
          </cell>
          <cell r="CD60">
            <v>55.243559718969557</v>
          </cell>
          <cell r="CE60">
            <v>55.805606220600943</v>
          </cell>
          <cell r="CG60">
            <v>82.947724452627781</v>
          </cell>
          <cell r="CH60">
            <v>65.493660755400654</v>
          </cell>
          <cell r="CJ60">
            <v>51.591325215536401</v>
          </cell>
          <cell r="CK60">
            <v>43.425664247107896</v>
          </cell>
          <cell r="CM60">
            <v>43.821972769409044</v>
          </cell>
          <cell r="CN60">
            <v>37.818608879509988</v>
          </cell>
          <cell r="CP60">
            <v>76.554138758551517</v>
          </cell>
          <cell r="CQ60">
            <v>51.974902695408488</v>
          </cell>
          <cell r="CS60">
            <v>77.003706598754377</v>
          </cell>
          <cell r="CT60">
            <v>64.548474456573786</v>
          </cell>
          <cell r="CV60">
            <v>33.214765806976679</v>
          </cell>
          <cell r="CW60">
            <v>31.169451223806739</v>
          </cell>
          <cell r="CY60">
            <v>20.482380062444747</v>
          </cell>
          <cell r="CZ60">
            <v>14.807415858977388</v>
          </cell>
          <cell r="DB60">
            <v>25.486522810977782</v>
          </cell>
          <cell r="DC60">
            <v>24.075389459274469</v>
          </cell>
          <cell r="DE60">
            <v>29.301017230641477</v>
          </cell>
          <cell r="DF60">
            <v>17.970849862323238</v>
          </cell>
          <cell r="DH60">
            <v>56.590084755601993</v>
          </cell>
          <cell r="DI60">
            <v>44.621644418924895</v>
          </cell>
          <cell r="DK60">
            <v>18.488008381750642</v>
          </cell>
          <cell r="DL60">
            <v>15.982605682540251</v>
          </cell>
          <cell r="DN60">
            <v>51.615645371577578</v>
          </cell>
          <cell r="DO60">
            <v>32.394781519817279</v>
          </cell>
          <cell r="DQ60">
            <v>24.816131830008672</v>
          </cell>
          <cell r="DR60">
            <v>18.482766251102547</v>
          </cell>
          <cell r="DT60">
            <v>19.690232494153253</v>
          </cell>
          <cell r="DU60">
            <v>14.233858392016105</v>
          </cell>
          <cell r="DW60">
            <v>40.640365621045881</v>
          </cell>
          <cell r="DX60">
            <v>23.387223140707409</v>
          </cell>
          <cell r="DZ60">
            <v>21.78</v>
          </cell>
          <cell r="EA60">
            <v>1390.5102000000002</v>
          </cell>
          <cell r="EB60">
            <v>3.669</v>
          </cell>
          <cell r="EC60">
            <v>195.96460000000002</v>
          </cell>
          <cell r="ED60">
            <v>48.505300000000005</v>
          </cell>
          <cell r="EE60">
            <v>903.71100000000001</v>
          </cell>
          <cell r="EF60">
            <v>17.687999999999999</v>
          </cell>
          <cell r="EG60">
            <v>554.26389999999992</v>
          </cell>
          <cell r="EJ60">
            <v>56.119788797061524</v>
          </cell>
          <cell r="EK60">
            <v>21.787935104683157</v>
          </cell>
          <cell r="EM60">
            <v>20.844916871082038</v>
          </cell>
          <cell r="EN60">
            <v>10.218310347889364</v>
          </cell>
          <cell r="EP60">
            <v>18.409437731546863</v>
          </cell>
          <cell r="EQ60">
            <v>10.75769731695199</v>
          </cell>
          <cell r="ES60">
            <v>19.503109452736318</v>
          </cell>
          <cell r="ET60">
            <v>9.4798802519882699</v>
          </cell>
          <cell r="EV60">
            <v>7.8689999999999998</v>
          </cell>
          <cell r="EW60">
            <v>750.45409999999993</v>
          </cell>
          <cell r="EX60">
            <v>8.5381</v>
          </cell>
          <cell r="EY60">
            <v>563.88880000000006</v>
          </cell>
          <cell r="EZ60">
            <v>8.5947999999999993</v>
          </cell>
          <cell r="FA60">
            <v>193.40190000000001</v>
          </cell>
          <cell r="FB60">
            <v>13.567500000000001</v>
          </cell>
          <cell r="FC60">
            <v>640.51310000000001</v>
          </cell>
          <cell r="FD60">
            <v>5.4510000000000005</v>
          </cell>
          <cell r="FE60">
            <v>242.1148</v>
          </cell>
          <cell r="FF60">
            <v>25.426400000000001</v>
          </cell>
          <cell r="FG60">
            <v>964.60239999999999</v>
          </cell>
          <cell r="FH60">
            <v>38.961100000000002</v>
          </cell>
          <cell r="FI60">
            <v>650.70280000000002</v>
          </cell>
          <cell r="FJ60">
            <v>15.3931</v>
          </cell>
          <cell r="FK60">
            <v>210.88369999999998</v>
          </cell>
          <cell r="FL60">
            <v>24.337399999999999</v>
          </cell>
          <cell r="FM60">
            <v>573.57299999999998</v>
          </cell>
          <cell r="FN60">
            <v>25.762828821959591</v>
          </cell>
          <cell r="FO60">
            <v>16.973565605144941</v>
          </cell>
          <cell r="FQ60">
            <v>21.273983673182556</v>
          </cell>
          <cell r="FR60">
            <v>10.802268284101403</v>
          </cell>
          <cell r="FT60">
            <v>57.740948015078885</v>
          </cell>
          <cell r="FU60">
            <v>47.788300425176793</v>
          </cell>
          <cell r="FW60">
            <v>44.892773171181119</v>
          </cell>
          <cell r="FX60">
            <v>30.927698434270905</v>
          </cell>
          <cell r="FZ60">
            <v>17.144046963859843</v>
          </cell>
          <cell r="GA60">
            <v>19.168742679092727</v>
          </cell>
          <cell r="GC60">
            <v>45.072385394707858</v>
          </cell>
          <cell r="GD60">
            <v>25.305351925311399</v>
          </cell>
          <cell r="GF60">
            <v>34.133137924750585</v>
          </cell>
          <cell r="GG60">
            <v>22.897283982795219</v>
          </cell>
          <cell r="GI60">
            <v>86.990372309671216</v>
          </cell>
          <cell r="GJ60">
            <v>64.183386862047655</v>
          </cell>
          <cell r="GL60">
            <v>20.261141288716136</v>
          </cell>
          <cell r="GM60">
            <v>10.954263188818162</v>
          </cell>
          <cell r="GP60">
            <v>364.61520000000002</v>
          </cell>
          <cell r="GQ60">
            <v>8852.9150999999983</v>
          </cell>
          <cell r="GR60">
            <v>196.84379999999996</v>
          </cell>
          <cell r="GS60">
            <v>6567.8286999999982</v>
          </cell>
        </row>
        <row r="61">
          <cell r="A61">
            <v>43709</v>
          </cell>
          <cell r="B61">
            <v>6.2</v>
          </cell>
          <cell r="C61">
            <v>4.4499998092651403</v>
          </cell>
          <cell r="D61">
            <v>9.65</v>
          </cell>
          <cell r="E61">
            <v>9.3475000000000001</v>
          </cell>
          <cell r="F61">
            <v>15.3</v>
          </cell>
          <cell r="G61">
            <v>14.854999999999999</v>
          </cell>
          <cell r="H61">
            <v>13.625</v>
          </cell>
          <cell r="I61">
            <v>12.0375</v>
          </cell>
          <cell r="J61">
            <v>11.475000000000001</v>
          </cell>
          <cell r="L61">
            <v>12.450000000000001</v>
          </cell>
          <cell r="AH61">
            <v>19.473400000000002</v>
          </cell>
          <cell r="AI61">
            <v>229.36319999999998</v>
          </cell>
          <cell r="AJ61">
            <v>59.311</v>
          </cell>
          <cell r="AK61">
            <v>120.1581</v>
          </cell>
          <cell r="AL61">
            <v>3.9638000000000004</v>
          </cell>
          <cell r="AM61">
            <v>351.9652000000001</v>
          </cell>
          <cell r="AN61">
            <v>2272.8988000000004</v>
          </cell>
          <cell r="AO61">
            <v>2181.0770000000002</v>
          </cell>
          <cell r="AP61">
            <v>4533.8109999999988</v>
          </cell>
          <cell r="AQ61">
            <v>218.27810000000002</v>
          </cell>
          <cell r="AS61">
            <v>0.377</v>
          </cell>
          <cell r="AT61">
            <v>31.589900000000004</v>
          </cell>
          <cell r="AU61">
            <v>0.47300000000000003</v>
          </cell>
          <cell r="AV61">
            <v>16.396799999999999</v>
          </cell>
          <cell r="AW61">
            <v>10.761100000000001</v>
          </cell>
          <cell r="AX61">
            <v>60.124099999999999</v>
          </cell>
          <cell r="AY61">
            <v>0.93830000000000002</v>
          </cell>
          <cell r="AZ61">
            <v>52.526699999999998</v>
          </cell>
          <cell r="BA61">
            <v>10.714</v>
          </cell>
          <cell r="BB61">
            <v>126.2633</v>
          </cell>
          <cell r="BC61">
            <v>7.1299000000000001</v>
          </cell>
          <cell r="BD61">
            <v>78.695899999999995</v>
          </cell>
          <cell r="BE61">
            <v>4.0678999999999998</v>
          </cell>
          <cell r="BF61">
            <v>80.356800000000007</v>
          </cell>
          <cell r="BG61">
            <v>8.6884999999999994</v>
          </cell>
          <cell r="BH61">
            <v>81.793000000000006</v>
          </cell>
          <cell r="BI61">
            <v>155.73670000000001</v>
          </cell>
          <cell r="BJ61">
            <v>1238.884</v>
          </cell>
          <cell r="BK61">
            <v>10.2354</v>
          </cell>
          <cell r="BL61">
            <v>140.5153</v>
          </cell>
          <cell r="BM61">
            <v>4.4139999999999997</v>
          </cell>
          <cell r="BN61">
            <v>106.354</v>
          </cell>
          <cell r="BO61">
            <v>19.908900000000003</v>
          </cell>
          <cell r="BP61">
            <v>169.7542</v>
          </cell>
          <cell r="BQ61">
            <v>7.1233000000000004</v>
          </cell>
          <cell r="BR61">
            <v>371.57670000000007</v>
          </cell>
          <cell r="BS61">
            <v>7.3849999999999998</v>
          </cell>
          <cell r="BT61">
            <v>169.9554</v>
          </cell>
          <cell r="BU61">
            <v>3.1684999999999999</v>
          </cell>
          <cell r="BV61">
            <v>129.6344</v>
          </cell>
          <cell r="BW61">
            <v>8.8605</v>
          </cell>
          <cell r="BX61">
            <v>336.29200000000003</v>
          </cell>
          <cell r="BY61">
            <v>18.218299999999999</v>
          </cell>
          <cell r="BZ61">
            <v>477.07350000000002</v>
          </cell>
          <cell r="CA61">
            <v>46.0053050397878</v>
          </cell>
          <cell r="CB61">
            <v>44.641863380384237</v>
          </cell>
          <cell r="CD61">
            <v>55.572938689217757</v>
          </cell>
          <cell r="CE61">
            <v>52.87482923497268</v>
          </cell>
          <cell r="CG61">
            <v>67.594363029801784</v>
          </cell>
          <cell r="CH61">
            <v>64.263114125616852</v>
          </cell>
          <cell r="CJ61">
            <v>52.363210060748166</v>
          </cell>
          <cell r="CK61">
            <v>45.945418234916723</v>
          </cell>
          <cell r="CM61">
            <v>37.87005786820982</v>
          </cell>
          <cell r="CN61">
            <v>33.949558581155408</v>
          </cell>
          <cell r="CP61">
            <v>73.235851835229113</v>
          </cell>
          <cell r="CQ61">
            <v>52.172589677480026</v>
          </cell>
          <cell r="CS61">
            <v>63.861968091644336</v>
          </cell>
          <cell r="CT61">
            <v>50.985066602950837</v>
          </cell>
          <cell r="CV61">
            <v>39.266075847384471</v>
          </cell>
          <cell r="CW61">
            <v>31.545075984497451</v>
          </cell>
          <cell r="CY61">
            <v>19.130134387077675</v>
          </cell>
          <cell r="CZ61">
            <v>14.824792070928352</v>
          </cell>
          <cell r="DB61">
            <v>29.350899818277743</v>
          </cell>
          <cell r="DC61">
            <v>22.465518701522186</v>
          </cell>
          <cell r="DE61">
            <v>28.785455369279564</v>
          </cell>
          <cell r="DF61">
            <v>17.993625063467288</v>
          </cell>
          <cell r="DH61">
            <v>47.440586873207458</v>
          </cell>
          <cell r="DI61">
            <v>43.557903721969765</v>
          </cell>
          <cell r="DK61">
            <v>21.954024118035182</v>
          </cell>
          <cell r="DL61">
            <v>17.043409610990139</v>
          </cell>
          <cell r="DN61">
            <v>43.660771834800272</v>
          </cell>
          <cell r="DO61">
            <v>31.369353959921249</v>
          </cell>
          <cell r="DQ61">
            <v>21.815086002840463</v>
          </cell>
          <cell r="DR61">
            <v>17.853070635572042</v>
          </cell>
          <cell r="DT61">
            <v>22.791727329157496</v>
          </cell>
          <cell r="DU61">
            <v>14.995302891534738</v>
          </cell>
          <cell r="DW61">
            <v>30.888573577117512</v>
          </cell>
          <cell r="DX61">
            <v>22.980105371604164</v>
          </cell>
          <cell r="DZ61">
            <v>25.029</v>
          </cell>
          <cell r="EA61">
            <v>1871.3753999999999</v>
          </cell>
          <cell r="EB61">
            <v>7.234</v>
          </cell>
          <cell r="EC61">
            <v>313.35359999999997</v>
          </cell>
          <cell r="ED61">
            <v>57.628099999999996</v>
          </cell>
          <cell r="EE61">
            <v>1007.7189999999999</v>
          </cell>
          <cell r="EF61">
            <v>23.073</v>
          </cell>
          <cell r="EG61">
            <v>706.46780000000001</v>
          </cell>
          <cell r="EJ61">
            <v>56.750089895720961</v>
          </cell>
          <cell r="EK61">
            <v>21.022678720688535</v>
          </cell>
          <cell r="EM61">
            <v>18.109482996958807</v>
          </cell>
          <cell r="EN61">
            <v>9.4085129387375801</v>
          </cell>
          <cell r="EP61">
            <v>21.394062965810082</v>
          </cell>
          <cell r="EQ61">
            <v>10.817409218244373</v>
          </cell>
          <cell r="ES61">
            <v>20.393533567373119</v>
          </cell>
          <cell r="ET61">
            <v>9.7195686767323277</v>
          </cell>
          <cell r="EV61">
            <v>8.0175999999999998</v>
          </cell>
          <cell r="EW61">
            <v>944.13320000000022</v>
          </cell>
          <cell r="EX61">
            <v>13.270899999999999</v>
          </cell>
          <cell r="EY61">
            <v>845.55759999999987</v>
          </cell>
          <cell r="EZ61">
            <v>7.3766999999999996</v>
          </cell>
          <cell r="FA61">
            <v>243.74339999999998</v>
          </cell>
          <cell r="FB61">
            <v>15.218800000000002</v>
          </cell>
          <cell r="FC61">
            <v>809.39240000000007</v>
          </cell>
          <cell r="FD61">
            <v>5.04</v>
          </cell>
          <cell r="FE61">
            <v>264.23379999999997</v>
          </cell>
          <cell r="FF61">
            <v>30.974299999999999</v>
          </cell>
          <cell r="FG61">
            <v>1016.7942999999999</v>
          </cell>
          <cell r="FH61">
            <v>36.654199999999996</v>
          </cell>
          <cell r="FI61">
            <v>759.64480000000003</v>
          </cell>
          <cell r="FJ61">
            <v>18.3156</v>
          </cell>
          <cell r="FK61">
            <v>253.15700000000001</v>
          </cell>
          <cell r="FL61">
            <v>28.271800000000002</v>
          </cell>
          <cell r="FM61">
            <v>615.37790000000007</v>
          </cell>
          <cell r="FN61">
            <v>24.744437238076234</v>
          </cell>
          <cell r="FO61">
            <v>17.122057036019914</v>
          </cell>
          <cell r="FQ61">
            <v>19.395044797263186</v>
          </cell>
          <cell r="FR61">
            <v>10.567182649650364</v>
          </cell>
          <cell r="FT61">
            <v>71.718261553269073</v>
          </cell>
          <cell r="FU61">
            <v>48.523226064787806</v>
          </cell>
          <cell r="FW61">
            <v>52.092471154098867</v>
          </cell>
          <cell r="FX61">
            <v>30.916712585885413</v>
          </cell>
          <cell r="FZ61">
            <v>20.242896825396826</v>
          </cell>
          <cell r="GA61">
            <v>19.129593942939927</v>
          </cell>
          <cell r="GC61">
            <v>45.791859703044139</v>
          </cell>
          <cell r="GD61">
            <v>26.933439929787173</v>
          </cell>
          <cell r="GF61">
            <v>34.554564006307601</v>
          </cell>
          <cell r="GG61">
            <v>22.587321469191917</v>
          </cell>
          <cell r="GI61">
            <v>93.214336412675522</v>
          </cell>
          <cell r="GJ61">
            <v>64.842961087388446</v>
          </cell>
          <cell r="GL61">
            <v>19.416796949610564</v>
          </cell>
          <cell r="GM61">
            <v>11.347915809131267</v>
          </cell>
          <cell r="GP61">
            <v>482.8999</v>
          </cell>
          <cell r="GQ61">
            <v>11093.539200000003</v>
          </cell>
          <cell r="GR61">
            <v>221.34799999999998</v>
          </cell>
          <cell r="GS61">
            <v>8047.0499000000009</v>
          </cell>
        </row>
        <row r="62">
          <cell r="A62">
            <v>43678</v>
          </cell>
          <cell r="B62">
            <v>6.2</v>
          </cell>
          <cell r="C62">
            <v>4.625</v>
          </cell>
          <cell r="D62">
            <v>9.4</v>
          </cell>
          <cell r="E62">
            <v>9.0139999999999993</v>
          </cell>
          <cell r="F62">
            <v>13.9</v>
          </cell>
          <cell r="G62">
            <v>13.288</v>
          </cell>
          <cell r="H62">
            <v>14.3</v>
          </cell>
          <cell r="I62">
            <v>12.557999999999998</v>
          </cell>
          <cell r="J62">
            <v>11.12</v>
          </cell>
          <cell r="L62">
            <v>12.02</v>
          </cell>
          <cell r="AH62">
            <v>15.0747</v>
          </cell>
          <cell r="AI62">
            <v>188.72310000000002</v>
          </cell>
          <cell r="AJ62">
            <v>53.656100000000002</v>
          </cell>
          <cell r="AK62">
            <v>101.67630000000001</v>
          </cell>
          <cell r="AL62">
            <v>12.6175</v>
          </cell>
          <cell r="AM62">
            <v>267.6712</v>
          </cell>
          <cell r="AN62">
            <v>1770.6780999999996</v>
          </cell>
          <cell r="AO62">
            <v>1976.1755999999996</v>
          </cell>
          <cell r="AP62">
            <v>3963.2645000000002</v>
          </cell>
          <cell r="AQ62">
            <v>225.09279999999995</v>
          </cell>
          <cell r="AS62">
            <v>0.48399999999999999</v>
          </cell>
          <cell r="AT62">
            <v>20.639599999999998</v>
          </cell>
          <cell r="AU62">
            <v>2.2736999999999998</v>
          </cell>
          <cell r="AV62">
            <v>12.7186</v>
          </cell>
          <cell r="AW62">
            <v>2.9175999999999997</v>
          </cell>
          <cell r="AX62">
            <v>63.837300000000006</v>
          </cell>
          <cell r="AY62">
            <v>1.9212</v>
          </cell>
          <cell r="AZ62">
            <v>51.877699999999997</v>
          </cell>
          <cell r="BA62">
            <v>8.7550000000000008</v>
          </cell>
          <cell r="BB62">
            <v>84.008100000000013</v>
          </cell>
          <cell r="BC62">
            <v>14.533200000000001</v>
          </cell>
          <cell r="BD62">
            <v>79.0304</v>
          </cell>
          <cell r="BE62">
            <v>3.2534000000000001</v>
          </cell>
          <cell r="BF62">
            <v>53.599900000000005</v>
          </cell>
          <cell r="BG62">
            <v>12.401</v>
          </cell>
          <cell r="BH62">
            <v>46.749900000000004</v>
          </cell>
          <cell r="BI62">
            <v>108.28270000000002</v>
          </cell>
          <cell r="BJ62">
            <v>958.14070000000004</v>
          </cell>
          <cell r="BK62">
            <v>8.2011000000000003</v>
          </cell>
          <cell r="BL62">
            <v>81.463399999999993</v>
          </cell>
          <cell r="BM62">
            <v>2.3000000000000003</v>
          </cell>
          <cell r="BN62">
            <v>62.978999999999999</v>
          </cell>
          <cell r="BO62">
            <v>17.049299999999999</v>
          </cell>
          <cell r="BP62">
            <v>199.86659999999998</v>
          </cell>
          <cell r="BQ62">
            <v>4.3831000000000007</v>
          </cell>
          <cell r="BR62">
            <v>286.63290000000001</v>
          </cell>
          <cell r="BS62">
            <v>3.9256000000000002</v>
          </cell>
          <cell r="BT62">
            <v>67.552000000000007</v>
          </cell>
          <cell r="BU62">
            <v>3.7115999999999998</v>
          </cell>
          <cell r="BV62">
            <v>63.732200000000006</v>
          </cell>
          <cell r="BW62">
            <v>7.4398999999999997</v>
          </cell>
          <cell r="BX62">
            <v>276.37020000000001</v>
          </cell>
          <cell r="BY62">
            <v>15.488100000000003</v>
          </cell>
          <cell r="BZ62">
            <v>662.2623000000001</v>
          </cell>
          <cell r="CA62">
            <v>44.233471074380162</v>
          </cell>
          <cell r="CB62">
            <v>44.640598655012695</v>
          </cell>
          <cell r="CD62">
            <v>30.460306988608881</v>
          </cell>
          <cell r="CE62">
            <v>58.465609422420698</v>
          </cell>
          <cell r="CG62">
            <v>81.838600219358369</v>
          </cell>
          <cell r="CH62">
            <v>52.627438817117891</v>
          </cell>
          <cell r="CJ62">
            <v>67.800645429939621</v>
          </cell>
          <cell r="CK62">
            <v>39.249479063258399</v>
          </cell>
          <cell r="CM62">
            <v>43.360479725870931</v>
          </cell>
          <cell r="CN62">
            <v>38.551643234402391</v>
          </cell>
          <cell r="CP62">
            <v>53.870544683896185</v>
          </cell>
          <cell r="CQ62">
            <v>52.769192614487594</v>
          </cell>
          <cell r="CS62">
            <v>70.220507776479991</v>
          </cell>
          <cell r="CT62">
            <v>59.944001761197313</v>
          </cell>
          <cell r="CV62">
            <v>28.272977985646321</v>
          </cell>
          <cell r="CW62">
            <v>31.788735376974071</v>
          </cell>
          <cell r="CY62">
            <v>19.889166967576539</v>
          </cell>
          <cell r="CZ62">
            <v>15.320226455258606</v>
          </cell>
          <cell r="DB62">
            <v>29.837399860994257</v>
          </cell>
          <cell r="DC62">
            <v>22.270267383880373</v>
          </cell>
          <cell r="DE62">
            <v>30.406521739130437</v>
          </cell>
          <cell r="DF62">
            <v>17.313644230616553</v>
          </cell>
          <cell r="DH62">
            <v>46.317191908172191</v>
          </cell>
          <cell r="DI62">
            <v>44.084114604441176</v>
          </cell>
          <cell r="DK62">
            <v>22.198740617371261</v>
          </cell>
          <cell r="DL62">
            <v>18.512615962787244</v>
          </cell>
          <cell r="DN62">
            <v>63.665401467291623</v>
          </cell>
          <cell r="DO62">
            <v>39.803715656087164</v>
          </cell>
          <cell r="DQ62">
            <v>9.7709343679275786</v>
          </cell>
          <cell r="DR62">
            <v>20.793043390938958</v>
          </cell>
          <cell r="DT62">
            <v>24.582843855428166</v>
          </cell>
          <cell r="DU62">
            <v>16.204496360316707</v>
          </cell>
          <cell r="DW62">
            <v>33.618080978299467</v>
          </cell>
          <cell r="DX62">
            <v>21.602665288360821</v>
          </cell>
          <cell r="DZ62">
            <v>20.461000000000002</v>
          </cell>
          <cell r="EA62">
            <v>1473.8671000000004</v>
          </cell>
          <cell r="EB62">
            <v>3.5270000000000001</v>
          </cell>
          <cell r="EC62">
            <v>268.78199999999998</v>
          </cell>
          <cell r="ED62">
            <v>53.1556</v>
          </cell>
          <cell r="EE62">
            <v>911.39030000000002</v>
          </cell>
          <cell r="EF62">
            <v>19.236700000000003</v>
          </cell>
          <cell r="EG62">
            <v>691.32259999999997</v>
          </cell>
          <cell r="EJ62">
            <v>56.053907433654267</v>
          </cell>
          <cell r="EK62">
            <v>21.21811478117667</v>
          </cell>
          <cell r="EM62">
            <v>21.46526793308761</v>
          </cell>
          <cell r="EN62">
            <v>10.545560714631188</v>
          </cell>
          <cell r="EP62">
            <v>18.466848271865995</v>
          </cell>
          <cell r="EQ62">
            <v>11.139189214543977</v>
          </cell>
          <cell r="ES62">
            <v>18.69923635550796</v>
          </cell>
          <cell r="ET62">
            <v>9.3021667453081953</v>
          </cell>
          <cell r="EV62">
            <v>7.5568</v>
          </cell>
          <cell r="EW62">
            <v>761.87300000000016</v>
          </cell>
          <cell r="EX62">
            <v>20.726099999999999</v>
          </cell>
          <cell r="EY62">
            <v>849.27620000000002</v>
          </cell>
          <cell r="EZ62">
            <v>7.5606999999999998</v>
          </cell>
          <cell r="FA62">
            <v>225.87470000000002</v>
          </cell>
          <cell r="FB62">
            <v>14.863900000000001</v>
          </cell>
          <cell r="FC62">
            <v>678.55660000000012</v>
          </cell>
          <cell r="FD62">
            <v>2.2534000000000001</v>
          </cell>
          <cell r="FE62">
            <v>122.06869999999999</v>
          </cell>
          <cell r="FF62">
            <v>26.255399999999998</v>
          </cell>
          <cell r="FG62">
            <v>776.21180000000004</v>
          </cell>
          <cell r="FH62">
            <v>29.633600000000001</v>
          </cell>
          <cell r="FI62">
            <v>538.69100000000003</v>
          </cell>
          <cell r="FJ62">
            <v>18.384399999999999</v>
          </cell>
          <cell r="FK62">
            <v>210.32320000000001</v>
          </cell>
          <cell r="FL62">
            <v>10.127700000000001</v>
          </cell>
          <cell r="FM62">
            <v>419.9828</v>
          </cell>
          <cell r="FN62">
            <v>24.532910755875506</v>
          </cell>
          <cell r="FO62">
            <v>17.265594528221893</v>
          </cell>
          <cell r="FQ62">
            <v>20.003705472809646</v>
          </cell>
          <cell r="FR62">
            <v>10.522884898929231</v>
          </cell>
          <cell r="FT62">
            <v>76.162987554062454</v>
          </cell>
          <cell r="FU62">
            <v>52.371770277946133</v>
          </cell>
          <cell r="FW62">
            <v>44.85138489898344</v>
          </cell>
          <cell r="FX62">
            <v>31.837691505763843</v>
          </cell>
          <cell r="FZ62">
            <v>20.647687938226678</v>
          </cell>
          <cell r="GA62">
            <v>21.099131882292514</v>
          </cell>
          <cell r="GC62">
            <v>42.282829436992017</v>
          </cell>
          <cell r="GD62">
            <v>27.567362799689466</v>
          </cell>
          <cell r="GF62">
            <v>34.804033259543218</v>
          </cell>
          <cell r="GG62">
            <v>23.259910783733162</v>
          </cell>
          <cell r="GI62">
            <v>84.366310567655191</v>
          </cell>
          <cell r="GJ62">
            <v>63.302540090679479</v>
          </cell>
          <cell r="GL62">
            <v>20.737521846026244</v>
          </cell>
          <cell r="GM62">
            <v>12.318505900717838</v>
          </cell>
          <cell r="GP62">
            <v>410.78010000000006</v>
          </cell>
          <cell r="GQ62">
            <v>9183.0241999999998</v>
          </cell>
          <cell r="GR62">
            <v>194.47190000000001</v>
          </cell>
          <cell r="GS62">
            <v>6727.7046000000009</v>
          </cell>
        </row>
        <row r="63">
          <cell r="A63">
            <v>43647</v>
          </cell>
          <cell r="B63">
            <v>6.2</v>
          </cell>
          <cell r="C63">
            <v>4.75</v>
          </cell>
          <cell r="D63">
            <v>9.35</v>
          </cell>
          <cell r="E63">
            <v>8.9675000000000011</v>
          </cell>
          <cell r="F63">
            <v>13.8</v>
          </cell>
          <cell r="G63">
            <v>12.924999999999999</v>
          </cell>
          <cell r="H63">
            <v>14.375</v>
          </cell>
          <cell r="I63">
            <v>12.649999999999999</v>
          </cell>
          <cell r="J63">
            <v>10.975</v>
          </cell>
          <cell r="L63">
            <v>11.475000000000001</v>
          </cell>
          <cell r="AH63">
            <v>14.985500000000002</v>
          </cell>
          <cell r="AI63">
            <v>205.2362</v>
          </cell>
          <cell r="AJ63">
            <v>52.855900000000013</v>
          </cell>
          <cell r="AK63">
            <v>74.106899999999996</v>
          </cell>
          <cell r="AL63">
            <v>14.950700000000001</v>
          </cell>
          <cell r="AM63">
            <v>206.85759999999999</v>
          </cell>
          <cell r="AN63">
            <v>1538.4188000000001</v>
          </cell>
          <cell r="AO63">
            <v>2136.6616999999992</v>
          </cell>
          <cell r="AP63">
            <v>3518.3160000000012</v>
          </cell>
          <cell r="AQ63">
            <v>198.92380000000003</v>
          </cell>
          <cell r="AS63">
            <v>1.9133</v>
          </cell>
          <cell r="AT63">
            <v>14.1127</v>
          </cell>
          <cell r="AU63">
            <v>0.378</v>
          </cell>
          <cell r="AV63">
            <v>15.328299999999999</v>
          </cell>
          <cell r="AW63">
            <v>3.6924999999999999</v>
          </cell>
          <cell r="AX63">
            <v>43.700700000000005</v>
          </cell>
          <cell r="AY63">
            <v>4.2655000000000003</v>
          </cell>
          <cell r="AZ63">
            <v>52.443300000000001</v>
          </cell>
          <cell r="BA63">
            <v>8.7052000000000014</v>
          </cell>
          <cell r="BB63">
            <v>68.465600000000009</v>
          </cell>
          <cell r="BC63">
            <v>9.9787000000000017</v>
          </cell>
          <cell r="BD63">
            <v>137.54400000000001</v>
          </cell>
          <cell r="BE63">
            <v>1.9545000000000001</v>
          </cell>
          <cell r="BF63">
            <v>40.430500000000002</v>
          </cell>
          <cell r="BG63">
            <v>6.2250000000000005</v>
          </cell>
          <cell r="BH63">
            <v>35.7271</v>
          </cell>
          <cell r="BI63">
            <v>148.75259999999997</v>
          </cell>
          <cell r="BJ63">
            <v>738.90959999999995</v>
          </cell>
          <cell r="BK63">
            <v>7.3473000000000006</v>
          </cell>
          <cell r="BL63">
            <v>49.258600000000001</v>
          </cell>
          <cell r="BM63">
            <v>1.544</v>
          </cell>
          <cell r="BN63">
            <v>37.9</v>
          </cell>
          <cell r="BO63">
            <v>14.636000000000001</v>
          </cell>
          <cell r="BP63">
            <v>240.93169999999998</v>
          </cell>
          <cell r="BQ63">
            <v>1.47</v>
          </cell>
          <cell r="BR63">
            <v>239.21210000000002</v>
          </cell>
          <cell r="BS63">
            <v>3.7978000000000001</v>
          </cell>
          <cell r="BT63">
            <v>102.36789999999999</v>
          </cell>
          <cell r="BU63">
            <v>0.84060000000000001</v>
          </cell>
          <cell r="BV63">
            <v>57.291799999999995</v>
          </cell>
          <cell r="BW63">
            <v>10.8216</v>
          </cell>
          <cell r="BX63">
            <v>343.762</v>
          </cell>
          <cell r="BY63">
            <v>16.3018</v>
          </cell>
          <cell r="BZ63">
            <v>729.52809999999999</v>
          </cell>
          <cell r="CA63">
            <v>30.864840850885905</v>
          </cell>
          <cell r="CB63">
            <v>43.827481630021182</v>
          </cell>
          <cell r="CD63">
            <v>54.208994708994709</v>
          </cell>
          <cell r="CE63">
            <v>55.206291630513498</v>
          </cell>
          <cell r="CG63">
            <v>58.141232227488153</v>
          </cell>
          <cell r="CH63">
            <v>62.973323081781288</v>
          </cell>
          <cell r="CJ63">
            <v>53.70463017231274</v>
          </cell>
          <cell r="CK63">
            <v>44.901070298779821</v>
          </cell>
          <cell r="CM63">
            <v>39.356924596792723</v>
          </cell>
          <cell r="CN63">
            <v>44.752594003411929</v>
          </cell>
          <cell r="CP63">
            <v>62.554821770370893</v>
          </cell>
          <cell r="CQ63">
            <v>49.389912318967021</v>
          </cell>
          <cell r="CS63">
            <v>93.385981069327187</v>
          </cell>
          <cell r="CT63">
            <v>68.546958360643572</v>
          </cell>
          <cell r="CV63">
            <v>37.682570281124498</v>
          </cell>
          <cell r="CW63">
            <v>30.190731965370826</v>
          </cell>
          <cell r="CY63">
            <v>19.430001895765184</v>
          </cell>
          <cell r="CZ63">
            <v>15.670044211091589</v>
          </cell>
          <cell r="DB63">
            <v>22.79523090114736</v>
          </cell>
          <cell r="DC63">
            <v>22.982267055904959</v>
          </cell>
          <cell r="DE63">
            <v>31.139896373056995</v>
          </cell>
          <cell r="DF63">
            <v>18.802796833773087</v>
          </cell>
          <cell r="DH63">
            <v>54.500874555889588</v>
          </cell>
          <cell r="DI63">
            <v>42.382068030068275</v>
          </cell>
          <cell r="DK63">
            <v>26.849931972789118</v>
          </cell>
          <cell r="DL63">
            <v>18.356152970522814</v>
          </cell>
          <cell r="DN63">
            <v>55.281821054294589</v>
          </cell>
          <cell r="DO63">
            <v>34.796446933071799</v>
          </cell>
          <cell r="DQ63">
            <v>23.773019271948606</v>
          </cell>
          <cell r="DR63">
            <v>19.819003766682144</v>
          </cell>
          <cell r="DT63">
            <v>26.730612848377319</v>
          </cell>
          <cell r="DU63">
            <v>15.945469249073485</v>
          </cell>
          <cell r="DW63">
            <v>22.909052988013599</v>
          </cell>
          <cell r="DX63">
            <v>22.520114578177317</v>
          </cell>
          <cell r="DZ63">
            <v>18.106999999999999</v>
          </cell>
          <cell r="EA63">
            <v>1246.0125</v>
          </cell>
          <cell r="EB63">
            <v>3.2890000000000001</v>
          </cell>
          <cell r="EC63">
            <v>338.30019999999996</v>
          </cell>
          <cell r="ED63">
            <v>35.313900000000004</v>
          </cell>
          <cell r="EE63">
            <v>781.31080000000009</v>
          </cell>
          <cell r="EF63">
            <v>12.77</v>
          </cell>
          <cell r="EG63">
            <v>650.08390000000009</v>
          </cell>
          <cell r="EJ63">
            <v>54.166841552990554</v>
          </cell>
          <cell r="EK63">
            <v>21.600760265246137</v>
          </cell>
          <cell r="EM63">
            <v>21.244451200972939</v>
          </cell>
          <cell r="EN63">
            <v>10.106858050926368</v>
          </cell>
          <cell r="EP63">
            <v>19.999294895211232</v>
          </cell>
          <cell r="EQ63">
            <v>11.653424731873665</v>
          </cell>
          <cell r="ES63">
            <v>19.975332811276431</v>
          </cell>
          <cell r="ET63">
            <v>9.6559787129015184</v>
          </cell>
          <cell r="EV63">
            <v>6.6174999999999997</v>
          </cell>
          <cell r="EW63">
            <v>697.20500000000015</v>
          </cell>
          <cell r="EX63">
            <v>33.8992</v>
          </cell>
          <cell r="EY63">
            <v>1052.2429999999999</v>
          </cell>
          <cell r="EZ63">
            <v>10.019699999999998</v>
          </cell>
          <cell r="FA63">
            <v>247.83669999999998</v>
          </cell>
          <cell r="FB63">
            <v>10.4964</v>
          </cell>
          <cell r="FC63">
            <v>610.70480000000009</v>
          </cell>
          <cell r="FD63">
            <v>1.0617000000000001</v>
          </cell>
          <cell r="FE63">
            <v>102.58100000000002</v>
          </cell>
          <cell r="FF63">
            <v>27.4482</v>
          </cell>
          <cell r="FG63">
            <v>690.39200000000005</v>
          </cell>
          <cell r="FH63">
            <v>21.863400000000002</v>
          </cell>
          <cell r="FI63">
            <v>436.80899999999997</v>
          </cell>
          <cell r="FJ63">
            <v>17.625800000000002</v>
          </cell>
          <cell r="FK63">
            <v>185.83730000000003</v>
          </cell>
          <cell r="FL63">
            <v>11.067800000000002</v>
          </cell>
          <cell r="FM63">
            <v>369.2663</v>
          </cell>
          <cell r="FN63">
            <v>22.928794862108045</v>
          </cell>
          <cell r="FO63">
            <v>17.139497421848667</v>
          </cell>
          <cell r="FQ63">
            <v>18.537537759003161</v>
          </cell>
          <cell r="FR63">
            <v>10.846575078190114</v>
          </cell>
          <cell r="FT63">
            <v>68.180165074802645</v>
          </cell>
          <cell r="FU63">
            <v>52.385207275597203</v>
          </cell>
          <cell r="FW63">
            <v>51.071491177927676</v>
          </cell>
          <cell r="FX63">
            <v>30.809486350852318</v>
          </cell>
          <cell r="FZ63">
            <v>10.749740981444852</v>
          </cell>
          <cell r="GA63">
            <v>19.337151129351437</v>
          </cell>
          <cell r="GC63">
            <v>43.69087954765704</v>
          </cell>
          <cell r="GD63">
            <v>27.587522016477596</v>
          </cell>
          <cell r="GF63">
            <v>35.497091028842718</v>
          </cell>
          <cell r="GG63">
            <v>23.656680150821067</v>
          </cell>
          <cell r="GI63">
            <v>81.016124090821393</v>
          </cell>
          <cell r="GJ63">
            <v>66.062042442502118</v>
          </cell>
          <cell r="GL63">
            <v>19.662552630152334</v>
          </cell>
          <cell r="GM63">
            <v>12.347519121024584</v>
          </cell>
          <cell r="GP63">
            <v>399.32069999999999</v>
          </cell>
          <cell r="GQ63">
            <v>8472.5492999999969</v>
          </cell>
          <cell r="GR63">
            <v>192.5881</v>
          </cell>
          <cell r="GS63">
            <v>6774.9194000000016</v>
          </cell>
        </row>
        <row r="64">
          <cell r="A64">
            <v>43617</v>
          </cell>
          <cell r="B64">
            <v>6.2</v>
          </cell>
          <cell r="C64">
            <v>4.75</v>
          </cell>
          <cell r="D64">
            <v>9.3000000000000007</v>
          </cell>
          <cell r="E64">
            <v>8.77</v>
          </cell>
          <cell r="F64">
            <v>12.975</v>
          </cell>
          <cell r="G64">
            <v>12.5</v>
          </cell>
          <cell r="H64">
            <v>14</v>
          </cell>
          <cell r="I64">
            <v>12.5</v>
          </cell>
          <cell r="J64">
            <v>10.8</v>
          </cell>
          <cell r="L64">
            <v>11</v>
          </cell>
          <cell r="AH64">
            <v>18.164000000000001</v>
          </cell>
          <cell r="AI64">
            <v>235.49140000000003</v>
          </cell>
          <cell r="AJ64">
            <v>91.446099999999987</v>
          </cell>
          <cell r="AK64">
            <v>128.7629</v>
          </cell>
          <cell r="AL64">
            <v>9.8081000000000014</v>
          </cell>
          <cell r="AM64">
            <v>282.33050000000003</v>
          </cell>
          <cell r="AN64">
            <v>2234.8558999999996</v>
          </cell>
          <cell r="AO64">
            <v>2804.7817999999997</v>
          </cell>
          <cell r="AP64">
            <v>5120.0233000000007</v>
          </cell>
          <cell r="AQ64">
            <v>319.84479999999996</v>
          </cell>
          <cell r="AS64">
            <v>1.1072</v>
          </cell>
          <cell r="AT64">
            <v>23.645900000000001</v>
          </cell>
          <cell r="AU64">
            <v>0.91400000000000003</v>
          </cell>
          <cell r="AV64">
            <v>18.817900000000002</v>
          </cell>
          <cell r="AW64">
            <v>5.6669999999999998</v>
          </cell>
          <cell r="AX64">
            <v>63.072400000000002</v>
          </cell>
          <cell r="AY64">
            <v>1.9127000000000001</v>
          </cell>
          <cell r="AZ64">
            <v>59.963800000000006</v>
          </cell>
          <cell r="BA64">
            <v>7.2999000000000001</v>
          </cell>
          <cell r="BB64">
            <v>126.663</v>
          </cell>
          <cell r="BC64">
            <v>10.690799999999999</v>
          </cell>
          <cell r="BD64">
            <v>147.35290000000001</v>
          </cell>
          <cell r="BE64">
            <v>5.3341000000000003</v>
          </cell>
          <cell r="BF64">
            <v>72.160899999999998</v>
          </cell>
          <cell r="BG64">
            <v>12.189</v>
          </cell>
          <cell r="BH64">
            <v>54.412400000000005</v>
          </cell>
          <cell r="BI64">
            <v>149.67930000000001</v>
          </cell>
          <cell r="BJ64">
            <v>1120.6253000000002</v>
          </cell>
          <cell r="BK64">
            <v>6.23</v>
          </cell>
          <cell r="BL64">
            <v>91.043899999999994</v>
          </cell>
          <cell r="BM64">
            <v>1.982</v>
          </cell>
          <cell r="BN64">
            <v>64.644999999999996</v>
          </cell>
          <cell r="BO64">
            <v>17.2012</v>
          </cell>
          <cell r="BP64">
            <v>294.16330000000005</v>
          </cell>
          <cell r="BQ64">
            <v>11.692</v>
          </cell>
          <cell r="BR64">
            <v>374.4692</v>
          </cell>
          <cell r="BS64">
            <v>8.1763000000000012</v>
          </cell>
          <cell r="BT64">
            <v>135.50540000000001</v>
          </cell>
          <cell r="BU64">
            <v>1.002</v>
          </cell>
          <cell r="BV64">
            <v>69.510199999999998</v>
          </cell>
          <cell r="BW64">
            <v>23.747700000000002</v>
          </cell>
          <cell r="BX64">
            <v>385.54220000000004</v>
          </cell>
          <cell r="BY64">
            <v>22.960400000000003</v>
          </cell>
          <cell r="BZ64">
            <v>969.53040000000021</v>
          </cell>
          <cell r="CA64">
            <v>46.528179190751445</v>
          </cell>
          <cell r="CB64">
            <v>42.979374859912284</v>
          </cell>
          <cell r="CD64">
            <v>53.974835886214443</v>
          </cell>
          <cell r="CE64">
            <v>54.048363526217052</v>
          </cell>
          <cell r="CG64">
            <v>73.067284277395444</v>
          </cell>
          <cell r="CH64">
            <v>60.115064592436624</v>
          </cell>
          <cell r="CJ64">
            <v>58.439065195796516</v>
          </cell>
          <cell r="CK64">
            <v>45.989053395548645</v>
          </cell>
          <cell r="CM64">
            <v>54.999356155563774</v>
          </cell>
          <cell r="CN64">
            <v>36.314904115645454</v>
          </cell>
          <cell r="CP64">
            <v>61.270859056384936</v>
          </cell>
          <cell r="CQ64">
            <v>48.512620382768169</v>
          </cell>
          <cell r="CS64">
            <v>78.837798316491998</v>
          </cell>
          <cell r="CT64">
            <v>60.544817207102469</v>
          </cell>
          <cell r="CV64">
            <v>35.336975961932893</v>
          </cell>
          <cell r="CW64">
            <v>31.244593144209773</v>
          </cell>
          <cell r="CY64">
            <v>21.265247098296154</v>
          </cell>
          <cell r="CZ64">
            <v>14.791803469009666</v>
          </cell>
          <cell r="DB64">
            <v>27.186003210272872</v>
          </cell>
          <cell r="DC64">
            <v>21.908245362951281</v>
          </cell>
          <cell r="DE64">
            <v>30.65438950554995</v>
          </cell>
          <cell r="DF64">
            <v>17.424363833243095</v>
          </cell>
          <cell r="DH64">
            <v>56.683929028207331</v>
          </cell>
          <cell r="DI64">
            <v>42.382062616240695</v>
          </cell>
          <cell r="DK64">
            <v>17.416019500513173</v>
          </cell>
          <cell r="DL64">
            <v>17.16042467578108</v>
          </cell>
          <cell r="DN64">
            <v>32.166762472022796</v>
          </cell>
          <cell r="DO64">
            <v>34.780779216178843</v>
          </cell>
          <cell r="DQ64">
            <v>24.745508982035929</v>
          </cell>
          <cell r="DR64">
            <v>20.427389073833769</v>
          </cell>
          <cell r="DT64">
            <v>17.338757016468961</v>
          </cell>
          <cell r="DU64">
            <v>16.248375923569455</v>
          </cell>
          <cell r="DW64">
            <v>28.651830978554379</v>
          </cell>
          <cell r="DX64">
            <v>22.307921752634055</v>
          </cell>
          <cell r="DZ64">
            <v>24.382000000000001</v>
          </cell>
          <cell r="EA64">
            <v>1869.3431</v>
          </cell>
          <cell r="EB64">
            <v>5.984</v>
          </cell>
          <cell r="EC64">
            <v>398.35169999999994</v>
          </cell>
          <cell r="ED64">
            <v>64.979300000000009</v>
          </cell>
          <cell r="EE64">
            <v>1165.1246000000001</v>
          </cell>
          <cell r="EF64">
            <v>26.444599999999998</v>
          </cell>
          <cell r="EG64">
            <v>969.78169999999989</v>
          </cell>
          <cell r="EJ64">
            <v>56.283774915921583</v>
          </cell>
          <cell r="EK64">
            <v>21.127829235842256</v>
          </cell>
          <cell r="EM64">
            <v>19.631851604278076</v>
          </cell>
          <cell r="EN64">
            <v>10.896071988647218</v>
          </cell>
          <cell r="EP64">
            <v>18.491736599193899</v>
          </cell>
          <cell r="EQ64">
            <v>11.541427758026909</v>
          </cell>
          <cell r="ES64">
            <v>19.203958464109878</v>
          </cell>
          <cell r="ET64">
            <v>9.4252786993196516</v>
          </cell>
          <cell r="EV64">
            <v>11.623100000000001</v>
          </cell>
          <cell r="EW64">
            <v>961.7718000000001</v>
          </cell>
          <cell r="EX64">
            <v>38.939300000000003</v>
          </cell>
          <cell r="EY64">
            <v>1485.3507</v>
          </cell>
          <cell r="EZ64">
            <v>10.656499999999999</v>
          </cell>
          <cell r="FA64">
            <v>386.52209999999997</v>
          </cell>
          <cell r="FB64">
            <v>14.206099999999999</v>
          </cell>
          <cell r="FC64">
            <v>788.8205999999999</v>
          </cell>
          <cell r="FD64">
            <v>6.0540000000000003</v>
          </cell>
          <cell r="FE64">
            <v>115.0187</v>
          </cell>
          <cell r="FF64">
            <v>36.707699999999996</v>
          </cell>
          <cell r="FG64">
            <v>960.07950000000005</v>
          </cell>
          <cell r="FH64">
            <v>30.205300000000001</v>
          </cell>
          <cell r="FI64">
            <v>507.87120000000004</v>
          </cell>
          <cell r="FJ64">
            <v>20.918700000000001</v>
          </cell>
          <cell r="FK64">
            <v>263.91539999999998</v>
          </cell>
          <cell r="FL64">
            <v>12.667</v>
          </cell>
          <cell r="FM64">
            <v>506.99920000000003</v>
          </cell>
          <cell r="FN64">
            <v>22.635777030224297</v>
          </cell>
          <cell r="FO64">
            <v>17.274420501827983</v>
          </cell>
          <cell r="FQ64">
            <v>20.153384883652247</v>
          </cell>
          <cell r="FR64">
            <v>10.806717699732461</v>
          </cell>
          <cell r="FT64">
            <v>72.996668699854553</v>
          </cell>
          <cell r="FU64">
            <v>44.685079844076192</v>
          </cell>
          <cell r="FW64">
            <v>53.854076769838308</v>
          </cell>
          <cell r="FX64">
            <v>30.938959631632361</v>
          </cell>
          <cell r="FZ64">
            <v>16.128989098116946</v>
          </cell>
          <cell r="GA64">
            <v>19.98924609650431</v>
          </cell>
          <cell r="GC64">
            <v>42.416362234626526</v>
          </cell>
          <cell r="GD64">
            <v>27.818357750582113</v>
          </cell>
          <cell r="GF64">
            <v>33.628892942629278</v>
          </cell>
          <cell r="GG64">
            <v>24.536199532479891</v>
          </cell>
          <cell r="GI64">
            <v>86.116403026956732</v>
          </cell>
          <cell r="GJ64">
            <v>64.1290087656878</v>
          </cell>
          <cell r="GL64">
            <v>20.751030236046418</v>
          </cell>
          <cell r="GM64">
            <v>13.141830598549268</v>
          </cell>
          <cell r="GP64">
            <v>541.74040000000014</v>
          </cell>
          <cell r="GQ64">
            <v>11900.042199999994</v>
          </cell>
          <cell r="GR64">
            <v>261.9067</v>
          </cell>
          <cell r="GS64">
            <v>9205.7451999999994</v>
          </cell>
        </row>
        <row r="65">
          <cell r="A65">
            <v>43586</v>
          </cell>
          <cell r="B65">
            <v>6.2</v>
          </cell>
          <cell r="C65">
            <v>4.75</v>
          </cell>
          <cell r="D65">
            <v>9.3000000000000007</v>
          </cell>
          <cell r="E65">
            <v>8.7659999999999982</v>
          </cell>
          <cell r="F65">
            <v>13.2</v>
          </cell>
          <cell r="G65">
            <v>12.641999999999999</v>
          </cell>
          <cell r="H65">
            <v>13.6</v>
          </cell>
          <cell r="I65">
            <v>12.132</v>
          </cell>
          <cell r="J65">
            <v>10.8</v>
          </cell>
          <cell r="L65">
            <v>10.9</v>
          </cell>
          <cell r="AH65">
            <v>24.674700000000005</v>
          </cell>
          <cell r="AI65">
            <v>248.9128</v>
          </cell>
          <cell r="AJ65">
            <v>72.789600000000007</v>
          </cell>
          <cell r="AK65">
            <v>111.24169999999999</v>
          </cell>
          <cell r="AL65">
            <v>12.012500000000001</v>
          </cell>
          <cell r="AM65">
            <v>272.01100000000002</v>
          </cell>
          <cell r="AN65">
            <v>1855.2634000000003</v>
          </cell>
          <cell r="AO65">
            <v>2172.7122999999997</v>
          </cell>
          <cell r="AP65">
            <v>4078.2641000000003</v>
          </cell>
          <cell r="AQ65">
            <v>223.99680000000004</v>
          </cell>
          <cell r="AS65">
            <v>2.9106000000000001</v>
          </cell>
          <cell r="AT65">
            <v>21.1602</v>
          </cell>
          <cell r="AU65">
            <v>0.76200000000000001</v>
          </cell>
          <cell r="AV65">
            <v>16.553000000000001</v>
          </cell>
          <cell r="AW65">
            <v>3.9624000000000001</v>
          </cell>
          <cell r="AX65">
            <v>47.703900000000004</v>
          </cell>
          <cell r="AY65">
            <v>2.5326999999999997</v>
          </cell>
          <cell r="AZ65">
            <v>91.264600000000002</v>
          </cell>
          <cell r="BA65">
            <v>5.2170000000000005</v>
          </cell>
          <cell r="BB65">
            <v>85.943200000000004</v>
          </cell>
          <cell r="BC65">
            <v>9.3078000000000003</v>
          </cell>
          <cell r="BD65">
            <v>107.126</v>
          </cell>
          <cell r="BE65">
            <v>6.274</v>
          </cell>
          <cell r="BF65">
            <v>71.925300000000007</v>
          </cell>
          <cell r="BG65">
            <v>14.435200000000002</v>
          </cell>
          <cell r="BH65">
            <v>39.945999999999998</v>
          </cell>
          <cell r="BI65">
            <v>171.71749999999997</v>
          </cell>
          <cell r="BJ65">
            <v>1005.6512000000001</v>
          </cell>
          <cell r="BK65">
            <v>12.077200000000001</v>
          </cell>
          <cell r="BL65">
            <v>89.002100000000013</v>
          </cell>
          <cell r="BM65">
            <v>2.1150000000000002</v>
          </cell>
          <cell r="BN65">
            <v>45.006</v>
          </cell>
          <cell r="BO65">
            <v>16.3855</v>
          </cell>
          <cell r="BP65">
            <v>212.0778</v>
          </cell>
          <cell r="BQ65">
            <v>14.6214</v>
          </cell>
          <cell r="BR65">
            <v>254.8407</v>
          </cell>
          <cell r="BS65">
            <v>7.8673000000000002</v>
          </cell>
          <cell r="BT65">
            <v>119.39579999999999</v>
          </cell>
          <cell r="BU65">
            <v>3.1603000000000003</v>
          </cell>
          <cell r="BV65">
            <v>62.267499999999998</v>
          </cell>
          <cell r="BW65">
            <v>16.229200000000002</v>
          </cell>
          <cell r="BX65">
            <v>335.81439999999998</v>
          </cell>
          <cell r="BY65">
            <v>17.976400000000002</v>
          </cell>
          <cell r="BZ65">
            <v>774.45990000000006</v>
          </cell>
          <cell r="CA65">
            <v>39.615508829794543</v>
          </cell>
          <cell r="CB65">
            <v>46.796150319940267</v>
          </cell>
          <cell r="CD65">
            <v>52.476377952755904</v>
          </cell>
          <cell r="CE65">
            <v>51.355705914335772</v>
          </cell>
          <cell r="CG65">
            <v>65.382116898849176</v>
          </cell>
          <cell r="CH65">
            <v>66.655562752730901</v>
          </cell>
          <cell r="CJ65">
            <v>65.107553204090493</v>
          </cell>
          <cell r="CK65">
            <v>36.586505611157008</v>
          </cell>
          <cell r="CM65">
            <v>51.481311098332377</v>
          </cell>
          <cell r="CN65">
            <v>41.737425415856052</v>
          </cell>
          <cell r="CP65">
            <v>60.766443198177882</v>
          </cell>
          <cell r="CQ65">
            <v>49.736654033567945</v>
          </cell>
          <cell r="CS65">
            <v>78.756869620656673</v>
          </cell>
          <cell r="CT65">
            <v>48.959713758580072</v>
          </cell>
          <cell r="CV65">
            <v>32.157448459321657</v>
          </cell>
          <cell r="CW65">
            <v>35.490121664246729</v>
          </cell>
          <cell r="CY65">
            <v>23.171939959526551</v>
          </cell>
          <cell r="CZ65">
            <v>14.898569305142775</v>
          </cell>
          <cell r="DB65">
            <v>25.489020633921768</v>
          </cell>
          <cell r="DC65">
            <v>22.833909536965979</v>
          </cell>
          <cell r="DE65">
            <v>29.513002364066192</v>
          </cell>
          <cell r="DF65">
            <v>19.860729680487047</v>
          </cell>
          <cell r="DH65">
            <v>55.61327393121968</v>
          </cell>
          <cell r="DI65">
            <v>41.827346379489043</v>
          </cell>
          <cell r="DK65">
            <v>18.38075013336616</v>
          </cell>
          <cell r="DL65">
            <v>18.707898306667659</v>
          </cell>
          <cell r="DN65">
            <v>46.606853685508369</v>
          </cell>
          <cell r="DO65">
            <v>38.026351010672066</v>
          </cell>
          <cell r="DQ65">
            <v>26.371610290162323</v>
          </cell>
          <cell r="DR65">
            <v>20.826137230497451</v>
          </cell>
          <cell r="DT65">
            <v>17.575530525226135</v>
          </cell>
          <cell r="DU65">
            <v>15.487929344304476</v>
          </cell>
          <cell r="DW65">
            <v>27.771116575065083</v>
          </cell>
          <cell r="DX65">
            <v>21.252561301108035</v>
          </cell>
          <cell r="DZ65">
            <v>21.260999999999999</v>
          </cell>
          <cell r="EA65">
            <v>1500.2152999999998</v>
          </cell>
          <cell r="EB65">
            <v>6.3070000000000004</v>
          </cell>
          <cell r="EC65">
            <v>362.17349999999999</v>
          </cell>
          <cell r="ED65">
            <v>51.291699999999999</v>
          </cell>
          <cell r="EE65">
            <v>870.49740000000008</v>
          </cell>
          <cell r="EF65">
            <v>26.071999999999999</v>
          </cell>
          <cell r="EG65">
            <v>757.27319999999997</v>
          </cell>
          <cell r="EJ65">
            <v>57.057711302384647</v>
          </cell>
          <cell r="EK65">
            <v>22.251418046463069</v>
          </cell>
          <cell r="EM65">
            <v>18.695576343745046</v>
          </cell>
          <cell r="EN65">
            <v>9.3702369168368218</v>
          </cell>
          <cell r="EP65">
            <v>23.084448361040874</v>
          </cell>
          <cell r="EQ65">
            <v>11.553643698418858</v>
          </cell>
          <cell r="ES65">
            <v>19.218280147284442</v>
          </cell>
          <cell r="ET65">
            <v>9.4438184264278728</v>
          </cell>
          <cell r="EV65">
            <v>11.427100000000001</v>
          </cell>
          <cell r="EW65">
            <v>751.76890000000003</v>
          </cell>
          <cell r="EX65">
            <v>27.7562</v>
          </cell>
          <cell r="EY65">
            <v>876.2949000000001</v>
          </cell>
          <cell r="EZ65">
            <v>12.102500000000001</v>
          </cell>
          <cell r="FA65">
            <v>245.1609</v>
          </cell>
          <cell r="FB65">
            <v>11.027200000000001</v>
          </cell>
          <cell r="FC65">
            <v>683.07219999999995</v>
          </cell>
          <cell r="FD65">
            <v>2.2311999999999999</v>
          </cell>
          <cell r="FE65">
            <v>98.232399999999998</v>
          </cell>
          <cell r="FF65">
            <v>31.741</v>
          </cell>
          <cell r="FG65">
            <v>840.57960000000003</v>
          </cell>
          <cell r="FH65">
            <v>27.956100000000003</v>
          </cell>
          <cell r="FI65">
            <v>467.43530000000004</v>
          </cell>
          <cell r="FJ65">
            <v>21.433500000000006</v>
          </cell>
          <cell r="FK65">
            <v>195.33610000000002</v>
          </cell>
          <cell r="FL65">
            <v>9.2774999999999999</v>
          </cell>
          <cell r="FM65">
            <v>396.17489999999998</v>
          </cell>
          <cell r="FN65">
            <v>26.20778675254439</v>
          </cell>
          <cell r="FO65">
            <v>17.437550422742952</v>
          </cell>
          <cell r="FQ65">
            <v>18.780279721287496</v>
          </cell>
          <cell r="FR65">
            <v>10.861675675620157</v>
          </cell>
          <cell r="FT65">
            <v>67.230473042759769</v>
          </cell>
          <cell r="FU65">
            <v>51.107951145553812</v>
          </cell>
          <cell r="FW65">
            <v>50.69198890017411</v>
          </cell>
          <cell r="FX65">
            <v>30.442269353078629</v>
          </cell>
          <cell r="FZ65">
            <v>17.588920760129078</v>
          </cell>
          <cell r="GA65">
            <v>20.448293027555067</v>
          </cell>
          <cell r="GC65">
            <v>44.539916826817048</v>
          </cell>
          <cell r="GD65">
            <v>27.58138087100853</v>
          </cell>
          <cell r="GF65">
            <v>35.75878609677315</v>
          </cell>
          <cell r="GG65">
            <v>23.840545846665833</v>
          </cell>
          <cell r="GI65">
            <v>85.597214640632629</v>
          </cell>
          <cell r="GJ65">
            <v>63.83576563676656</v>
          </cell>
          <cell r="GL65">
            <v>21.55131231473996</v>
          </cell>
          <cell r="GM65">
            <v>13.346485857635104</v>
          </cell>
          <cell r="GP65">
            <v>524.62549999999999</v>
          </cell>
          <cell r="GQ65">
            <v>9515.591800000002</v>
          </cell>
          <cell r="GR65">
            <v>212.86010000000005</v>
          </cell>
          <cell r="GS65">
            <v>6735.4518999999918</v>
          </cell>
        </row>
        <row r="66">
          <cell r="A66">
            <v>43556</v>
          </cell>
          <cell r="B66">
            <v>6.2</v>
          </cell>
          <cell r="C66">
            <v>4.75</v>
          </cell>
          <cell r="D66">
            <v>9.0500000000000007</v>
          </cell>
          <cell r="E66">
            <v>8.76</v>
          </cell>
          <cell r="F66">
            <v>13.7</v>
          </cell>
          <cell r="G66">
            <v>13.262499999999999</v>
          </cell>
          <cell r="H66">
            <v>12.8</v>
          </cell>
          <cell r="I66">
            <v>11.2775</v>
          </cell>
          <cell r="J66">
            <v>10.774999999999999</v>
          </cell>
          <cell r="L66">
            <v>10.975</v>
          </cell>
          <cell r="AH66">
            <v>19.265599999999999</v>
          </cell>
          <cell r="AI66">
            <v>215.38940000000002</v>
          </cell>
          <cell r="AJ66">
            <v>70.354799999999997</v>
          </cell>
          <cell r="AK66">
            <v>99.138799999999989</v>
          </cell>
          <cell r="AL66">
            <v>37.889799999999994</v>
          </cell>
          <cell r="AM66">
            <v>294.88690000000003</v>
          </cell>
          <cell r="AN66">
            <v>1791.1083999999998</v>
          </cell>
          <cell r="AO66">
            <v>2064.3722000000002</v>
          </cell>
          <cell r="AP66">
            <v>3949.6486</v>
          </cell>
          <cell r="AQ66">
            <v>382.89239999999995</v>
          </cell>
          <cell r="AS66">
            <v>4.1106999999999996</v>
          </cell>
          <cell r="AT66">
            <v>26.497599999999998</v>
          </cell>
          <cell r="AU66">
            <v>0.75900000000000001</v>
          </cell>
          <cell r="AV66">
            <v>17.336500000000001</v>
          </cell>
          <cell r="AW66">
            <v>5.4826000000000006</v>
          </cell>
          <cell r="AX66">
            <v>60.144100000000002</v>
          </cell>
          <cell r="AY66">
            <v>13.545400000000001</v>
          </cell>
          <cell r="AZ66">
            <v>57.073999999999998</v>
          </cell>
          <cell r="BA66">
            <v>13.979600000000001</v>
          </cell>
          <cell r="BB66">
            <v>109.396</v>
          </cell>
          <cell r="BC66">
            <v>7.3131000000000004</v>
          </cell>
          <cell r="BD66">
            <v>113.133</v>
          </cell>
          <cell r="BE66">
            <v>5.3963999999999999</v>
          </cell>
          <cell r="BF66">
            <v>85.74130000000001</v>
          </cell>
          <cell r="BG66">
            <v>18.212</v>
          </cell>
          <cell r="BH66">
            <v>45.672499999999999</v>
          </cell>
          <cell r="BI66">
            <v>125.37730000000001</v>
          </cell>
          <cell r="BJ66">
            <v>915.14230000000009</v>
          </cell>
          <cell r="BK66">
            <v>8.0053000000000001</v>
          </cell>
          <cell r="BL66">
            <v>83.583100000000002</v>
          </cell>
          <cell r="BM66">
            <v>2.016</v>
          </cell>
          <cell r="BN66">
            <v>51.264000000000003</v>
          </cell>
          <cell r="BO66">
            <v>18.478800000000003</v>
          </cell>
          <cell r="BP66">
            <v>181.43830000000003</v>
          </cell>
          <cell r="BQ66">
            <v>11.744299999999999</v>
          </cell>
          <cell r="BR66">
            <v>296.06099999999998</v>
          </cell>
          <cell r="BS66">
            <v>4.6283000000000003</v>
          </cell>
          <cell r="BT66">
            <v>169.92959999999999</v>
          </cell>
          <cell r="BU66">
            <v>6.7812999999999999</v>
          </cell>
          <cell r="BV66">
            <v>99.927700000000002</v>
          </cell>
          <cell r="BW66">
            <v>10.665600000000001</v>
          </cell>
          <cell r="BX66">
            <v>271.3383</v>
          </cell>
          <cell r="BY66">
            <v>13.0489</v>
          </cell>
          <cell r="BZ66">
            <v>623.25310000000002</v>
          </cell>
          <cell r="CA66">
            <v>29.05862748437006</v>
          </cell>
          <cell r="CB66">
            <v>44.538856349254274</v>
          </cell>
          <cell r="CD66">
            <v>51.399209486166008</v>
          </cell>
          <cell r="CE66">
            <v>52.668641305915266</v>
          </cell>
          <cell r="CG66">
            <v>57.400466931747708</v>
          </cell>
          <cell r="CH66">
            <v>59.555073564988092</v>
          </cell>
          <cell r="CJ66">
            <v>35.096637973038817</v>
          </cell>
          <cell r="CK66">
            <v>45.264744016539929</v>
          </cell>
          <cell r="CM66">
            <v>36.683732009499558</v>
          </cell>
          <cell r="CN66">
            <v>38.249785184101796</v>
          </cell>
          <cell r="CP66">
            <v>67.973472262104991</v>
          </cell>
          <cell r="CQ66">
            <v>48.945069961903243</v>
          </cell>
          <cell r="CS66">
            <v>69.345619301756727</v>
          </cell>
          <cell r="CT66">
            <v>54.676384659434831</v>
          </cell>
          <cell r="CV66">
            <v>37.298704151109156</v>
          </cell>
          <cell r="CW66">
            <v>33.955688871859437</v>
          </cell>
          <cell r="CY66">
            <v>23.35643613317562</v>
          </cell>
          <cell r="CZ66">
            <v>14.990655442328476</v>
          </cell>
          <cell r="DB66">
            <v>28.59019649482218</v>
          </cell>
          <cell r="DC66">
            <v>23.42305681411673</v>
          </cell>
          <cell r="DE66">
            <v>29.339285714285715</v>
          </cell>
          <cell r="DF66">
            <v>19.453807740324596</v>
          </cell>
          <cell r="DH66">
            <v>52.552817282507512</v>
          </cell>
          <cell r="DI66">
            <v>40.999045956669562</v>
          </cell>
          <cell r="DK66">
            <v>25.45353064891054</v>
          </cell>
          <cell r="DL66">
            <v>18.276052908015579</v>
          </cell>
          <cell r="DN66">
            <v>50.098978026489206</v>
          </cell>
          <cell r="DO66">
            <v>34.062850733480218</v>
          </cell>
          <cell r="DQ66">
            <v>13.839824222494212</v>
          </cell>
          <cell r="DR66">
            <v>18.55433878694296</v>
          </cell>
          <cell r="DT66">
            <v>21.94513201320132</v>
          </cell>
          <cell r="DU66">
            <v>15.80129602050282</v>
          </cell>
          <cell r="DW66">
            <v>30.095847159530692</v>
          </cell>
          <cell r="DX66">
            <v>22.425927283795303</v>
          </cell>
          <cell r="DZ66">
            <v>19.663</v>
          </cell>
          <cell r="EA66">
            <v>1363.0721000000001</v>
          </cell>
          <cell r="EB66">
            <v>3.891</v>
          </cell>
          <cell r="EC66">
            <v>313.42680000000001</v>
          </cell>
          <cell r="ED66">
            <v>57.107800000000005</v>
          </cell>
          <cell r="EE66">
            <v>980.09330000000011</v>
          </cell>
          <cell r="EF66">
            <v>12.416</v>
          </cell>
          <cell r="EG66">
            <v>713.35719999999992</v>
          </cell>
          <cell r="EJ66">
            <v>56.447693637796874</v>
          </cell>
          <cell r="EK66">
            <v>22.794217782023416</v>
          </cell>
          <cell r="EM66">
            <v>21.233873040349525</v>
          </cell>
          <cell r="EN66">
            <v>9.6138115821620875</v>
          </cell>
          <cell r="EP66">
            <v>19.79078864883606</v>
          </cell>
          <cell r="EQ66">
            <v>10.967955295684604</v>
          </cell>
          <cell r="ES66">
            <v>22.144007731958762</v>
          </cell>
          <cell r="ET66">
            <v>9.1744665926130686</v>
          </cell>
          <cell r="EV66">
            <v>7.1901999999999999</v>
          </cell>
          <cell r="EW66">
            <v>724.75619999999981</v>
          </cell>
          <cell r="EX66">
            <v>20.049099999999999</v>
          </cell>
          <cell r="EY66">
            <v>735.84490000000005</v>
          </cell>
          <cell r="EZ66">
            <v>9.373899999999999</v>
          </cell>
          <cell r="FA66">
            <v>228.0137</v>
          </cell>
          <cell r="FB66">
            <v>10.648200000000001</v>
          </cell>
          <cell r="FC66">
            <v>647.07400000000007</v>
          </cell>
          <cell r="FD66">
            <v>4.5001999999999995</v>
          </cell>
          <cell r="FE66">
            <v>120.60339999999999</v>
          </cell>
          <cell r="FF66">
            <v>24.459500000000002</v>
          </cell>
          <cell r="FG66">
            <v>855.52300000000014</v>
          </cell>
          <cell r="FH66">
            <v>27.372700000000002</v>
          </cell>
          <cell r="FI66">
            <v>515.9511</v>
          </cell>
          <cell r="FJ66">
            <v>13.888200000000001</v>
          </cell>
          <cell r="FK66">
            <v>215.53750000000002</v>
          </cell>
          <cell r="FL66">
            <v>9.7747000000000011</v>
          </cell>
          <cell r="FM66">
            <v>434.21960000000001</v>
          </cell>
          <cell r="FN66">
            <v>25.075046591193566</v>
          </cell>
          <cell r="FO66">
            <v>17.697123253309179</v>
          </cell>
          <cell r="FQ66">
            <v>20.066047852522058</v>
          </cell>
          <cell r="FR66">
            <v>10.756939268044121</v>
          </cell>
          <cell r="FT66">
            <v>71.535305475842492</v>
          </cell>
          <cell r="FU66">
            <v>51.847462674391934</v>
          </cell>
          <cell r="FW66">
            <v>51.438712646268854</v>
          </cell>
          <cell r="FX66">
            <v>30.594409758389304</v>
          </cell>
          <cell r="FZ66">
            <v>21.268188080529757</v>
          </cell>
          <cell r="GA66">
            <v>19.421966544890115</v>
          </cell>
          <cell r="GC66">
            <v>46.717009750812565</v>
          </cell>
          <cell r="GD66">
            <v>27.442193722436446</v>
          </cell>
          <cell r="GF66">
            <v>33.309640627340379</v>
          </cell>
          <cell r="GG66">
            <v>22.849658426932319</v>
          </cell>
          <cell r="GI66">
            <v>90.08180325744155</v>
          </cell>
          <cell r="GJ66">
            <v>63.141292350519031</v>
          </cell>
          <cell r="GL66">
            <v>21.275875474439111</v>
          </cell>
          <cell r="GM66">
            <v>12.920683451414909</v>
          </cell>
          <cell r="GP66">
            <v>479.40219999999994</v>
          </cell>
          <cell r="GQ66">
            <v>9417.2980000000007</v>
          </cell>
          <cell r="GR66">
            <v>179.79980000000006</v>
          </cell>
          <cell r="GS66">
            <v>6641.350300000001</v>
          </cell>
        </row>
        <row r="67">
          <cell r="A67">
            <v>43525</v>
          </cell>
          <cell r="B67">
            <v>6.2</v>
          </cell>
          <cell r="C67">
            <v>4.6500000953674299</v>
          </cell>
          <cell r="D67">
            <v>8.6999999999999993</v>
          </cell>
          <cell r="E67">
            <v>8.6639999999999997</v>
          </cell>
          <cell r="F67">
            <v>13.7</v>
          </cell>
          <cell r="G67">
            <v>13.366</v>
          </cell>
          <cell r="H67">
            <v>12.8</v>
          </cell>
          <cell r="I67">
            <v>11.112</v>
          </cell>
          <cell r="J67">
            <v>10.7</v>
          </cell>
          <cell r="L67">
            <v>11</v>
          </cell>
          <cell r="AH67">
            <v>22.4923</v>
          </cell>
          <cell r="AI67">
            <v>295.59219999999993</v>
          </cell>
          <cell r="AJ67">
            <v>67.018199999999979</v>
          </cell>
          <cell r="AK67">
            <v>136.42610000000002</v>
          </cell>
          <cell r="AL67">
            <v>22.779799999999998</v>
          </cell>
          <cell r="AM67">
            <v>421.76569999999998</v>
          </cell>
          <cell r="AN67">
            <v>2461.4659999999999</v>
          </cell>
          <cell r="AO67">
            <v>2354.3903</v>
          </cell>
          <cell r="AP67">
            <v>5036.0196999999989</v>
          </cell>
          <cell r="AQ67">
            <v>298.49009999999993</v>
          </cell>
          <cell r="AS67">
            <v>1.7317</v>
          </cell>
          <cell r="AT67">
            <v>34.491199999999999</v>
          </cell>
          <cell r="AU67">
            <v>1.5307000000000002</v>
          </cell>
          <cell r="AV67">
            <v>19.6052</v>
          </cell>
          <cell r="AW67">
            <v>4.0691999999999995</v>
          </cell>
          <cell r="AX67">
            <v>76.8947</v>
          </cell>
          <cell r="AY67">
            <v>3.0366</v>
          </cell>
          <cell r="AZ67">
            <v>85.594200000000001</v>
          </cell>
          <cell r="BA67">
            <v>9.226799999999999</v>
          </cell>
          <cell r="BB67">
            <v>112.6019</v>
          </cell>
          <cell r="BC67">
            <v>7.5632999999999999</v>
          </cell>
          <cell r="BD67">
            <v>131.42960000000002</v>
          </cell>
          <cell r="BE67">
            <v>3.3607</v>
          </cell>
          <cell r="BF67">
            <v>78.42</v>
          </cell>
          <cell r="BG67">
            <v>14.430900000000001</v>
          </cell>
          <cell r="BH67">
            <v>87.645899999999997</v>
          </cell>
          <cell r="BI67">
            <v>190.99530000000001</v>
          </cell>
          <cell r="BJ67">
            <v>1313.8334</v>
          </cell>
          <cell r="BK67">
            <v>15.091000000000001</v>
          </cell>
          <cell r="BL67">
            <v>139.2706</v>
          </cell>
          <cell r="BM67">
            <v>4.5920000000000005</v>
          </cell>
          <cell r="BN67">
            <v>91.31</v>
          </cell>
          <cell r="BO67">
            <v>23.613</v>
          </cell>
          <cell r="BP67">
            <v>226.33240000000004</v>
          </cell>
          <cell r="BQ67">
            <v>12.364000000000001</v>
          </cell>
          <cell r="BR67">
            <v>329.69489999999996</v>
          </cell>
          <cell r="BS67">
            <v>13.3156</v>
          </cell>
          <cell r="BT67">
            <v>152.21129999999999</v>
          </cell>
          <cell r="BU67">
            <v>3.6396000000000002</v>
          </cell>
          <cell r="BV67">
            <v>142.70179999999999</v>
          </cell>
          <cell r="BW67">
            <v>15.635100000000001</v>
          </cell>
          <cell r="BX67">
            <v>374.0095</v>
          </cell>
          <cell r="BY67">
            <v>10.906499999999999</v>
          </cell>
          <cell r="BZ67">
            <v>619.36500000000012</v>
          </cell>
          <cell r="CA67">
            <v>50.916094011664832</v>
          </cell>
          <cell r="CB67">
            <v>46.656686343183196</v>
          </cell>
          <cell r="CD67">
            <v>59.399033122101002</v>
          </cell>
          <cell r="CE67">
            <v>50.893997510864466</v>
          </cell>
          <cell r="CG67">
            <v>72.302614764572894</v>
          </cell>
          <cell r="CH67">
            <v>65.039913023914522</v>
          </cell>
          <cell r="CJ67">
            <v>40.864190212737931</v>
          </cell>
          <cell r="CK67">
            <v>40.226606475672419</v>
          </cell>
          <cell r="CM67">
            <v>47.890449559977455</v>
          </cell>
          <cell r="CN67">
            <v>38.232529824097107</v>
          </cell>
          <cell r="CP67">
            <v>70.931590707759838</v>
          </cell>
          <cell r="CQ67">
            <v>50.423460925088406</v>
          </cell>
          <cell r="CS67">
            <v>79.550510310352024</v>
          </cell>
          <cell r="CT67">
            <v>59.087491711298135</v>
          </cell>
          <cell r="CV67">
            <v>37.501292365687519</v>
          </cell>
          <cell r="CW67">
            <v>32.777465916831254</v>
          </cell>
          <cell r="CY67">
            <v>24.081776357847545</v>
          </cell>
          <cell r="CZ67">
            <v>14.318690786822744</v>
          </cell>
          <cell r="DB67">
            <v>26.826320323371547</v>
          </cell>
          <cell r="DC67">
            <v>22.075635489471576</v>
          </cell>
          <cell r="DE67">
            <v>27.722343205574912</v>
          </cell>
          <cell r="DF67">
            <v>18.772368853356696</v>
          </cell>
          <cell r="DH67">
            <v>54.009562529115321</v>
          </cell>
          <cell r="DI67">
            <v>42.191965445512885</v>
          </cell>
          <cell r="DK67">
            <v>18.574441928178583</v>
          </cell>
          <cell r="DL67">
            <v>17.826078292384871</v>
          </cell>
          <cell r="DN67">
            <v>47.966092402895853</v>
          </cell>
          <cell r="DO67">
            <v>34.256063774502948</v>
          </cell>
          <cell r="DQ67">
            <v>20.378118474557642</v>
          </cell>
          <cell r="DR67">
            <v>17.638073240842093</v>
          </cell>
          <cell r="DT67">
            <v>22.720654169145064</v>
          </cell>
          <cell r="DU67">
            <v>15.39374935663399</v>
          </cell>
          <cell r="DW67">
            <v>33.861073671663689</v>
          </cell>
          <cell r="DX67">
            <v>22.652662323508753</v>
          </cell>
          <cell r="DZ67">
            <v>26.027000000000001</v>
          </cell>
          <cell r="EA67">
            <v>2169.4659999999999</v>
          </cell>
          <cell r="EB67">
            <v>5.48</v>
          </cell>
          <cell r="EC67">
            <v>375.78129999999999</v>
          </cell>
          <cell r="ED67">
            <v>78.459100000000007</v>
          </cell>
          <cell r="EE67">
            <v>1152.7878000000001</v>
          </cell>
          <cell r="EF67">
            <v>18.332000000000001</v>
          </cell>
          <cell r="EG67">
            <v>691.68460000000005</v>
          </cell>
          <cell r="EJ67">
            <v>57.139662658008987</v>
          </cell>
          <cell r="EK67">
            <v>21.106047202399118</v>
          </cell>
          <cell r="EM67">
            <v>21.620985401459855</v>
          </cell>
          <cell r="EN67">
            <v>9.5210405626889898</v>
          </cell>
          <cell r="EP67">
            <v>20.28627654408475</v>
          </cell>
          <cell r="EQ67">
            <v>10.782063533288607</v>
          </cell>
          <cell r="ES67">
            <v>22.087333624263582</v>
          </cell>
          <cell r="ET67">
            <v>10.477430175545328</v>
          </cell>
          <cell r="EV67">
            <v>11.6439</v>
          </cell>
          <cell r="EW67">
            <v>1017.9805</v>
          </cell>
          <cell r="EX67">
            <v>10.0235</v>
          </cell>
          <cell r="EY67">
            <v>847.1094999999998</v>
          </cell>
          <cell r="EZ67">
            <v>8.3371000000000013</v>
          </cell>
          <cell r="FA67">
            <v>266.87260000000003</v>
          </cell>
          <cell r="FB67">
            <v>19.807200000000002</v>
          </cell>
          <cell r="FC67">
            <v>806.43909999999994</v>
          </cell>
          <cell r="FD67">
            <v>4.556</v>
          </cell>
          <cell r="FE67">
            <v>221.49079999999998</v>
          </cell>
          <cell r="FF67">
            <v>36.9206</v>
          </cell>
          <cell r="FG67">
            <v>1089.7421000000002</v>
          </cell>
          <cell r="FH67">
            <v>37.354500000000002</v>
          </cell>
          <cell r="FI67">
            <v>714.86200000000008</v>
          </cell>
          <cell r="FJ67">
            <v>25.729099999999999</v>
          </cell>
          <cell r="FK67">
            <v>263.26739999999995</v>
          </cell>
          <cell r="FL67">
            <v>25.577300000000001</v>
          </cell>
          <cell r="FM67">
            <v>594.34870000000001</v>
          </cell>
          <cell r="FN67">
            <v>25.143603088312332</v>
          </cell>
          <cell r="FO67">
            <v>17.017005728498727</v>
          </cell>
          <cell r="FQ67">
            <v>18.831555843767148</v>
          </cell>
          <cell r="FR67">
            <v>10.707308795380055</v>
          </cell>
          <cell r="FT67">
            <v>73.735843398783757</v>
          </cell>
          <cell r="FU67">
            <v>49.732016325392706</v>
          </cell>
          <cell r="FW67">
            <v>47.990513550628052</v>
          </cell>
          <cell r="FX67">
            <v>31.501762501346978</v>
          </cell>
          <cell r="FZ67">
            <v>25.659086918349427</v>
          </cell>
          <cell r="GA67">
            <v>19.232119799106783</v>
          </cell>
          <cell r="GC67">
            <v>43.09851410865479</v>
          </cell>
          <cell r="GD67">
            <v>27.149104728540813</v>
          </cell>
          <cell r="GF67">
            <v>34.793893640659093</v>
          </cell>
          <cell r="GG67">
            <v>22.403327355489584</v>
          </cell>
          <cell r="GI67">
            <v>85.131430947837288</v>
          </cell>
          <cell r="GJ67">
            <v>64.616617553103808</v>
          </cell>
          <cell r="GL67">
            <v>20.297752303800635</v>
          </cell>
          <cell r="GM67">
            <v>12.221135168630804</v>
          </cell>
          <cell r="GP67">
            <v>587.38969999999972</v>
          </cell>
          <cell r="GQ67">
            <v>11939.946499999995</v>
          </cell>
          <cell r="GR67">
            <v>233.1028</v>
          </cell>
          <cell r="GS67">
            <v>8143.1636000000008</v>
          </cell>
        </row>
        <row r="68">
          <cell r="A68">
            <v>43497</v>
          </cell>
          <cell r="B68">
            <v>6.2</v>
          </cell>
          <cell r="C68">
            <v>4.4499999682108564</v>
          </cell>
          <cell r="D68">
            <v>8.8000000000000007</v>
          </cell>
          <cell r="E68">
            <v>8.7375000000000007</v>
          </cell>
          <cell r="F68">
            <v>14.399999999999999</v>
          </cell>
          <cell r="G68">
            <v>13.734999999999999</v>
          </cell>
          <cell r="H68">
            <v>12.8</v>
          </cell>
          <cell r="I68">
            <v>11.164999999999999</v>
          </cell>
          <cell r="J68">
            <v>10.775000000000002</v>
          </cell>
          <cell r="L68">
            <v>11.1</v>
          </cell>
          <cell r="AH68">
            <v>26.098900000000004</v>
          </cell>
          <cell r="AI68">
            <v>286.06930000000006</v>
          </cell>
          <cell r="AJ68">
            <v>32.401500000000006</v>
          </cell>
          <cell r="AK68">
            <v>98.114899999999992</v>
          </cell>
          <cell r="AL68">
            <v>6.8710000000000004</v>
          </cell>
          <cell r="AM68">
            <v>318.0976</v>
          </cell>
          <cell r="AN68">
            <v>1998.3542000000002</v>
          </cell>
          <cell r="AO68">
            <v>1817.4650999999999</v>
          </cell>
          <cell r="AP68">
            <v>4028.8409000000006</v>
          </cell>
          <cell r="AQ68">
            <v>192.70829999999998</v>
          </cell>
          <cell r="AS68">
            <v>1.8802000000000001</v>
          </cell>
          <cell r="AT68">
            <v>28.946100000000001</v>
          </cell>
          <cell r="AU68">
            <v>0.63600000000000001</v>
          </cell>
          <cell r="AV68">
            <v>11.967000000000001</v>
          </cell>
          <cell r="AW68">
            <v>3.4686999999999997</v>
          </cell>
          <cell r="AX68">
            <v>58.990900000000003</v>
          </cell>
          <cell r="AY68">
            <v>0.62950000000000006</v>
          </cell>
          <cell r="AZ68">
            <v>31.1783</v>
          </cell>
          <cell r="BA68">
            <v>7.8378000000000005</v>
          </cell>
          <cell r="BB68">
            <v>105.02730000000001</v>
          </cell>
          <cell r="BC68">
            <v>19.404400000000003</v>
          </cell>
          <cell r="BD68">
            <v>71.710100000000011</v>
          </cell>
          <cell r="BE68">
            <v>6.9782999999999991</v>
          </cell>
          <cell r="BF68">
            <v>85.805700000000002</v>
          </cell>
          <cell r="BG68">
            <v>16.1616</v>
          </cell>
          <cell r="BH68">
            <v>63.707000000000001</v>
          </cell>
          <cell r="BI68">
            <v>190.4408</v>
          </cell>
          <cell r="BJ68">
            <v>1020.817</v>
          </cell>
          <cell r="BK68">
            <v>12.299400000000002</v>
          </cell>
          <cell r="BL68">
            <v>145.00810000000001</v>
          </cell>
          <cell r="BM68">
            <v>4.9119999999999999</v>
          </cell>
          <cell r="BN68">
            <v>96.307000000000002</v>
          </cell>
          <cell r="BO68">
            <v>19.269000000000002</v>
          </cell>
          <cell r="BP68">
            <v>170.55410000000001</v>
          </cell>
          <cell r="BQ68">
            <v>5.2504999999999997</v>
          </cell>
          <cell r="BR68">
            <v>253.0993</v>
          </cell>
          <cell r="BS68">
            <v>3.4429000000000003</v>
          </cell>
          <cell r="BT68">
            <v>151.5813</v>
          </cell>
          <cell r="BU68">
            <v>1.494</v>
          </cell>
          <cell r="BV68">
            <v>94.985700000000008</v>
          </cell>
          <cell r="BW68">
            <v>6.9877000000000002</v>
          </cell>
          <cell r="BX68">
            <v>278.96070000000003</v>
          </cell>
          <cell r="BY68">
            <v>6.7863999999999995</v>
          </cell>
          <cell r="BZ68">
            <v>401.43560000000008</v>
          </cell>
          <cell r="CA68">
            <v>57.150090415913205</v>
          </cell>
          <cell r="CB68">
            <v>44.696183596408495</v>
          </cell>
          <cell r="CD68">
            <v>50.864779874213838</v>
          </cell>
          <cell r="CE68">
            <v>53.210913345032175</v>
          </cell>
          <cell r="CG68">
            <v>80.516216449966848</v>
          </cell>
          <cell r="CH68">
            <v>66.404387795405725</v>
          </cell>
          <cell r="CJ68">
            <v>60.557108816521044</v>
          </cell>
          <cell r="CK68">
            <v>46.887052854068379</v>
          </cell>
          <cell r="CM68">
            <v>46.692911276123404</v>
          </cell>
          <cell r="CN68">
            <v>37.918703041970993</v>
          </cell>
          <cell r="CP68">
            <v>61.328678031786595</v>
          </cell>
          <cell r="CQ68">
            <v>52.320275665492026</v>
          </cell>
          <cell r="CS68">
            <v>69.701990456128286</v>
          </cell>
          <cell r="CT68">
            <v>41.593434934975178</v>
          </cell>
          <cell r="CV68">
            <v>37.979141916641915</v>
          </cell>
          <cell r="CW68">
            <v>31.958601095640983</v>
          </cell>
          <cell r="CY68">
            <v>23.143586878442019</v>
          </cell>
          <cell r="CZ68">
            <v>14.64088352760583</v>
          </cell>
          <cell r="DB68">
            <v>27.741946761630643</v>
          </cell>
          <cell r="DC68">
            <v>22.394404174663347</v>
          </cell>
          <cell r="DE68">
            <v>28.139861563517915</v>
          </cell>
          <cell r="DF68">
            <v>18.444817095330556</v>
          </cell>
          <cell r="DH68">
            <v>49.889522030203956</v>
          </cell>
          <cell r="DI68">
            <v>40.810738059067468</v>
          </cell>
          <cell r="DK68">
            <v>15.754594800495191</v>
          </cell>
          <cell r="DL68">
            <v>19.146144615966936</v>
          </cell>
          <cell r="DN68">
            <v>47.780620988120475</v>
          </cell>
          <cell r="DO68">
            <v>32.718788531303005</v>
          </cell>
          <cell r="DQ68">
            <v>25.760508701472556</v>
          </cell>
          <cell r="DR68">
            <v>19.188960022403371</v>
          </cell>
          <cell r="DT68">
            <v>24.930735435121715</v>
          </cell>
          <cell r="DU68">
            <v>15.20430225476205</v>
          </cell>
          <cell r="DW68">
            <v>32.953465755039488</v>
          </cell>
          <cell r="DX68">
            <v>23.183399030878174</v>
          </cell>
          <cell r="DZ68">
            <v>21.464000000000002</v>
          </cell>
          <cell r="EA68">
            <v>1472.7264999999998</v>
          </cell>
          <cell r="EB68">
            <v>4.6749999999999998</v>
          </cell>
          <cell r="EC68">
            <v>232.90389999999999</v>
          </cell>
          <cell r="ED68">
            <v>51.796900000000001</v>
          </cell>
          <cell r="EE68">
            <v>961.09370000000001</v>
          </cell>
          <cell r="EF68">
            <v>13.586</v>
          </cell>
          <cell r="EG68">
            <v>878.41589999999997</v>
          </cell>
          <cell r="EJ68">
            <v>57.083768169959001</v>
          </cell>
          <cell r="EK68">
            <v>22.926105492092393</v>
          </cell>
          <cell r="EM68">
            <v>21.122994652406415</v>
          </cell>
          <cell r="EN68">
            <v>9.5385538842415265</v>
          </cell>
          <cell r="EP68">
            <v>19.842378597946979</v>
          </cell>
          <cell r="EQ68">
            <v>10.811011975211159</v>
          </cell>
          <cell r="ES68">
            <v>22.346459590755188</v>
          </cell>
          <cell r="ET68">
            <v>7.8517752240140473</v>
          </cell>
          <cell r="EV68">
            <v>8.0306999999999995</v>
          </cell>
          <cell r="EW68">
            <v>802.90660000000025</v>
          </cell>
          <cell r="EX68">
            <v>6.4401000000000002</v>
          </cell>
          <cell r="EY68">
            <v>581.54370000000006</v>
          </cell>
          <cell r="EZ68">
            <v>5.4643000000000006</v>
          </cell>
          <cell r="FA68">
            <v>188.52490000000003</v>
          </cell>
          <cell r="FB68">
            <v>11.792700000000004</v>
          </cell>
          <cell r="FC68">
            <v>657.14170000000013</v>
          </cell>
          <cell r="FD68">
            <v>4.5318999999999994</v>
          </cell>
          <cell r="FE68">
            <v>201.73570000000001</v>
          </cell>
          <cell r="FF68">
            <v>35.749399999999994</v>
          </cell>
          <cell r="FG68">
            <v>875.80369999999994</v>
          </cell>
          <cell r="FH68">
            <v>33.191400000000002</v>
          </cell>
          <cell r="FI68">
            <v>597.57280000000014</v>
          </cell>
          <cell r="FJ68">
            <v>19.037400000000002</v>
          </cell>
          <cell r="FK68">
            <v>215.86130000000003</v>
          </cell>
          <cell r="FL68">
            <v>28.612300000000001</v>
          </cell>
          <cell r="FM68">
            <v>539.81549999999993</v>
          </cell>
          <cell r="FN68">
            <v>27.001556526828299</v>
          </cell>
          <cell r="FO68">
            <v>17.143219771764237</v>
          </cell>
          <cell r="FQ68">
            <v>19.838092576202232</v>
          </cell>
          <cell r="FR68">
            <v>10.162236131179821</v>
          </cell>
          <cell r="FT68">
            <v>71.911059056054754</v>
          </cell>
          <cell r="FU68">
            <v>49.432771480053816</v>
          </cell>
          <cell r="FW68">
            <v>52.288373315695289</v>
          </cell>
          <cell r="FX68">
            <v>30.033601428732943</v>
          </cell>
          <cell r="FZ68">
            <v>24.455062997859617</v>
          </cell>
          <cell r="GA68">
            <v>17.90927832803019</v>
          </cell>
          <cell r="GC68">
            <v>43.373757321801214</v>
          </cell>
          <cell r="GD68">
            <v>26.351934914182262</v>
          </cell>
          <cell r="GF68">
            <v>32.907457955976547</v>
          </cell>
          <cell r="GG68">
            <v>22.126313480131618</v>
          </cell>
          <cell r="GI68">
            <v>85.208237469402334</v>
          </cell>
          <cell r="GJ68">
            <v>64.1585972103383</v>
          </cell>
          <cell r="GL68">
            <v>19.000562695064712</v>
          </cell>
          <cell r="GM68">
            <v>11.997651975536089</v>
          </cell>
          <cell r="GP68">
            <v>480.24799999999999</v>
          </cell>
          <cell r="GQ68">
            <v>9428.0374999999985</v>
          </cell>
          <cell r="GR68">
            <v>191.96379999999999</v>
          </cell>
          <cell r="GS68">
            <v>6420.3157999999976</v>
          </cell>
        </row>
        <row r="69">
          <cell r="A69">
            <v>43466</v>
          </cell>
          <cell r="B69">
            <v>6.4499999999999993</v>
          </cell>
          <cell r="C69">
            <v>4.1500000953674299</v>
          </cell>
          <cell r="D69">
            <v>8.8500000000000014</v>
          </cell>
          <cell r="E69">
            <v>8.7899999999999991</v>
          </cell>
          <cell r="F69">
            <v>15.85</v>
          </cell>
          <cell r="G69">
            <v>14.046666666666667</v>
          </cell>
          <cell r="H69">
            <v>12.8</v>
          </cell>
          <cell r="I69">
            <v>11.123333333333333</v>
          </cell>
          <cell r="J69">
            <v>10.9</v>
          </cell>
          <cell r="L69">
            <v>11.15</v>
          </cell>
        </row>
        <row r="70">
          <cell r="A70">
            <v>43435</v>
          </cell>
          <cell r="B70">
            <v>6.6</v>
          </cell>
          <cell r="C70">
            <v>4.0500001907348597</v>
          </cell>
          <cell r="D70">
            <v>9</v>
          </cell>
          <cell r="E70">
            <v>8.7833333333333332</v>
          </cell>
          <cell r="F70">
            <v>16.875</v>
          </cell>
          <cell r="G70">
            <v>15.883333333333335</v>
          </cell>
          <cell r="H70">
            <v>12.8</v>
          </cell>
          <cell r="I70">
            <v>11.11</v>
          </cell>
          <cell r="J70">
            <v>10.9</v>
          </cell>
          <cell r="L70">
            <v>11.45</v>
          </cell>
        </row>
        <row r="71">
          <cell r="A71">
            <v>43405</v>
          </cell>
          <cell r="B71">
            <v>6.62</v>
          </cell>
          <cell r="C71">
            <v>3.9500000476837172</v>
          </cell>
          <cell r="D71">
            <v>9.0400000000000009</v>
          </cell>
          <cell r="E71">
            <v>8.782</v>
          </cell>
          <cell r="F71">
            <v>17.2</v>
          </cell>
          <cell r="G71">
            <v>16.103999999999999</v>
          </cell>
          <cell r="H71">
            <v>13.02</v>
          </cell>
          <cell r="I71">
            <v>11.145999999999999</v>
          </cell>
          <cell r="J71">
            <v>11.1</v>
          </cell>
          <cell r="L71">
            <v>11.5</v>
          </cell>
        </row>
        <row r="72">
          <cell r="A72">
            <v>43374</v>
          </cell>
          <cell r="B72">
            <v>6.85</v>
          </cell>
          <cell r="C72">
            <v>3.8249999284744276</v>
          </cell>
          <cell r="D72">
            <v>9.1999999999999993</v>
          </cell>
          <cell r="E72">
            <v>8.8175000000000008</v>
          </cell>
          <cell r="F72">
            <v>17.2</v>
          </cell>
          <cell r="G72">
            <v>15.967499999999998</v>
          </cell>
          <cell r="H72">
            <v>13.85</v>
          </cell>
          <cell r="I72">
            <v>11.792499999999999</v>
          </cell>
          <cell r="J72">
            <v>11.1</v>
          </cell>
          <cell r="L72">
            <v>11.5</v>
          </cell>
        </row>
        <row r="73">
          <cell r="A73">
            <v>43344</v>
          </cell>
          <cell r="B73">
            <v>7</v>
          </cell>
          <cell r="C73">
            <v>3.6999999880790702</v>
          </cell>
          <cell r="D73">
            <v>9.1999999999999993</v>
          </cell>
          <cell r="E73">
            <v>8.8149999999999995</v>
          </cell>
          <cell r="F73">
            <v>16.824999999999999</v>
          </cell>
          <cell r="G73">
            <v>15.645</v>
          </cell>
          <cell r="H73">
            <v>14.2</v>
          </cell>
          <cell r="I73">
            <v>12.09</v>
          </cell>
          <cell r="J73">
            <v>10.9</v>
          </cell>
          <cell r="L73">
            <v>11.5</v>
          </cell>
        </row>
        <row r="74">
          <cell r="A74">
            <v>43313</v>
          </cell>
          <cell r="B74">
            <v>7.18</v>
          </cell>
          <cell r="C74">
            <v>3.6699999809265123</v>
          </cell>
          <cell r="D74">
            <v>9.3200000000000021</v>
          </cell>
          <cell r="E74">
            <v>8.8000000000000007</v>
          </cell>
          <cell r="F74">
            <v>15.7</v>
          </cell>
          <cell r="G74">
            <v>14.48</v>
          </cell>
          <cell r="H74">
            <v>14.780000000000001</v>
          </cell>
          <cell r="I74">
            <v>12.446</v>
          </cell>
          <cell r="J74">
            <v>10.98</v>
          </cell>
          <cell r="L74">
            <v>11.5</v>
          </cell>
        </row>
        <row r="75">
          <cell r="A75">
            <v>43282</v>
          </cell>
          <cell r="B75">
            <v>7.4</v>
          </cell>
          <cell r="C75">
            <v>4.25</v>
          </cell>
          <cell r="D75">
            <v>9.4</v>
          </cell>
          <cell r="E75">
            <v>8.7949999999999999</v>
          </cell>
          <cell r="F75">
            <v>15.299999999999999</v>
          </cell>
          <cell r="G75">
            <v>14.29</v>
          </cell>
          <cell r="H75">
            <v>14.75</v>
          </cell>
          <cell r="I75">
            <v>12.545</v>
          </cell>
          <cell r="J75">
            <v>11</v>
          </cell>
          <cell r="L75">
            <v>11.5</v>
          </cell>
        </row>
        <row r="76">
          <cell r="A76">
            <v>43252</v>
          </cell>
          <cell r="B76">
            <v>7.4</v>
          </cell>
          <cell r="C76">
            <v>4.4499998092651403</v>
          </cell>
          <cell r="D76">
            <v>9.4</v>
          </cell>
          <cell r="E76">
            <v>8.4779999999999998</v>
          </cell>
          <cell r="F76">
            <v>14.5</v>
          </cell>
          <cell r="G76">
            <v>14.12</v>
          </cell>
          <cell r="H76">
            <v>14.1</v>
          </cell>
          <cell r="I76">
            <v>12.084</v>
          </cell>
          <cell r="J76">
            <v>10.66</v>
          </cell>
          <cell r="L76">
            <v>11.32</v>
          </cell>
        </row>
        <row r="77">
          <cell r="A77">
            <v>43221</v>
          </cell>
          <cell r="B77">
            <v>7.4</v>
          </cell>
          <cell r="C77">
            <v>4.3749998807907122</v>
          </cell>
          <cell r="D77">
            <v>9.4</v>
          </cell>
          <cell r="E77">
            <v>8.2475000000000005</v>
          </cell>
          <cell r="F77">
            <v>14.6</v>
          </cell>
          <cell r="G77">
            <v>13.414999999999999</v>
          </cell>
          <cell r="H77">
            <v>13.350000000000001</v>
          </cell>
          <cell r="I77">
            <v>11.18</v>
          </cell>
          <cell r="J77">
            <v>10.4</v>
          </cell>
          <cell r="L77">
            <v>11.3</v>
          </cell>
        </row>
        <row r="78">
          <cell r="A78">
            <v>43191</v>
          </cell>
          <cell r="B78">
            <v>7.4</v>
          </cell>
          <cell r="C78">
            <v>4.1250000596046448</v>
          </cell>
          <cell r="D78">
            <v>9.4</v>
          </cell>
          <cell r="E78">
            <v>8.2975000000000012</v>
          </cell>
          <cell r="F78">
            <v>14.6</v>
          </cell>
          <cell r="G78">
            <v>13.32</v>
          </cell>
          <cell r="H78">
            <v>13.3</v>
          </cell>
          <cell r="I78">
            <v>11.095000000000001</v>
          </cell>
          <cell r="J78">
            <v>10.424999999999999</v>
          </cell>
          <cell r="L78">
            <v>11.3</v>
          </cell>
        </row>
        <row r="79">
          <cell r="A79">
            <v>43160</v>
          </cell>
          <cell r="B79">
            <v>7.4</v>
          </cell>
          <cell r="C79">
            <v>3.8899999618530301</v>
          </cell>
          <cell r="D79">
            <v>9.4</v>
          </cell>
          <cell r="E79">
            <v>8.3780000000000019</v>
          </cell>
          <cell r="F79">
            <v>14.7</v>
          </cell>
          <cell r="G79">
            <v>13.316000000000003</v>
          </cell>
          <cell r="H79">
            <v>13.3</v>
          </cell>
          <cell r="I79">
            <v>11.1</v>
          </cell>
          <cell r="J79">
            <v>10.5</v>
          </cell>
          <cell r="L79">
            <v>11.279999999999998</v>
          </cell>
        </row>
        <row r="80">
          <cell r="A80">
            <v>43132</v>
          </cell>
          <cell r="B80">
            <v>7.4</v>
          </cell>
          <cell r="C80">
            <v>3.8499999046325701</v>
          </cell>
          <cell r="D80">
            <v>9.4</v>
          </cell>
          <cell r="E80">
            <v>8.3449999999999989</v>
          </cell>
          <cell r="F80">
            <v>15.425000000000001</v>
          </cell>
          <cell r="G80">
            <v>13.4375</v>
          </cell>
          <cell r="H80">
            <v>13.3</v>
          </cell>
          <cell r="I80">
            <v>11.1</v>
          </cell>
          <cell r="J80">
            <v>10.5</v>
          </cell>
          <cell r="L80">
            <v>11.2</v>
          </cell>
        </row>
        <row r="81">
          <cell r="A81">
            <v>43101</v>
          </cell>
          <cell r="B81">
            <v>7.4749999999999996</v>
          </cell>
          <cell r="C81">
            <v>3.8499999046325701</v>
          </cell>
          <cell r="D81">
            <v>9.4</v>
          </cell>
          <cell r="E81">
            <v>8.4600000000000009</v>
          </cell>
          <cell r="F81">
            <v>16.7</v>
          </cell>
          <cell r="G81">
            <v>14.336666666666668</v>
          </cell>
          <cell r="H81">
            <v>13.3</v>
          </cell>
          <cell r="I81">
            <v>11.076666666666668</v>
          </cell>
          <cell r="J81">
            <v>10.700000000000001</v>
          </cell>
          <cell r="L81">
            <v>11.45</v>
          </cell>
        </row>
        <row r="82">
          <cell r="A82">
            <v>43070</v>
          </cell>
          <cell r="B82">
            <v>7.5</v>
          </cell>
          <cell r="C82">
            <v>3.8499999046325697</v>
          </cell>
          <cell r="D82">
            <v>9.4199999999999982</v>
          </cell>
          <cell r="E82">
            <v>9.0740000000000016</v>
          </cell>
          <cell r="F82">
            <v>17.3</v>
          </cell>
          <cell r="G82">
            <v>15.86</v>
          </cell>
          <cell r="H82">
            <v>13.5</v>
          </cell>
          <cell r="I82">
            <v>11.319999999999999</v>
          </cell>
          <cell r="J82">
            <v>11.200000000000001</v>
          </cell>
          <cell r="L82">
            <v>11.78</v>
          </cell>
        </row>
        <row r="83">
          <cell r="A83">
            <v>43040</v>
          </cell>
          <cell r="B83">
            <v>7.6</v>
          </cell>
          <cell r="C83">
            <v>3.8499999046325701</v>
          </cell>
          <cell r="D83">
            <v>9.6999999999999993</v>
          </cell>
          <cell r="E83">
            <v>9.3449999999999989</v>
          </cell>
          <cell r="F83">
            <v>17.3</v>
          </cell>
          <cell r="G83">
            <v>16.1875</v>
          </cell>
          <cell r="H83">
            <v>14</v>
          </cell>
          <cell r="I83">
            <v>11.762500000000001</v>
          </cell>
          <cell r="J83">
            <v>11.55</v>
          </cell>
          <cell r="L83">
            <v>11.975</v>
          </cell>
        </row>
        <row r="84">
          <cell r="A84">
            <v>43009</v>
          </cell>
          <cell r="B84">
            <v>7.6</v>
          </cell>
          <cell r="C84">
            <v>3.8499999046325701</v>
          </cell>
          <cell r="D84">
            <v>9.8000000000000007</v>
          </cell>
          <cell r="E84">
            <v>9.4625000000000004</v>
          </cell>
          <cell r="F84">
            <v>17.224999999999998</v>
          </cell>
          <cell r="G84">
            <v>16.177500000000002</v>
          </cell>
          <cell r="H84">
            <v>14.55</v>
          </cell>
          <cell r="I84">
            <v>12.4175</v>
          </cell>
          <cell r="J84">
            <v>11.6</v>
          </cell>
          <cell r="L84">
            <v>12</v>
          </cell>
        </row>
        <row r="85">
          <cell r="A85">
            <v>42979</v>
          </cell>
          <cell r="B85">
            <v>7.68</v>
          </cell>
          <cell r="C85">
            <v>3.8499999046325697</v>
          </cell>
          <cell r="D85">
            <v>9.8000000000000007</v>
          </cell>
          <cell r="E85">
            <v>9.48</v>
          </cell>
          <cell r="F85">
            <v>16.68</v>
          </cell>
          <cell r="G85">
            <v>15.425999999999998</v>
          </cell>
          <cell r="H85">
            <v>15</v>
          </cell>
          <cell r="I85">
            <v>13</v>
          </cell>
          <cell r="J85">
            <v>11.6</v>
          </cell>
          <cell r="L85">
            <v>12</v>
          </cell>
        </row>
      </sheetData>
      <sheetData sheetId="6">
        <row r="7">
          <cell r="A7">
            <v>45323</v>
          </cell>
          <cell r="B7">
            <v>0.21</v>
          </cell>
          <cell r="C7">
            <v>0.49</v>
          </cell>
          <cell r="D7">
            <v>0.45</v>
          </cell>
          <cell r="E7">
            <v>0.12</v>
          </cell>
          <cell r="F7">
            <v>0.23</v>
          </cell>
          <cell r="G7">
            <v>0.22</v>
          </cell>
          <cell r="H7">
            <v>0.1</v>
          </cell>
          <cell r="I7">
            <v>0.26</v>
          </cell>
          <cell r="J7">
            <v>0.24</v>
          </cell>
          <cell r="K7">
            <v>0.90912300000000001</v>
          </cell>
          <cell r="L7">
            <v>0.85316099999999995</v>
          </cell>
          <cell r="M7">
            <v>0.80832899999999996</v>
          </cell>
          <cell r="N7" t="str">
            <v>-</v>
          </cell>
          <cell r="O7" t="str">
            <v>-</v>
          </cell>
          <cell r="P7">
            <v>0.39798499999999998</v>
          </cell>
          <cell r="Q7">
            <v>0.738626</v>
          </cell>
          <cell r="R7">
            <v>0.60305600000000004</v>
          </cell>
          <cell r="S7">
            <v>0.54648699999999995</v>
          </cell>
          <cell r="T7">
            <v>0.84738899999999995</v>
          </cell>
          <cell r="U7">
            <v>0.99379600000000001</v>
          </cell>
          <cell r="V7">
            <v>0.40828999999999999</v>
          </cell>
          <cell r="W7">
            <v>0.593059</v>
          </cell>
          <cell r="X7" t="str">
            <v>-</v>
          </cell>
          <cell r="Y7">
            <v>0.60521400000000003</v>
          </cell>
          <cell r="Z7">
            <v>0.623672</v>
          </cell>
          <cell r="AA7" t="str">
            <v>-</v>
          </cell>
          <cell r="AF7" t="str">
            <v>-</v>
          </cell>
          <cell r="AG7" t="str">
            <v>-</v>
          </cell>
          <cell r="AH7" t="str">
            <v>-</v>
          </cell>
          <cell r="AI7" t="str">
            <v>-</v>
          </cell>
        </row>
        <row r="8">
          <cell r="A8">
            <v>45292</v>
          </cell>
          <cell r="B8">
            <v>0.21</v>
          </cell>
          <cell r="C8">
            <v>0.49</v>
          </cell>
          <cell r="D8">
            <v>0.49</v>
          </cell>
          <cell r="E8">
            <v>0.12</v>
          </cell>
          <cell r="F8">
            <v>0.23</v>
          </cell>
          <cell r="G8">
            <v>0.21</v>
          </cell>
          <cell r="H8">
            <v>0.11</v>
          </cell>
          <cell r="I8">
            <v>0.26</v>
          </cell>
          <cell r="J8">
            <v>0.25</v>
          </cell>
          <cell r="K8">
            <v>0.91417300000000001</v>
          </cell>
          <cell r="L8">
            <v>0.85676600000000003</v>
          </cell>
          <cell r="M8">
            <v>0.80028500000000002</v>
          </cell>
          <cell r="N8" t="str">
            <v>-</v>
          </cell>
          <cell r="O8" t="str">
            <v>-</v>
          </cell>
          <cell r="P8">
            <v>0.39737699999999998</v>
          </cell>
          <cell r="Q8">
            <v>0.73792199999999997</v>
          </cell>
          <cell r="R8">
            <v>0.61069399999999996</v>
          </cell>
          <cell r="S8">
            <v>0.54932700000000001</v>
          </cell>
          <cell r="T8">
            <v>0.84944699999999995</v>
          </cell>
          <cell r="U8">
            <v>0.961086</v>
          </cell>
          <cell r="V8">
            <v>0.40628799999999998</v>
          </cell>
          <cell r="W8">
            <v>0.599437</v>
          </cell>
          <cell r="X8" t="str">
            <v>-</v>
          </cell>
          <cell r="Y8">
            <v>0.61173500000000003</v>
          </cell>
          <cell r="Z8">
            <v>0.61246699999999998</v>
          </cell>
          <cell r="AA8" t="str">
            <v>-</v>
          </cell>
          <cell r="AF8" t="str">
            <v>-</v>
          </cell>
          <cell r="AG8" t="str">
            <v>-</v>
          </cell>
          <cell r="AH8" t="str">
            <v>-</v>
          </cell>
          <cell r="AI8" t="str">
            <v>-</v>
          </cell>
        </row>
        <row r="9">
          <cell r="A9">
            <v>45261</v>
          </cell>
          <cell r="B9">
            <v>0.21</v>
          </cell>
          <cell r="C9">
            <v>0.49</v>
          </cell>
          <cell r="D9">
            <v>0.49</v>
          </cell>
          <cell r="E9">
            <v>0.12</v>
          </cell>
          <cell r="F9">
            <v>0.23</v>
          </cell>
          <cell r="G9">
            <v>0.22</v>
          </cell>
          <cell r="H9">
            <v>0.11</v>
          </cell>
          <cell r="I9">
            <v>0.26</v>
          </cell>
          <cell r="J9">
            <v>0.25</v>
          </cell>
          <cell r="K9">
            <v>0.91750900000000002</v>
          </cell>
          <cell r="L9">
            <v>0.89478899999999995</v>
          </cell>
          <cell r="M9">
            <v>0.79981800000000003</v>
          </cell>
          <cell r="N9" t="str">
            <v>-</v>
          </cell>
          <cell r="O9" t="str">
            <v>-</v>
          </cell>
          <cell r="P9">
            <v>0.40132000000000001</v>
          </cell>
          <cell r="Q9">
            <v>0.73743999999999998</v>
          </cell>
          <cell r="R9">
            <v>0.66839499999999996</v>
          </cell>
          <cell r="S9">
            <v>0.547844</v>
          </cell>
          <cell r="T9">
            <v>0.87469699999999995</v>
          </cell>
          <cell r="U9">
            <v>0.98732299999999995</v>
          </cell>
          <cell r="V9">
            <v>0.40171800000000002</v>
          </cell>
          <cell r="W9">
            <v>0.62331499999999995</v>
          </cell>
          <cell r="X9" t="str">
            <v>-</v>
          </cell>
          <cell r="Y9">
            <v>0.61012</v>
          </cell>
          <cell r="Z9">
            <v>0.67964899999999995</v>
          </cell>
          <cell r="AA9" t="str">
            <v>-</v>
          </cell>
          <cell r="AF9" t="str">
            <v>-</v>
          </cell>
          <cell r="AG9" t="str">
            <v>-</v>
          </cell>
          <cell r="AH9" t="str">
            <v>-</v>
          </cell>
          <cell r="AI9" t="str">
            <v>-</v>
          </cell>
        </row>
        <row r="10">
          <cell r="A10">
            <v>45231</v>
          </cell>
          <cell r="B10">
            <v>0.21</v>
          </cell>
          <cell r="C10">
            <v>0.49</v>
          </cell>
          <cell r="D10">
            <v>0.46</v>
          </cell>
          <cell r="E10">
            <v>0.12</v>
          </cell>
          <cell r="F10">
            <v>0.23</v>
          </cell>
          <cell r="G10">
            <v>0.19</v>
          </cell>
          <cell r="H10">
            <v>0.11</v>
          </cell>
          <cell r="I10">
            <v>0.26</v>
          </cell>
          <cell r="J10">
            <v>0.24</v>
          </cell>
          <cell r="K10">
            <v>0.92365399999999998</v>
          </cell>
          <cell r="L10">
            <v>0.87923099999999998</v>
          </cell>
          <cell r="M10">
            <v>0.79598500000000005</v>
          </cell>
          <cell r="N10" t="str">
            <v>-</v>
          </cell>
          <cell r="O10" t="str">
            <v>-</v>
          </cell>
          <cell r="P10">
            <v>0.40261400000000003</v>
          </cell>
          <cell r="Q10">
            <v>0.73743700000000001</v>
          </cell>
          <cell r="R10">
            <v>0.66963399999999995</v>
          </cell>
          <cell r="S10">
            <v>0.53139199999999998</v>
          </cell>
          <cell r="T10">
            <v>0.86534</v>
          </cell>
          <cell r="U10">
            <v>0.98866100000000001</v>
          </cell>
          <cell r="V10">
            <v>0.403387</v>
          </cell>
          <cell r="W10">
            <v>0.61416400000000004</v>
          </cell>
          <cell r="X10" t="str">
            <v>-</v>
          </cell>
          <cell r="Y10">
            <v>0.603908</v>
          </cell>
          <cell r="Z10">
            <v>0.69246099999999999</v>
          </cell>
          <cell r="AA10" t="str">
            <v>-</v>
          </cell>
          <cell r="AF10" t="str">
            <v>-</v>
          </cell>
          <cell r="AG10" t="str">
            <v>-</v>
          </cell>
          <cell r="AH10" t="str">
            <v>-</v>
          </cell>
          <cell r="AI10" t="str">
            <v>-</v>
          </cell>
        </row>
        <row r="11">
          <cell r="A11">
            <v>45200</v>
          </cell>
          <cell r="B11">
            <v>0.21</v>
          </cell>
          <cell r="C11">
            <v>0.49</v>
          </cell>
          <cell r="D11">
            <v>0.49</v>
          </cell>
          <cell r="E11">
            <v>0.1</v>
          </cell>
          <cell r="F11">
            <v>0.23</v>
          </cell>
          <cell r="G11">
            <v>0.19</v>
          </cell>
          <cell r="H11">
            <v>0.11</v>
          </cell>
          <cell r="I11">
            <v>0.26</v>
          </cell>
          <cell r="J11">
            <v>0.23</v>
          </cell>
          <cell r="K11">
            <v>0.90480700000000003</v>
          </cell>
          <cell r="L11">
            <v>0.90178100000000005</v>
          </cell>
          <cell r="M11">
            <v>0.79552800000000001</v>
          </cell>
          <cell r="N11" t="str">
            <v>-</v>
          </cell>
          <cell r="O11" t="str">
            <v>-</v>
          </cell>
          <cell r="P11">
            <v>0.40912700000000002</v>
          </cell>
          <cell r="Q11">
            <v>0.73836100000000005</v>
          </cell>
          <cell r="R11">
            <v>0.65926899999999999</v>
          </cell>
          <cell r="S11">
            <v>0.563836</v>
          </cell>
          <cell r="T11">
            <v>0.87536400000000003</v>
          </cell>
          <cell r="U11">
            <v>0.98643899999999995</v>
          </cell>
          <cell r="V11">
            <v>0.40920499999999999</v>
          </cell>
          <cell r="W11">
            <v>0.62598399999999998</v>
          </cell>
          <cell r="X11" t="str">
            <v>-</v>
          </cell>
          <cell r="Y11">
            <v>0.61033899999999996</v>
          </cell>
          <cell r="Z11">
            <v>0.70360100000000003</v>
          </cell>
          <cell r="AA11" t="str">
            <v>-</v>
          </cell>
          <cell r="AF11" t="str">
            <v>-</v>
          </cell>
          <cell r="AG11" t="str">
            <v>-</v>
          </cell>
          <cell r="AH11" t="str">
            <v>-</v>
          </cell>
          <cell r="AI11" t="str">
            <v>-</v>
          </cell>
        </row>
        <row r="12">
          <cell r="A12">
            <v>45170</v>
          </cell>
          <cell r="B12">
            <v>0.22</v>
          </cell>
          <cell r="C12">
            <v>0.49</v>
          </cell>
          <cell r="D12">
            <v>0.46</v>
          </cell>
          <cell r="E12">
            <v>0.11</v>
          </cell>
          <cell r="F12">
            <v>0.23</v>
          </cell>
          <cell r="G12">
            <v>0.21</v>
          </cell>
          <cell r="H12">
            <v>0.11</v>
          </cell>
          <cell r="I12">
            <v>0.26</v>
          </cell>
          <cell r="J12">
            <v>0.23</v>
          </cell>
          <cell r="K12">
            <v>0.91037800000000002</v>
          </cell>
          <cell r="L12">
            <v>0.90430699999999997</v>
          </cell>
          <cell r="M12">
            <v>0.79552800000000001</v>
          </cell>
          <cell r="N12" t="str">
            <v>-</v>
          </cell>
          <cell r="O12" t="str">
            <v>-</v>
          </cell>
          <cell r="P12">
            <v>0.40942400000000001</v>
          </cell>
          <cell r="Q12">
            <v>0.75094099999999997</v>
          </cell>
          <cell r="R12">
            <v>0.66646399999999995</v>
          </cell>
          <cell r="S12">
            <v>0.562303</v>
          </cell>
          <cell r="T12">
            <v>0.87746999999999997</v>
          </cell>
          <cell r="U12">
            <v>0.99052899999999999</v>
          </cell>
          <cell r="V12">
            <v>0.413323</v>
          </cell>
          <cell r="W12">
            <v>0.62902000000000002</v>
          </cell>
          <cell r="X12" t="str">
            <v>-</v>
          </cell>
          <cell r="Y12">
            <v>0.599912</v>
          </cell>
          <cell r="Z12">
            <v>0.69082600000000005</v>
          </cell>
          <cell r="AA12" t="str">
            <v>-</v>
          </cell>
          <cell r="AF12" t="str">
            <v>-</v>
          </cell>
          <cell r="AG12" t="str">
            <v>-</v>
          </cell>
          <cell r="AH12" t="str">
            <v>-</v>
          </cell>
          <cell r="AI12" t="str">
            <v>-</v>
          </cell>
        </row>
        <row r="13">
          <cell r="A13">
            <v>45139</v>
          </cell>
          <cell r="B13">
            <v>0.2</v>
          </cell>
          <cell r="C13">
            <v>0.49</v>
          </cell>
          <cell r="D13">
            <v>0.49</v>
          </cell>
          <cell r="E13">
            <v>0.11</v>
          </cell>
          <cell r="F13">
            <v>0.23</v>
          </cell>
          <cell r="G13">
            <v>0.21</v>
          </cell>
          <cell r="H13">
            <v>0.1</v>
          </cell>
          <cell r="I13">
            <v>0.26</v>
          </cell>
          <cell r="J13">
            <v>0.23</v>
          </cell>
          <cell r="K13">
            <v>0.90895300000000001</v>
          </cell>
          <cell r="L13">
            <v>0.90412700000000001</v>
          </cell>
          <cell r="M13">
            <v>0.79524799999999995</v>
          </cell>
          <cell r="N13" t="str">
            <v>-</v>
          </cell>
          <cell r="O13" t="str">
            <v>-</v>
          </cell>
          <cell r="P13">
            <v>0.405468</v>
          </cell>
          <cell r="Q13">
            <v>0.73351</v>
          </cell>
          <cell r="R13">
            <v>0.675234</v>
          </cell>
          <cell r="S13">
            <v>0.57152199999999997</v>
          </cell>
          <cell r="T13">
            <v>0.87705999999999995</v>
          </cell>
          <cell r="U13">
            <v>0.98501399999999995</v>
          </cell>
          <cell r="V13">
            <v>0.40632099999999999</v>
          </cell>
          <cell r="W13">
            <v>0.64238799999999996</v>
          </cell>
          <cell r="X13" t="str">
            <v>-</v>
          </cell>
          <cell r="Y13">
            <v>0.60386300000000004</v>
          </cell>
          <cell r="Z13">
            <v>0.69213100000000005</v>
          </cell>
          <cell r="AA13" t="str">
            <v>-</v>
          </cell>
          <cell r="AF13" t="str">
            <v>-</v>
          </cell>
          <cell r="AG13" t="str">
            <v>-</v>
          </cell>
          <cell r="AH13" t="str">
            <v>-</v>
          </cell>
          <cell r="AI13" t="str">
            <v>-</v>
          </cell>
        </row>
        <row r="14">
          <cell r="A14">
            <v>45108</v>
          </cell>
          <cell r="B14">
            <v>0.19</v>
          </cell>
          <cell r="C14">
            <v>0.49</v>
          </cell>
          <cell r="D14">
            <v>0.44</v>
          </cell>
          <cell r="E14">
            <v>0.11</v>
          </cell>
          <cell r="F14">
            <v>0.23</v>
          </cell>
          <cell r="G14">
            <v>0.2</v>
          </cell>
          <cell r="H14">
            <v>0.1</v>
          </cell>
          <cell r="I14">
            <v>0.26</v>
          </cell>
          <cell r="J14">
            <v>0.23</v>
          </cell>
          <cell r="K14">
            <v>0.91182600000000003</v>
          </cell>
          <cell r="L14">
            <v>0.90346499999999996</v>
          </cell>
          <cell r="M14">
            <v>0.79793800000000004</v>
          </cell>
          <cell r="N14" t="str">
            <v>-</v>
          </cell>
          <cell r="O14" t="str">
            <v>-</v>
          </cell>
          <cell r="P14">
            <v>0.40654200000000001</v>
          </cell>
          <cell r="Q14">
            <v>0.74491099999999999</v>
          </cell>
          <cell r="R14">
            <v>0.66311500000000001</v>
          </cell>
          <cell r="S14">
            <v>0.55914799999999998</v>
          </cell>
          <cell r="T14">
            <v>0.87506899999999999</v>
          </cell>
          <cell r="U14">
            <v>0.99625399999999997</v>
          </cell>
          <cell r="V14">
            <v>0.406364</v>
          </cell>
          <cell r="W14">
            <v>0.62401300000000004</v>
          </cell>
          <cell r="X14" t="str">
            <v>-</v>
          </cell>
          <cell r="Y14">
            <v>0.61327799999999999</v>
          </cell>
          <cell r="Z14">
            <v>0.69499599999999995</v>
          </cell>
          <cell r="AA14" t="str">
            <v>-</v>
          </cell>
          <cell r="AF14" t="str">
            <v>-</v>
          </cell>
          <cell r="AG14" t="str">
            <v>-</v>
          </cell>
          <cell r="AH14" t="str">
            <v>-</v>
          </cell>
          <cell r="AI14" t="str">
            <v>-</v>
          </cell>
        </row>
        <row r="15">
          <cell r="A15">
            <v>45078</v>
          </cell>
          <cell r="B15">
            <v>0.2</v>
          </cell>
          <cell r="C15">
            <v>0.49</v>
          </cell>
          <cell r="D15">
            <v>0.49</v>
          </cell>
          <cell r="E15">
            <v>0.11</v>
          </cell>
          <cell r="F15">
            <v>0.23</v>
          </cell>
          <cell r="G15">
            <v>0.21</v>
          </cell>
          <cell r="H15">
            <v>0.1</v>
          </cell>
          <cell r="I15">
            <v>0.26</v>
          </cell>
          <cell r="J15">
            <v>0.23</v>
          </cell>
          <cell r="K15">
            <v>0.90786900000000004</v>
          </cell>
          <cell r="L15">
            <v>0.88380700000000001</v>
          </cell>
          <cell r="M15">
            <v>0.78800000000000003</v>
          </cell>
          <cell r="N15" t="str">
            <v>-</v>
          </cell>
          <cell r="O15" t="str">
            <v>-</v>
          </cell>
          <cell r="P15">
            <v>0.40902899999999998</v>
          </cell>
          <cell r="Q15">
            <v>0.74491099999999999</v>
          </cell>
          <cell r="R15">
            <v>0.65855900000000001</v>
          </cell>
          <cell r="S15">
            <v>0.55188499999999996</v>
          </cell>
          <cell r="T15">
            <v>0.86288500000000001</v>
          </cell>
          <cell r="U15">
            <v>1.003757</v>
          </cell>
          <cell r="V15">
            <v>0.40809200000000001</v>
          </cell>
          <cell r="W15">
            <v>0.61480999999999997</v>
          </cell>
          <cell r="X15" t="str">
            <v>-</v>
          </cell>
          <cell r="Y15">
            <v>0.61170100000000005</v>
          </cell>
          <cell r="Z15">
            <v>0.683751</v>
          </cell>
          <cell r="AA15" t="str">
            <v>-</v>
          </cell>
          <cell r="AF15" t="str">
            <v>-</v>
          </cell>
          <cell r="AG15" t="str">
            <v>-</v>
          </cell>
          <cell r="AH15" t="str">
            <v>-</v>
          </cell>
          <cell r="AI15" t="str">
            <v>-</v>
          </cell>
        </row>
        <row r="16">
          <cell r="A16">
            <v>45047</v>
          </cell>
          <cell r="B16">
            <v>0.21</v>
          </cell>
          <cell r="C16">
            <v>0.49</v>
          </cell>
          <cell r="D16">
            <v>0.44</v>
          </cell>
          <cell r="E16">
            <v>0.11</v>
          </cell>
          <cell r="F16">
            <v>0.23</v>
          </cell>
          <cell r="G16">
            <v>0.22</v>
          </cell>
          <cell r="H16">
            <v>0.1</v>
          </cell>
          <cell r="I16">
            <v>0.26</v>
          </cell>
          <cell r="J16">
            <v>0.24</v>
          </cell>
          <cell r="K16">
            <v>0.90762200000000004</v>
          </cell>
          <cell r="L16">
            <v>0.87198900000000001</v>
          </cell>
          <cell r="M16">
            <v>0.802315</v>
          </cell>
          <cell r="N16" t="str">
            <v>-</v>
          </cell>
          <cell r="O16" t="str">
            <v>-</v>
          </cell>
          <cell r="P16">
            <v>0.40895999999999999</v>
          </cell>
          <cell r="Q16">
            <v>0.74432299999999996</v>
          </cell>
          <cell r="R16">
            <v>0.65887300000000004</v>
          </cell>
          <cell r="S16">
            <v>0.53758099999999998</v>
          </cell>
          <cell r="T16">
            <v>0.85867099999999996</v>
          </cell>
          <cell r="U16">
            <v>1.0382089999999999</v>
          </cell>
          <cell r="V16">
            <v>0.41006199999999998</v>
          </cell>
          <cell r="W16">
            <v>0.614178</v>
          </cell>
          <cell r="X16" t="str">
            <v>-</v>
          </cell>
          <cell r="Y16">
            <v>0.62217500000000003</v>
          </cell>
          <cell r="Z16">
            <v>0.70297500000000002</v>
          </cell>
          <cell r="AA16" t="str">
            <v>-</v>
          </cell>
          <cell r="AF16" t="str">
            <v>-</v>
          </cell>
          <cell r="AG16" t="str">
            <v>-</v>
          </cell>
          <cell r="AH16" t="str">
            <v>-</v>
          </cell>
          <cell r="AI16" t="str">
            <v>-</v>
          </cell>
        </row>
        <row r="17">
          <cell r="A17">
            <v>45017</v>
          </cell>
          <cell r="B17">
            <v>0.22</v>
          </cell>
          <cell r="C17">
            <v>0.49</v>
          </cell>
          <cell r="D17">
            <v>0.49</v>
          </cell>
          <cell r="E17">
            <v>0.1</v>
          </cell>
          <cell r="F17">
            <v>0.23</v>
          </cell>
          <cell r="G17">
            <v>0.22</v>
          </cell>
          <cell r="H17">
            <v>0.11</v>
          </cell>
          <cell r="I17">
            <v>0.26</v>
          </cell>
          <cell r="J17">
            <v>0.25</v>
          </cell>
          <cell r="K17">
            <v>0.91015800000000002</v>
          </cell>
          <cell r="L17">
            <v>0.87454200000000004</v>
          </cell>
          <cell r="M17">
            <v>0.79888300000000001</v>
          </cell>
          <cell r="N17" t="str">
            <v>-</v>
          </cell>
          <cell r="O17" t="str">
            <v>-</v>
          </cell>
          <cell r="P17">
            <v>0.40386899999999998</v>
          </cell>
          <cell r="Q17">
            <v>0.74020300000000006</v>
          </cell>
          <cell r="R17">
            <v>0.65571299999999999</v>
          </cell>
          <cell r="S17">
            <v>0.55055699999999996</v>
          </cell>
          <cell r="T17">
            <v>0.85885699999999998</v>
          </cell>
          <cell r="U17">
            <v>1.015404</v>
          </cell>
          <cell r="V17">
            <v>0.40348600000000001</v>
          </cell>
          <cell r="W17">
            <v>0.61762799999999995</v>
          </cell>
          <cell r="X17" t="str">
            <v>-</v>
          </cell>
          <cell r="Y17">
            <v>0.63868599999999998</v>
          </cell>
          <cell r="Z17">
            <v>0.71133100000000005</v>
          </cell>
          <cell r="AA17" t="str">
            <v>-</v>
          </cell>
          <cell r="AF17" t="str">
            <v>-</v>
          </cell>
          <cell r="AG17" t="str">
            <v>-</v>
          </cell>
          <cell r="AH17" t="str">
            <v>-</v>
          </cell>
          <cell r="AI17" t="str">
            <v>-</v>
          </cell>
        </row>
        <row r="18">
          <cell r="A18">
            <v>44986</v>
          </cell>
          <cell r="B18">
            <v>0.21</v>
          </cell>
          <cell r="C18">
            <v>0.49</v>
          </cell>
          <cell r="D18">
            <v>0.43</v>
          </cell>
          <cell r="E18">
            <v>0.09</v>
          </cell>
          <cell r="F18">
            <v>0.23</v>
          </cell>
          <cell r="G18">
            <v>0.21</v>
          </cell>
          <cell r="H18">
            <v>0.1</v>
          </cell>
          <cell r="I18">
            <v>0.26</v>
          </cell>
          <cell r="J18">
            <v>0.25</v>
          </cell>
          <cell r="K18">
            <v>0.91381999999999997</v>
          </cell>
          <cell r="L18">
            <v>0.86309999999999998</v>
          </cell>
          <cell r="M18">
            <v>0.79296299999999997</v>
          </cell>
          <cell r="N18" t="str">
            <v>-</v>
          </cell>
          <cell r="O18" t="str">
            <v>-</v>
          </cell>
          <cell r="P18">
            <v>0.40856300000000001</v>
          </cell>
          <cell r="Q18">
            <v>0.74035799999999996</v>
          </cell>
          <cell r="R18">
            <v>0.64571299999999998</v>
          </cell>
          <cell r="S18">
            <v>0.56166400000000005</v>
          </cell>
          <cell r="T18">
            <v>0.84953999999999996</v>
          </cell>
          <cell r="U18">
            <v>1.008216</v>
          </cell>
          <cell r="V18">
            <v>0.40568100000000001</v>
          </cell>
          <cell r="W18">
            <v>0.61631499999999995</v>
          </cell>
          <cell r="X18" t="str">
            <v>-</v>
          </cell>
          <cell r="Y18">
            <v>0.63827699999999998</v>
          </cell>
          <cell r="Z18">
            <v>0.71079499999999995</v>
          </cell>
          <cell r="AA18" t="str">
            <v>-</v>
          </cell>
          <cell r="AF18" t="str">
            <v>-</v>
          </cell>
          <cell r="AG18" t="str">
            <v>-</v>
          </cell>
          <cell r="AH18" t="str">
            <v>-</v>
          </cell>
          <cell r="AI18" t="str">
            <v>-</v>
          </cell>
        </row>
        <row r="19">
          <cell r="A19">
            <v>44958</v>
          </cell>
          <cell r="B19">
            <v>0.2</v>
          </cell>
          <cell r="C19">
            <v>0.49</v>
          </cell>
          <cell r="D19">
            <v>0.44</v>
          </cell>
          <cell r="E19">
            <v>0.1</v>
          </cell>
          <cell r="F19">
            <v>0.23</v>
          </cell>
          <cell r="G19">
            <v>0.21</v>
          </cell>
          <cell r="H19">
            <v>0.1</v>
          </cell>
          <cell r="I19">
            <v>0.26</v>
          </cell>
          <cell r="J19">
            <v>0.25</v>
          </cell>
          <cell r="K19">
            <v>0.91875399999999996</v>
          </cell>
          <cell r="L19">
            <v>0.893729</v>
          </cell>
          <cell r="M19">
            <v>0.79422300000000001</v>
          </cell>
          <cell r="N19" t="str">
            <v>-</v>
          </cell>
          <cell r="O19" t="str">
            <v>-</v>
          </cell>
          <cell r="P19">
            <v>0.40430100000000002</v>
          </cell>
          <cell r="Q19">
            <v>0.73995699999999998</v>
          </cell>
          <cell r="R19">
            <v>0.64315100000000003</v>
          </cell>
          <cell r="S19">
            <v>0.56916900000000004</v>
          </cell>
          <cell r="T19">
            <v>0.86791099999999999</v>
          </cell>
          <cell r="U19">
            <v>1.023685</v>
          </cell>
          <cell r="V19">
            <v>0.40447</v>
          </cell>
          <cell r="W19">
            <v>0.61985199999999996</v>
          </cell>
          <cell r="X19" t="str">
            <v>-</v>
          </cell>
          <cell r="Y19">
            <v>0.63448800000000005</v>
          </cell>
          <cell r="Z19">
            <v>0.72728999999999999</v>
          </cell>
          <cell r="AA19" t="str">
            <v>-</v>
          </cell>
          <cell r="AF19" t="str">
            <v>-</v>
          </cell>
          <cell r="AG19" t="str">
            <v>-</v>
          </cell>
          <cell r="AH19" t="str">
            <v>-</v>
          </cell>
          <cell r="AI19" t="str">
            <v>-</v>
          </cell>
        </row>
        <row r="20">
          <cell r="A20">
            <v>44927</v>
          </cell>
          <cell r="B20">
            <v>0.21</v>
          </cell>
          <cell r="C20">
            <v>0.49</v>
          </cell>
          <cell r="D20">
            <v>0.49</v>
          </cell>
          <cell r="E20">
            <v>0.11</v>
          </cell>
          <cell r="F20">
            <v>0.23</v>
          </cell>
          <cell r="G20">
            <v>0.21</v>
          </cell>
          <cell r="H20">
            <v>0.1</v>
          </cell>
          <cell r="I20">
            <v>0.26</v>
          </cell>
          <cell r="J20">
            <v>0.25</v>
          </cell>
          <cell r="K20">
            <v>0.91256899999999996</v>
          </cell>
          <cell r="L20">
            <v>0.866344</v>
          </cell>
          <cell r="M20">
            <v>0.79261899999999996</v>
          </cell>
          <cell r="N20" t="str">
            <v>-</v>
          </cell>
          <cell r="O20" t="str">
            <v>-</v>
          </cell>
          <cell r="P20">
            <v>0.39430300000000001</v>
          </cell>
          <cell r="Q20">
            <v>0.73663400000000001</v>
          </cell>
          <cell r="R20">
            <v>0.63552200000000003</v>
          </cell>
          <cell r="S20">
            <v>0.56049199999999999</v>
          </cell>
          <cell r="T20">
            <v>0.85057499999999997</v>
          </cell>
          <cell r="U20">
            <v>0.99836999999999998</v>
          </cell>
          <cell r="V20">
            <v>0.39827499999999999</v>
          </cell>
          <cell r="W20">
            <v>0.60542799999999997</v>
          </cell>
          <cell r="X20" t="str">
            <v>-</v>
          </cell>
          <cell r="Y20">
            <v>0.60209599999999996</v>
          </cell>
          <cell r="Z20">
            <v>0.69959899999999997</v>
          </cell>
          <cell r="AA20" t="str">
            <v>-</v>
          </cell>
          <cell r="AF20" t="str">
            <v>-</v>
          </cell>
          <cell r="AG20" t="str">
            <v>-</v>
          </cell>
          <cell r="AH20" t="str">
            <v>-</v>
          </cell>
          <cell r="AI20" t="str">
            <v>-</v>
          </cell>
        </row>
        <row r="21">
          <cell r="A21">
            <v>44896</v>
          </cell>
          <cell r="B21">
            <v>0.19</v>
          </cell>
          <cell r="C21">
            <v>0.48</v>
          </cell>
          <cell r="D21">
            <v>0.44</v>
          </cell>
          <cell r="E21">
            <v>0.11</v>
          </cell>
          <cell r="F21">
            <v>0.24</v>
          </cell>
          <cell r="G21">
            <v>0.21</v>
          </cell>
          <cell r="H21">
            <v>0.1</v>
          </cell>
          <cell r="I21">
            <v>0.25</v>
          </cell>
          <cell r="J21">
            <v>0.24</v>
          </cell>
          <cell r="K21">
            <v>0.88144</v>
          </cell>
          <cell r="L21">
            <v>0.82834700000000006</v>
          </cell>
          <cell r="M21">
            <v>0.77335699999999996</v>
          </cell>
          <cell r="N21" t="str">
            <v>-</v>
          </cell>
          <cell r="O21" t="str">
            <v>-</v>
          </cell>
          <cell r="P21">
            <v>0.38772000000000001</v>
          </cell>
          <cell r="Q21">
            <v>0.724769</v>
          </cell>
          <cell r="R21">
            <v>0.62346100000000004</v>
          </cell>
          <cell r="S21">
            <v>0.53426399999999996</v>
          </cell>
          <cell r="T21">
            <v>0.82045199999999996</v>
          </cell>
          <cell r="U21">
            <v>0.98125600000000002</v>
          </cell>
          <cell r="V21">
            <v>0.390241</v>
          </cell>
          <cell r="W21">
            <v>0.58889499999999995</v>
          </cell>
          <cell r="X21" t="str">
            <v>-</v>
          </cell>
          <cell r="Y21">
            <v>0.59207100000000001</v>
          </cell>
          <cell r="Z21">
            <v>0.68541200000000002</v>
          </cell>
          <cell r="AA21" t="str">
            <v>-</v>
          </cell>
          <cell r="AF21" t="str">
            <v>-</v>
          </cell>
          <cell r="AG21" t="str">
            <v>-</v>
          </cell>
          <cell r="AH21" t="str">
            <v>-</v>
          </cell>
          <cell r="AI21" t="str">
            <v>-</v>
          </cell>
        </row>
        <row r="22">
          <cell r="A22">
            <v>44866</v>
          </cell>
          <cell r="B22">
            <v>0.19</v>
          </cell>
          <cell r="C22">
            <v>0.48</v>
          </cell>
          <cell r="D22">
            <v>0.49</v>
          </cell>
          <cell r="E22">
            <v>0.12</v>
          </cell>
          <cell r="F22">
            <v>0.24</v>
          </cell>
          <cell r="G22">
            <v>0.21</v>
          </cell>
          <cell r="H22">
            <v>0.11</v>
          </cell>
          <cell r="I22">
            <v>0.25</v>
          </cell>
          <cell r="J22">
            <v>0.23</v>
          </cell>
          <cell r="K22">
            <v>0.880467</v>
          </cell>
          <cell r="L22">
            <v>0.82602399999999998</v>
          </cell>
          <cell r="M22">
            <v>0.77705999999999997</v>
          </cell>
          <cell r="N22" t="str">
            <v>-</v>
          </cell>
          <cell r="O22" t="str">
            <v>-</v>
          </cell>
          <cell r="P22">
            <v>0.385465</v>
          </cell>
          <cell r="Q22">
            <v>0.72479400000000005</v>
          </cell>
          <cell r="R22">
            <v>0.62096799999999996</v>
          </cell>
          <cell r="S22">
            <v>0.52475000000000005</v>
          </cell>
          <cell r="T22">
            <v>0.81899200000000005</v>
          </cell>
          <cell r="U22">
            <v>0.979958</v>
          </cell>
          <cell r="V22">
            <v>0.390791</v>
          </cell>
          <cell r="W22">
            <v>0.57989800000000002</v>
          </cell>
          <cell r="X22" t="str">
            <v>-</v>
          </cell>
          <cell r="Y22">
            <v>0.58894299999999999</v>
          </cell>
          <cell r="Z22">
            <v>0.67113299999999998</v>
          </cell>
          <cell r="AA22" t="str">
            <v>-</v>
          </cell>
          <cell r="AF22" t="str">
            <v>-</v>
          </cell>
          <cell r="AG22" t="str">
            <v>-</v>
          </cell>
          <cell r="AH22" t="str">
            <v>-</v>
          </cell>
          <cell r="AI22" t="str">
            <v>-</v>
          </cell>
        </row>
        <row r="23">
          <cell r="A23">
            <v>44835</v>
          </cell>
          <cell r="B23">
            <v>0.2</v>
          </cell>
          <cell r="C23">
            <v>0.48</v>
          </cell>
          <cell r="D23">
            <v>0.49</v>
          </cell>
          <cell r="E23">
            <v>0.13</v>
          </cell>
          <cell r="F23">
            <v>0.24</v>
          </cell>
          <cell r="G23">
            <v>0.21</v>
          </cell>
          <cell r="H23">
            <v>0.11</v>
          </cell>
          <cell r="I23">
            <v>0.25</v>
          </cell>
          <cell r="J23">
            <v>0.23</v>
          </cell>
          <cell r="K23">
            <v>0.88517800000000002</v>
          </cell>
          <cell r="L23">
            <v>0.85970400000000002</v>
          </cell>
          <cell r="M23">
            <v>0.774899</v>
          </cell>
          <cell r="N23" t="str">
            <v>-</v>
          </cell>
          <cell r="O23" t="str">
            <v>-</v>
          </cell>
          <cell r="P23">
            <v>0.38774599999999998</v>
          </cell>
          <cell r="Q23">
            <v>0.72479400000000005</v>
          </cell>
          <cell r="R23">
            <v>0.61337299999999995</v>
          </cell>
          <cell r="S23">
            <v>0.55576199999999998</v>
          </cell>
          <cell r="T23">
            <v>0.84015099999999998</v>
          </cell>
          <cell r="U23">
            <v>0.988093</v>
          </cell>
          <cell r="V23">
            <v>0.39563300000000001</v>
          </cell>
          <cell r="W23">
            <v>0.58815600000000001</v>
          </cell>
          <cell r="X23" t="str">
            <v>-</v>
          </cell>
          <cell r="Y23">
            <v>0.59165500000000004</v>
          </cell>
          <cell r="Z23">
            <v>0.68037000000000003</v>
          </cell>
          <cell r="AA23" t="str">
            <v>-</v>
          </cell>
          <cell r="AF23" t="str">
            <v>-</v>
          </cell>
          <cell r="AG23" t="str">
            <v>-</v>
          </cell>
          <cell r="AH23" t="str">
            <v>-</v>
          </cell>
          <cell r="AI23" t="str">
            <v>-</v>
          </cell>
        </row>
        <row r="24">
          <cell r="A24">
            <v>44805</v>
          </cell>
          <cell r="B24">
            <v>0.21</v>
          </cell>
          <cell r="C24">
            <v>0.48</v>
          </cell>
          <cell r="D24">
            <v>0.45</v>
          </cell>
          <cell r="E24">
            <v>0.11</v>
          </cell>
          <cell r="F24">
            <v>0.23</v>
          </cell>
          <cell r="G24">
            <v>0.22</v>
          </cell>
          <cell r="H24">
            <v>0.11</v>
          </cell>
          <cell r="I24">
            <v>0.25</v>
          </cell>
          <cell r="J24">
            <v>0.23</v>
          </cell>
          <cell r="K24">
            <v>0.86620799999999998</v>
          </cell>
          <cell r="L24">
            <v>0.85259700000000005</v>
          </cell>
          <cell r="M24">
            <v>0.77614300000000003</v>
          </cell>
          <cell r="N24" t="str">
            <v>-</v>
          </cell>
          <cell r="O24" t="str">
            <v>-</v>
          </cell>
          <cell r="P24">
            <v>0.38590099999999999</v>
          </cell>
          <cell r="Q24">
            <v>0.71888700000000005</v>
          </cell>
          <cell r="R24">
            <v>0.61408399999999996</v>
          </cell>
          <cell r="S24">
            <v>0.53823299999999996</v>
          </cell>
          <cell r="T24">
            <v>0.83459099999999997</v>
          </cell>
          <cell r="U24">
            <v>0.98199999999999998</v>
          </cell>
          <cell r="V24">
            <v>0.39474799999999999</v>
          </cell>
          <cell r="W24">
            <v>0.58348199999999995</v>
          </cell>
          <cell r="X24" t="str">
            <v>-</v>
          </cell>
          <cell r="Y24">
            <v>0.58928000000000003</v>
          </cell>
          <cell r="Z24">
            <v>0.69733699999999998</v>
          </cell>
          <cell r="AA24" t="str">
            <v>-</v>
          </cell>
          <cell r="AF24" t="str">
            <v>-</v>
          </cell>
          <cell r="AG24" t="str">
            <v>-</v>
          </cell>
          <cell r="AH24" t="str">
            <v>-</v>
          </cell>
          <cell r="AI24" t="str">
            <v>-</v>
          </cell>
        </row>
        <row r="25">
          <cell r="A25">
            <v>44774</v>
          </cell>
          <cell r="B25">
            <v>0.21</v>
          </cell>
          <cell r="C25">
            <v>0.48</v>
          </cell>
          <cell r="D25">
            <v>0.46</v>
          </cell>
          <cell r="E25">
            <v>0.11</v>
          </cell>
          <cell r="F25">
            <v>0.23</v>
          </cell>
          <cell r="G25">
            <v>0.21</v>
          </cell>
          <cell r="H25">
            <v>0.11</v>
          </cell>
          <cell r="I25">
            <v>0.25</v>
          </cell>
          <cell r="J25">
            <v>0.23</v>
          </cell>
          <cell r="K25">
            <v>0.85821199999999997</v>
          </cell>
          <cell r="L25">
            <v>0.86762899999999998</v>
          </cell>
          <cell r="M25">
            <v>0.77614300000000003</v>
          </cell>
          <cell r="N25" t="str">
            <v>-</v>
          </cell>
          <cell r="O25" t="str">
            <v>-</v>
          </cell>
          <cell r="P25">
            <v>0.38590099999999999</v>
          </cell>
          <cell r="Q25">
            <v>0.71836</v>
          </cell>
          <cell r="R25">
            <v>0.61972300000000002</v>
          </cell>
          <cell r="S25">
            <v>0.54333100000000001</v>
          </cell>
          <cell r="T25">
            <v>0.84183600000000003</v>
          </cell>
          <cell r="U25">
            <v>0.98701399999999995</v>
          </cell>
          <cell r="V25">
            <v>0.39297799999999999</v>
          </cell>
          <cell r="W25">
            <v>0.58750500000000005</v>
          </cell>
          <cell r="X25" t="str">
            <v>-</v>
          </cell>
          <cell r="Y25">
            <v>0.58777000000000001</v>
          </cell>
          <cell r="Z25">
            <v>0.657999</v>
          </cell>
          <cell r="AA25" t="str">
            <v>-</v>
          </cell>
          <cell r="AF25" t="str">
            <v>-</v>
          </cell>
          <cell r="AG25" t="str">
            <v>-</v>
          </cell>
          <cell r="AH25" t="str">
            <v>-</v>
          </cell>
          <cell r="AI25" t="str">
            <v>-</v>
          </cell>
        </row>
        <row r="26">
          <cell r="A26">
            <v>44743</v>
          </cell>
          <cell r="B26">
            <v>0.2</v>
          </cell>
          <cell r="C26">
            <v>0.48</v>
          </cell>
          <cell r="D26">
            <v>0.49</v>
          </cell>
          <cell r="E26">
            <v>0.12</v>
          </cell>
          <cell r="F26">
            <v>0.23</v>
          </cell>
          <cell r="G26">
            <v>0.21</v>
          </cell>
          <cell r="H26">
            <v>0.11</v>
          </cell>
          <cell r="I26">
            <v>0.25</v>
          </cell>
          <cell r="J26">
            <v>0.22</v>
          </cell>
          <cell r="K26">
            <v>0.85558100000000004</v>
          </cell>
          <cell r="L26">
            <v>0.85697800000000002</v>
          </cell>
          <cell r="M26">
            <v>0.77526099999999998</v>
          </cell>
          <cell r="N26" t="str">
            <v>-</v>
          </cell>
          <cell r="O26" t="str">
            <v>-</v>
          </cell>
          <cell r="P26">
            <v>0.38608900000000002</v>
          </cell>
          <cell r="Q26">
            <v>0.71574400000000005</v>
          </cell>
          <cell r="R26">
            <v>0.61714100000000005</v>
          </cell>
          <cell r="S26">
            <v>0.54989100000000002</v>
          </cell>
          <cell r="T26">
            <v>0.83415399999999995</v>
          </cell>
          <cell r="U26">
            <v>0.96560599999999996</v>
          </cell>
          <cell r="V26">
            <v>0.39705200000000002</v>
          </cell>
          <cell r="W26">
            <v>0.59238800000000003</v>
          </cell>
          <cell r="X26" t="str">
            <v>-</v>
          </cell>
          <cell r="Y26">
            <v>0.58852599999999999</v>
          </cell>
          <cell r="Z26">
            <v>0.65183400000000002</v>
          </cell>
          <cell r="AA26" t="str">
            <v>-</v>
          </cell>
          <cell r="AF26" t="str">
            <v>-</v>
          </cell>
          <cell r="AG26" t="str">
            <v>-</v>
          </cell>
          <cell r="AH26" t="str">
            <v>-</v>
          </cell>
          <cell r="AI26" t="str">
            <v>-</v>
          </cell>
        </row>
        <row r="27">
          <cell r="A27">
            <v>44713</v>
          </cell>
          <cell r="B27">
            <v>0.2</v>
          </cell>
          <cell r="C27">
            <v>0.48</v>
          </cell>
          <cell r="D27">
            <v>0.47</v>
          </cell>
          <cell r="E27">
            <v>0.11</v>
          </cell>
          <cell r="F27">
            <v>0.23</v>
          </cell>
          <cell r="G27">
            <v>0.22</v>
          </cell>
          <cell r="H27">
            <v>0.1</v>
          </cell>
          <cell r="I27">
            <v>0.25</v>
          </cell>
          <cell r="J27">
            <v>0.22</v>
          </cell>
          <cell r="K27">
            <v>0.85319800000000001</v>
          </cell>
          <cell r="L27">
            <v>0.83413000000000004</v>
          </cell>
          <cell r="M27">
            <v>0.77484900000000001</v>
          </cell>
          <cell r="N27" t="str">
            <v>-</v>
          </cell>
          <cell r="O27" t="str">
            <v>-</v>
          </cell>
          <cell r="P27">
            <v>0.367201</v>
          </cell>
          <cell r="Q27">
            <v>0.71231900000000004</v>
          </cell>
          <cell r="R27">
            <v>0.60686499999999999</v>
          </cell>
          <cell r="S27">
            <v>0.53995199999999999</v>
          </cell>
          <cell r="T27">
            <v>0.82206100000000004</v>
          </cell>
          <cell r="U27">
            <v>0.97148400000000001</v>
          </cell>
          <cell r="V27">
            <v>0.38544499999999998</v>
          </cell>
          <cell r="W27">
            <v>0.57946200000000003</v>
          </cell>
          <cell r="X27" t="str">
            <v>-</v>
          </cell>
          <cell r="Y27">
            <v>0.58923499999999995</v>
          </cell>
          <cell r="Z27">
            <v>0.668014</v>
          </cell>
          <cell r="AA27" t="str">
            <v>-</v>
          </cell>
          <cell r="AF27" t="str">
            <v>-</v>
          </cell>
          <cell r="AG27" t="str">
            <v>-</v>
          </cell>
          <cell r="AH27" t="str">
            <v>-</v>
          </cell>
          <cell r="AI27" t="str">
            <v>-</v>
          </cell>
        </row>
        <row r="28">
          <cell r="A28">
            <v>44682</v>
          </cell>
          <cell r="B28">
            <v>0.2</v>
          </cell>
          <cell r="C28">
            <v>0.48</v>
          </cell>
          <cell r="D28">
            <v>0.49</v>
          </cell>
          <cell r="E28">
            <v>0.1</v>
          </cell>
          <cell r="F28">
            <v>0.23</v>
          </cell>
          <cell r="G28">
            <v>0.22</v>
          </cell>
          <cell r="H28">
            <v>0.1</v>
          </cell>
          <cell r="I28">
            <v>0.25</v>
          </cell>
          <cell r="J28">
            <v>0.24</v>
          </cell>
          <cell r="K28">
            <v>0.84492400000000001</v>
          </cell>
          <cell r="L28">
            <v>0.82434700000000005</v>
          </cell>
          <cell r="M28">
            <v>0.77708600000000005</v>
          </cell>
          <cell r="N28" t="str">
            <v>-</v>
          </cell>
          <cell r="O28" t="str">
            <v>-</v>
          </cell>
          <cell r="P28">
            <v>0.380579</v>
          </cell>
          <cell r="Q28">
            <v>0.71296199999999998</v>
          </cell>
          <cell r="R28">
            <v>0.60801700000000003</v>
          </cell>
          <cell r="S28">
            <v>0.53730299999999998</v>
          </cell>
          <cell r="T28">
            <v>0.816716</v>
          </cell>
          <cell r="U28">
            <v>0.97170699999999999</v>
          </cell>
          <cell r="V28">
            <v>0.39882299999999998</v>
          </cell>
          <cell r="W28">
            <v>0.57947599999999999</v>
          </cell>
          <cell r="X28" t="str">
            <v>-</v>
          </cell>
          <cell r="Y28">
            <v>0.58128100000000005</v>
          </cell>
          <cell r="Z28">
            <v>0.66409700000000005</v>
          </cell>
          <cell r="AA28" t="str">
            <v>-</v>
          </cell>
          <cell r="AF28" t="str">
            <v>-</v>
          </cell>
          <cell r="AG28" t="str">
            <v>-</v>
          </cell>
          <cell r="AH28" t="str">
            <v>-</v>
          </cell>
          <cell r="AI28" t="str">
            <v>-</v>
          </cell>
        </row>
        <row r="29">
          <cell r="A29">
            <v>44652</v>
          </cell>
          <cell r="B29">
            <v>0.19</v>
          </cell>
          <cell r="C29">
            <v>0.48</v>
          </cell>
          <cell r="D29">
            <v>0.49</v>
          </cell>
          <cell r="E29">
            <v>0.1</v>
          </cell>
          <cell r="F29">
            <v>0.23</v>
          </cell>
          <cell r="G29">
            <v>0.22</v>
          </cell>
          <cell r="H29">
            <v>0.1</v>
          </cell>
          <cell r="I29">
            <v>0.25</v>
          </cell>
          <cell r="J29">
            <v>0.24</v>
          </cell>
          <cell r="K29">
            <v>0.84121999999999997</v>
          </cell>
          <cell r="L29">
            <v>0.82286199999999998</v>
          </cell>
          <cell r="M29">
            <v>0.77543899999999999</v>
          </cell>
          <cell r="N29" t="str">
            <v>-</v>
          </cell>
          <cell r="O29" t="str">
            <v>-</v>
          </cell>
          <cell r="P29">
            <v>0.38871099999999997</v>
          </cell>
          <cell r="Q29">
            <v>0.68100899999999998</v>
          </cell>
          <cell r="R29">
            <v>0.627695</v>
          </cell>
          <cell r="S29">
            <v>0.53445399999999998</v>
          </cell>
          <cell r="T29">
            <v>0.81164800000000004</v>
          </cell>
          <cell r="U29">
            <v>0.98009999999999997</v>
          </cell>
          <cell r="V29">
            <v>0.41186499999999998</v>
          </cell>
          <cell r="W29">
            <v>0.58402100000000001</v>
          </cell>
          <cell r="X29" t="str">
            <v>-</v>
          </cell>
          <cell r="Y29">
            <v>0.58761600000000003</v>
          </cell>
          <cell r="Z29">
            <v>0.68213000000000001</v>
          </cell>
          <cell r="AA29" t="str">
            <v>-</v>
          </cell>
          <cell r="AF29" t="str">
            <v>-</v>
          </cell>
          <cell r="AG29" t="str">
            <v>-</v>
          </cell>
          <cell r="AH29" t="str">
            <v>-</v>
          </cell>
          <cell r="AI29" t="str">
            <v>-</v>
          </cell>
        </row>
        <row r="30">
          <cell r="A30">
            <v>44621</v>
          </cell>
          <cell r="B30">
            <v>0.2</v>
          </cell>
          <cell r="C30">
            <v>0.48</v>
          </cell>
          <cell r="D30">
            <v>0.47</v>
          </cell>
          <cell r="E30">
            <v>0.1</v>
          </cell>
          <cell r="F30">
            <v>0.23</v>
          </cell>
          <cell r="G30">
            <v>0.22</v>
          </cell>
          <cell r="H30">
            <v>0.09</v>
          </cell>
          <cell r="I30">
            <v>0.25</v>
          </cell>
          <cell r="J30">
            <v>0.23</v>
          </cell>
          <cell r="K30">
            <v>0.84323599999999999</v>
          </cell>
          <cell r="L30">
            <v>0.84114599999999995</v>
          </cell>
          <cell r="M30">
            <v>0.77543899999999999</v>
          </cell>
          <cell r="N30" t="str">
            <v>-</v>
          </cell>
          <cell r="O30" t="str">
            <v>-</v>
          </cell>
          <cell r="P30">
            <v>0.38133800000000001</v>
          </cell>
          <cell r="Q30">
            <v>0.67566199999999998</v>
          </cell>
          <cell r="R30">
            <v>0.62803399999999998</v>
          </cell>
          <cell r="S30">
            <v>0.53338700000000006</v>
          </cell>
          <cell r="T30">
            <v>0.82359599999999999</v>
          </cell>
          <cell r="U30">
            <v>0.96860500000000005</v>
          </cell>
          <cell r="V30">
            <v>0.40510200000000002</v>
          </cell>
          <cell r="W30">
            <v>0.58375699999999997</v>
          </cell>
          <cell r="X30" t="str">
            <v>-</v>
          </cell>
          <cell r="Y30">
            <v>0.59075299999999997</v>
          </cell>
          <cell r="Z30">
            <v>0.66676199999999997</v>
          </cell>
          <cell r="AA30" t="str">
            <v>-</v>
          </cell>
          <cell r="AF30" t="str">
            <v>-</v>
          </cell>
          <cell r="AG30" t="str">
            <v>-</v>
          </cell>
          <cell r="AH30" t="str">
            <v>-</v>
          </cell>
          <cell r="AI30" t="str">
            <v>-</v>
          </cell>
        </row>
        <row r="31">
          <cell r="A31">
            <v>44593</v>
          </cell>
          <cell r="B31">
            <v>0.2</v>
          </cell>
          <cell r="C31">
            <v>0.48</v>
          </cell>
          <cell r="D31">
            <v>0.47</v>
          </cell>
          <cell r="E31">
            <v>0.1</v>
          </cell>
          <cell r="F31">
            <v>0.23</v>
          </cell>
          <cell r="G31">
            <v>0.22</v>
          </cell>
          <cell r="H31">
            <v>0.1</v>
          </cell>
          <cell r="I31">
            <v>0.25</v>
          </cell>
          <cell r="J31">
            <v>0.23</v>
          </cell>
          <cell r="K31">
            <v>0.844615</v>
          </cell>
          <cell r="L31">
            <v>0.84297</v>
          </cell>
          <cell r="M31">
            <v>0.77348600000000001</v>
          </cell>
          <cell r="N31" t="str">
            <v>-</v>
          </cell>
          <cell r="O31" t="str">
            <v>-</v>
          </cell>
          <cell r="P31">
            <v>0.38111499999999998</v>
          </cell>
          <cell r="Q31">
            <v>0.687809</v>
          </cell>
          <cell r="R31">
            <v>0.62423399999999996</v>
          </cell>
          <cell r="S31">
            <v>0.53545399999999999</v>
          </cell>
          <cell r="T31">
            <v>0.82510499999999998</v>
          </cell>
          <cell r="U31">
            <v>0.98059200000000002</v>
          </cell>
          <cell r="V31">
            <v>0.40650799999999998</v>
          </cell>
          <cell r="W31">
            <v>0.58266499999999999</v>
          </cell>
          <cell r="X31" t="str">
            <v>-</v>
          </cell>
          <cell r="Y31">
            <v>0.58824500000000002</v>
          </cell>
          <cell r="Z31">
            <v>0.64410500000000004</v>
          </cell>
          <cell r="AA31" t="str">
            <v>-</v>
          </cell>
          <cell r="AF31" t="str">
            <v>-</v>
          </cell>
          <cell r="AG31" t="str">
            <v>-</v>
          </cell>
          <cell r="AH31" t="str">
            <v>-</v>
          </cell>
          <cell r="AI31" t="str">
            <v>-</v>
          </cell>
        </row>
        <row r="32">
          <cell r="A32">
            <v>44562</v>
          </cell>
          <cell r="B32">
            <v>0.18</v>
          </cell>
          <cell r="C32">
            <v>0.48</v>
          </cell>
          <cell r="D32">
            <v>0.49</v>
          </cell>
          <cell r="E32">
            <v>0.1</v>
          </cell>
          <cell r="F32">
            <v>0.23</v>
          </cell>
          <cell r="G32">
            <v>0.22</v>
          </cell>
          <cell r="H32">
            <v>0.1</v>
          </cell>
          <cell r="I32">
            <v>0.25</v>
          </cell>
          <cell r="J32">
            <v>0.23</v>
          </cell>
          <cell r="K32">
            <v>0.84540999999999999</v>
          </cell>
          <cell r="L32">
            <v>0.81701800000000002</v>
          </cell>
          <cell r="M32">
            <v>0.77347900000000003</v>
          </cell>
          <cell r="N32" t="str">
            <v>-</v>
          </cell>
          <cell r="O32" t="str">
            <v>-</v>
          </cell>
          <cell r="P32">
            <v>0.37853900000000001</v>
          </cell>
          <cell r="Q32">
            <v>0.68260600000000005</v>
          </cell>
          <cell r="R32">
            <v>0.63449599999999995</v>
          </cell>
          <cell r="S32">
            <v>0.53285199999999999</v>
          </cell>
          <cell r="T32">
            <v>0.80897799999999997</v>
          </cell>
          <cell r="U32">
            <v>0.97437700000000005</v>
          </cell>
          <cell r="V32">
            <v>0.40265299999999998</v>
          </cell>
          <cell r="W32">
            <v>0.58141699999999996</v>
          </cell>
          <cell r="X32" t="str">
            <v>-</v>
          </cell>
          <cell r="Y32">
            <v>0.59826400000000002</v>
          </cell>
          <cell r="Z32">
            <v>0.64299799999999996</v>
          </cell>
          <cell r="AA32" t="str">
            <v>-</v>
          </cell>
          <cell r="AF32" t="str">
            <v>-</v>
          </cell>
          <cell r="AG32" t="str">
            <v>-</v>
          </cell>
          <cell r="AH32" t="str">
            <v>-</v>
          </cell>
          <cell r="AI32" t="str">
            <v>-</v>
          </cell>
        </row>
        <row r="33">
          <cell r="A33">
            <v>44531</v>
          </cell>
          <cell r="B33">
            <v>0.19</v>
          </cell>
          <cell r="C33">
            <v>0.47</v>
          </cell>
          <cell r="D33">
            <v>0.49</v>
          </cell>
          <cell r="E33">
            <v>0.15</v>
          </cell>
          <cell r="F33">
            <v>0.23</v>
          </cell>
          <cell r="G33">
            <v>0.21</v>
          </cell>
          <cell r="H33">
            <v>0.15</v>
          </cell>
          <cell r="I33">
            <v>0.24</v>
          </cell>
          <cell r="J33">
            <v>0.22</v>
          </cell>
          <cell r="K33">
            <v>0.84127700000000005</v>
          </cell>
          <cell r="L33">
            <v>0.820546</v>
          </cell>
          <cell r="M33">
            <v>0.77203900000000003</v>
          </cell>
          <cell r="N33" t="str">
            <v>-</v>
          </cell>
          <cell r="O33" t="str">
            <v>-</v>
          </cell>
          <cell r="P33">
            <v>0.37879800000000002</v>
          </cell>
          <cell r="Q33">
            <v>0.67882699999999996</v>
          </cell>
          <cell r="R33">
            <v>0.63501099999999999</v>
          </cell>
          <cell r="S33">
            <v>0.53164900000000004</v>
          </cell>
          <cell r="T33">
            <v>0.81798999999999999</v>
          </cell>
          <cell r="U33">
            <v>0.961453</v>
          </cell>
          <cell r="V33">
            <v>0.40505000000000002</v>
          </cell>
          <cell r="W33">
            <v>0.58424200000000004</v>
          </cell>
          <cell r="X33" t="str">
            <v>-</v>
          </cell>
          <cell r="Y33">
            <v>0.58504699999999998</v>
          </cell>
          <cell r="Z33">
            <v>0.65972799999999998</v>
          </cell>
          <cell r="AA33" t="str">
            <v>-</v>
          </cell>
          <cell r="AF33" t="str">
            <v>-</v>
          </cell>
          <cell r="AG33" t="str">
            <v>-</v>
          </cell>
          <cell r="AH33" t="str">
            <v>-</v>
          </cell>
          <cell r="AI33" t="str">
            <v>-</v>
          </cell>
        </row>
        <row r="34">
          <cell r="A34">
            <v>44501</v>
          </cell>
          <cell r="B34">
            <v>0.19</v>
          </cell>
          <cell r="C34">
            <v>0.47</v>
          </cell>
          <cell r="D34">
            <v>0.48</v>
          </cell>
          <cell r="E34">
            <v>0.15</v>
          </cell>
          <cell r="F34">
            <v>0.23</v>
          </cell>
          <cell r="G34">
            <v>0.2</v>
          </cell>
          <cell r="H34">
            <v>0.14000000000000001</v>
          </cell>
          <cell r="I34">
            <v>0.24</v>
          </cell>
          <cell r="J34">
            <v>0.22</v>
          </cell>
          <cell r="K34">
            <v>0.84261699999999995</v>
          </cell>
          <cell r="L34">
            <v>0.82586599999999999</v>
          </cell>
          <cell r="M34">
            <v>0.77203900000000003</v>
          </cell>
          <cell r="N34" t="str">
            <v>-</v>
          </cell>
          <cell r="O34" t="str">
            <v>-</v>
          </cell>
          <cell r="P34">
            <v>0.37443500000000002</v>
          </cell>
          <cell r="Q34">
            <v>0.688361</v>
          </cell>
          <cell r="R34">
            <v>0.61040300000000003</v>
          </cell>
          <cell r="S34">
            <v>0.53945399999999999</v>
          </cell>
          <cell r="T34">
            <v>0.82232099999999997</v>
          </cell>
          <cell r="U34">
            <v>0.96126299999999998</v>
          </cell>
          <cell r="V34">
            <v>0.39978900000000001</v>
          </cell>
          <cell r="W34">
            <v>0.57859899999999997</v>
          </cell>
          <cell r="X34" t="str">
            <v>-</v>
          </cell>
          <cell r="Y34">
            <v>0.57831500000000002</v>
          </cell>
          <cell r="Z34">
            <v>0.66433600000000004</v>
          </cell>
          <cell r="AA34" t="str">
            <v>-</v>
          </cell>
          <cell r="AF34" t="str">
            <v>-</v>
          </cell>
          <cell r="AG34" t="str">
            <v>-</v>
          </cell>
          <cell r="AH34" t="str">
            <v>-</v>
          </cell>
          <cell r="AI34" t="str">
            <v>-</v>
          </cell>
        </row>
        <row r="35">
          <cell r="A35">
            <v>44470</v>
          </cell>
          <cell r="B35">
            <v>0.19</v>
          </cell>
          <cell r="C35">
            <v>0.47</v>
          </cell>
          <cell r="D35">
            <v>0.48</v>
          </cell>
          <cell r="E35">
            <v>0.15</v>
          </cell>
          <cell r="F35">
            <v>0.23</v>
          </cell>
          <cell r="G35">
            <v>0.2</v>
          </cell>
          <cell r="H35">
            <v>0.15</v>
          </cell>
          <cell r="I35">
            <v>0.24</v>
          </cell>
          <cell r="J35">
            <v>0.22</v>
          </cell>
          <cell r="K35">
            <v>0.84392599999999995</v>
          </cell>
          <cell r="L35">
            <v>0.823882</v>
          </cell>
          <cell r="M35">
            <v>0.77402599999999999</v>
          </cell>
          <cell r="N35" t="str">
            <v>-</v>
          </cell>
          <cell r="O35" t="str">
            <v>-</v>
          </cell>
          <cell r="P35">
            <v>0.37750899999999998</v>
          </cell>
          <cell r="Q35">
            <v>0.68327700000000002</v>
          </cell>
          <cell r="R35">
            <v>0.61418399999999995</v>
          </cell>
          <cell r="S35">
            <v>0.53421600000000002</v>
          </cell>
          <cell r="T35">
            <v>0.82115300000000002</v>
          </cell>
          <cell r="U35">
            <v>0.96321400000000001</v>
          </cell>
          <cell r="V35">
            <v>0.40363199999999999</v>
          </cell>
          <cell r="W35">
            <v>0.57690600000000003</v>
          </cell>
          <cell r="X35" t="str">
            <v>-</v>
          </cell>
          <cell r="Y35">
            <v>0.60169600000000001</v>
          </cell>
          <cell r="Z35">
            <v>0.66906500000000002</v>
          </cell>
          <cell r="AA35" t="str">
            <v>-</v>
          </cell>
          <cell r="AF35" t="str">
            <v>-</v>
          </cell>
          <cell r="AG35" t="str">
            <v>-</v>
          </cell>
          <cell r="AH35" t="str">
            <v>-</v>
          </cell>
          <cell r="AI35" t="str">
            <v>-</v>
          </cell>
        </row>
        <row r="36">
          <cell r="A36">
            <v>44440</v>
          </cell>
          <cell r="B36">
            <v>0.2</v>
          </cell>
          <cell r="C36">
            <v>0.47</v>
          </cell>
          <cell r="D36">
            <v>0.45</v>
          </cell>
          <cell r="E36">
            <v>0.15</v>
          </cell>
          <cell r="F36">
            <v>0.23</v>
          </cell>
          <cell r="G36">
            <v>0.2</v>
          </cell>
          <cell r="H36">
            <v>0.15</v>
          </cell>
          <cell r="I36">
            <v>0.24</v>
          </cell>
          <cell r="J36">
            <v>0.22</v>
          </cell>
          <cell r="K36">
            <v>0.84243999999999997</v>
          </cell>
          <cell r="L36">
            <v>0.837727</v>
          </cell>
          <cell r="M36">
            <v>0.78147200000000006</v>
          </cell>
          <cell r="N36" t="str">
            <v>-</v>
          </cell>
          <cell r="O36" t="str">
            <v>-</v>
          </cell>
          <cell r="P36">
            <v>0.37875700000000001</v>
          </cell>
          <cell r="Q36">
            <v>0.68167900000000003</v>
          </cell>
          <cell r="R36">
            <v>0.615541</v>
          </cell>
          <cell r="S36">
            <v>0.53680099999999997</v>
          </cell>
          <cell r="T36">
            <v>0.83235599999999998</v>
          </cell>
          <cell r="U36">
            <v>0.96321400000000001</v>
          </cell>
          <cell r="V36">
            <v>0.404165</v>
          </cell>
          <cell r="W36">
            <v>0.57909500000000003</v>
          </cell>
          <cell r="X36" t="str">
            <v>-</v>
          </cell>
          <cell r="Y36">
            <v>0.61232500000000001</v>
          </cell>
          <cell r="Z36">
            <v>0.673732</v>
          </cell>
          <cell r="AA36" t="str">
            <v>-</v>
          </cell>
          <cell r="AF36" t="str">
            <v>-</v>
          </cell>
          <cell r="AG36" t="str">
            <v>-</v>
          </cell>
          <cell r="AH36" t="str">
            <v>-</v>
          </cell>
          <cell r="AI36" t="str">
            <v>-</v>
          </cell>
        </row>
        <row r="37">
          <cell r="A37">
            <v>44409</v>
          </cell>
          <cell r="B37">
            <v>0.21</v>
          </cell>
          <cell r="C37">
            <v>0.47</v>
          </cell>
          <cell r="D37">
            <v>0.48</v>
          </cell>
          <cell r="E37">
            <v>0.14000000000000001</v>
          </cell>
          <cell r="F37">
            <v>0.23</v>
          </cell>
          <cell r="G37">
            <v>0.2</v>
          </cell>
          <cell r="H37">
            <v>0.14000000000000001</v>
          </cell>
          <cell r="I37">
            <v>0.24</v>
          </cell>
          <cell r="J37">
            <v>0.22</v>
          </cell>
          <cell r="K37">
            <v>0.84183699999999995</v>
          </cell>
          <cell r="L37">
            <v>0.84150499999999995</v>
          </cell>
          <cell r="M37">
            <v>0.78363799999999995</v>
          </cell>
          <cell r="N37" t="str">
            <v>-</v>
          </cell>
          <cell r="O37" t="str">
            <v>-</v>
          </cell>
          <cell r="P37">
            <v>0.377942</v>
          </cell>
          <cell r="Q37">
            <v>0.68609299999999995</v>
          </cell>
          <cell r="R37">
            <v>0.63028300000000004</v>
          </cell>
          <cell r="S37">
            <v>0.53540399999999999</v>
          </cell>
          <cell r="T37">
            <v>0.83538800000000002</v>
          </cell>
          <cell r="U37">
            <v>0.96281600000000001</v>
          </cell>
          <cell r="V37">
            <v>0.40990399999999999</v>
          </cell>
          <cell r="W37">
            <v>0.58007200000000003</v>
          </cell>
          <cell r="X37" t="str">
            <v>-</v>
          </cell>
          <cell r="Y37">
            <v>0.588418</v>
          </cell>
          <cell r="Z37">
            <v>0.68628800000000001</v>
          </cell>
          <cell r="AA37" t="str">
            <v>-</v>
          </cell>
          <cell r="AF37" t="str">
            <v>-</v>
          </cell>
          <cell r="AG37" t="str">
            <v>-</v>
          </cell>
          <cell r="AH37" t="str">
            <v>-</v>
          </cell>
          <cell r="AI37" t="str">
            <v>-</v>
          </cell>
        </row>
        <row r="38">
          <cell r="A38">
            <v>44378</v>
          </cell>
          <cell r="B38">
            <v>0.2</v>
          </cell>
          <cell r="C38">
            <v>0.47</v>
          </cell>
          <cell r="D38">
            <v>0.44</v>
          </cell>
          <cell r="E38">
            <v>0.15</v>
          </cell>
          <cell r="F38">
            <v>0.23</v>
          </cell>
          <cell r="G38">
            <v>0.2</v>
          </cell>
          <cell r="H38">
            <v>0.15</v>
          </cell>
          <cell r="I38">
            <v>0.24</v>
          </cell>
          <cell r="J38">
            <v>0.21</v>
          </cell>
          <cell r="K38">
            <v>0.83965199999999995</v>
          </cell>
          <cell r="L38">
            <v>0.83384199999999997</v>
          </cell>
          <cell r="M38">
            <v>0.78363799999999995</v>
          </cell>
          <cell r="N38" t="str">
            <v>-</v>
          </cell>
          <cell r="O38" t="str">
            <v>-</v>
          </cell>
          <cell r="P38">
            <v>0.37875700000000001</v>
          </cell>
          <cell r="Q38">
            <v>0.68860399999999999</v>
          </cell>
          <cell r="R38">
            <v>0.634903</v>
          </cell>
          <cell r="S38">
            <v>0.545435</v>
          </cell>
          <cell r="T38">
            <v>0.82916500000000004</v>
          </cell>
          <cell r="U38">
            <v>0.99136100000000005</v>
          </cell>
          <cell r="V38">
            <v>0.40824100000000002</v>
          </cell>
          <cell r="W38">
            <v>0.59330000000000005</v>
          </cell>
          <cell r="X38" t="str">
            <v>-</v>
          </cell>
          <cell r="Y38">
            <v>0.59424399999999999</v>
          </cell>
          <cell r="Z38">
            <v>0.70084299999999999</v>
          </cell>
          <cell r="AA38" t="str">
            <v>-</v>
          </cell>
          <cell r="AF38" t="str">
            <v>-</v>
          </cell>
          <cell r="AG38" t="str">
            <v>-</v>
          </cell>
          <cell r="AH38" t="str">
            <v>-</v>
          </cell>
          <cell r="AI38" t="str">
            <v>-</v>
          </cell>
        </row>
        <row r="39">
          <cell r="A39">
            <v>44348</v>
          </cell>
          <cell r="B39">
            <v>0.2</v>
          </cell>
          <cell r="C39">
            <v>0.47</v>
          </cell>
          <cell r="D39">
            <v>0.44</v>
          </cell>
          <cell r="E39">
            <v>0.15</v>
          </cell>
          <cell r="F39">
            <v>0.23</v>
          </cell>
          <cell r="G39">
            <v>0.21</v>
          </cell>
          <cell r="H39">
            <v>0.14000000000000001</v>
          </cell>
          <cell r="I39">
            <v>0.24</v>
          </cell>
          <cell r="J39">
            <v>0.21</v>
          </cell>
          <cell r="K39">
            <v>0.83790600000000004</v>
          </cell>
          <cell r="L39">
            <v>0.82778499999999999</v>
          </cell>
          <cell r="M39">
            <v>0.78363799999999995</v>
          </cell>
          <cell r="N39" t="str">
            <v>-</v>
          </cell>
          <cell r="O39" t="str">
            <v>-</v>
          </cell>
          <cell r="P39">
            <v>0.37879800000000002</v>
          </cell>
          <cell r="Q39">
            <v>0.70364300000000002</v>
          </cell>
          <cell r="R39">
            <v>0.68033699999999997</v>
          </cell>
          <cell r="S39">
            <v>0.55226600000000003</v>
          </cell>
          <cell r="T39">
            <v>0.82405399999999995</v>
          </cell>
          <cell r="U39">
            <v>0.95779800000000004</v>
          </cell>
          <cell r="V39">
            <v>0.41641400000000001</v>
          </cell>
          <cell r="W39">
            <v>0.62041900000000005</v>
          </cell>
          <cell r="X39" t="str">
            <v>-</v>
          </cell>
          <cell r="Y39">
            <v>0.590063</v>
          </cell>
          <cell r="Z39">
            <v>0.69789199999999996</v>
          </cell>
          <cell r="AA39" t="str">
            <v>-</v>
          </cell>
          <cell r="AF39" t="str">
            <v>-</v>
          </cell>
          <cell r="AG39" t="str">
            <v>-</v>
          </cell>
          <cell r="AH39" t="str">
            <v>-</v>
          </cell>
          <cell r="AI39" t="str">
            <v>-</v>
          </cell>
        </row>
        <row r="40">
          <cell r="A40">
            <v>44317</v>
          </cell>
          <cell r="B40">
            <v>0.19</v>
          </cell>
          <cell r="C40">
            <v>0.47</v>
          </cell>
          <cell r="D40">
            <v>0.48</v>
          </cell>
          <cell r="E40">
            <v>0.15</v>
          </cell>
          <cell r="F40">
            <v>0.23</v>
          </cell>
          <cell r="G40">
            <v>0.21</v>
          </cell>
          <cell r="H40">
            <v>0.15</v>
          </cell>
          <cell r="I40">
            <v>0.24</v>
          </cell>
          <cell r="J40">
            <v>0.22</v>
          </cell>
          <cell r="K40">
            <v>0.83790600000000004</v>
          </cell>
          <cell r="L40">
            <v>0.82376099999999997</v>
          </cell>
          <cell r="M40">
            <v>0.78363799999999995</v>
          </cell>
          <cell r="N40" t="str">
            <v>-</v>
          </cell>
          <cell r="O40">
            <v>0.49343199999999998</v>
          </cell>
          <cell r="P40">
            <v>0.37768299999999999</v>
          </cell>
          <cell r="Q40">
            <v>0.70485100000000001</v>
          </cell>
          <cell r="R40">
            <v>0.64352799999999999</v>
          </cell>
          <cell r="S40">
            <v>0.53959400000000002</v>
          </cell>
          <cell r="T40">
            <v>0.82114200000000004</v>
          </cell>
          <cell r="U40">
            <v>0.95608300000000002</v>
          </cell>
          <cell r="V40">
            <v>0.40468599999999999</v>
          </cell>
          <cell r="W40">
            <v>0.59656799999999999</v>
          </cell>
          <cell r="X40" t="str">
            <v>-</v>
          </cell>
          <cell r="Y40">
            <v>0.60251600000000005</v>
          </cell>
          <cell r="Z40">
            <v>0.71033400000000002</v>
          </cell>
          <cell r="AA40" t="str">
            <v>-</v>
          </cell>
          <cell r="AF40" t="str">
            <v>-</v>
          </cell>
          <cell r="AG40" t="str">
            <v>-</v>
          </cell>
          <cell r="AH40" t="str">
            <v>-</v>
          </cell>
          <cell r="AI40" t="str">
            <v>-</v>
          </cell>
        </row>
        <row r="41">
          <cell r="A41">
            <v>44287</v>
          </cell>
          <cell r="B41">
            <v>0.2</v>
          </cell>
          <cell r="C41">
            <v>0.47</v>
          </cell>
          <cell r="D41">
            <v>0.44</v>
          </cell>
          <cell r="E41">
            <v>0.16</v>
          </cell>
          <cell r="F41">
            <v>0.23</v>
          </cell>
          <cell r="G41">
            <v>0.21</v>
          </cell>
          <cell r="H41">
            <v>0.16</v>
          </cell>
          <cell r="I41">
            <v>0.24</v>
          </cell>
          <cell r="J41">
            <v>0.23</v>
          </cell>
          <cell r="K41">
            <v>0.84301400000000004</v>
          </cell>
          <cell r="L41">
            <v>0.82357599999999997</v>
          </cell>
          <cell r="M41">
            <v>0.78020800000000001</v>
          </cell>
          <cell r="N41" t="str">
            <v>-</v>
          </cell>
          <cell r="O41">
            <v>0.49838100000000002</v>
          </cell>
          <cell r="P41">
            <v>0.379077</v>
          </cell>
          <cell r="Q41">
            <v>0.67509300000000005</v>
          </cell>
          <cell r="R41">
            <v>0.63790899999999995</v>
          </cell>
          <cell r="S41">
            <v>0.53746300000000002</v>
          </cell>
          <cell r="T41">
            <v>0.823434</v>
          </cell>
          <cell r="U41">
            <v>0.95219600000000004</v>
          </cell>
          <cell r="V41">
            <v>0.406449</v>
          </cell>
          <cell r="W41">
            <v>0.59847399999999995</v>
          </cell>
          <cell r="X41" t="str">
            <v>-</v>
          </cell>
          <cell r="Y41">
            <v>0.62259100000000001</v>
          </cell>
          <cell r="Z41">
            <v>0.71478200000000003</v>
          </cell>
          <cell r="AA41" t="str">
            <v>-</v>
          </cell>
          <cell r="AF41" t="str">
            <v>-</v>
          </cell>
          <cell r="AG41" t="str">
            <v>-</v>
          </cell>
          <cell r="AH41" t="str">
            <v>-</v>
          </cell>
          <cell r="AI41" t="str">
            <v>-</v>
          </cell>
        </row>
        <row r="42">
          <cell r="A42">
            <v>44256</v>
          </cell>
          <cell r="B42">
            <v>0.19</v>
          </cell>
          <cell r="C42">
            <v>0.47</v>
          </cell>
          <cell r="D42">
            <v>0.48</v>
          </cell>
          <cell r="E42">
            <v>0.16</v>
          </cell>
          <cell r="F42">
            <v>0.23</v>
          </cell>
          <cell r="G42">
            <v>0.21</v>
          </cell>
          <cell r="H42">
            <v>0.14000000000000001</v>
          </cell>
          <cell r="I42">
            <v>0.24</v>
          </cell>
          <cell r="J42">
            <v>0.22</v>
          </cell>
          <cell r="K42">
            <v>0.838893</v>
          </cell>
          <cell r="L42">
            <v>0.83251600000000003</v>
          </cell>
          <cell r="M42">
            <v>0.783636</v>
          </cell>
          <cell r="N42" t="str">
            <v>-</v>
          </cell>
          <cell r="O42">
            <v>0.49975399999999998</v>
          </cell>
          <cell r="P42">
            <v>0.378888</v>
          </cell>
          <cell r="Q42">
            <v>0.67619499999999999</v>
          </cell>
          <cell r="R42">
            <v>0.63667700000000005</v>
          </cell>
          <cell r="S42">
            <v>0.54859899999999995</v>
          </cell>
          <cell r="T42">
            <v>0.82806500000000005</v>
          </cell>
          <cell r="U42">
            <v>1.0440290000000001</v>
          </cell>
          <cell r="V42">
            <v>0.40616000000000002</v>
          </cell>
          <cell r="W42">
            <v>0.59709500000000004</v>
          </cell>
          <cell r="X42" t="str">
            <v>-</v>
          </cell>
          <cell r="Y42">
            <v>0.59736</v>
          </cell>
          <cell r="Z42">
            <v>0.72093700000000005</v>
          </cell>
          <cell r="AA42" t="str">
            <v>-</v>
          </cell>
          <cell r="AF42" t="str">
            <v>-</v>
          </cell>
          <cell r="AG42" t="str">
            <v>-</v>
          </cell>
          <cell r="AH42" t="str">
            <v>-</v>
          </cell>
          <cell r="AI42" t="str">
            <v>-</v>
          </cell>
        </row>
        <row r="43">
          <cell r="A43">
            <v>44228</v>
          </cell>
          <cell r="B43">
            <v>0.19</v>
          </cell>
          <cell r="C43">
            <v>0.47</v>
          </cell>
          <cell r="D43">
            <v>0.48</v>
          </cell>
          <cell r="E43">
            <v>0.15</v>
          </cell>
          <cell r="F43">
            <v>0.23</v>
          </cell>
          <cell r="G43">
            <v>0.21</v>
          </cell>
          <cell r="H43">
            <v>0.15</v>
          </cell>
          <cell r="I43">
            <v>0.24</v>
          </cell>
          <cell r="J43">
            <v>0.22</v>
          </cell>
          <cell r="K43">
            <v>0.84128700000000001</v>
          </cell>
          <cell r="L43">
            <v>0.82883200000000001</v>
          </cell>
          <cell r="M43">
            <v>0.78577300000000005</v>
          </cell>
          <cell r="N43" t="str">
            <v>-</v>
          </cell>
          <cell r="O43">
            <v>0.49975399999999998</v>
          </cell>
          <cell r="P43">
            <v>0.378888</v>
          </cell>
          <cell r="Q43">
            <v>0.69158200000000003</v>
          </cell>
          <cell r="R43">
            <v>0.624004</v>
          </cell>
          <cell r="S43">
            <v>0.54648099999999999</v>
          </cell>
          <cell r="T43">
            <v>0.82574700000000001</v>
          </cell>
          <cell r="U43">
            <v>0.95953599999999994</v>
          </cell>
          <cell r="V43">
            <v>0.40616000000000002</v>
          </cell>
          <cell r="W43">
            <v>0.59173100000000001</v>
          </cell>
          <cell r="X43" t="str">
            <v>-</v>
          </cell>
          <cell r="Y43">
            <v>0.58982199999999996</v>
          </cell>
          <cell r="Z43">
            <v>0.72098700000000004</v>
          </cell>
          <cell r="AA43" t="str">
            <v>-</v>
          </cell>
          <cell r="AF43" t="str">
            <v>-</v>
          </cell>
          <cell r="AG43" t="str">
            <v>-</v>
          </cell>
          <cell r="AH43" t="str">
            <v>-</v>
          </cell>
          <cell r="AI43" t="str">
            <v>-</v>
          </cell>
        </row>
        <row r="44">
          <cell r="A44">
            <v>44197</v>
          </cell>
          <cell r="B44">
            <v>0.18</v>
          </cell>
          <cell r="C44">
            <v>0.47</v>
          </cell>
          <cell r="D44">
            <v>0.44</v>
          </cell>
          <cell r="E44">
            <v>0.16</v>
          </cell>
          <cell r="F44">
            <v>0.23</v>
          </cell>
          <cell r="G44">
            <v>0.21</v>
          </cell>
          <cell r="H44">
            <v>0.16</v>
          </cell>
          <cell r="I44">
            <v>0.24</v>
          </cell>
          <cell r="J44">
            <v>0.23</v>
          </cell>
          <cell r="K44">
            <v>0.84435199999999999</v>
          </cell>
          <cell r="L44">
            <v>0.83268200000000003</v>
          </cell>
          <cell r="M44">
            <v>0.783636</v>
          </cell>
          <cell r="N44" t="str">
            <v>-</v>
          </cell>
          <cell r="O44">
            <v>0.49981599999999998</v>
          </cell>
          <cell r="P44">
            <v>0.38033899999999998</v>
          </cell>
          <cell r="Q44">
            <v>0.67602600000000002</v>
          </cell>
          <cell r="R44">
            <v>0.618591</v>
          </cell>
          <cell r="S44">
            <v>0.54880799999999996</v>
          </cell>
          <cell r="T44">
            <v>0.82871399999999995</v>
          </cell>
          <cell r="U44">
            <v>0.95973299999999995</v>
          </cell>
          <cell r="V44">
            <v>0.40689700000000001</v>
          </cell>
          <cell r="W44">
            <v>0.58970999999999996</v>
          </cell>
          <cell r="X44" t="str">
            <v>-</v>
          </cell>
          <cell r="Y44">
            <v>0.59379099999999996</v>
          </cell>
          <cell r="Z44">
            <v>0.70956900000000001</v>
          </cell>
          <cell r="AA44" t="str">
            <v>-</v>
          </cell>
          <cell r="AF44" t="str">
            <v>-</v>
          </cell>
          <cell r="AG44" t="str">
            <v>-</v>
          </cell>
          <cell r="AH44" t="str">
            <v>-</v>
          </cell>
          <cell r="AI44" t="str">
            <v>-</v>
          </cell>
        </row>
        <row r="45">
          <cell r="A45">
            <v>44166</v>
          </cell>
          <cell r="B45">
            <v>0.18</v>
          </cell>
          <cell r="C45">
            <v>0.47</v>
          </cell>
          <cell r="D45">
            <v>0.44</v>
          </cell>
          <cell r="E45">
            <v>0.15</v>
          </cell>
          <cell r="F45">
            <v>0.24</v>
          </cell>
          <cell r="G45">
            <v>0.22</v>
          </cell>
          <cell r="H45">
            <v>0.15</v>
          </cell>
          <cell r="I45">
            <v>0.24</v>
          </cell>
          <cell r="J45">
            <v>0.23</v>
          </cell>
          <cell r="K45">
            <v>0.84157099999999996</v>
          </cell>
          <cell r="L45">
            <v>0.83370100000000003</v>
          </cell>
          <cell r="M45">
            <v>0.78363300000000002</v>
          </cell>
          <cell r="N45" t="str">
            <v>-</v>
          </cell>
          <cell r="O45">
            <v>0.49132599999999998</v>
          </cell>
          <cell r="P45">
            <v>0.38051299999999999</v>
          </cell>
          <cell r="Q45">
            <v>0.67625999999999997</v>
          </cell>
          <cell r="R45">
            <v>0.608935</v>
          </cell>
          <cell r="S45">
            <v>0.535242</v>
          </cell>
          <cell r="T45">
            <v>0.82923999999999998</v>
          </cell>
          <cell r="U45">
            <v>0.95885699999999996</v>
          </cell>
          <cell r="V45">
            <v>0.40985700000000003</v>
          </cell>
          <cell r="W45">
            <v>0.58233100000000004</v>
          </cell>
          <cell r="X45" t="str">
            <v>-</v>
          </cell>
          <cell r="Y45">
            <v>0.59301300000000001</v>
          </cell>
          <cell r="Z45">
            <v>0.68673899999999999</v>
          </cell>
          <cell r="AA45" t="str">
            <v>-</v>
          </cell>
          <cell r="AF45" t="str">
            <v>-</v>
          </cell>
          <cell r="AG45" t="str">
            <v>-</v>
          </cell>
          <cell r="AH45" t="str">
            <v>-</v>
          </cell>
          <cell r="AI45" t="str">
            <v>-</v>
          </cell>
        </row>
        <row r="46">
          <cell r="A46">
            <v>44136</v>
          </cell>
          <cell r="B46">
            <v>0.19</v>
          </cell>
          <cell r="C46">
            <v>0.47</v>
          </cell>
          <cell r="D46">
            <v>0.48</v>
          </cell>
          <cell r="E46">
            <v>0.14000000000000001</v>
          </cell>
          <cell r="F46">
            <v>0.24</v>
          </cell>
          <cell r="G46">
            <v>0.21</v>
          </cell>
          <cell r="H46">
            <v>0.14000000000000001</v>
          </cell>
          <cell r="I46">
            <v>0.24</v>
          </cell>
          <cell r="J46">
            <v>0.22</v>
          </cell>
          <cell r="K46">
            <v>0.84056200000000003</v>
          </cell>
          <cell r="L46">
            <v>0.83736500000000003</v>
          </cell>
          <cell r="M46">
            <v>0.78443300000000005</v>
          </cell>
          <cell r="N46" t="str">
            <v>-</v>
          </cell>
          <cell r="O46">
            <v>0.48967500000000003</v>
          </cell>
          <cell r="P46">
            <v>0.38170799999999999</v>
          </cell>
          <cell r="Q46">
            <v>0.68232099999999996</v>
          </cell>
          <cell r="R46">
            <v>0.60672000000000004</v>
          </cell>
          <cell r="S46">
            <v>0.53617300000000001</v>
          </cell>
          <cell r="T46">
            <v>0.832098</v>
          </cell>
          <cell r="U46">
            <v>0.95999100000000004</v>
          </cell>
          <cell r="V46">
            <v>0.40900700000000001</v>
          </cell>
          <cell r="W46">
            <v>0.58203499999999997</v>
          </cell>
          <cell r="X46" t="str">
            <v>-</v>
          </cell>
          <cell r="Y46">
            <v>0.60943800000000004</v>
          </cell>
          <cell r="Z46">
            <v>0.70750900000000005</v>
          </cell>
          <cell r="AA46" t="str">
            <v>-</v>
          </cell>
          <cell r="AF46" t="str">
            <v>-</v>
          </cell>
          <cell r="AG46" t="str">
            <v>-</v>
          </cell>
          <cell r="AH46" t="str">
            <v>-</v>
          </cell>
          <cell r="AI46" t="str">
            <v>-</v>
          </cell>
        </row>
        <row r="47">
          <cell r="A47">
            <v>44105</v>
          </cell>
          <cell r="B47">
            <v>0.19</v>
          </cell>
          <cell r="C47">
            <v>0.47</v>
          </cell>
          <cell r="D47">
            <v>0.44</v>
          </cell>
          <cell r="E47">
            <v>0.15</v>
          </cell>
          <cell r="F47">
            <v>0.23</v>
          </cell>
          <cell r="G47">
            <v>0.2</v>
          </cell>
          <cell r="H47">
            <v>0.15</v>
          </cell>
          <cell r="I47">
            <v>0.24</v>
          </cell>
          <cell r="J47">
            <v>0.22</v>
          </cell>
          <cell r="K47">
            <v>0.83767599999999998</v>
          </cell>
          <cell r="L47">
            <v>0.83702500000000002</v>
          </cell>
          <cell r="M47">
            <v>0.78600499999999995</v>
          </cell>
          <cell r="N47" t="str">
            <v>-</v>
          </cell>
          <cell r="O47">
            <v>0.48878100000000002</v>
          </cell>
          <cell r="P47">
            <v>0.38142300000000001</v>
          </cell>
          <cell r="Q47">
            <v>0.67186100000000004</v>
          </cell>
          <cell r="R47">
            <v>0.62376399999999999</v>
          </cell>
          <cell r="S47">
            <v>0.54052100000000003</v>
          </cell>
          <cell r="T47">
            <v>0.83039600000000002</v>
          </cell>
          <cell r="U47">
            <v>0.95974099999999996</v>
          </cell>
          <cell r="V47">
            <v>0.40872599999999998</v>
          </cell>
          <cell r="W47">
            <v>0.59203399999999995</v>
          </cell>
          <cell r="X47" t="str">
            <v>-</v>
          </cell>
          <cell r="Y47">
            <v>0.619726</v>
          </cell>
          <cell r="Z47">
            <v>0.72724800000000001</v>
          </cell>
          <cell r="AA47" t="str">
            <v>-</v>
          </cell>
          <cell r="AF47" t="str">
            <v>-</v>
          </cell>
          <cell r="AG47" t="str">
            <v>-</v>
          </cell>
          <cell r="AH47" t="str">
            <v>-</v>
          </cell>
          <cell r="AI47" t="str">
            <v>-</v>
          </cell>
        </row>
        <row r="48">
          <cell r="A48">
            <v>44075</v>
          </cell>
          <cell r="B48">
            <v>0.19</v>
          </cell>
          <cell r="C48">
            <v>0.47</v>
          </cell>
          <cell r="D48">
            <v>0.48</v>
          </cell>
          <cell r="E48">
            <v>0.15</v>
          </cell>
          <cell r="F48">
            <v>0.24</v>
          </cell>
          <cell r="G48">
            <v>0.22</v>
          </cell>
          <cell r="H48">
            <v>0.15</v>
          </cell>
          <cell r="I48">
            <v>0.24</v>
          </cell>
          <cell r="J48">
            <v>0.22</v>
          </cell>
          <cell r="K48">
            <v>0.84241500000000002</v>
          </cell>
          <cell r="L48">
            <v>0.83555999999999997</v>
          </cell>
          <cell r="M48">
            <v>0.77969599999999994</v>
          </cell>
          <cell r="N48" t="str">
            <v>-</v>
          </cell>
          <cell r="O48">
            <v>0.48671300000000001</v>
          </cell>
          <cell r="P48">
            <v>0.38223400000000002</v>
          </cell>
          <cell r="Q48">
            <v>0.67186100000000004</v>
          </cell>
          <cell r="R48">
            <v>0.61483500000000002</v>
          </cell>
          <cell r="S48">
            <v>0.53230500000000003</v>
          </cell>
          <cell r="T48">
            <v>0.82878600000000002</v>
          </cell>
          <cell r="U48">
            <v>0.95992200000000005</v>
          </cell>
          <cell r="V48">
            <v>0.40800900000000001</v>
          </cell>
          <cell r="W48">
            <v>0.58130099999999996</v>
          </cell>
          <cell r="X48" t="str">
            <v>-</v>
          </cell>
          <cell r="Y48">
            <v>0.62942600000000004</v>
          </cell>
          <cell r="Z48">
            <v>0.71128100000000005</v>
          </cell>
          <cell r="AA48" t="str">
            <v>-</v>
          </cell>
          <cell r="AF48" t="str">
            <v>-</v>
          </cell>
          <cell r="AG48" t="str">
            <v>-</v>
          </cell>
          <cell r="AH48" t="str">
            <v>-</v>
          </cell>
          <cell r="AI48" t="str">
            <v>-</v>
          </cell>
        </row>
        <row r="49">
          <cell r="A49">
            <v>44044</v>
          </cell>
          <cell r="B49">
            <v>0.2</v>
          </cell>
          <cell r="C49">
            <v>0.47</v>
          </cell>
          <cell r="D49">
            <v>0.48</v>
          </cell>
          <cell r="E49">
            <v>0.15</v>
          </cell>
          <cell r="F49">
            <v>0.23</v>
          </cell>
          <cell r="G49">
            <v>0.21</v>
          </cell>
          <cell r="H49">
            <v>0.15</v>
          </cell>
          <cell r="I49">
            <v>0.24</v>
          </cell>
          <cell r="J49">
            <v>0.22</v>
          </cell>
          <cell r="K49">
            <v>0.84219999999999995</v>
          </cell>
          <cell r="L49">
            <v>0.82831600000000005</v>
          </cell>
          <cell r="M49">
            <v>0.77969599999999994</v>
          </cell>
          <cell r="N49" t="str">
            <v>-</v>
          </cell>
          <cell r="O49">
            <v>0.48624299999999998</v>
          </cell>
          <cell r="P49">
            <v>0.38007600000000002</v>
          </cell>
          <cell r="Q49">
            <v>0.67186100000000004</v>
          </cell>
          <cell r="R49">
            <v>0.60759700000000005</v>
          </cell>
          <cell r="S49">
            <v>0.545045</v>
          </cell>
          <cell r="T49">
            <v>0.82323199999999996</v>
          </cell>
          <cell r="U49">
            <v>0.96195299999999995</v>
          </cell>
          <cell r="V49">
            <v>0.410991</v>
          </cell>
          <cell r="W49">
            <v>0.58623400000000003</v>
          </cell>
          <cell r="X49" t="str">
            <v>-</v>
          </cell>
          <cell r="Y49">
            <v>0.57593300000000003</v>
          </cell>
          <cell r="Z49">
            <v>0.68920499999999996</v>
          </cell>
          <cell r="AA49" t="str">
            <v>-</v>
          </cell>
          <cell r="AF49" t="str">
            <v>-</v>
          </cell>
          <cell r="AG49" t="str">
            <v>-</v>
          </cell>
          <cell r="AH49" t="str">
            <v>-</v>
          </cell>
          <cell r="AI49" t="str">
            <v>-</v>
          </cell>
        </row>
        <row r="50">
          <cell r="A50">
            <v>44013</v>
          </cell>
          <cell r="B50">
            <v>0.2</v>
          </cell>
          <cell r="C50">
            <v>0.47</v>
          </cell>
          <cell r="D50">
            <v>0.44</v>
          </cell>
          <cell r="E50">
            <v>0.15</v>
          </cell>
          <cell r="F50">
            <v>0.23</v>
          </cell>
          <cell r="G50">
            <v>0.21</v>
          </cell>
          <cell r="H50">
            <v>0.15</v>
          </cell>
          <cell r="I50">
            <v>0.24</v>
          </cell>
          <cell r="J50">
            <v>0.22</v>
          </cell>
          <cell r="K50">
            <v>0.83950100000000005</v>
          </cell>
          <cell r="L50">
            <v>0.82308400000000004</v>
          </cell>
          <cell r="M50">
            <v>0.77969599999999994</v>
          </cell>
          <cell r="N50" t="str">
            <v>-</v>
          </cell>
          <cell r="O50">
            <v>0.48813600000000001</v>
          </cell>
          <cell r="P50">
            <v>0.38197500000000001</v>
          </cell>
          <cell r="Q50">
            <v>0.677427</v>
          </cell>
          <cell r="R50">
            <v>0.61308300000000004</v>
          </cell>
          <cell r="S50">
            <v>0.54497700000000004</v>
          </cell>
          <cell r="T50">
            <v>0.81857400000000002</v>
          </cell>
          <cell r="U50">
            <v>0.95788399999999996</v>
          </cell>
          <cell r="V50">
            <v>0.40948200000000001</v>
          </cell>
          <cell r="W50">
            <v>0.591476</v>
          </cell>
          <cell r="X50" t="str">
            <v>-</v>
          </cell>
          <cell r="Y50">
            <v>0.56762999999999997</v>
          </cell>
          <cell r="Z50">
            <v>0.73819199999999996</v>
          </cell>
          <cell r="AA50" t="str">
            <v>-</v>
          </cell>
          <cell r="AF50" t="str">
            <v>-</v>
          </cell>
          <cell r="AG50" t="str">
            <v>-</v>
          </cell>
          <cell r="AH50" t="str">
            <v>-</v>
          </cell>
          <cell r="AI50" t="str">
            <v>-</v>
          </cell>
        </row>
        <row r="51">
          <cell r="A51">
            <v>43983</v>
          </cell>
          <cell r="B51">
            <v>0.21</v>
          </cell>
          <cell r="C51">
            <v>0.47</v>
          </cell>
          <cell r="D51">
            <v>0.45</v>
          </cell>
          <cell r="E51">
            <v>0.13</v>
          </cell>
          <cell r="F51">
            <v>0.23</v>
          </cell>
          <cell r="G51">
            <v>0.22</v>
          </cell>
          <cell r="H51">
            <v>0.12</v>
          </cell>
          <cell r="I51">
            <v>0.24</v>
          </cell>
          <cell r="J51">
            <v>0.22</v>
          </cell>
          <cell r="K51">
            <v>0.84035899999999997</v>
          </cell>
          <cell r="L51">
            <v>0.82146600000000003</v>
          </cell>
          <cell r="M51">
            <v>0.78469100000000003</v>
          </cell>
          <cell r="N51" t="str">
            <v>-</v>
          </cell>
          <cell r="O51">
            <v>0.479352</v>
          </cell>
          <cell r="P51">
            <v>0.38120100000000001</v>
          </cell>
          <cell r="Q51">
            <v>0.66593199999999997</v>
          </cell>
          <cell r="R51">
            <v>0.59358699999999998</v>
          </cell>
          <cell r="S51">
            <v>0.53608199999999995</v>
          </cell>
          <cell r="T51">
            <v>0.82024399999999997</v>
          </cell>
          <cell r="U51">
            <v>0.96101199999999998</v>
          </cell>
          <cell r="V51">
            <v>0.40570299999999998</v>
          </cell>
          <cell r="W51">
            <v>0.57569700000000001</v>
          </cell>
          <cell r="X51" t="str">
            <v>-</v>
          </cell>
          <cell r="Y51">
            <v>0.59176700000000004</v>
          </cell>
          <cell r="Z51">
            <v>0.65865899999999999</v>
          </cell>
          <cell r="AA51" t="str">
            <v>-</v>
          </cell>
          <cell r="AF51" t="str">
            <v>-</v>
          </cell>
          <cell r="AG51" t="str">
            <v>-</v>
          </cell>
          <cell r="AH51" t="str">
            <v>-</v>
          </cell>
          <cell r="AI51" t="str">
            <v>-</v>
          </cell>
        </row>
        <row r="52">
          <cell r="A52">
            <v>43952</v>
          </cell>
          <cell r="B52">
            <v>0.2</v>
          </cell>
          <cell r="C52">
            <v>0.47</v>
          </cell>
          <cell r="D52">
            <v>0.48</v>
          </cell>
          <cell r="E52">
            <v>0.15</v>
          </cell>
          <cell r="F52">
            <v>0.23</v>
          </cell>
          <cell r="G52">
            <v>0.22</v>
          </cell>
          <cell r="H52">
            <v>0.15</v>
          </cell>
          <cell r="I52">
            <v>0.24</v>
          </cell>
          <cell r="J52">
            <v>0.23</v>
          </cell>
          <cell r="K52">
            <v>0.84748999999999997</v>
          </cell>
          <cell r="L52">
            <v>0.83084800000000003</v>
          </cell>
          <cell r="M52">
            <v>0.77969599999999994</v>
          </cell>
          <cell r="N52" t="str">
            <v>-</v>
          </cell>
          <cell r="O52">
            <v>0.48566300000000001</v>
          </cell>
          <cell r="P52">
            <v>0.38074999999999998</v>
          </cell>
          <cell r="Q52">
            <v>0.67221200000000003</v>
          </cell>
          <cell r="R52">
            <v>0.60711000000000004</v>
          </cell>
          <cell r="S52">
            <v>0.54397899999999999</v>
          </cell>
          <cell r="T52">
            <v>0.82674999999999998</v>
          </cell>
          <cell r="U52">
            <v>0.961897</v>
          </cell>
          <cell r="V52">
            <v>0.40804200000000002</v>
          </cell>
          <cell r="W52">
            <v>0.58613000000000004</v>
          </cell>
          <cell r="X52" t="str">
            <v>-</v>
          </cell>
          <cell r="Y52">
            <v>0.60391399999999995</v>
          </cell>
          <cell r="Z52">
            <v>0.74003699999999994</v>
          </cell>
          <cell r="AA52" t="str">
            <v>-</v>
          </cell>
          <cell r="AF52" t="str">
            <v>-</v>
          </cell>
          <cell r="AG52" t="str">
            <v>-</v>
          </cell>
          <cell r="AH52" t="str">
            <v>-</v>
          </cell>
          <cell r="AI52" t="str">
            <v>-</v>
          </cell>
        </row>
        <row r="53">
          <cell r="A53">
            <v>43922</v>
          </cell>
          <cell r="B53">
            <v>0.19</v>
          </cell>
          <cell r="C53">
            <v>0.47</v>
          </cell>
          <cell r="D53">
            <v>0.45</v>
          </cell>
          <cell r="E53">
            <v>0.16</v>
          </cell>
          <cell r="F53">
            <v>0.23</v>
          </cell>
          <cell r="G53">
            <v>0.22</v>
          </cell>
          <cell r="H53">
            <v>0.16</v>
          </cell>
          <cell r="I53">
            <v>0.24</v>
          </cell>
          <cell r="J53">
            <v>0.23</v>
          </cell>
          <cell r="K53">
            <v>0.841723</v>
          </cell>
          <cell r="L53">
            <v>0.84350099999999995</v>
          </cell>
          <cell r="M53">
            <v>0.78467100000000001</v>
          </cell>
          <cell r="N53" t="str">
            <v>-</v>
          </cell>
          <cell r="O53">
            <v>0.47984199999999999</v>
          </cell>
          <cell r="P53">
            <v>0.38187199999999999</v>
          </cell>
          <cell r="Q53">
            <v>0.66812199999999999</v>
          </cell>
          <cell r="R53">
            <v>0.611595</v>
          </cell>
          <cell r="S53">
            <v>0.54691400000000001</v>
          </cell>
          <cell r="T53">
            <v>0.83530099999999996</v>
          </cell>
          <cell r="U53">
            <v>0.96960599999999997</v>
          </cell>
          <cell r="V53">
            <v>0.40552199999999999</v>
          </cell>
          <cell r="W53">
            <v>0.59267400000000003</v>
          </cell>
          <cell r="X53" t="str">
            <v>-</v>
          </cell>
          <cell r="Y53">
            <v>0.61380100000000004</v>
          </cell>
          <cell r="Z53">
            <v>0.73807</v>
          </cell>
          <cell r="AA53" t="str">
            <v>-</v>
          </cell>
          <cell r="AF53" t="str">
            <v>-</v>
          </cell>
          <cell r="AG53" t="str">
            <v>-</v>
          </cell>
          <cell r="AH53" t="str">
            <v>-</v>
          </cell>
          <cell r="AI53" t="str">
            <v>-</v>
          </cell>
        </row>
        <row r="54">
          <cell r="A54">
            <v>43891</v>
          </cell>
          <cell r="B54">
            <v>0.19</v>
          </cell>
          <cell r="C54">
            <v>0.47</v>
          </cell>
          <cell r="D54">
            <v>0.48</v>
          </cell>
          <cell r="E54">
            <v>0.16</v>
          </cell>
          <cell r="F54">
            <v>0.23</v>
          </cell>
          <cell r="G54">
            <v>0.22</v>
          </cell>
          <cell r="H54">
            <v>0.14000000000000001</v>
          </cell>
          <cell r="I54">
            <v>0.24</v>
          </cell>
          <cell r="J54">
            <v>0.23</v>
          </cell>
          <cell r="K54">
            <v>0.84104199999999996</v>
          </cell>
          <cell r="L54">
            <v>0.839283</v>
          </cell>
          <cell r="M54">
            <v>0.77966400000000002</v>
          </cell>
          <cell r="N54" t="str">
            <v>-</v>
          </cell>
          <cell r="O54">
            <v>0.48744799999999999</v>
          </cell>
          <cell r="P54">
            <v>0.382407</v>
          </cell>
          <cell r="Q54">
            <v>0.66994100000000001</v>
          </cell>
          <cell r="R54">
            <v>0.612541</v>
          </cell>
          <cell r="S54">
            <v>0.54735400000000001</v>
          </cell>
          <cell r="T54">
            <v>0.83080600000000004</v>
          </cell>
          <cell r="U54">
            <v>0.96262499999999995</v>
          </cell>
          <cell r="V54">
            <v>0.40557500000000002</v>
          </cell>
          <cell r="W54">
            <v>0.588565</v>
          </cell>
          <cell r="X54" t="str">
            <v>-</v>
          </cell>
          <cell r="Y54">
            <v>0.59348999999999996</v>
          </cell>
          <cell r="Z54">
            <v>0.71783200000000003</v>
          </cell>
          <cell r="AA54" t="str">
            <v>-</v>
          </cell>
          <cell r="AF54" t="str">
            <v>-</v>
          </cell>
          <cell r="AG54" t="str">
            <v>-</v>
          </cell>
          <cell r="AH54" t="str">
            <v>-</v>
          </cell>
          <cell r="AI54" t="str">
            <v>-</v>
          </cell>
        </row>
        <row r="55">
          <cell r="A55">
            <v>43862</v>
          </cell>
          <cell r="B55">
            <v>0.2</v>
          </cell>
          <cell r="C55">
            <v>0.47</v>
          </cell>
          <cell r="D55">
            <v>0.44</v>
          </cell>
          <cell r="E55">
            <v>0.15</v>
          </cell>
          <cell r="F55">
            <v>0.23</v>
          </cell>
          <cell r="G55">
            <v>0.21</v>
          </cell>
          <cell r="H55">
            <v>0.14000000000000001</v>
          </cell>
          <cell r="I55">
            <v>0.24</v>
          </cell>
          <cell r="J55">
            <v>0.23</v>
          </cell>
          <cell r="K55">
            <v>0.84115600000000001</v>
          </cell>
          <cell r="L55">
            <v>0.83922300000000005</v>
          </cell>
          <cell r="M55">
            <v>0.77966400000000002</v>
          </cell>
          <cell r="N55" t="str">
            <v>-</v>
          </cell>
          <cell r="O55">
            <v>0.485848</v>
          </cell>
          <cell r="P55">
            <v>0.359545</v>
          </cell>
          <cell r="Q55">
            <v>0.67185300000000003</v>
          </cell>
          <cell r="R55">
            <v>0.61509999999999998</v>
          </cell>
          <cell r="S55">
            <v>0.54620199999999997</v>
          </cell>
          <cell r="T55">
            <v>0.83086800000000005</v>
          </cell>
          <cell r="U55">
            <v>0.96125899999999997</v>
          </cell>
          <cell r="V55">
            <v>0.38829799999999998</v>
          </cell>
          <cell r="W55">
            <v>0.58953999999999995</v>
          </cell>
          <cell r="X55" t="str">
            <v>-</v>
          </cell>
          <cell r="Y55">
            <v>0.59713799999999995</v>
          </cell>
          <cell r="Z55">
            <v>0.72815799999999997</v>
          </cell>
          <cell r="AA55" t="str">
            <v>-</v>
          </cell>
          <cell r="AF55" t="str">
            <v>-</v>
          </cell>
          <cell r="AG55" t="str">
            <v>-</v>
          </cell>
          <cell r="AH55" t="str">
            <v>-</v>
          </cell>
          <cell r="AI55" t="str">
            <v>-</v>
          </cell>
        </row>
        <row r="56">
          <cell r="A56">
            <v>43831</v>
          </cell>
          <cell r="B56">
            <v>0.19</v>
          </cell>
          <cell r="C56">
            <v>0.47</v>
          </cell>
          <cell r="D56">
            <v>0.48</v>
          </cell>
          <cell r="E56">
            <v>0.15</v>
          </cell>
          <cell r="F56">
            <v>0.23</v>
          </cell>
          <cell r="G56">
            <v>0.22</v>
          </cell>
          <cell r="H56">
            <v>0.16</v>
          </cell>
          <cell r="I56">
            <v>0.25</v>
          </cell>
          <cell r="J56">
            <v>0.24</v>
          </cell>
          <cell r="K56">
            <v>0.84094599999999997</v>
          </cell>
          <cell r="L56">
            <v>0.8289843122367957</v>
          </cell>
          <cell r="M56">
            <v>0.77817018818861106</v>
          </cell>
          <cell r="N56" t="str">
            <v>-</v>
          </cell>
          <cell r="O56">
            <v>0.48712699999999998</v>
          </cell>
          <cell r="P56">
            <v>0.381162</v>
          </cell>
          <cell r="Q56">
            <v>0.67220199999999997</v>
          </cell>
          <cell r="R56">
            <v>0.61358999999999997</v>
          </cell>
          <cell r="S56">
            <v>0.55331600000000003</v>
          </cell>
          <cell r="T56">
            <v>0.82679199999999997</v>
          </cell>
          <cell r="U56">
            <v>0.961009</v>
          </cell>
          <cell r="V56">
            <v>0.40815299999999999</v>
          </cell>
          <cell r="W56">
            <v>0.59301700000000002</v>
          </cell>
          <cell r="X56" t="str">
            <v>-</v>
          </cell>
          <cell r="Y56">
            <v>0.59713799999999995</v>
          </cell>
          <cell r="Z56">
            <v>0.73470000000000002</v>
          </cell>
          <cell r="AA56" t="str">
            <v>-</v>
          </cell>
          <cell r="AF56" t="str">
            <v>-</v>
          </cell>
          <cell r="AG56" t="str">
            <v>-</v>
          </cell>
          <cell r="AH56" t="str">
            <v>-</v>
          </cell>
          <cell r="AI56" t="str">
            <v>-</v>
          </cell>
        </row>
        <row r="57">
          <cell r="A57">
            <v>43800</v>
          </cell>
          <cell r="B57">
            <v>0.18</v>
          </cell>
          <cell r="C57">
            <v>0.47</v>
          </cell>
          <cell r="D57">
            <v>0.48</v>
          </cell>
          <cell r="E57">
            <v>0.15</v>
          </cell>
          <cell r="F57">
            <v>0.24</v>
          </cell>
          <cell r="G57">
            <v>0.22</v>
          </cell>
          <cell r="H57">
            <v>0.14000000000000001</v>
          </cell>
          <cell r="I57">
            <v>0.25</v>
          </cell>
          <cell r="J57">
            <v>0.23</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F57" t="str">
            <v>-</v>
          </cell>
          <cell r="AG57" t="str">
            <v>-</v>
          </cell>
          <cell r="AH57" t="str">
            <v>-</v>
          </cell>
          <cell r="AI57" t="str">
            <v>-</v>
          </cell>
        </row>
        <row r="58">
          <cell r="A58">
            <v>43770</v>
          </cell>
          <cell r="B58">
            <v>0.19</v>
          </cell>
          <cell r="C58">
            <v>0.47</v>
          </cell>
          <cell r="D58">
            <v>0.45</v>
          </cell>
          <cell r="E58">
            <v>0.15</v>
          </cell>
          <cell r="F58">
            <v>0.24</v>
          </cell>
          <cell r="G58">
            <v>0.21</v>
          </cell>
          <cell r="H58">
            <v>0.14000000000000001</v>
          </cell>
          <cell r="I58">
            <v>0.25</v>
          </cell>
          <cell r="J58">
            <v>0.22</v>
          </cell>
          <cell r="K58" t="str">
            <v>-</v>
          </cell>
          <cell r="L58" t="str">
            <v>-</v>
          </cell>
          <cell r="M58" t="str">
            <v>-</v>
          </cell>
          <cell r="N58" t="str">
            <v>-</v>
          </cell>
          <cell r="O58" t="str">
            <v>-</v>
          </cell>
          <cell r="P58" t="str">
            <v>-</v>
          </cell>
          <cell r="Q58" t="str">
            <v>-</v>
          </cell>
          <cell r="R58" t="str">
            <v>-</v>
          </cell>
          <cell r="S58" t="str">
            <v>-</v>
          </cell>
          <cell r="T58" t="str">
            <v>-</v>
          </cell>
          <cell r="U58" t="str">
            <v>-</v>
          </cell>
          <cell r="V58" t="str">
            <v>-</v>
          </cell>
          <cell r="W58" t="str">
            <v>-</v>
          </cell>
          <cell r="X58" t="str">
            <v>-</v>
          </cell>
          <cell r="Y58" t="str">
            <v>-</v>
          </cell>
          <cell r="Z58" t="str">
            <v>-</v>
          </cell>
          <cell r="AA58" t="str">
            <v>-</v>
          </cell>
          <cell r="AF58" t="str">
            <v>-</v>
          </cell>
          <cell r="AG58" t="str">
            <v>-</v>
          </cell>
          <cell r="AH58" t="str">
            <v>-</v>
          </cell>
          <cell r="AI58" t="str">
            <v>-</v>
          </cell>
        </row>
        <row r="59">
          <cell r="A59">
            <v>43739</v>
          </cell>
          <cell r="B59">
            <v>0.19</v>
          </cell>
          <cell r="C59">
            <v>0.47</v>
          </cell>
          <cell r="D59">
            <v>0.47</v>
          </cell>
          <cell r="E59">
            <v>0.15</v>
          </cell>
          <cell r="F59">
            <v>0.24</v>
          </cell>
          <cell r="G59">
            <v>0.21</v>
          </cell>
          <cell r="H59">
            <v>0.14000000000000001</v>
          </cell>
          <cell r="I59">
            <v>0.25</v>
          </cell>
          <cell r="J59">
            <v>0.22</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F59" t="str">
            <v>-</v>
          </cell>
          <cell r="AG59" t="str">
            <v>-</v>
          </cell>
          <cell r="AH59" t="str">
            <v>-</v>
          </cell>
          <cell r="AI59" t="str">
            <v>-</v>
          </cell>
        </row>
        <row r="60">
          <cell r="A60">
            <v>43709</v>
          </cell>
          <cell r="B60">
            <v>0.2</v>
          </cell>
          <cell r="C60">
            <v>0.47</v>
          </cell>
          <cell r="D60">
            <v>0.44</v>
          </cell>
          <cell r="E60">
            <v>0.15</v>
          </cell>
          <cell r="F60">
            <v>0.24</v>
          </cell>
          <cell r="G60">
            <v>0.22</v>
          </cell>
          <cell r="H60">
            <v>0.14000000000000001</v>
          </cell>
          <cell r="I60">
            <v>0.24</v>
          </cell>
          <cell r="J60">
            <v>0.23</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F60" t="str">
            <v>-</v>
          </cell>
          <cell r="AG60" t="str">
            <v>-</v>
          </cell>
          <cell r="AH60" t="str">
            <v>-</v>
          </cell>
          <cell r="AI60" t="str">
            <v>-</v>
          </cell>
        </row>
        <row r="61">
          <cell r="A61">
            <v>43678</v>
          </cell>
          <cell r="B61">
            <v>0.2</v>
          </cell>
          <cell r="C61">
            <v>0.47</v>
          </cell>
          <cell r="D61">
            <v>0.47</v>
          </cell>
          <cell r="E61">
            <v>0.14000000000000001</v>
          </cell>
          <cell r="F61">
            <v>0.24</v>
          </cell>
          <cell r="G61">
            <v>0.21</v>
          </cell>
          <cell r="H61">
            <v>0.14000000000000001</v>
          </cell>
          <cell r="I61">
            <v>0.24</v>
          </cell>
          <cell r="J61">
            <v>0.23</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F61" t="str">
            <v>-</v>
          </cell>
          <cell r="AG61" t="str">
            <v>-</v>
          </cell>
          <cell r="AH61" t="str">
            <v>-</v>
          </cell>
          <cell r="AI61" t="str">
            <v>-</v>
          </cell>
        </row>
        <row r="62">
          <cell r="A62">
            <v>43647</v>
          </cell>
          <cell r="B62">
            <v>0.2</v>
          </cell>
          <cell r="C62">
            <v>0.47</v>
          </cell>
          <cell r="D62">
            <v>0.43</v>
          </cell>
          <cell r="E62">
            <v>0.15</v>
          </cell>
          <cell r="F62">
            <v>0.24</v>
          </cell>
          <cell r="G62">
            <v>0.21</v>
          </cell>
          <cell r="H62">
            <v>0.14000000000000001</v>
          </cell>
          <cell r="I62">
            <v>0.24</v>
          </cell>
          <cell r="J62">
            <v>0.22</v>
          </cell>
          <cell r="K62" t="str">
            <v>-</v>
          </cell>
          <cell r="L62" t="str">
            <v>-</v>
          </cell>
          <cell r="M62" t="str">
            <v>-</v>
          </cell>
          <cell r="N62" t="str">
            <v>-</v>
          </cell>
          <cell r="O62" t="str">
            <v>-</v>
          </cell>
          <cell r="P62" t="str">
            <v>-</v>
          </cell>
          <cell r="Q62" t="str">
            <v>-</v>
          </cell>
          <cell r="R62" t="str">
            <v>-</v>
          </cell>
          <cell r="S62" t="str">
            <v>-</v>
          </cell>
          <cell r="T62" t="str">
            <v>-</v>
          </cell>
          <cell r="U62" t="str">
            <v>-</v>
          </cell>
          <cell r="V62" t="str">
            <v>-</v>
          </cell>
          <cell r="W62" t="str">
            <v>-</v>
          </cell>
          <cell r="X62" t="str">
            <v>-</v>
          </cell>
          <cell r="Y62" t="str">
            <v>-</v>
          </cell>
          <cell r="Z62" t="str">
            <v>-</v>
          </cell>
          <cell r="AA62" t="str">
            <v>-</v>
          </cell>
          <cell r="AF62" t="str">
            <v>-</v>
          </cell>
          <cell r="AG62" t="str">
            <v>-</v>
          </cell>
          <cell r="AH62" t="str">
            <v>-</v>
          </cell>
          <cell r="AI62" t="str">
            <v>-</v>
          </cell>
        </row>
        <row r="63">
          <cell r="A63">
            <v>43617</v>
          </cell>
          <cell r="B63">
            <v>0.2</v>
          </cell>
          <cell r="C63">
            <v>0.47</v>
          </cell>
          <cell r="D63">
            <v>0.43</v>
          </cell>
          <cell r="E63">
            <v>0.15</v>
          </cell>
          <cell r="F63">
            <v>0.24</v>
          </cell>
          <cell r="G63">
            <v>0.22</v>
          </cell>
          <cell r="H63">
            <v>0.13</v>
          </cell>
          <cell r="I63">
            <v>0.24</v>
          </cell>
          <cell r="J63">
            <v>0.22</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F63" t="str">
            <v>-</v>
          </cell>
          <cell r="AG63" t="str">
            <v>-</v>
          </cell>
          <cell r="AH63" t="str">
            <v>-</v>
          </cell>
          <cell r="AI63" t="str">
            <v>-</v>
          </cell>
        </row>
        <row r="64">
          <cell r="A64">
            <v>43586</v>
          </cell>
          <cell r="B64">
            <v>0.19</v>
          </cell>
          <cell r="C64">
            <v>0.47</v>
          </cell>
          <cell r="D64">
            <v>0.47</v>
          </cell>
          <cell r="E64">
            <v>0.15</v>
          </cell>
          <cell r="F64">
            <v>0.24</v>
          </cell>
          <cell r="G64">
            <v>0.22</v>
          </cell>
          <cell r="H64">
            <v>0.14000000000000001</v>
          </cell>
          <cell r="I64">
            <v>0.24</v>
          </cell>
          <cell r="J64">
            <v>0.23</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F64" t="str">
            <v>-</v>
          </cell>
          <cell r="AG64" t="str">
            <v>-</v>
          </cell>
          <cell r="AH64" t="str">
            <v>-</v>
          </cell>
          <cell r="AI64" t="str">
            <v>-</v>
          </cell>
        </row>
        <row r="65">
          <cell r="A65">
            <v>43556</v>
          </cell>
          <cell r="B65">
            <v>0.19</v>
          </cell>
          <cell r="C65">
            <v>0.47</v>
          </cell>
          <cell r="D65">
            <v>0.47</v>
          </cell>
          <cell r="E65">
            <v>0.16</v>
          </cell>
          <cell r="F65">
            <v>0.24</v>
          </cell>
          <cell r="G65">
            <v>0.22</v>
          </cell>
          <cell r="H65">
            <v>0.16</v>
          </cell>
          <cell r="I65">
            <v>0.24</v>
          </cell>
          <cell r="J65">
            <v>0.23</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F65" t="str">
            <v>-</v>
          </cell>
          <cell r="AG65" t="str">
            <v>-</v>
          </cell>
          <cell r="AH65" t="str">
            <v>-</v>
          </cell>
          <cell r="AI65" t="str">
            <v>-</v>
          </cell>
        </row>
        <row r="66">
          <cell r="A66">
            <v>43525</v>
          </cell>
          <cell r="B66">
            <v>0.2</v>
          </cell>
          <cell r="C66">
            <v>0.47</v>
          </cell>
          <cell r="D66">
            <v>0.42</v>
          </cell>
          <cell r="E66">
            <v>0.15</v>
          </cell>
          <cell r="F66">
            <v>0.24</v>
          </cell>
          <cell r="G66">
            <v>0.22</v>
          </cell>
          <cell r="H66">
            <v>0.13</v>
          </cell>
          <cell r="I66">
            <v>0.24</v>
          </cell>
          <cell r="J66">
            <v>0.23</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cell r="Z66" t="str">
            <v>-</v>
          </cell>
          <cell r="AA66" t="str">
            <v>-</v>
          </cell>
          <cell r="AF66" t="str">
            <v>-</v>
          </cell>
          <cell r="AG66" t="str">
            <v>-</v>
          </cell>
          <cell r="AH66" t="str">
            <v>-</v>
          </cell>
          <cell r="AI66" t="str">
            <v>-</v>
          </cell>
        </row>
        <row r="67">
          <cell r="A67">
            <v>43497</v>
          </cell>
          <cell r="B67">
            <v>0.19</v>
          </cell>
          <cell r="C67">
            <v>0.47</v>
          </cell>
          <cell r="D67">
            <v>0.47</v>
          </cell>
          <cell r="E67">
            <v>0.15</v>
          </cell>
          <cell r="F67">
            <v>0.24</v>
          </cell>
          <cell r="G67">
            <v>0.22</v>
          </cell>
          <cell r="H67">
            <v>0.14000000000000001</v>
          </cell>
          <cell r="I67">
            <v>0.24</v>
          </cell>
          <cell r="J67">
            <v>0.23</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F67" t="str">
            <v>-</v>
          </cell>
          <cell r="AG67" t="str">
            <v>-</v>
          </cell>
          <cell r="AH67" t="str">
            <v>-</v>
          </cell>
          <cell r="AI67" t="str">
            <v>-</v>
          </cell>
        </row>
        <row r="68">
          <cell r="A68">
            <v>43466</v>
          </cell>
          <cell r="B68">
            <v>0.18</v>
          </cell>
          <cell r="C68">
            <v>0.47</v>
          </cell>
          <cell r="D68">
            <v>0.42</v>
          </cell>
          <cell r="E68">
            <v>0.16</v>
          </cell>
          <cell r="F68">
            <v>0.24</v>
          </cell>
          <cell r="G68">
            <v>0.22</v>
          </cell>
          <cell r="H68">
            <v>0.15</v>
          </cell>
          <cell r="I68">
            <v>0.25</v>
          </cell>
          <cell r="J68">
            <v>0.23</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F68" t="str">
            <v>-</v>
          </cell>
          <cell r="AG68" t="str">
            <v>-</v>
          </cell>
          <cell r="AH68" t="str">
            <v>-</v>
          </cell>
          <cell r="AI68" t="str">
            <v>-</v>
          </cell>
        </row>
        <row r="69">
          <cell r="A69">
            <v>43435</v>
          </cell>
          <cell r="B69">
            <v>0.18</v>
          </cell>
          <cell r="C69">
            <v>0.46</v>
          </cell>
          <cell r="D69">
            <v>0.42</v>
          </cell>
          <cell r="E69">
            <v>0.15</v>
          </cell>
          <cell r="F69">
            <v>0.24</v>
          </cell>
          <cell r="G69">
            <v>0.22</v>
          </cell>
          <cell r="H69">
            <v>0.14000000000000001</v>
          </cell>
          <cell r="I69">
            <v>0.24</v>
          </cell>
          <cell r="J69">
            <v>0.23</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F69" t="str">
            <v>-</v>
          </cell>
        </row>
        <row r="70">
          <cell r="A70">
            <v>43405</v>
          </cell>
          <cell r="B70">
            <v>0.18</v>
          </cell>
          <cell r="C70">
            <v>0.46</v>
          </cell>
          <cell r="D70">
            <v>0.47</v>
          </cell>
          <cell r="E70">
            <v>0.14000000000000001</v>
          </cell>
          <cell r="F70">
            <v>0.24</v>
          </cell>
          <cell r="G70">
            <v>0.21</v>
          </cell>
          <cell r="H70">
            <v>0.14000000000000001</v>
          </cell>
          <cell r="I70">
            <v>0.24</v>
          </cell>
          <cell r="J70">
            <v>0.22</v>
          </cell>
          <cell r="K70" t="str">
            <v>-</v>
          </cell>
          <cell r="L70" t="str">
            <v>-</v>
          </cell>
          <cell r="M70" t="str">
            <v>-</v>
          </cell>
          <cell r="N70" t="str">
            <v>-</v>
          </cell>
          <cell r="O70" t="str">
            <v>-</v>
          </cell>
          <cell r="P70" t="str">
            <v>-</v>
          </cell>
          <cell r="Q70" t="str">
            <v>-</v>
          </cell>
          <cell r="R70" t="str">
            <v>-</v>
          </cell>
          <cell r="S70" t="str">
            <v>-</v>
          </cell>
          <cell r="T70" t="str">
            <v>-</v>
          </cell>
          <cell r="U70" t="str">
            <v>-</v>
          </cell>
          <cell r="V70" t="str">
            <v>-</v>
          </cell>
          <cell r="W70" t="str">
            <v>-</v>
          </cell>
          <cell r="X70" t="str">
            <v>-</v>
          </cell>
          <cell r="Y70" t="str">
            <v>-</v>
          </cell>
          <cell r="Z70" t="str">
            <v>-</v>
          </cell>
          <cell r="AA70" t="str">
            <v>-</v>
          </cell>
          <cell r="AF70" t="str">
            <v>-</v>
          </cell>
        </row>
        <row r="71">
          <cell r="A71">
            <v>43374</v>
          </cell>
          <cell r="B71">
            <v>0.18</v>
          </cell>
          <cell r="C71">
            <v>0.46</v>
          </cell>
          <cell r="D71">
            <v>0.47</v>
          </cell>
          <cell r="E71">
            <v>0.14000000000000001</v>
          </cell>
          <cell r="F71">
            <v>0.24</v>
          </cell>
          <cell r="G71">
            <v>0.21</v>
          </cell>
          <cell r="H71">
            <v>0.14000000000000001</v>
          </cell>
          <cell r="I71">
            <v>0.24</v>
          </cell>
          <cell r="J71">
            <v>0.22</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F71" t="str">
            <v>-</v>
          </cell>
        </row>
        <row r="72">
          <cell r="A72">
            <v>43344</v>
          </cell>
          <cell r="B72">
            <v>0.19</v>
          </cell>
          <cell r="C72">
            <v>0.46</v>
          </cell>
          <cell r="D72">
            <v>0.43</v>
          </cell>
          <cell r="E72">
            <v>0.15</v>
          </cell>
          <cell r="F72">
            <v>0.24</v>
          </cell>
          <cell r="G72">
            <v>0.22</v>
          </cell>
          <cell r="H72">
            <v>0.14000000000000001</v>
          </cell>
          <cell r="I72">
            <v>0.24</v>
          </cell>
          <cell r="J72">
            <v>0.22</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F72" t="str">
            <v>-</v>
          </cell>
        </row>
        <row r="73">
          <cell r="A73">
            <v>43313</v>
          </cell>
          <cell r="B73">
            <v>0.2</v>
          </cell>
          <cell r="C73">
            <v>0.46</v>
          </cell>
          <cell r="D73">
            <v>0.43</v>
          </cell>
          <cell r="E73">
            <v>0.14000000000000001</v>
          </cell>
          <cell r="F73">
            <v>0.24</v>
          </cell>
          <cell r="G73">
            <v>0.21</v>
          </cell>
          <cell r="H73">
            <v>0.14000000000000001</v>
          </cell>
          <cell r="I73">
            <v>0.24</v>
          </cell>
          <cell r="J73">
            <v>0.22</v>
          </cell>
          <cell r="K73" t="str">
            <v>-</v>
          </cell>
          <cell r="L73" t="str">
            <v>-</v>
          </cell>
          <cell r="M73" t="str">
            <v>-</v>
          </cell>
          <cell r="N73" t="str">
            <v>-</v>
          </cell>
          <cell r="O73" t="str">
            <v>-</v>
          </cell>
          <cell r="P73" t="str">
            <v>-</v>
          </cell>
          <cell r="Q73" t="str">
            <v>-</v>
          </cell>
          <cell r="R73" t="str">
            <v>-</v>
          </cell>
          <cell r="S73" t="str">
            <v>-</v>
          </cell>
          <cell r="T73" t="str">
            <v>-</v>
          </cell>
          <cell r="U73" t="str">
            <v>-</v>
          </cell>
          <cell r="V73" t="str">
            <v>-</v>
          </cell>
          <cell r="W73" t="str">
            <v>-</v>
          </cell>
          <cell r="X73" t="str">
            <v>-</v>
          </cell>
          <cell r="Y73" t="str">
            <v>-</v>
          </cell>
          <cell r="Z73" t="str">
            <v>-</v>
          </cell>
          <cell r="AA73" t="str">
            <v>-</v>
          </cell>
          <cell r="AF73" t="str">
            <v>-</v>
          </cell>
        </row>
        <row r="74">
          <cell r="A74">
            <v>43282</v>
          </cell>
          <cell r="B74">
            <v>0.2</v>
          </cell>
          <cell r="C74">
            <v>0.46</v>
          </cell>
          <cell r="D74">
            <v>0.47</v>
          </cell>
          <cell r="E74">
            <v>0.15</v>
          </cell>
          <cell r="F74">
            <v>0.24</v>
          </cell>
          <cell r="G74">
            <v>0.21</v>
          </cell>
          <cell r="H74">
            <v>0.14000000000000001</v>
          </cell>
          <cell r="I74">
            <v>0.24</v>
          </cell>
          <cell r="J74">
            <v>0.22</v>
          </cell>
          <cell r="K74" t="str">
            <v>-</v>
          </cell>
          <cell r="L74" t="str">
            <v>-</v>
          </cell>
          <cell r="M74" t="str">
            <v>-</v>
          </cell>
          <cell r="N74" t="str">
            <v>-</v>
          </cell>
          <cell r="O74" t="str">
            <v>-</v>
          </cell>
          <cell r="P74" t="str">
            <v>-</v>
          </cell>
          <cell r="Q74" t="str">
            <v>-</v>
          </cell>
          <cell r="R74" t="str">
            <v>-</v>
          </cell>
          <cell r="S74" t="str">
            <v>-</v>
          </cell>
          <cell r="T74" t="str">
            <v>-</v>
          </cell>
          <cell r="U74" t="str">
            <v>-</v>
          </cell>
          <cell r="V74" t="str">
            <v>-</v>
          </cell>
          <cell r="W74" t="str">
            <v>-</v>
          </cell>
          <cell r="X74" t="str">
            <v>-</v>
          </cell>
          <cell r="Y74" t="str">
            <v>-</v>
          </cell>
          <cell r="Z74" t="str">
            <v>-</v>
          </cell>
          <cell r="AA74" t="str">
            <v>-</v>
          </cell>
          <cell r="AF74" t="str">
            <v>-</v>
          </cell>
        </row>
        <row r="75">
          <cell r="A75">
            <v>43252</v>
          </cell>
          <cell r="B75">
            <v>0.2</v>
          </cell>
          <cell r="C75">
            <v>0.46</v>
          </cell>
          <cell r="D75">
            <v>0.44</v>
          </cell>
          <cell r="E75">
            <v>0.15</v>
          </cell>
          <cell r="F75">
            <v>0.24</v>
          </cell>
          <cell r="G75">
            <v>0.21</v>
          </cell>
          <cell r="H75">
            <v>0.14000000000000001</v>
          </cell>
          <cell r="I75">
            <v>0.24</v>
          </cell>
          <cell r="J75">
            <v>0.22</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cell r="Z75" t="str">
            <v>-</v>
          </cell>
          <cell r="AA75" t="str">
            <v>-</v>
          </cell>
          <cell r="AF75" t="str">
            <v>-</v>
          </cell>
        </row>
        <row r="76">
          <cell r="A76">
            <v>43221</v>
          </cell>
          <cell r="B76">
            <v>0.19</v>
          </cell>
          <cell r="C76">
            <v>0.46</v>
          </cell>
          <cell r="D76">
            <v>0.47</v>
          </cell>
          <cell r="E76">
            <v>0.15</v>
          </cell>
          <cell r="F76">
            <v>0.24</v>
          </cell>
          <cell r="G76">
            <v>0.22</v>
          </cell>
          <cell r="H76">
            <v>0.14000000000000001</v>
          </cell>
          <cell r="I76">
            <v>0.24</v>
          </cell>
          <cell r="J76">
            <v>0.22</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F76" t="str">
            <v>-</v>
          </cell>
        </row>
        <row r="77">
          <cell r="A77">
            <v>43191</v>
          </cell>
          <cell r="B77">
            <v>0.19</v>
          </cell>
          <cell r="C77">
            <v>0.46</v>
          </cell>
          <cell r="D77">
            <v>0.47</v>
          </cell>
          <cell r="E77">
            <v>0.16</v>
          </cell>
          <cell r="F77">
            <v>0.24</v>
          </cell>
          <cell r="G77">
            <v>0.22</v>
          </cell>
          <cell r="H77">
            <v>0.16</v>
          </cell>
          <cell r="I77">
            <v>0.24</v>
          </cell>
          <cell r="J77">
            <v>0.23</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F77" t="str">
            <v>-</v>
          </cell>
        </row>
        <row r="78">
          <cell r="A78">
            <v>43160</v>
          </cell>
          <cell r="B78">
            <v>0.19</v>
          </cell>
          <cell r="C78">
            <v>0.46</v>
          </cell>
          <cell r="D78">
            <v>0.43</v>
          </cell>
          <cell r="E78">
            <v>0.15</v>
          </cell>
          <cell r="F78">
            <v>0.24</v>
          </cell>
          <cell r="G78">
            <v>0.22</v>
          </cell>
          <cell r="H78">
            <v>0.14000000000000001</v>
          </cell>
          <cell r="I78">
            <v>0.24</v>
          </cell>
          <cell r="J78">
            <v>0.23</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cell r="AA78" t="str">
            <v>-</v>
          </cell>
          <cell r="AF78" t="str">
            <v>-</v>
          </cell>
        </row>
        <row r="79">
          <cell r="A79">
            <v>43132</v>
          </cell>
          <cell r="B79">
            <v>0.18</v>
          </cell>
          <cell r="C79">
            <v>0.46</v>
          </cell>
          <cell r="D79">
            <v>0.47</v>
          </cell>
          <cell r="E79">
            <v>0.15</v>
          </cell>
          <cell r="F79">
            <v>0.24</v>
          </cell>
          <cell r="G79">
            <v>0.22</v>
          </cell>
          <cell r="H79">
            <v>0.14000000000000001</v>
          </cell>
          <cell r="I79">
            <v>0.24</v>
          </cell>
          <cell r="J79">
            <v>0.22</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F79" t="str">
            <v>-</v>
          </cell>
        </row>
        <row r="80">
          <cell r="A80">
            <v>43101</v>
          </cell>
          <cell r="B80">
            <v>0.17</v>
          </cell>
          <cell r="C80">
            <v>0.46</v>
          </cell>
          <cell r="D80">
            <v>0.43</v>
          </cell>
          <cell r="E80">
            <v>0.15</v>
          </cell>
          <cell r="F80">
            <v>0.24</v>
          </cell>
          <cell r="G80">
            <v>0.22</v>
          </cell>
          <cell r="H80">
            <v>0.16</v>
          </cell>
          <cell r="I80">
            <v>0.24</v>
          </cell>
          <cell r="J80">
            <v>0.23</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F80" t="str">
            <v>-</v>
          </cell>
        </row>
        <row r="81">
          <cell r="A81">
            <v>43070</v>
          </cell>
          <cell r="B81">
            <v>0.18</v>
          </cell>
          <cell r="C81">
            <v>0.45</v>
          </cell>
          <cell r="D81">
            <v>0.44</v>
          </cell>
          <cell r="E81">
            <v>0.16</v>
          </cell>
          <cell r="F81">
            <v>0.23</v>
          </cell>
          <cell r="G81">
            <v>0.22</v>
          </cell>
          <cell r="H81">
            <v>0.15</v>
          </cell>
          <cell r="I81">
            <v>0.24</v>
          </cell>
          <cell r="J81">
            <v>0.23</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F81" t="str">
            <v>-</v>
          </cell>
        </row>
        <row r="82">
          <cell r="A82">
            <v>43040</v>
          </cell>
          <cell r="B82">
            <v>0.19</v>
          </cell>
          <cell r="C82">
            <v>0.45</v>
          </cell>
          <cell r="D82">
            <v>0.47</v>
          </cell>
          <cell r="E82">
            <v>0.15</v>
          </cell>
          <cell r="F82">
            <v>0.23</v>
          </cell>
          <cell r="G82">
            <v>0.21</v>
          </cell>
          <cell r="H82">
            <v>0.14000000000000001</v>
          </cell>
          <cell r="I82">
            <v>0.24</v>
          </cell>
          <cell r="J82">
            <v>0.22</v>
          </cell>
          <cell r="K82" t="str">
            <v>-</v>
          </cell>
          <cell r="L82" t="str">
            <v>-</v>
          </cell>
          <cell r="M82" t="str">
            <v>-</v>
          </cell>
          <cell r="N82" t="str">
            <v>-</v>
          </cell>
          <cell r="O82" t="str">
            <v>-</v>
          </cell>
          <cell r="P82" t="str">
            <v>-</v>
          </cell>
          <cell r="Q82" t="str">
            <v>-</v>
          </cell>
          <cell r="R82" t="str">
            <v>-</v>
          </cell>
          <cell r="S82" t="str">
            <v>-</v>
          </cell>
          <cell r="T82" t="str">
            <v>-</v>
          </cell>
          <cell r="U82" t="str">
            <v>-</v>
          </cell>
          <cell r="V82" t="str">
            <v>-</v>
          </cell>
          <cell r="W82" t="str">
            <v>-</v>
          </cell>
          <cell r="X82" t="str">
            <v>-</v>
          </cell>
          <cell r="Y82" t="str">
            <v>-</v>
          </cell>
          <cell r="Z82" t="str">
            <v>-</v>
          </cell>
          <cell r="AA82" t="str">
            <v>-</v>
          </cell>
          <cell r="AF82" t="str">
            <v>-</v>
          </cell>
        </row>
        <row r="83">
          <cell r="A83">
            <v>43009</v>
          </cell>
          <cell r="B83">
            <v>0.19</v>
          </cell>
          <cell r="C83">
            <v>0.45</v>
          </cell>
          <cell r="D83">
            <v>0.47</v>
          </cell>
          <cell r="E83">
            <v>0.16</v>
          </cell>
          <cell r="F83">
            <v>0.23</v>
          </cell>
          <cell r="G83">
            <v>0.21</v>
          </cell>
          <cell r="H83">
            <v>0.14000000000000001</v>
          </cell>
          <cell r="I83">
            <v>0.24</v>
          </cell>
          <cell r="J83">
            <v>0.22</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F83" t="str">
            <v>-</v>
          </cell>
        </row>
        <row r="84">
          <cell r="A84">
            <v>42979</v>
          </cell>
          <cell r="B84">
            <v>0.19</v>
          </cell>
          <cell r="C84">
            <v>0.45</v>
          </cell>
          <cell r="D84">
            <v>0.44</v>
          </cell>
          <cell r="E84">
            <v>0.15</v>
          </cell>
          <cell r="F84">
            <v>0.23</v>
          </cell>
          <cell r="G84">
            <v>0.21</v>
          </cell>
          <cell r="H84">
            <v>0.14000000000000001</v>
          </cell>
          <cell r="I84">
            <v>0.24</v>
          </cell>
          <cell r="J84">
            <v>0.22</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F84" t="str">
            <v>-</v>
          </cell>
        </row>
        <row r="85">
          <cell r="A85">
            <v>42948</v>
          </cell>
          <cell r="B85">
            <v>0.19</v>
          </cell>
          <cell r="C85">
            <v>0.45</v>
          </cell>
          <cell r="D85">
            <v>0.43</v>
          </cell>
          <cell r="E85">
            <v>0.15</v>
          </cell>
          <cell r="F85">
            <v>0.23</v>
          </cell>
          <cell r="G85">
            <v>0.21</v>
          </cell>
          <cell r="H85">
            <v>0.13</v>
          </cell>
          <cell r="I85">
            <v>0.24</v>
          </cell>
          <cell r="J85">
            <v>0.22</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F85" t="str">
            <v>-</v>
          </cell>
        </row>
      </sheetData>
      <sheetData sheetId="7">
        <row r="7">
          <cell r="A7">
            <v>2022</v>
          </cell>
          <cell r="B7">
            <v>107.55</v>
          </cell>
          <cell r="C7">
            <v>59.11</v>
          </cell>
          <cell r="F7">
            <v>214.14</v>
          </cell>
          <cell r="G7">
            <v>117.64</v>
          </cell>
          <cell r="J7">
            <v>151.19999999999999</v>
          </cell>
          <cell r="K7">
            <v>116.09</v>
          </cell>
        </row>
        <row r="8">
          <cell r="A8">
            <v>2021</v>
          </cell>
          <cell r="B8">
            <v>102.421429</v>
          </cell>
          <cell r="C8">
            <v>53.833666999999998</v>
          </cell>
          <cell r="F8">
            <v>202.310362</v>
          </cell>
          <cell r="G8">
            <v>96.147491000000002</v>
          </cell>
          <cell r="J8">
            <v>146.20438200000001</v>
          </cell>
          <cell r="K8">
            <v>92.128262100000001</v>
          </cell>
        </row>
        <row r="9">
          <cell r="A9">
            <v>2020</v>
          </cell>
          <cell r="B9">
            <v>101.198312596639</v>
          </cell>
          <cell r="C9">
            <v>49.375444408309299</v>
          </cell>
          <cell r="F9">
            <v>193.51352630619201</v>
          </cell>
          <cell r="G9">
            <v>80.882819514969995</v>
          </cell>
          <cell r="J9">
            <v>142.201075203443</v>
          </cell>
          <cell r="K9">
            <v>80.201602781396602</v>
          </cell>
        </row>
        <row r="10">
          <cell r="A10">
            <v>2019</v>
          </cell>
          <cell r="B10">
            <v>102.739698350072</v>
          </cell>
          <cell r="C10">
            <v>49.960724479729997</v>
          </cell>
          <cell r="F10">
            <v>191.39122944030899</v>
          </cell>
          <cell r="G10">
            <v>80.468267059502296</v>
          </cell>
          <cell r="J10">
            <v>142.77927542643701</v>
          </cell>
          <cell r="K10">
            <v>79.569430879318901</v>
          </cell>
        </row>
        <row r="11">
          <cell r="A11">
            <v>2018</v>
          </cell>
          <cell r="B11">
            <v>106.488309171056</v>
          </cell>
          <cell r="C11">
            <v>49.721174686761003</v>
          </cell>
          <cell r="G11">
            <v>78.509313037874094</v>
          </cell>
          <cell r="K11">
            <v>79.829775757969301</v>
          </cell>
        </row>
        <row r="12">
          <cell r="A12">
            <v>2017</v>
          </cell>
          <cell r="B12">
            <v>106.383110444932</v>
          </cell>
          <cell r="C12">
            <v>50.005388080465899</v>
          </cell>
          <cell r="G12">
            <v>79.731125626637294</v>
          </cell>
          <cell r="K12">
            <v>81.196676555496794</v>
          </cell>
        </row>
        <row r="13">
          <cell r="A13">
            <v>2016</v>
          </cell>
          <cell r="C13">
            <v>51.450139900918487</v>
          </cell>
          <cell r="G13">
            <v>78.143457831570984</v>
          </cell>
          <cell r="K13">
            <v>81.725170986366976</v>
          </cell>
        </row>
        <row r="14">
          <cell r="A14">
            <v>2015</v>
          </cell>
          <cell r="C14">
            <v>49.641879297804984</v>
          </cell>
          <cell r="G14">
            <v>74.958941191976649</v>
          </cell>
        </row>
        <row r="15">
          <cell r="A15">
            <v>2014</v>
          </cell>
          <cell r="C15">
            <v>50.48</v>
          </cell>
          <cell r="G15">
            <v>80.319999999999993</v>
          </cell>
          <cell r="K15">
            <v>85.21</v>
          </cell>
        </row>
        <row r="16">
          <cell r="A16">
            <v>2013</v>
          </cell>
          <cell r="C16">
            <v>51.015604987934815</v>
          </cell>
          <cell r="G16">
            <v>88.660568638190213</v>
          </cell>
          <cell r="K16">
            <v>94.96</v>
          </cell>
        </row>
        <row r="17">
          <cell r="A17">
            <v>2012</v>
          </cell>
          <cell r="C17">
            <v>53.020912684002276</v>
          </cell>
          <cell r="G17">
            <v>91.795735350564101</v>
          </cell>
          <cell r="K17">
            <v>99.307699858614171</v>
          </cell>
        </row>
      </sheetData>
      <sheetData sheetId="8">
        <row r="7">
          <cell r="A7">
            <v>45323</v>
          </cell>
          <cell r="B7">
            <v>119.210798138513</v>
          </cell>
          <cell r="C7">
            <v>67.063121256906101</v>
          </cell>
          <cell r="F7">
            <v>3.1064600071353001</v>
          </cell>
          <cell r="G7">
            <v>2.1532275876431402</v>
          </cell>
        </row>
        <row r="8">
          <cell r="A8">
            <v>45292</v>
          </cell>
          <cell r="B8"/>
          <cell r="C8">
            <v>65.737322025672995</v>
          </cell>
          <cell r="F8">
            <v>3.1064600071353001</v>
          </cell>
          <cell r="G8">
            <v>2.1532275876431402</v>
          </cell>
        </row>
        <row r="9">
          <cell r="A9">
            <v>45261</v>
          </cell>
          <cell r="B9">
            <v>117.420137767876</v>
          </cell>
          <cell r="C9">
            <v>65.509946976326702</v>
          </cell>
          <cell r="F9">
            <v>3.10169060659031</v>
          </cell>
          <cell r="G9">
            <v>2.1254584179064202</v>
          </cell>
        </row>
        <row r="10">
          <cell r="A10">
            <v>45231</v>
          </cell>
          <cell r="B10">
            <v>115.54837489227801</v>
          </cell>
          <cell r="C10">
            <v>64.465666250561796</v>
          </cell>
          <cell r="F10">
            <v>3.10169060659031</v>
          </cell>
          <cell r="G10">
            <v>2.1254584179064202</v>
          </cell>
        </row>
        <row r="11">
          <cell r="A11">
            <v>45200</v>
          </cell>
          <cell r="B11"/>
          <cell r="C11">
            <v>65.931042188399502</v>
          </cell>
          <cell r="F11">
            <v>3.10169060659031</v>
          </cell>
          <cell r="G11">
            <v>2.1254584179064202</v>
          </cell>
        </row>
        <row r="12">
          <cell r="A12">
            <v>45170</v>
          </cell>
          <cell r="B12">
            <v>116.000187979008</v>
          </cell>
          <cell r="C12">
            <v>64.163185046029298</v>
          </cell>
          <cell r="F12">
            <v>3.1064600071353001</v>
          </cell>
          <cell r="G12">
            <v>2.0486817547324199</v>
          </cell>
        </row>
        <row r="13">
          <cell r="A13">
            <v>45139</v>
          </cell>
          <cell r="B13">
            <v>114.692114331274</v>
          </cell>
          <cell r="C13">
            <v>61.9923431864188</v>
          </cell>
          <cell r="F13">
            <v>3.1064600071353001</v>
          </cell>
          <cell r="G13">
            <v>2.0486817547324199</v>
          </cell>
        </row>
        <row r="14">
          <cell r="A14">
            <v>45108</v>
          </cell>
          <cell r="B14"/>
          <cell r="C14">
            <v>64.290031000995597</v>
          </cell>
          <cell r="F14">
            <v>3.1064600071353001</v>
          </cell>
          <cell r="G14">
            <v>2.0486817547324199</v>
          </cell>
        </row>
        <row r="15">
          <cell r="A15">
            <v>45078</v>
          </cell>
          <cell r="B15"/>
          <cell r="C15">
            <v>67.1411927319553</v>
          </cell>
          <cell r="F15">
            <v>3.09811355618156</v>
          </cell>
          <cell r="G15">
            <v>2.1086293880232798</v>
          </cell>
        </row>
        <row r="16">
          <cell r="A16">
            <v>45047</v>
          </cell>
          <cell r="B16">
            <v>117.31581235322082</v>
          </cell>
          <cell r="C16">
            <v>67.033685501977487</v>
          </cell>
          <cell r="F16">
            <v>3.09811355618156</v>
          </cell>
          <cell r="G16">
            <v>2.1086293880232798</v>
          </cell>
        </row>
        <row r="17">
          <cell r="A17">
            <v>45017</v>
          </cell>
          <cell r="B17">
            <v>119.44116232701499</v>
          </cell>
          <cell r="C17">
            <v>65.987561798964904</v>
          </cell>
          <cell r="F17">
            <v>3.09811355618156</v>
          </cell>
          <cell r="G17">
            <v>2.1086293880232798</v>
          </cell>
        </row>
        <row r="18">
          <cell r="A18">
            <v>44986</v>
          </cell>
          <cell r="B18">
            <v>117.49011246038199</v>
          </cell>
          <cell r="C18">
            <v>64.7912395073743</v>
          </cell>
          <cell r="F18">
            <v>3.0075948784377</v>
          </cell>
          <cell r="G18">
            <v>1.9025631460253001</v>
          </cell>
        </row>
        <row r="19">
          <cell r="A19">
            <v>44958</v>
          </cell>
          <cell r="B19">
            <v>117.324197121794</v>
          </cell>
          <cell r="C19">
            <v>64.673119899211301</v>
          </cell>
          <cell r="F19">
            <v>3.0075948784377</v>
          </cell>
          <cell r="G19">
            <v>1.9025631460253001</v>
          </cell>
        </row>
        <row r="20">
          <cell r="A20">
            <v>44927</v>
          </cell>
          <cell r="B20">
            <v>116.95965593075501</v>
          </cell>
          <cell r="C20">
            <v>64.708591301661372</v>
          </cell>
          <cell r="F20">
            <v>3.0075948784377</v>
          </cell>
          <cell r="G20">
            <v>1.9025631460253001</v>
          </cell>
        </row>
        <row r="21">
          <cell r="A21">
            <v>44896</v>
          </cell>
          <cell r="B21"/>
          <cell r="C21">
            <v>64.04465854009554</v>
          </cell>
          <cell r="F21">
            <v>2.92482223747606</v>
          </cell>
          <cell r="G21">
            <v>1.9286657583392599</v>
          </cell>
        </row>
        <row r="22">
          <cell r="A22">
            <v>44866</v>
          </cell>
          <cell r="B22"/>
          <cell r="C22">
            <v>64.186735845145051</v>
          </cell>
          <cell r="F22">
            <v>2.92482223747606</v>
          </cell>
          <cell r="G22">
            <v>1.9286657583392599</v>
          </cell>
        </row>
        <row r="23">
          <cell r="A23">
            <v>44835</v>
          </cell>
          <cell r="B23">
            <v>115.511203568453</v>
          </cell>
          <cell r="C23">
            <v>64.873442218481344</v>
          </cell>
          <cell r="F23">
            <v>2.92482223747606</v>
          </cell>
          <cell r="G23">
            <v>1.9286657583392599</v>
          </cell>
        </row>
        <row r="24">
          <cell r="A24">
            <v>44805</v>
          </cell>
          <cell r="B24">
            <v>115.10727373709101</v>
          </cell>
          <cell r="C24">
            <v>61.956318088223796</v>
          </cell>
          <cell r="F24">
            <v>2.92482223747606</v>
          </cell>
          <cell r="G24">
            <v>1.9286657583392599</v>
          </cell>
        </row>
        <row r="25">
          <cell r="A25">
            <v>44774</v>
          </cell>
          <cell r="B25">
            <v>114.87958802539499</v>
          </cell>
          <cell r="C25">
            <v>61.905128430658586</v>
          </cell>
          <cell r="F25">
            <v>2.92482223747606</v>
          </cell>
          <cell r="G25">
            <v>1.9286657583392599</v>
          </cell>
        </row>
        <row r="26">
          <cell r="A26">
            <v>44743</v>
          </cell>
          <cell r="B26">
            <v>114.65020271948499</v>
          </cell>
          <cell r="C26">
            <v>61.073773220130377</v>
          </cell>
          <cell r="F26">
            <v>2.92482223747606</v>
          </cell>
          <cell r="G26">
            <v>1.9286657583392599</v>
          </cell>
        </row>
        <row r="27">
          <cell r="A27">
            <v>44713</v>
          </cell>
          <cell r="B27">
            <v>114.83873304641</v>
          </cell>
          <cell r="C27">
            <v>62.278641361287747</v>
          </cell>
          <cell r="F27">
            <v>2.92482223747606</v>
          </cell>
          <cell r="G27">
            <v>1.8627079997434199</v>
          </cell>
        </row>
        <row r="28">
          <cell r="A28">
            <v>44682</v>
          </cell>
          <cell r="B28">
            <v>105.802584190351</v>
          </cell>
          <cell r="C28">
            <v>62.330141156868066</v>
          </cell>
          <cell r="F28">
            <v>2.92482223747606</v>
          </cell>
          <cell r="G28">
            <v>1.8627079997434199</v>
          </cell>
        </row>
        <row r="29">
          <cell r="A29">
            <v>44652</v>
          </cell>
          <cell r="B29"/>
          <cell r="C29">
            <v>60.830705743138871</v>
          </cell>
          <cell r="F29">
            <v>2.92482223747606</v>
          </cell>
          <cell r="G29">
            <v>1.8627079997434199</v>
          </cell>
        </row>
        <row r="30">
          <cell r="A30">
            <v>44621</v>
          </cell>
          <cell r="B30">
            <v>109.65193100675199</v>
          </cell>
          <cell r="C30">
            <v>60.343660825714451</v>
          </cell>
          <cell r="F30">
            <v>2.92482223747606</v>
          </cell>
          <cell r="G30">
            <v>1.8627079997434199</v>
          </cell>
        </row>
        <row r="31">
          <cell r="A31">
            <v>44593</v>
          </cell>
          <cell r="B31"/>
          <cell r="C31">
            <v>60.260430422640212</v>
          </cell>
          <cell r="F31">
            <v>2.92482223747606</v>
          </cell>
          <cell r="G31">
            <v>1.8627079997434199</v>
          </cell>
        </row>
        <row r="32">
          <cell r="A32">
            <v>44562</v>
          </cell>
          <cell r="B32">
            <v>110.845525840725</v>
          </cell>
          <cell r="C32">
            <v>60.629448020643231</v>
          </cell>
          <cell r="F32">
            <v>2.92482223747606</v>
          </cell>
          <cell r="G32">
            <v>1.8627079997434199</v>
          </cell>
        </row>
        <row r="33">
          <cell r="A33">
            <v>44531</v>
          </cell>
          <cell r="B33">
            <v>108.409715329542</v>
          </cell>
          <cell r="C33">
            <v>60.652445689493916</v>
          </cell>
          <cell r="F33">
            <v>2.95</v>
          </cell>
          <cell r="G33">
            <v>1.88163071961298</v>
          </cell>
        </row>
        <row r="34">
          <cell r="A34">
            <v>44501</v>
          </cell>
          <cell r="C34">
            <v>59.707287798465558</v>
          </cell>
          <cell r="F34">
            <v>2.95</v>
          </cell>
          <cell r="G34">
            <v>1.88163071961298</v>
          </cell>
        </row>
        <row r="35">
          <cell r="A35">
            <v>44470</v>
          </cell>
          <cell r="B35">
            <v>109.7572830915792</v>
          </cell>
          <cell r="C35">
            <v>57.277776341064325</v>
          </cell>
          <cell r="F35">
            <v>2.95</v>
          </cell>
          <cell r="G35">
            <v>1.88163071961298</v>
          </cell>
        </row>
        <row r="36">
          <cell r="A36">
            <v>44440</v>
          </cell>
          <cell r="B36">
            <v>108.01750679648654</v>
          </cell>
          <cell r="C36">
            <v>55.486320346662353</v>
          </cell>
          <cell r="F36">
            <v>2.95</v>
          </cell>
          <cell r="G36">
            <v>1.88163071961298</v>
          </cell>
        </row>
        <row r="37">
          <cell r="A37">
            <v>44409</v>
          </cell>
          <cell r="B37">
            <v>107.90823989960366</v>
          </cell>
          <cell r="C37">
            <v>54.738738417207614</v>
          </cell>
          <cell r="F37">
            <v>2.95</v>
          </cell>
          <cell r="G37">
            <v>1.88163071961298</v>
          </cell>
        </row>
        <row r="38">
          <cell r="A38">
            <v>44378</v>
          </cell>
          <cell r="B38">
            <v>112.69463084055977</v>
          </cell>
          <cell r="C38" t="str">
            <v>-</v>
          </cell>
          <cell r="F38">
            <v>2.95</v>
          </cell>
          <cell r="G38">
            <v>1.88163071961298</v>
          </cell>
        </row>
        <row r="39">
          <cell r="A39">
            <v>44348</v>
          </cell>
          <cell r="B39">
            <v>111.33234372537792</v>
          </cell>
          <cell r="C39">
            <v>55.89622686346808</v>
          </cell>
          <cell r="F39">
            <v>2.95</v>
          </cell>
          <cell r="G39">
            <v>1.8835066788595101</v>
          </cell>
        </row>
        <row r="40">
          <cell r="A40">
            <v>44317</v>
          </cell>
          <cell r="B40">
            <v>109.33059324049547</v>
          </cell>
          <cell r="C40">
            <v>56.167101157182344</v>
          </cell>
          <cell r="F40">
            <v>2.95</v>
          </cell>
          <cell r="G40">
            <v>1.8835066788595101</v>
          </cell>
        </row>
        <row r="41">
          <cell r="A41">
            <v>44287</v>
          </cell>
          <cell r="B41">
            <v>110.33089543484327</v>
          </cell>
          <cell r="C41">
            <v>57.360597022846925</v>
          </cell>
          <cell r="F41">
            <v>2.95</v>
          </cell>
          <cell r="G41">
            <v>1.8835066788595101</v>
          </cell>
        </row>
        <row r="42">
          <cell r="A42">
            <v>44256</v>
          </cell>
          <cell r="B42">
            <v>109.76874233060497</v>
          </cell>
          <cell r="C42">
            <v>56.998932556011574</v>
          </cell>
          <cell r="F42">
            <v>2.95</v>
          </cell>
          <cell r="G42">
            <v>1.8835066788595101</v>
          </cell>
        </row>
        <row r="43">
          <cell r="A43">
            <v>44228</v>
          </cell>
          <cell r="B43">
            <v>109.19065844699212</v>
          </cell>
          <cell r="C43">
            <v>55.402137199839188</v>
          </cell>
          <cell r="F43">
            <v>2.95</v>
          </cell>
          <cell r="G43">
            <v>1.8835066788595101</v>
          </cell>
        </row>
        <row r="44">
          <cell r="A44">
            <v>44197</v>
          </cell>
          <cell r="B44">
            <v>109.69840391314236</v>
          </cell>
          <cell r="C44">
            <v>56.04789593855444</v>
          </cell>
          <cell r="F44">
            <v>2.95</v>
          </cell>
          <cell r="G44">
            <v>1.8835066788595101</v>
          </cell>
        </row>
        <row r="45">
          <cell r="A45">
            <v>44166</v>
          </cell>
          <cell r="B45">
            <v>110.22125807598981</v>
          </cell>
          <cell r="C45">
            <v>56.787052993326512</v>
          </cell>
          <cell r="F45">
            <v>2.95</v>
          </cell>
          <cell r="G45">
            <v>1.92880307316234</v>
          </cell>
        </row>
        <row r="46">
          <cell r="A46">
            <v>44136</v>
          </cell>
          <cell r="B46">
            <v>109.06110503246782</v>
          </cell>
          <cell r="C46">
            <v>56.144216297538129</v>
          </cell>
          <cell r="F46">
            <v>2.95</v>
          </cell>
          <cell r="G46">
            <v>1.92880307316234</v>
          </cell>
        </row>
        <row r="47">
          <cell r="A47">
            <v>44105</v>
          </cell>
          <cell r="B47">
            <v>108.02329435566129</v>
          </cell>
          <cell r="C47">
            <v>55.497906037031242</v>
          </cell>
          <cell r="F47">
            <v>2.95</v>
          </cell>
          <cell r="G47">
            <v>1.92880307316234</v>
          </cell>
        </row>
        <row r="48">
          <cell r="A48">
            <v>44075</v>
          </cell>
          <cell r="B48">
            <v>107.09199116445953</v>
          </cell>
          <cell r="C48">
            <v>55.847349005653449</v>
          </cell>
          <cell r="F48">
            <v>2.95</v>
          </cell>
          <cell r="G48">
            <v>1.92880307316234</v>
          </cell>
        </row>
      </sheetData>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sverzeichnis"/>
      <sheetName val="Nur für MB Bio + HP konv. WK"/>
      <sheetName val="für Agrarbericht"/>
      <sheetName val="Gemüse Übersicht"/>
      <sheetName val="Gemüse Daten"/>
      <sheetName val="Früchte Übersicht"/>
      <sheetName val="Früchte Daten"/>
      <sheetName val="Kartoffeln"/>
      <sheetName val="Milch Übersicht"/>
      <sheetName val="Milch Daten"/>
      <sheetName val="Fleisch Übersicht"/>
      <sheetName val="Fleisch Daten"/>
      <sheetName val="Eier"/>
      <sheetName val="Getreide"/>
      <sheetName val="Grafiken"/>
      <sheetName val="Methoden"/>
      <sheetName val="Codier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4">
          <cell r="I14" t="str">
            <v>bio</v>
          </cell>
        </row>
        <row r="151">
          <cell r="I151" t="str">
            <v>Eidgenössisches Departement für  Wirtschaft, Bildung und Forschung WBF</v>
          </cell>
        </row>
        <row r="152">
          <cell r="I152" t="str">
            <v>Bundesamt für Landwirtschaft BLW</v>
          </cell>
        </row>
        <row r="153">
          <cell r="I153" t="str">
            <v>Fachbereich Marktanalysen</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www.disclaimer.admin.ch/" TargetMode="External"/><Relationship Id="rId7" Type="http://schemas.openxmlformats.org/officeDocument/2006/relationships/printerSettings" Target="../printerSettings/printerSettings1.bin"/><Relationship Id="rId2" Type="http://schemas.openxmlformats.org/officeDocument/2006/relationships/hyperlink" Target="https://www.blw.admin.ch/blw/de/home/markt/marktbeobachtung/bestellformular-fuer-abonnemente.html" TargetMode="External"/><Relationship Id="rId1" Type="http://schemas.openxmlformats.org/officeDocument/2006/relationships/hyperlink" Target="https://www.blw.admin.ch/blw/fr/home/markt/marktbeobachtung/bestellformular-fuer-abonnemente.html" TargetMode="External"/><Relationship Id="rId6" Type="http://schemas.openxmlformats.org/officeDocument/2006/relationships/hyperlink" Target="https://www.blw.admin.ch/blw/de/home/markt/marktbeobachtung.html" TargetMode="External"/><Relationship Id="rId5" Type="http://schemas.openxmlformats.org/officeDocument/2006/relationships/hyperlink" Target="https://www.blw.admin.ch/blw/it/home/markt/marktbeobachtung/bestellformular-fuer-abonnemente.html" TargetMode="External"/><Relationship Id="rId10" Type="http://schemas.openxmlformats.org/officeDocument/2006/relationships/ctrlProp" Target="../ctrlProps/ctrlProp1.xml"/><Relationship Id="rId4" Type="http://schemas.openxmlformats.org/officeDocument/2006/relationships/hyperlink" Target="mailto:marktanalysen@blw.admin.ch"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1.xml"/><Relationship Id="rId1" Type="http://schemas.openxmlformats.org/officeDocument/2006/relationships/printerSettings" Target="../printerSettings/printerSettings10.bin"/><Relationship Id="rId4" Type="http://schemas.openxmlformats.org/officeDocument/2006/relationships/ctrlProp" Target="../ctrlProps/ctrlProp1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2.xml"/><Relationship Id="rId1" Type="http://schemas.openxmlformats.org/officeDocument/2006/relationships/printerSettings" Target="../printerSettings/printerSettings11.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5.xml"/><Relationship Id="rId1" Type="http://schemas.openxmlformats.org/officeDocument/2006/relationships/printerSettings" Target="../printerSettings/printerSettings12.bin"/><Relationship Id="rId4" Type="http://schemas.openxmlformats.org/officeDocument/2006/relationships/ctrlProp" Target="../ctrlProps/ctrlProp14.xml"/></Relationships>
</file>

<file path=xl/worksheets/_rels/sheet13.xml.rels><?xml version="1.0" encoding="UTF-8" standalone="yes"?>
<Relationships xmlns="http://schemas.openxmlformats.org/package/2006/relationships"><Relationship Id="rId8" Type="http://schemas.openxmlformats.org/officeDocument/2006/relationships/drawing" Target="../drawings/drawing26.xml"/><Relationship Id="rId3" Type="http://schemas.openxmlformats.org/officeDocument/2006/relationships/hyperlink" Target="mailto:https://www.blw.admin.ch/blw/de/home/markt/marktbeobachtung/eier.html" TargetMode="External"/><Relationship Id="rId7" Type="http://schemas.openxmlformats.org/officeDocument/2006/relationships/printerSettings" Target="../printerSettings/printerSettings13.bin"/><Relationship Id="rId2" Type="http://schemas.openxmlformats.org/officeDocument/2006/relationships/hyperlink" Target="mailto:file:///C:/Users/U80827~1/AppData/Local/Temp/Infografik_Eiermarkt_d.pdf" TargetMode="External"/><Relationship Id="rId1" Type="http://schemas.openxmlformats.org/officeDocument/2006/relationships/hyperlink" Target="mailto:file:///C:/Users/U80827~1/AppData/Local/Temp/Dashboard_Eiermarkt_d.pdf" TargetMode="External"/><Relationship Id="rId6" Type="http://schemas.openxmlformats.org/officeDocument/2006/relationships/hyperlink" Target="https://www.blw.admin.ch/blw/de/home/markt/marktbeobachtung/eier.html" TargetMode="External"/><Relationship Id="rId5" Type="http://schemas.openxmlformats.org/officeDocument/2006/relationships/hyperlink" Target="file:///C:\Users\U80827131\AppData\Local\Temp\Infografik_Eiermarkt_d.pdf" TargetMode="External"/><Relationship Id="rId10" Type="http://schemas.openxmlformats.org/officeDocument/2006/relationships/ctrlProp" Target="../ctrlProps/ctrlProp15.xml"/><Relationship Id="rId4" Type="http://schemas.openxmlformats.org/officeDocument/2006/relationships/hyperlink" Target="file:///C:\Users\U80827131\AppData\Local\Temp\Dashboard_Eiermarkt_d.pdf" TargetMode="External"/><Relationship Id="rId9"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7.xml"/><Relationship Id="rId1" Type="http://schemas.openxmlformats.org/officeDocument/2006/relationships/printerSettings" Target="../printerSettings/printerSettings14.bin"/><Relationship Id="rId4" Type="http://schemas.openxmlformats.org/officeDocument/2006/relationships/ctrlProp" Target="../ctrlProps/ctrlProp1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3.bin"/><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4.bin"/><Relationship Id="rId4"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xml"/><Relationship Id="rId1" Type="http://schemas.openxmlformats.org/officeDocument/2006/relationships/printerSettings" Target="../printerSettings/printerSettings5.bin"/><Relationship Id="rId4"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printerSettings" Target="../printerSettings/printerSettings6.bin"/><Relationship Id="rId4"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6.xml"/><Relationship Id="rId1" Type="http://schemas.openxmlformats.org/officeDocument/2006/relationships/printerSettings" Target="../printerSettings/printerSettings7.bin"/><Relationship Id="rId4" Type="http://schemas.openxmlformats.org/officeDocument/2006/relationships/ctrlProp" Target="../ctrlProps/ctrlProp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7.xml"/><Relationship Id="rId1" Type="http://schemas.openxmlformats.org/officeDocument/2006/relationships/printerSettings" Target="../printerSettings/printerSettings8.bin"/><Relationship Id="rId4" Type="http://schemas.openxmlformats.org/officeDocument/2006/relationships/ctrlProp" Target="../ctrlProps/ctrlProp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8.xml"/><Relationship Id="rId1" Type="http://schemas.openxmlformats.org/officeDocument/2006/relationships/printerSettings" Target="../printerSettings/printerSettings9.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theme="0"/>
  </sheetPr>
  <dimension ref="A1:U97"/>
  <sheetViews>
    <sheetView tabSelected="1" zoomScaleNormal="100" workbookViewId="0">
      <selection activeCell="G2" sqref="G2"/>
    </sheetView>
  </sheetViews>
  <sheetFormatPr baseColWidth="10" defaultColWidth="11" defaultRowHeight="14.25" x14ac:dyDescent="0.2"/>
  <cols>
    <col min="1" max="1" width="5.875" style="211" customWidth="1"/>
    <col min="2" max="2" width="3.125" style="211" customWidth="1"/>
    <col min="3" max="3" width="25.75" style="211" customWidth="1"/>
    <col min="4" max="4" width="23.25" style="211" customWidth="1"/>
    <col min="5" max="5" width="26.75" style="211" customWidth="1"/>
    <col min="6" max="7" width="23.625" style="211" customWidth="1"/>
    <col min="8" max="8" width="6.875" style="211" customWidth="1"/>
    <col min="9" max="9" width="2.625" style="211" customWidth="1"/>
    <col min="10" max="12" width="11" style="211"/>
    <col min="13" max="13" width="26.625" style="211" customWidth="1"/>
    <col min="14" max="14" width="2.625" style="211" customWidth="1"/>
    <col min="15" max="17" width="11" style="211"/>
    <col min="18" max="18" width="27.875" style="211" customWidth="1"/>
    <col min="19" max="19" width="2.625" style="211" customWidth="1"/>
    <col min="20" max="16384" width="11" style="211"/>
  </cols>
  <sheetData>
    <row r="1" spans="1:19" s="208" customFormat="1" x14ac:dyDescent="0.2">
      <c r="D1" s="212" t="str">
        <f>Codierung!I152</f>
        <v>Eidgenössisches Departement für  Wirtschaft, Bildung und Forschung WBF</v>
      </c>
    </row>
    <row r="2" spans="1:19" s="208" customFormat="1" ht="15" x14ac:dyDescent="0.2">
      <c r="D2" s="213" t="str">
        <f>Codierung!I153</f>
        <v>Bundesamt für Landwirtschaft BLW</v>
      </c>
    </row>
    <row r="3" spans="1:19" s="208" customFormat="1" x14ac:dyDescent="0.2">
      <c r="D3" s="212" t="str">
        <f>Codierung!I154</f>
        <v>Fachbereich Marktanalysen</v>
      </c>
    </row>
    <row r="4" spans="1:19" s="208" customFormat="1" x14ac:dyDescent="0.2">
      <c r="G4" s="212"/>
      <c r="I4" s="430"/>
      <c r="J4" s="430"/>
      <c r="K4" s="430"/>
      <c r="L4" s="430"/>
      <c r="M4" s="430"/>
      <c r="N4" s="430"/>
      <c r="O4" s="430"/>
      <c r="P4" s="430"/>
      <c r="Q4" s="430"/>
      <c r="R4" s="430"/>
      <c r="S4" s="430"/>
    </row>
    <row r="5" spans="1:19" s="208" customFormat="1" ht="14.45" customHeight="1" x14ac:dyDescent="0.2">
      <c r="D5" s="512" t="s">
        <v>346</v>
      </c>
      <c r="E5" s="512"/>
      <c r="F5" s="512"/>
      <c r="G5" s="212"/>
      <c r="I5" s="424"/>
      <c r="S5" s="425"/>
    </row>
    <row r="6" spans="1:19" s="208" customFormat="1" ht="14.45" customHeight="1" x14ac:dyDescent="0.2">
      <c r="D6" s="512" t="s">
        <v>406</v>
      </c>
      <c r="E6" s="512"/>
      <c r="F6" s="512"/>
      <c r="G6" s="212"/>
      <c r="I6" s="424"/>
      <c r="J6" s="633" t="str">
        <f>Codierung!I508</f>
        <v>Markt aktuell</v>
      </c>
      <c r="K6" s="633"/>
      <c r="L6" s="633"/>
      <c r="M6" s="633"/>
      <c r="N6" s="633"/>
      <c r="O6" s="633"/>
      <c r="P6" s="633"/>
      <c r="Q6" s="633"/>
      <c r="R6" s="633"/>
      <c r="S6" s="425"/>
    </row>
    <row r="7" spans="1:19" ht="14.45" customHeight="1" x14ac:dyDescent="0.2">
      <c r="A7" s="222"/>
      <c r="B7" s="222"/>
      <c r="C7" s="208"/>
      <c r="D7" s="512" t="s">
        <v>385</v>
      </c>
      <c r="E7" s="512"/>
      <c r="F7" s="512"/>
      <c r="G7" s="212"/>
      <c r="H7" s="217"/>
      <c r="I7" s="424"/>
      <c r="J7" s="209"/>
      <c r="K7" s="209"/>
      <c r="L7" s="209"/>
      <c r="M7" s="209"/>
      <c r="N7" s="209"/>
      <c r="O7" s="209"/>
      <c r="P7" s="209"/>
      <c r="Q7" s="209"/>
      <c r="R7" s="209"/>
      <c r="S7" s="425"/>
    </row>
    <row r="8" spans="1:19" ht="14.45" customHeight="1" x14ac:dyDescent="0.2">
      <c r="A8" s="222"/>
      <c r="B8" s="222"/>
      <c r="C8" s="208"/>
      <c r="D8" s="208"/>
      <c r="E8" s="208"/>
      <c r="F8" s="208"/>
      <c r="G8" s="212"/>
      <c r="H8" s="353"/>
      <c r="I8" s="514"/>
      <c r="J8" s="634" t="str">
        <f>Codierung!I509</f>
        <v>Bio-Datteltomaten mit tieferen Preisen</v>
      </c>
      <c r="K8" s="634"/>
      <c r="L8" s="634"/>
      <c r="M8" s="634"/>
      <c r="N8" s="540"/>
      <c r="O8" s="635" t="str">
        <f>Codierung!I511</f>
        <v>Zitronen mit Rekord Bio-Anteil</v>
      </c>
      <c r="P8" s="635"/>
      <c r="Q8" s="635"/>
      <c r="R8" s="635"/>
      <c r="S8" s="425"/>
    </row>
    <row r="9" spans="1:19" ht="14.45" customHeight="1" x14ac:dyDescent="0.2">
      <c r="A9" s="222"/>
      <c r="B9" s="649" t="str">
        <f>Codierung!$I$164</f>
        <v>Inhaltsverzeichnis</v>
      </c>
      <c r="C9" s="649"/>
      <c r="D9" s="222"/>
      <c r="E9" s="222"/>
      <c r="F9" s="217"/>
      <c r="G9" s="217"/>
      <c r="H9" s="353"/>
      <c r="I9" s="424"/>
      <c r="J9" s="637" t="str">
        <f>Codierung!I510</f>
        <v xml:space="preserve">In der Preiserhebung Anfang März verzeichneten Datteltomaten in Bio-Qualität einen Preis von 6.60 CHF/kg. Sie sind damit günstiger als in den Februar-Monaten der zwei Vorjahre, in denen sie 8.59 CHF bzw. 7.23 CHF pro Kilogramm kosteten. Gegenüber dem Bio-Cherrytomatenmix waren sie 31 % günstiger. Sowohl die Bio- Datteltomaten also auch der Bio-Cherrytomatenmix waren zu dieser Jahreszeit noch ausländischer Herkunft. </v>
      </c>
      <c r="K9" s="637"/>
      <c r="L9" s="637"/>
      <c r="M9" s="637"/>
      <c r="N9" s="209"/>
      <c r="O9" s="637" t="str">
        <f>Codierung!I512</f>
        <v xml:space="preserve">Im Februar wurden im Schweizer Detailhandel 721 Tonnen Zitronen in Bio-Qualität verkauft. Das sind 163 Tonnen mehr als Nicht-Bio Zitronen (558 t). Somit beträgt der Bio-Anteil 56 %. Zitronen haben im Früchte-Segment typischerweise einen hohen Bio-Anteil, jedoch war dieser in bisher noch keinem Monat oberhalb der 55 % Marke. </v>
      </c>
      <c r="P9" s="637"/>
      <c r="Q9" s="637"/>
      <c r="R9" s="637"/>
      <c r="S9" s="425"/>
    </row>
    <row r="10" spans="1:19" ht="14.45" customHeight="1" x14ac:dyDescent="0.2">
      <c r="A10" s="222"/>
      <c r="B10" s="653" t="str">
        <f>Codierung!I195</f>
        <v>Gemüse Übersicht</v>
      </c>
      <c r="C10" s="653"/>
      <c r="D10" s="578"/>
      <c r="E10" s="578"/>
      <c r="F10" s="552"/>
      <c r="G10" s="552"/>
      <c r="H10" s="353"/>
      <c r="I10" s="424"/>
      <c r="J10" s="637"/>
      <c r="K10" s="637"/>
      <c r="L10" s="637"/>
      <c r="M10" s="637"/>
      <c r="N10" s="209"/>
      <c r="O10" s="637"/>
      <c r="P10" s="637"/>
      <c r="Q10" s="637"/>
      <c r="R10" s="637"/>
      <c r="S10" s="425"/>
    </row>
    <row r="11" spans="1:19" ht="14.45" customHeight="1" x14ac:dyDescent="0.2">
      <c r="A11" s="222"/>
      <c r="B11" s="653" t="str">
        <f>Codierung!I196</f>
        <v>Gemüse Daten</v>
      </c>
      <c r="C11" s="653"/>
      <c r="D11" s="578" t="str">
        <f>Codierung!I186</f>
        <v>Preise Detailhandel</v>
      </c>
      <c r="E11" s="578" t="str">
        <f>Codierung!I187</f>
        <v>Absatzmengen Detailhandel</v>
      </c>
      <c r="F11" s="552"/>
      <c r="G11" s="552"/>
      <c r="H11" s="354"/>
      <c r="I11" s="424"/>
      <c r="J11" s="637"/>
      <c r="K11" s="637"/>
      <c r="L11" s="637"/>
      <c r="M11" s="637"/>
      <c r="N11" s="209"/>
      <c r="O11" s="637"/>
      <c r="P11" s="637"/>
      <c r="Q11" s="637"/>
      <c r="R11" s="637"/>
      <c r="S11" s="425"/>
    </row>
    <row r="12" spans="1:19" ht="14.45" customHeight="1" x14ac:dyDescent="0.2">
      <c r="A12" s="222"/>
      <c r="B12" s="655" t="str">
        <f>Codierung!I197</f>
        <v>Früchte Übersicht</v>
      </c>
      <c r="C12" s="655"/>
      <c r="D12" s="241"/>
      <c r="E12" s="241"/>
      <c r="F12" s="244"/>
      <c r="G12" s="244"/>
      <c r="H12" s="353"/>
      <c r="I12" s="424"/>
      <c r="J12" s="637"/>
      <c r="K12" s="637"/>
      <c r="L12" s="637"/>
      <c r="M12" s="637"/>
      <c r="N12" s="209"/>
      <c r="O12" s="637"/>
      <c r="P12" s="637"/>
      <c r="Q12" s="637"/>
      <c r="R12" s="637"/>
      <c r="S12" s="425"/>
    </row>
    <row r="13" spans="1:19" ht="14.45" customHeight="1" x14ac:dyDescent="0.2">
      <c r="A13" s="222"/>
      <c r="B13" s="655" t="str">
        <f>Codierung!I198</f>
        <v>Früchte Daten</v>
      </c>
      <c r="C13" s="655"/>
      <c r="D13" s="579" t="str">
        <f>Codierung!I186</f>
        <v>Preise Detailhandel</v>
      </c>
      <c r="E13" s="579" t="str">
        <f>Codierung!I187</f>
        <v>Absatzmengen Detailhandel</v>
      </c>
      <c r="F13" s="345"/>
      <c r="G13" s="345"/>
      <c r="H13" s="353"/>
      <c r="I13" s="424"/>
      <c r="J13" s="637"/>
      <c r="K13" s="637"/>
      <c r="L13" s="637"/>
      <c r="M13" s="637"/>
      <c r="N13" s="209"/>
      <c r="O13" s="637"/>
      <c r="P13" s="637"/>
      <c r="Q13" s="637"/>
      <c r="R13" s="637"/>
      <c r="S13" s="425"/>
    </row>
    <row r="14" spans="1:19" ht="14.45" customHeight="1" x14ac:dyDescent="0.2">
      <c r="A14" s="222"/>
      <c r="B14" s="656" t="str">
        <f>Codierung!I200</f>
        <v>Kartoffeln Daten</v>
      </c>
      <c r="C14" s="656"/>
      <c r="D14" s="580" t="str">
        <f>Codierung!I186</f>
        <v>Preise Detailhandel</v>
      </c>
      <c r="E14" s="580" t="str">
        <f>Codierung!I187</f>
        <v>Absatzmengen Detailhandel</v>
      </c>
      <c r="F14" s="245"/>
      <c r="G14" s="245"/>
      <c r="H14" s="353"/>
      <c r="I14" s="424"/>
      <c r="J14" s="637"/>
      <c r="K14" s="637"/>
      <c r="L14" s="637"/>
      <c r="M14" s="637"/>
      <c r="N14" s="209"/>
      <c r="O14" s="637"/>
      <c r="P14" s="637"/>
      <c r="Q14" s="637"/>
      <c r="R14" s="637"/>
      <c r="S14" s="425"/>
    </row>
    <row r="15" spans="1:19" ht="14.45" customHeight="1" x14ac:dyDescent="0.2">
      <c r="A15" s="222"/>
      <c r="B15" s="654" t="str">
        <f>Codierung!I201</f>
        <v>Milchprodukte Übersicht</v>
      </c>
      <c r="C15" s="654"/>
      <c r="D15" s="242"/>
      <c r="E15" s="242"/>
      <c r="F15" s="246"/>
      <c r="G15" s="246"/>
      <c r="H15" s="353"/>
      <c r="I15" s="424"/>
      <c r="J15" s="637"/>
      <c r="K15" s="637"/>
      <c r="L15" s="637"/>
      <c r="M15" s="637"/>
      <c r="N15" s="209"/>
      <c r="O15" s="637"/>
      <c r="P15" s="637"/>
      <c r="Q15" s="637"/>
      <c r="R15" s="637"/>
      <c r="S15" s="425"/>
    </row>
    <row r="16" spans="1:19" ht="14.45" customHeight="1" x14ac:dyDescent="0.2">
      <c r="A16" s="222"/>
      <c r="B16" s="654" t="str">
        <f>Codierung!I202</f>
        <v>Milchprodukte Daten</v>
      </c>
      <c r="C16" s="654"/>
      <c r="D16" s="581" t="str">
        <f>Codierung!I183</f>
        <v>Preise Produzenten</v>
      </c>
      <c r="E16" s="581" t="str">
        <f>Codierung!I184</f>
        <v>Mengen Poduktion</v>
      </c>
      <c r="F16" s="582" t="str">
        <f>Codierung!I186</f>
        <v>Preise Detailhandel</v>
      </c>
      <c r="G16" s="582" t="str">
        <f>Codierung!I187</f>
        <v>Absatzmengen Detailhandel</v>
      </c>
      <c r="H16" s="353"/>
      <c r="I16" s="424"/>
      <c r="J16" s="637"/>
      <c r="K16" s="637"/>
      <c r="L16" s="637"/>
      <c r="M16" s="637"/>
      <c r="N16" s="209"/>
      <c r="O16" s="637"/>
      <c r="P16" s="637"/>
      <c r="Q16" s="637"/>
      <c r="R16" s="637"/>
      <c r="S16" s="425"/>
    </row>
    <row r="17" spans="2:20" ht="14.45" customHeight="1" x14ac:dyDescent="0.2">
      <c r="B17" s="646" t="str">
        <f>Codierung!I203</f>
        <v>Fleisch Übersicht</v>
      </c>
      <c r="C17" s="646"/>
      <c r="D17" s="243"/>
      <c r="E17" s="243"/>
      <c r="F17" s="583"/>
      <c r="G17" s="584"/>
      <c r="H17" s="353"/>
      <c r="I17" s="424"/>
      <c r="J17" s="637"/>
      <c r="K17" s="637"/>
      <c r="L17" s="637"/>
      <c r="M17" s="637"/>
      <c r="N17" s="209"/>
      <c r="O17" s="637"/>
      <c r="P17" s="637"/>
      <c r="Q17" s="637"/>
      <c r="R17" s="637"/>
      <c r="S17" s="425"/>
    </row>
    <row r="18" spans="2:20" ht="14.45" customHeight="1" x14ac:dyDescent="0.2">
      <c r="B18" s="646" t="str">
        <f>Codierung!I204</f>
        <v>Fleisch Daten</v>
      </c>
      <c r="C18" s="646"/>
      <c r="D18" s="583" t="str">
        <f>Codierung!I183</f>
        <v>Preise Produzenten</v>
      </c>
      <c r="E18" s="583" t="s">
        <v>450</v>
      </c>
      <c r="F18" s="583" t="str">
        <f>Codierung!I187</f>
        <v>Absatzmengen Detailhandel</v>
      </c>
      <c r="G18" s="585"/>
      <c r="H18" s="353"/>
      <c r="I18" s="424"/>
      <c r="J18" s="209"/>
      <c r="K18" s="209"/>
      <c r="L18" s="209"/>
      <c r="M18" s="209"/>
      <c r="N18" s="209"/>
      <c r="O18" s="209"/>
      <c r="P18" s="209"/>
      <c r="Q18" s="209"/>
      <c r="R18" s="209"/>
      <c r="S18" s="425"/>
    </row>
    <row r="19" spans="2:20" ht="14.45" customHeight="1" x14ac:dyDescent="0.2">
      <c r="B19" s="650" t="str">
        <f>Codierung!I206</f>
        <v>Eier Daten</v>
      </c>
      <c r="C19" s="650"/>
      <c r="D19" s="586" t="str">
        <f>Codierung!I183</f>
        <v>Preise Produzenten</v>
      </c>
      <c r="E19" s="586" t="str">
        <f>Codierung!I186</f>
        <v>Preise Detailhandel</v>
      </c>
      <c r="F19" s="586" t="str">
        <f>Codierung!I187</f>
        <v>Absatzmengen Detailhandel</v>
      </c>
      <c r="G19" s="247"/>
      <c r="H19" s="353"/>
      <c r="I19" s="424"/>
      <c r="J19" s="636" t="str">
        <f>Codierung!I513</f>
        <v>Menge der vermarkteten Biomilch steigt leicht an</v>
      </c>
      <c r="K19" s="636"/>
      <c r="L19" s="636"/>
      <c r="M19" s="636"/>
      <c r="N19" s="209"/>
      <c r="O19" s="636" t="str">
        <f>Codierung!I515</f>
        <v>Mehr Bionaturjoghurt im Detailhandel verkauft</v>
      </c>
      <c r="P19" s="636"/>
      <c r="Q19" s="636"/>
      <c r="R19" s="636"/>
      <c r="S19" s="425"/>
    </row>
    <row r="20" spans="2:20" ht="14.45" customHeight="1" x14ac:dyDescent="0.2">
      <c r="B20" s="651" t="str">
        <f>Codierung!I215</f>
        <v>Getreide/Ölsaaten</v>
      </c>
      <c r="C20" s="651"/>
      <c r="D20" s="587" t="str">
        <f>Codierung!I522</f>
        <v>Preise franko Sammelstelle</v>
      </c>
      <c r="E20" s="587" t="str">
        <f>Codierung!I525</f>
        <v>Preise franko Mühle</v>
      </c>
      <c r="F20" s="588" t="str">
        <f>Codierung!I186</f>
        <v>Preise Detailhandel</v>
      </c>
      <c r="G20" s="588"/>
      <c r="H20" s="209"/>
      <c r="I20" s="424"/>
      <c r="J20" s="637" t="str">
        <f>Codierung!I514</f>
        <v>Im Januar 2024 stieg die Menge an vermarkteter Biorohmilch im Vergleich zum Vorjahresmonat leicht um 0,3 % auf 22 206 Tonnen an. Bei der nicht biologischen Rohmilch ging die vermarktete Menge hingegen um 2,2 % auf 259 336 Tonnen zurück.</v>
      </c>
      <c r="K20" s="637"/>
      <c r="L20" s="637"/>
      <c r="M20" s="637"/>
      <c r="N20" s="209"/>
      <c r="O20" s="637" t="str">
        <f>Codierung!I516</f>
        <v>Im Februar 2024 stieg die Verkaufsmenge von Bionaturjoghurt im Detailhandel im Vergleich zum Vorjahresmonat um 9,3 % auf 851 Tonnen. Auch bei nicht biologischem Naturjoghurt stieg die Verkaufsmenge um 5,5 % auf 2123 Tonnen.</v>
      </c>
      <c r="P20" s="637"/>
      <c r="Q20" s="637"/>
      <c r="R20" s="637"/>
      <c r="S20" s="425"/>
    </row>
    <row r="21" spans="2:20" ht="14.45" customHeight="1" x14ac:dyDescent="0.2">
      <c r="B21" s="652"/>
      <c r="C21" s="652"/>
      <c r="D21" s="445"/>
      <c r="E21" s="445"/>
      <c r="F21" s="353"/>
      <c r="G21" s="353"/>
      <c r="H21" s="209"/>
      <c r="I21" s="424"/>
      <c r="J21" s="637"/>
      <c r="K21" s="637"/>
      <c r="L21" s="637"/>
      <c r="M21" s="637"/>
      <c r="N21" s="209"/>
      <c r="O21" s="637"/>
      <c r="P21" s="637"/>
      <c r="Q21" s="637"/>
      <c r="R21" s="637"/>
      <c r="S21" s="425"/>
    </row>
    <row r="22" spans="2:20" ht="14.45" customHeight="1" x14ac:dyDescent="0.2">
      <c r="C22" s="208"/>
      <c r="F22" s="209"/>
      <c r="G22" s="209"/>
      <c r="H22" s="209"/>
      <c r="I22" s="424"/>
      <c r="J22" s="637"/>
      <c r="K22" s="637"/>
      <c r="L22" s="637"/>
      <c r="M22" s="637"/>
      <c r="N22" s="209"/>
      <c r="O22" s="637"/>
      <c r="P22" s="637"/>
      <c r="Q22" s="637"/>
      <c r="R22" s="637"/>
      <c r="S22" s="425"/>
    </row>
    <row r="23" spans="2:20" ht="14.45" customHeight="1" x14ac:dyDescent="0.2">
      <c r="B23" s="648" t="str">
        <f>Codierung!$I$161</f>
        <v>Bestellformular für Abonnemente:</v>
      </c>
      <c r="C23" s="648"/>
      <c r="D23" s="648"/>
      <c r="E23" s="648"/>
      <c r="F23" s="209"/>
      <c r="G23" s="209"/>
      <c r="H23" s="209"/>
      <c r="I23" s="424"/>
      <c r="J23" s="637"/>
      <c r="K23" s="637"/>
      <c r="L23" s="637"/>
      <c r="M23" s="637"/>
      <c r="N23" s="209"/>
      <c r="O23" s="637"/>
      <c r="P23" s="637"/>
      <c r="Q23" s="637"/>
      <c r="R23" s="637"/>
      <c r="S23" s="425"/>
    </row>
    <row r="24" spans="2:20" ht="14.45" customHeight="1" x14ac:dyDescent="0.2">
      <c r="B24" s="645" t="s">
        <v>65</v>
      </c>
      <c r="C24" s="645"/>
      <c r="F24" s="209"/>
      <c r="G24" s="209"/>
      <c r="H24" s="209"/>
      <c r="I24" s="424"/>
      <c r="J24" s="637"/>
      <c r="K24" s="637"/>
      <c r="L24" s="637"/>
      <c r="M24" s="637"/>
      <c r="N24" s="209"/>
      <c r="O24" s="637"/>
      <c r="P24" s="637"/>
      <c r="Q24" s="637"/>
      <c r="R24" s="637"/>
      <c r="S24" s="425"/>
    </row>
    <row r="25" spans="2:20" ht="14.25" customHeight="1" x14ac:dyDescent="0.2">
      <c r="B25" s="645" t="s">
        <v>67</v>
      </c>
      <c r="C25" s="645"/>
      <c r="F25" s="209"/>
      <c r="G25" s="209"/>
      <c r="H25" s="209"/>
      <c r="I25" s="424"/>
      <c r="J25" s="637"/>
      <c r="K25" s="637"/>
      <c r="L25" s="637"/>
      <c r="M25" s="637"/>
      <c r="N25" s="209"/>
      <c r="O25" s="637"/>
      <c r="P25" s="637"/>
      <c r="Q25" s="637"/>
      <c r="R25" s="637"/>
      <c r="S25" s="425"/>
    </row>
    <row r="26" spans="2:20" ht="14.45" customHeight="1" x14ac:dyDescent="0.2">
      <c r="B26" s="645" t="s">
        <v>69</v>
      </c>
      <c r="C26" s="645"/>
      <c r="F26" s="209"/>
      <c r="G26" s="209"/>
      <c r="H26" s="209"/>
      <c r="I26" s="424"/>
      <c r="J26" s="637"/>
      <c r="K26" s="637"/>
      <c r="L26" s="637"/>
      <c r="M26" s="637"/>
      <c r="N26" s="209"/>
      <c r="O26" s="637"/>
      <c r="P26" s="637"/>
      <c r="Q26" s="637"/>
      <c r="R26" s="637"/>
      <c r="S26" s="425"/>
      <c r="T26" s="222"/>
    </row>
    <row r="27" spans="2:20" ht="14.45" customHeight="1" x14ac:dyDescent="0.2">
      <c r="B27" s="528"/>
      <c r="C27" s="528"/>
      <c r="F27" s="209"/>
      <c r="G27" s="209"/>
      <c r="H27" s="209"/>
      <c r="I27" s="424"/>
      <c r="J27" s="637"/>
      <c r="K27" s="637"/>
      <c r="L27" s="637"/>
      <c r="M27" s="637"/>
      <c r="N27" s="209"/>
      <c r="O27" s="637"/>
      <c r="P27" s="637"/>
      <c r="Q27" s="637"/>
      <c r="R27" s="637"/>
      <c r="S27" s="425"/>
    </row>
    <row r="28" spans="2:20" ht="14.45" customHeight="1" x14ac:dyDescent="0.2">
      <c r="B28" s="648" t="str">
        <f>Codierung!I506</f>
        <v>Erläuterungen zu den Methoden:</v>
      </c>
      <c r="C28" s="648"/>
      <c r="D28" s="648"/>
      <c r="E28" s="648"/>
      <c r="F28" s="209"/>
      <c r="G28" s="209"/>
      <c r="H28" s="209"/>
      <c r="I28" s="514"/>
      <c r="J28" s="519"/>
      <c r="K28" s="519"/>
      <c r="L28" s="519"/>
      <c r="M28" s="519"/>
      <c r="N28" s="209"/>
      <c r="O28" s="519"/>
      <c r="P28" s="519"/>
      <c r="Q28" s="519"/>
      <c r="R28" s="519"/>
      <c r="S28" s="425"/>
    </row>
    <row r="29" spans="2:20" ht="14.45" customHeight="1" x14ac:dyDescent="0.2">
      <c r="B29" s="528" t="s">
        <v>1289</v>
      </c>
      <c r="C29" s="528"/>
      <c r="F29" s="209"/>
      <c r="G29" s="209"/>
      <c r="H29" s="209"/>
      <c r="I29" s="426"/>
      <c r="J29" s="639" t="str">
        <f>Codierung!I517</f>
        <v>Bio-Rindfleisch beliebt</v>
      </c>
      <c r="K29" s="639"/>
      <c r="L29" s="639"/>
      <c r="M29" s="639"/>
      <c r="N29" s="515"/>
      <c r="O29" s="640" t="str">
        <f>Codierung!I519</f>
        <v>Steigende Getreidepreise für Bio-Mahlweizen</v>
      </c>
      <c r="P29" s="640"/>
      <c r="Q29" s="640"/>
      <c r="R29" s="640"/>
      <c r="S29" s="425"/>
    </row>
    <row r="30" spans="2:20" ht="14.45" customHeight="1" x14ac:dyDescent="0.2">
      <c r="B30" s="529" t="str">
        <f>Codierung!I507</f>
        <v>Bemerkung: Bereits publizierte Daten, einschliesslich der Vorperioden, können zu einem späteren Zeitpunkt revidiert werden.</v>
      </c>
      <c r="C30" s="528"/>
      <c r="F30" s="209"/>
      <c r="G30" s="209"/>
      <c r="H30" s="209"/>
      <c r="I30" s="427"/>
      <c r="J30" s="637" t="str">
        <f>Codierung!I518</f>
        <v>Im Februar 2024 wurden 269 Tonnen Bio-Frischfleisch vom Rind im Schweizer Detailhandel verkauft, was einem Anstieg um 59 Tonnen im Vergleich zum Vorjahresmonat entspricht. Insgesamt wurden im Februar 2024 2208 Tonnen Rindfleisch verkauft, der Bio-Anteil entspricht so 12,2 Prozent. Der Bio-Anteil von Frischfleisch vom Rind war im Februar deutlich höher im Vergleich zu Frischfleisch von Kalb (2,8 %), Schwein (3,4 %), Lamm (5,8 %) und Poulet (2,7 %).</v>
      </c>
      <c r="K30" s="637"/>
      <c r="L30" s="637"/>
      <c r="M30" s="637"/>
      <c r="N30" s="209"/>
      <c r="O30" s="637" t="str">
        <f>Codierung!I520</f>
        <v xml:space="preserve">Der Preis franko Mühle für Bio-Mahlweizen lag im Februar 2024 bei 119,2 CHF/100kg. Im Vergleich zum Vorjahr nahm der Preis für Bio-Mahlweizen um 1,6 Prozent zu. Im Vergleich zum August 2023 stieg der Preis um 3,9 Prozent. Auch der Preis für den konventionellen Weizen Top stieg gegenüber dem Vorjahr um 3,7 Prozent auf 67.1 CHF/100 kg. </v>
      </c>
      <c r="P30" s="637"/>
      <c r="Q30" s="637"/>
      <c r="R30" s="637"/>
      <c r="S30" s="425"/>
    </row>
    <row r="31" spans="2:20" ht="14.45" customHeight="1" x14ac:dyDescent="0.2">
      <c r="F31" s="209"/>
      <c r="G31" s="209"/>
      <c r="H31" s="209"/>
      <c r="I31" s="426"/>
      <c r="J31" s="637"/>
      <c r="K31" s="637"/>
      <c r="L31" s="637"/>
      <c r="M31" s="637"/>
      <c r="N31" s="209"/>
      <c r="O31" s="637"/>
      <c r="P31" s="637"/>
      <c r="Q31" s="637"/>
      <c r="R31" s="637"/>
      <c r="S31" s="425"/>
    </row>
    <row r="32" spans="2:20" ht="14.45" customHeight="1" x14ac:dyDescent="0.25">
      <c r="B32" s="644" t="str">
        <f>Codierung!$I$162</f>
        <v>Zu Haftung, Datenschutz, Copyright und Weiterem siehe:</v>
      </c>
      <c r="C32" s="644"/>
      <c r="D32" s="644"/>
      <c r="E32" s="644"/>
      <c r="F32" s="644"/>
      <c r="G32" s="644"/>
      <c r="H32" s="209"/>
      <c r="I32" s="427"/>
      <c r="J32" s="637"/>
      <c r="K32" s="637"/>
      <c r="L32" s="637"/>
      <c r="M32" s="637"/>
      <c r="N32" s="209"/>
      <c r="O32" s="637"/>
      <c r="P32" s="637"/>
      <c r="Q32" s="637"/>
      <c r="R32" s="637"/>
      <c r="S32" s="425"/>
    </row>
    <row r="33" spans="2:21" ht="14.45" customHeight="1" x14ac:dyDescent="0.25">
      <c r="B33" s="645" t="s">
        <v>332</v>
      </c>
      <c r="C33" s="645"/>
      <c r="D33" s="645"/>
      <c r="E33" s="645"/>
      <c r="F33" s="645"/>
      <c r="G33" s="645"/>
      <c r="H33" s="200"/>
      <c r="I33" s="424"/>
      <c r="J33" s="637"/>
      <c r="K33" s="637"/>
      <c r="L33" s="637"/>
      <c r="M33" s="637"/>
      <c r="N33" s="209"/>
      <c r="O33" s="637"/>
      <c r="P33" s="637"/>
      <c r="Q33" s="637"/>
      <c r="R33" s="637"/>
      <c r="S33" s="425"/>
    </row>
    <row r="34" spans="2:21" ht="14.45" customHeight="1" x14ac:dyDescent="0.25">
      <c r="G34" s="209"/>
      <c r="H34" s="200"/>
      <c r="I34" s="428"/>
      <c r="J34" s="637"/>
      <c r="K34" s="637"/>
      <c r="L34" s="637"/>
      <c r="M34" s="637"/>
      <c r="N34" s="209"/>
      <c r="O34" s="637"/>
      <c r="P34" s="637"/>
      <c r="Q34" s="637"/>
      <c r="R34" s="637"/>
      <c r="S34" s="425"/>
    </row>
    <row r="35" spans="2:21" ht="14.45" customHeight="1" x14ac:dyDescent="0.25">
      <c r="B35" s="647" t="s">
        <v>489</v>
      </c>
      <c r="C35" s="647"/>
      <c r="D35" s="647"/>
      <c r="E35" s="647"/>
      <c r="F35" s="647"/>
      <c r="G35" s="647"/>
      <c r="H35" s="200"/>
      <c r="I35" s="428"/>
      <c r="J35" s="637"/>
      <c r="K35" s="637"/>
      <c r="L35" s="637"/>
      <c r="M35" s="637"/>
      <c r="N35" s="209"/>
      <c r="O35" s="637"/>
      <c r="P35" s="637"/>
      <c r="Q35" s="637"/>
      <c r="R35" s="637"/>
      <c r="S35" s="425"/>
      <c r="T35" s="600"/>
    </row>
    <row r="36" spans="2:21" ht="14.45" customHeight="1" x14ac:dyDescent="0.25">
      <c r="B36" s="647" t="s">
        <v>333</v>
      </c>
      <c r="C36" s="647"/>
      <c r="D36" s="647"/>
      <c r="E36" s="647"/>
      <c r="F36" s="647"/>
      <c r="G36" s="647"/>
      <c r="H36" s="209"/>
      <c r="I36" s="428"/>
      <c r="J36" s="637"/>
      <c r="K36" s="637"/>
      <c r="L36" s="637"/>
      <c r="M36" s="637"/>
      <c r="N36" s="209"/>
      <c r="O36" s="637"/>
      <c r="P36" s="637"/>
      <c r="Q36" s="637"/>
      <c r="R36" s="637"/>
      <c r="S36" s="425"/>
    </row>
    <row r="37" spans="2:21" ht="14.45" customHeight="1" x14ac:dyDescent="0.25">
      <c r="B37" s="645" t="s">
        <v>437</v>
      </c>
      <c r="C37" s="645"/>
      <c r="D37" s="645"/>
      <c r="E37" s="645"/>
      <c r="F37" s="645"/>
      <c r="G37" s="645"/>
      <c r="H37" s="509"/>
      <c r="I37" s="428"/>
      <c r="J37" s="637"/>
      <c r="K37" s="637"/>
      <c r="L37" s="637"/>
      <c r="M37" s="637"/>
      <c r="N37" s="209"/>
      <c r="O37" s="637"/>
      <c r="P37" s="637"/>
      <c r="Q37" s="637"/>
      <c r="R37" s="637"/>
      <c r="S37" s="425"/>
      <c r="U37" s="600"/>
    </row>
    <row r="38" spans="2:21" s="605" customFormat="1" ht="14.45" customHeight="1" x14ac:dyDescent="0.25">
      <c r="B38" s="643" t="s">
        <v>334</v>
      </c>
      <c r="C38" s="643"/>
      <c r="D38" s="643"/>
      <c r="E38" s="643"/>
      <c r="F38" s="643"/>
      <c r="G38" s="643"/>
      <c r="H38" s="209"/>
      <c r="I38" s="428"/>
      <c r="J38" s="637"/>
      <c r="K38" s="637"/>
      <c r="L38" s="637"/>
      <c r="M38" s="637"/>
      <c r="N38" s="209"/>
      <c r="O38" s="637"/>
      <c r="P38" s="637"/>
      <c r="Q38" s="637"/>
      <c r="R38" s="637"/>
      <c r="S38" s="425"/>
      <c r="T38" s="211"/>
      <c r="U38" s="211"/>
    </row>
    <row r="39" spans="2:21" ht="14.45" customHeight="1" x14ac:dyDescent="0.2">
      <c r="B39" s="207"/>
      <c r="F39" s="209"/>
      <c r="G39" s="209"/>
      <c r="I39" s="603"/>
      <c r="J39" s="637"/>
      <c r="K39" s="637"/>
      <c r="L39" s="637"/>
      <c r="M39" s="637"/>
      <c r="N39" s="508"/>
      <c r="O39" s="637"/>
      <c r="P39" s="637"/>
      <c r="Q39" s="637"/>
      <c r="R39" s="637"/>
      <c r="S39" s="604"/>
    </row>
    <row r="40" spans="2:21" ht="14.45" customHeight="1" x14ac:dyDescent="0.2">
      <c r="I40" s="429"/>
      <c r="J40" s="520"/>
      <c r="K40" s="520"/>
      <c r="L40" s="520"/>
      <c r="M40" s="520"/>
      <c r="N40" s="430"/>
      <c r="O40" s="520"/>
      <c r="P40" s="520"/>
      <c r="Q40" s="520"/>
      <c r="R40" s="520"/>
      <c r="S40" s="431"/>
    </row>
    <row r="41" spans="2:21" ht="14.45" customHeight="1" x14ac:dyDescent="0.2">
      <c r="B41" s="642"/>
      <c r="C41" s="642"/>
      <c r="D41" s="642"/>
      <c r="E41" s="642"/>
      <c r="F41" s="642"/>
      <c r="G41" s="642"/>
      <c r="I41" s="641"/>
      <c r="J41" s="641"/>
      <c r="K41" s="641"/>
      <c r="L41" s="641"/>
      <c r="M41" s="641"/>
      <c r="N41" s="641"/>
      <c r="O41" s="641"/>
      <c r="P41" s="641"/>
      <c r="Q41" s="641"/>
      <c r="R41" s="641"/>
      <c r="S41" s="641"/>
    </row>
    <row r="42" spans="2:21" ht="14.45" customHeight="1" x14ac:dyDescent="0.2">
      <c r="B42" s="642"/>
      <c r="C42" s="642"/>
      <c r="D42" s="642"/>
      <c r="E42" s="642"/>
      <c r="F42" s="642"/>
      <c r="G42" s="642"/>
      <c r="I42" s="641"/>
      <c r="J42" s="641"/>
      <c r="K42" s="641"/>
      <c r="L42" s="641"/>
      <c r="M42" s="641"/>
      <c r="N42" s="641"/>
      <c r="O42" s="641"/>
      <c r="P42" s="641"/>
      <c r="Q42" s="641"/>
      <c r="R42" s="641"/>
      <c r="S42" s="641"/>
    </row>
    <row r="43" spans="2:21" ht="14.25" customHeight="1" x14ac:dyDescent="0.2">
      <c r="B43" s="642"/>
      <c r="C43" s="642"/>
      <c r="D43" s="642"/>
      <c r="E43" s="642"/>
      <c r="F43" s="642"/>
      <c r="G43" s="642"/>
      <c r="I43" s="641"/>
      <c r="J43" s="641"/>
      <c r="K43" s="641"/>
      <c r="L43" s="641"/>
      <c r="M43" s="641"/>
      <c r="N43" s="641"/>
      <c r="O43" s="641"/>
      <c r="P43" s="641"/>
      <c r="Q43" s="641"/>
      <c r="R43" s="641"/>
      <c r="S43" s="641"/>
    </row>
    <row r="44" spans="2:21" ht="14.45" customHeight="1" x14ac:dyDescent="0.2">
      <c r="B44" s="642"/>
      <c r="C44" s="642"/>
      <c r="D44" s="642"/>
      <c r="E44" s="642"/>
      <c r="F44" s="642"/>
      <c r="G44" s="642"/>
      <c r="I44" s="641"/>
      <c r="J44" s="641"/>
      <c r="K44" s="641"/>
      <c r="L44" s="641"/>
      <c r="M44" s="641"/>
      <c r="N44" s="641"/>
      <c r="O44" s="641"/>
      <c r="P44" s="641"/>
      <c r="Q44" s="641"/>
      <c r="R44" s="641"/>
      <c r="S44" s="641"/>
    </row>
    <row r="45" spans="2:21" ht="14.45" customHeight="1" x14ac:dyDescent="0.2">
      <c r="I45" s="641"/>
      <c r="J45" s="641"/>
      <c r="K45" s="641"/>
      <c r="L45" s="641"/>
      <c r="M45" s="641"/>
      <c r="N45" s="641"/>
      <c r="O45" s="641"/>
      <c r="P45" s="641"/>
      <c r="Q45" s="641"/>
      <c r="R45" s="641"/>
      <c r="S45" s="641"/>
    </row>
    <row r="46" spans="2:21" ht="14.45" customHeight="1" x14ac:dyDescent="0.2">
      <c r="I46" s="516"/>
      <c r="J46" s="516"/>
      <c r="K46" s="516"/>
      <c r="L46" s="516"/>
      <c r="M46" s="516"/>
      <c r="N46" s="516"/>
      <c r="O46" s="516"/>
      <c r="P46" s="516"/>
      <c r="Q46" s="516"/>
      <c r="R46" s="516"/>
      <c r="S46" s="516"/>
    </row>
    <row r="47" spans="2:21" ht="14.45" customHeight="1" x14ac:dyDescent="0.2">
      <c r="I47" s="209"/>
      <c r="J47" s="209"/>
      <c r="L47" s="638"/>
      <c r="M47" s="638"/>
      <c r="N47" s="638"/>
      <c r="O47" s="638"/>
    </row>
    <row r="48" spans="2:21" ht="14.45" customHeight="1" x14ac:dyDescent="0.2">
      <c r="I48" s="509"/>
      <c r="J48" s="508"/>
      <c r="K48" s="508"/>
      <c r="L48" s="508"/>
      <c r="M48" s="508"/>
      <c r="N48" s="508"/>
      <c r="O48" s="508"/>
      <c r="P48" s="508"/>
      <c r="Q48" s="508"/>
      <c r="R48" s="508"/>
      <c r="S48" s="508"/>
    </row>
    <row r="49" spans="9:19" ht="14.45" customHeight="1" x14ac:dyDescent="0.2">
      <c r="I49" s="508"/>
      <c r="J49" s="508"/>
      <c r="K49" s="508"/>
      <c r="L49" s="508"/>
      <c r="M49" s="508"/>
      <c r="N49" s="508"/>
      <c r="O49" s="508"/>
      <c r="P49" s="508"/>
      <c r="Q49" s="508"/>
      <c r="R49" s="508"/>
      <c r="S49" s="508"/>
    </row>
    <row r="50" spans="9:19" ht="14.45" customHeight="1" x14ac:dyDescent="0.2">
      <c r="I50" s="508"/>
      <c r="J50" s="508"/>
      <c r="K50" s="508"/>
      <c r="L50" s="508"/>
      <c r="M50" s="508"/>
      <c r="N50" s="508"/>
      <c r="O50" s="508"/>
      <c r="P50" s="508"/>
      <c r="Q50" s="508"/>
      <c r="R50" s="508"/>
      <c r="S50" s="508"/>
    </row>
    <row r="51" spans="9:19" ht="14.45" customHeight="1" x14ac:dyDescent="0.2">
      <c r="I51" s="508"/>
      <c r="J51" s="508"/>
      <c r="K51" s="508"/>
      <c r="L51" s="508"/>
      <c r="M51" s="508"/>
      <c r="N51" s="508"/>
      <c r="O51" s="508"/>
      <c r="P51" s="508"/>
      <c r="Q51" s="508"/>
      <c r="R51" s="508"/>
      <c r="S51" s="508"/>
    </row>
    <row r="52" spans="9:19" ht="14.45" customHeight="1" x14ac:dyDescent="0.2">
      <c r="I52" s="509"/>
      <c r="J52" s="508"/>
      <c r="K52" s="508"/>
      <c r="L52" s="508"/>
      <c r="M52" s="508"/>
      <c r="N52" s="508"/>
      <c r="O52" s="508"/>
      <c r="P52" s="508"/>
      <c r="Q52" s="508"/>
      <c r="R52" s="508"/>
      <c r="S52" s="508"/>
    </row>
    <row r="53" spans="9:19" ht="14.45" customHeight="1" x14ac:dyDescent="0.2">
      <c r="I53" s="517"/>
      <c r="J53" s="517"/>
      <c r="K53" s="517"/>
      <c r="L53" s="517"/>
      <c r="M53" s="517"/>
      <c r="N53" s="517"/>
      <c r="O53" s="517"/>
      <c r="P53" s="517"/>
      <c r="Q53" s="517"/>
      <c r="R53" s="517"/>
      <c r="S53" s="517"/>
    </row>
    <row r="54" spans="9:19" ht="14.45" customHeight="1" x14ac:dyDescent="0.2">
      <c r="I54" s="517"/>
      <c r="J54" s="517"/>
      <c r="K54" s="517"/>
      <c r="L54" s="517"/>
      <c r="M54" s="517"/>
      <c r="N54" s="517"/>
      <c r="O54" s="517"/>
      <c r="P54" s="517"/>
      <c r="Q54" s="517"/>
      <c r="R54" s="517"/>
      <c r="S54" s="517"/>
    </row>
    <row r="55" spans="9:19" ht="14.45" customHeight="1" x14ac:dyDescent="0.2">
      <c r="I55" s="517"/>
      <c r="J55" s="517"/>
      <c r="K55" s="517"/>
      <c r="L55" s="517"/>
      <c r="M55" s="517"/>
      <c r="N55" s="517"/>
      <c r="O55" s="517"/>
      <c r="P55" s="517"/>
      <c r="Q55" s="517"/>
      <c r="R55" s="517"/>
      <c r="S55" s="517"/>
    </row>
    <row r="56" spans="9:19" ht="14.45" customHeight="1" x14ac:dyDescent="0.2">
      <c r="I56" s="517"/>
      <c r="J56" s="517"/>
      <c r="K56" s="517"/>
      <c r="L56" s="517"/>
      <c r="M56" s="517"/>
      <c r="N56" s="517"/>
      <c r="O56" s="517"/>
      <c r="P56" s="517"/>
      <c r="Q56" s="517"/>
      <c r="R56" s="517"/>
      <c r="S56" s="517"/>
    </row>
    <row r="57" spans="9:19" ht="14.45" customHeight="1" x14ac:dyDescent="0.2">
      <c r="I57" s="517"/>
      <c r="J57" s="517"/>
      <c r="K57" s="517"/>
      <c r="L57" s="517"/>
      <c r="M57" s="517"/>
      <c r="N57" s="517"/>
      <c r="O57" s="517"/>
      <c r="P57" s="517"/>
      <c r="Q57" s="517"/>
      <c r="R57" s="517"/>
      <c r="S57" s="517"/>
    </row>
    <row r="58" spans="9:19" ht="14.45" customHeight="1" x14ac:dyDescent="0.2">
      <c r="I58" s="517"/>
      <c r="J58" s="517"/>
      <c r="K58" s="517"/>
      <c r="L58" s="517"/>
      <c r="M58" s="517"/>
      <c r="N58" s="517"/>
      <c r="O58" s="517"/>
      <c r="P58" s="517"/>
      <c r="Q58" s="517"/>
      <c r="R58" s="517"/>
      <c r="S58" s="517"/>
    </row>
    <row r="59" spans="9:19" ht="14.45" customHeight="1" x14ac:dyDescent="0.2">
      <c r="I59" s="517"/>
      <c r="J59" s="517"/>
      <c r="K59" s="517"/>
      <c r="L59" s="517"/>
      <c r="M59" s="517"/>
      <c r="N59" s="517"/>
      <c r="O59" s="517"/>
      <c r="P59" s="517"/>
      <c r="Q59" s="517"/>
      <c r="R59" s="517"/>
      <c r="S59" s="517"/>
    </row>
    <row r="60" spans="9:19" ht="14.45" customHeight="1" x14ac:dyDescent="0.2">
      <c r="I60" s="517"/>
      <c r="J60" s="517"/>
      <c r="K60" s="517"/>
      <c r="L60" s="517"/>
      <c r="M60" s="517"/>
      <c r="N60" s="517"/>
      <c r="O60" s="517"/>
      <c r="P60" s="517"/>
      <c r="Q60" s="517"/>
      <c r="R60" s="517"/>
      <c r="S60" s="517"/>
    </row>
    <row r="61" spans="9:19" ht="14.45" customHeight="1" x14ac:dyDescent="0.2">
      <c r="I61" s="517"/>
      <c r="J61" s="517"/>
      <c r="K61" s="517"/>
      <c r="L61" s="517"/>
      <c r="M61" s="517"/>
      <c r="N61" s="517"/>
      <c r="O61" s="517"/>
      <c r="P61" s="517"/>
      <c r="Q61" s="517"/>
      <c r="R61" s="517"/>
      <c r="S61" s="517"/>
    </row>
    <row r="62" spans="9:19" ht="14.45" customHeight="1" x14ac:dyDescent="0.2">
      <c r="I62" s="517"/>
      <c r="J62" s="517"/>
      <c r="K62" s="517"/>
      <c r="L62" s="517"/>
      <c r="M62" s="517"/>
      <c r="N62" s="517"/>
      <c r="O62" s="517"/>
      <c r="P62" s="517"/>
      <c r="Q62" s="517"/>
      <c r="R62" s="517"/>
      <c r="S62" s="517"/>
    </row>
    <row r="63" spans="9:19" ht="14.45" customHeight="1" x14ac:dyDescent="0.2">
      <c r="I63" s="517"/>
      <c r="J63" s="517"/>
      <c r="K63" s="517"/>
      <c r="L63" s="517"/>
      <c r="M63" s="517"/>
      <c r="N63" s="517"/>
      <c r="O63" s="517"/>
      <c r="P63" s="517"/>
      <c r="Q63" s="517"/>
      <c r="R63" s="517"/>
      <c r="S63" s="517"/>
    </row>
    <row r="64" spans="9:19" ht="14.45" customHeight="1" x14ac:dyDescent="0.2">
      <c r="I64" s="517"/>
      <c r="J64" s="517"/>
      <c r="K64" s="517"/>
      <c r="L64" s="517"/>
      <c r="M64" s="517"/>
      <c r="N64" s="517"/>
      <c r="O64" s="517"/>
      <c r="P64" s="517"/>
      <c r="Q64" s="517"/>
      <c r="R64" s="517"/>
      <c r="S64" s="517"/>
    </row>
    <row r="65" spans="9:19" ht="14.45" customHeight="1" x14ac:dyDescent="0.2">
      <c r="I65" s="517"/>
      <c r="J65" s="517"/>
      <c r="K65" s="517"/>
      <c r="L65" s="517"/>
      <c r="M65" s="517"/>
      <c r="N65" s="517"/>
      <c r="O65" s="517"/>
      <c r="P65" s="517"/>
      <c r="Q65" s="517"/>
      <c r="R65" s="517"/>
      <c r="S65" s="517"/>
    </row>
    <row r="66" spans="9:19" ht="14.45" customHeight="1" x14ac:dyDescent="0.2">
      <c r="I66" s="517"/>
      <c r="J66" s="517"/>
      <c r="K66" s="517"/>
      <c r="L66" s="517"/>
      <c r="M66" s="517"/>
      <c r="N66" s="517"/>
      <c r="O66" s="517"/>
      <c r="P66" s="517"/>
      <c r="Q66" s="517"/>
      <c r="R66" s="517"/>
      <c r="S66" s="517"/>
    </row>
    <row r="67" spans="9:19" ht="14.45" customHeight="1" x14ac:dyDescent="0.2">
      <c r="I67" s="517"/>
      <c r="J67" s="517"/>
      <c r="K67" s="517"/>
      <c r="L67" s="517"/>
      <c r="M67" s="517"/>
      <c r="N67" s="517"/>
      <c r="O67" s="517"/>
      <c r="P67" s="517"/>
      <c r="Q67" s="517"/>
      <c r="R67" s="517"/>
      <c r="S67" s="517"/>
    </row>
    <row r="68" spans="9:19" ht="14.45" customHeight="1" x14ac:dyDescent="0.25">
      <c r="I68" s="510"/>
    </row>
    <row r="69" spans="9:19" ht="14.45" customHeight="1" x14ac:dyDescent="0.2">
      <c r="I69" s="518"/>
      <c r="J69" s="518"/>
      <c r="K69" s="518"/>
      <c r="L69" s="518"/>
      <c r="M69" s="518"/>
      <c r="N69" s="518"/>
      <c r="O69" s="518"/>
      <c r="P69" s="518"/>
      <c r="Q69" s="518"/>
      <c r="R69" s="518"/>
    </row>
    <row r="70" spans="9:19" ht="14.45" customHeight="1" x14ac:dyDescent="0.2">
      <c r="I70" s="518"/>
      <c r="J70" s="518"/>
      <c r="K70" s="518"/>
      <c r="L70" s="518"/>
      <c r="M70" s="518"/>
      <c r="N70" s="518"/>
      <c r="O70" s="518"/>
      <c r="P70" s="518"/>
      <c r="Q70" s="518"/>
      <c r="R70" s="518"/>
    </row>
    <row r="71" spans="9:19" ht="14.45" customHeight="1" x14ac:dyDescent="0.2">
      <c r="I71" s="518"/>
      <c r="J71" s="518"/>
      <c r="K71" s="518"/>
      <c r="L71" s="518"/>
      <c r="M71" s="518"/>
      <c r="N71" s="518"/>
      <c r="O71" s="518"/>
      <c r="P71" s="518"/>
      <c r="Q71" s="518"/>
      <c r="R71" s="518"/>
    </row>
    <row r="72" spans="9:19" ht="14.45" customHeight="1" x14ac:dyDescent="0.2">
      <c r="I72" s="518"/>
      <c r="J72" s="518"/>
      <c r="K72" s="518"/>
      <c r="L72" s="518"/>
      <c r="M72" s="518"/>
      <c r="N72" s="518"/>
      <c r="O72" s="518"/>
      <c r="P72" s="518"/>
      <c r="Q72" s="518"/>
      <c r="R72" s="518"/>
    </row>
    <row r="73" spans="9:19" ht="14.45" customHeight="1" x14ac:dyDescent="0.2">
      <c r="I73" s="518"/>
      <c r="J73" s="518"/>
      <c r="K73" s="518"/>
      <c r="L73" s="518"/>
      <c r="M73" s="518"/>
      <c r="N73" s="518"/>
      <c r="O73" s="518"/>
      <c r="P73" s="518"/>
      <c r="Q73" s="518"/>
      <c r="R73" s="518"/>
    </row>
    <row r="74" spans="9:19" ht="14.45" customHeight="1" x14ac:dyDescent="0.2">
      <c r="I74" s="518"/>
      <c r="J74" s="518"/>
      <c r="K74" s="518"/>
      <c r="L74" s="518"/>
      <c r="M74" s="518"/>
      <c r="N74" s="518"/>
      <c r="O74" s="518"/>
      <c r="P74" s="518"/>
      <c r="Q74" s="518"/>
      <c r="R74" s="518"/>
    </row>
    <row r="75" spans="9:19" ht="14.45" customHeight="1" x14ac:dyDescent="0.2">
      <c r="I75" s="518"/>
      <c r="J75" s="518"/>
      <c r="K75" s="518"/>
      <c r="L75" s="518"/>
      <c r="M75" s="518"/>
      <c r="N75" s="518"/>
      <c r="O75" s="518"/>
      <c r="P75" s="518"/>
      <c r="Q75" s="518"/>
      <c r="R75" s="518"/>
    </row>
    <row r="76" spans="9:19" ht="14.45" customHeight="1" x14ac:dyDescent="0.2">
      <c r="I76" s="518"/>
      <c r="J76" s="518"/>
      <c r="K76" s="518"/>
      <c r="L76" s="518"/>
      <c r="M76" s="518"/>
      <c r="N76" s="518"/>
      <c r="O76" s="518"/>
      <c r="P76" s="518"/>
      <c r="Q76" s="518"/>
      <c r="R76" s="518"/>
    </row>
    <row r="77" spans="9:19" ht="14.45" customHeight="1" x14ac:dyDescent="0.2">
      <c r="I77" s="518"/>
      <c r="J77" s="518"/>
      <c r="K77" s="518"/>
      <c r="L77" s="518"/>
      <c r="M77" s="518"/>
      <c r="N77" s="518"/>
      <c r="O77" s="518"/>
      <c r="P77" s="518"/>
      <c r="Q77" s="518"/>
      <c r="R77" s="518"/>
    </row>
    <row r="78" spans="9:19" ht="14.45" customHeight="1" x14ac:dyDescent="0.2">
      <c r="I78" s="518"/>
      <c r="J78" s="518"/>
      <c r="K78" s="518"/>
      <c r="L78" s="518"/>
      <c r="M78" s="518"/>
      <c r="N78" s="518"/>
      <c r="O78" s="518"/>
      <c r="P78" s="518"/>
      <c r="Q78" s="518"/>
      <c r="R78" s="518"/>
    </row>
    <row r="79" spans="9:19" ht="14.45" customHeight="1" x14ac:dyDescent="0.2">
      <c r="I79" s="518"/>
      <c r="J79" s="518"/>
      <c r="K79" s="518"/>
      <c r="L79" s="518"/>
      <c r="M79" s="518"/>
      <c r="N79" s="518"/>
      <c r="O79" s="518"/>
      <c r="P79" s="518"/>
      <c r="Q79" s="518"/>
      <c r="R79" s="518"/>
    </row>
    <row r="80" spans="9:19" ht="14.45" customHeight="1" x14ac:dyDescent="0.2">
      <c r="I80" s="518"/>
      <c r="J80" s="518"/>
      <c r="K80" s="518"/>
      <c r="L80" s="518"/>
      <c r="M80" s="518"/>
      <c r="N80" s="518"/>
      <c r="O80" s="518"/>
      <c r="P80" s="518"/>
      <c r="Q80" s="518"/>
      <c r="R80" s="518"/>
    </row>
    <row r="81" spans="9:18" ht="14.45" customHeight="1" x14ac:dyDescent="0.2">
      <c r="I81" s="518"/>
      <c r="J81" s="518"/>
      <c r="K81" s="518"/>
      <c r="L81" s="518"/>
      <c r="M81" s="518"/>
      <c r="N81" s="518"/>
      <c r="O81" s="518"/>
      <c r="P81" s="518"/>
      <c r="Q81" s="518"/>
      <c r="R81" s="518"/>
    </row>
    <row r="82" spans="9:18" ht="14.45" customHeight="1" x14ac:dyDescent="0.2">
      <c r="I82" s="518"/>
      <c r="J82" s="518"/>
      <c r="K82" s="518"/>
      <c r="L82" s="518"/>
      <c r="M82" s="518"/>
      <c r="N82" s="518"/>
      <c r="O82" s="518"/>
      <c r="P82" s="518"/>
      <c r="Q82" s="518"/>
      <c r="R82" s="518"/>
    </row>
    <row r="83" spans="9:18" ht="14.45" customHeight="1" x14ac:dyDescent="0.2">
      <c r="I83" s="518"/>
      <c r="J83" s="518"/>
      <c r="K83" s="518"/>
      <c r="L83" s="518"/>
      <c r="M83" s="518"/>
      <c r="N83" s="518"/>
      <c r="O83" s="518"/>
      <c r="P83" s="518"/>
      <c r="Q83" s="518"/>
      <c r="R83" s="518"/>
    </row>
    <row r="84" spans="9:18" ht="14.45" customHeight="1" x14ac:dyDescent="0.2">
      <c r="I84" s="518"/>
      <c r="J84" s="518"/>
      <c r="K84" s="518"/>
      <c r="L84" s="518"/>
      <c r="M84" s="518"/>
      <c r="N84" s="518"/>
      <c r="O84" s="518"/>
      <c r="P84" s="518"/>
      <c r="Q84" s="518"/>
      <c r="R84" s="518"/>
    </row>
    <row r="85" spans="9:18" x14ac:dyDescent="0.2">
      <c r="I85" s="518"/>
      <c r="J85" s="518"/>
      <c r="K85" s="518"/>
      <c r="L85" s="518"/>
      <c r="M85" s="518"/>
      <c r="N85" s="518"/>
      <c r="O85" s="518"/>
      <c r="P85" s="518"/>
      <c r="Q85" s="518"/>
      <c r="R85" s="518"/>
    </row>
    <row r="86" spans="9:18" ht="15" x14ac:dyDescent="0.25">
      <c r="I86" s="510"/>
    </row>
    <row r="87" spans="9:18" x14ac:dyDescent="0.2">
      <c r="I87" s="518"/>
      <c r="J87" s="518"/>
      <c r="K87" s="518"/>
      <c r="L87" s="518"/>
      <c r="M87" s="518"/>
      <c r="N87" s="518"/>
      <c r="O87" s="518"/>
      <c r="P87" s="518"/>
      <c r="Q87" s="518"/>
      <c r="R87" s="518"/>
    </row>
    <row r="88" spans="9:18" ht="14.25" customHeight="1" x14ac:dyDescent="0.2">
      <c r="I88" s="518"/>
      <c r="J88" s="518"/>
      <c r="K88" s="518"/>
      <c r="L88" s="518"/>
      <c r="M88" s="518"/>
      <c r="N88" s="518"/>
      <c r="O88" s="518"/>
      <c r="P88" s="518"/>
      <c r="Q88" s="518"/>
      <c r="R88" s="518"/>
    </row>
    <row r="89" spans="9:18" ht="14.25" customHeight="1" x14ac:dyDescent="0.2">
      <c r="I89" s="518"/>
      <c r="J89" s="518"/>
      <c r="K89" s="518"/>
      <c r="L89" s="518"/>
      <c r="M89" s="518"/>
      <c r="N89" s="518"/>
      <c r="O89" s="518"/>
      <c r="P89" s="518"/>
      <c r="Q89" s="518"/>
      <c r="R89" s="518"/>
    </row>
    <row r="90" spans="9:18" ht="14.25" customHeight="1" x14ac:dyDescent="0.2"/>
    <row r="91" spans="9:18" ht="14.25" customHeight="1" x14ac:dyDescent="0.2"/>
    <row r="92" spans="9:18" ht="14.25" customHeight="1" x14ac:dyDescent="0.2"/>
    <row r="93" spans="9:18" ht="14.25" customHeight="1" x14ac:dyDescent="0.2"/>
    <row r="94" spans="9:18" ht="14.25" customHeight="1" x14ac:dyDescent="0.2"/>
    <row r="95" spans="9:18" ht="14.25" customHeight="1" x14ac:dyDescent="0.2"/>
    <row r="96" spans="9:18" ht="14.25" customHeight="1" x14ac:dyDescent="0.2"/>
    <row r="97" ht="14.25" customHeight="1" x14ac:dyDescent="0.2"/>
  </sheetData>
  <sheetProtection algorithmName="SHA-512" hashValue="3DkzcIun4IKmMazsnYlYaTn3OOuxT+Cq/TLaUz1UiUFyVz/n/nkilMgiFpZ4tm/uHSjRINYpUMLq17ON7GUUHA==" saltValue="wR4i9aJ7bo6Uc1pWXge+3g==" spinCount="100000" sheet="1" objects="1" scenarios="1"/>
  <mergeCells count="40">
    <mergeCell ref="B9:C9"/>
    <mergeCell ref="B19:C19"/>
    <mergeCell ref="B35:G35"/>
    <mergeCell ref="B20:C20"/>
    <mergeCell ref="B21:C21"/>
    <mergeCell ref="B23:E23"/>
    <mergeCell ref="B10:C10"/>
    <mergeCell ref="B15:C15"/>
    <mergeCell ref="B16:C16"/>
    <mergeCell ref="B17:C17"/>
    <mergeCell ref="B13:C13"/>
    <mergeCell ref="B11:C11"/>
    <mergeCell ref="B12:C12"/>
    <mergeCell ref="B14:C14"/>
    <mergeCell ref="B41:G44"/>
    <mergeCell ref="B38:G38"/>
    <mergeCell ref="B32:G32"/>
    <mergeCell ref="B37:G37"/>
    <mergeCell ref="B18:C18"/>
    <mergeCell ref="B33:G33"/>
    <mergeCell ref="B36:G36"/>
    <mergeCell ref="B24:C24"/>
    <mergeCell ref="B28:E28"/>
    <mergeCell ref="B25:C25"/>
    <mergeCell ref="B26:C26"/>
    <mergeCell ref="L47:O47"/>
    <mergeCell ref="J29:M29"/>
    <mergeCell ref="O29:R29"/>
    <mergeCell ref="I41:S45"/>
    <mergeCell ref="J20:M27"/>
    <mergeCell ref="O20:R27"/>
    <mergeCell ref="J30:M39"/>
    <mergeCell ref="O30:R39"/>
    <mergeCell ref="J6:R6"/>
    <mergeCell ref="J8:M8"/>
    <mergeCell ref="O8:R8"/>
    <mergeCell ref="J19:M19"/>
    <mergeCell ref="O19:R19"/>
    <mergeCell ref="J9:M17"/>
    <mergeCell ref="O9:R17"/>
  </mergeCells>
  <hyperlinks>
    <hyperlink ref="J8:M8" location="'Gemüse Daten'!A1" display="'Gemüse Daten'!A1" xr:uid="{00000000-0004-0000-0000-000000000000}"/>
    <hyperlink ref="O8:R8" location="'Früchte Übersicht'!FrüchteUebersicht" display="'Früchte Übersicht'!FrüchteUebersicht" xr:uid="{00000000-0004-0000-0000-000001000000}"/>
    <hyperlink ref="B10" location="GemüseUebersicht" display="GemüseUebersicht" xr:uid="{00000000-0004-0000-0000-000002000000}"/>
    <hyperlink ref="F20" location="GetreidePreiseDetailhandel" display="GetreidePreiseDetailhandel" xr:uid="{00000000-0004-0000-0000-000003000000}"/>
    <hyperlink ref="E20" location="GetreidePreiseMühle" display="GetreidePreiseMühle" xr:uid="{00000000-0004-0000-0000-000004000000}"/>
    <hyperlink ref="D20" location="GetreidePreiseSammelstelle" display="GetreidePreiseSammelstelle" xr:uid="{00000000-0004-0000-0000-000005000000}"/>
    <hyperlink ref="B20" location="Getreide" display="Getreide" xr:uid="{00000000-0004-0000-0000-000006000000}"/>
    <hyperlink ref="B16" location="MilchDaten" display="MilchDaten" xr:uid="{00000000-0004-0000-0000-000007000000}"/>
    <hyperlink ref="B14" location="Kartoffeln!A1" display="Kartoffeln!A1" xr:uid="{00000000-0004-0000-0000-000008000000}"/>
    <hyperlink ref="B17" location="FleischUebersicht" display="FleischUebersicht" xr:uid="{00000000-0004-0000-0000-000009000000}"/>
    <hyperlink ref="G16" location="MilchAbsatzmengenDetailhandel" display="MilchAbsatzmengenDetailhandel" xr:uid="{00000000-0004-0000-0000-00000A000000}"/>
    <hyperlink ref="F16" location="MilchPreiseDetailhandel" display="MilchPreiseDetailhandel" xr:uid="{00000000-0004-0000-0000-00000B000000}"/>
    <hyperlink ref="E16" location="MilchVerwertungMilchäquivalent" display="MilchVerwertungMilchäquivalent" xr:uid="{00000000-0004-0000-0000-00000C000000}"/>
    <hyperlink ref="D16" location="MilchPreiseProduzenten" display="MilchPreiseProduzenten" xr:uid="{00000000-0004-0000-0000-00000D000000}"/>
    <hyperlink ref="E14" location="KartoffelnAbsatzmengenDetailhandel" display="Absatzmengen Detailhandel" xr:uid="{00000000-0004-0000-0000-00000E000000}"/>
    <hyperlink ref="D14" location="KartoffelnPreiseDetailhandel" display="Preise Detailhandel" xr:uid="{00000000-0004-0000-0000-00000F000000}"/>
    <hyperlink ref="E19" location="EierPreiseDetailhandel" display="EierPreiseDetailhandel" xr:uid="{00000000-0004-0000-0000-000010000000}"/>
    <hyperlink ref="D19" location="EierPreiseProduzenten" display="EierPreiseProduzenten" xr:uid="{00000000-0004-0000-0000-000011000000}"/>
    <hyperlink ref="B19" location="EierDaten" display="EierDaten" xr:uid="{00000000-0004-0000-0000-000012000000}"/>
    <hyperlink ref="B13" location="'Früchte Daten'!FrüchteDaten" display="'Früchte Daten'!FrüchteDaten" xr:uid="{00000000-0004-0000-0000-000013000000}"/>
    <hyperlink ref="B12" location="'Früchte Übersicht'!FrüchteUebersicht" display="'Früchte Übersicht'!FrüchteUebersicht" xr:uid="{00000000-0004-0000-0000-000014000000}"/>
    <hyperlink ref="E13" location="'Früchte Daten'!FrüchteAbsatzmengenDetailhandel" display="'Früchte Daten'!FrüchteAbsatzmengenDetailhandel" xr:uid="{00000000-0004-0000-0000-000015000000}"/>
    <hyperlink ref="D13" location="'Früchte Daten'!FrüchtePreiseDetailhandel" display="'Früchte Daten'!FrüchtePreiseDetailhandel" xr:uid="{00000000-0004-0000-0000-000016000000}"/>
    <hyperlink ref="F18" location="Absatzmengen_Detailhandel_Frischfleisch" display="Absatzmengen Detailhandel" xr:uid="{00000000-0004-0000-0000-000017000000}"/>
    <hyperlink ref="E18" location="FleischPreiseDetailhandel" display="Preise Detailhandel" xr:uid="{00000000-0004-0000-0000-000018000000}"/>
    <hyperlink ref="D18" location="FleischPreiseDetailhandel" display="Preise Produzenten" xr:uid="{00000000-0004-0000-0000-000019000000}"/>
    <hyperlink ref="B18" location="FleischDaten" display="FleischDaten" xr:uid="{00000000-0004-0000-0000-00001A000000}"/>
    <hyperlink ref="E11" location="FG_Absatzmengen_Detailhandel" display="Absatzmengen Detailhandel" xr:uid="{00000000-0004-0000-0000-00001B000000}"/>
    <hyperlink ref="D11" location="FG_Preise_Detailhandel" display="Preise Detailhandel, Absatzmengen Detailhandel" xr:uid="{00000000-0004-0000-0000-00001C000000}"/>
    <hyperlink ref="B15" location="MilchUebersicht" display="MilchUebersicht" xr:uid="{00000000-0004-0000-0000-00001D000000}"/>
    <hyperlink ref="B11" location="Gemüse" display="Gemüse" xr:uid="{00000000-0004-0000-0000-00001E000000}"/>
    <hyperlink ref="B25" r:id="rId1" xr:uid="{00000000-0004-0000-0000-00001F000000}"/>
    <hyperlink ref="B24" r:id="rId2" xr:uid="{00000000-0004-0000-0000-000020000000}"/>
    <hyperlink ref="B33" r:id="rId3" display="http://www.disclaimer.admin.ch/" xr:uid="{00000000-0004-0000-0000-000021000000}"/>
    <hyperlink ref="B37" r:id="rId4" xr:uid="{00000000-0004-0000-0000-000022000000}"/>
    <hyperlink ref="B26" r:id="rId5" xr:uid="{00000000-0004-0000-0000-000023000000}"/>
    <hyperlink ref="B38" r:id="rId6" xr:uid="{00000000-0004-0000-0000-000024000000}"/>
    <hyperlink ref="O19:R19" location="MilchUebersicht" display="MilchUebersicht" xr:uid="{00000000-0004-0000-0000-000025000000}"/>
    <hyperlink ref="J29:M29" location="Fleisch_Absatz_DH" display="Fleisch_Absatz_DH" xr:uid="{00000000-0004-0000-0000-000026000000}"/>
    <hyperlink ref="J19:M19" location="MilchUebersicht" display="MilchUebersicht" xr:uid="{00000000-0004-0000-0000-000027000000}"/>
    <hyperlink ref="O29:R29" location="GetreidePreiseDetailhandel" display="GetreidePreiseDetailhandel" xr:uid="{00000000-0004-0000-0000-000028000000}"/>
    <hyperlink ref="F19" location="EierMarktstruktur" display="EierMarktstruktur" xr:uid="{00000000-0004-0000-0000-000029000000}"/>
  </hyperlinks>
  <pageMargins left="0.7" right="0.7" top="0.78740157499999996" bottom="0.78740157499999996" header="0.3" footer="0.3"/>
  <pageSetup paperSize="9" orientation="landscape" r:id="rId7"/>
  <drawing r:id="rId8"/>
  <legacyDrawing r:id="rId9"/>
  <mc:AlternateContent xmlns:mc="http://schemas.openxmlformats.org/markup-compatibility/2006">
    <mc:Choice Requires="x14">
      <controls>
        <mc:AlternateContent xmlns:mc="http://schemas.openxmlformats.org/markup-compatibility/2006">
          <mc:Choice Requires="x14">
            <control shapeId="14338" r:id="rId10" name="Drop Down 2">
              <controlPr defaultSize="0" autoLine="0" autoPict="0">
                <anchor moveWithCells="1">
                  <from>
                    <xdr:col>0</xdr:col>
                    <xdr:colOff>390525</xdr:colOff>
                    <xdr:row>3</xdr:row>
                    <xdr:rowOff>171450</xdr:rowOff>
                  </from>
                  <to>
                    <xdr:col>2</xdr:col>
                    <xdr:colOff>1562100</xdr:colOff>
                    <xdr:row>6</xdr:row>
                    <xdr:rowOff>133350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theme="4" tint="0.79998168889431442"/>
  </sheetPr>
  <dimension ref="A1:CV102"/>
  <sheetViews>
    <sheetView zoomScaleNormal="100" workbookViewId="0">
      <pane xSplit="2" ySplit="23" topLeftCell="C24" activePane="bottomRight" state="frozen"/>
      <selection activeCell="K2" sqref="K2"/>
      <selection pane="topRight" activeCell="K2" sqref="K2"/>
      <selection pane="bottomLeft" activeCell="K2" sqref="K2"/>
      <selection pane="bottomRight" activeCell="K2" sqref="K2"/>
    </sheetView>
  </sheetViews>
  <sheetFormatPr baseColWidth="10" defaultColWidth="11" defaultRowHeight="14.25" x14ac:dyDescent="0.2"/>
  <cols>
    <col min="1" max="1" width="14.125" style="164" customWidth="1"/>
    <col min="2" max="2" width="10.625" style="164" customWidth="1"/>
    <col min="3" max="11" width="8.625" style="164" customWidth="1"/>
    <col min="12" max="12" width="10.625" style="164" customWidth="1"/>
    <col min="13" max="13" width="12.625" style="164" customWidth="1"/>
    <col min="14" max="27" width="8.625" style="164" customWidth="1"/>
    <col min="28" max="28" width="4.125" style="164" customWidth="1"/>
    <col min="29" max="40" width="8.625" style="164" customWidth="1"/>
    <col min="41" max="41" width="4.125" style="164" customWidth="1"/>
    <col min="42" max="51" width="8.625" style="164" customWidth="1"/>
    <col min="52" max="52" width="12.625" style="407" customWidth="1"/>
    <col min="53" max="54" width="8.625" style="407" customWidth="1"/>
    <col min="55" max="57" width="8.625" style="164" customWidth="1"/>
    <col min="58" max="58" width="8.75" style="164" customWidth="1"/>
    <col min="59" max="59" width="5.375" style="164" customWidth="1"/>
    <col min="60" max="67" width="8.625" style="164" customWidth="1"/>
    <col min="68" max="68" width="4.125" style="164" customWidth="1"/>
    <col min="69" max="74" width="8.625" style="164" customWidth="1"/>
    <col min="75" max="75" width="4.125" style="164" customWidth="1"/>
    <col min="76" max="89" width="8.625" style="164" customWidth="1"/>
    <col min="90" max="90" width="4.125" style="164" customWidth="1"/>
    <col min="91" max="100" width="8.625" style="164" customWidth="1"/>
    <col min="101" max="16384" width="11" style="164"/>
  </cols>
  <sheetData>
    <row r="1" spans="1:100" s="161" customFormat="1" ht="9.9499999999999993" customHeight="1" x14ac:dyDescent="0.25">
      <c r="A1" s="219"/>
      <c r="B1" s="219"/>
      <c r="C1" s="281" t="str">
        <f>Codierung!I152</f>
        <v>Eidgenössisches Departement für  Wirtschaft, Bildung und Forschung WBF</v>
      </c>
      <c r="D1" s="219"/>
      <c r="E1" s="219"/>
      <c r="F1" s="160"/>
      <c r="AZ1" s="406"/>
      <c r="BA1" s="406"/>
      <c r="BB1" s="406"/>
    </row>
    <row r="2" spans="1:100" s="161" customFormat="1" ht="9.9499999999999993" customHeight="1" x14ac:dyDescent="0.25">
      <c r="A2" s="219"/>
      <c r="B2" s="219"/>
      <c r="C2" s="282" t="str">
        <f>Codierung!I153</f>
        <v>Bundesamt für Landwirtschaft BLW</v>
      </c>
      <c r="D2" s="219"/>
      <c r="E2" s="219"/>
      <c r="F2" s="162"/>
      <c r="AZ2" s="406"/>
      <c r="BA2" s="406"/>
      <c r="BB2" s="406"/>
    </row>
    <row r="3" spans="1:100" s="161" customFormat="1" ht="9.9499999999999993" customHeight="1" x14ac:dyDescent="0.25">
      <c r="A3" s="219"/>
      <c r="B3" s="219"/>
      <c r="C3" s="281" t="str">
        <f>Codierung!I154</f>
        <v>Fachbereich Marktanalysen</v>
      </c>
      <c r="D3" s="219"/>
      <c r="E3" s="219"/>
      <c r="F3" s="160"/>
      <c r="AZ3" s="406"/>
      <c r="BA3" s="406"/>
      <c r="BB3" s="406"/>
    </row>
    <row r="4" spans="1:100" s="161" customFormat="1" ht="9.9499999999999993" customHeight="1" x14ac:dyDescent="0.25">
      <c r="AZ4" s="406"/>
      <c r="BA4" s="406"/>
      <c r="BB4" s="406"/>
    </row>
    <row r="5" spans="1:100" s="161" customFormat="1" ht="18" customHeight="1" x14ac:dyDescent="0.25">
      <c r="AZ5" s="406"/>
      <c r="BA5" s="406"/>
      <c r="BB5" s="406"/>
    </row>
    <row r="6" spans="1:100" s="161" customFormat="1" ht="18" customHeight="1" x14ac:dyDescent="0.25">
      <c r="AX6" s="469"/>
      <c r="AY6" s="469"/>
      <c r="AZ6" s="406"/>
      <c r="BA6" s="406"/>
      <c r="BB6" s="406"/>
    </row>
    <row r="7" spans="1:100" ht="12.75" customHeight="1" x14ac:dyDescent="0.25">
      <c r="A7" s="667" t="str">
        <f>Codierung!$I$160</f>
        <v>Zurück zum Inhaltsverzeichnis</v>
      </c>
      <c r="B7" s="667"/>
      <c r="C7" s="217"/>
      <c r="D7" s="217"/>
      <c r="E7" s="217"/>
      <c r="G7" s="200"/>
    </row>
    <row r="8" spans="1:100" s="161" customFormat="1" ht="12.75" customHeight="1" x14ac:dyDescent="0.25">
      <c r="A8" s="693" t="str">
        <f>Codierung!I212</f>
        <v>Milchprodukte</v>
      </c>
      <c r="B8" s="693"/>
      <c r="C8" s="220"/>
      <c r="D8" s="220"/>
      <c r="E8" s="220"/>
      <c r="F8" s="206"/>
      <c r="G8" s="206"/>
      <c r="AZ8" s="406"/>
      <c r="BA8" s="406"/>
      <c r="BB8" s="406"/>
      <c r="BU8" s="202"/>
    </row>
    <row r="9" spans="1:100" s="202" customFormat="1" ht="12.75" customHeight="1" x14ac:dyDescent="0.25">
      <c r="A9" s="667" t="str">
        <f>Codierung!I183</f>
        <v>Preise Produzenten</v>
      </c>
      <c r="B9" s="667"/>
      <c r="C9" s="220"/>
      <c r="D9" s="220"/>
      <c r="E9" s="220"/>
      <c r="F9" s="201"/>
      <c r="G9" s="201"/>
      <c r="AX9" s="161"/>
      <c r="AY9" s="161"/>
      <c r="AZ9" s="406"/>
      <c r="BA9" s="406"/>
      <c r="BB9" s="406"/>
      <c r="BC9" s="161"/>
      <c r="BD9" s="161"/>
      <c r="BE9" s="161"/>
      <c r="BF9" s="161"/>
      <c r="BG9" s="161"/>
      <c r="BH9" s="161"/>
      <c r="BI9" s="161"/>
      <c r="BJ9" s="161"/>
      <c r="BK9" s="161"/>
      <c r="BL9" s="161"/>
      <c r="BM9" s="161"/>
      <c r="BN9" s="161"/>
      <c r="BO9" s="161"/>
      <c r="BP9" s="161"/>
      <c r="BQ9" s="161"/>
      <c r="BR9" s="161"/>
      <c r="BS9" s="161"/>
    </row>
    <row r="10" spans="1:100" s="202" customFormat="1" ht="12.75" customHeight="1" x14ac:dyDescent="0.25">
      <c r="A10" s="667" t="str">
        <f>Codierung!I184</f>
        <v>Mengen Poduktion</v>
      </c>
      <c r="B10" s="667"/>
      <c r="C10" s="220"/>
      <c r="D10" s="220"/>
      <c r="E10" s="220"/>
      <c r="F10" s="201"/>
      <c r="G10" s="201"/>
      <c r="M10" s="161"/>
      <c r="N10" s="161"/>
      <c r="O10" s="161"/>
      <c r="P10" s="161"/>
      <c r="Q10" s="161"/>
      <c r="R10" s="161"/>
      <c r="S10" s="161"/>
      <c r="AX10" s="161"/>
      <c r="AY10" s="161"/>
      <c r="AZ10" s="406"/>
      <c r="BA10" s="406"/>
      <c r="BB10" s="406"/>
      <c r="BC10" s="161"/>
      <c r="BD10" s="161"/>
      <c r="BE10" s="161"/>
      <c r="BF10" s="161"/>
      <c r="BG10" s="161"/>
      <c r="BH10" s="161"/>
      <c r="BI10" s="161"/>
      <c r="BJ10" s="161"/>
      <c r="BK10" s="161"/>
      <c r="BL10" s="161"/>
      <c r="BM10" s="161"/>
      <c r="BN10" s="161"/>
      <c r="BO10" s="161"/>
      <c r="BP10" s="161"/>
      <c r="BQ10" s="161"/>
      <c r="BR10" s="161"/>
      <c r="BS10" s="161"/>
    </row>
    <row r="11" spans="1:100" s="202" customFormat="1" ht="12.75" customHeight="1" x14ac:dyDescent="0.25">
      <c r="A11" s="667" t="str">
        <f>Codierung!I186</f>
        <v>Preise Detailhandel</v>
      </c>
      <c r="B11" s="667"/>
      <c r="C11" s="220"/>
      <c r="D11" s="220"/>
      <c r="E11" s="220"/>
      <c r="F11" s="201"/>
      <c r="G11" s="201"/>
      <c r="M11" s="161"/>
      <c r="N11" s="161"/>
      <c r="O11" s="161"/>
      <c r="P11" s="161"/>
      <c r="Q11" s="161"/>
      <c r="R11" s="161"/>
      <c r="S11" s="161"/>
      <c r="AX11" s="469"/>
      <c r="AY11" s="469"/>
      <c r="AZ11" s="406"/>
      <c r="BA11" s="406"/>
      <c r="BB11" s="406"/>
      <c r="BD11" s="161"/>
      <c r="BE11" s="161"/>
      <c r="BF11" s="161"/>
      <c r="BG11" s="161"/>
      <c r="BH11" s="161"/>
      <c r="BI11" s="161"/>
      <c r="BJ11" s="161"/>
      <c r="BK11" s="161"/>
      <c r="BL11" s="161"/>
      <c r="BM11" s="161"/>
      <c r="BN11" s="161"/>
      <c r="BO11" s="161"/>
      <c r="BP11" s="161"/>
      <c r="BQ11" s="161"/>
      <c r="BR11" s="161"/>
      <c r="BS11" s="161"/>
    </row>
    <row r="12" spans="1:100" s="202" customFormat="1" ht="12.75" customHeight="1" x14ac:dyDescent="0.2">
      <c r="A12" s="667" t="str">
        <f>Codierung!I187</f>
        <v>Absatzmengen Detailhandel</v>
      </c>
      <c r="B12" s="667"/>
      <c r="C12" s="220"/>
      <c r="D12" s="220"/>
      <c r="E12" s="220"/>
      <c r="F12" s="201"/>
      <c r="G12" s="201"/>
      <c r="AZ12" s="408"/>
      <c r="BA12" s="408"/>
      <c r="BB12" s="408"/>
    </row>
    <row r="13" spans="1:100" s="202" customFormat="1" ht="12.75" customHeight="1" x14ac:dyDescent="0.2">
      <c r="A13" s="667" t="str">
        <f>Codierung!I201</f>
        <v>Milchprodukte Übersicht</v>
      </c>
      <c r="B13" s="667"/>
      <c r="C13" s="220"/>
      <c r="D13" s="220"/>
      <c r="E13" s="220"/>
      <c r="F13" s="201"/>
      <c r="G13" s="201"/>
      <c r="AZ13" s="408"/>
      <c r="BA13" s="408"/>
      <c r="BB13" s="408"/>
    </row>
    <row r="14" spans="1:100" s="202" customFormat="1" ht="12.75" customHeight="1" x14ac:dyDescent="0.2">
      <c r="B14" s="201"/>
      <c r="C14" s="201"/>
      <c r="D14" s="201"/>
      <c r="E14" s="201"/>
      <c r="F14" s="201"/>
      <c r="G14" s="201"/>
      <c r="AZ14" s="408"/>
      <c r="BA14" s="408"/>
      <c r="BB14" s="408"/>
    </row>
    <row r="15" spans="1:100" s="215" customFormat="1" ht="18" customHeight="1" x14ac:dyDescent="0.2">
      <c r="A15" s="238" t="str">
        <f>Codierung!I212</f>
        <v>Milchprodukte</v>
      </c>
      <c r="B15" s="248"/>
      <c r="C15" s="694" t="str">
        <f>Codierung!I183</f>
        <v>Preise Produzenten</v>
      </c>
      <c r="D15" s="694"/>
      <c r="E15" s="694"/>
      <c r="F15" s="694"/>
      <c r="H15" s="694" t="str">
        <f>Codierung!I184</f>
        <v>Mengen Poduktion</v>
      </c>
      <c r="I15" s="694"/>
      <c r="J15" s="694"/>
      <c r="K15" s="350"/>
      <c r="L15" s="350"/>
      <c r="M15" s="694" t="str">
        <f>Codierung!I186</f>
        <v>Preise Detailhandel</v>
      </c>
      <c r="N15" s="694"/>
      <c r="O15" s="694"/>
      <c r="P15" s="694"/>
      <c r="Q15" s="694"/>
      <c r="R15" s="694"/>
      <c r="S15" s="694"/>
      <c r="T15" s="694"/>
      <c r="U15" s="694"/>
      <c r="V15" s="694"/>
      <c r="W15" s="694"/>
      <c r="X15" s="694"/>
      <c r="Y15" s="694"/>
      <c r="Z15" s="694"/>
      <c r="AA15" s="694"/>
      <c r="AB15" s="694"/>
      <c r="AC15" s="694"/>
      <c r="AD15" s="694"/>
      <c r="AE15" s="694"/>
      <c r="AF15" s="694"/>
      <c r="AG15" s="694"/>
      <c r="AH15" s="694"/>
      <c r="AI15" s="694"/>
      <c r="AJ15" s="694"/>
      <c r="AK15" s="694"/>
      <c r="AL15" s="694"/>
      <c r="AM15" s="694"/>
      <c r="AN15" s="694"/>
      <c r="AO15" s="694"/>
      <c r="AP15" s="694"/>
      <c r="AQ15" s="694"/>
      <c r="AR15" s="694"/>
      <c r="AS15" s="694"/>
      <c r="AT15" s="694"/>
      <c r="AU15" s="694"/>
      <c r="AV15" s="694"/>
      <c r="AW15" s="694"/>
      <c r="AX15" s="202"/>
      <c r="AY15" s="202"/>
      <c r="AZ15" s="694" t="str">
        <f>Codierung!I187</f>
        <v>Absatzmengen Detailhandel</v>
      </c>
      <c r="BA15" s="694"/>
      <c r="BB15" s="694"/>
      <c r="BC15" s="694"/>
      <c r="BD15" s="694"/>
      <c r="BE15" s="694"/>
      <c r="BF15" s="694"/>
      <c r="BG15" s="694"/>
      <c r="BH15" s="694"/>
      <c r="BI15" s="694"/>
      <c r="BJ15" s="694"/>
      <c r="BK15" s="694"/>
      <c r="BL15" s="694"/>
      <c r="BM15" s="694"/>
      <c r="BN15" s="694"/>
      <c r="BO15" s="694"/>
      <c r="BP15" s="694"/>
      <c r="BQ15" s="694"/>
      <c r="BR15" s="694"/>
      <c r="BS15" s="694"/>
      <c r="BT15" s="694"/>
      <c r="BU15" s="694"/>
      <c r="BV15" s="694"/>
      <c r="BW15" s="694"/>
      <c r="BX15" s="694"/>
      <c r="BY15" s="694"/>
      <c r="BZ15" s="694"/>
      <c r="CA15" s="694"/>
      <c r="CB15" s="694"/>
      <c r="CC15" s="694"/>
      <c r="CD15" s="694"/>
      <c r="CE15" s="694"/>
      <c r="CF15" s="694"/>
      <c r="CG15" s="694"/>
      <c r="CH15" s="694"/>
      <c r="CI15" s="694"/>
      <c r="CJ15" s="694"/>
      <c r="CK15" s="694"/>
      <c r="CL15" s="694"/>
      <c r="CM15" s="694"/>
      <c r="CN15" s="694"/>
      <c r="CO15" s="694"/>
      <c r="CP15" s="694"/>
      <c r="CQ15" s="694"/>
      <c r="CR15" s="694"/>
      <c r="CS15" s="694"/>
      <c r="CT15" s="694"/>
      <c r="CU15" s="694"/>
      <c r="CV15" s="694"/>
    </row>
    <row r="16" spans="1:100" s="254" customFormat="1" ht="18" customHeight="1" x14ac:dyDescent="0.2">
      <c r="A16" s="253"/>
      <c r="C16" s="254" t="str">
        <f>Codierung!I145</f>
        <v>Quelle: BLW, Fachbereich Marktanalysen</v>
      </c>
      <c r="H16" s="254" t="str">
        <f>Codierung!I147</f>
        <v>Quelle: TSM Treuhand</v>
      </c>
      <c r="M16" s="254" t="str">
        <f>Codierung!I146</f>
        <v>Quelle: NielsenIQ Switzerland, Total Market Consumer/Retail Panel</v>
      </c>
      <c r="AX16" s="202"/>
      <c r="AY16" s="202"/>
      <c r="AZ16" s="254" t="str">
        <f>Codierung!I146</f>
        <v>Quelle: NielsenIQ Switzerland, Total Market Consumer/Retail Panel</v>
      </c>
    </row>
    <row r="17" spans="1:100" s="350" customFormat="1" ht="15.95" customHeight="1" x14ac:dyDescent="0.2">
      <c r="A17" s="349"/>
      <c r="N17" s="348" t="str">
        <f>Codierung!I377</f>
        <v>Molkereiprodukte</v>
      </c>
      <c r="O17" s="348"/>
      <c r="P17" s="348"/>
      <c r="Q17" s="348"/>
      <c r="R17" s="348"/>
      <c r="S17" s="348"/>
      <c r="T17" s="495"/>
      <c r="U17" s="495"/>
      <c r="V17" s="495"/>
      <c r="W17" s="495"/>
      <c r="X17" s="495"/>
      <c r="Y17" s="495"/>
      <c r="Z17" s="348"/>
      <c r="AA17" s="348"/>
      <c r="AC17" s="348" t="str">
        <f>Codierung!I383</f>
        <v>Käse</v>
      </c>
      <c r="AD17" s="348"/>
      <c r="AE17" s="348"/>
      <c r="AF17" s="348"/>
      <c r="AG17" s="495"/>
      <c r="AH17" s="495"/>
      <c r="AI17" s="495"/>
      <c r="AJ17" s="495"/>
      <c r="AK17" s="495"/>
      <c r="AL17" s="495"/>
      <c r="AM17" s="348"/>
      <c r="AN17" s="348"/>
      <c r="AP17" s="348" t="str">
        <f>Codierung!I388</f>
        <v>Joghurt</v>
      </c>
      <c r="AQ17" s="348"/>
      <c r="AR17" s="495"/>
      <c r="AS17" s="495"/>
      <c r="AT17" s="495"/>
      <c r="AU17" s="495"/>
      <c r="AV17" s="348"/>
      <c r="AW17" s="498"/>
      <c r="AX17" s="202"/>
      <c r="AY17" s="202"/>
      <c r="AZ17" s="408"/>
      <c r="BA17" s="524" t="str">
        <f>Codierung!I391</f>
        <v>Milch frisch</v>
      </c>
      <c r="BB17" s="524"/>
      <c r="BC17" s="348"/>
      <c r="BD17" s="348"/>
      <c r="BE17" s="495"/>
      <c r="BF17" s="495"/>
      <c r="BG17" s="202"/>
      <c r="BH17" s="524" t="str">
        <f>Codierung!I390</f>
        <v>Rahm</v>
      </c>
      <c r="BI17" s="524"/>
      <c r="BJ17" s="495"/>
      <c r="BK17" s="495"/>
      <c r="BL17" s="495"/>
      <c r="BM17" s="495"/>
      <c r="BN17" s="495"/>
      <c r="BO17" s="495"/>
      <c r="BP17" s="202"/>
      <c r="BQ17" s="524" t="str">
        <f>Codierung!I389</f>
        <v>Butter</v>
      </c>
      <c r="BR17" s="524"/>
      <c r="BS17" s="348"/>
      <c r="BT17" s="348"/>
      <c r="BU17" s="348"/>
      <c r="BV17" s="348"/>
      <c r="BX17" s="524" t="str">
        <f>Codierung!I383</f>
        <v>Käse</v>
      </c>
      <c r="BY17" s="524"/>
      <c r="BZ17" s="348"/>
      <c r="CA17" s="348"/>
      <c r="CB17" s="348"/>
      <c r="CC17" s="348"/>
      <c r="CD17" s="348"/>
      <c r="CE17" s="348"/>
      <c r="CF17" s="348"/>
      <c r="CG17" s="348"/>
      <c r="CH17" s="495"/>
      <c r="CI17" s="495"/>
      <c r="CJ17" s="348"/>
      <c r="CK17" s="348"/>
      <c r="CM17" s="524" t="str">
        <f>Codierung!I388</f>
        <v>Joghurt</v>
      </c>
      <c r="CN17" s="524"/>
      <c r="CO17" s="348"/>
      <c r="CP17" s="495"/>
      <c r="CQ17" s="495"/>
      <c r="CR17" s="495"/>
      <c r="CS17" s="495"/>
      <c r="CT17" s="495"/>
      <c r="CU17" s="495"/>
      <c r="CV17" s="348"/>
    </row>
    <row r="18" spans="1:100" s="252" customFormat="1" ht="24" customHeight="1" x14ac:dyDescent="0.2">
      <c r="C18" s="691" t="str">
        <f>Codierung!I378</f>
        <v>Rohmilch</v>
      </c>
      <c r="D18" s="691"/>
      <c r="E18" s="691"/>
      <c r="F18" s="691"/>
      <c r="H18" s="673" t="str">
        <f>Codierung!I378</f>
        <v>Rohmilch</v>
      </c>
      <c r="I18" s="673"/>
      <c r="J18" s="673"/>
      <c r="K18" s="494"/>
      <c r="N18" s="692" t="str">
        <f>Codierung!I393</f>
        <v>Milch Past</v>
      </c>
      <c r="O18" s="692"/>
      <c r="P18" s="672" t="str">
        <f>Codierung!I394</f>
        <v>Milch UHT</v>
      </c>
      <c r="Q18" s="672"/>
      <c r="R18" s="692" t="str">
        <f>Codierung!I53</f>
        <v>Vollrahm</v>
      </c>
      <c r="S18" s="692"/>
      <c r="T18" s="672" t="str">
        <f>Codierung!I399</f>
        <v>Halbrahm</v>
      </c>
      <c r="U18" s="672"/>
      <c r="V18" s="692" t="str">
        <f>Codierung!I400</f>
        <v>Kaffeerahm</v>
      </c>
      <c r="W18" s="692"/>
      <c r="X18" s="672" t="str">
        <f>Codierung!I52</f>
        <v xml:space="preserve">Vorzugsbutter </v>
      </c>
      <c r="Y18" s="672"/>
      <c r="Z18" s="691" t="str">
        <f>Codierung!I398</f>
        <v>Kochbutter</v>
      </c>
      <c r="AA18" s="691"/>
      <c r="AB18" s="494"/>
      <c r="AC18" s="672" t="str">
        <f>Codierung!I51</f>
        <v>Emmentaler</v>
      </c>
      <c r="AD18" s="672"/>
      <c r="AE18" s="692" t="str">
        <f>Codierung!I49</f>
        <v>Gruyère</v>
      </c>
      <c r="AF18" s="692"/>
      <c r="AG18" s="672" t="str">
        <f>Codierung!I397</f>
        <v>Hüttenkäse</v>
      </c>
      <c r="AH18" s="672"/>
      <c r="AI18" s="692" t="str">
        <f>Codierung!I50</f>
        <v>Mozzarella</v>
      </c>
      <c r="AJ18" s="692"/>
      <c r="AK18" s="672" t="str">
        <f>Codierung!I396</f>
        <v>Parmesam</v>
      </c>
      <c r="AL18" s="672"/>
      <c r="AM18" s="691" t="str">
        <f>Codierung!I395</f>
        <v>Raclette</v>
      </c>
      <c r="AN18" s="691"/>
      <c r="AO18" s="494"/>
      <c r="AP18" s="672" t="str">
        <f>Codierung!I55</f>
        <v>Joghurt nature</v>
      </c>
      <c r="AQ18" s="672"/>
      <c r="AR18" s="692" t="str">
        <f>Codierung!I54</f>
        <v>Fruchtjoghurt, Beeren</v>
      </c>
      <c r="AS18" s="692"/>
      <c r="AT18" s="672" t="str">
        <f>Codierung!I401</f>
        <v>Joghurt Exotic</v>
      </c>
      <c r="AU18" s="672"/>
      <c r="AV18" s="692" t="str">
        <f>Codierung!I402</f>
        <v>Joghurt Aromen</v>
      </c>
      <c r="AW18" s="692"/>
      <c r="BA18" s="692" t="str">
        <f>Codierung!I231</f>
        <v>Gesamtmarkt</v>
      </c>
      <c r="BB18" s="692"/>
      <c r="BC18" s="672" t="str">
        <f>Codierung!I393</f>
        <v>Milch Past</v>
      </c>
      <c r="BD18" s="672"/>
      <c r="BE18" s="692" t="str">
        <f>Codierung!I394</f>
        <v>Milch UHT</v>
      </c>
      <c r="BF18" s="692"/>
      <c r="BH18" s="672" t="str">
        <f>Codierung!I231</f>
        <v>Gesamtmarkt</v>
      </c>
      <c r="BI18" s="672"/>
      <c r="BJ18" s="692" t="str">
        <f>Codierung!I53</f>
        <v>Vollrahm</v>
      </c>
      <c r="BK18" s="692"/>
      <c r="BL18" s="672" t="str">
        <f>Codierung!I399</f>
        <v>Halbrahm</v>
      </c>
      <c r="BM18" s="672"/>
      <c r="BN18" s="692" t="str">
        <f>Codierung!I400</f>
        <v>Kaffeerahm</v>
      </c>
      <c r="BO18" s="692"/>
      <c r="BQ18" s="672" t="str">
        <f>Codierung!I231</f>
        <v>Gesamtmarkt</v>
      </c>
      <c r="BR18" s="672"/>
      <c r="BS18" s="691" t="str">
        <f>Codierung!I52</f>
        <v xml:space="preserve">Vorzugsbutter </v>
      </c>
      <c r="BT18" s="691"/>
      <c r="BU18" s="673" t="str">
        <f>Codierung!I398</f>
        <v>Kochbutter</v>
      </c>
      <c r="BV18" s="673"/>
      <c r="BW18" s="525"/>
      <c r="BX18" s="692" t="str">
        <f>Codierung!I231</f>
        <v>Gesamtmarkt</v>
      </c>
      <c r="BY18" s="692"/>
      <c r="BZ18" s="673" t="str">
        <f>Codierung!I51</f>
        <v>Emmentaler</v>
      </c>
      <c r="CA18" s="673"/>
      <c r="CB18" s="691" t="str">
        <f>Codierung!I49</f>
        <v>Gruyère</v>
      </c>
      <c r="CC18" s="691"/>
      <c r="CD18" s="673" t="str">
        <f>Codierung!I397</f>
        <v>Hüttenkäse</v>
      </c>
      <c r="CE18" s="673"/>
      <c r="CF18" s="691" t="str">
        <f>Codierung!I50</f>
        <v>Mozzarella</v>
      </c>
      <c r="CG18" s="691"/>
      <c r="CH18" s="673" t="str">
        <f>Codierung!I396</f>
        <v>Parmesam</v>
      </c>
      <c r="CI18" s="673"/>
      <c r="CJ18" s="691" t="str">
        <f>Codierung!I395</f>
        <v>Raclette</v>
      </c>
      <c r="CK18" s="691"/>
      <c r="CL18" s="525"/>
      <c r="CM18" s="672" t="str">
        <f>Codierung!I403</f>
        <v>Gesamtmarkt (inkl. pflanzl. Joghurts)</v>
      </c>
      <c r="CN18" s="672"/>
      <c r="CO18" s="691" t="str">
        <f>Codierung!I55</f>
        <v>Joghurt nature</v>
      </c>
      <c r="CP18" s="691"/>
      <c r="CQ18" s="673" t="str">
        <f>Codierung!I54</f>
        <v>Fruchtjoghurt, Beeren</v>
      </c>
      <c r="CR18" s="673"/>
      <c r="CS18" s="691" t="str">
        <f>Codierung!I401</f>
        <v>Joghurt Exotic</v>
      </c>
      <c r="CT18" s="691"/>
      <c r="CU18" s="673" t="str">
        <f>Codierung!I402</f>
        <v>Joghurt Aromen</v>
      </c>
      <c r="CV18" s="673"/>
    </row>
    <row r="19" spans="1:100" s="252" customFormat="1" ht="12.2" customHeight="1" x14ac:dyDescent="0.2">
      <c r="C19" s="288" t="str">
        <f>Codierung!$I$14</f>
        <v>bio</v>
      </c>
      <c r="D19" s="288" t="str">
        <f>Codierung!$I$16</f>
        <v>nicht-bio</v>
      </c>
      <c r="E19" s="691" t="str">
        <f>Codierung!I222</f>
        <v>Differenz</v>
      </c>
      <c r="F19" s="691"/>
      <c r="H19" s="252" t="str">
        <f>Codierung!$I$14</f>
        <v>bio</v>
      </c>
      <c r="I19" s="252" t="str">
        <f>Codierung!$I$16</f>
        <v>nicht-bio</v>
      </c>
      <c r="J19" s="252" t="str">
        <f>Codierung!I221</f>
        <v>Anteil bio</v>
      </c>
      <c r="M19" s="400" t="str">
        <f>Codierung!I142</f>
        <v>Anzahl Wochen</v>
      </c>
      <c r="N19" s="288" t="str">
        <f>Codierung!$I$14</f>
        <v>bio</v>
      </c>
      <c r="O19" s="288" t="str">
        <f>Codierung!$I$16</f>
        <v>nicht-bio</v>
      </c>
      <c r="P19" s="252" t="str">
        <f>Codierung!$I$14</f>
        <v>bio</v>
      </c>
      <c r="Q19" s="252" t="str">
        <f>Codierung!$I$16</f>
        <v>nicht-bio</v>
      </c>
      <c r="R19" s="288" t="str">
        <f>Codierung!$I$14</f>
        <v>bio</v>
      </c>
      <c r="S19" s="288" t="str">
        <f>Codierung!$I$16</f>
        <v>nicht-bio</v>
      </c>
      <c r="T19" s="252" t="str">
        <f>Codierung!$I$14</f>
        <v>bio</v>
      </c>
      <c r="U19" s="252" t="str">
        <f>Codierung!$I$16</f>
        <v>nicht-bio</v>
      </c>
      <c r="V19" s="288" t="str">
        <f>Codierung!$I$14</f>
        <v>bio</v>
      </c>
      <c r="W19" s="288" t="str">
        <f>Codierung!$I$16</f>
        <v>nicht-bio</v>
      </c>
      <c r="X19" s="252" t="str">
        <f>Codierung!$I$14</f>
        <v>bio</v>
      </c>
      <c r="Y19" s="252" t="str">
        <f>Codierung!$I$16</f>
        <v>nicht-bio</v>
      </c>
      <c r="Z19" s="288" t="str">
        <f>Codierung!$I$14</f>
        <v>bio</v>
      </c>
      <c r="AA19" s="288" t="str">
        <f>Codierung!$I$16</f>
        <v>nicht-bio</v>
      </c>
      <c r="AC19" s="252" t="str">
        <f>Codierung!$I$14</f>
        <v>bio</v>
      </c>
      <c r="AD19" s="252" t="str">
        <f>Codierung!$I$16</f>
        <v>nicht-bio</v>
      </c>
      <c r="AE19" s="288" t="str">
        <f>Codierung!$I$14</f>
        <v>bio</v>
      </c>
      <c r="AF19" s="288" t="str">
        <f>Codierung!$I$16</f>
        <v>nicht-bio</v>
      </c>
      <c r="AG19" s="252" t="str">
        <f>Codierung!$I$14</f>
        <v>bio</v>
      </c>
      <c r="AH19" s="252" t="str">
        <f>Codierung!$I$16</f>
        <v>nicht-bio</v>
      </c>
      <c r="AI19" s="288" t="str">
        <f>Codierung!$I$14</f>
        <v>bio</v>
      </c>
      <c r="AJ19" s="288" t="str">
        <f>Codierung!$I$16</f>
        <v>nicht-bio</v>
      </c>
      <c r="AK19" s="252" t="str">
        <f>Codierung!$I$14</f>
        <v>bio</v>
      </c>
      <c r="AL19" s="252" t="str">
        <f>Codierung!$I$16</f>
        <v>nicht-bio</v>
      </c>
      <c r="AM19" s="288" t="str">
        <f>Codierung!$I$14</f>
        <v>bio</v>
      </c>
      <c r="AN19" s="288" t="str">
        <f>Codierung!$I$16</f>
        <v>nicht-bio</v>
      </c>
      <c r="AP19" s="252" t="str">
        <f>Codierung!$I$14</f>
        <v>bio</v>
      </c>
      <c r="AQ19" s="252" t="str">
        <f>Codierung!$I$16</f>
        <v>nicht-bio</v>
      </c>
      <c r="AR19" s="288" t="str">
        <f>Codierung!$I$14</f>
        <v>bio</v>
      </c>
      <c r="AS19" s="288" t="str">
        <f>Codierung!$I$16</f>
        <v>nicht-bio</v>
      </c>
      <c r="AT19" s="252" t="str">
        <f>Codierung!$I$14</f>
        <v>bio</v>
      </c>
      <c r="AU19" s="252" t="str">
        <f>Codierung!$I$16</f>
        <v>nicht-bio</v>
      </c>
      <c r="AV19" s="288" t="str">
        <f>Codierung!$I$14</f>
        <v>bio</v>
      </c>
      <c r="AW19" s="288" t="str">
        <f>Codierung!$I$16</f>
        <v>nicht-bio</v>
      </c>
      <c r="AZ19" s="400" t="str">
        <f>Codierung!I142</f>
        <v>Anzahl Wochen</v>
      </c>
      <c r="BA19" s="288" t="str">
        <f>Codierung!$I$14</f>
        <v>bio</v>
      </c>
      <c r="BB19" s="288" t="str">
        <f>Codierung!$I$16</f>
        <v>nicht-bio</v>
      </c>
      <c r="BC19" s="252" t="str">
        <f>Codierung!$I$14</f>
        <v>bio</v>
      </c>
      <c r="BD19" s="252" t="str">
        <f>Codierung!$I$16</f>
        <v>nicht-bio</v>
      </c>
      <c r="BE19" s="288" t="str">
        <f>Codierung!$I$14</f>
        <v>bio</v>
      </c>
      <c r="BF19" s="288" t="str">
        <f>Codierung!$I$16</f>
        <v>nicht-bio</v>
      </c>
      <c r="BH19" s="252" t="str">
        <f>Codierung!$I$14</f>
        <v>bio</v>
      </c>
      <c r="BI19" s="252" t="str">
        <f>Codierung!$I$16</f>
        <v>nicht-bio</v>
      </c>
      <c r="BJ19" s="288" t="str">
        <f>Codierung!$I$14</f>
        <v>bio</v>
      </c>
      <c r="BK19" s="288" t="str">
        <f>Codierung!$I$16</f>
        <v>nicht-bio</v>
      </c>
      <c r="BL19" s="252" t="str">
        <f>Codierung!$I$14</f>
        <v>bio</v>
      </c>
      <c r="BM19" s="252" t="str">
        <f>Codierung!$I$16</f>
        <v>nicht-bio</v>
      </c>
      <c r="BN19" s="288" t="str">
        <f>Codierung!$I$14</f>
        <v>bio</v>
      </c>
      <c r="BO19" s="288" t="str">
        <f>Codierung!$I$16</f>
        <v>nicht-bio</v>
      </c>
      <c r="BQ19" s="252" t="str">
        <f>Codierung!$I$14</f>
        <v>bio</v>
      </c>
      <c r="BR19" s="252" t="str">
        <f>Codierung!$I$16</f>
        <v>nicht-bio</v>
      </c>
      <c r="BS19" s="288" t="str">
        <f>Codierung!$I$14</f>
        <v>bio</v>
      </c>
      <c r="BT19" s="288" t="str">
        <f>Codierung!$I$16</f>
        <v>nicht-bio</v>
      </c>
      <c r="BU19" s="252" t="str">
        <f>Codierung!$I$14</f>
        <v>bio</v>
      </c>
      <c r="BV19" s="252" t="str">
        <f>Codierung!$I$16</f>
        <v>nicht-bio</v>
      </c>
      <c r="BX19" s="288" t="str">
        <f>Codierung!$I$14</f>
        <v>bio</v>
      </c>
      <c r="BY19" s="288" t="str">
        <f>Codierung!$I$16</f>
        <v>nicht-bio</v>
      </c>
      <c r="BZ19" s="252" t="str">
        <f>Codierung!$I$14</f>
        <v>bio</v>
      </c>
      <c r="CA19" s="252" t="str">
        <f>Codierung!$I$16</f>
        <v>nicht-bio</v>
      </c>
      <c r="CB19" s="288" t="str">
        <f>Codierung!$I$14</f>
        <v>bio</v>
      </c>
      <c r="CC19" s="288" t="str">
        <f>Codierung!$I$16</f>
        <v>nicht-bio</v>
      </c>
      <c r="CD19" s="252" t="str">
        <f>Codierung!$I$14</f>
        <v>bio</v>
      </c>
      <c r="CE19" s="252" t="str">
        <f>Codierung!$I$16</f>
        <v>nicht-bio</v>
      </c>
      <c r="CF19" s="288" t="str">
        <f>Codierung!$I$14</f>
        <v>bio</v>
      </c>
      <c r="CG19" s="288" t="str">
        <f>Codierung!$I$16</f>
        <v>nicht-bio</v>
      </c>
      <c r="CH19" s="252" t="str">
        <f>Codierung!$I$14</f>
        <v>bio</v>
      </c>
      <c r="CI19" s="252" t="str">
        <f>Codierung!$I$16</f>
        <v>nicht-bio</v>
      </c>
      <c r="CJ19" s="288" t="str">
        <f>Codierung!$I$14</f>
        <v>bio</v>
      </c>
      <c r="CK19" s="288" t="str">
        <f>Codierung!$I$16</f>
        <v>nicht-bio</v>
      </c>
      <c r="CM19" s="252" t="str">
        <f>Codierung!$I$14</f>
        <v>bio</v>
      </c>
      <c r="CN19" s="252" t="str">
        <f>Codierung!$I$16</f>
        <v>nicht-bio</v>
      </c>
      <c r="CO19" s="288" t="str">
        <f>Codierung!$I$14</f>
        <v>bio</v>
      </c>
      <c r="CP19" s="288" t="str">
        <f>Codierung!$I$16</f>
        <v>nicht-bio</v>
      </c>
      <c r="CQ19" s="252" t="str">
        <f>Codierung!$I$14</f>
        <v>bio</v>
      </c>
      <c r="CR19" s="252" t="str">
        <f>Codierung!$I$16</f>
        <v>nicht-bio</v>
      </c>
      <c r="CS19" s="288" t="str">
        <f>Codierung!$I$14</f>
        <v>bio</v>
      </c>
      <c r="CT19" s="288" t="str">
        <f>Codierung!$I$16</f>
        <v>nicht-bio</v>
      </c>
      <c r="CU19" s="252" t="str">
        <f>Codierung!$I$14</f>
        <v>bio</v>
      </c>
      <c r="CV19" s="252" t="str">
        <f>Codierung!$I$16</f>
        <v>nicht-bio</v>
      </c>
    </row>
    <row r="20" spans="1:100" s="251" customFormat="1" ht="12.75" x14ac:dyDescent="0.2">
      <c r="A20" s="250"/>
      <c r="C20" s="289" t="str">
        <f>Codierung!$I$124</f>
        <v>Rp./kg</v>
      </c>
      <c r="D20" s="289" t="str">
        <f>Codierung!$I$124</f>
        <v>Rp./kg</v>
      </c>
      <c r="E20" s="289" t="str">
        <f>Codierung!$I$124</f>
        <v>Rp./kg</v>
      </c>
      <c r="F20" s="289" t="s">
        <v>812</v>
      </c>
      <c r="H20" s="251" t="str">
        <f>Codierung!I126</f>
        <v>t</v>
      </c>
      <c r="I20" s="251" t="str">
        <f>Codierung!I126</f>
        <v>t</v>
      </c>
      <c r="J20" s="251" t="s">
        <v>812</v>
      </c>
      <c r="N20" s="289" t="str">
        <f>Codierung!$I$118</f>
        <v>CHF/Liter</v>
      </c>
      <c r="O20" s="289" t="str">
        <f>Codierung!$I$118</f>
        <v>CHF/Liter</v>
      </c>
      <c r="P20" s="251" t="str">
        <f>Codierung!$I$118</f>
        <v>CHF/Liter</v>
      </c>
      <c r="Q20" s="251" t="str">
        <f>Codierung!$I$118</f>
        <v>CHF/Liter</v>
      </c>
      <c r="R20" s="289" t="str">
        <f>Codierung!$I$118</f>
        <v>CHF/Liter</v>
      </c>
      <c r="S20" s="289" t="str">
        <f>Codierung!$I$118</f>
        <v>CHF/Liter</v>
      </c>
      <c r="T20" s="251" t="str">
        <f>Codierung!$I$118</f>
        <v>CHF/Liter</v>
      </c>
      <c r="U20" s="251" t="str">
        <f>Codierung!$I$118</f>
        <v>CHF/Liter</v>
      </c>
      <c r="V20" s="289" t="str">
        <f>Codierung!$I$118</f>
        <v>CHF/Liter</v>
      </c>
      <c r="W20" s="289" t="str">
        <f>Codierung!$I$118</f>
        <v>CHF/Liter</v>
      </c>
      <c r="X20" s="251" t="str">
        <f>Codierung!$I$119</f>
        <v>CHF/kg</v>
      </c>
      <c r="Y20" s="251" t="str">
        <f>Codierung!$I$119</f>
        <v>CHF/kg</v>
      </c>
      <c r="Z20" s="289" t="str">
        <f>Codierung!$I$119</f>
        <v>CHF/kg</v>
      </c>
      <c r="AA20" s="289" t="str">
        <f>Codierung!$I$119</f>
        <v>CHF/kg</v>
      </c>
      <c r="AC20" s="251" t="str">
        <f>Codierung!$I$119</f>
        <v>CHF/kg</v>
      </c>
      <c r="AD20" s="251" t="str">
        <f>Codierung!$I$119</f>
        <v>CHF/kg</v>
      </c>
      <c r="AE20" s="289" t="str">
        <f>Codierung!$I$119</f>
        <v>CHF/kg</v>
      </c>
      <c r="AF20" s="289" t="str">
        <f>Codierung!$I$119</f>
        <v>CHF/kg</v>
      </c>
      <c r="AG20" s="251" t="str">
        <f>Codierung!$I$119</f>
        <v>CHF/kg</v>
      </c>
      <c r="AH20" s="251" t="str">
        <f>Codierung!$I$119</f>
        <v>CHF/kg</v>
      </c>
      <c r="AI20" s="289" t="str">
        <f>Codierung!$I$119</f>
        <v>CHF/kg</v>
      </c>
      <c r="AJ20" s="289" t="str">
        <f>Codierung!$I$119</f>
        <v>CHF/kg</v>
      </c>
      <c r="AK20" s="251" t="str">
        <f>Codierung!$I$119</f>
        <v>CHF/kg</v>
      </c>
      <c r="AL20" s="251" t="str">
        <f>Codierung!$I$119</f>
        <v>CHF/kg</v>
      </c>
      <c r="AM20" s="289" t="str">
        <f>Codierung!$I$119</f>
        <v>CHF/kg</v>
      </c>
      <c r="AN20" s="289" t="str">
        <f>Codierung!$I$119</f>
        <v>CHF/kg</v>
      </c>
      <c r="AP20" s="251" t="str">
        <f>Codierung!$I$119</f>
        <v>CHF/kg</v>
      </c>
      <c r="AQ20" s="251" t="str">
        <f>Codierung!$I$119</f>
        <v>CHF/kg</v>
      </c>
      <c r="AR20" s="289" t="str">
        <f>Codierung!$I$119</f>
        <v>CHF/kg</v>
      </c>
      <c r="AS20" s="289" t="str">
        <f>Codierung!$I$119</f>
        <v>CHF/kg</v>
      </c>
      <c r="AT20" s="251" t="str">
        <f>Codierung!$I$119</f>
        <v>CHF/kg</v>
      </c>
      <c r="AU20" s="251" t="str">
        <f>Codierung!$I$119</f>
        <v>CHF/kg</v>
      </c>
      <c r="AV20" s="289" t="str">
        <f>Codierung!$I$119</f>
        <v>CHF/kg</v>
      </c>
      <c r="AW20" s="289" t="str">
        <f>Codierung!$I$119</f>
        <v>CHF/kg</v>
      </c>
      <c r="AY20" s="402"/>
      <c r="AZ20" s="402"/>
      <c r="BA20" s="289" t="str">
        <f>Codierung!I130</f>
        <v>1000 Liter</v>
      </c>
      <c r="BB20" s="289" t="str">
        <f>Codierung!I130</f>
        <v>1000 Liter</v>
      </c>
      <c r="BC20" s="251" t="str">
        <f>Codierung!I130</f>
        <v>1000 Liter</v>
      </c>
      <c r="BD20" s="251" t="str">
        <f>Codierung!I130</f>
        <v>1000 Liter</v>
      </c>
      <c r="BE20" s="289" t="str">
        <f>Codierung!I130</f>
        <v>1000 Liter</v>
      </c>
      <c r="BF20" s="289" t="str">
        <f>Codierung!I130</f>
        <v>1000 Liter</v>
      </c>
      <c r="BH20" s="251" t="str">
        <f>Codierung!I130</f>
        <v>1000 Liter</v>
      </c>
      <c r="BI20" s="251" t="str">
        <f>Codierung!I130</f>
        <v>1000 Liter</v>
      </c>
      <c r="BJ20" s="289" t="str">
        <f>Codierung!I130</f>
        <v>1000 Liter</v>
      </c>
      <c r="BK20" s="289" t="str">
        <f>Codierung!I130</f>
        <v>1000 Liter</v>
      </c>
      <c r="BL20" s="251" t="str">
        <f>Codierung!I130</f>
        <v>1000 Liter</v>
      </c>
      <c r="BM20" s="251" t="str">
        <f>Codierung!I130</f>
        <v>1000 Liter</v>
      </c>
      <c r="BN20" s="289" t="str">
        <f>Codierung!I130</f>
        <v>1000 Liter</v>
      </c>
      <c r="BO20" s="289" t="str">
        <f>Codierung!I130</f>
        <v>1000 Liter</v>
      </c>
      <c r="BQ20" s="251" t="str">
        <f>Codierung!I126</f>
        <v>t</v>
      </c>
      <c r="BR20" s="251" t="str">
        <f>Codierung!I126</f>
        <v>t</v>
      </c>
      <c r="BS20" s="289" t="str">
        <f>Codierung!I126</f>
        <v>t</v>
      </c>
      <c r="BT20" s="289" t="str">
        <f>Codierung!I126</f>
        <v>t</v>
      </c>
      <c r="BU20" s="251" t="str">
        <f>Codierung!I126</f>
        <v>t</v>
      </c>
      <c r="BV20" s="251" t="str">
        <f>Codierung!I126</f>
        <v>t</v>
      </c>
      <c r="BW20" s="355"/>
      <c r="BX20" s="289" t="str">
        <f>Codierung!I126</f>
        <v>t</v>
      </c>
      <c r="BY20" s="289" t="str">
        <f>Codierung!I126</f>
        <v>t</v>
      </c>
      <c r="BZ20" s="251" t="str">
        <f>Codierung!I126</f>
        <v>t</v>
      </c>
      <c r="CA20" s="251" t="str">
        <f>Codierung!I126</f>
        <v>t</v>
      </c>
      <c r="CB20" s="289" t="str">
        <f>Codierung!I126</f>
        <v>t</v>
      </c>
      <c r="CC20" s="289" t="str">
        <f>Codierung!I126</f>
        <v>t</v>
      </c>
      <c r="CD20" s="251" t="str">
        <f>Codierung!I126</f>
        <v>t</v>
      </c>
      <c r="CE20" s="251" t="str">
        <f>Codierung!I126</f>
        <v>t</v>
      </c>
      <c r="CF20" s="289" t="str">
        <f>Codierung!I126</f>
        <v>t</v>
      </c>
      <c r="CG20" s="289" t="str">
        <f>Codierung!I126</f>
        <v>t</v>
      </c>
      <c r="CH20" s="251" t="str">
        <f>Codierung!I126</f>
        <v>t</v>
      </c>
      <c r="CI20" s="251" t="str">
        <f>Codierung!I126</f>
        <v>t</v>
      </c>
      <c r="CJ20" s="289" t="str">
        <f>Codierung!I126</f>
        <v>t</v>
      </c>
      <c r="CK20" s="289" t="str">
        <f>Codierung!I126</f>
        <v>t</v>
      </c>
      <c r="CL20" s="355"/>
      <c r="CM20" s="322" t="str">
        <f>Codierung!I126</f>
        <v>t</v>
      </c>
      <c r="CN20" s="322" t="str">
        <f>Codierung!I126</f>
        <v>t</v>
      </c>
      <c r="CO20" s="289" t="str">
        <f>Codierung!I126</f>
        <v>t</v>
      </c>
      <c r="CP20" s="289" t="str">
        <f>Codierung!I126</f>
        <v>t</v>
      </c>
      <c r="CQ20" s="251" t="str">
        <f>Codierung!I126</f>
        <v>t</v>
      </c>
      <c r="CR20" s="251" t="str">
        <f>Codierung!I126</f>
        <v>t</v>
      </c>
      <c r="CS20" s="289" t="str">
        <f>Codierung!I126</f>
        <v>t</v>
      </c>
      <c r="CT20" s="289" t="str">
        <f>Codierung!I126</f>
        <v>t</v>
      </c>
      <c r="CU20" s="251" t="str">
        <f>Codierung!I126</f>
        <v>t</v>
      </c>
      <c r="CV20" s="251" t="str">
        <f>Codierung!I126</f>
        <v>t</v>
      </c>
    </row>
    <row r="21" spans="1:100" s="217" customFormat="1" ht="12.75" customHeight="1" x14ac:dyDescent="0.2">
      <c r="A21" s="402" t="str">
        <f>Codierung!I227</f>
        <v>Aktuell</v>
      </c>
      <c r="B21" s="218">
        <f>B26</f>
        <v>45292</v>
      </c>
      <c r="C21" s="290">
        <f>C26</f>
        <v>91.820345172782595</v>
      </c>
      <c r="D21" s="290">
        <f>D26</f>
        <v>74.265611528207202</v>
      </c>
      <c r="E21" s="290">
        <f>E26</f>
        <v>17.554733644575393</v>
      </c>
      <c r="F21" s="415">
        <f t="shared" ref="F21:F23" si="0">C21/D21-1</f>
        <v>0.23637768926076697</v>
      </c>
      <c r="G21" s="291"/>
      <c r="H21" s="322">
        <f>H26</f>
        <v>22205.641191764073</v>
      </c>
      <c r="I21" s="322">
        <f>I26</f>
        <v>259336.35880823593</v>
      </c>
      <c r="J21" s="308">
        <f>J26</f>
        <v>7.8871504755113175E-2</v>
      </c>
      <c r="K21" s="308"/>
      <c r="L21" s="218">
        <f t="shared" ref="L21:N22" si="1">L25</f>
        <v>45323</v>
      </c>
      <c r="M21" s="405" t="str">
        <f t="shared" si="1"/>
        <v>4 W 05-08/24</v>
      </c>
      <c r="N21" s="290">
        <f t="shared" si="1"/>
        <v>2.0334565310253887</v>
      </c>
      <c r="O21" s="290">
        <f t="shared" ref="O21:AW21" si="2">O25</f>
        <v>1.7789523933126401</v>
      </c>
      <c r="P21" s="292">
        <f t="shared" si="2"/>
        <v>1.942736864363575</v>
      </c>
      <c r="Q21" s="292">
        <f t="shared" si="2"/>
        <v>1.4651905531550959</v>
      </c>
      <c r="R21" s="290">
        <f t="shared" si="2"/>
        <v>12.037342050138522</v>
      </c>
      <c r="S21" s="290">
        <f t="shared" si="2"/>
        <v>8.3069330830943287</v>
      </c>
      <c r="T21" s="292">
        <f t="shared" si="2"/>
        <v>11.841321604805836</v>
      </c>
      <c r="U21" s="292">
        <f t="shared" si="2"/>
        <v>7.3002654478124347</v>
      </c>
      <c r="V21" s="290">
        <f t="shared" si="2"/>
        <v>6.4707632303456712</v>
      </c>
      <c r="W21" s="290">
        <f t="shared" si="2"/>
        <v>4.665057587792079</v>
      </c>
      <c r="X21" s="292">
        <f t="shared" si="2"/>
        <v>22.817677816695529</v>
      </c>
      <c r="Y21" s="292">
        <f t="shared" si="2"/>
        <v>19.517560718234279</v>
      </c>
      <c r="Z21" s="290">
        <f t="shared" si="2"/>
        <v>20.316609491137793</v>
      </c>
      <c r="AA21" s="290">
        <f t="shared" si="2"/>
        <v>14.712992483641854</v>
      </c>
      <c r="AB21" s="292"/>
      <c r="AC21" s="292">
        <f t="shared" si="2"/>
        <v>21.587209114414996</v>
      </c>
      <c r="AD21" s="292">
        <f t="shared" si="2"/>
        <v>17.621038804142682</v>
      </c>
      <c r="AE21" s="290">
        <f t="shared" si="2"/>
        <v>26.12729206935062</v>
      </c>
      <c r="AF21" s="290">
        <f t="shared" si="2"/>
        <v>19.812461561546112</v>
      </c>
      <c r="AG21" s="292">
        <f t="shared" si="2"/>
        <v>10.31977400828956</v>
      </c>
      <c r="AH21" s="292">
        <f t="shared" si="2"/>
        <v>7.8612690223550352</v>
      </c>
      <c r="AI21" s="290">
        <f t="shared" si="2"/>
        <v>16.047625669268921</v>
      </c>
      <c r="AJ21" s="290">
        <f t="shared" si="2"/>
        <v>12.542430668539646</v>
      </c>
      <c r="AK21" s="292">
        <f t="shared" si="2"/>
        <v>31.781502090264631</v>
      </c>
      <c r="AL21" s="292">
        <f t="shared" si="2"/>
        <v>22.361042234978889</v>
      </c>
      <c r="AM21" s="290">
        <f t="shared" si="2"/>
        <v>23.5391698510489</v>
      </c>
      <c r="AN21" s="290">
        <f t="shared" si="2"/>
        <v>19.742005191107811</v>
      </c>
      <c r="AO21" s="292"/>
      <c r="AP21" s="292">
        <f t="shared" si="2"/>
        <v>4.4085087031272536</v>
      </c>
      <c r="AQ21" s="292">
        <f t="shared" si="2"/>
        <v>3.8908500449810335</v>
      </c>
      <c r="AR21" s="290">
        <f t="shared" si="2"/>
        <v>5.7908772506959254</v>
      </c>
      <c r="AS21" s="290">
        <f t="shared" si="2"/>
        <v>4.7663793961812448</v>
      </c>
      <c r="AT21" s="292">
        <f t="shared" si="2"/>
        <v>6.1397097395743998</v>
      </c>
      <c r="AU21" s="292">
        <f t="shared" si="2"/>
        <v>5.2112627266963027</v>
      </c>
      <c r="AV21" s="290">
        <f t="shared" si="2"/>
        <v>5.6391240866101118</v>
      </c>
      <c r="AW21" s="290">
        <f t="shared" si="2"/>
        <v>4.1217926549375381</v>
      </c>
      <c r="AX21" s="435" t="str">
        <f>AX25</f>
        <v>4</v>
      </c>
      <c r="AY21" s="218">
        <f>$AY$25</f>
        <v>45323</v>
      </c>
      <c r="AZ21" s="405" t="str">
        <f>$AZ$25</f>
        <v>4 W 05-08/24</v>
      </c>
      <c r="BA21" s="527">
        <f>BA25</f>
        <v>3795.0426000000002</v>
      </c>
      <c r="BB21" s="527">
        <f t="shared" ref="BB21:CV22" si="3">BB25</f>
        <v>19574.6342</v>
      </c>
      <c r="BC21" s="355">
        <f t="shared" si="3"/>
        <v>2530.6210000000001</v>
      </c>
      <c r="BD21" s="355">
        <f t="shared" si="3"/>
        <v>4259.4268000000002</v>
      </c>
      <c r="BE21" s="356">
        <f t="shared" si="3"/>
        <v>1169.0488</v>
      </c>
      <c r="BF21" s="356">
        <f t="shared" si="3"/>
        <v>13372.625600000001</v>
      </c>
      <c r="BG21" s="538">
        <f t="shared" si="3"/>
        <v>0</v>
      </c>
      <c r="BH21" s="355">
        <f t="shared" si="3"/>
        <v>186.22210000000001</v>
      </c>
      <c r="BI21" s="355">
        <f t="shared" si="3"/>
        <v>3237.3652000000002</v>
      </c>
      <c r="BJ21" s="356">
        <f t="shared" si="3"/>
        <v>47.3568</v>
      </c>
      <c r="BK21" s="356">
        <f t="shared" si="3"/>
        <v>945.76250000000005</v>
      </c>
      <c r="BL21" s="355">
        <f t="shared" si="3"/>
        <v>11.6525</v>
      </c>
      <c r="BM21" s="355">
        <f t="shared" si="3"/>
        <v>891.02260000000001</v>
      </c>
      <c r="BN21" s="356">
        <f t="shared" si="3"/>
        <v>52.304000000000002</v>
      </c>
      <c r="BO21" s="356">
        <f t="shared" si="3"/>
        <v>686.3347</v>
      </c>
      <c r="BP21" s="538">
        <f t="shared" si="3"/>
        <v>0</v>
      </c>
      <c r="BQ21" s="355">
        <f t="shared" si="3"/>
        <v>128.9051</v>
      </c>
      <c r="BR21" s="355">
        <f t="shared" si="3"/>
        <v>1179.0093999999999</v>
      </c>
      <c r="BS21" s="356">
        <f t="shared" si="3"/>
        <v>89.790499999999994</v>
      </c>
      <c r="BT21" s="356">
        <f t="shared" si="3"/>
        <v>303.81729999999999</v>
      </c>
      <c r="BU21" s="355">
        <f t="shared" si="3"/>
        <v>20.988</v>
      </c>
      <c r="BV21" s="355">
        <f t="shared" si="3"/>
        <v>802.7956999999999</v>
      </c>
      <c r="BW21" s="538">
        <f t="shared" si="3"/>
        <v>0</v>
      </c>
      <c r="BX21" s="356">
        <f t="shared" si="3"/>
        <v>643.28049999999996</v>
      </c>
      <c r="BY21" s="356">
        <f t="shared" si="3"/>
        <v>7853.0603000000001</v>
      </c>
      <c r="BZ21" s="355">
        <f t="shared" si="3"/>
        <v>24.751999999999999</v>
      </c>
      <c r="CA21" s="355">
        <f t="shared" si="3"/>
        <v>220.8424</v>
      </c>
      <c r="CB21" s="356">
        <f t="shared" si="3"/>
        <v>75.483100000000007</v>
      </c>
      <c r="CC21" s="356">
        <f t="shared" si="3"/>
        <v>742.42059999999992</v>
      </c>
      <c r="CD21" s="355">
        <f t="shared" si="3"/>
        <v>37.541199999999996</v>
      </c>
      <c r="CE21" s="355">
        <f t="shared" si="3"/>
        <v>497.67759999999998</v>
      </c>
      <c r="CF21" s="356">
        <f t="shared" si="3"/>
        <v>91.331000000000003</v>
      </c>
      <c r="CG21" s="356">
        <f t="shared" si="3"/>
        <v>939.53739999999993</v>
      </c>
      <c r="CH21" s="355">
        <f t="shared" si="3"/>
        <v>48.2714</v>
      </c>
      <c r="CI21" s="355">
        <f t="shared" si="3"/>
        <v>396.20240000000001</v>
      </c>
      <c r="CJ21" s="356">
        <f t="shared" si="3"/>
        <v>51.292000000000002</v>
      </c>
      <c r="CK21" s="356">
        <f t="shared" si="3"/>
        <v>646.29750000000001</v>
      </c>
      <c r="CL21" s="538">
        <f t="shared" si="3"/>
        <v>0</v>
      </c>
      <c r="CM21" s="355">
        <f t="shared" si="3"/>
        <v>1597.3510000000001</v>
      </c>
      <c r="CN21" s="355">
        <f t="shared" si="3"/>
        <v>7598.5129999999999</v>
      </c>
      <c r="CO21" s="356">
        <f t="shared" si="3"/>
        <v>850.76890000000003</v>
      </c>
      <c r="CP21" s="356">
        <f t="shared" si="3"/>
        <v>2123.3393999999998</v>
      </c>
      <c r="CQ21" s="355">
        <f t="shared" si="3"/>
        <v>167.79810000000001</v>
      </c>
      <c r="CR21" s="355">
        <f t="shared" si="3"/>
        <v>1096.7131999999999</v>
      </c>
      <c r="CS21" s="356">
        <f t="shared" si="3"/>
        <v>159.74620000000002</v>
      </c>
      <c r="CT21" s="356">
        <f t="shared" si="3"/>
        <v>578.803</v>
      </c>
      <c r="CU21" s="355">
        <f t="shared" si="3"/>
        <v>297.5865</v>
      </c>
      <c r="CV21" s="355">
        <f t="shared" si="3"/>
        <v>2081.3710000000001</v>
      </c>
    </row>
    <row r="22" spans="1:100" s="217" customFormat="1" ht="12.75" customHeight="1" x14ac:dyDescent="0.2">
      <c r="A22" s="402" t="str">
        <f>Codierung!I228</f>
        <v>Vormonat</v>
      </c>
      <c r="B22" s="218">
        <f>B27</f>
        <v>45261</v>
      </c>
      <c r="C22" s="290">
        <f>C27</f>
        <v>92.500536823905804</v>
      </c>
      <c r="D22" s="290">
        <f t="shared" ref="D22:E22" si="4">D27</f>
        <v>75.860161556693399</v>
      </c>
      <c r="E22" s="290">
        <f t="shared" si="4"/>
        <v>16.640375267212406</v>
      </c>
      <c r="F22" s="415">
        <f t="shared" si="0"/>
        <v>0.219355916540942</v>
      </c>
      <c r="G22" s="291"/>
      <c r="H22" s="322">
        <f t="shared" ref="H22:J22" si="5">H27</f>
        <v>19848.560082177311</v>
      </c>
      <c r="I22" s="322">
        <f t="shared" si="5"/>
        <v>249815.43991782269</v>
      </c>
      <c r="J22" s="308">
        <f t="shared" si="5"/>
        <v>7.3604782552277315E-2</v>
      </c>
      <c r="K22" s="308"/>
      <c r="L22" s="218">
        <f t="shared" si="1"/>
        <v>45292</v>
      </c>
      <c r="M22" s="405" t="str">
        <f t="shared" si="1"/>
        <v>4 W 01-04/24</v>
      </c>
      <c r="N22" s="290">
        <f t="shared" si="1"/>
        <v>2.0510073431394318</v>
      </c>
      <c r="O22" s="290">
        <f t="shared" ref="O22:AW22" si="6">O26</f>
        <v>1.784279007494181</v>
      </c>
      <c r="P22" s="292">
        <f t="shared" si="6"/>
        <v>1.9834203465103484</v>
      </c>
      <c r="Q22" s="292">
        <f t="shared" si="6"/>
        <v>1.4472331655208253</v>
      </c>
      <c r="R22" s="290">
        <f t="shared" si="6"/>
        <v>12.124211536703537</v>
      </c>
      <c r="S22" s="290">
        <f t="shared" si="6"/>
        <v>8.2192068702756984</v>
      </c>
      <c r="T22" s="292">
        <f t="shared" si="6"/>
        <v>11.697177455257769</v>
      </c>
      <c r="U22" s="292">
        <f t="shared" si="6"/>
        <v>7.0835406655280426</v>
      </c>
      <c r="V22" s="290">
        <f t="shared" si="6"/>
        <v>6.5144036251820685</v>
      </c>
      <c r="W22" s="290">
        <f t="shared" si="6"/>
        <v>4.6419025754023764</v>
      </c>
      <c r="X22" s="292">
        <f t="shared" si="6"/>
        <v>23.761884071048303</v>
      </c>
      <c r="Y22" s="292">
        <f t="shared" si="6"/>
        <v>19.449162525656352</v>
      </c>
      <c r="Z22" s="290">
        <f t="shared" si="6"/>
        <v>20.902386800176334</v>
      </c>
      <c r="AA22" s="290">
        <f t="shared" si="6"/>
        <v>14.468355910904963</v>
      </c>
      <c r="AB22" s="292"/>
      <c r="AC22" s="292">
        <f t="shared" si="6"/>
        <v>21.295581749141487</v>
      </c>
      <c r="AD22" s="292">
        <f t="shared" si="6"/>
        <v>17.988593531071775</v>
      </c>
      <c r="AE22" s="290">
        <f t="shared" si="6"/>
        <v>25.260325645110658</v>
      </c>
      <c r="AF22" s="290">
        <f t="shared" si="6"/>
        <v>20.190520989963101</v>
      </c>
      <c r="AG22" s="292">
        <f t="shared" si="6"/>
        <v>10.242382918693334</v>
      </c>
      <c r="AH22" s="292">
        <f t="shared" si="6"/>
        <v>7.7737719216501793</v>
      </c>
      <c r="AI22" s="290">
        <f t="shared" si="6"/>
        <v>16.986423651091041</v>
      </c>
      <c r="AJ22" s="290">
        <f t="shared" si="6"/>
        <v>12.270034541000653</v>
      </c>
      <c r="AK22" s="292">
        <f t="shared" si="6"/>
        <v>35.828279334641742</v>
      </c>
      <c r="AL22" s="292">
        <f t="shared" si="6"/>
        <v>22.092473488654274</v>
      </c>
      <c r="AM22" s="290">
        <f t="shared" si="6"/>
        <v>26.946227282756087</v>
      </c>
      <c r="AN22" s="290">
        <f t="shared" si="6"/>
        <v>19.4311562863627</v>
      </c>
      <c r="AO22" s="292"/>
      <c r="AP22" s="292">
        <f t="shared" si="6"/>
        <v>4.3623883851087832</v>
      </c>
      <c r="AQ22" s="292">
        <f t="shared" si="6"/>
        <v>3.867429097418249</v>
      </c>
      <c r="AR22" s="290">
        <f t="shared" si="6"/>
        <v>5.61433858270681</v>
      </c>
      <c r="AS22" s="290">
        <f t="shared" si="6"/>
        <v>4.6350543981262522</v>
      </c>
      <c r="AT22" s="292">
        <f t="shared" si="6"/>
        <v>5.9162158785460077</v>
      </c>
      <c r="AU22" s="292">
        <f t="shared" si="6"/>
        <v>5.1136364778077841</v>
      </c>
      <c r="AV22" s="290">
        <f t="shared" si="6"/>
        <v>5.5095055549842513</v>
      </c>
      <c r="AW22" s="290">
        <f t="shared" si="6"/>
        <v>4.1324050277458904</v>
      </c>
      <c r="AX22" s="435" t="str">
        <f>AX26</f>
        <v>4</v>
      </c>
      <c r="AY22" s="218">
        <f>AY26</f>
        <v>45292</v>
      </c>
      <c r="AZ22" s="405" t="str">
        <f t="shared" ref="AZ22" si="7">AZ27</f>
        <v>5 W 48-52/23</v>
      </c>
      <c r="BA22" s="527">
        <f>BA26</f>
        <v>3766.5497</v>
      </c>
      <c r="BB22" s="527">
        <f t="shared" si="3"/>
        <v>20484.234100000001</v>
      </c>
      <c r="BC22" s="355">
        <f t="shared" si="3"/>
        <v>2540.5891000000001</v>
      </c>
      <c r="BD22" s="355">
        <f t="shared" si="3"/>
        <v>4188.1427000000003</v>
      </c>
      <c r="BE22" s="356">
        <f t="shared" si="3"/>
        <v>1167.9073999999998</v>
      </c>
      <c r="BF22" s="356">
        <f t="shared" si="3"/>
        <v>14426.358099999999</v>
      </c>
      <c r="BG22" s="538">
        <f t="shared" si="3"/>
        <v>0</v>
      </c>
      <c r="BH22" s="355">
        <f t="shared" si="3"/>
        <v>172.5634</v>
      </c>
      <c r="BI22" s="355">
        <f t="shared" si="3"/>
        <v>3177.0147999999999</v>
      </c>
      <c r="BJ22" s="356">
        <f t="shared" si="3"/>
        <v>43.756</v>
      </c>
      <c r="BK22" s="356">
        <f t="shared" si="3"/>
        <v>905.76859999999999</v>
      </c>
      <c r="BL22" s="355">
        <f t="shared" si="3"/>
        <v>11.231</v>
      </c>
      <c r="BM22" s="355">
        <f t="shared" si="3"/>
        <v>873.27650000000006</v>
      </c>
      <c r="BN22" s="356">
        <f t="shared" si="3"/>
        <v>49.432000000000002</v>
      </c>
      <c r="BO22" s="356">
        <f t="shared" si="3"/>
        <v>692.90919999999994</v>
      </c>
      <c r="BP22" s="538">
        <f t="shared" si="3"/>
        <v>0</v>
      </c>
      <c r="BQ22" s="355">
        <f t="shared" si="3"/>
        <v>101.57339999999999</v>
      </c>
      <c r="BR22" s="355">
        <f t="shared" si="3"/>
        <v>1231.3587</v>
      </c>
      <c r="BS22" s="356">
        <f t="shared" si="3"/>
        <v>72.035499999999999</v>
      </c>
      <c r="BT22" s="356">
        <f t="shared" si="3"/>
        <v>301.43609999999995</v>
      </c>
      <c r="BU22" s="355">
        <f t="shared" si="3"/>
        <v>15.879</v>
      </c>
      <c r="BV22" s="355">
        <f t="shared" si="3"/>
        <v>857.54719999999998</v>
      </c>
      <c r="BW22" s="538">
        <f t="shared" si="3"/>
        <v>0</v>
      </c>
      <c r="BX22" s="356">
        <f t="shared" si="3"/>
        <v>522.36649999999997</v>
      </c>
      <c r="BY22" s="356">
        <f t="shared" si="3"/>
        <v>7774.1167000000005</v>
      </c>
      <c r="BZ22" s="355">
        <f t="shared" si="3"/>
        <v>24.781299999999998</v>
      </c>
      <c r="CA22" s="355">
        <f t="shared" si="3"/>
        <v>187.49010000000001</v>
      </c>
      <c r="CB22" s="356">
        <f t="shared" si="3"/>
        <v>76.138100000000009</v>
      </c>
      <c r="CC22" s="356">
        <f t="shared" si="3"/>
        <v>680.2799</v>
      </c>
      <c r="CD22" s="355">
        <f t="shared" si="3"/>
        <v>34.025500000000001</v>
      </c>
      <c r="CE22" s="355">
        <f t="shared" si="3"/>
        <v>489.33359999999999</v>
      </c>
      <c r="CF22" s="356">
        <f t="shared" si="3"/>
        <v>74.777100000000004</v>
      </c>
      <c r="CG22" s="356">
        <f t="shared" si="3"/>
        <v>913.72569999999996</v>
      </c>
      <c r="CH22" s="355">
        <f t="shared" si="3"/>
        <v>37.297199999999997</v>
      </c>
      <c r="CI22" s="355">
        <f t="shared" si="3"/>
        <v>384.38259999999997</v>
      </c>
      <c r="CJ22" s="356">
        <f t="shared" si="3"/>
        <v>40.338300000000004</v>
      </c>
      <c r="CK22" s="356">
        <f t="shared" si="3"/>
        <v>746.04269999999997</v>
      </c>
      <c r="CL22" s="538">
        <f t="shared" si="3"/>
        <v>0</v>
      </c>
      <c r="CM22" s="355">
        <f t="shared" si="3"/>
        <v>1529.3881000000001</v>
      </c>
      <c r="CN22" s="355">
        <f t="shared" si="3"/>
        <v>7151.4567999999999</v>
      </c>
      <c r="CO22" s="356">
        <f t="shared" si="3"/>
        <v>802.30110000000002</v>
      </c>
      <c r="CP22" s="356">
        <f t="shared" si="3"/>
        <v>2078.6936999999998</v>
      </c>
      <c r="CQ22" s="355">
        <f t="shared" si="3"/>
        <v>159.37139999999999</v>
      </c>
      <c r="CR22" s="355">
        <f t="shared" si="3"/>
        <v>1078.3091999999999</v>
      </c>
      <c r="CS22" s="356">
        <f t="shared" si="3"/>
        <v>140.06950000000001</v>
      </c>
      <c r="CT22" s="356">
        <f t="shared" si="3"/>
        <v>557.37559999999996</v>
      </c>
      <c r="CU22" s="355">
        <f t="shared" si="3"/>
        <v>315.0684</v>
      </c>
      <c r="CV22" s="355">
        <f t="shared" si="3"/>
        <v>1950.0906</v>
      </c>
    </row>
    <row r="23" spans="1:100" s="217" customFormat="1" ht="12.75" customHeight="1" x14ac:dyDescent="0.2">
      <c r="A23" s="402" t="str">
        <f>Codierung!I229</f>
        <v>Vorjahr</v>
      </c>
      <c r="B23" s="218">
        <f>B38</f>
        <v>44927</v>
      </c>
      <c r="C23" s="290">
        <f>C38</f>
        <v>92.498012000000003</v>
      </c>
      <c r="D23" s="290">
        <f t="shared" ref="D23:E23" si="8">D38</f>
        <v>77.235668000000004</v>
      </c>
      <c r="E23" s="290">
        <f t="shared" si="8"/>
        <v>15.262343999999999</v>
      </c>
      <c r="F23" s="415">
        <f t="shared" si="0"/>
        <v>0.19760745773571875</v>
      </c>
      <c r="G23" s="291"/>
      <c r="H23" s="355">
        <f>H38</f>
        <v>22133</v>
      </c>
      <c r="I23" s="355">
        <f>I38</f>
        <v>265290</v>
      </c>
      <c r="J23" s="308">
        <f>J37</f>
        <v>7.539398013294496E-2</v>
      </c>
      <c r="K23" s="308"/>
      <c r="L23" s="218">
        <f>L37</f>
        <v>44958</v>
      </c>
      <c r="M23" s="405" t="str">
        <f>M37</f>
        <v>4 W 05-08/23</v>
      </c>
      <c r="N23" s="290">
        <f>N37</f>
        <v>2.0369339889372764</v>
      </c>
      <c r="O23" s="290">
        <f t="shared" ref="O23:BZ23" si="9">O37</f>
        <v>1.7987921198775492</v>
      </c>
      <c r="P23" s="292">
        <f t="shared" si="9"/>
        <v>1.9376989541856084</v>
      </c>
      <c r="Q23" s="292">
        <f t="shared" si="9"/>
        <v>1.4486444230332818</v>
      </c>
      <c r="R23" s="290">
        <f t="shared" si="9"/>
        <v>12.149447651166311</v>
      </c>
      <c r="S23" s="290">
        <f t="shared" si="9"/>
        <v>8.374664019323367</v>
      </c>
      <c r="T23" s="292">
        <f t="shared" si="9"/>
        <v>11.351854659936892</v>
      </c>
      <c r="U23" s="292">
        <f t="shared" si="9"/>
        <v>7.3125167773219317</v>
      </c>
      <c r="V23" s="290">
        <f t="shared" si="9"/>
        <v>6.7629423338095656</v>
      </c>
      <c r="W23" s="290">
        <f t="shared" si="9"/>
        <v>4.629357880485772</v>
      </c>
      <c r="X23" s="292">
        <f t="shared" si="9"/>
        <v>22.761953169366503</v>
      </c>
      <c r="Y23" s="292">
        <f t="shared" si="9"/>
        <v>19.608281212852873</v>
      </c>
      <c r="Z23" s="290">
        <f t="shared" si="9"/>
        <v>20.9727637218305</v>
      </c>
      <c r="AA23" s="290">
        <f t="shared" si="9"/>
        <v>14.675810349094032</v>
      </c>
      <c r="AB23" s="292"/>
      <c r="AC23" s="292">
        <f t="shared" si="9"/>
        <v>21.471218826386334</v>
      </c>
      <c r="AD23" s="292">
        <f t="shared" si="9"/>
        <v>18.41644138584827</v>
      </c>
      <c r="AE23" s="290">
        <f t="shared" si="9"/>
        <v>25.20814773854849</v>
      </c>
      <c r="AF23" s="290">
        <f t="shared" si="9"/>
        <v>20.033296361465329</v>
      </c>
      <c r="AG23" s="292">
        <f t="shared" si="9"/>
        <v>10.090463527971108</v>
      </c>
      <c r="AH23" s="292">
        <f t="shared" si="9"/>
        <v>7.9158602381119483</v>
      </c>
      <c r="AI23" s="290">
        <f t="shared" si="9"/>
        <v>16.07957138905218</v>
      </c>
      <c r="AJ23" s="290">
        <f t="shared" si="9"/>
        <v>12.096592785311614</v>
      </c>
      <c r="AK23" s="292">
        <f t="shared" si="9"/>
        <v>33.91829458162816</v>
      </c>
      <c r="AL23" s="292">
        <f t="shared" si="9"/>
        <v>22.506819329809872</v>
      </c>
      <c r="AM23" s="290">
        <f t="shared" si="9"/>
        <v>24.432058888999762</v>
      </c>
      <c r="AN23" s="290">
        <f t="shared" si="9"/>
        <v>20.095594911291052</v>
      </c>
      <c r="AO23" s="292"/>
      <c r="AP23" s="292">
        <f t="shared" si="9"/>
        <v>4.4062980030721972</v>
      </c>
      <c r="AQ23" s="292">
        <f t="shared" si="9"/>
        <v>3.8386909485655321</v>
      </c>
      <c r="AR23" s="290">
        <f t="shared" si="9"/>
        <v>5.2878352482433915</v>
      </c>
      <c r="AS23" s="290">
        <f t="shared" si="9"/>
        <v>4.7434335338709737</v>
      </c>
      <c r="AT23" s="292">
        <f t="shared" si="9"/>
        <v>6.123349808430417</v>
      </c>
      <c r="AU23" s="292">
        <f t="shared" si="9"/>
        <v>5.122553766814339</v>
      </c>
      <c r="AV23" s="290">
        <f t="shared" si="9"/>
        <v>5.3791797879341408</v>
      </c>
      <c r="AW23" s="290">
        <f t="shared" si="9"/>
        <v>4.0740966116083124</v>
      </c>
      <c r="AX23" s="435" t="str">
        <f>AX37</f>
        <v>4</v>
      </c>
      <c r="AY23" s="218">
        <f t="shared" si="9"/>
        <v>44958</v>
      </c>
      <c r="AZ23" s="405" t="str">
        <f t="shared" si="9"/>
        <v>4 W 05-08/23</v>
      </c>
      <c r="BA23" s="527">
        <f t="shared" si="9"/>
        <v>3847.8657000000003</v>
      </c>
      <c r="BB23" s="527">
        <f t="shared" si="9"/>
        <v>19860.145</v>
      </c>
      <c r="BC23" s="355">
        <f t="shared" si="9"/>
        <v>2572.5491000000002</v>
      </c>
      <c r="BD23" s="355">
        <f t="shared" si="9"/>
        <v>4247.5075999999999</v>
      </c>
      <c r="BE23" s="356">
        <f t="shared" si="9"/>
        <v>1180.3911000000001</v>
      </c>
      <c r="BF23" s="356">
        <f t="shared" si="9"/>
        <v>13603.392099999999</v>
      </c>
      <c r="BG23" s="538">
        <f t="shared" si="9"/>
        <v>0</v>
      </c>
      <c r="BH23" s="355">
        <f t="shared" si="9"/>
        <v>180.6831</v>
      </c>
      <c r="BI23" s="355">
        <f t="shared" si="9"/>
        <v>3273.9297999999999</v>
      </c>
      <c r="BJ23" s="356">
        <f t="shared" si="9"/>
        <v>46.256999999999998</v>
      </c>
      <c r="BK23" s="356">
        <f t="shared" si="9"/>
        <v>958.79769999999996</v>
      </c>
      <c r="BL23" s="355">
        <f t="shared" si="9"/>
        <v>13.8489</v>
      </c>
      <c r="BM23" s="355">
        <f t="shared" si="9"/>
        <v>899.27940000000001</v>
      </c>
      <c r="BN23" s="356">
        <f t="shared" si="9"/>
        <v>53.825300000000006</v>
      </c>
      <c r="BO23" s="356">
        <f t="shared" si="9"/>
        <v>733.3152</v>
      </c>
      <c r="BP23" s="538">
        <f t="shared" si="9"/>
        <v>0</v>
      </c>
      <c r="BQ23" s="355">
        <f t="shared" si="9"/>
        <v>125.5056</v>
      </c>
      <c r="BR23" s="355">
        <f t="shared" si="9"/>
        <v>1188.2868999999998</v>
      </c>
      <c r="BS23" s="356">
        <f t="shared" si="9"/>
        <v>95.616900000000001</v>
      </c>
      <c r="BT23" s="356">
        <f t="shared" si="9"/>
        <v>307.47669999999999</v>
      </c>
      <c r="BU23" s="355">
        <f t="shared" si="9"/>
        <v>14.465999999999999</v>
      </c>
      <c r="BV23" s="355">
        <f t="shared" si="9"/>
        <v>803.7863000000001</v>
      </c>
      <c r="BW23" s="538">
        <f t="shared" si="9"/>
        <v>0</v>
      </c>
      <c r="BX23" s="356">
        <f t="shared" si="9"/>
        <v>667.02660000000003</v>
      </c>
      <c r="BY23" s="356">
        <f t="shared" si="9"/>
        <v>7578.6965</v>
      </c>
      <c r="BZ23" s="355">
        <f t="shared" si="9"/>
        <v>25.037200000000002</v>
      </c>
      <c r="CA23" s="355">
        <f t="shared" ref="CA23:CV23" si="10">CA37</f>
        <v>203.3758</v>
      </c>
      <c r="CB23" s="356">
        <f t="shared" si="10"/>
        <v>91.507600000000011</v>
      </c>
      <c r="CC23" s="356">
        <f t="shared" si="10"/>
        <v>664.19869999999992</v>
      </c>
      <c r="CD23" s="355">
        <f t="shared" si="10"/>
        <v>33.808099999999996</v>
      </c>
      <c r="CE23" s="355">
        <f t="shared" si="10"/>
        <v>461.66520000000003</v>
      </c>
      <c r="CF23" s="356">
        <f t="shared" si="10"/>
        <v>92.540800000000004</v>
      </c>
      <c r="CG23" s="356">
        <f t="shared" si="10"/>
        <v>859.74330000000009</v>
      </c>
      <c r="CH23" s="355">
        <f t="shared" si="10"/>
        <v>50.483800000000002</v>
      </c>
      <c r="CI23" s="355">
        <f t="shared" si="10"/>
        <v>385.85169999999999</v>
      </c>
      <c r="CJ23" s="356">
        <f t="shared" si="10"/>
        <v>65.139499999999998</v>
      </c>
      <c r="CK23" s="356">
        <f t="shared" si="10"/>
        <v>637.04959999999994</v>
      </c>
      <c r="CL23" s="538">
        <f t="shared" si="10"/>
        <v>0</v>
      </c>
      <c r="CM23" s="355">
        <f t="shared" si="10"/>
        <v>1590.8768</v>
      </c>
      <c r="CN23" s="355">
        <f t="shared" si="10"/>
        <v>7625.8310000000001</v>
      </c>
      <c r="CO23" s="356">
        <f t="shared" si="10"/>
        <v>778.3356</v>
      </c>
      <c r="CP23" s="356">
        <f t="shared" si="10"/>
        <v>2012.2478999999998</v>
      </c>
      <c r="CQ23" s="355">
        <f t="shared" si="10"/>
        <v>179.87789999999998</v>
      </c>
      <c r="CR23" s="355">
        <f t="shared" si="10"/>
        <v>1171.6005</v>
      </c>
      <c r="CS23" s="356">
        <f t="shared" si="10"/>
        <v>177.11579999999998</v>
      </c>
      <c r="CT23" s="356">
        <f t="shared" si="10"/>
        <v>591.26619999999991</v>
      </c>
      <c r="CU23" s="355">
        <f t="shared" si="10"/>
        <v>318.34449999999998</v>
      </c>
      <c r="CV23" s="355">
        <f t="shared" si="10"/>
        <v>2182.6962999999996</v>
      </c>
    </row>
    <row r="24" spans="1:100" s="251" customFormat="1" ht="12.75" customHeight="1" x14ac:dyDescent="0.2">
      <c r="A24" s="403"/>
      <c r="B24" s="402"/>
      <c r="C24" s="289"/>
      <c r="D24" s="289"/>
      <c r="E24" s="289"/>
      <c r="F24" s="415"/>
      <c r="G24" s="291"/>
      <c r="H24" s="322"/>
      <c r="I24" s="322"/>
      <c r="L24" s="402"/>
      <c r="M24" s="291"/>
      <c r="N24" s="289"/>
      <c r="O24" s="289"/>
      <c r="R24" s="289"/>
      <c r="S24" s="289"/>
      <c r="V24" s="289"/>
      <c r="W24" s="289"/>
      <c r="Z24" s="289"/>
      <c r="AA24" s="289"/>
      <c r="AB24" s="292"/>
      <c r="AE24" s="289"/>
      <c r="AF24" s="289"/>
      <c r="AI24" s="289"/>
      <c r="AJ24" s="289"/>
      <c r="AM24" s="289"/>
      <c r="AN24" s="289"/>
      <c r="AO24" s="292"/>
      <c r="AR24" s="289"/>
      <c r="AS24" s="289"/>
      <c r="AV24" s="289"/>
      <c r="AW24" s="289"/>
      <c r="AX24" s="435"/>
      <c r="AY24" s="217"/>
      <c r="AZ24" s="402"/>
      <c r="BA24" s="527"/>
      <c r="BB24" s="527"/>
      <c r="BE24" s="289"/>
      <c r="BF24" s="289"/>
      <c r="BG24" s="252"/>
      <c r="BJ24" s="289"/>
      <c r="BK24" s="289"/>
      <c r="BN24" s="289"/>
      <c r="BO24" s="289"/>
      <c r="BP24" s="252"/>
      <c r="BS24" s="289"/>
      <c r="BT24" s="289"/>
      <c r="BW24" s="355"/>
      <c r="BX24" s="356"/>
      <c r="BY24" s="356"/>
      <c r="CB24" s="289"/>
      <c r="CC24" s="289"/>
      <c r="CF24" s="289"/>
      <c r="CG24" s="289"/>
      <c r="CJ24" s="289"/>
      <c r="CK24" s="289"/>
      <c r="CL24" s="355"/>
      <c r="CM24" s="355"/>
      <c r="CN24" s="355"/>
      <c r="CO24" s="289"/>
      <c r="CP24" s="289"/>
      <c r="CS24" s="289"/>
      <c r="CT24" s="289"/>
    </row>
    <row r="25" spans="1:100" s="251" customFormat="1" ht="12.75" customHeight="1" x14ac:dyDescent="0.2">
      <c r="A25" s="403"/>
      <c r="B25" s="218">
        <f>[3]Milch!$A7</f>
        <v>45323</v>
      </c>
      <c r="C25" s="290"/>
      <c r="D25" s="290"/>
      <c r="E25" s="290"/>
      <c r="F25" s="415"/>
      <c r="G25" s="291"/>
      <c r="H25" s="355"/>
      <c r="I25" s="355"/>
      <c r="J25" s="308"/>
      <c r="L25" s="218">
        <f>[3]Milch!$A7</f>
        <v>45323</v>
      </c>
      <c r="M25" s="405" t="str">
        <f>'Früchte Daten'!BQ23</f>
        <v>4 W 05-08/24</v>
      </c>
      <c r="N25" s="290">
        <f>[3]Milch!$Z7</f>
        <v>2.0334565310253887</v>
      </c>
      <c r="O25" s="290">
        <f>[3]Milch!$AA7</f>
        <v>1.7789523933126401</v>
      </c>
      <c r="P25" s="292">
        <f>[3]Milch!$AB7</f>
        <v>1.942736864363575</v>
      </c>
      <c r="Q25" s="292">
        <f>[3]Milch!$AC7</f>
        <v>1.4651905531550959</v>
      </c>
      <c r="R25" s="290">
        <f>[3]Milch!$BN7</f>
        <v>12.037342050138522</v>
      </c>
      <c r="S25" s="290">
        <f>[3]Milch!$BO7</f>
        <v>8.3069330830943287</v>
      </c>
      <c r="T25" s="292">
        <f>[3]Milch!$BP7</f>
        <v>11.841321604805836</v>
      </c>
      <c r="U25" s="292">
        <f>[3]Milch!$BQ7</f>
        <v>7.3002654478124347</v>
      </c>
      <c r="V25" s="290">
        <f>[3]Milch!$BR7</f>
        <v>6.4707632303456712</v>
      </c>
      <c r="W25" s="290">
        <f>[3]Milch!$BS7</f>
        <v>4.665057587792079</v>
      </c>
      <c r="X25" s="292">
        <f>[3]Milch!$BF7</f>
        <v>22.817677816695529</v>
      </c>
      <c r="Y25" s="292">
        <f>[3]Milch!$BG7</f>
        <v>19.517560718234279</v>
      </c>
      <c r="Z25" s="290">
        <f>[3]Milch!$BH7</f>
        <v>20.316609491137793</v>
      </c>
      <c r="AA25" s="290">
        <f>[3]Milch!$BI7</f>
        <v>14.712992483641854</v>
      </c>
      <c r="AB25" s="292"/>
      <c r="AC25" s="292">
        <f>[3]Milch!$AH7</f>
        <v>21.587209114414996</v>
      </c>
      <c r="AD25" s="292">
        <f>[3]Milch!$AI7</f>
        <v>17.621038804142682</v>
      </c>
      <c r="AE25" s="290">
        <f>[3]Milch!$AL7</f>
        <v>26.12729206935062</v>
      </c>
      <c r="AF25" s="290">
        <f>[3]Milch!$AM7</f>
        <v>19.812461561546112</v>
      </c>
      <c r="AG25" s="292">
        <f>[3]Milch!$AR7</f>
        <v>10.31977400828956</v>
      </c>
      <c r="AH25" s="292">
        <f>[3]Milch!$AS7</f>
        <v>7.8612690223550352</v>
      </c>
      <c r="AI25" s="290">
        <f>[3]Milch!$AN7</f>
        <v>16.047625669268921</v>
      </c>
      <c r="AJ25" s="290">
        <f>[3]Milch!$AO7</f>
        <v>12.542430668539646</v>
      </c>
      <c r="AK25" s="292">
        <f>[3]Milch!$AP7</f>
        <v>31.781502090264631</v>
      </c>
      <c r="AL25" s="292">
        <f>[3]Milch!$AQ7</f>
        <v>22.361042234978889</v>
      </c>
      <c r="AM25" s="290">
        <f>[3]Milch!$AJ7</f>
        <v>23.5391698510489</v>
      </c>
      <c r="AN25" s="290">
        <f>[3]Milch!$AK7</f>
        <v>19.742005191107811</v>
      </c>
      <c r="AO25" s="292"/>
      <c r="AP25" s="292">
        <f>[3]Milch!$CD7</f>
        <v>4.4085087031272536</v>
      </c>
      <c r="AQ25" s="292">
        <f>[3]Milch!$CE7</f>
        <v>3.8908500449810335</v>
      </c>
      <c r="AR25" s="290">
        <f>[3]Milch!$BZ7</f>
        <v>5.7908772506959254</v>
      </c>
      <c r="AS25" s="290">
        <f>[3]Milch!$CA7</f>
        <v>4.7663793961812448</v>
      </c>
      <c r="AT25" s="292">
        <f>[3]Milch!$CB7</f>
        <v>6.1397097395743998</v>
      </c>
      <c r="AU25" s="292">
        <f>[3]Milch!$CC7</f>
        <v>5.2112627266963027</v>
      </c>
      <c r="AV25" s="290">
        <f>[3]Milch!$CF7</f>
        <v>5.6391240866101118</v>
      </c>
      <c r="AW25" s="290">
        <f>[3]Milch!$CG7</f>
        <v>4.1217926549375381</v>
      </c>
      <c r="AX25" s="435" t="str">
        <f t="shared" ref="AX25" si="11">LEFT(AZ25,1)</f>
        <v>4</v>
      </c>
      <c r="AY25" s="218">
        <f>[3]Milch!$A7</f>
        <v>45323</v>
      </c>
      <c r="AZ25" s="405" t="str">
        <f>'Früchte Daten'!BQ23</f>
        <v>4 W 05-08/24</v>
      </c>
      <c r="BA25" s="527">
        <f>[3]Milch!$CX7</f>
        <v>3795.0426000000002</v>
      </c>
      <c r="BB25" s="527">
        <f>[3]Milch!$CY7</f>
        <v>19574.6342</v>
      </c>
      <c r="BC25" s="355">
        <f>[3]Milch!$AD7</f>
        <v>2530.6210000000001</v>
      </c>
      <c r="BD25" s="355">
        <f>[3]Milch!$AE7</f>
        <v>4259.4268000000002</v>
      </c>
      <c r="BE25" s="356">
        <f>[3]Milch!$AF7</f>
        <v>1169.0488</v>
      </c>
      <c r="BF25" s="356">
        <f>[3]Milch!$AG7</f>
        <v>13372.625600000001</v>
      </c>
      <c r="BG25" s="355"/>
      <c r="BH25" s="355">
        <f>[3]Milch!$CV7</f>
        <v>186.22210000000001</v>
      </c>
      <c r="BI25" s="355">
        <f>[3]Milch!$CW7</f>
        <v>3237.3652000000002</v>
      </c>
      <c r="BJ25" s="356">
        <f>[3]Milch!$BT7</f>
        <v>47.3568</v>
      </c>
      <c r="BK25" s="356">
        <f>[3]Milch!$BU7</f>
        <v>945.76250000000005</v>
      </c>
      <c r="BL25" s="355">
        <f>[3]Milch!$BV7</f>
        <v>11.6525</v>
      </c>
      <c r="BM25" s="355">
        <f>[3]Milch!$BW7</f>
        <v>891.02260000000001</v>
      </c>
      <c r="BN25" s="356">
        <f>[3]Milch!$BX7</f>
        <v>52.304000000000002</v>
      </c>
      <c r="BO25" s="356">
        <f>[3]Milch!$BY7</f>
        <v>686.3347</v>
      </c>
      <c r="BP25" s="355"/>
      <c r="BQ25" s="355">
        <f>[3]Milch!$CT7</f>
        <v>128.9051</v>
      </c>
      <c r="BR25" s="355">
        <f>[3]Milch!$CU7</f>
        <v>1179.0093999999999</v>
      </c>
      <c r="BS25" s="356">
        <f>[3]Milch!$BJ7</f>
        <v>89.790499999999994</v>
      </c>
      <c r="BT25" s="356">
        <f>[3]Milch!$BK7</f>
        <v>303.81729999999999</v>
      </c>
      <c r="BU25" s="355">
        <f>[3]Milch!$BL7</f>
        <v>20.988</v>
      </c>
      <c r="BV25" s="355">
        <f>[3]Milch!$BM7</f>
        <v>802.7956999999999</v>
      </c>
      <c r="BW25" s="355"/>
      <c r="BX25" s="356">
        <f>[3]Milch!$CP7</f>
        <v>643.28049999999996</v>
      </c>
      <c r="BY25" s="356">
        <f>[3]Milch!$CQ7</f>
        <v>7853.0603000000001</v>
      </c>
      <c r="BZ25" s="355">
        <f>[3]Milch!AT7</f>
        <v>24.751999999999999</v>
      </c>
      <c r="CA25" s="355">
        <f>[3]Milch!AU7</f>
        <v>220.8424</v>
      </c>
      <c r="CB25" s="356">
        <f>[3]Milch!AX7</f>
        <v>75.483100000000007</v>
      </c>
      <c r="CC25" s="356">
        <f>[3]Milch!AY7</f>
        <v>742.42059999999992</v>
      </c>
      <c r="CD25" s="355">
        <f>[3]Milch!BD7</f>
        <v>37.541199999999996</v>
      </c>
      <c r="CE25" s="355">
        <f>[3]Milch!BE7</f>
        <v>497.67759999999998</v>
      </c>
      <c r="CF25" s="356">
        <f>[3]Milch!AZ7</f>
        <v>91.331000000000003</v>
      </c>
      <c r="CG25" s="356">
        <f>[3]Milch!BA7</f>
        <v>939.53739999999993</v>
      </c>
      <c r="CH25" s="355">
        <f>[3]Milch!BB7</f>
        <v>48.2714</v>
      </c>
      <c r="CI25" s="355">
        <f>[3]Milch!BC7</f>
        <v>396.20240000000001</v>
      </c>
      <c r="CJ25" s="356">
        <f>[3]Milch!AV7</f>
        <v>51.292000000000002</v>
      </c>
      <c r="CK25" s="356">
        <f>[3]Milch!AW7</f>
        <v>646.29750000000001</v>
      </c>
      <c r="CL25" s="355"/>
      <c r="CM25" s="355">
        <f>[3]Milch!$CR7</f>
        <v>1597.3510000000001</v>
      </c>
      <c r="CN25" s="355">
        <f>[3]Milch!$CS7</f>
        <v>7598.5129999999999</v>
      </c>
      <c r="CO25" s="356">
        <f>[3]Milch!$CL7</f>
        <v>850.76890000000003</v>
      </c>
      <c r="CP25" s="356">
        <f>[3]Milch!$CM7</f>
        <v>2123.3393999999998</v>
      </c>
      <c r="CQ25" s="355">
        <f>[3]Milch!$CH7</f>
        <v>167.79810000000001</v>
      </c>
      <c r="CR25" s="355">
        <f>[3]Milch!$CI7</f>
        <v>1096.7131999999999</v>
      </c>
      <c r="CS25" s="356">
        <f>[3]Milch!$CJ7</f>
        <v>159.74620000000002</v>
      </c>
      <c r="CT25" s="356">
        <f>[3]Milch!$CK7</f>
        <v>578.803</v>
      </c>
      <c r="CU25" s="355">
        <f>[3]Milch!$CN7</f>
        <v>297.5865</v>
      </c>
      <c r="CV25" s="355">
        <f>[3]Milch!$CO7</f>
        <v>2081.3710000000001</v>
      </c>
    </row>
    <row r="26" spans="1:100" s="217" customFormat="1" ht="12.75" customHeight="1" x14ac:dyDescent="0.2">
      <c r="B26" s="218">
        <f>[3]Milch!$A8</f>
        <v>45292</v>
      </c>
      <c r="C26" s="290">
        <f>[3]Milch!$B8</f>
        <v>91.820345172782595</v>
      </c>
      <c r="D26" s="290">
        <f>[3]Milch!$C8</f>
        <v>74.265611528207202</v>
      </c>
      <c r="E26" s="290">
        <f>C26-D26</f>
        <v>17.554733644575393</v>
      </c>
      <c r="F26" s="415">
        <f>C26/D26-1</f>
        <v>0.23637768926076697</v>
      </c>
      <c r="G26" s="291"/>
      <c r="H26" s="355">
        <f>[3]Milch!$E8</f>
        <v>22205.641191764073</v>
      </c>
      <c r="I26" s="355">
        <f>[3]Milch!$F8</f>
        <v>259336.35880823593</v>
      </c>
      <c r="J26" s="308">
        <f>H26/(H26+I26)</f>
        <v>7.8871504755113175E-2</v>
      </c>
      <c r="K26" s="308"/>
      <c r="L26" s="218">
        <f>[3]Milch!$A8</f>
        <v>45292</v>
      </c>
      <c r="M26" s="405" t="str">
        <f>'Früchte Daten'!BQ24</f>
        <v>4 W 01-04/24</v>
      </c>
      <c r="N26" s="290">
        <f>[3]Milch!$Z8</f>
        <v>2.0510073431394318</v>
      </c>
      <c r="O26" s="290">
        <f>[3]Milch!$AA8</f>
        <v>1.784279007494181</v>
      </c>
      <c r="P26" s="292">
        <f>[3]Milch!$AB8</f>
        <v>1.9834203465103484</v>
      </c>
      <c r="Q26" s="292">
        <f>[3]Milch!$AC8</f>
        <v>1.4472331655208253</v>
      </c>
      <c r="R26" s="290">
        <f>[3]Milch!$BN8</f>
        <v>12.124211536703537</v>
      </c>
      <c r="S26" s="290">
        <f>[3]Milch!$BO8</f>
        <v>8.2192068702756984</v>
      </c>
      <c r="T26" s="292">
        <f>[3]Milch!$BP8</f>
        <v>11.697177455257769</v>
      </c>
      <c r="U26" s="292">
        <f>[3]Milch!$BQ8</f>
        <v>7.0835406655280426</v>
      </c>
      <c r="V26" s="290">
        <f>[3]Milch!$BR8</f>
        <v>6.5144036251820685</v>
      </c>
      <c r="W26" s="290">
        <f>[3]Milch!$BS8</f>
        <v>4.6419025754023764</v>
      </c>
      <c r="X26" s="292">
        <f>[3]Milch!$BF8</f>
        <v>23.761884071048303</v>
      </c>
      <c r="Y26" s="292">
        <f>[3]Milch!$BG8</f>
        <v>19.449162525656352</v>
      </c>
      <c r="Z26" s="290">
        <f>[3]Milch!$BH8</f>
        <v>20.902386800176334</v>
      </c>
      <c r="AA26" s="290">
        <f>[3]Milch!$BI8</f>
        <v>14.468355910904963</v>
      </c>
      <c r="AB26" s="292"/>
      <c r="AC26" s="292">
        <f>[3]Milch!$AH8</f>
        <v>21.295581749141487</v>
      </c>
      <c r="AD26" s="292">
        <f>[3]Milch!$AI8</f>
        <v>17.988593531071775</v>
      </c>
      <c r="AE26" s="290">
        <f>[3]Milch!$AL8</f>
        <v>25.260325645110658</v>
      </c>
      <c r="AF26" s="290">
        <f>[3]Milch!$AM8</f>
        <v>20.190520989963101</v>
      </c>
      <c r="AG26" s="292">
        <f>[3]Milch!$AR8</f>
        <v>10.242382918693334</v>
      </c>
      <c r="AH26" s="292">
        <f>[3]Milch!$AS8</f>
        <v>7.7737719216501793</v>
      </c>
      <c r="AI26" s="290">
        <f>[3]Milch!$AN8</f>
        <v>16.986423651091041</v>
      </c>
      <c r="AJ26" s="290">
        <f>[3]Milch!$AO8</f>
        <v>12.270034541000653</v>
      </c>
      <c r="AK26" s="292">
        <f>[3]Milch!$AP8</f>
        <v>35.828279334641742</v>
      </c>
      <c r="AL26" s="292">
        <f>[3]Milch!$AQ8</f>
        <v>22.092473488654274</v>
      </c>
      <c r="AM26" s="290">
        <f>[3]Milch!$AJ8</f>
        <v>26.946227282756087</v>
      </c>
      <c r="AN26" s="290">
        <f>[3]Milch!$AK8</f>
        <v>19.4311562863627</v>
      </c>
      <c r="AO26" s="292"/>
      <c r="AP26" s="292">
        <f>[3]Milch!$CD8</f>
        <v>4.3623883851087832</v>
      </c>
      <c r="AQ26" s="292">
        <f>[3]Milch!$CE8</f>
        <v>3.867429097418249</v>
      </c>
      <c r="AR26" s="290">
        <f>[3]Milch!$BZ8</f>
        <v>5.61433858270681</v>
      </c>
      <c r="AS26" s="290">
        <f>[3]Milch!$CA8</f>
        <v>4.6350543981262522</v>
      </c>
      <c r="AT26" s="292">
        <f>[3]Milch!$CB8</f>
        <v>5.9162158785460077</v>
      </c>
      <c r="AU26" s="292">
        <f>[3]Milch!$CC8</f>
        <v>5.1136364778077841</v>
      </c>
      <c r="AV26" s="290">
        <f>[3]Milch!$CF8</f>
        <v>5.5095055549842513</v>
      </c>
      <c r="AW26" s="290">
        <f>[3]Milch!$CG8</f>
        <v>4.1324050277458904</v>
      </c>
      <c r="AX26" s="435" t="str">
        <f t="shared" ref="AX26:AX29" si="12">LEFT(AZ26,1)</f>
        <v>4</v>
      </c>
      <c r="AY26" s="218">
        <f>[3]Milch!$A8</f>
        <v>45292</v>
      </c>
      <c r="AZ26" s="405" t="str">
        <f>'Früchte Daten'!BQ24</f>
        <v>4 W 01-04/24</v>
      </c>
      <c r="BA26" s="527">
        <f>[3]Milch!$CX8</f>
        <v>3766.5497</v>
      </c>
      <c r="BB26" s="527">
        <f>[3]Milch!$CY8</f>
        <v>20484.234100000001</v>
      </c>
      <c r="BC26" s="355">
        <f>[3]Milch!$AD8</f>
        <v>2540.5891000000001</v>
      </c>
      <c r="BD26" s="355">
        <f>[3]Milch!$AE8</f>
        <v>4188.1427000000003</v>
      </c>
      <c r="BE26" s="356">
        <f>[3]Milch!$AF8</f>
        <v>1167.9073999999998</v>
      </c>
      <c r="BF26" s="356">
        <f>[3]Milch!$AG8</f>
        <v>14426.358099999999</v>
      </c>
      <c r="BG26" s="355"/>
      <c r="BH26" s="355">
        <f>[3]Milch!$CV8</f>
        <v>172.5634</v>
      </c>
      <c r="BI26" s="355">
        <f>[3]Milch!$CW8</f>
        <v>3177.0147999999999</v>
      </c>
      <c r="BJ26" s="356">
        <f>[3]Milch!$BT8</f>
        <v>43.756</v>
      </c>
      <c r="BK26" s="356">
        <f>[3]Milch!$BU8</f>
        <v>905.76859999999999</v>
      </c>
      <c r="BL26" s="355">
        <f>[3]Milch!$BV8</f>
        <v>11.231</v>
      </c>
      <c r="BM26" s="355">
        <f>[3]Milch!$BW8</f>
        <v>873.27650000000006</v>
      </c>
      <c r="BN26" s="356">
        <f>[3]Milch!$BX8</f>
        <v>49.432000000000002</v>
      </c>
      <c r="BO26" s="356">
        <f>[3]Milch!$BY8</f>
        <v>692.90919999999994</v>
      </c>
      <c r="BP26" s="355"/>
      <c r="BQ26" s="355">
        <f>[3]Milch!$CT8</f>
        <v>101.57339999999999</v>
      </c>
      <c r="BR26" s="355">
        <f>[3]Milch!$CU8</f>
        <v>1231.3587</v>
      </c>
      <c r="BS26" s="356">
        <f>[3]Milch!$BJ8</f>
        <v>72.035499999999999</v>
      </c>
      <c r="BT26" s="356">
        <f>[3]Milch!$BK8</f>
        <v>301.43609999999995</v>
      </c>
      <c r="BU26" s="355">
        <f>[3]Milch!$BL8</f>
        <v>15.879</v>
      </c>
      <c r="BV26" s="355">
        <f>[3]Milch!$BM8</f>
        <v>857.54719999999998</v>
      </c>
      <c r="BW26" s="355"/>
      <c r="BX26" s="356">
        <f>[3]Milch!$CP8</f>
        <v>522.36649999999997</v>
      </c>
      <c r="BY26" s="356">
        <f>[3]Milch!$CQ8</f>
        <v>7774.1167000000005</v>
      </c>
      <c r="BZ26" s="355">
        <f>[3]Milch!AT8</f>
        <v>24.781299999999998</v>
      </c>
      <c r="CA26" s="355">
        <f>[3]Milch!AU8</f>
        <v>187.49010000000001</v>
      </c>
      <c r="CB26" s="356">
        <f>[3]Milch!AX8</f>
        <v>76.138100000000009</v>
      </c>
      <c r="CC26" s="356">
        <f>[3]Milch!AY8</f>
        <v>680.2799</v>
      </c>
      <c r="CD26" s="355">
        <f>[3]Milch!BD8</f>
        <v>34.025500000000001</v>
      </c>
      <c r="CE26" s="355">
        <f>[3]Milch!BE8</f>
        <v>489.33359999999999</v>
      </c>
      <c r="CF26" s="356">
        <f>[3]Milch!AZ8</f>
        <v>74.777100000000004</v>
      </c>
      <c r="CG26" s="356">
        <f>[3]Milch!BA8</f>
        <v>913.72569999999996</v>
      </c>
      <c r="CH26" s="355">
        <f>[3]Milch!BB8</f>
        <v>37.297199999999997</v>
      </c>
      <c r="CI26" s="355">
        <f>[3]Milch!BC8</f>
        <v>384.38259999999997</v>
      </c>
      <c r="CJ26" s="356">
        <f>[3]Milch!AV8</f>
        <v>40.338300000000004</v>
      </c>
      <c r="CK26" s="356">
        <f>[3]Milch!AW8</f>
        <v>746.04269999999997</v>
      </c>
      <c r="CL26" s="355"/>
      <c r="CM26" s="355">
        <f>[3]Milch!$CR8</f>
        <v>1529.3881000000001</v>
      </c>
      <c r="CN26" s="355">
        <f>[3]Milch!$CS8</f>
        <v>7151.4567999999999</v>
      </c>
      <c r="CO26" s="356">
        <f>[3]Milch!$CL8</f>
        <v>802.30110000000002</v>
      </c>
      <c r="CP26" s="356">
        <f>[3]Milch!$CM8</f>
        <v>2078.6936999999998</v>
      </c>
      <c r="CQ26" s="355">
        <f>[3]Milch!$CH8</f>
        <v>159.37139999999999</v>
      </c>
      <c r="CR26" s="355">
        <f>[3]Milch!$CI8</f>
        <v>1078.3091999999999</v>
      </c>
      <c r="CS26" s="356">
        <f>[3]Milch!$CJ8</f>
        <v>140.06950000000001</v>
      </c>
      <c r="CT26" s="356">
        <f>[3]Milch!$CK8</f>
        <v>557.37559999999996</v>
      </c>
      <c r="CU26" s="355">
        <f>[3]Milch!$CN8</f>
        <v>315.0684</v>
      </c>
      <c r="CV26" s="355">
        <f>[3]Milch!$CO8</f>
        <v>1950.0906</v>
      </c>
    </row>
    <row r="27" spans="1:100" s="217" customFormat="1" ht="12.75" x14ac:dyDescent="0.2">
      <c r="B27" s="218">
        <f>[3]Milch!$A9</f>
        <v>45261</v>
      </c>
      <c r="C27" s="290">
        <f>[3]Milch!$B9</f>
        <v>92.500536823905804</v>
      </c>
      <c r="D27" s="290">
        <f>[3]Milch!$C9</f>
        <v>75.860161556693399</v>
      </c>
      <c r="E27" s="290">
        <f>C27-D27</f>
        <v>16.640375267212406</v>
      </c>
      <c r="F27" s="415">
        <f>C27/D27-1</f>
        <v>0.219355916540942</v>
      </c>
      <c r="G27" s="291"/>
      <c r="H27" s="355">
        <f>[3]Milch!$E9</f>
        <v>19848.560082177311</v>
      </c>
      <c r="I27" s="355">
        <f>[3]Milch!$F9</f>
        <v>249815.43991782269</v>
      </c>
      <c r="J27" s="308">
        <f t="shared" ref="J27" si="13">H27/(H27+I27)</f>
        <v>7.3604782552277315E-2</v>
      </c>
      <c r="K27" s="308"/>
      <c r="L27" s="218">
        <f>[3]Milch!$A9</f>
        <v>45261</v>
      </c>
      <c r="M27" s="405" t="str">
        <f>'Früchte Daten'!BQ25</f>
        <v>5 W 48-52/23</v>
      </c>
      <c r="N27" s="290">
        <f>[3]Milch!$Z9</f>
        <v>2.0341714513235791</v>
      </c>
      <c r="O27" s="290">
        <f>[3]Milch!$AA9</f>
        <v>1.8049574031087972</v>
      </c>
      <c r="P27" s="292">
        <f>[3]Milch!$AB9</f>
        <v>1.9455246679145546</v>
      </c>
      <c r="Q27" s="292">
        <f>[3]Milch!$AC9</f>
        <v>1.4892793910130866</v>
      </c>
      <c r="R27" s="290">
        <f>[3]Milch!$BN9</f>
        <v>11.96819201614295</v>
      </c>
      <c r="S27" s="290">
        <f>[3]Milch!$BO9</f>
        <v>8.1357967285926183</v>
      </c>
      <c r="T27" s="292">
        <f>[3]Milch!$BP9</f>
        <v>11.588618643081578</v>
      </c>
      <c r="U27" s="292">
        <f>[3]Milch!$BQ9</f>
        <v>7.6320215913563372</v>
      </c>
      <c r="V27" s="290">
        <f>[3]Milch!$BR9</f>
        <v>6.5032568800684745</v>
      </c>
      <c r="W27" s="290">
        <f>[3]Milch!$BS9</f>
        <v>4.6925765812130082</v>
      </c>
      <c r="X27" s="292">
        <f>[3]Milch!$BF9</f>
        <v>23.186284345825872</v>
      </c>
      <c r="Y27" s="292">
        <f>[3]Milch!$BG9</f>
        <v>19.648650512849215</v>
      </c>
      <c r="Z27" s="290">
        <f>[3]Milch!$BH9</f>
        <v>20.783575677461997</v>
      </c>
      <c r="AA27" s="290">
        <f>[3]Milch!$BI9</f>
        <v>14.947381710215016</v>
      </c>
      <c r="AB27" s="292"/>
      <c r="AC27" s="292">
        <f>[3]Milch!$AH9</f>
        <v>23.306301748299486</v>
      </c>
      <c r="AD27" s="292">
        <f>[3]Milch!$AI9</f>
        <v>17.426233332735134</v>
      </c>
      <c r="AE27" s="290">
        <f>[3]Milch!$AL9</f>
        <v>27.148404581591048</v>
      </c>
      <c r="AF27" s="290">
        <f>[3]Milch!$AM9</f>
        <v>20.262782130652262</v>
      </c>
      <c r="AG27" s="292">
        <f>[3]Milch!$AR9</f>
        <v>10.411281400253309</v>
      </c>
      <c r="AH27" s="292">
        <f>[3]Milch!$AS9</f>
        <v>7.8144497001639106</v>
      </c>
      <c r="AI27" s="290">
        <f>[3]Milch!$AN9</f>
        <v>17.047911985080429</v>
      </c>
      <c r="AJ27" s="290">
        <f>[3]Milch!$AO9</f>
        <v>12.817680647578907</v>
      </c>
      <c r="AK27" s="292">
        <f>[3]Milch!$AP9</f>
        <v>33.618257275683966</v>
      </c>
      <c r="AL27" s="292">
        <f>[3]Milch!$AQ9</f>
        <v>22.623822267837603</v>
      </c>
      <c r="AM27" s="290">
        <f>[3]Milch!$AJ9</f>
        <v>24.921527055027919</v>
      </c>
      <c r="AN27" s="290">
        <f>[3]Milch!$AK9</f>
        <v>19.692277105282507</v>
      </c>
      <c r="AO27" s="292"/>
      <c r="AP27" s="292">
        <f>[3]Milch!$CD9</f>
        <v>4.3478973152396962</v>
      </c>
      <c r="AQ27" s="292">
        <f>[3]Milch!$CE9</f>
        <v>3.8042145612875404</v>
      </c>
      <c r="AR27" s="290">
        <f>[3]Milch!$BZ9</f>
        <v>5.5166669404874407</v>
      </c>
      <c r="AS27" s="290">
        <f>[3]Milch!$CA9</f>
        <v>4.6928207636244101</v>
      </c>
      <c r="AT27" s="292">
        <f>[3]Milch!$CB9</f>
        <v>6.0778648701584448</v>
      </c>
      <c r="AU27" s="292">
        <f>[3]Milch!$CC9</f>
        <v>5.1348406143403809</v>
      </c>
      <c r="AV27" s="290">
        <f>[3]Milch!$CF9</f>
        <v>5.4259523687499263</v>
      </c>
      <c r="AW27" s="290">
        <f>[3]Milch!$CG9</f>
        <v>4.1997811154515556</v>
      </c>
      <c r="AX27" s="435" t="str">
        <f t="shared" si="12"/>
        <v>5</v>
      </c>
      <c r="AY27" s="218">
        <f>[3]Milch!$A9</f>
        <v>45261</v>
      </c>
      <c r="AZ27" s="405" t="str">
        <f>'Früchte Daten'!BQ25</f>
        <v>5 W 48-52/23</v>
      </c>
      <c r="BA27" s="527">
        <f>[3]Milch!$CX9</f>
        <v>4869.7074000000002</v>
      </c>
      <c r="BB27" s="527">
        <f>[3]Milch!$CY9</f>
        <v>24687.565600000002</v>
      </c>
      <c r="BC27" s="355">
        <f>[3]Milch!$AD9</f>
        <v>3273.5367000000001</v>
      </c>
      <c r="BD27" s="355">
        <f>[3]Milch!$AE9</f>
        <v>5182.4674000000005</v>
      </c>
      <c r="BE27" s="356">
        <f>[3]Milch!$AF9</f>
        <v>1506.1183999999998</v>
      </c>
      <c r="BF27" s="356">
        <f>[3]Milch!$AG9</f>
        <v>16881.177199999998</v>
      </c>
      <c r="BG27" s="355"/>
      <c r="BH27" s="355">
        <f>[3]Milch!$CV9</f>
        <v>264.54169999999999</v>
      </c>
      <c r="BI27" s="355">
        <f>[3]Milch!$CW9</f>
        <v>4938.6789000000008</v>
      </c>
      <c r="BJ27" s="356">
        <f>[3]Milch!$BT9</f>
        <v>75.326999999999998</v>
      </c>
      <c r="BK27" s="356">
        <f>[3]Milch!$BU9</f>
        <v>1728.8767</v>
      </c>
      <c r="BL27" s="355">
        <f>[3]Milch!$BV9</f>
        <v>17.186</v>
      </c>
      <c r="BM27" s="355">
        <f>[3]Milch!$BW9</f>
        <v>1213.4856000000002</v>
      </c>
      <c r="BN27" s="356">
        <f>[3]Milch!$BX9</f>
        <v>68.930999999999997</v>
      </c>
      <c r="BO27" s="356">
        <f>[3]Milch!$BY9</f>
        <v>939.6789</v>
      </c>
      <c r="BP27" s="355"/>
      <c r="BQ27" s="355">
        <f>[3]Milch!$CT9</f>
        <v>171.84200000000001</v>
      </c>
      <c r="BR27" s="355">
        <f>[3]Milch!$CU9</f>
        <v>2160.2032999999997</v>
      </c>
      <c r="BS27" s="356">
        <f>[3]Milch!$BJ9</f>
        <v>119.50869999999999</v>
      </c>
      <c r="BT27" s="356">
        <f>[3]Milch!$BK9</f>
        <v>442.18650000000002</v>
      </c>
      <c r="BU27" s="355">
        <f>[3]Milch!$BL9</f>
        <v>30.26</v>
      </c>
      <c r="BV27" s="355">
        <f>[3]Milch!$BM9</f>
        <v>1610.7308</v>
      </c>
      <c r="BW27" s="355"/>
      <c r="BX27" s="356">
        <f>[3]Milch!$CP9</f>
        <v>777.22440000000006</v>
      </c>
      <c r="BY27" s="356">
        <f>[3]Milch!$CQ9</f>
        <v>11076.4211</v>
      </c>
      <c r="BZ27" s="355">
        <f>[3]Milch!AT9</f>
        <v>24.904199999999999</v>
      </c>
      <c r="CA27" s="355">
        <f>[3]Milch!AU9</f>
        <v>273.04270000000002</v>
      </c>
      <c r="CB27" s="356">
        <f>[3]Milch!AX9</f>
        <v>74.829899999999995</v>
      </c>
      <c r="CC27" s="356">
        <f>[3]Milch!AY9</f>
        <v>965.27530000000002</v>
      </c>
      <c r="CD27" s="355">
        <f>[3]Milch!BD9</f>
        <v>33.713900000000002</v>
      </c>
      <c r="CE27" s="355">
        <f>[3]Milch!BE9</f>
        <v>494.72030000000001</v>
      </c>
      <c r="CF27" s="356">
        <f>[3]Milch!AZ9</f>
        <v>91.048199999999994</v>
      </c>
      <c r="CG27" s="356">
        <f>[3]Milch!BA9</f>
        <v>1071.4369999999999</v>
      </c>
      <c r="CH27" s="355">
        <f>[3]Milch!BB9</f>
        <v>58.142300000000006</v>
      </c>
      <c r="CI27" s="355">
        <f>[3]Milch!BC9</f>
        <v>516.39499999999998</v>
      </c>
      <c r="CJ27" s="356">
        <f>[3]Milch!AV9</f>
        <v>116.35730000000001</v>
      </c>
      <c r="CK27" s="356">
        <f>[3]Milch!AW9</f>
        <v>1659.326</v>
      </c>
      <c r="CL27" s="355"/>
      <c r="CM27" s="355">
        <f>[3]Milch!$CR9</f>
        <v>1761.0354</v>
      </c>
      <c r="CN27" s="355">
        <f>[3]Milch!$CS9</f>
        <v>8350.7047999999995</v>
      </c>
      <c r="CO27" s="356">
        <f>[3]Milch!$CL9</f>
        <v>879.96309999999994</v>
      </c>
      <c r="CP27" s="356">
        <f>[3]Milch!$CM9</f>
        <v>2358.6417000000001</v>
      </c>
      <c r="CQ27" s="355">
        <f>[3]Milch!$CH9</f>
        <v>188.68789999999998</v>
      </c>
      <c r="CR27" s="355">
        <f>[3]Milch!$CI9</f>
        <v>1181.2273</v>
      </c>
      <c r="CS27" s="356">
        <f>[3]Milch!$CJ9</f>
        <v>157.25320000000002</v>
      </c>
      <c r="CT27" s="356">
        <f>[3]Milch!$CK9</f>
        <v>693.03599999999994</v>
      </c>
      <c r="CU27" s="355">
        <f>[3]Milch!$CN9</f>
        <v>380.4855</v>
      </c>
      <c r="CV27" s="355">
        <f>[3]Milch!$CO9</f>
        <v>2314.9189999999999</v>
      </c>
    </row>
    <row r="28" spans="1:100" s="217" customFormat="1" ht="12.75" x14ac:dyDescent="0.2">
      <c r="B28" s="218">
        <f>[3]Milch!$A10</f>
        <v>45231</v>
      </c>
      <c r="C28" s="290">
        <f>[3]Milch!$B10</f>
        <v>93.039986073344195</v>
      </c>
      <c r="D28" s="290">
        <f>[3]Milch!$C10</f>
        <v>75.615881184619298</v>
      </c>
      <c r="E28" s="290">
        <f t="shared" ref="E28:E87" si="14">C28-D28</f>
        <v>17.424104888724898</v>
      </c>
      <c r="F28" s="415">
        <f t="shared" ref="F28:F58" si="15">C28/D28-1</f>
        <v>0.23042917196432877</v>
      </c>
      <c r="G28" s="291"/>
      <c r="H28" s="355">
        <f>[3]Milch!$E10</f>
        <v>20162.820328752983</v>
      </c>
      <c r="I28" s="355">
        <f>[3]Milch!$F10</f>
        <v>232743.17967124702</v>
      </c>
      <c r="J28" s="308">
        <f t="shared" ref="J28:J33" si="16">H28/(H28+I28)</f>
        <v>7.9724562994760828E-2</v>
      </c>
      <c r="K28" s="308"/>
      <c r="L28" s="218">
        <f>[3]Milch!$A10</f>
        <v>45231</v>
      </c>
      <c r="M28" s="405" t="str">
        <f>'Früchte Daten'!BQ26</f>
        <v>4 W 44-47/23</v>
      </c>
      <c r="N28" s="290">
        <f>[3]Milch!$Z10</f>
        <v>2.0576119445330199</v>
      </c>
      <c r="O28" s="290">
        <f>[3]Milch!$AA10</f>
        <v>1.7831321376943337</v>
      </c>
      <c r="P28" s="292">
        <f>[3]Milch!$AB10</f>
        <v>1.9792540826580736</v>
      </c>
      <c r="Q28" s="292">
        <f>[3]Milch!$AC10</f>
        <v>1.4719346146848742</v>
      </c>
      <c r="R28" s="290">
        <f>[3]Milch!$BN10</f>
        <v>12.387812650816251</v>
      </c>
      <c r="S28" s="290">
        <f>[3]Milch!$BO10</f>
        <v>8.2475632169726545</v>
      </c>
      <c r="T28" s="292">
        <f>[3]Milch!$BP10</f>
        <v>11.927038959027186</v>
      </c>
      <c r="U28" s="292">
        <f>[3]Milch!$BQ10</f>
        <v>7.1670126490837243</v>
      </c>
      <c r="V28" s="290">
        <f>[3]Milch!$BR10</f>
        <v>6.4888922154681445</v>
      </c>
      <c r="W28" s="290">
        <f>[3]Milch!$BS10</f>
        <v>4.7104709719037841</v>
      </c>
      <c r="X28" s="292">
        <f>[3]Milch!$BF10</f>
        <v>23.784903268338446</v>
      </c>
      <c r="Y28" s="292">
        <f>[3]Milch!$BG10</f>
        <v>19.773275850714949</v>
      </c>
      <c r="Z28" s="290">
        <f>[3]Milch!$BH10</f>
        <v>20.757738970958705</v>
      </c>
      <c r="AA28" s="290">
        <f>[3]Milch!$BI10</f>
        <v>14.645265638030946</v>
      </c>
      <c r="AB28" s="292"/>
      <c r="AC28" s="292">
        <f>[3]Milch!$AH10</f>
        <v>23.123283932055347</v>
      </c>
      <c r="AD28" s="292">
        <f>[3]Milch!$AI10</f>
        <v>18.708636650770039</v>
      </c>
      <c r="AE28" s="290">
        <f>[3]Milch!$AL10</f>
        <v>27.830572473201947</v>
      </c>
      <c r="AF28" s="290">
        <f>[3]Milch!$AM10</f>
        <v>19.616984495797656</v>
      </c>
      <c r="AG28" s="292">
        <f>[3]Milch!$AR10</f>
        <v>10.326713529833334</v>
      </c>
      <c r="AH28" s="292">
        <f>[3]Milch!$AS10</f>
        <v>7.8616907875090059</v>
      </c>
      <c r="AI28" s="290">
        <f>[3]Milch!$AN10</f>
        <v>16.235518238160292</v>
      </c>
      <c r="AJ28" s="290">
        <f>[3]Milch!$AO10</f>
        <v>12.636908710610653</v>
      </c>
      <c r="AK28" s="292">
        <f>[3]Milch!$AP10</f>
        <v>36.110707398553309</v>
      </c>
      <c r="AL28" s="292">
        <f>[3]Milch!$AQ10</f>
        <v>22.41100984699273</v>
      </c>
      <c r="AM28" s="290">
        <f>[3]Milch!$AJ10</f>
        <v>25.075835451687851</v>
      </c>
      <c r="AN28" s="290">
        <f>[3]Milch!$AK10</f>
        <v>20.204260497231854</v>
      </c>
      <c r="AO28" s="292"/>
      <c r="AP28" s="292">
        <f>[3]Milch!$CD10</f>
        <v>4.401715871587081</v>
      </c>
      <c r="AQ28" s="292">
        <f>[3]Milch!$CE10</f>
        <v>3.8518655611379042</v>
      </c>
      <c r="AR28" s="290">
        <f>[3]Milch!$BZ10</f>
        <v>5.5022975239151206</v>
      </c>
      <c r="AS28" s="290">
        <f>[3]Milch!$CA10</f>
        <v>4.7469267346727326</v>
      </c>
      <c r="AT28" s="292">
        <f>[3]Milch!$CB10</f>
        <v>6.1673331650728658</v>
      </c>
      <c r="AU28" s="292">
        <f>[3]Milch!$CC10</f>
        <v>5.0832053284305969</v>
      </c>
      <c r="AV28" s="290">
        <f>[3]Milch!$CF10</f>
        <v>5.4096333853234784</v>
      </c>
      <c r="AW28" s="290">
        <f>[3]Milch!$CG10</f>
        <v>4.1576563343619686</v>
      </c>
      <c r="AX28" s="435" t="str">
        <f t="shared" si="12"/>
        <v>4</v>
      </c>
      <c r="AY28" s="218">
        <f>[3]Milch!$A10</f>
        <v>45231</v>
      </c>
      <c r="AZ28" s="405" t="str">
        <f>'Früchte Daten'!BQ26</f>
        <v>4 W 44-47/23</v>
      </c>
      <c r="BA28" s="527">
        <f>[3]Milch!$CX10</f>
        <v>3830.1192999999998</v>
      </c>
      <c r="BB28" s="527">
        <f>[3]Milch!$CY10</f>
        <v>21067.339800000002</v>
      </c>
      <c r="BC28" s="355">
        <f>[3]Milch!$AD10</f>
        <v>2622.3746000000001</v>
      </c>
      <c r="BD28" s="355">
        <f>[3]Milch!$AE10</f>
        <v>4362.7271000000001</v>
      </c>
      <c r="BE28" s="356">
        <f>[3]Milch!$AF10</f>
        <v>1109.3507999999999</v>
      </c>
      <c r="BF28" s="356">
        <f>[3]Milch!$AG10</f>
        <v>14643.324699999999</v>
      </c>
      <c r="BG28" s="355"/>
      <c r="BH28" s="355">
        <f>[3]Milch!$CV10</f>
        <v>199.18199999999999</v>
      </c>
      <c r="BI28" s="355">
        <f>[3]Milch!$CW10</f>
        <v>3641.1125000000002</v>
      </c>
      <c r="BJ28" s="356">
        <f>[3]Milch!$BT10</f>
        <v>50.143800000000006</v>
      </c>
      <c r="BK28" s="356">
        <f>[3]Milch!$BU10</f>
        <v>1112.0193999999999</v>
      </c>
      <c r="BL28" s="355">
        <f>[3]Milch!$BV10</f>
        <v>12.911</v>
      </c>
      <c r="BM28" s="355">
        <f>[3]Milch!$BW10</f>
        <v>1036.5652</v>
      </c>
      <c r="BN28" s="356">
        <f>[3]Milch!$BX10</f>
        <v>59.453800000000001</v>
      </c>
      <c r="BO28" s="356">
        <f>[3]Milch!$BY10</f>
        <v>749.66680000000008</v>
      </c>
      <c r="BP28" s="355"/>
      <c r="BQ28" s="355">
        <f>[3]Milch!$CT10</f>
        <v>114.67280000000001</v>
      </c>
      <c r="BR28" s="355">
        <f>[3]Milch!$CU10</f>
        <v>1457.0291999999999</v>
      </c>
      <c r="BS28" s="356">
        <f>[3]Milch!$BJ10</f>
        <v>78.878</v>
      </c>
      <c r="BT28" s="356">
        <f>[3]Milch!$BK10</f>
        <v>318.89059999999995</v>
      </c>
      <c r="BU28" s="355">
        <f>[3]Milch!$BL10</f>
        <v>19.8476</v>
      </c>
      <c r="BV28" s="355">
        <f>[3]Milch!$BM10</f>
        <v>1058.8977</v>
      </c>
      <c r="BW28" s="355"/>
      <c r="BX28" s="356">
        <f>[3]Milch!$CP10</f>
        <v>629.84019999999998</v>
      </c>
      <c r="BY28" s="356">
        <f>[3]Milch!$CQ10</f>
        <v>8558.9519999999993</v>
      </c>
      <c r="BZ28" s="355">
        <f>[3]Milch!AT10</f>
        <v>22.3476</v>
      </c>
      <c r="CA28" s="355">
        <f>[3]Milch!AU10</f>
        <v>198.19720000000001</v>
      </c>
      <c r="CB28" s="356">
        <f>[3]Milch!AX10</f>
        <v>60.144300000000001</v>
      </c>
      <c r="CC28" s="356">
        <f>[3]Milch!AY10</f>
        <v>760.05200000000002</v>
      </c>
      <c r="CD28" s="355">
        <f>[3]Milch!BD10</f>
        <v>32.790500000000002</v>
      </c>
      <c r="CE28" s="355">
        <f>[3]Milch!BE10</f>
        <v>455.07670000000002</v>
      </c>
      <c r="CF28" s="356">
        <f>[3]Milch!AZ10</f>
        <v>85.274500000000003</v>
      </c>
      <c r="CG28" s="356">
        <f>[3]Milch!BA10</f>
        <v>870.99059999999997</v>
      </c>
      <c r="CH28" s="355">
        <f>[3]Milch!BB10</f>
        <v>38.944099999999999</v>
      </c>
      <c r="CI28" s="355">
        <f>[3]Milch!BC10</f>
        <v>411.60790000000003</v>
      </c>
      <c r="CJ28" s="356">
        <f>[3]Milch!AV10</f>
        <v>91.462500000000006</v>
      </c>
      <c r="CK28" s="356">
        <f>[3]Milch!AW10</f>
        <v>1010.4783</v>
      </c>
      <c r="CL28" s="355"/>
      <c r="CM28" s="355">
        <f>[3]Milch!$CR10</f>
        <v>1515.7268000000001</v>
      </c>
      <c r="CN28" s="355">
        <f>[3]Milch!$CS10</f>
        <v>7307.8365999999996</v>
      </c>
      <c r="CO28" s="356">
        <f>[3]Milch!$CL10</f>
        <v>777.43580000000009</v>
      </c>
      <c r="CP28" s="356">
        <f>[3]Milch!$CM10</f>
        <v>2010.8025</v>
      </c>
      <c r="CQ28" s="355">
        <f>[3]Milch!$CH10</f>
        <v>151.8809</v>
      </c>
      <c r="CR28" s="355">
        <f>[3]Milch!$CI10</f>
        <v>1031.7609</v>
      </c>
      <c r="CS28" s="356">
        <f>[3]Milch!$CJ10</f>
        <v>160.46549999999999</v>
      </c>
      <c r="CT28" s="356">
        <f>[3]Milch!$CK10</f>
        <v>607.00800000000004</v>
      </c>
      <c r="CU28" s="355">
        <f>[3]Milch!$CN10</f>
        <v>326.79270000000002</v>
      </c>
      <c r="CV28" s="355">
        <f>[3]Milch!$CO10</f>
        <v>2034.5735</v>
      </c>
    </row>
    <row r="29" spans="1:100" s="217" customFormat="1" ht="12.75" x14ac:dyDescent="0.2">
      <c r="B29" s="218">
        <f>[3]Milch!$A11</f>
        <v>45200</v>
      </c>
      <c r="C29" s="290">
        <f>[3]Milch!$B11</f>
        <v>96.009156546312894</v>
      </c>
      <c r="D29" s="290">
        <f>[3]Milch!$C11</f>
        <v>76.331532489066902</v>
      </c>
      <c r="E29" s="290">
        <f t="shared" si="14"/>
        <v>19.677624057245993</v>
      </c>
      <c r="F29" s="415">
        <f t="shared" si="15"/>
        <v>0.25779154977747165</v>
      </c>
      <c r="G29" s="291"/>
      <c r="H29" s="355">
        <f>[3]Milch!$E11</f>
        <v>21819.43824656017</v>
      </c>
      <c r="I29" s="355">
        <f>[3]Milch!$F11</f>
        <v>252295.56175343983</v>
      </c>
      <c r="J29" s="308">
        <f t="shared" si="16"/>
        <v>7.9599577719424955E-2</v>
      </c>
      <c r="K29" s="308"/>
      <c r="L29" s="218">
        <f>[3]Milch!$A11</f>
        <v>45200</v>
      </c>
      <c r="M29" s="405" t="str">
        <f>'Früchte Daten'!BQ27</f>
        <v>4 W 40-43/23</v>
      </c>
      <c r="N29" s="290">
        <f>[3]Milch!$Z11</f>
        <v>2.0443480438092076</v>
      </c>
      <c r="O29" s="290">
        <f>[3]Milch!$AA11</f>
        <v>1.7818208417387313</v>
      </c>
      <c r="P29" s="292">
        <f>[3]Milch!$AB11</f>
        <v>1.8808546889093394</v>
      </c>
      <c r="Q29" s="292">
        <f>[3]Milch!$AC11</f>
        <v>1.489027109096994</v>
      </c>
      <c r="R29" s="290">
        <f>[3]Milch!$BN11</f>
        <v>11.958731026363369</v>
      </c>
      <c r="S29" s="290">
        <f>[3]Milch!$BO11</f>
        <v>8.7151978496498579</v>
      </c>
      <c r="T29" s="292">
        <f>[3]Milch!$BP11</f>
        <v>11.315830355755788</v>
      </c>
      <c r="U29" s="292">
        <f>[3]Milch!$BQ11</f>
        <v>7.3477747977810139</v>
      </c>
      <c r="V29" s="290">
        <f>[3]Milch!$BR11</f>
        <v>6.6987595250753147</v>
      </c>
      <c r="W29" s="290">
        <f>[3]Milch!$BS11</f>
        <v>4.7264055142832211</v>
      </c>
      <c r="X29" s="292">
        <f>[3]Milch!$BF11</f>
        <v>22.273133235032301</v>
      </c>
      <c r="Y29" s="292">
        <f>[3]Milch!$BG11</f>
        <v>19.905343262683228</v>
      </c>
      <c r="Z29" s="290">
        <f>[3]Milch!$BH11</f>
        <v>20.015998930433621</v>
      </c>
      <c r="AA29" s="290">
        <f>[3]Milch!$BI11</f>
        <v>14.795384244048854</v>
      </c>
      <c r="AB29" s="292"/>
      <c r="AC29" s="292">
        <f>[3]Milch!$AH11</f>
        <v>20.532160683959372</v>
      </c>
      <c r="AD29" s="292">
        <f>[3]Milch!$AI11</f>
        <v>18.36040418453965</v>
      </c>
      <c r="AE29" s="290">
        <f>[3]Milch!$AL11</f>
        <v>26.027408379390806</v>
      </c>
      <c r="AF29" s="290">
        <f>[3]Milch!$AM11</f>
        <v>20.483465257311142</v>
      </c>
      <c r="AG29" s="292">
        <f>[3]Milch!$AR11</f>
        <v>10.065563047626632</v>
      </c>
      <c r="AH29" s="292">
        <f>[3]Milch!$AS11</f>
        <v>8.0204635376468261</v>
      </c>
      <c r="AI29" s="290">
        <f>[3]Milch!$AN11</f>
        <v>17.225059572722365</v>
      </c>
      <c r="AJ29" s="290">
        <f>[3]Milch!$AO11</f>
        <v>12.748176918714957</v>
      </c>
      <c r="AK29" s="292">
        <f>[3]Milch!$AP11</f>
        <v>34.891720274568293</v>
      </c>
      <c r="AL29" s="292">
        <f>[3]Milch!$AQ11</f>
        <v>22.446089092360022</v>
      </c>
      <c r="AM29" s="290">
        <f>[3]Milch!$AJ11</f>
        <v>26.063205389306635</v>
      </c>
      <c r="AN29" s="290">
        <f>[3]Milch!$AK11</f>
        <v>20.083495321942902</v>
      </c>
      <c r="AO29" s="292"/>
      <c r="AP29" s="292">
        <f>[3]Milch!$CD11</f>
        <v>4.3764610698736313</v>
      </c>
      <c r="AQ29" s="292">
        <f>[3]Milch!$CE11</f>
        <v>3.8273894471282195</v>
      </c>
      <c r="AR29" s="290">
        <f>[3]Milch!$BZ11</f>
        <v>5.428174806555246</v>
      </c>
      <c r="AS29" s="290">
        <f>[3]Milch!$CA11</f>
        <v>4.7483161386847552</v>
      </c>
      <c r="AT29" s="292">
        <f>[3]Milch!$CB11</f>
        <v>5.9972102390833726</v>
      </c>
      <c r="AU29" s="292">
        <f>[3]Milch!$CC11</f>
        <v>5.1194933678522272</v>
      </c>
      <c r="AV29" s="290">
        <f>[3]Milch!$CF11</f>
        <v>5.4785262027619153</v>
      </c>
      <c r="AW29" s="290">
        <f>[3]Milch!$CG11</f>
        <v>4.125563807486194</v>
      </c>
      <c r="AX29" s="435" t="str">
        <f t="shared" si="12"/>
        <v>4</v>
      </c>
      <c r="AY29" s="218">
        <f>[3]Milch!$A11</f>
        <v>45200</v>
      </c>
      <c r="AZ29" s="405" t="str">
        <f>'Früchte Daten'!BQ27</f>
        <v>4 W 40-43/23</v>
      </c>
      <c r="BA29" s="527">
        <f>[3]Milch!$CX11</f>
        <v>3685.3097000000002</v>
      </c>
      <c r="BB29" s="527">
        <f>[3]Milch!$CY11</f>
        <v>18942.783899999999</v>
      </c>
      <c r="BC29" s="355">
        <f>[3]Milch!$AD11</f>
        <v>2366.3975</v>
      </c>
      <c r="BD29" s="355">
        <f>[3]Milch!$AE11</f>
        <v>4166.2214999999997</v>
      </c>
      <c r="BE29" s="356">
        <f>[3]Milch!$AF11</f>
        <v>1267.8812</v>
      </c>
      <c r="BF29" s="356">
        <f>[3]Milch!$AG11</f>
        <v>12941.2979</v>
      </c>
      <c r="BG29" s="355"/>
      <c r="BH29" s="355">
        <f>[3]Milch!$CV11</f>
        <v>182.51939999999999</v>
      </c>
      <c r="BI29" s="355">
        <f>[3]Milch!$CW11</f>
        <v>3109.8537999999999</v>
      </c>
      <c r="BJ29" s="356">
        <f>[3]Milch!$BT11</f>
        <v>47.566000000000003</v>
      </c>
      <c r="BK29" s="356">
        <f>[3]Milch!$BU11</f>
        <v>867.13319999999999</v>
      </c>
      <c r="BL29" s="355">
        <f>[3]Milch!$BV11</f>
        <v>12.874000000000001</v>
      </c>
      <c r="BM29" s="355">
        <f>[3]Milch!$BW11</f>
        <v>879.15830000000005</v>
      </c>
      <c r="BN29" s="356">
        <f>[3]Milch!$BX11</f>
        <v>56.43</v>
      </c>
      <c r="BO29" s="356">
        <f>[3]Milch!$BY11</f>
        <v>684.30290000000002</v>
      </c>
      <c r="BP29" s="355"/>
      <c r="BQ29" s="355">
        <f>[3]Milch!$CT11</f>
        <v>134.5907</v>
      </c>
      <c r="BR29" s="355">
        <f>[3]Milch!$CU11</f>
        <v>1247.4884</v>
      </c>
      <c r="BS29" s="356">
        <f>[3]Milch!$BJ11</f>
        <v>95.149899999999988</v>
      </c>
      <c r="BT29" s="356">
        <f>[3]Milch!$BK11</f>
        <v>295.80990000000003</v>
      </c>
      <c r="BU29" s="355">
        <f>[3]Milch!$BL11</f>
        <v>22.439</v>
      </c>
      <c r="BV29" s="355">
        <f>[3]Milch!$BM11</f>
        <v>880.39750000000004</v>
      </c>
      <c r="BW29" s="355"/>
      <c r="BX29" s="356">
        <f>[3]Milch!$CP11</f>
        <v>641.88959999999997</v>
      </c>
      <c r="BY29" s="356">
        <f>[3]Milch!$CQ11</f>
        <v>8018.1318000000001</v>
      </c>
      <c r="BZ29" s="355">
        <f>[3]Milch!AT11</f>
        <v>30.9726</v>
      </c>
      <c r="CA29" s="355">
        <f>[3]Milch!AU11</f>
        <v>195.66310000000001</v>
      </c>
      <c r="CB29" s="356">
        <f>[3]Milch!AX11</f>
        <v>78.724100000000007</v>
      </c>
      <c r="CC29" s="356">
        <f>[3]Milch!AY11</f>
        <v>648.27740000000006</v>
      </c>
      <c r="CD29" s="355">
        <f>[3]Milch!BD11</f>
        <v>35.1631</v>
      </c>
      <c r="CE29" s="355">
        <f>[3]Milch!BE11</f>
        <v>420.44049999999999</v>
      </c>
      <c r="CF29" s="356">
        <f>[3]Milch!AZ11</f>
        <v>80.196100000000001</v>
      </c>
      <c r="CG29" s="356">
        <f>[3]Milch!BA11</f>
        <v>921.9556</v>
      </c>
      <c r="CH29" s="355">
        <f>[3]Milch!BB11</f>
        <v>44.520800000000001</v>
      </c>
      <c r="CI29" s="355">
        <f>[3]Milch!BC11</f>
        <v>379.56790000000001</v>
      </c>
      <c r="CJ29" s="356">
        <f>[3]Milch!AV11</f>
        <v>71.786600000000007</v>
      </c>
      <c r="CK29" s="356">
        <f>[3]Milch!AW11</f>
        <v>958.14350000000002</v>
      </c>
      <c r="CL29" s="355"/>
      <c r="CM29" s="355">
        <f>[3]Milch!$CR11</f>
        <v>1503.9135000000001</v>
      </c>
      <c r="CN29" s="355">
        <f>[3]Milch!$CS11</f>
        <v>7291.7520000000004</v>
      </c>
      <c r="CO29" s="356">
        <f>[3]Milch!$CL11</f>
        <v>757.79230000000007</v>
      </c>
      <c r="CP29" s="356">
        <f>[3]Milch!$CM11</f>
        <v>2010.7664</v>
      </c>
      <c r="CQ29" s="355">
        <f>[3]Milch!$CH11</f>
        <v>159.994</v>
      </c>
      <c r="CR29" s="355">
        <f>[3]Milch!$CI11</f>
        <v>1078.3103000000001</v>
      </c>
      <c r="CS29" s="356">
        <f>[3]Milch!$CJ11</f>
        <v>139.2234</v>
      </c>
      <c r="CT29" s="356">
        <f>[3]Milch!$CK11</f>
        <v>557.06690000000003</v>
      </c>
      <c r="CU29" s="355">
        <f>[3]Milch!$CN11</f>
        <v>312.73230000000001</v>
      </c>
      <c r="CV29" s="355">
        <f>[3]Milch!$CO11</f>
        <v>2016.2688999999998</v>
      </c>
    </row>
    <row r="30" spans="1:100" s="217" customFormat="1" ht="12.75" x14ac:dyDescent="0.2">
      <c r="B30" s="218">
        <f>[3]Milch!$A12</f>
        <v>45170</v>
      </c>
      <c r="C30" s="290">
        <f>[3]Milch!$B12</f>
        <v>96.397384000000002</v>
      </c>
      <c r="D30" s="290">
        <f>[3]Milch!$C12</f>
        <v>77.030827000000002</v>
      </c>
      <c r="E30" s="290">
        <f t="shared" si="14"/>
        <v>19.366557</v>
      </c>
      <c r="F30" s="415">
        <f t="shared" si="15"/>
        <v>0.25141307388534195</v>
      </c>
      <c r="G30" s="291"/>
      <c r="H30" s="355">
        <f>[3]Milch!$E12</f>
        <v>19355.519342329015</v>
      </c>
      <c r="I30" s="355">
        <f>[3]Milch!$F12</f>
        <v>259576.480657671</v>
      </c>
      <c r="J30" s="308">
        <f t="shared" si="16"/>
        <v>6.9391533930596036E-2</v>
      </c>
      <c r="K30" s="308"/>
      <c r="L30" s="218">
        <f>[3]Milch!$A12</f>
        <v>45170</v>
      </c>
      <c r="M30" s="405" t="str">
        <f>'Früchte Daten'!BQ28</f>
        <v>5 W 35-39/23</v>
      </c>
      <c r="N30" s="290">
        <f>[3]Milch!$Z12</f>
        <v>2.0518917176682243</v>
      </c>
      <c r="O30" s="290">
        <f>[3]Milch!$AA12</f>
        <v>1.7842206391859121</v>
      </c>
      <c r="P30" s="292">
        <f>[3]Milch!$AB12</f>
        <v>1.942511086652855</v>
      </c>
      <c r="Q30" s="292">
        <f>[3]Milch!$AC12</f>
        <v>1.469525637195396</v>
      </c>
      <c r="R30" s="290">
        <f>[3]Milch!$BN12</f>
        <v>12.201431553832389</v>
      </c>
      <c r="S30" s="290">
        <f>[3]Milch!$BO12</f>
        <v>8.4076013881067553</v>
      </c>
      <c r="T30" s="292">
        <f>[3]Milch!$BP12</f>
        <v>11.764254628605149</v>
      </c>
      <c r="U30" s="292">
        <f>[3]Milch!$BQ12</f>
        <v>7.2530741688705129</v>
      </c>
      <c r="V30" s="290">
        <f>[3]Milch!$BR12</f>
        <v>6.710912720638218</v>
      </c>
      <c r="W30" s="290">
        <f>[3]Milch!$BS12</f>
        <v>4.7388584153433149</v>
      </c>
      <c r="X30" s="292">
        <f>[3]Milch!$BF12</f>
        <v>23.21083421932941</v>
      </c>
      <c r="Y30" s="292">
        <f>[3]Milch!$BG12</f>
        <v>19.644388573935263</v>
      </c>
      <c r="Z30" s="290">
        <f>[3]Milch!$BH12</f>
        <v>20.948113494136948</v>
      </c>
      <c r="AA30" s="290">
        <f>[3]Milch!$BI12</f>
        <v>14.846745696019513</v>
      </c>
      <c r="AB30" s="292"/>
      <c r="AC30" s="292">
        <f>[3]Milch!$AH12</f>
        <v>22.942996717749402</v>
      </c>
      <c r="AD30" s="292">
        <f>[3]Milch!$AI12</f>
        <v>18.068227180056102</v>
      </c>
      <c r="AE30" s="290">
        <f>[3]Milch!$AL12</f>
        <v>26.308793229095762</v>
      </c>
      <c r="AF30" s="290">
        <f>[3]Milch!$AM12</f>
        <v>20.433441124904139</v>
      </c>
      <c r="AG30" s="292">
        <f>[3]Milch!$AR12</f>
        <v>10.229588258693198</v>
      </c>
      <c r="AH30" s="292">
        <f>[3]Milch!$AS12</f>
        <v>7.8202791485059873</v>
      </c>
      <c r="AI30" s="290">
        <f>[3]Milch!$AN12</f>
        <v>16.401231721559462</v>
      </c>
      <c r="AJ30" s="290">
        <f>[3]Milch!$AO12</f>
        <v>12.865596243059271</v>
      </c>
      <c r="AK30" s="292">
        <f>[3]Milch!$AP12</f>
        <v>37.548269666432311</v>
      </c>
      <c r="AL30" s="292">
        <f>[3]Milch!$AQ12</f>
        <v>22.890439763501682</v>
      </c>
      <c r="AM30" s="290">
        <f>[3]Milch!$AJ12</f>
        <v>25.715340110223586</v>
      </c>
      <c r="AN30" s="290">
        <f>[3]Milch!$AK12</f>
        <v>20.124604536042998</v>
      </c>
      <c r="AO30" s="292"/>
      <c r="AP30" s="292">
        <f>[3]Milch!$CD12</f>
        <v>4.3872254593029183</v>
      </c>
      <c r="AQ30" s="292">
        <f>[3]Milch!$CE12</f>
        <v>3.9005983594806444</v>
      </c>
      <c r="AR30" s="290">
        <f>[3]Milch!$BZ12</f>
        <v>5.5537552270115755</v>
      </c>
      <c r="AS30" s="290">
        <f>[3]Milch!$CA12</f>
        <v>4.7819558812012151</v>
      </c>
      <c r="AT30" s="292">
        <f>[3]Milch!$CB12</f>
        <v>6.0901316674168129</v>
      </c>
      <c r="AU30" s="292">
        <f>[3]Milch!$CC12</f>
        <v>5.1343132802371798</v>
      </c>
      <c r="AV30" s="290">
        <f>[3]Milch!$CF12</f>
        <v>5.5902903170282165</v>
      </c>
      <c r="AW30" s="290">
        <f>[3]Milch!$CG12</f>
        <v>4.2070952129646271</v>
      </c>
      <c r="AX30" s="435" t="str">
        <f>LEFT(AZ30,1)</f>
        <v>5</v>
      </c>
      <c r="AY30" s="218">
        <f>[3]Milch!$A12</f>
        <v>45170</v>
      </c>
      <c r="AZ30" s="405" t="str">
        <f>'Früchte Daten'!BQ28</f>
        <v>5 W 35-39/23</v>
      </c>
      <c r="BA30" s="527">
        <f>[3]Milch!$CX12</f>
        <v>4468.8856999999998</v>
      </c>
      <c r="BB30" s="527">
        <f>[3]Milch!$CY12</f>
        <v>24283.364699999998</v>
      </c>
      <c r="BC30" s="355">
        <f>[3]Milch!$AD12</f>
        <v>2993.3562999999999</v>
      </c>
      <c r="BD30" s="355">
        <f>[3]Milch!$AE12</f>
        <v>5271.1361999999999</v>
      </c>
      <c r="BE30" s="356">
        <f>[3]Milch!$AF12</f>
        <v>1364.4108999999999</v>
      </c>
      <c r="BF30" s="356">
        <f>[3]Milch!$AG12</f>
        <v>16576.230100000001</v>
      </c>
      <c r="BG30" s="355"/>
      <c r="BH30" s="355">
        <f>[3]Milch!$CV12</f>
        <v>206.1054</v>
      </c>
      <c r="BI30" s="355">
        <f>[3]Milch!$CW12</f>
        <v>3854.9187000000002</v>
      </c>
      <c r="BJ30" s="356">
        <f>[3]Milch!$BT12</f>
        <v>50.295000000000002</v>
      </c>
      <c r="BK30" s="356">
        <f>[3]Milch!$BU12</f>
        <v>1106.6583999999998</v>
      </c>
      <c r="BL30" s="355">
        <f>[3]Milch!$BV12</f>
        <v>13.557</v>
      </c>
      <c r="BM30" s="355">
        <f>[3]Milch!$BW12</f>
        <v>1099.7443999999998</v>
      </c>
      <c r="BN30" s="356">
        <f>[3]Milch!$BX12</f>
        <v>65.168900000000008</v>
      </c>
      <c r="BO30" s="356">
        <f>[3]Milch!$BY12</f>
        <v>838.94259999999997</v>
      </c>
      <c r="BP30" s="355"/>
      <c r="BQ30" s="355">
        <f>[3]Milch!$CT12</f>
        <v>132.98740000000001</v>
      </c>
      <c r="BR30" s="355">
        <f>[3]Milch!$CU12</f>
        <v>1504.8161</v>
      </c>
      <c r="BS30" s="356">
        <f>[3]Milch!$BJ12</f>
        <v>96.407499999999999</v>
      </c>
      <c r="BT30" s="356">
        <f>[3]Milch!$BK12</f>
        <v>366.56190000000004</v>
      </c>
      <c r="BU30" s="355">
        <f>[3]Milch!$BL12</f>
        <v>16.459</v>
      </c>
      <c r="BV30" s="355">
        <f>[3]Milch!$BM12</f>
        <v>1042.9880000000001</v>
      </c>
      <c r="BW30" s="355"/>
      <c r="BX30" s="356">
        <f>[3]Milch!$CP12</f>
        <v>733.43209999999999</v>
      </c>
      <c r="BY30" s="356">
        <f>[3]Milch!$CQ12</f>
        <v>9459.5972000000002</v>
      </c>
      <c r="BZ30" s="355">
        <f>[3]Milch!AT12</f>
        <v>26.140599999999999</v>
      </c>
      <c r="CA30" s="355">
        <f>[3]Milch!AU12</f>
        <v>242.7449</v>
      </c>
      <c r="CB30" s="356">
        <f>[3]Milch!AX12</f>
        <v>87.409300000000002</v>
      </c>
      <c r="CC30" s="356">
        <f>[3]Milch!AY12</f>
        <v>840.2636</v>
      </c>
      <c r="CD30" s="355">
        <f>[3]Milch!BD12</f>
        <v>43.490900000000003</v>
      </c>
      <c r="CE30" s="355">
        <f>[3]Milch!BE12</f>
        <v>600.63369999999998</v>
      </c>
      <c r="CF30" s="356">
        <f>[3]Milch!AZ12</f>
        <v>152.24220000000003</v>
      </c>
      <c r="CG30" s="356">
        <f>[3]Milch!BA12</f>
        <v>1464.2552000000001</v>
      </c>
      <c r="CH30" s="355">
        <f>[3]Milch!BB12</f>
        <v>38.402999999999999</v>
      </c>
      <c r="CI30" s="355">
        <f>[3]Milch!BC12</f>
        <v>450.03280000000001</v>
      </c>
      <c r="CJ30" s="356">
        <f>[3]Milch!AV12</f>
        <v>32.7879</v>
      </c>
      <c r="CK30" s="356">
        <f>[3]Milch!AW12</f>
        <v>647.65700000000004</v>
      </c>
      <c r="CL30" s="355"/>
      <c r="CM30" s="355">
        <f>[3]Milch!$CR12</f>
        <v>1864.5663</v>
      </c>
      <c r="CN30" s="355">
        <f>[3]Milch!$CS12</f>
        <v>9075.980599999999</v>
      </c>
      <c r="CO30" s="356">
        <f>[3]Milch!$CL12</f>
        <v>982.41809999999998</v>
      </c>
      <c r="CP30" s="356">
        <f>[3]Milch!$CM12</f>
        <v>2580.89</v>
      </c>
      <c r="CQ30" s="355">
        <f>[3]Milch!$CH12</f>
        <v>208.60389999999998</v>
      </c>
      <c r="CR30" s="355">
        <f>[3]Milch!$CI12</f>
        <v>1436.4625000000001</v>
      </c>
      <c r="CS30" s="356">
        <f>[3]Milch!$CJ12</f>
        <v>162.85729999999998</v>
      </c>
      <c r="CT30" s="356">
        <f>[3]Milch!$CK12</f>
        <v>711.42630000000008</v>
      </c>
      <c r="CU30" s="355">
        <f>[3]Milch!$CN12</f>
        <v>330.57309999999995</v>
      </c>
      <c r="CV30" s="355">
        <f>[3]Milch!$CO12</f>
        <v>2484.3539000000001</v>
      </c>
    </row>
    <row r="31" spans="1:100" s="217" customFormat="1" ht="12.75" x14ac:dyDescent="0.2">
      <c r="B31" s="218">
        <f>[3]Milch!$A13</f>
        <v>45139</v>
      </c>
      <c r="C31" s="290">
        <f>[3]Milch!$B13</f>
        <v>96.151764999999997</v>
      </c>
      <c r="D31" s="290">
        <f>[3]Milch!$C13</f>
        <v>76.636551999999995</v>
      </c>
      <c r="E31" s="290">
        <f t="shared" si="14"/>
        <v>19.515213000000003</v>
      </c>
      <c r="F31" s="415">
        <f t="shared" si="15"/>
        <v>0.25464628158114433</v>
      </c>
      <c r="G31" s="291"/>
      <c r="H31" s="355">
        <f>[3]Milch!$E13</f>
        <v>17955.07498641243</v>
      </c>
      <c r="I31" s="355">
        <f>[3]Milch!$F13</f>
        <v>231568.92501358758</v>
      </c>
      <c r="J31" s="308">
        <f t="shared" si="16"/>
        <v>7.1957306657525644E-2</v>
      </c>
      <c r="K31" s="308"/>
      <c r="L31" s="218">
        <f>[3]Milch!$A13</f>
        <v>45139</v>
      </c>
      <c r="M31" s="405" t="str">
        <f>'Früchte Daten'!BQ29</f>
        <v>4 W 31-34/23</v>
      </c>
      <c r="N31" s="290">
        <f>[3]Milch!$Z13</f>
        <v>2.0568119471556892</v>
      </c>
      <c r="O31" s="290">
        <f>[3]Milch!$AA13</f>
        <v>1.8013790101859724</v>
      </c>
      <c r="P31" s="292">
        <f>[3]Milch!$AB13</f>
        <v>1.9279683787624697</v>
      </c>
      <c r="Q31" s="292">
        <f>[3]Milch!$AC13</f>
        <v>1.4940994848779816</v>
      </c>
      <c r="R31" s="290">
        <f>[3]Milch!$BN13</f>
        <v>12.36938760397897</v>
      </c>
      <c r="S31" s="290">
        <f>[3]Milch!$BO13</f>
        <v>8.5830361744044694</v>
      </c>
      <c r="T31" s="292">
        <f>[3]Milch!$BP13</f>
        <v>11.752037368316438</v>
      </c>
      <c r="U31" s="292">
        <f>[3]Milch!$BQ13</f>
        <v>7.3039233010451303</v>
      </c>
      <c r="V31" s="290">
        <f>[3]Milch!$BR13</f>
        <v>6.6823148758088893</v>
      </c>
      <c r="W31" s="290">
        <f>[3]Milch!$BS13</f>
        <v>4.6685588848552699</v>
      </c>
      <c r="X31" s="292">
        <f>[3]Milch!$BF13</f>
        <v>23.232432699669904</v>
      </c>
      <c r="Y31" s="292">
        <f>[3]Milch!$BG13</f>
        <v>19.827858526227406</v>
      </c>
      <c r="Z31" s="290">
        <f>[3]Milch!$BH13</f>
        <v>20.678264950388844</v>
      </c>
      <c r="AA31" s="290">
        <f>[3]Milch!$BI13</f>
        <v>14.910634961573887</v>
      </c>
      <c r="AB31" s="292"/>
      <c r="AC31" s="292">
        <f>[3]Milch!$AH13</f>
        <v>23.718982775005266</v>
      </c>
      <c r="AD31" s="292">
        <f>[3]Milch!$AI13</f>
        <v>17.575954555580307</v>
      </c>
      <c r="AE31" s="290">
        <f>[3]Milch!$AL13</f>
        <v>26.883903770356671</v>
      </c>
      <c r="AF31" s="290">
        <f>[3]Milch!$AM13</f>
        <v>21.129894916001973</v>
      </c>
      <c r="AG31" s="292">
        <f>[3]Milch!$AR13</f>
        <v>10.106821268606751</v>
      </c>
      <c r="AH31" s="292">
        <f>[3]Milch!$AS13</f>
        <v>7.9580652274936758</v>
      </c>
      <c r="AI31" s="290">
        <f>[3]Milch!$AN13</f>
        <v>16.784655812301228</v>
      </c>
      <c r="AJ31" s="290">
        <f>[3]Milch!$AO13</f>
        <v>13.319220388342016</v>
      </c>
      <c r="AK31" s="292">
        <f>[3]Milch!$AP13</f>
        <v>36.984797754146065</v>
      </c>
      <c r="AL31" s="292">
        <f>[3]Milch!$AQ13</f>
        <v>22.323195985534888</v>
      </c>
      <c r="AM31" s="290">
        <f>[3]Milch!$AJ13</f>
        <v>26.968019782147717</v>
      </c>
      <c r="AN31" s="290">
        <f>[3]Milch!$AK13</f>
        <v>21.409859884339848</v>
      </c>
      <c r="AO31" s="292"/>
      <c r="AP31" s="292">
        <f>[3]Milch!$CD13</f>
        <v>4.4151257282622929</v>
      </c>
      <c r="AQ31" s="292">
        <f>[3]Milch!$CE13</f>
        <v>3.8732542167038337</v>
      </c>
      <c r="AR31" s="290">
        <f>[3]Milch!$BZ13</f>
        <v>5.5842551786167753</v>
      </c>
      <c r="AS31" s="290">
        <f>[3]Milch!$CA13</f>
        <v>4.7230753935937413</v>
      </c>
      <c r="AT31" s="292">
        <f>[3]Milch!$CB13</f>
        <v>6.0381512130201713</v>
      </c>
      <c r="AU31" s="292">
        <f>[3]Milch!$CC13</f>
        <v>5.0328759536003451</v>
      </c>
      <c r="AV31" s="290">
        <f>[3]Milch!$CF13</f>
        <v>5.5514034318167189</v>
      </c>
      <c r="AW31" s="290">
        <f>[3]Milch!$CG13</f>
        <v>4.1749827647751427</v>
      </c>
      <c r="AX31" s="435" t="str">
        <f t="shared" ref="AX31:AX62" si="17">LEFT(AZ31,1)</f>
        <v>4</v>
      </c>
      <c r="AY31" s="218">
        <f>[3]Milch!$A13</f>
        <v>45139</v>
      </c>
      <c r="AZ31" s="405" t="str">
        <f>'Früchte Daten'!BQ29</f>
        <v>4 W 31-34/23</v>
      </c>
      <c r="BA31" s="527">
        <f>[3]Milch!$CX13</f>
        <v>3574.7883999999999</v>
      </c>
      <c r="BB31" s="527">
        <f>[3]Milch!$CY13</f>
        <v>18122.504000000001</v>
      </c>
      <c r="BC31" s="355">
        <f>[3]Milch!$AD13</f>
        <v>2344.1161000000002</v>
      </c>
      <c r="BD31" s="355">
        <f>[3]Milch!$AE13</f>
        <v>4158.2578999999996</v>
      </c>
      <c r="BE31" s="356">
        <f>[3]Milch!$AF13</f>
        <v>1160.0558000000001</v>
      </c>
      <c r="BF31" s="356">
        <f>[3]Milch!$AG13</f>
        <v>12089.698699999999</v>
      </c>
      <c r="BG31" s="355"/>
      <c r="BH31" s="355">
        <f>[3]Milch!$CV13</f>
        <v>160.79479999999998</v>
      </c>
      <c r="BI31" s="355">
        <f>[3]Milch!$CW13</f>
        <v>2915.2755999999999</v>
      </c>
      <c r="BJ31" s="356">
        <f>[3]Milch!$BT13</f>
        <v>40.512999999999998</v>
      </c>
      <c r="BK31" s="356">
        <f>[3]Milch!$BU13</f>
        <v>811.12599999999998</v>
      </c>
      <c r="BL31" s="355">
        <f>[3]Milch!$BV13</f>
        <v>10.061999999999999</v>
      </c>
      <c r="BM31" s="355">
        <f>[3]Milch!$BW13</f>
        <v>796.23509999999999</v>
      </c>
      <c r="BN31" s="356">
        <f>[3]Milch!$BX13</f>
        <v>51.613999999999997</v>
      </c>
      <c r="BO31" s="356">
        <f>[3]Milch!$BY13</f>
        <v>669.56690000000003</v>
      </c>
      <c r="BP31" s="355"/>
      <c r="BQ31" s="355">
        <f>[3]Milch!$CT13</f>
        <v>109.6067</v>
      </c>
      <c r="BR31" s="355">
        <f>[3]Milch!$CU13</f>
        <v>1091.913</v>
      </c>
      <c r="BS31" s="356">
        <f>[3]Milch!$BJ13</f>
        <v>78.885199999999998</v>
      </c>
      <c r="BT31" s="356">
        <f>[3]Milch!$BK13</f>
        <v>283.93390000000005</v>
      </c>
      <c r="BU31" s="355">
        <f>[3]Milch!$BL13</f>
        <v>14.916</v>
      </c>
      <c r="BV31" s="355">
        <f>[3]Milch!$BM13</f>
        <v>729.30869999999993</v>
      </c>
      <c r="BW31" s="355"/>
      <c r="BX31" s="356">
        <f>[3]Milch!$CP13</f>
        <v>704.11759999999992</v>
      </c>
      <c r="BY31" s="356">
        <f>[3]Milch!$CQ13</f>
        <v>7387.3557000000001</v>
      </c>
      <c r="BZ31" s="355">
        <f>[3]Milch!AT13</f>
        <v>17.5733</v>
      </c>
      <c r="CA31" s="355">
        <f>[3]Milch!AU13</f>
        <v>224.45</v>
      </c>
      <c r="CB31" s="356">
        <f>[3]Milch!AX13</f>
        <v>72.1815</v>
      </c>
      <c r="CC31" s="356">
        <f>[3]Milch!AY13</f>
        <v>597.0557</v>
      </c>
      <c r="CD31" s="355">
        <f>[3]Milch!BD13</f>
        <v>36.5929</v>
      </c>
      <c r="CE31" s="355">
        <f>[3]Milch!BE13</f>
        <v>502.89529999999996</v>
      </c>
      <c r="CF31" s="356">
        <f>[3]Milch!AZ13</f>
        <v>190.57770000000002</v>
      </c>
      <c r="CG31" s="356">
        <f>[3]Milch!BA13</f>
        <v>1385.4231000000002</v>
      </c>
      <c r="CH31" s="355">
        <f>[3]Milch!BB13</f>
        <v>36.974800000000002</v>
      </c>
      <c r="CI31" s="355">
        <f>[3]Milch!BC13</f>
        <v>344.91270000000003</v>
      </c>
      <c r="CJ31" s="356">
        <f>[3]Milch!AV13</f>
        <v>14.4777</v>
      </c>
      <c r="CK31" s="356">
        <f>[3]Milch!AW13</f>
        <v>271.1046</v>
      </c>
      <c r="CL31" s="355"/>
      <c r="CM31" s="355">
        <f>[3]Milch!$CR13</f>
        <v>1564.8883999999998</v>
      </c>
      <c r="CN31" s="355">
        <f>[3]Milch!$CS13</f>
        <v>7330.1588000000002</v>
      </c>
      <c r="CO31" s="356">
        <f>[3]Milch!$CL13</f>
        <v>841.48940000000005</v>
      </c>
      <c r="CP31" s="356">
        <f>[3]Milch!$CM13</f>
        <v>2193.3779</v>
      </c>
      <c r="CQ31" s="355">
        <f>[3]Milch!$CH13</f>
        <v>159.87860000000001</v>
      </c>
      <c r="CR31" s="355">
        <f>[3]Milch!$CI13</f>
        <v>1218.1088</v>
      </c>
      <c r="CS31" s="356">
        <f>[3]Milch!$CJ13</f>
        <v>134.499</v>
      </c>
      <c r="CT31" s="356">
        <f>[3]Milch!$CK13</f>
        <v>589.30610000000001</v>
      </c>
      <c r="CU31" s="355">
        <f>[3]Milch!$CN13</f>
        <v>281.09309999999999</v>
      </c>
      <c r="CV31" s="355">
        <f>[3]Milch!$CO13</f>
        <v>1876.97</v>
      </c>
    </row>
    <row r="32" spans="1:100" s="217" customFormat="1" ht="12.75" x14ac:dyDescent="0.2">
      <c r="B32" s="218">
        <f>[3]Milch!$A14</f>
        <v>45108</v>
      </c>
      <c r="C32" s="290">
        <f>[3]Milch!$B14</f>
        <v>95.228468000000007</v>
      </c>
      <c r="D32" s="290">
        <f>[3]Milch!$C14</f>
        <v>76.008889999999994</v>
      </c>
      <c r="E32" s="290">
        <f t="shared" si="14"/>
        <v>19.219578000000013</v>
      </c>
      <c r="F32" s="415">
        <f t="shared" si="15"/>
        <v>0.25285960629079063</v>
      </c>
      <c r="G32" s="291"/>
      <c r="H32" s="355">
        <f>[3]Milch!$E14</f>
        <v>17453.662972590137</v>
      </c>
      <c r="I32" s="355">
        <f>[3]Milch!$F14</f>
        <v>237584.33702740987</v>
      </c>
      <c r="J32" s="308">
        <f t="shared" si="16"/>
        <v>6.8435538910241359E-2</v>
      </c>
      <c r="K32" s="308"/>
      <c r="L32" s="218">
        <f>[3]Milch!$A14</f>
        <v>45108</v>
      </c>
      <c r="M32" s="405" t="str">
        <f>'Früchte Daten'!BQ30</f>
        <v>4 W 27-30/23</v>
      </c>
      <c r="N32" s="290">
        <f>[3]Milch!$Z14</f>
        <v>2.0507903724849372</v>
      </c>
      <c r="O32" s="290">
        <f>[3]Milch!$AA14</f>
        <v>1.8044020846289426</v>
      </c>
      <c r="P32" s="292">
        <f>[3]Milch!$AB14</f>
        <v>1.9286334693840068</v>
      </c>
      <c r="Q32" s="292">
        <f>[3]Milch!$AC14</f>
        <v>1.4947993333071081</v>
      </c>
      <c r="R32" s="290">
        <f>[3]Milch!$BN14</f>
        <v>12.547495895585902</v>
      </c>
      <c r="S32" s="290">
        <f>[3]Milch!$BO14</f>
        <v>8.2831360355196662</v>
      </c>
      <c r="T32" s="292">
        <f>[3]Milch!$BP14</f>
        <v>11.616652021089632</v>
      </c>
      <c r="U32" s="292">
        <f>[3]Milch!$BQ14</f>
        <v>7.6861258837842756</v>
      </c>
      <c r="V32" s="290">
        <f>[3]Milch!$BR14</f>
        <v>6.6708495190058779</v>
      </c>
      <c r="W32" s="290">
        <f>[3]Milch!$BS14</f>
        <v>4.7215790508967599</v>
      </c>
      <c r="X32" s="292">
        <f>[3]Milch!$BF14</f>
        <v>23.238235243523434</v>
      </c>
      <c r="Y32" s="292">
        <f>[3]Milch!$BG14</f>
        <v>19.45615435998597</v>
      </c>
      <c r="Z32" s="290">
        <f>[3]Milch!$BH14</f>
        <v>20.285330433113685</v>
      </c>
      <c r="AA32" s="290">
        <f>[3]Milch!$BI14</f>
        <v>14.904430793850565</v>
      </c>
      <c r="AB32" s="292"/>
      <c r="AC32" s="292">
        <f>[3]Milch!$AH14</f>
        <v>22.628894912217351</v>
      </c>
      <c r="AD32" s="292">
        <f>[3]Milch!$AI14</f>
        <v>18.917826927991307</v>
      </c>
      <c r="AE32" s="290">
        <f>[3]Milch!$AL14</f>
        <v>26.755074530455392</v>
      </c>
      <c r="AF32" s="290">
        <f>[3]Milch!$AM14</f>
        <v>20.791134706306327</v>
      </c>
      <c r="AG32" s="292">
        <f>[3]Milch!$AR14</f>
        <v>10.202849478914736</v>
      </c>
      <c r="AH32" s="292">
        <f>[3]Milch!$AS14</f>
        <v>7.973768177188969</v>
      </c>
      <c r="AI32" s="290">
        <f>[3]Milch!$AN14</f>
        <v>17.774054231920122</v>
      </c>
      <c r="AJ32" s="290">
        <f>[3]Milch!$AO14</f>
        <v>13.31082115195178</v>
      </c>
      <c r="AK32" s="292">
        <f>[3]Milch!$AP14</f>
        <v>33.722739538270439</v>
      </c>
      <c r="AL32" s="292">
        <f>[3]Milch!$AQ14</f>
        <v>22.463182581325093</v>
      </c>
      <c r="AM32" s="290">
        <f>[3]Milch!$AJ14</f>
        <v>20.622953855923235</v>
      </c>
      <c r="AN32" s="290">
        <f>[3]Milch!$AK14</f>
        <v>19.858551213042379</v>
      </c>
      <c r="AO32" s="292"/>
      <c r="AP32" s="292">
        <f>[3]Milch!$CD14</f>
        <v>4.423392884598913</v>
      </c>
      <c r="AQ32" s="292">
        <f>[3]Milch!$CE14</f>
        <v>3.9471868825036123</v>
      </c>
      <c r="AR32" s="290">
        <f>[3]Milch!$BZ14</f>
        <v>5.5126831336153295</v>
      </c>
      <c r="AS32" s="290">
        <f>[3]Milch!$CA14</f>
        <v>4.7926130891246252</v>
      </c>
      <c r="AT32" s="292">
        <f>[3]Milch!$CB14</f>
        <v>5.8569151647323254</v>
      </c>
      <c r="AU32" s="292">
        <f>[3]Milch!$CC14</f>
        <v>5.1940768213167789</v>
      </c>
      <c r="AV32" s="290">
        <f>[3]Milch!$CF14</f>
        <v>5.6169069617752827</v>
      </c>
      <c r="AW32" s="290">
        <f>[3]Milch!$CG14</f>
        <v>4.1461845030345383</v>
      </c>
      <c r="AX32" s="435" t="str">
        <f t="shared" si="17"/>
        <v>4</v>
      </c>
      <c r="AY32" s="218">
        <f>[3]Milch!$A14</f>
        <v>45108</v>
      </c>
      <c r="AZ32" s="405" t="str">
        <f>'Früchte Daten'!BQ30</f>
        <v>4 W 27-30/23</v>
      </c>
      <c r="BA32" s="527">
        <f>[3]Milch!$CX14</f>
        <v>3194.6196</v>
      </c>
      <c r="BB32" s="527">
        <f>[3]Milch!$CY14</f>
        <v>16747.692500000001</v>
      </c>
      <c r="BC32" s="355">
        <f>[3]Milch!$AD14</f>
        <v>2083.5365999999999</v>
      </c>
      <c r="BD32" s="355">
        <f>[3]Milch!$AE14</f>
        <v>3688.5797000000002</v>
      </c>
      <c r="BE32" s="356">
        <f>[3]Milch!$AF14</f>
        <v>1045.3948</v>
      </c>
      <c r="BF32" s="356">
        <f>[3]Milch!$AG14</f>
        <v>11373.2726</v>
      </c>
      <c r="BG32" s="355"/>
      <c r="BH32" s="355">
        <f>[3]Milch!$CV14</f>
        <v>148.86199999999999</v>
      </c>
      <c r="BI32" s="355">
        <f>[3]Milch!$CW14</f>
        <v>2669.2146000000002</v>
      </c>
      <c r="BJ32" s="356">
        <f>[3]Milch!$BT14</f>
        <v>36.424199999999999</v>
      </c>
      <c r="BK32" s="356">
        <f>[3]Milch!$BU14</f>
        <v>825.23299999999995</v>
      </c>
      <c r="BL32" s="355">
        <f>[3]Milch!$BV14</f>
        <v>9.1039999999999992</v>
      </c>
      <c r="BM32" s="355">
        <f>[3]Milch!$BW14</f>
        <v>658.29130000000009</v>
      </c>
      <c r="BN32" s="356">
        <f>[3]Milch!$BX14</f>
        <v>49.168999999999997</v>
      </c>
      <c r="BO32" s="356">
        <f>[3]Milch!$BY14</f>
        <v>625.81389999999999</v>
      </c>
      <c r="BP32" s="355"/>
      <c r="BQ32" s="355">
        <f>[3]Milch!$CT14</f>
        <v>100.01339999999999</v>
      </c>
      <c r="BR32" s="355">
        <f>[3]Milch!$CU14</f>
        <v>1034.3222000000001</v>
      </c>
      <c r="BS32" s="356">
        <f>[3]Milch!$BJ14</f>
        <v>69.759199999999993</v>
      </c>
      <c r="BT32" s="356">
        <f>[3]Milch!$BK14</f>
        <v>281.1454</v>
      </c>
      <c r="BU32" s="355">
        <f>[3]Milch!$BL14</f>
        <v>15.631</v>
      </c>
      <c r="BV32" s="355">
        <f>[3]Milch!$BM14</f>
        <v>671.87959999999998</v>
      </c>
      <c r="BW32" s="355"/>
      <c r="BX32" s="356">
        <f>[3]Milch!$CP14</f>
        <v>630.36649999999997</v>
      </c>
      <c r="BY32" s="356">
        <f>[3]Milch!$CQ14</f>
        <v>7057.4602999999997</v>
      </c>
      <c r="BZ32" s="355">
        <f>[3]Milch!AT14</f>
        <v>21.8779</v>
      </c>
      <c r="CA32" s="355">
        <f>[3]Milch!AU14</f>
        <v>177.26609999999999</v>
      </c>
      <c r="CB32" s="356">
        <f>[3]Milch!AX14</f>
        <v>73.070800000000006</v>
      </c>
      <c r="CC32" s="356">
        <f>[3]Milch!AY14</f>
        <v>597.42859999999996</v>
      </c>
      <c r="CD32" s="355">
        <f>[3]Milch!BD14</f>
        <v>38.659699999999994</v>
      </c>
      <c r="CE32" s="355">
        <f>[3]Milch!BE14</f>
        <v>473.96629999999999</v>
      </c>
      <c r="CF32" s="356">
        <f>[3]Milch!AZ14</f>
        <v>155.5984</v>
      </c>
      <c r="CG32" s="356">
        <f>[3]Milch!BA14</f>
        <v>1322.8453</v>
      </c>
      <c r="CH32" s="355">
        <f>[3]Milch!BB14</f>
        <v>35.020499999999998</v>
      </c>
      <c r="CI32" s="355">
        <f>[3]Milch!BC14</f>
        <v>319.67070000000001</v>
      </c>
      <c r="CJ32" s="356">
        <f>[3]Milch!AV14</f>
        <v>11.3384</v>
      </c>
      <c r="CK32" s="356">
        <f>[3]Milch!AW14</f>
        <v>245.34179999999998</v>
      </c>
      <c r="CL32" s="355"/>
      <c r="CM32" s="355">
        <f>[3]Milch!$CR14</f>
        <v>1448.6781000000001</v>
      </c>
      <c r="CN32" s="355">
        <f>[3]Milch!$CS14</f>
        <v>6890.3225999999995</v>
      </c>
      <c r="CO32" s="356">
        <f>[3]Milch!$CL14</f>
        <v>775.26480000000004</v>
      </c>
      <c r="CP32" s="356">
        <f>[3]Milch!$CM14</f>
        <v>2032.0463</v>
      </c>
      <c r="CQ32" s="355">
        <f>[3]Milch!$CH14</f>
        <v>141.7749</v>
      </c>
      <c r="CR32" s="355">
        <f>[3]Milch!$CI14</f>
        <v>1045.0186999999999</v>
      </c>
      <c r="CS32" s="356">
        <f>[3]Milch!$CJ14</f>
        <v>143.6148</v>
      </c>
      <c r="CT32" s="356">
        <f>[3]Milch!$CK14</f>
        <v>552.20349999999996</v>
      </c>
      <c r="CU32" s="355">
        <f>[3]Milch!$CN14</f>
        <v>234.90559999999999</v>
      </c>
      <c r="CV32" s="355">
        <f>[3]Milch!$CO14</f>
        <v>1784.3403000000001</v>
      </c>
    </row>
    <row r="33" spans="2:100" s="217" customFormat="1" ht="12.75" x14ac:dyDescent="0.2">
      <c r="B33" s="218">
        <f>[3]Milch!$A15</f>
        <v>45078</v>
      </c>
      <c r="C33" s="290">
        <f>[3]Milch!$B15</f>
        <v>90.428150000000002</v>
      </c>
      <c r="D33" s="290">
        <f>[3]Milch!$C15</f>
        <v>73.977695999999995</v>
      </c>
      <c r="E33" s="290">
        <f t="shared" si="14"/>
        <v>16.450454000000008</v>
      </c>
      <c r="F33" s="415">
        <f t="shared" si="15"/>
        <v>0.22237045608990047</v>
      </c>
      <c r="G33" s="291"/>
      <c r="H33" s="355">
        <f>[3]Milch!$E15</f>
        <v>19202.319356151267</v>
      </c>
      <c r="I33" s="355">
        <f>[3]Milch!$F15</f>
        <v>243740.68064384873</v>
      </c>
      <c r="J33" s="308">
        <f t="shared" si="16"/>
        <v>7.3028448584488911E-2</v>
      </c>
      <c r="K33" s="308"/>
      <c r="L33" s="218">
        <f>[3]Milch!$A15</f>
        <v>45078</v>
      </c>
      <c r="M33" s="405" t="str">
        <f>'Früchte Daten'!BQ31</f>
        <v>5 W 22-26/23</v>
      </c>
      <c r="N33" s="290">
        <f>[3]Milch!$Z15</f>
        <v>2.048121360450776</v>
      </c>
      <c r="O33" s="290">
        <f>[3]Milch!$AA15</f>
        <v>1.785764786774837</v>
      </c>
      <c r="P33" s="292">
        <f>[3]Milch!$AB15</f>
        <v>1.94074343622951</v>
      </c>
      <c r="Q33" s="292">
        <f>[3]Milch!$AC15</f>
        <v>1.4860522606667306</v>
      </c>
      <c r="R33" s="290">
        <f>[3]Milch!$BN15</f>
        <v>12.516045986320023</v>
      </c>
      <c r="S33" s="290">
        <f>[3]Milch!$BO15</f>
        <v>8.3854218725518432</v>
      </c>
      <c r="T33" s="292">
        <f>[3]Milch!$BP15</f>
        <v>11.545651129264776</v>
      </c>
      <c r="U33" s="292">
        <f>[3]Milch!$BQ15</f>
        <v>7.5949321952507107</v>
      </c>
      <c r="V33" s="290">
        <f>[3]Milch!$BR15</f>
        <v>6.3604701725777959</v>
      </c>
      <c r="W33" s="290">
        <f>[3]Milch!$BS15</f>
        <v>4.7113324662530029</v>
      </c>
      <c r="X33" s="292">
        <f>[3]Milch!$BF15</f>
        <v>22.874911058619897</v>
      </c>
      <c r="Y33" s="292">
        <f>[3]Milch!$BG15</f>
        <v>19.491823999868888</v>
      </c>
      <c r="Z33" s="290">
        <f>[3]Milch!$BH15</f>
        <v>20.358488172997653</v>
      </c>
      <c r="AA33" s="290">
        <f>[3]Milch!$BI15</f>
        <v>14.837565331071927</v>
      </c>
      <c r="AB33" s="292"/>
      <c r="AC33" s="292">
        <f>[3]Milch!$AH15</f>
        <v>21.910600093504598</v>
      </c>
      <c r="AD33" s="292">
        <f>[3]Milch!$AI15</f>
        <v>19.329313683501841</v>
      </c>
      <c r="AE33" s="290">
        <f>[3]Milch!$AL15</f>
        <v>27.492969982109468</v>
      </c>
      <c r="AF33" s="290">
        <f>[3]Milch!$AM15</f>
        <v>20.312445388293234</v>
      </c>
      <c r="AG33" s="292">
        <f>[3]Milch!$AR15</f>
        <v>10.030642283413211</v>
      </c>
      <c r="AH33" s="292">
        <f>[3]Milch!$AS15</f>
        <v>8.0557118450671918</v>
      </c>
      <c r="AI33" s="290">
        <f>[3]Milch!$AN15</f>
        <v>17.619731580042817</v>
      </c>
      <c r="AJ33" s="290">
        <f>[3]Milch!$AO15</f>
        <v>13.31463512895005</v>
      </c>
      <c r="AK33" s="292">
        <f>[3]Milch!$AP15</f>
        <v>37.001065001173302</v>
      </c>
      <c r="AL33" s="292">
        <f>[3]Milch!$AQ15</f>
        <v>22.768487381631385</v>
      </c>
      <c r="AM33" s="290">
        <f>[3]Milch!$AJ15</f>
        <v>25.99784261906046</v>
      </c>
      <c r="AN33" s="290">
        <f>[3]Milch!$AK15</f>
        <v>21.633206823941798</v>
      </c>
      <c r="AO33" s="292"/>
      <c r="AP33" s="292">
        <f>[3]Milch!$CD15</f>
        <v>4.2744766026338175</v>
      </c>
      <c r="AQ33" s="292">
        <f>[3]Milch!$CE15</f>
        <v>3.8201150518167397</v>
      </c>
      <c r="AR33" s="290">
        <f>[3]Milch!$BZ15</f>
        <v>5.470732761868109</v>
      </c>
      <c r="AS33" s="290">
        <f>[3]Milch!$CA15</f>
        <v>4.7862511235992118</v>
      </c>
      <c r="AT33" s="292">
        <f>[3]Milch!$CB15</f>
        <v>5.8869121640343591</v>
      </c>
      <c r="AU33" s="292">
        <f>[3]Milch!$CC15</f>
        <v>5.1218977375599604</v>
      </c>
      <c r="AV33" s="290">
        <f>[3]Milch!$CF15</f>
        <v>5.551836737228828</v>
      </c>
      <c r="AW33" s="290">
        <f>[3]Milch!$CG15</f>
        <v>4.1181997749986197</v>
      </c>
      <c r="AX33" s="435" t="str">
        <f t="shared" si="17"/>
        <v>5</v>
      </c>
      <c r="AY33" s="218">
        <f>[3]Milch!$A15</f>
        <v>45078</v>
      </c>
      <c r="AZ33" s="405" t="str">
        <f>'Früchte Daten'!BQ31</f>
        <v>5 W 22-26/23</v>
      </c>
      <c r="BA33" s="527">
        <f>[3]Milch!$CX15</f>
        <v>4415.1025999999993</v>
      </c>
      <c r="BB33" s="527">
        <f>[3]Milch!$CY15</f>
        <v>22412.105899999999</v>
      </c>
      <c r="BC33" s="355">
        <f>[3]Milch!$AD15</f>
        <v>2932.4544999999998</v>
      </c>
      <c r="BD33" s="355">
        <f>[3]Milch!$AE15</f>
        <v>4920.5473000000002</v>
      </c>
      <c r="BE33" s="356">
        <f>[3]Milch!$AF15</f>
        <v>1352.6028999999999</v>
      </c>
      <c r="BF33" s="356">
        <f>[3]Milch!$AG15</f>
        <v>15148.214699999999</v>
      </c>
      <c r="BG33" s="355"/>
      <c r="BH33" s="355">
        <f>[3]Milch!$CV15</f>
        <v>207.53110000000001</v>
      </c>
      <c r="BI33" s="355">
        <f>[3]Milch!$CW15</f>
        <v>3579.6518999999998</v>
      </c>
      <c r="BJ33" s="356">
        <f>[3]Milch!$BT15</f>
        <v>50.380199999999995</v>
      </c>
      <c r="BK33" s="356">
        <f>[3]Milch!$BU15</f>
        <v>1063.2998</v>
      </c>
      <c r="BL33" s="355">
        <f>[3]Milch!$BV15</f>
        <v>12.486000000000001</v>
      </c>
      <c r="BM33" s="355">
        <f>[3]Milch!$BW15</f>
        <v>928.55590000000007</v>
      </c>
      <c r="BN33" s="356">
        <f>[3]Milch!$BX15</f>
        <v>73.59</v>
      </c>
      <c r="BO33" s="356">
        <f>[3]Milch!$BY15</f>
        <v>833.14080000000001</v>
      </c>
      <c r="BP33" s="355"/>
      <c r="BQ33" s="355">
        <f>[3]Milch!$CT15</f>
        <v>122.1087</v>
      </c>
      <c r="BR33" s="355">
        <f>[3]Milch!$CU15</f>
        <v>1406.6523</v>
      </c>
      <c r="BS33" s="356">
        <f>[3]Milch!$BJ15</f>
        <v>89.665800000000004</v>
      </c>
      <c r="BT33" s="356">
        <f>[3]Milch!$BK15</f>
        <v>341.6952</v>
      </c>
      <c r="BU33" s="355">
        <f>[3]Milch!$BL15</f>
        <v>15.769</v>
      </c>
      <c r="BV33" s="355">
        <f>[3]Milch!$BM15</f>
        <v>956.45530000000008</v>
      </c>
      <c r="BW33" s="355"/>
      <c r="BX33" s="356">
        <f>[3]Milch!$CP15</f>
        <v>816.61400000000003</v>
      </c>
      <c r="BY33" s="356">
        <f>[3]Milch!$CQ15</f>
        <v>9027.8153999999995</v>
      </c>
      <c r="BZ33" s="355">
        <f>[3]Milch!AT15</f>
        <v>25.2394</v>
      </c>
      <c r="CA33" s="355">
        <f>[3]Milch!AU15</f>
        <v>240.0292</v>
      </c>
      <c r="CB33" s="356">
        <f>[3]Milch!AX15</f>
        <v>71.713899999999995</v>
      </c>
      <c r="CC33" s="356">
        <f>[3]Milch!AY15</f>
        <v>765.5181</v>
      </c>
      <c r="CD33" s="355">
        <f>[3]Milch!BD15</f>
        <v>51.056899999999999</v>
      </c>
      <c r="CE33" s="355">
        <f>[3]Milch!BE15</f>
        <v>645.02800000000002</v>
      </c>
      <c r="CF33" s="356">
        <f>[3]Milch!AZ15</f>
        <v>215.2448</v>
      </c>
      <c r="CG33" s="356">
        <f>[3]Milch!BA15</f>
        <v>1776.5056999999999</v>
      </c>
      <c r="CH33" s="355">
        <f>[3]Milch!BB15</f>
        <v>38.779300000000006</v>
      </c>
      <c r="CI33" s="355">
        <f>[3]Milch!BC15</f>
        <v>400.41230000000002</v>
      </c>
      <c r="CJ33" s="356">
        <f>[3]Milch!AV15</f>
        <v>7.4163999999999994</v>
      </c>
      <c r="CK33" s="356">
        <f>[3]Milch!AW15</f>
        <v>198.27250000000001</v>
      </c>
      <c r="CL33" s="355"/>
      <c r="CM33" s="355">
        <f>[3]Milch!$CR15</f>
        <v>2000.0366999999999</v>
      </c>
      <c r="CN33" s="355">
        <f>[3]Milch!$CS15</f>
        <v>9347.6169000000009</v>
      </c>
      <c r="CO33" s="356">
        <f>[3]Milch!$CL15</f>
        <v>1083.1732</v>
      </c>
      <c r="CP33" s="356">
        <f>[3]Milch!$CM15</f>
        <v>2768.1787999999997</v>
      </c>
      <c r="CQ33" s="355">
        <f>[3]Milch!$CH15</f>
        <v>208.38829999999999</v>
      </c>
      <c r="CR33" s="355">
        <f>[3]Milch!$CI15</f>
        <v>1470.6088999999999</v>
      </c>
      <c r="CS33" s="356">
        <f>[3]Milch!$CJ15</f>
        <v>180.45</v>
      </c>
      <c r="CT33" s="356">
        <f>[3]Milch!$CK15</f>
        <v>745.4076</v>
      </c>
      <c r="CU33" s="355">
        <f>[3]Milch!$CN15</f>
        <v>354.23140000000001</v>
      </c>
      <c r="CV33" s="355">
        <f>[3]Milch!$CO15</f>
        <v>2392.9630999999999</v>
      </c>
    </row>
    <row r="34" spans="2:100" s="217" customFormat="1" ht="12.75" x14ac:dyDescent="0.2">
      <c r="B34" s="218">
        <f>[3]Milch!$A16</f>
        <v>45047</v>
      </c>
      <c r="C34" s="290">
        <f>[3]Milch!$B16</f>
        <v>85.189777000000007</v>
      </c>
      <c r="D34" s="290">
        <f>[3]Milch!$C16</f>
        <v>72.177311000000003</v>
      </c>
      <c r="E34" s="290">
        <f t="shared" si="14"/>
        <v>13.012466000000003</v>
      </c>
      <c r="F34" s="415">
        <f t="shared" si="15"/>
        <v>0.18028471578831762</v>
      </c>
      <c r="G34" s="291"/>
      <c r="H34" s="355">
        <f>[3]Milch!$E16</f>
        <v>24939.217205461187</v>
      </c>
      <c r="I34" s="355">
        <f>[3]Milch!$F16</f>
        <v>284094.78279453883</v>
      </c>
      <c r="J34" s="308">
        <f t="shared" ref="J34:J87" si="18">H34/(H34+I34)</f>
        <v>8.0700561120980827E-2</v>
      </c>
      <c r="K34" s="308"/>
      <c r="L34" s="218">
        <f>[3]Milch!$A16</f>
        <v>45047</v>
      </c>
      <c r="M34" s="405" t="str">
        <f>'Früchte Daten'!BQ32</f>
        <v>4 W 18-21/23</v>
      </c>
      <c r="N34" s="290">
        <f>[3]Milch!$Z16</f>
        <v>2.0477977729617156</v>
      </c>
      <c r="O34" s="290">
        <f>[3]Milch!$AA16</f>
        <v>1.7897777492608287</v>
      </c>
      <c r="P34" s="292">
        <f>[3]Milch!$AB16</f>
        <v>1.9574950232108808</v>
      </c>
      <c r="Q34" s="292">
        <f>[3]Milch!$AC16</f>
        <v>1.4713841888425729</v>
      </c>
      <c r="R34" s="290">
        <f>[3]Milch!$BN16</f>
        <v>12.180775991963836</v>
      </c>
      <c r="S34" s="290">
        <f>[3]Milch!$BO16</f>
        <v>8.4387695459254282</v>
      </c>
      <c r="T34" s="292">
        <f>[3]Milch!$BP16</f>
        <v>11.242969887364954</v>
      </c>
      <c r="U34" s="292">
        <f>[3]Milch!$BQ16</f>
        <v>7.549671663788752</v>
      </c>
      <c r="V34" s="290">
        <f>[3]Milch!$BR16</f>
        <v>6.6652304572938919</v>
      </c>
      <c r="W34" s="290">
        <f>[3]Milch!$BS16</f>
        <v>4.6661062133149311</v>
      </c>
      <c r="X34" s="292">
        <f>[3]Milch!$BF16</f>
        <v>22.567039939723212</v>
      </c>
      <c r="Y34" s="292">
        <f>[3]Milch!$BG16</f>
        <v>19.573777029227021</v>
      </c>
      <c r="Z34" s="290">
        <f>[3]Milch!$BH16</f>
        <v>19.890007403847402</v>
      </c>
      <c r="AA34" s="290">
        <f>[3]Milch!$BI16</f>
        <v>14.643056291740493</v>
      </c>
      <c r="AB34" s="292"/>
      <c r="AC34" s="292">
        <f>[3]Milch!$AH16</f>
        <v>22.926068152488579</v>
      </c>
      <c r="AD34" s="292">
        <f>[3]Milch!$AI16</f>
        <v>17.736611851868624</v>
      </c>
      <c r="AE34" s="290">
        <f>[3]Milch!$AL16</f>
        <v>28.328821794478671</v>
      </c>
      <c r="AF34" s="290">
        <f>[3]Milch!$AM16</f>
        <v>20.304634866698191</v>
      </c>
      <c r="AG34" s="292">
        <f>[3]Milch!$AR16</f>
        <v>9.9138832592741792</v>
      </c>
      <c r="AH34" s="292">
        <f>[3]Milch!$AS16</f>
        <v>7.9580384928932064</v>
      </c>
      <c r="AI34" s="290">
        <f>[3]Milch!$AN16</f>
        <v>16.374367108511407</v>
      </c>
      <c r="AJ34" s="290">
        <f>[3]Milch!$AO16</f>
        <v>12.931784602611108</v>
      </c>
      <c r="AK34" s="292">
        <f>[3]Milch!$AP16</f>
        <v>36.215290430012736</v>
      </c>
      <c r="AL34" s="292">
        <f>[3]Milch!$AQ16</f>
        <v>22.793470696192159</v>
      </c>
      <c r="AM34" s="290">
        <f>[3]Milch!$AJ16</f>
        <v>26.73188547277509</v>
      </c>
      <c r="AN34" s="290">
        <f>[3]Milch!$AK16</f>
        <v>20.965791264611614</v>
      </c>
      <c r="AO34" s="292"/>
      <c r="AP34" s="292">
        <f>[3]Milch!$CD16</f>
        <v>4.4158365154147194</v>
      </c>
      <c r="AQ34" s="292">
        <f>[3]Milch!$CE16</f>
        <v>3.8636232776851851</v>
      </c>
      <c r="AR34" s="290">
        <f>[3]Milch!$BZ16</f>
        <v>5.6123878016749105</v>
      </c>
      <c r="AS34" s="290">
        <f>[3]Milch!$CA16</f>
        <v>4.7593529676839532</v>
      </c>
      <c r="AT34" s="292">
        <f>[3]Milch!$CB16</f>
        <v>6.1458463574464863</v>
      </c>
      <c r="AU34" s="292">
        <f>[3]Milch!$CC16</f>
        <v>5.0859791766242672</v>
      </c>
      <c r="AV34" s="290">
        <f>[3]Milch!$CF16</f>
        <v>5.3403936577098206</v>
      </c>
      <c r="AW34" s="290">
        <f>[3]Milch!$CG16</f>
        <v>4.0601770718192638</v>
      </c>
      <c r="AX34" s="435" t="str">
        <f t="shared" si="17"/>
        <v>4</v>
      </c>
      <c r="AY34" s="218">
        <f>[3]Milch!$A16</f>
        <v>45047</v>
      </c>
      <c r="AZ34" s="405" t="str">
        <f>'Früchte Daten'!BQ32</f>
        <v>4 W 18-21/23</v>
      </c>
      <c r="BA34" s="527">
        <f>[3]Milch!$CX16</f>
        <v>3777.4287999999997</v>
      </c>
      <c r="BB34" s="527">
        <f>[3]Milch!$CY16</f>
        <v>19535.128800000002</v>
      </c>
      <c r="BC34" s="355">
        <f>[3]Milch!$AD16</f>
        <v>2505.9201000000003</v>
      </c>
      <c r="BD34" s="355">
        <f>[3]Milch!$AE16</f>
        <v>4072.4319</v>
      </c>
      <c r="BE34" s="356">
        <f>[3]Milch!$AF16</f>
        <v>1155.5141000000001</v>
      </c>
      <c r="BF34" s="356">
        <f>[3]Milch!$AG16</f>
        <v>13430.653699999999</v>
      </c>
      <c r="BG34" s="355"/>
      <c r="BH34" s="355">
        <f>[3]Milch!$CV16</f>
        <v>180.74299999999999</v>
      </c>
      <c r="BI34" s="355">
        <f>[3]Milch!$CW16</f>
        <v>3273.6722</v>
      </c>
      <c r="BJ34" s="356">
        <f>[3]Milch!$BT16</f>
        <v>47.783999999999999</v>
      </c>
      <c r="BK34" s="356">
        <f>[3]Milch!$BU16</f>
        <v>975.53579999999999</v>
      </c>
      <c r="BL34" s="355">
        <f>[3]Milch!$BV16</f>
        <v>13.051</v>
      </c>
      <c r="BM34" s="355">
        <f>[3]Milch!$BW16</f>
        <v>858.43409999999994</v>
      </c>
      <c r="BN34" s="356">
        <f>[3]Milch!$BX16</f>
        <v>55.238</v>
      </c>
      <c r="BO34" s="356">
        <f>[3]Milch!$BY16</f>
        <v>736.01130000000001</v>
      </c>
      <c r="BP34" s="355"/>
      <c r="BQ34" s="355">
        <f>[3]Milch!$CT16</f>
        <v>131.6207</v>
      </c>
      <c r="BR34" s="355">
        <f>[3]Milch!$CU16</f>
        <v>1221.7223999999999</v>
      </c>
      <c r="BS34" s="356">
        <f>[3]Milch!$BJ16</f>
        <v>94.497399999999999</v>
      </c>
      <c r="BT34" s="356">
        <f>[3]Milch!$BK16</f>
        <v>295.1481</v>
      </c>
      <c r="BU34" s="355">
        <f>[3]Milch!$BL16</f>
        <v>23.0961</v>
      </c>
      <c r="BV34" s="355">
        <f>[3]Milch!$BM16</f>
        <v>838.78380000000004</v>
      </c>
      <c r="BW34" s="355"/>
      <c r="BX34" s="356">
        <f>[3]Milch!$CP16</f>
        <v>636.43949999999995</v>
      </c>
      <c r="BY34" s="356">
        <f>[3]Milch!$CQ16</f>
        <v>7445.3927000000003</v>
      </c>
      <c r="BZ34" s="355">
        <f>[3]Milch!AT16</f>
        <v>28.670999999999999</v>
      </c>
      <c r="CA34" s="355">
        <f>[3]Milch!AU16</f>
        <v>203.16290000000001</v>
      </c>
      <c r="CB34" s="356">
        <f>[3]Milch!AX16</f>
        <v>63.267400000000002</v>
      </c>
      <c r="CC34" s="356">
        <f>[3]Milch!AY16</f>
        <v>691.93359999999996</v>
      </c>
      <c r="CD34" s="355">
        <f>[3]Milch!BD16</f>
        <v>39.720500000000001</v>
      </c>
      <c r="CE34" s="355">
        <f>[3]Milch!BE16</f>
        <v>504.52429999999998</v>
      </c>
      <c r="CF34" s="356">
        <f>[3]Milch!AZ16</f>
        <v>152.63279999999997</v>
      </c>
      <c r="CG34" s="356">
        <f>[3]Milch!BA16</f>
        <v>1230.6723</v>
      </c>
      <c r="CH34" s="355">
        <f>[3]Milch!BB16</f>
        <v>40.835999999999999</v>
      </c>
      <c r="CI34" s="355">
        <f>[3]Milch!BC16</f>
        <v>372.15300000000002</v>
      </c>
      <c r="CJ34" s="356">
        <f>[3]Milch!AV16</f>
        <v>8.7071000000000005</v>
      </c>
      <c r="CK34" s="356">
        <f>[3]Milch!AW16</f>
        <v>236.8664</v>
      </c>
      <c r="CL34" s="355"/>
      <c r="CM34" s="355">
        <f>[3]Milch!$CR16</f>
        <v>1638.3266000000001</v>
      </c>
      <c r="CN34" s="355">
        <f>[3]Milch!$CS16</f>
        <v>7393.7716</v>
      </c>
      <c r="CO34" s="356">
        <f>[3]Milch!$CL16</f>
        <v>816.10630000000003</v>
      </c>
      <c r="CP34" s="356">
        <f>[3]Milch!$CM16</f>
        <v>2074.7440999999999</v>
      </c>
      <c r="CQ34" s="355">
        <f>[3]Milch!$CH16</f>
        <v>191.5804</v>
      </c>
      <c r="CR34" s="355">
        <f>[3]Milch!$CI16</f>
        <v>1222.9621000000002</v>
      </c>
      <c r="CS34" s="356">
        <f>[3]Milch!$CJ16</f>
        <v>153.2414</v>
      </c>
      <c r="CT34" s="356">
        <f>[3]Milch!$CK16</f>
        <v>568.87030000000004</v>
      </c>
      <c r="CU34" s="355">
        <f>[3]Milch!$CN16</f>
        <v>328.28520000000003</v>
      </c>
      <c r="CV34" s="355">
        <f>[3]Milch!$CO16</f>
        <v>2011.9406999999999</v>
      </c>
    </row>
    <row r="35" spans="2:100" s="217" customFormat="1" ht="12.75" customHeight="1" x14ac:dyDescent="0.2">
      <c r="B35" s="218">
        <f>[3]Milch!$A17</f>
        <v>45017</v>
      </c>
      <c r="C35" s="290">
        <f>[3]Milch!$B17</f>
        <v>85.895403000000002</v>
      </c>
      <c r="D35" s="290">
        <f>[3]Milch!$C17</f>
        <v>72.684769000000003</v>
      </c>
      <c r="E35" s="290">
        <f t="shared" si="14"/>
        <v>13.210633999999999</v>
      </c>
      <c r="F35" s="415">
        <f t="shared" si="15"/>
        <v>0.18175243839600008</v>
      </c>
      <c r="G35" s="291"/>
      <c r="H35" s="355">
        <f>[3]Milch!$E17</f>
        <v>24386.725479384979</v>
      </c>
      <c r="I35" s="355">
        <f>[3]Milch!$F17</f>
        <v>286015.274520615</v>
      </c>
      <c r="J35" s="308">
        <f t="shared" si="18"/>
        <v>7.8564975352558866E-2</v>
      </c>
      <c r="K35" s="308"/>
      <c r="L35" s="218">
        <f>[3]Milch!$A17</f>
        <v>45017</v>
      </c>
      <c r="M35" s="405" t="str">
        <f>'Früchte Daten'!BQ33</f>
        <v>4 W 14-17/23</v>
      </c>
      <c r="N35" s="290">
        <f>[3]Milch!$Z17</f>
        <v>2.0494458439317449</v>
      </c>
      <c r="O35" s="290">
        <f>[3]Milch!$AA17</f>
        <v>1.8026124248220081</v>
      </c>
      <c r="P35" s="292">
        <f>[3]Milch!$AB17</f>
        <v>1.9422238742745039</v>
      </c>
      <c r="Q35" s="292">
        <f>[3]Milch!$AC17</f>
        <v>1.4555582955700261</v>
      </c>
      <c r="R35" s="290">
        <f>[3]Milch!$BN17</f>
        <v>12.452268940613594</v>
      </c>
      <c r="S35" s="290">
        <f>[3]Milch!$BO17</f>
        <v>8.5408021746907394</v>
      </c>
      <c r="T35" s="292">
        <f>[3]Milch!$BP17</f>
        <v>11.702752588074793</v>
      </c>
      <c r="U35" s="292">
        <f>[3]Milch!$BQ17</f>
        <v>7.3365055100574246</v>
      </c>
      <c r="V35" s="290">
        <f>[3]Milch!$BR17</f>
        <v>6.5683288991155537</v>
      </c>
      <c r="W35" s="290">
        <f>[3]Milch!$BS17</f>
        <v>4.6299520346016285</v>
      </c>
      <c r="X35" s="292">
        <f>[3]Milch!$BF17</f>
        <v>23.270558124082015</v>
      </c>
      <c r="Y35" s="292">
        <f>[3]Milch!$BG17</f>
        <v>19.211718338903061</v>
      </c>
      <c r="Z35" s="290">
        <f>[3]Milch!$BH17</f>
        <v>20.964662081151008</v>
      </c>
      <c r="AA35" s="290">
        <f>[3]Milch!$BI17</f>
        <v>14.760530612952836</v>
      </c>
      <c r="AB35" s="292"/>
      <c r="AC35" s="292">
        <f>[3]Milch!$AH17</f>
        <v>20.323358236522498</v>
      </c>
      <c r="AD35" s="292">
        <f>[3]Milch!$AI17</f>
        <v>17.210947306369075</v>
      </c>
      <c r="AE35" s="290">
        <f>[3]Milch!$AL17</f>
        <v>27.874342027635223</v>
      </c>
      <c r="AF35" s="290">
        <f>[3]Milch!$AM17</f>
        <v>20.323992104830687</v>
      </c>
      <c r="AG35" s="292">
        <f>[3]Milch!$AR17</f>
        <v>9.8507115650351587</v>
      </c>
      <c r="AH35" s="292">
        <f>[3]Milch!$AS17</f>
        <v>7.7648241905670057</v>
      </c>
      <c r="AI35" s="290">
        <f>[3]Milch!$AN17</f>
        <v>16.48365491883478</v>
      </c>
      <c r="AJ35" s="290">
        <f>[3]Milch!$AO17</f>
        <v>12.825287641145275</v>
      </c>
      <c r="AK35" s="292">
        <f>[3]Milch!$AP17</f>
        <v>37.040315067994101</v>
      </c>
      <c r="AL35" s="292">
        <f>[3]Milch!$AQ17</f>
        <v>23.013817455989287</v>
      </c>
      <c r="AM35" s="290">
        <f>[3]Milch!$AJ17</f>
        <v>24.347590771532754</v>
      </c>
      <c r="AN35" s="290">
        <f>[3]Milch!$AK17</f>
        <v>21.649407390177355</v>
      </c>
      <c r="AO35" s="292"/>
      <c r="AP35" s="292">
        <f>[3]Milch!$CD17</f>
        <v>4.3232412331244259</v>
      </c>
      <c r="AQ35" s="292">
        <f>[3]Milch!$CE17</f>
        <v>3.83390864478072</v>
      </c>
      <c r="AR35" s="290">
        <f>[3]Milch!$BZ17</f>
        <v>5.525180772820308</v>
      </c>
      <c r="AS35" s="290">
        <f>[3]Milch!$CA17</f>
        <v>4.7866778970688317</v>
      </c>
      <c r="AT35" s="292">
        <f>[3]Milch!$CB17</f>
        <v>6.0862094516810936</v>
      </c>
      <c r="AU35" s="292">
        <f>[3]Milch!$CC17</f>
        <v>5.0919681705903796</v>
      </c>
      <c r="AV35" s="290">
        <f>[3]Milch!$CF17</f>
        <v>5.3437121230904365</v>
      </c>
      <c r="AW35" s="290">
        <f>[3]Milch!$CG17</f>
        <v>4.1055385993107292</v>
      </c>
      <c r="AX35" s="435" t="str">
        <f t="shared" si="17"/>
        <v>4</v>
      </c>
      <c r="AY35" s="218">
        <f>[3]Milch!$A17</f>
        <v>45017</v>
      </c>
      <c r="AZ35" s="405" t="str">
        <f>'Früchte Daten'!BQ33</f>
        <v>4 W 14-17/23</v>
      </c>
      <c r="BA35" s="527">
        <f>[3]Milch!$CX17</f>
        <v>3749.5827000000004</v>
      </c>
      <c r="BB35" s="527">
        <f>[3]Milch!$CY17</f>
        <v>19403.604199999998</v>
      </c>
      <c r="BC35" s="355">
        <f>[3]Milch!$AD17</f>
        <v>2469.2772999999997</v>
      </c>
      <c r="BD35" s="355">
        <f>[3]Milch!$AE17</f>
        <v>3997.6958999999997</v>
      </c>
      <c r="BE35" s="356">
        <f>[3]Milch!$AF17</f>
        <v>1173.4898999999998</v>
      </c>
      <c r="BF35" s="356">
        <f>[3]Milch!$AG17</f>
        <v>13468.298699999999</v>
      </c>
      <c r="BG35" s="355"/>
      <c r="BH35" s="355">
        <f>[3]Milch!$CV17</f>
        <v>179.5934</v>
      </c>
      <c r="BI35" s="355">
        <f>[3]Milch!$CW17</f>
        <v>3410.7251000000001</v>
      </c>
      <c r="BJ35" s="356">
        <f>[3]Milch!$BT17</f>
        <v>46.274900000000002</v>
      </c>
      <c r="BK35" s="356">
        <f>[3]Milch!$BU17</f>
        <v>1025.3228000000001</v>
      </c>
      <c r="BL35" s="355">
        <f>[3]Milch!$BV17</f>
        <v>12.461</v>
      </c>
      <c r="BM35" s="355">
        <f>[3]Milch!$BW17</f>
        <v>945.00830000000008</v>
      </c>
      <c r="BN35" s="356">
        <f>[3]Milch!$BX17</f>
        <v>55.628</v>
      </c>
      <c r="BO35" s="356">
        <f>[3]Milch!$BY17</f>
        <v>757.42100000000005</v>
      </c>
      <c r="BP35" s="355"/>
      <c r="BQ35" s="355">
        <f>[3]Milch!$CT17</f>
        <v>120.93049999999999</v>
      </c>
      <c r="BR35" s="355">
        <f>[3]Milch!$CU17</f>
        <v>1309.0356999999999</v>
      </c>
      <c r="BS35" s="356">
        <f>[3]Milch!$BJ17</f>
        <v>89.394100000000009</v>
      </c>
      <c r="BT35" s="356">
        <f>[3]Milch!$BK17</f>
        <v>318.50759999999997</v>
      </c>
      <c r="BU35" s="355">
        <f>[3]Milch!$BL17</f>
        <v>15.847</v>
      </c>
      <c r="BV35" s="355">
        <f>[3]Milch!$BM17</f>
        <v>905.18709999999999</v>
      </c>
      <c r="BW35" s="355"/>
      <c r="BX35" s="356">
        <f>[3]Milch!$CP17</f>
        <v>618.24059999999997</v>
      </c>
      <c r="BY35" s="356">
        <f>[3]Milch!$CQ17</f>
        <v>7264.5958000000001</v>
      </c>
      <c r="BZ35" s="355">
        <f>[3]Milch!AT17</f>
        <v>26.529400000000003</v>
      </c>
      <c r="CA35" s="355">
        <f>[3]Milch!AU17</f>
        <v>216.45689999999999</v>
      </c>
      <c r="CB35" s="356">
        <f>[3]Milch!AX17</f>
        <v>65.257300000000001</v>
      </c>
      <c r="CC35" s="356">
        <f>[3]Milch!AY17</f>
        <v>700.98559999999998</v>
      </c>
      <c r="CD35" s="355">
        <f>[3]Milch!BD17</f>
        <v>39.223399999999998</v>
      </c>
      <c r="CE35" s="355">
        <f>[3]Milch!BE17</f>
        <v>475.47790000000003</v>
      </c>
      <c r="CF35" s="356">
        <f>[3]Milch!AZ17</f>
        <v>125.40469999999999</v>
      </c>
      <c r="CG35" s="356">
        <f>[3]Milch!BA17</f>
        <v>1018.5781999999999</v>
      </c>
      <c r="CH35" s="355">
        <f>[3]Milch!BB17</f>
        <v>38.4298</v>
      </c>
      <c r="CI35" s="355">
        <f>[3]Milch!BC17</f>
        <v>362.5197</v>
      </c>
      <c r="CJ35" s="356">
        <f>[3]Milch!AV17</f>
        <v>14.8367</v>
      </c>
      <c r="CK35" s="356">
        <f>[3]Milch!AW17</f>
        <v>299.21879999999999</v>
      </c>
      <c r="CL35" s="355"/>
      <c r="CM35" s="355">
        <f>[3]Milch!$CR17</f>
        <v>1540.3806999999999</v>
      </c>
      <c r="CN35" s="355">
        <f>[3]Milch!$CS17</f>
        <v>7271.3840999999993</v>
      </c>
      <c r="CO35" s="356">
        <f>[3]Milch!$CL17</f>
        <v>783.60299999999995</v>
      </c>
      <c r="CP35" s="356">
        <f>[3]Milch!$CM17</f>
        <v>2055.7271000000001</v>
      </c>
      <c r="CQ35" s="355">
        <f>[3]Milch!$CH17</f>
        <v>174.22420000000002</v>
      </c>
      <c r="CR35" s="355">
        <f>[3]Milch!$CI17</f>
        <v>1129.5528999999999</v>
      </c>
      <c r="CS35" s="356">
        <f>[3]Milch!$CJ17</f>
        <v>168.69379999999998</v>
      </c>
      <c r="CT35" s="356">
        <f>[3]Milch!$CK17</f>
        <v>580.98469999999998</v>
      </c>
      <c r="CU35" s="355">
        <f>[3]Milch!$CN17</f>
        <v>282.32900000000001</v>
      </c>
      <c r="CV35" s="355">
        <f>[3]Milch!$CO17</f>
        <v>1970.9224999999999</v>
      </c>
    </row>
    <row r="36" spans="2:100" s="217" customFormat="1" ht="12.75" x14ac:dyDescent="0.2">
      <c r="B36" s="218">
        <f>[3]Milch!$A18</f>
        <v>44986</v>
      </c>
      <c r="C36" s="290">
        <f>[3]Milch!$B18</f>
        <v>86.024959999999993</v>
      </c>
      <c r="D36" s="290">
        <f>[3]Milch!$C18</f>
        <v>73.414398000000006</v>
      </c>
      <c r="E36" s="290">
        <f t="shared" si="14"/>
        <v>12.610561999999987</v>
      </c>
      <c r="F36" s="415">
        <f t="shared" si="15"/>
        <v>0.17177232727563863</v>
      </c>
      <c r="G36" s="291"/>
      <c r="H36" s="355">
        <f>[3]Milch!$E18</f>
        <v>23406</v>
      </c>
      <c r="I36" s="355">
        <f>[3]Milch!$F18</f>
        <v>283820</v>
      </c>
      <c r="J36" s="308">
        <f t="shared" si="18"/>
        <v>7.6184958304310185E-2</v>
      </c>
      <c r="K36" s="308"/>
      <c r="L36" s="218">
        <f>[3]Milch!$A18</f>
        <v>44986</v>
      </c>
      <c r="M36" s="405" t="str">
        <f>'Früchte Daten'!BQ34</f>
        <v>5 W 09-13/23</v>
      </c>
      <c r="N36" s="290">
        <f>[3]Milch!$Z18</f>
        <v>2.049135949019099</v>
      </c>
      <c r="O36" s="290">
        <f>[3]Milch!$AA18</f>
        <v>1.7856868009667102</v>
      </c>
      <c r="P36" s="292">
        <f>[3]Milch!$AB18</f>
        <v>1.9923899814817687</v>
      </c>
      <c r="Q36" s="292">
        <f>[3]Milch!$AC18</f>
        <v>1.4577378429590944</v>
      </c>
      <c r="R36" s="290">
        <f>[3]Milch!$BN18</f>
        <v>12.558197059227703</v>
      </c>
      <c r="S36" s="290">
        <f>[3]Milch!$BO18</f>
        <v>8.5310428030172751</v>
      </c>
      <c r="T36" s="292">
        <f>[3]Milch!$BP18</f>
        <v>11.711710606989577</v>
      </c>
      <c r="U36" s="292">
        <f>[3]Milch!$BQ18</f>
        <v>7.1617963651864747</v>
      </c>
      <c r="V36" s="290">
        <f>[3]Milch!$BR18</f>
        <v>6.6519957576826219</v>
      </c>
      <c r="W36" s="290">
        <f>[3]Milch!$BS18</f>
        <v>4.6352979834433601</v>
      </c>
      <c r="X36" s="292">
        <f>[3]Milch!$BF18</f>
        <v>23.555855232243822</v>
      </c>
      <c r="Y36" s="292">
        <f>[3]Milch!$BG18</f>
        <v>19.042110888333063</v>
      </c>
      <c r="Z36" s="290">
        <f>[3]Milch!$BH18</f>
        <v>20.370087620369567</v>
      </c>
      <c r="AA36" s="290">
        <f>[3]Milch!$BI18</f>
        <v>14.485842324989131</v>
      </c>
      <c r="AB36" s="292"/>
      <c r="AC36" s="292">
        <f>[3]Milch!$AH18</f>
        <v>21.988516660198481</v>
      </c>
      <c r="AD36" s="292">
        <f>[3]Milch!$AI18</f>
        <v>19.422084454370751</v>
      </c>
      <c r="AE36" s="290">
        <f>[3]Milch!$AL18</f>
        <v>26.463137373231554</v>
      </c>
      <c r="AF36" s="290">
        <f>[3]Milch!$AM18</f>
        <v>19.676764657304293</v>
      </c>
      <c r="AG36" s="292">
        <f>[3]Milch!$AR18</f>
        <v>10.219277579640373</v>
      </c>
      <c r="AH36" s="292">
        <f>[3]Milch!$AS18</f>
        <v>7.9716968302754383</v>
      </c>
      <c r="AI36" s="290">
        <f>[3]Milch!$AN18</f>
        <v>16.832254709158853</v>
      </c>
      <c r="AJ36" s="290">
        <f>[3]Milch!$AO18</f>
        <v>12.273205036275273</v>
      </c>
      <c r="AK36" s="292">
        <f>[3]Milch!$AP18</f>
        <v>34.544340438591597</v>
      </c>
      <c r="AL36" s="292">
        <f>[3]Milch!$AQ18</f>
        <v>22.384950256922664</v>
      </c>
      <c r="AM36" s="290">
        <f>[3]Milch!$AJ18</f>
        <v>22.748349023719374</v>
      </c>
      <c r="AN36" s="290">
        <f>[3]Milch!$AK18</f>
        <v>20.313633077323693</v>
      </c>
      <c r="AO36" s="292"/>
      <c r="AP36" s="292">
        <f>[3]Milch!$CD18</f>
        <v>4.4157819490320316</v>
      </c>
      <c r="AQ36" s="292">
        <f>[3]Milch!$CE18</f>
        <v>3.8171875136689879</v>
      </c>
      <c r="AR36" s="290">
        <f>[3]Milch!$BZ18</f>
        <v>5.3975775406914952</v>
      </c>
      <c r="AS36" s="290">
        <f>[3]Milch!$CA18</f>
        <v>4.6609890593638807</v>
      </c>
      <c r="AT36" s="292">
        <f>[3]Milch!$CB18</f>
        <v>6.1513033582927275</v>
      </c>
      <c r="AU36" s="292">
        <f>[3]Milch!$CC18</f>
        <v>4.9782062230518154</v>
      </c>
      <c r="AV36" s="290">
        <f>[3]Milch!$CF18</f>
        <v>5.650200855786955</v>
      </c>
      <c r="AW36" s="290">
        <f>[3]Milch!$CG18</f>
        <v>4.0578689316909342</v>
      </c>
      <c r="AX36" s="435" t="str">
        <f t="shared" si="17"/>
        <v>5</v>
      </c>
      <c r="AY36" s="218">
        <f>[3]Milch!$A18</f>
        <v>44986</v>
      </c>
      <c r="AZ36" s="405" t="str">
        <f>'Früchte Daten'!BQ34</f>
        <v>5 W 09-13/23</v>
      </c>
      <c r="BA36" s="527">
        <f>[3]Milch!$CX18</f>
        <v>4881.6459999999997</v>
      </c>
      <c r="BB36" s="527">
        <f>[3]Milch!$CY18</f>
        <v>26095.763500000001</v>
      </c>
      <c r="BC36" s="355">
        <f>[3]Milch!$AD18</f>
        <v>3282.5782999999997</v>
      </c>
      <c r="BD36" s="355">
        <f>[3]Milch!$AE18</f>
        <v>5411.0530999999992</v>
      </c>
      <c r="BE36" s="356">
        <f>[3]Milch!$AF18</f>
        <v>1469.4708000000001</v>
      </c>
      <c r="BF36" s="356">
        <f>[3]Milch!$AG18</f>
        <v>18027.565399999999</v>
      </c>
      <c r="BG36" s="355"/>
      <c r="BH36" s="355">
        <f>[3]Milch!$CV18</f>
        <v>232.16810000000001</v>
      </c>
      <c r="BI36" s="355">
        <f>[3]Milch!$CW18</f>
        <v>4271.4759999999997</v>
      </c>
      <c r="BJ36" s="356">
        <f>[3]Milch!$BT18</f>
        <v>54.577500000000001</v>
      </c>
      <c r="BK36" s="356">
        <f>[3]Milch!$BU18</f>
        <v>1244.4076</v>
      </c>
      <c r="BL36" s="355">
        <f>[3]Milch!$BV18</f>
        <v>16.309999999999999</v>
      </c>
      <c r="BM36" s="355">
        <f>[3]Milch!$BW18</f>
        <v>1203.9022</v>
      </c>
      <c r="BN36" s="356">
        <f>[3]Milch!$BX18</f>
        <v>75.996200000000002</v>
      </c>
      <c r="BO36" s="356">
        <f>[3]Milch!$BY18</f>
        <v>911.76710000000003</v>
      </c>
      <c r="BP36" s="355"/>
      <c r="BQ36" s="355">
        <f>[3]Milch!$CT18</f>
        <v>145.98510000000002</v>
      </c>
      <c r="BR36" s="355">
        <f>[3]Milch!$CU18</f>
        <v>1638.0197000000001</v>
      </c>
      <c r="BS36" s="356">
        <f>[3]Milch!$BJ18</f>
        <v>98.958500000000001</v>
      </c>
      <c r="BT36" s="356">
        <f>[3]Milch!$BK18</f>
        <v>411.12170000000003</v>
      </c>
      <c r="BU36" s="355">
        <f>[3]Milch!$BL18</f>
        <v>23.053999999999998</v>
      </c>
      <c r="BV36" s="355">
        <f>[3]Milch!$BM18</f>
        <v>1126.6186</v>
      </c>
      <c r="BW36" s="355"/>
      <c r="BX36" s="356">
        <f>[3]Milch!$CP18</f>
        <v>779.11630000000002</v>
      </c>
      <c r="BY36" s="356">
        <f>[3]Milch!$CQ18</f>
        <v>9518.5028999999995</v>
      </c>
      <c r="BZ36" s="355">
        <f>[3]Milch!AT18</f>
        <v>28.859200000000001</v>
      </c>
      <c r="CA36" s="355">
        <f>[3]Milch!AU18</f>
        <v>240.66249999999999</v>
      </c>
      <c r="CB36" s="356">
        <f>[3]Milch!AX18</f>
        <v>93.457800000000006</v>
      </c>
      <c r="CC36" s="356">
        <f>[3]Milch!AY18</f>
        <v>933.00409999999999</v>
      </c>
      <c r="CD36" s="355">
        <f>[3]Milch!BD18</f>
        <v>42.955599999999997</v>
      </c>
      <c r="CE36" s="355">
        <f>[3]Milch!BE18</f>
        <v>597.0992</v>
      </c>
      <c r="CF36" s="356">
        <f>[3]Milch!AZ18</f>
        <v>121.3274</v>
      </c>
      <c r="CG36" s="356">
        <f>[3]Milch!BA18</f>
        <v>1304.9247</v>
      </c>
      <c r="CH36" s="355">
        <f>[3]Milch!BB18</f>
        <v>57.347199999999994</v>
      </c>
      <c r="CI36" s="355">
        <f>[3]Milch!BC18</f>
        <v>502.6026</v>
      </c>
      <c r="CJ36" s="356">
        <f>[3]Milch!AV18</f>
        <v>55.224899999999998</v>
      </c>
      <c r="CK36" s="356">
        <f>[3]Milch!AW18</f>
        <v>553.95050000000003</v>
      </c>
      <c r="CL36" s="355"/>
      <c r="CM36" s="355">
        <f>[3]Milch!$CR18</f>
        <v>2044.9738</v>
      </c>
      <c r="CN36" s="355">
        <f>[3]Milch!$CS18</f>
        <v>9812.3824000000004</v>
      </c>
      <c r="CO36" s="356">
        <f>[3]Milch!$CL18</f>
        <v>1044.6365000000001</v>
      </c>
      <c r="CP36" s="356">
        <f>[3]Milch!$CM18</f>
        <v>2686.2815000000001</v>
      </c>
      <c r="CQ36" s="355">
        <f>[3]Milch!$CH18</f>
        <v>227.79329999999999</v>
      </c>
      <c r="CR36" s="355">
        <f>[3]Milch!$CI18</f>
        <v>1534.4902999999999</v>
      </c>
      <c r="CS36" s="356">
        <f>[3]Milch!$CJ18</f>
        <v>207.56379999999999</v>
      </c>
      <c r="CT36" s="356">
        <f>[3]Milch!$CK18</f>
        <v>813.25049999999999</v>
      </c>
      <c r="CU36" s="355">
        <f>[3]Milch!$CN18</f>
        <v>404.09590000000003</v>
      </c>
      <c r="CV36" s="355">
        <f>[3]Milch!$CO18</f>
        <v>2723.6912000000002</v>
      </c>
    </row>
    <row r="37" spans="2:100" s="217" customFormat="1" ht="12.75" x14ac:dyDescent="0.2">
      <c r="B37" s="218">
        <f>[3]Milch!$A19</f>
        <v>44958</v>
      </c>
      <c r="C37" s="290">
        <f>[3]Milch!$B19</f>
        <v>88.371356000000006</v>
      </c>
      <c r="D37" s="290">
        <f>[3]Milch!$C19</f>
        <v>75.515913999999995</v>
      </c>
      <c r="E37" s="290">
        <f t="shared" si="14"/>
        <v>12.855442000000011</v>
      </c>
      <c r="F37" s="415">
        <f t="shared" si="15"/>
        <v>0.1702348726124141</v>
      </c>
      <c r="G37" s="291"/>
      <c r="H37" s="355">
        <f>[3]Milch!$E19</f>
        <v>20189</v>
      </c>
      <c r="I37" s="355">
        <f>[3]Milch!$F19</f>
        <v>247591</v>
      </c>
      <c r="J37" s="308">
        <f t="shared" si="18"/>
        <v>7.539398013294496E-2</v>
      </c>
      <c r="K37" s="308"/>
      <c r="L37" s="218">
        <f>[3]Milch!$A19</f>
        <v>44958</v>
      </c>
      <c r="M37" s="405" t="str">
        <f>'Früchte Daten'!BQ35</f>
        <v>4 W 05-08/23</v>
      </c>
      <c r="N37" s="290">
        <f>[3]Milch!$Z19</f>
        <v>2.0369339889372764</v>
      </c>
      <c r="O37" s="290">
        <f>[3]Milch!$AA19</f>
        <v>1.7987921198775492</v>
      </c>
      <c r="P37" s="292">
        <f>[3]Milch!$AB19</f>
        <v>1.9376989541856084</v>
      </c>
      <c r="Q37" s="292">
        <f>[3]Milch!$AC19</f>
        <v>1.4486444230332818</v>
      </c>
      <c r="R37" s="290">
        <f>[3]Milch!$BN19</f>
        <v>12.149447651166311</v>
      </c>
      <c r="S37" s="290">
        <f>[3]Milch!$BO19</f>
        <v>8.374664019323367</v>
      </c>
      <c r="T37" s="292">
        <f>[3]Milch!$BP19</f>
        <v>11.351854659936892</v>
      </c>
      <c r="U37" s="292">
        <f>[3]Milch!$BQ19</f>
        <v>7.3125167773219317</v>
      </c>
      <c r="V37" s="290">
        <f>[3]Milch!$BR19</f>
        <v>6.7629423338095656</v>
      </c>
      <c r="W37" s="290">
        <f>[3]Milch!$BS19</f>
        <v>4.629357880485772</v>
      </c>
      <c r="X37" s="292">
        <f>[3]Milch!$BF19</f>
        <v>22.761953169366503</v>
      </c>
      <c r="Y37" s="292">
        <f>[3]Milch!$BG19</f>
        <v>19.608281212852873</v>
      </c>
      <c r="Z37" s="290">
        <f>[3]Milch!$BH19</f>
        <v>20.9727637218305</v>
      </c>
      <c r="AA37" s="290">
        <f>[3]Milch!$BI19</f>
        <v>14.675810349094032</v>
      </c>
      <c r="AB37" s="292"/>
      <c r="AC37" s="292">
        <f>[3]Milch!$AH19</f>
        <v>21.471218826386334</v>
      </c>
      <c r="AD37" s="292">
        <f>[3]Milch!$AI19</f>
        <v>18.41644138584827</v>
      </c>
      <c r="AE37" s="290">
        <f>[3]Milch!$AL19</f>
        <v>25.20814773854849</v>
      </c>
      <c r="AF37" s="290">
        <f>[3]Milch!$AM19</f>
        <v>20.033296361465329</v>
      </c>
      <c r="AG37" s="292">
        <f>[3]Milch!$AR19</f>
        <v>10.090463527971108</v>
      </c>
      <c r="AH37" s="292">
        <f>[3]Milch!$AS19</f>
        <v>7.9158602381119483</v>
      </c>
      <c r="AI37" s="290">
        <f>[3]Milch!$AN19</f>
        <v>16.07957138905218</v>
      </c>
      <c r="AJ37" s="290">
        <f>[3]Milch!$AO19</f>
        <v>12.096592785311614</v>
      </c>
      <c r="AK37" s="292">
        <f>[3]Milch!$AP19</f>
        <v>33.91829458162816</v>
      </c>
      <c r="AL37" s="292">
        <f>[3]Milch!$AQ19</f>
        <v>22.506819329809872</v>
      </c>
      <c r="AM37" s="290">
        <f>[3]Milch!$AJ19</f>
        <v>24.432058888999762</v>
      </c>
      <c r="AN37" s="290">
        <f>[3]Milch!$AK19</f>
        <v>20.095594911291052</v>
      </c>
      <c r="AO37" s="292"/>
      <c r="AP37" s="292">
        <f>[3]Milch!$CD19</f>
        <v>4.4062980030721972</v>
      </c>
      <c r="AQ37" s="292">
        <f>[3]Milch!$CE19</f>
        <v>3.8386909485655321</v>
      </c>
      <c r="AR37" s="290">
        <f>[3]Milch!$BZ19</f>
        <v>5.2878352482433915</v>
      </c>
      <c r="AS37" s="290">
        <f>[3]Milch!$CA19</f>
        <v>4.7434335338709737</v>
      </c>
      <c r="AT37" s="292">
        <f>[3]Milch!$CB19</f>
        <v>6.123349808430417</v>
      </c>
      <c r="AU37" s="292">
        <f>[3]Milch!$CC19</f>
        <v>5.122553766814339</v>
      </c>
      <c r="AV37" s="290">
        <f>[3]Milch!$CF19</f>
        <v>5.3791797879341408</v>
      </c>
      <c r="AW37" s="290">
        <f>[3]Milch!$CG19</f>
        <v>4.0740966116083124</v>
      </c>
      <c r="AX37" s="435" t="str">
        <f t="shared" si="17"/>
        <v>4</v>
      </c>
      <c r="AY37" s="218">
        <f>[3]Milch!$A19</f>
        <v>44958</v>
      </c>
      <c r="AZ37" s="405" t="str">
        <f>'Früchte Daten'!BQ35</f>
        <v>4 W 05-08/23</v>
      </c>
      <c r="BA37" s="527">
        <f>[3]Milch!$CX19</f>
        <v>3847.8657000000003</v>
      </c>
      <c r="BB37" s="527">
        <f>[3]Milch!$CY19</f>
        <v>19860.145</v>
      </c>
      <c r="BC37" s="355">
        <f>[3]Milch!$AD19</f>
        <v>2572.5491000000002</v>
      </c>
      <c r="BD37" s="355">
        <f>[3]Milch!$AE19</f>
        <v>4247.5075999999999</v>
      </c>
      <c r="BE37" s="356">
        <f>[3]Milch!$AF19</f>
        <v>1180.3911000000001</v>
      </c>
      <c r="BF37" s="356">
        <f>[3]Milch!$AG19</f>
        <v>13603.392099999999</v>
      </c>
      <c r="BG37" s="355"/>
      <c r="BH37" s="355">
        <f>[3]Milch!$CV19</f>
        <v>180.6831</v>
      </c>
      <c r="BI37" s="355">
        <f>[3]Milch!$CW19</f>
        <v>3273.9297999999999</v>
      </c>
      <c r="BJ37" s="356">
        <f>[3]Milch!$BT19</f>
        <v>46.256999999999998</v>
      </c>
      <c r="BK37" s="356">
        <f>[3]Milch!$BU19</f>
        <v>958.79769999999996</v>
      </c>
      <c r="BL37" s="355">
        <f>[3]Milch!$BV19</f>
        <v>13.8489</v>
      </c>
      <c r="BM37" s="355">
        <f>[3]Milch!$BW19</f>
        <v>899.27940000000001</v>
      </c>
      <c r="BN37" s="356">
        <f>[3]Milch!$BX19</f>
        <v>53.825300000000006</v>
      </c>
      <c r="BO37" s="356">
        <f>[3]Milch!$BY19</f>
        <v>733.3152</v>
      </c>
      <c r="BP37" s="355"/>
      <c r="BQ37" s="355">
        <f>[3]Milch!$CT19</f>
        <v>125.5056</v>
      </c>
      <c r="BR37" s="355">
        <f>[3]Milch!$CU19</f>
        <v>1188.2868999999998</v>
      </c>
      <c r="BS37" s="356">
        <f>[3]Milch!$BJ19</f>
        <v>95.616900000000001</v>
      </c>
      <c r="BT37" s="356">
        <f>[3]Milch!$BK19</f>
        <v>307.47669999999999</v>
      </c>
      <c r="BU37" s="355">
        <f>[3]Milch!$BL19</f>
        <v>14.465999999999999</v>
      </c>
      <c r="BV37" s="355">
        <f>[3]Milch!$BM19</f>
        <v>803.7863000000001</v>
      </c>
      <c r="BW37" s="355"/>
      <c r="BX37" s="356">
        <f>[3]Milch!$CP19</f>
        <v>667.02660000000003</v>
      </c>
      <c r="BY37" s="356">
        <f>[3]Milch!$CQ19</f>
        <v>7578.6965</v>
      </c>
      <c r="BZ37" s="355">
        <f>[3]Milch!AT19</f>
        <v>25.037200000000002</v>
      </c>
      <c r="CA37" s="355">
        <f>[3]Milch!AU19</f>
        <v>203.3758</v>
      </c>
      <c r="CB37" s="356">
        <f>[3]Milch!AX19</f>
        <v>91.507600000000011</v>
      </c>
      <c r="CC37" s="356">
        <f>[3]Milch!AY19</f>
        <v>664.19869999999992</v>
      </c>
      <c r="CD37" s="355">
        <f>[3]Milch!BD19</f>
        <v>33.808099999999996</v>
      </c>
      <c r="CE37" s="355">
        <f>[3]Milch!BE19</f>
        <v>461.66520000000003</v>
      </c>
      <c r="CF37" s="356">
        <f>[3]Milch!AZ19</f>
        <v>92.540800000000004</v>
      </c>
      <c r="CG37" s="356">
        <f>[3]Milch!BA19</f>
        <v>859.74330000000009</v>
      </c>
      <c r="CH37" s="355">
        <f>[3]Milch!BB19</f>
        <v>50.483800000000002</v>
      </c>
      <c r="CI37" s="355">
        <f>[3]Milch!BC19</f>
        <v>385.85169999999999</v>
      </c>
      <c r="CJ37" s="356">
        <f>[3]Milch!AV19</f>
        <v>65.139499999999998</v>
      </c>
      <c r="CK37" s="356">
        <f>[3]Milch!AW19</f>
        <v>637.04959999999994</v>
      </c>
      <c r="CL37" s="355"/>
      <c r="CM37" s="355">
        <f>[3]Milch!$CR19</f>
        <v>1590.8768</v>
      </c>
      <c r="CN37" s="355">
        <f>[3]Milch!$CS19</f>
        <v>7625.8310000000001</v>
      </c>
      <c r="CO37" s="356">
        <f>[3]Milch!$CL19</f>
        <v>778.3356</v>
      </c>
      <c r="CP37" s="356">
        <f>[3]Milch!$CM19</f>
        <v>2012.2478999999998</v>
      </c>
      <c r="CQ37" s="355">
        <f>[3]Milch!$CH19</f>
        <v>179.87789999999998</v>
      </c>
      <c r="CR37" s="355">
        <f>[3]Milch!$CI19</f>
        <v>1171.6005</v>
      </c>
      <c r="CS37" s="356">
        <f>[3]Milch!$CJ19</f>
        <v>177.11579999999998</v>
      </c>
      <c r="CT37" s="356">
        <f>[3]Milch!$CK19</f>
        <v>591.26619999999991</v>
      </c>
      <c r="CU37" s="355">
        <f>[3]Milch!$CN19</f>
        <v>318.34449999999998</v>
      </c>
      <c r="CV37" s="355">
        <f>[3]Milch!$CO19</f>
        <v>2182.6962999999996</v>
      </c>
    </row>
    <row r="38" spans="2:100" s="217" customFormat="1" ht="12.75" x14ac:dyDescent="0.2">
      <c r="B38" s="218">
        <f>[3]Milch!$A20</f>
        <v>44927</v>
      </c>
      <c r="C38" s="290">
        <f>[3]Milch!$B20</f>
        <v>92.498012000000003</v>
      </c>
      <c r="D38" s="290">
        <f>[3]Milch!$C20</f>
        <v>77.235668000000004</v>
      </c>
      <c r="E38" s="290">
        <f t="shared" si="14"/>
        <v>15.262343999999999</v>
      </c>
      <c r="F38" s="415">
        <f t="shared" si="15"/>
        <v>0.19760745773571875</v>
      </c>
      <c r="G38" s="291"/>
      <c r="H38" s="355">
        <f>[3]Milch!$E20</f>
        <v>22133</v>
      </c>
      <c r="I38" s="355">
        <f>[3]Milch!$F20</f>
        <v>265290</v>
      </c>
      <c r="J38" s="308">
        <f t="shared" si="18"/>
        <v>7.7004971766351335E-2</v>
      </c>
      <c r="K38" s="308"/>
      <c r="L38" s="218">
        <f>[3]Milch!$A20</f>
        <v>44927</v>
      </c>
      <c r="M38" s="405" t="str">
        <f>'Früchte Daten'!BQ36</f>
        <v>4 W 01-04/23</v>
      </c>
      <c r="N38" s="290">
        <f>[3]Milch!$Z20</f>
        <v>2.0321240109460605</v>
      </c>
      <c r="O38" s="290">
        <f>[3]Milch!$AA20</f>
        <v>1.7733691018740578</v>
      </c>
      <c r="P38" s="292">
        <f>[3]Milch!$AB20</f>
        <v>1.954606363074421</v>
      </c>
      <c r="Q38" s="292">
        <f>[3]Milch!$AC20</f>
        <v>1.4418634796162895</v>
      </c>
      <c r="R38" s="290">
        <f>[3]Milch!$BN20</f>
        <v>12.655855634667322</v>
      </c>
      <c r="S38" s="290">
        <f>[3]Milch!$BO20</f>
        <v>8.4010121028798519</v>
      </c>
      <c r="T38" s="292">
        <f>[3]Milch!$BP20</f>
        <v>11.749790698567534</v>
      </c>
      <c r="U38" s="292">
        <f>[3]Milch!$BQ20</f>
        <v>7.1057141542455113</v>
      </c>
      <c r="V38" s="290">
        <f>[3]Milch!$BR20</f>
        <v>6.6730748125114321</v>
      </c>
      <c r="W38" s="290">
        <f>[3]Milch!$BS20</f>
        <v>4.5679397331873366</v>
      </c>
      <c r="X38" s="292">
        <f>[3]Milch!$BF20</f>
        <v>23.066160607174645</v>
      </c>
      <c r="Y38" s="292">
        <f>[3]Milch!$BG20</f>
        <v>19.284798388769616</v>
      </c>
      <c r="Z38" s="290">
        <f>[3]Milch!$BH20</f>
        <v>20.904325664692106</v>
      </c>
      <c r="AA38" s="290">
        <f>[3]Milch!$BI20</f>
        <v>14.149317748201989</v>
      </c>
      <c r="AB38" s="292"/>
      <c r="AC38" s="292">
        <f>[3]Milch!$AH20</f>
        <v>21.773308057675099</v>
      </c>
      <c r="AD38" s="292">
        <f>[3]Milch!$AI20</f>
        <v>17.529890055196226</v>
      </c>
      <c r="AE38" s="290">
        <f>[3]Milch!$AL20</f>
        <v>25.384622591190315</v>
      </c>
      <c r="AF38" s="290">
        <f>[3]Milch!$AM20</f>
        <v>19.672070680293935</v>
      </c>
      <c r="AG38" s="292">
        <f>[3]Milch!$AR20</f>
        <v>9.7826153565136451</v>
      </c>
      <c r="AH38" s="292">
        <f>[3]Milch!$AS20</f>
        <v>7.8801729533939344</v>
      </c>
      <c r="AI38" s="290">
        <f>[3]Milch!$AN20</f>
        <v>16.397267169606369</v>
      </c>
      <c r="AJ38" s="290">
        <f>[3]Milch!$AO20</f>
        <v>11.694571309967596</v>
      </c>
      <c r="AK38" s="292">
        <f>[3]Milch!$AP20</f>
        <v>35.186636337031423</v>
      </c>
      <c r="AL38" s="292">
        <f>[3]Milch!$AQ20</f>
        <v>22.887344560060139</v>
      </c>
      <c r="AM38" s="290">
        <f>[3]Milch!$AJ20</f>
        <v>24.488484372645292</v>
      </c>
      <c r="AN38" s="290">
        <f>[3]Milch!$AK20</f>
        <v>19.496838523806861</v>
      </c>
      <c r="AO38" s="292"/>
      <c r="AP38" s="292">
        <f>[3]Milch!$CD20</f>
        <v>4.4231609659263835</v>
      </c>
      <c r="AQ38" s="292">
        <f>[3]Milch!$CE20</f>
        <v>3.8120310555731014</v>
      </c>
      <c r="AR38" s="290">
        <f>[3]Milch!$BZ20</f>
        <v>5.1284869393040147</v>
      </c>
      <c r="AS38" s="290">
        <f>[3]Milch!$CA20</f>
        <v>4.5418889454414533</v>
      </c>
      <c r="AT38" s="292">
        <f>[3]Milch!$CB20</f>
        <v>6.0220620423653912</v>
      </c>
      <c r="AU38" s="292">
        <f>[3]Milch!$CC20</f>
        <v>4.9987142936825224</v>
      </c>
      <c r="AV38" s="290">
        <f>[3]Milch!$CF20</f>
        <v>5.4132162032304079</v>
      </c>
      <c r="AW38" s="290">
        <f>[3]Milch!$CG20</f>
        <v>4.0963474849383559</v>
      </c>
      <c r="AX38" s="435" t="str">
        <f t="shared" si="17"/>
        <v>4</v>
      </c>
      <c r="AY38" s="218">
        <f>[3]Milch!$A20</f>
        <v>44927</v>
      </c>
      <c r="AZ38" s="405" t="str">
        <f>'Früchte Daten'!BQ36</f>
        <v>4 W 01-04/23</v>
      </c>
      <c r="BA38" s="527">
        <f>[3]Milch!$CX20</f>
        <v>3915.3125</v>
      </c>
      <c r="BB38" s="527">
        <f>[3]Milch!$CY20</f>
        <v>21117.3177</v>
      </c>
      <c r="BC38" s="355">
        <f>[3]Milch!$AD20</f>
        <v>2642.0828999999999</v>
      </c>
      <c r="BD38" s="355">
        <f>[3]Milch!$AE20</f>
        <v>4510.9285999999993</v>
      </c>
      <c r="BE38" s="356">
        <f>[3]Milch!$AF20</f>
        <v>1181.1303</v>
      </c>
      <c r="BF38" s="356">
        <f>[3]Milch!$AG20</f>
        <v>14457.254999999999</v>
      </c>
      <c r="BG38" s="355"/>
      <c r="BH38" s="355">
        <f>[3]Milch!$CV20</f>
        <v>180.56189999999998</v>
      </c>
      <c r="BI38" s="355">
        <f>[3]Milch!$CW20</f>
        <v>3194.7021</v>
      </c>
      <c r="BJ38" s="356">
        <f>[3]Milch!$BT20</f>
        <v>40.729999999999997</v>
      </c>
      <c r="BK38" s="356">
        <f>[3]Milch!$BU20</f>
        <v>893.40719999999999</v>
      </c>
      <c r="BL38" s="355">
        <f>[3]Milch!$BV20</f>
        <v>13.019500000000001</v>
      </c>
      <c r="BM38" s="355">
        <f>[3]Milch!$BW20</f>
        <v>882.33879999999999</v>
      </c>
      <c r="BN38" s="356">
        <f>[3]Milch!$BX20</f>
        <v>54.67</v>
      </c>
      <c r="BO38" s="356">
        <f>[3]Milch!$BY20</f>
        <v>741.56899999999996</v>
      </c>
      <c r="BP38" s="355"/>
      <c r="BQ38" s="355">
        <f>[3]Milch!$CT20</f>
        <v>111.26610000000001</v>
      </c>
      <c r="BR38" s="355">
        <f>[3]Milch!$CU20</f>
        <v>1284.1728000000001</v>
      </c>
      <c r="BS38" s="356">
        <f>[3]Milch!$BJ20</f>
        <v>82.691199999999995</v>
      </c>
      <c r="BT38" s="356">
        <f>[3]Milch!$BK20</f>
        <v>308.53440000000001</v>
      </c>
      <c r="BU38" s="355">
        <f>[3]Milch!$BL20</f>
        <v>14.518000000000001</v>
      </c>
      <c r="BV38" s="355">
        <f>[3]Milch!$BM20</f>
        <v>898.99360000000001</v>
      </c>
      <c r="BW38" s="355"/>
      <c r="BX38" s="356">
        <f>[3]Milch!$CP20</f>
        <v>594.1576</v>
      </c>
      <c r="BY38" s="356">
        <f>[3]Milch!$CQ20</f>
        <v>7630.6247999999996</v>
      </c>
      <c r="BZ38" s="355">
        <f>[3]Milch!AT20</f>
        <v>18.885099999999998</v>
      </c>
      <c r="CA38" s="355">
        <f>[3]Milch!AU20</f>
        <v>207.74970000000002</v>
      </c>
      <c r="CB38" s="356">
        <f>[3]Milch!AX20</f>
        <v>80.05510000000001</v>
      </c>
      <c r="CC38" s="356">
        <f>[3]Milch!AY20</f>
        <v>667.88630000000001</v>
      </c>
      <c r="CD38" s="355">
        <f>[3]Milch!BD20</f>
        <v>33.942599999999999</v>
      </c>
      <c r="CE38" s="355">
        <f>[3]Milch!BE20</f>
        <v>476.4058</v>
      </c>
      <c r="CF38" s="356">
        <f>[3]Milch!AZ20</f>
        <v>90.587399999999988</v>
      </c>
      <c r="CG38" s="356">
        <f>[3]Milch!BA20</f>
        <v>877.83240000000001</v>
      </c>
      <c r="CH38" s="355">
        <f>[3]Milch!BB20</f>
        <v>37.587000000000003</v>
      </c>
      <c r="CI38" s="355">
        <f>[3]Milch!BC20</f>
        <v>360.23559999999998</v>
      </c>
      <c r="CJ38" s="356">
        <f>[3]Milch!AV20</f>
        <v>53.748699999999999</v>
      </c>
      <c r="CK38" s="356">
        <f>[3]Milch!AW20</f>
        <v>737.83569999999997</v>
      </c>
      <c r="CL38" s="355"/>
      <c r="CM38" s="355">
        <f>[3]Milch!$CR20</f>
        <v>1534.0135</v>
      </c>
      <c r="CN38" s="355">
        <f>[3]Milch!$CS20</f>
        <v>7370.1964000000007</v>
      </c>
      <c r="CO38" s="356">
        <f>[3]Milch!$CL20</f>
        <v>739.91559999999993</v>
      </c>
      <c r="CP38" s="356">
        <f>[3]Milch!$CM20</f>
        <v>1985.5631000000001</v>
      </c>
      <c r="CQ38" s="355">
        <f>[3]Milch!$CH20</f>
        <v>197.1679</v>
      </c>
      <c r="CR38" s="355">
        <f>[3]Milch!$CI20</f>
        <v>1170.3959</v>
      </c>
      <c r="CS38" s="356">
        <f>[3]Milch!$CJ20</f>
        <v>156.93470000000002</v>
      </c>
      <c r="CT38" s="356">
        <f>[3]Milch!$CK20</f>
        <v>638.24840000000006</v>
      </c>
      <c r="CU38" s="355">
        <f>[3]Milch!$CN20</f>
        <v>334.04450000000003</v>
      </c>
      <c r="CV38" s="355">
        <f>[3]Milch!$CO20</f>
        <v>2060.1503000000002</v>
      </c>
    </row>
    <row r="39" spans="2:100" s="217" customFormat="1" ht="12.75" x14ac:dyDescent="0.2">
      <c r="B39" s="218">
        <f>[3]Milch!$A21</f>
        <v>44896</v>
      </c>
      <c r="C39" s="290">
        <f>[3]Milch!$B21</f>
        <v>93.647036999999997</v>
      </c>
      <c r="D39" s="290">
        <f>[3]Milch!$C21</f>
        <v>78.221796999999995</v>
      </c>
      <c r="E39" s="290">
        <f t="shared" si="14"/>
        <v>15.425240000000002</v>
      </c>
      <c r="F39" s="415">
        <f t="shared" si="15"/>
        <v>0.19719874244259561</v>
      </c>
      <c r="G39" s="291"/>
      <c r="H39" s="355">
        <f>[3]Milch!$E21</f>
        <v>20424</v>
      </c>
      <c r="I39" s="355">
        <f>[3]Milch!$F21</f>
        <v>253119</v>
      </c>
      <c r="J39" s="308">
        <f t="shared" si="18"/>
        <v>7.4664677948256764E-2</v>
      </c>
      <c r="K39" s="308"/>
      <c r="L39" s="218">
        <f>[3]Milch!$A21</f>
        <v>44896</v>
      </c>
      <c r="M39" s="405" t="str">
        <f>'Früchte Daten'!BQ37</f>
        <v>5 W 48-52/22</v>
      </c>
      <c r="N39" s="290">
        <f>[3]Milch!$Z21</f>
        <v>2.0049910642199964</v>
      </c>
      <c r="O39" s="290">
        <f>[3]Milch!$AA21</f>
        <v>1.737873067269166</v>
      </c>
      <c r="P39" s="292">
        <f>[3]Milch!$AB21</f>
        <v>1.8990852864881327</v>
      </c>
      <c r="Q39" s="292">
        <f>[3]Milch!$AC21</f>
        <v>1.3946516590773155</v>
      </c>
      <c r="R39" s="290">
        <f>[3]Milch!$BN21</f>
        <v>12.225174099633723</v>
      </c>
      <c r="S39" s="290">
        <f>[3]Milch!$BO21</f>
        <v>7.8654877417321423</v>
      </c>
      <c r="T39" s="292">
        <f>[3]Milch!$BP21</f>
        <v>11.415657083045675</v>
      </c>
      <c r="U39" s="292">
        <f>[3]Milch!$BQ21</f>
        <v>7.0604274744862838</v>
      </c>
      <c r="V39" s="290">
        <f>[3]Milch!$BR21</f>
        <v>6.4571637387326426</v>
      </c>
      <c r="W39" s="290">
        <f>[3]Milch!$BS21</f>
        <v>4.3999307328155153</v>
      </c>
      <c r="X39" s="292">
        <f>[3]Milch!$BF21</f>
        <v>23.057498851260732</v>
      </c>
      <c r="Y39" s="292">
        <f>[3]Milch!$BG21</f>
        <v>18.557918548334314</v>
      </c>
      <c r="Z39" s="290">
        <f>[3]Milch!$BH21</f>
        <v>20.167449613577816</v>
      </c>
      <c r="AA39" s="290">
        <f>[3]Milch!$BI21</f>
        <v>13.909437105824978</v>
      </c>
      <c r="AB39" s="292"/>
      <c r="AC39" s="292">
        <f>[3]Milch!$AH21</f>
        <v>21.594375083903881</v>
      </c>
      <c r="AD39" s="292">
        <f>[3]Milch!$AI21</f>
        <v>17.494918345291346</v>
      </c>
      <c r="AE39" s="290">
        <f>[3]Milch!$AL21</f>
        <v>25.589425051334704</v>
      </c>
      <c r="AF39" s="290">
        <f>[3]Milch!$AM21</f>
        <v>19.690975363565808</v>
      </c>
      <c r="AG39" s="292">
        <f>[3]Milch!$AR21</f>
        <v>9.81261274964635</v>
      </c>
      <c r="AH39" s="292">
        <f>[3]Milch!$AS21</f>
        <v>7.582274485707079</v>
      </c>
      <c r="AI39" s="290">
        <f>[3]Milch!$AN21</f>
        <v>16.767862404165822</v>
      </c>
      <c r="AJ39" s="290">
        <f>[3]Milch!$AO21</f>
        <v>11.625469598871415</v>
      </c>
      <c r="AK39" s="292">
        <f>[3]Milch!$AP21</f>
        <v>34.744317725330262</v>
      </c>
      <c r="AL39" s="292">
        <f>[3]Milch!$AQ21</f>
        <v>22.318396352535281</v>
      </c>
      <c r="AM39" s="290">
        <f>[3]Milch!$AJ21</f>
        <v>24.242427198752548</v>
      </c>
      <c r="AN39" s="290">
        <f>[3]Milch!$AK21</f>
        <v>19.766465600369738</v>
      </c>
      <c r="AO39" s="292"/>
      <c r="AP39" s="292">
        <f>[3]Milch!$CD21</f>
        <v>4.2645264660217466</v>
      </c>
      <c r="AQ39" s="292">
        <f>[3]Milch!$CE21</f>
        <v>3.6587400851757441</v>
      </c>
      <c r="AR39" s="290">
        <f>[3]Milch!$BZ21</f>
        <v>4.9926612651275981</v>
      </c>
      <c r="AS39" s="290">
        <f>[3]Milch!$CA21</f>
        <v>4.4970872139865854</v>
      </c>
      <c r="AT39" s="292">
        <f>[3]Milch!$CB21</f>
        <v>5.9743024733085592</v>
      </c>
      <c r="AU39" s="292">
        <f>[3]Milch!$CC21</f>
        <v>4.7501221634137032</v>
      </c>
      <c r="AV39" s="290">
        <f>[3]Milch!$CF21</f>
        <v>5.38650671408476</v>
      </c>
      <c r="AW39" s="290">
        <f>[3]Milch!$CG21</f>
        <v>3.9530906829671166</v>
      </c>
      <c r="AX39" s="435" t="str">
        <f t="shared" si="17"/>
        <v>5</v>
      </c>
      <c r="AY39" s="218">
        <f>[3]Milch!$A21</f>
        <v>44896</v>
      </c>
      <c r="AZ39" s="405" t="str">
        <f>'Früchte Daten'!BQ37</f>
        <v>5 W 48-52/22</v>
      </c>
      <c r="BA39" s="527">
        <f>[3]Milch!$CX21</f>
        <v>4906.9351999999999</v>
      </c>
      <c r="BB39" s="527">
        <f>[3]Milch!$CY21</f>
        <v>25095.261600000002</v>
      </c>
      <c r="BC39" s="355">
        <f>[3]Milch!$AD21</f>
        <v>3254.5563999999999</v>
      </c>
      <c r="BD39" s="355">
        <f>[3]Milch!$AE21</f>
        <v>5459.9234999999999</v>
      </c>
      <c r="BE39" s="356">
        <f>[3]Milch!$AF21</f>
        <v>1551.1741999999999</v>
      </c>
      <c r="BF39" s="356">
        <f>[3]Milch!$AG21</f>
        <v>16948.242699999999</v>
      </c>
      <c r="BG39" s="355"/>
      <c r="BH39" s="355">
        <f>[3]Milch!$CV21</f>
        <v>251.61949999999999</v>
      </c>
      <c r="BI39" s="355">
        <f>[3]Milch!$CW21</f>
        <v>4943.4549999999999</v>
      </c>
      <c r="BJ39" s="356">
        <f>[3]Milch!$BT21</f>
        <v>63.613</v>
      </c>
      <c r="BK39" s="356">
        <f>[3]Milch!$BU21</f>
        <v>1732.3409999999999</v>
      </c>
      <c r="BL39" s="355">
        <f>[3]Milch!$BV21</f>
        <v>17.961200000000002</v>
      </c>
      <c r="BM39" s="355">
        <f>[3]Milch!$BW21</f>
        <v>1242.7923000000001</v>
      </c>
      <c r="BN39" s="356">
        <f>[3]Milch!$BX21</f>
        <v>73.885999999999996</v>
      </c>
      <c r="BO39" s="356">
        <f>[3]Milch!$BY21</f>
        <v>964.95909999999992</v>
      </c>
      <c r="BP39" s="355"/>
      <c r="BQ39" s="355">
        <f>[3]Milch!$CT21</f>
        <v>172.22470000000001</v>
      </c>
      <c r="BR39" s="355">
        <f>[3]Milch!$CU21</f>
        <v>2195.6261</v>
      </c>
      <c r="BS39" s="356">
        <f>[3]Milch!$BJ21</f>
        <v>117.9554</v>
      </c>
      <c r="BT39" s="356">
        <f>[3]Milch!$BK21</f>
        <v>464.48159999999996</v>
      </c>
      <c r="BU39" s="355">
        <f>[3]Milch!$BL21</f>
        <v>32.994999999999997</v>
      </c>
      <c r="BV39" s="355">
        <f>[3]Milch!$BM21</f>
        <v>1617.6823999999999</v>
      </c>
      <c r="BW39" s="355"/>
      <c r="BX39" s="356">
        <f>[3]Milch!$CP21</f>
        <v>758.31439999999998</v>
      </c>
      <c r="BY39" s="356">
        <f>[3]Milch!$CQ21</f>
        <v>10721.9491</v>
      </c>
      <c r="BZ39" s="355">
        <f>[3]Milch!AT21</f>
        <v>23.8368</v>
      </c>
      <c r="CA39" s="355">
        <f>[3]Milch!AU21</f>
        <v>266.488</v>
      </c>
      <c r="CB39" s="356">
        <f>[3]Milch!AX21</f>
        <v>80.841999999999999</v>
      </c>
      <c r="CC39" s="356">
        <f>[3]Milch!AY21</f>
        <v>920.96119999999996</v>
      </c>
      <c r="CD39" s="355">
        <f>[3]Milch!BD21</f>
        <v>32.871499999999997</v>
      </c>
      <c r="CE39" s="355">
        <f>[3]Milch!BE21</f>
        <v>476.5086</v>
      </c>
      <c r="CF39" s="356">
        <f>[3]Milch!AZ21</f>
        <v>95.712199999999996</v>
      </c>
      <c r="CG39" s="356">
        <f>[3]Milch!BA21</f>
        <v>994.51900000000001</v>
      </c>
      <c r="CH39" s="355">
        <f>[3]Milch!BB21</f>
        <v>52.276600000000002</v>
      </c>
      <c r="CI39" s="355">
        <f>[3]Milch!BC21</f>
        <v>465.63850000000002</v>
      </c>
      <c r="CJ39" s="356">
        <f>[3]Milch!AV21</f>
        <v>123.00269999999999</v>
      </c>
      <c r="CK39" s="356">
        <f>[3]Milch!AW21</f>
        <v>1582.0983999999999</v>
      </c>
      <c r="CL39" s="355"/>
      <c r="CM39" s="355">
        <f>[3]Milch!$CR21</f>
        <v>1688.8036000000002</v>
      </c>
      <c r="CN39" s="355">
        <f>[3]Milch!$CS21</f>
        <v>8382.3979999999992</v>
      </c>
      <c r="CO39" s="356">
        <f>[3]Milch!$CL21</f>
        <v>826.15930000000003</v>
      </c>
      <c r="CP39" s="356">
        <f>[3]Milch!$CM21</f>
        <v>2248.3631</v>
      </c>
      <c r="CQ39" s="355">
        <f>[3]Milch!$CH21</f>
        <v>194.61120000000003</v>
      </c>
      <c r="CR39" s="355">
        <f>[3]Milch!$CI21</f>
        <v>1227.6391000000001</v>
      </c>
      <c r="CS39" s="356">
        <f>[3]Milch!$CJ21</f>
        <v>159.47060000000002</v>
      </c>
      <c r="CT39" s="356">
        <f>[3]Milch!$CK21</f>
        <v>747.3596</v>
      </c>
      <c r="CU39" s="355">
        <f>[3]Milch!$CN21</f>
        <v>359.35649999999998</v>
      </c>
      <c r="CV39" s="355">
        <f>[3]Milch!$CO21</f>
        <v>2425.8634999999999</v>
      </c>
    </row>
    <row r="40" spans="2:100" s="217" customFormat="1" ht="12.75" x14ac:dyDescent="0.2">
      <c r="B40" s="218">
        <f>[3]Milch!$A22</f>
        <v>44866</v>
      </c>
      <c r="C40" s="290">
        <f>[3]Milch!$B22</f>
        <v>93.407960000000003</v>
      </c>
      <c r="D40" s="290">
        <f>[3]Milch!$C22</f>
        <v>77.699663000000001</v>
      </c>
      <c r="E40" s="290">
        <f t="shared" si="14"/>
        <v>15.708297000000002</v>
      </c>
      <c r="F40" s="415">
        <f t="shared" si="15"/>
        <v>0.20216686139295104</v>
      </c>
      <c r="G40" s="291"/>
      <c r="H40" s="355">
        <f>[3]Milch!$E22</f>
        <v>20875</v>
      </c>
      <c r="I40" s="355">
        <f>[3]Milch!$F22</f>
        <v>240938</v>
      </c>
      <c r="J40" s="308">
        <f t="shared" si="18"/>
        <v>7.9732480816460602E-2</v>
      </c>
      <c r="K40" s="308"/>
      <c r="L40" s="218">
        <f>[3]Milch!$A22</f>
        <v>44866</v>
      </c>
      <c r="M40" s="405" t="str">
        <f>'Früchte Daten'!BQ38</f>
        <v>4 W 44-47/22</v>
      </c>
      <c r="N40" s="290">
        <f>[3]Milch!$Z22</f>
        <v>2.0126202930903418</v>
      </c>
      <c r="O40" s="290">
        <f>[3]Milch!$AA22</f>
        <v>1.741021437608663</v>
      </c>
      <c r="P40" s="292">
        <f>[3]Milch!$AB22</f>
        <v>1.9422009593679508</v>
      </c>
      <c r="Q40" s="292">
        <f>[3]Milch!$AC22</f>
        <v>1.3862206769267522</v>
      </c>
      <c r="R40" s="290">
        <f>[3]Milch!$BN22</f>
        <v>12.530083062477429</v>
      </c>
      <c r="S40" s="290">
        <f>[3]Milch!$BO22</f>
        <v>7.9747930645385532</v>
      </c>
      <c r="T40" s="292">
        <f>[3]Milch!$BP22</f>
        <v>11.550330707757643</v>
      </c>
      <c r="U40" s="292">
        <f>[3]Milch!$BQ22</f>
        <v>6.7335437662556732</v>
      </c>
      <c r="V40" s="290">
        <f>[3]Milch!$BR22</f>
        <v>6.4844907457898415</v>
      </c>
      <c r="W40" s="290">
        <f>[3]Milch!$BS22</f>
        <v>4.4118407607125478</v>
      </c>
      <c r="X40" s="292">
        <f>[3]Milch!$BF22</f>
        <v>22.556904276985744</v>
      </c>
      <c r="Y40" s="292">
        <f>[3]Milch!$BG22</f>
        <v>18.658371376180117</v>
      </c>
      <c r="Z40" s="290">
        <f>[3]Milch!$BH22</f>
        <v>20.360966752571827</v>
      </c>
      <c r="AA40" s="290">
        <f>[3]Milch!$BI22</f>
        <v>13.525008290172053</v>
      </c>
      <c r="AB40" s="292"/>
      <c r="AC40" s="292">
        <f>[3]Milch!$AH22</f>
        <v>22.531564975287591</v>
      </c>
      <c r="AD40" s="292">
        <f>[3]Milch!$AI22</f>
        <v>18.338610857386747</v>
      </c>
      <c r="AE40" s="290">
        <f>[3]Milch!$AL22</f>
        <v>26.004762581306711</v>
      </c>
      <c r="AF40" s="290">
        <f>[3]Milch!$AM22</f>
        <v>20.007831335827774</v>
      </c>
      <c r="AG40" s="292">
        <f>[3]Milch!$AR22</f>
        <v>9.7346697320982027</v>
      </c>
      <c r="AH40" s="292">
        <f>[3]Milch!$AS22</f>
        <v>7.7486112821576496</v>
      </c>
      <c r="AI40" s="290">
        <f>[3]Milch!$AN22</f>
        <v>16.761661083370203</v>
      </c>
      <c r="AJ40" s="290">
        <f>[3]Milch!$AO22</f>
        <v>11.427369581778786</v>
      </c>
      <c r="AK40" s="292">
        <f>[3]Milch!$AP22</f>
        <v>33.898222101078467</v>
      </c>
      <c r="AL40" s="292">
        <f>[3]Milch!$AQ22</f>
        <v>22.015219950009648</v>
      </c>
      <c r="AM40" s="290">
        <f>[3]Milch!$AJ22</f>
        <v>26.069740330206962</v>
      </c>
      <c r="AN40" s="290">
        <f>[3]Milch!$AK22</f>
        <v>18.851165064447105</v>
      </c>
      <c r="AO40" s="292"/>
      <c r="AP40" s="292">
        <f>[3]Milch!$CD22</f>
        <v>4.24203324191447</v>
      </c>
      <c r="AQ40" s="292">
        <f>[3]Milch!$CE22</f>
        <v>3.6842248478116524</v>
      </c>
      <c r="AR40" s="290">
        <f>[3]Milch!$BZ22</f>
        <v>4.9663280766774029</v>
      </c>
      <c r="AS40" s="290">
        <f>[3]Milch!$CA22</f>
        <v>4.4780344982897899</v>
      </c>
      <c r="AT40" s="292">
        <f>[3]Milch!$CB22</f>
        <v>5.8586170210556849</v>
      </c>
      <c r="AU40" s="292">
        <f>[3]Milch!$CC22</f>
        <v>4.8274938866599717</v>
      </c>
      <c r="AV40" s="290">
        <f>[3]Milch!$CF22</f>
        <v>5.3065533604046244</v>
      </c>
      <c r="AW40" s="290">
        <f>[3]Milch!$CG22</f>
        <v>3.9648184580411736</v>
      </c>
      <c r="AX40" s="435" t="str">
        <f t="shared" si="17"/>
        <v>4</v>
      </c>
      <c r="AY40" s="218">
        <f>[3]Milch!$A22</f>
        <v>44866</v>
      </c>
      <c r="AZ40" s="405" t="str">
        <f>'Früchte Daten'!BQ38</f>
        <v>4 W 44-47/22</v>
      </c>
      <c r="BA40" s="527">
        <f>[3]Milch!$CX22</f>
        <v>3995.9160000000002</v>
      </c>
      <c r="BB40" s="527">
        <f>[3]Milch!$CY22</f>
        <v>20517.9663</v>
      </c>
      <c r="BC40" s="355">
        <f>[3]Milch!$AD22</f>
        <v>2670.2073999999998</v>
      </c>
      <c r="BD40" s="355">
        <f>[3]Milch!$AE22</f>
        <v>4309.3145999999997</v>
      </c>
      <c r="BE40" s="356">
        <f>[3]Milch!$AF22</f>
        <v>1165.5799</v>
      </c>
      <c r="BF40" s="356">
        <f>[3]Milch!$AG22</f>
        <v>14074.287900000001</v>
      </c>
      <c r="BG40" s="355"/>
      <c r="BH40" s="355">
        <f>[3]Milch!$CV22</f>
        <v>184.54129999999998</v>
      </c>
      <c r="BI40" s="355">
        <f>[3]Milch!$CW22</f>
        <v>3578.1410000000001</v>
      </c>
      <c r="BJ40" s="356">
        <f>[3]Milch!$BT22</f>
        <v>41.534999999999997</v>
      </c>
      <c r="BK40" s="356">
        <f>[3]Milch!$BU22</f>
        <v>1082.5235</v>
      </c>
      <c r="BL40" s="355">
        <f>[3]Milch!$BV22</f>
        <v>13.9398</v>
      </c>
      <c r="BM40" s="355">
        <f>[3]Milch!$BW22</f>
        <v>1019.644</v>
      </c>
      <c r="BN40" s="356">
        <f>[3]Milch!$BX22</f>
        <v>59.599899999999998</v>
      </c>
      <c r="BO40" s="356">
        <f>[3]Milch!$BY22</f>
        <v>773.59050000000002</v>
      </c>
      <c r="BP40" s="355"/>
      <c r="BQ40" s="355">
        <f>[3]Milch!$CT22</f>
        <v>131.00469999999999</v>
      </c>
      <c r="BR40" s="355">
        <f>[3]Milch!$CU22</f>
        <v>1526.1824999999999</v>
      </c>
      <c r="BS40" s="356">
        <f>[3]Milch!$BJ22</f>
        <v>94.517499999999998</v>
      </c>
      <c r="BT40" s="356">
        <f>[3]Milch!$BK22</f>
        <v>332.49790000000002</v>
      </c>
      <c r="BU40" s="355">
        <f>[3]Milch!$BL22</f>
        <v>18.7804</v>
      </c>
      <c r="BV40" s="355">
        <f>[3]Milch!$BM22</f>
        <v>1116.6837</v>
      </c>
      <c r="BW40" s="355"/>
      <c r="BX40" s="356">
        <f>[3]Milch!$CP22</f>
        <v>582.70530000000008</v>
      </c>
      <c r="BY40" s="356">
        <f>[3]Milch!$CQ22</f>
        <v>8217.7225999999991</v>
      </c>
      <c r="BZ40" s="355">
        <f>[3]Milch!AT22</f>
        <v>18.533200000000001</v>
      </c>
      <c r="CA40" s="355">
        <f>[3]Milch!AU22</f>
        <v>193.99879999999999</v>
      </c>
      <c r="CB40" s="356">
        <f>[3]Milch!AX22</f>
        <v>64.754800000000003</v>
      </c>
      <c r="CC40" s="356">
        <f>[3]Milch!AY22</f>
        <v>681.0077</v>
      </c>
      <c r="CD40" s="355">
        <f>[3]Milch!BD22</f>
        <v>26.793400000000002</v>
      </c>
      <c r="CE40" s="355">
        <f>[3]Milch!BE22</f>
        <v>416.55329999999998</v>
      </c>
      <c r="CF40" s="356">
        <f>[3]Milch!AZ22</f>
        <v>79.105000000000004</v>
      </c>
      <c r="CG40" s="356">
        <f>[3]Milch!BA22</f>
        <v>849.01480000000004</v>
      </c>
      <c r="CH40" s="355">
        <f>[3]Milch!BB22</f>
        <v>38.888599999999997</v>
      </c>
      <c r="CI40" s="355">
        <f>[3]Milch!BC22</f>
        <v>371.11159999999995</v>
      </c>
      <c r="CJ40" s="356">
        <f>[3]Milch!AV22</f>
        <v>64.504999999999995</v>
      </c>
      <c r="CK40" s="356">
        <f>[3]Milch!AW22</f>
        <v>1054.9116000000001</v>
      </c>
      <c r="CL40" s="355"/>
      <c r="CM40" s="355">
        <f>[3]Milch!$CR22</f>
        <v>1516.319</v>
      </c>
      <c r="CN40" s="355">
        <f>[3]Milch!$CS22</f>
        <v>7389.7819</v>
      </c>
      <c r="CO40" s="356">
        <f>[3]Milch!$CL22</f>
        <v>722.38919999999996</v>
      </c>
      <c r="CP40" s="356">
        <f>[3]Milch!$CM22</f>
        <v>1933.788</v>
      </c>
      <c r="CQ40" s="355">
        <f>[3]Milch!$CH22</f>
        <v>178.00289999999998</v>
      </c>
      <c r="CR40" s="355">
        <f>[3]Milch!$CI22</f>
        <v>1109.8926999999999</v>
      </c>
      <c r="CS40" s="356">
        <f>[3]Milch!$CJ22</f>
        <v>144.46929999999998</v>
      </c>
      <c r="CT40" s="356">
        <f>[3]Milch!$CK22</f>
        <v>644.53309999999999</v>
      </c>
      <c r="CU40" s="355">
        <f>[3]Milch!$CN22</f>
        <v>337.77479999999997</v>
      </c>
      <c r="CV40" s="355">
        <f>[3]Milch!$CO22</f>
        <v>2088.2996000000003</v>
      </c>
    </row>
    <row r="41" spans="2:100" s="217" customFormat="1" ht="12.75" x14ac:dyDescent="0.2">
      <c r="B41" s="218">
        <f>[3]Milch!$A23</f>
        <v>44835</v>
      </c>
      <c r="C41" s="290">
        <f>[3]Milch!$B23</f>
        <v>96.777077000000006</v>
      </c>
      <c r="D41" s="290">
        <f>[3]Milch!$C23</f>
        <v>79.555755000000005</v>
      </c>
      <c r="E41" s="290">
        <f t="shared" si="14"/>
        <v>17.221322000000001</v>
      </c>
      <c r="F41" s="415">
        <f t="shared" si="15"/>
        <v>0.21646858860179252</v>
      </c>
      <c r="G41" s="291"/>
      <c r="H41" s="355">
        <f>[3]Milch!$E23</f>
        <v>20402</v>
      </c>
      <c r="I41" s="355">
        <f>[3]Milch!$F23</f>
        <v>253890</v>
      </c>
      <c r="J41" s="308">
        <f t="shared" si="18"/>
        <v>7.4380587111545354E-2</v>
      </c>
      <c r="K41" s="308"/>
      <c r="L41" s="218">
        <f>[3]Milch!$A23</f>
        <v>44835</v>
      </c>
      <c r="M41" s="405" t="str">
        <f>'Früchte Daten'!BQ39</f>
        <v>4 W 40-43/22</v>
      </c>
      <c r="N41" s="290">
        <f>[3]Milch!$Z23</f>
        <v>2.0056908647862728</v>
      </c>
      <c r="O41" s="290">
        <f>[3]Milch!$AA23</f>
        <v>1.7438833873192117</v>
      </c>
      <c r="P41" s="292">
        <f>[3]Milch!$AB23</f>
        <v>1.880076353552141</v>
      </c>
      <c r="Q41" s="292">
        <f>[3]Milch!$AC23</f>
        <v>1.4180892117056454</v>
      </c>
      <c r="R41" s="290">
        <f>[3]Milch!$BN23</f>
        <v>12.500850620826245</v>
      </c>
      <c r="S41" s="290">
        <f>[3]Milch!$BO23</f>
        <v>8.1174810594344287</v>
      </c>
      <c r="T41" s="292">
        <f>[3]Milch!$BP23</f>
        <v>11.575424983802796</v>
      </c>
      <c r="U41" s="292">
        <f>[3]Milch!$BQ23</f>
        <v>6.848401739405082</v>
      </c>
      <c r="V41" s="290">
        <f>[3]Milch!$BR23</f>
        <v>6.4702263912690539</v>
      </c>
      <c r="W41" s="290">
        <f>[3]Milch!$BS23</f>
        <v>4.451685039475767</v>
      </c>
      <c r="X41" s="292">
        <f>[3]Milch!$BF23</f>
        <v>22.861564426090666</v>
      </c>
      <c r="Y41" s="292">
        <f>[3]Milch!$BG23</f>
        <v>18.578484560347917</v>
      </c>
      <c r="Z41" s="290">
        <f>[3]Milch!$BH23</f>
        <v>20.512074098577571</v>
      </c>
      <c r="AA41" s="290">
        <f>[3]Milch!$BI23</f>
        <v>13.7131414632104</v>
      </c>
      <c r="AB41" s="292"/>
      <c r="AC41" s="292">
        <f>[3]Milch!$AH23</f>
        <v>21.833423924160865</v>
      </c>
      <c r="AD41" s="292">
        <f>[3]Milch!$AI23</f>
        <v>17.692667781439912</v>
      </c>
      <c r="AE41" s="290">
        <f>[3]Milch!$AL23</f>
        <v>26.616015834918457</v>
      </c>
      <c r="AF41" s="290">
        <f>[3]Milch!$AM23</f>
        <v>18.952242164374141</v>
      </c>
      <c r="AG41" s="292">
        <f>[3]Milch!$AR23</f>
        <v>9.8228298694250231</v>
      </c>
      <c r="AH41" s="292">
        <f>[3]Milch!$AS23</f>
        <v>7.548980948274167</v>
      </c>
      <c r="AI41" s="290">
        <f>[3]Milch!$AN23</f>
        <v>16.59398977154655</v>
      </c>
      <c r="AJ41" s="290">
        <f>[3]Milch!$AO23</f>
        <v>11.391185942849607</v>
      </c>
      <c r="AK41" s="292">
        <f>[3]Milch!$AP23</f>
        <v>33.474819765853248</v>
      </c>
      <c r="AL41" s="292">
        <f>[3]Milch!$AQ23</f>
        <v>21.648380101080271</v>
      </c>
      <c r="AM41" s="290">
        <f>[3]Milch!$AJ23</f>
        <v>24.275015461395554</v>
      </c>
      <c r="AN41" s="290">
        <f>[3]Milch!$AK23</f>
        <v>20.463079711473817</v>
      </c>
      <c r="AO41" s="292"/>
      <c r="AP41" s="292">
        <f>[3]Milch!$CD23</f>
        <v>4.3016485109567428</v>
      </c>
      <c r="AQ41" s="292">
        <f>[3]Milch!$CE23</f>
        <v>3.658082201917813</v>
      </c>
      <c r="AR41" s="290">
        <f>[3]Milch!$BZ23</f>
        <v>4.9319953920205757</v>
      </c>
      <c r="AS41" s="290">
        <f>[3]Milch!$CA23</f>
        <v>4.5122714140512556</v>
      </c>
      <c r="AT41" s="292">
        <f>[3]Milch!$CB23</f>
        <v>5.8570240107682823</v>
      </c>
      <c r="AU41" s="292">
        <f>[3]Milch!$CC23</f>
        <v>4.8120618146924325</v>
      </c>
      <c r="AV41" s="290">
        <f>[3]Milch!$CF23</f>
        <v>5.4130269200081207</v>
      </c>
      <c r="AW41" s="290">
        <f>[3]Milch!$CG23</f>
        <v>3.9154890642068212</v>
      </c>
      <c r="AX41" s="435" t="str">
        <f t="shared" si="17"/>
        <v>4</v>
      </c>
      <c r="AY41" s="218">
        <f>[3]Milch!$A23</f>
        <v>44835</v>
      </c>
      <c r="AZ41" s="405" t="str">
        <f>'Früchte Daten'!BQ39</f>
        <v>4 W 40-43/22</v>
      </c>
      <c r="BA41" s="527">
        <f>[3]Milch!$CX23</f>
        <v>3683.7662</v>
      </c>
      <c r="BB41" s="527">
        <f>[3]Milch!$CY23</f>
        <v>18579.8433</v>
      </c>
      <c r="BC41" s="355">
        <f>[3]Milch!$AD23</f>
        <v>2397.2455</v>
      </c>
      <c r="BD41" s="355">
        <f>[3]Milch!$AE23</f>
        <v>4020.1253999999999</v>
      </c>
      <c r="BE41" s="356">
        <f>[3]Milch!$AF23</f>
        <v>1184.2801999999999</v>
      </c>
      <c r="BF41" s="356">
        <f>[3]Milch!$AG23</f>
        <v>12639.740400000001</v>
      </c>
      <c r="BG41" s="355"/>
      <c r="BH41" s="355">
        <f>[3]Milch!$CV23</f>
        <v>170.33620000000002</v>
      </c>
      <c r="BI41" s="355">
        <f>[3]Milch!$CW23</f>
        <v>3230.4218999999998</v>
      </c>
      <c r="BJ41" s="356">
        <f>[3]Milch!$BT23</f>
        <v>39.383000000000003</v>
      </c>
      <c r="BK41" s="356">
        <f>[3]Milch!$BU23</f>
        <v>950.49959999999999</v>
      </c>
      <c r="BL41" s="355">
        <f>[3]Milch!$BV23</f>
        <v>12.965200000000001</v>
      </c>
      <c r="BM41" s="355">
        <f>[3]Milch!$BW23</f>
        <v>902.97540000000004</v>
      </c>
      <c r="BN41" s="356">
        <f>[3]Milch!$BX23</f>
        <v>55.435000000000002</v>
      </c>
      <c r="BO41" s="356">
        <f>[3]Milch!$BY23</f>
        <v>715.22360000000003</v>
      </c>
      <c r="BP41" s="355"/>
      <c r="BQ41" s="355">
        <f>[3]Milch!$CT23</f>
        <v>112.41589999999999</v>
      </c>
      <c r="BR41" s="355">
        <f>[3]Milch!$CU23</f>
        <v>1286.2168999999999</v>
      </c>
      <c r="BS41" s="356">
        <f>[3]Milch!$BJ23</f>
        <v>80.879499999999993</v>
      </c>
      <c r="BT41" s="356">
        <f>[3]Milch!$BK23</f>
        <v>320.76499999999999</v>
      </c>
      <c r="BU41" s="355">
        <f>[3]Milch!$BL23</f>
        <v>15.115</v>
      </c>
      <c r="BV41" s="355">
        <f>[3]Milch!$BM23</f>
        <v>888.50380000000007</v>
      </c>
      <c r="BW41" s="355"/>
      <c r="BX41" s="356">
        <f>[3]Milch!$CP23</f>
        <v>576.53969999999993</v>
      </c>
      <c r="BY41" s="356">
        <f>[3]Milch!$CQ23</f>
        <v>7784.1048000000001</v>
      </c>
      <c r="BZ41" s="355">
        <f>[3]Milch!AT23</f>
        <v>17.109900000000003</v>
      </c>
      <c r="CA41" s="355">
        <f>[3]Milch!AU23</f>
        <v>202.49260000000001</v>
      </c>
      <c r="CB41" s="356">
        <f>[3]Milch!AX23</f>
        <v>63.454699999999995</v>
      </c>
      <c r="CC41" s="356">
        <f>[3]Milch!AY23</f>
        <v>715.51400000000001</v>
      </c>
      <c r="CD41" s="355">
        <f>[3]Milch!BD23</f>
        <v>25.058400000000002</v>
      </c>
      <c r="CE41" s="355">
        <f>[3]Milch!BE23</f>
        <v>412.09390000000002</v>
      </c>
      <c r="CF41" s="356">
        <f>[3]Milch!AZ23</f>
        <v>74.106999999999999</v>
      </c>
      <c r="CG41" s="356">
        <f>[3]Milch!BA23</f>
        <v>841.62149999999997</v>
      </c>
      <c r="CH41" s="355">
        <f>[3]Milch!BB23</f>
        <v>38.061599999999999</v>
      </c>
      <c r="CI41" s="355">
        <f>[3]Milch!BC23</f>
        <v>354.54990000000004</v>
      </c>
      <c r="CJ41" s="356">
        <f>[3]Milch!AV23</f>
        <v>83.595300000000009</v>
      </c>
      <c r="CK41" s="356">
        <f>[3]Milch!AW23</f>
        <v>877.92380000000003</v>
      </c>
      <c r="CL41" s="355"/>
      <c r="CM41" s="355">
        <f>[3]Milch!$CR23</f>
        <v>1442.1152</v>
      </c>
      <c r="CN41" s="355">
        <f>[3]Milch!$CS23</f>
        <v>7273.9377999999997</v>
      </c>
      <c r="CO41" s="356">
        <f>[3]Milch!$CL23</f>
        <v>698.07240000000002</v>
      </c>
      <c r="CP41" s="356">
        <f>[3]Milch!$CM23</f>
        <v>1881.0801999999999</v>
      </c>
      <c r="CQ41" s="355">
        <f>[3]Milch!$CH23</f>
        <v>167.96950000000001</v>
      </c>
      <c r="CR41" s="355">
        <f>[3]Milch!$CI23</f>
        <v>1123.9536000000001</v>
      </c>
      <c r="CS41" s="356">
        <f>[3]Milch!$CJ23</f>
        <v>139.07509999999999</v>
      </c>
      <c r="CT41" s="356">
        <f>[3]Milch!$CK23</f>
        <v>622.66750000000002</v>
      </c>
      <c r="CU41" s="355">
        <f>[3]Milch!$CN23</f>
        <v>309.31640000000004</v>
      </c>
      <c r="CV41" s="355">
        <f>[3]Milch!$CO23</f>
        <v>2059.75</v>
      </c>
    </row>
    <row r="42" spans="2:100" s="217" customFormat="1" ht="12.75" x14ac:dyDescent="0.2">
      <c r="B42" s="218">
        <f>[3]Milch!$A24</f>
        <v>44805</v>
      </c>
      <c r="C42" s="290">
        <f>[3]Milch!$B24</f>
        <v>97.369041999999993</v>
      </c>
      <c r="D42" s="290">
        <f>[3]Milch!$C24</f>
        <v>78.779026000000002</v>
      </c>
      <c r="E42" s="290">
        <f t="shared" si="14"/>
        <v>18.590015999999991</v>
      </c>
      <c r="F42" s="415">
        <f t="shared" si="15"/>
        <v>0.23597671796551523</v>
      </c>
      <c r="G42" s="291"/>
      <c r="H42" s="355">
        <f>[3]Milch!$E24</f>
        <v>18540</v>
      </c>
      <c r="I42" s="355">
        <f>[3]Milch!$F24</f>
        <v>263318</v>
      </c>
      <c r="J42" s="308">
        <f t="shared" si="18"/>
        <v>6.577780300718801E-2</v>
      </c>
      <c r="K42" s="308"/>
      <c r="L42" s="218">
        <f>[3]Milch!$A24</f>
        <v>44805</v>
      </c>
      <c r="M42" s="405" t="str">
        <f>'Früchte Daten'!BQ40</f>
        <v>5 W 35-39/22</v>
      </c>
      <c r="N42" s="290">
        <f>[3]Milch!$Z24</f>
        <v>1.9796479741199533</v>
      </c>
      <c r="O42" s="290">
        <f>[3]Milch!$AA24</f>
        <v>1.7222468304588157</v>
      </c>
      <c r="P42" s="292">
        <f>[3]Milch!$AB24</f>
        <v>1.8550803066122119</v>
      </c>
      <c r="Q42" s="292">
        <f>[3]Milch!$AC24</f>
        <v>1.3719049925939235</v>
      </c>
      <c r="R42" s="290">
        <f>[3]Milch!$BN24</f>
        <v>12.248956277910478</v>
      </c>
      <c r="S42" s="290">
        <f>[3]Milch!$BO24</f>
        <v>8.0752413518092876</v>
      </c>
      <c r="T42" s="292">
        <f>[3]Milch!$BP24</f>
        <v>11.164572939832903</v>
      </c>
      <c r="U42" s="292">
        <f>[3]Milch!$BQ24</f>
        <v>6.7506707471249028</v>
      </c>
      <c r="V42" s="290">
        <f>[3]Milch!$BR24</f>
        <v>6.2856304642759477</v>
      </c>
      <c r="W42" s="290">
        <f>[3]Milch!$BS24</f>
        <v>4.3970407372116798</v>
      </c>
      <c r="X42" s="292">
        <f>[3]Milch!$BF24</f>
        <v>22.409523453619943</v>
      </c>
      <c r="Y42" s="292">
        <f>[3]Milch!$BG24</f>
        <v>18.528343023625201</v>
      </c>
      <c r="Z42" s="290">
        <f>[3]Milch!$BH24</f>
        <v>19.942605298742926</v>
      </c>
      <c r="AA42" s="290">
        <f>[3]Milch!$BI24</f>
        <v>13.923169769286121</v>
      </c>
      <c r="AB42" s="292"/>
      <c r="AC42" s="292">
        <f>[3]Milch!$AH24</f>
        <v>21.291672559076442</v>
      </c>
      <c r="AD42" s="292">
        <f>[3]Milch!$AI24</f>
        <v>17.833754321563532</v>
      </c>
      <c r="AE42" s="290">
        <f>[3]Milch!$AL24</f>
        <v>25.710979279748436</v>
      </c>
      <c r="AF42" s="290">
        <f>[3]Milch!$AM24</f>
        <v>18.801265375142851</v>
      </c>
      <c r="AG42" s="292">
        <f>[3]Milch!$AR24</f>
        <v>9.749402367838881</v>
      </c>
      <c r="AH42" s="292">
        <f>[3]Milch!$AS24</f>
        <v>7.6155343264145827</v>
      </c>
      <c r="AI42" s="290">
        <f>[3]Milch!$AN24</f>
        <v>15.683956259375764</v>
      </c>
      <c r="AJ42" s="290">
        <f>[3]Milch!$AO24</f>
        <v>11.574513815024227</v>
      </c>
      <c r="AK42" s="292">
        <f>[3]Milch!$AP24</f>
        <v>29.796186685097513</v>
      </c>
      <c r="AL42" s="292">
        <f>[3]Milch!$AQ24</f>
        <v>21.355940550231292</v>
      </c>
      <c r="AM42" s="290">
        <f>[3]Milch!$AJ24</f>
        <v>23.138751912020915</v>
      </c>
      <c r="AN42" s="290">
        <f>[3]Milch!$AK24</f>
        <v>19.592380858043779</v>
      </c>
      <c r="AO42" s="292"/>
      <c r="AP42" s="292">
        <f>[3]Milch!$CD24</f>
        <v>4.2244437280785139</v>
      </c>
      <c r="AQ42" s="292">
        <f>[3]Milch!$CE24</f>
        <v>3.6773745687298645</v>
      </c>
      <c r="AR42" s="290">
        <f>[3]Milch!$BZ24</f>
        <v>4.8112374467661017</v>
      </c>
      <c r="AS42" s="290">
        <f>[3]Milch!$CA24</f>
        <v>4.5767399184899631</v>
      </c>
      <c r="AT42" s="292">
        <f>[3]Milch!$CB24</f>
        <v>5.6102929344872328</v>
      </c>
      <c r="AU42" s="292">
        <f>[3]Milch!$CC24</f>
        <v>4.9208864237085068</v>
      </c>
      <c r="AV42" s="290">
        <f>[3]Milch!$CF24</f>
        <v>5.2362828913983552</v>
      </c>
      <c r="AW42" s="290">
        <f>[3]Milch!$CG24</f>
        <v>3.9460493733775905</v>
      </c>
      <c r="AX42" s="435" t="str">
        <f t="shared" si="17"/>
        <v>5</v>
      </c>
      <c r="AY42" s="218">
        <f>[3]Milch!$A24</f>
        <v>44805</v>
      </c>
      <c r="AZ42" s="405" t="str">
        <f>'Früchte Daten'!BQ40</f>
        <v>5 W 35-39/22</v>
      </c>
      <c r="BA42" s="527">
        <f>[3]Milch!$CX24</f>
        <v>4713.1935000000003</v>
      </c>
      <c r="BB42" s="527">
        <f>[3]Milch!$CY24</f>
        <v>25729.486000000001</v>
      </c>
      <c r="BC42" s="355">
        <f>[3]Milch!$AD24</f>
        <v>3091.4317999999998</v>
      </c>
      <c r="BD42" s="355">
        <f>[3]Milch!$AE24</f>
        <v>5359.3167000000003</v>
      </c>
      <c r="BE42" s="356">
        <f>[3]Milch!$AF24</f>
        <v>1457.6197</v>
      </c>
      <c r="BF42" s="356">
        <f>[3]Milch!$AG24</f>
        <v>17780.2644</v>
      </c>
      <c r="BG42" s="355"/>
      <c r="BH42" s="355">
        <f>[3]Milch!$CV24</f>
        <v>214.358</v>
      </c>
      <c r="BI42" s="355">
        <f>[3]Milch!$CW24</f>
        <v>4023.6641</v>
      </c>
      <c r="BJ42" s="356">
        <f>[3]Milch!$BT24</f>
        <v>48.145000000000003</v>
      </c>
      <c r="BK42" s="356">
        <f>[3]Milch!$BU24</f>
        <v>1154.0621999999998</v>
      </c>
      <c r="BL42" s="355">
        <f>[3]Milch!$BV24</f>
        <v>16.637</v>
      </c>
      <c r="BM42" s="355">
        <f>[3]Milch!$BW24</f>
        <v>1173.4303</v>
      </c>
      <c r="BN42" s="356">
        <f>[3]Milch!$BX24</f>
        <v>75.330199999999991</v>
      </c>
      <c r="BO42" s="356">
        <f>[3]Milch!$BY24</f>
        <v>884.40269999999998</v>
      </c>
      <c r="BP42" s="355"/>
      <c r="BQ42" s="355">
        <f>[3]Milch!$CT24</f>
        <v>153.6765</v>
      </c>
      <c r="BR42" s="355">
        <f>[3]Milch!$CU24</f>
        <v>1536.8471999999999</v>
      </c>
      <c r="BS42" s="356">
        <f>[3]Milch!$BJ24</f>
        <v>112.3899</v>
      </c>
      <c r="BT42" s="356">
        <f>[3]Milch!$BK24</f>
        <v>393.48659999999995</v>
      </c>
      <c r="BU42" s="355">
        <f>[3]Milch!$BL24</f>
        <v>19.966999999999999</v>
      </c>
      <c r="BV42" s="355">
        <f>[3]Milch!$BM24</f>
        <v>1039.9331</v>
      </c>
      <c r="BW42" s="355"/>
      <c r="BX42" s="356">
        <f>[3]Milch!$CP24</f>
        <v>772.40260000000001</v>
      </c>
      <c r="BY42" s="356">
        <f>[3]Milch!$CQ24</f>
        <v>9481.9321</v>
      </c>
      <c r="BZ42" s="355">
        <f>[3]Milch!AT24</f>
        <v>28.992099999999997</v>
      </c>
      <c r="CA42" s="355">
        <f>[3]Milch!AU24</f>
        <v>249.9674</v>
      </c>
      <c r="CB42" s="356">
        <f>[3]Milch!AX24</f>
        <v>79.883200000000002</v>
      </c>
      <c r="CC42" s="356">
        <f>[3]Milch!AY24</f>
        <v>888.76409999999998</v>
      </c>
      <c r="CD42" s="355">
        <f>[3]Milch!BD24</f>
        <v>37.021099999999997</v>
      </c>
      <c r="CE42" s="355">
        <f>[3]Milch!BE24</f>
        <v>535.08209999999997</v>
      </c>
      <c r="CF42" s="356">
        <f>[3]Milch!AZ24</f>
        <v>150.58770000000001</v>
      </c>
      <c r="CG42" s="356">
        <f>[3]Milch!BA24</f>
        <v>1286.136</v>
      </c>
      <c r="CH42" s="355">
        <f>[3]Milch!BB24</f>
        <v>57.729300000000002</v>
      </c>
      <c r="CI42" s="355">
        <f>[3]Milch!BC24</f>
        <v>487.95479999999998</v>
      </c>
      <c r="CJ42" s="356">
        <f>[3]Milch!AV24</f>
        <v>55.504100000000001</v>
      </c>
      <c r="CK42" s="356">
        <f>[3]Milch!AW24</f>
        <v>890.42309999999998</v>
      </c>
      <c r="CL42" s="355"/>
      <c r="CM42" s="355">
        <f>[3]Milch!$CR24</f>
        <v>1868.2249999999999</v>
      </c>
      <c r="CN42" s="355">
        <f>[3]Milch!$CS24</f>
        <v>9006.3268000000007</v>
      </c>
      <c r="CO42" s="356">
        <f>[3]Milch!$CL24</f>
        <v>907.35749999999996</v>
      </c>
      <c r="CP42" s="356">
        <f>[3]Milch!$CM24</f>
        <v>2437.1035999999999</v>
      </c>
      <c r="CQ42" s="355">
        <f>[3]Milch!$CH24</f>
        <v>224.7628</v>
      </c>
      <c r="CR42" s="355">
        <f>[3]Milch!$CI24</f>
        <v>1425.2478000000001</v>
      </c>
      <c r="CS42" s="356">
        <f>[3]Milch!$CJ24</f>
        <v>177.73939999999999</v>
      </c>
      <c r="CT42" s="356">
        <f>[3]Milch!$CK24</f>
        <v>710.69849999999997</v>
      </c>
      <c r="CU42" s="355">
        <f>[3]Milch!$CN24</f>
        <v>382.30359999999996</v>
      </c>
      <c r="CV42" s="355">
        <f>[3]Milch!$CO24</f>
        <v>2507.8818999999999</v>
      </c>
    </row>
    <row r="43" spans="2:100" s="217" customFormat="1" ht="12.75" x14ac:dyDescent="0.2">
      <c r="B43" s="218">
        <f>[3]Milch!$A25</f>
        <v>44774</v>
      </c>
      <c r="C43" s="290">
        <f>[3]Milch!$B25</f>
        <v>96.100363999999999</v>
      </c>
      <c r="D43" s="290">
        <f>[3]Milch!$C25</f>
        <v>78.160884999999993</v>
      </c>
      <c r="E43" s="290">
        <f t="shared" si="14"/>
        <v>17.939479000000006</v>
      </c>
      <c r="F43" s="415">
        <f t="shared" si="15"/>
        <v>0.22951990628048802</v>
      </c>
      <c r="G43" s="291"/>
      <c r="H43" s="355">
        <f>[3]Milch!$E25</f>
        <v>17750</v>
      </c>
      <c r="I43" s="355">
        <f>[3]Milch!$F25</f>
        <v>235548</v>
      </c>
      <c r="J43" s="308">
        <f t="shared" si="18"/>
        <v>7.0075563170652749E-2</v>
      </c>
      <c r="K43" s="308"/>
      <c r="L43" s="218">
        <f>[3]Milch!$A25</f>
        <v>44774</v>
      </c>
      <c r="M43" s="405" t="str">
        <f>'Früchte Daten'!BQ41</f>
        <v>4 W 31-34/22</v>
      </c>
      <c r="N43" s="290">
        <f>[3]Milch!$Z25</f>
        <v>2.0171419622432953</v>
      </c>
      <c r="O43" s="290">
        <f>[3]Milch!$AA25</f>
        <v>1.740264740733652</v>
      </c>
      <c r="P43" s="292">
        <f>[3]Milch!$AB25</f>
        <v>1.9240039233889974</v>
      </c>
      <c r="Q43" s="292">
        <f>[3]Milch!$AC25</f>
        <v>1.3864035038986502</v>
      </c>
      <c r="R43" s="290">
        <f>[3]Milch!$BN25</f>
        <v>12.961783686362667</v>
      </c>
      <c r="S43" s="290">
        <f>[3]Milch!$BO25</f>
        <v>7.9968887048984048</v>
      </c>
      <c r="T43" s="292">
        <f>[3]Milch!$BP25</f>
        <v>11.29859577850393</v>
      </c>
      <c r="U43" s="292">
        <f>[3]Milch!$BQ25</f>
        <v>7.0758843220075827</v>
      </c>
      <c r="V43" s="290">
        <f>[3]Milch!$BR25</f>
        <v>6.5428423195115135</v>
      </c>
      <c r="W43" s="290">
        <f>[3]Milch!$BS25</f>
        <v>4.3489018442605998</v>
      </c>
      <c r="X43" s="292">
        <f>[3]Milch!$BF25</f>
        <v>22.865405944351135</v>
      </c>
      <c r="Y43" s="292">
        <f>[3]Milch!$BG25</f>
        <v>18.310314274106048</v>
      </c>
      <c r="Z43" s="290">
        <f>[3]Milch!$BH25</f>
        <v>19.837861072902339</v>
      </c>
      <c r="AA43" s="290">
        <f>[3]Milch!$BI25</f>
        <v>13.854734292727196</v>
      </c>
      <c r="AB43" s="292"/>
      <c r="AC43" s="292">
        <f>[3]Milch!$AH25</f>
        <v>23.04868208394733</v>
      </c>
      <c r="AD43" s="292">
        <f>[3]Milch!$AI25</f>
        <v>17.897079786302189</v>
      </c>
      <c r="AE43" s="290">
        <f>[3]Milch!$AL25</f>
        <v>24.55542984515105</v>
      </c>
      <c r="AF43" s="290">
        <f>[3]Milch!$AM25</f>
        <v>18.488434893088364</v>
      </c>
      <c r="AG43" s="292">
        <f>[3]Milch!$AR25</f>
        <v>9.7513334743828164</v>
      </c>
      <c r="AH43" s="292">
        <f>[3]Milch!$AS25</f>
        <v>7.5047338623345032</v>
      </c>
      <c r="AI43" s="290">
        <f>[3]Milch!$AN25</f>
        <v>16.412676311677483</v>
      </c>
      <c r="AJ43" s="290">
        <f>[3]Milch!$AO25</f>
        <v>12.103948156685986</v>
      </c>
      <c r="AK43" s="292">
        <f>[3]Milch!$AP25</f>
        <v>33.984862760190829</v>
      </c>
      <c r="AL43" s="292">
        <f>[3]Milch!$AQ25</f>
        <v>22.917304242985306</v>
      </c>
      <c r="AM43" s="290">
        <f>[3]Milch!$AJ25</f>
        <v>25.216204562547006</v>
      </c>
      <c r="AN43" s="290">
        <f>[3]Milch!$AK25</f>
        <v>20.823856007940524</v>
      </c>
      <c r="AO43" s="292"/>
      <c r="AP43" s="292">
        <f>[3]Milch!$CD25</f>
        <v>4.2093428703230149</v>
      </c>
      <c r="AQ43" s="292">
        <f>[3]Milch!$CE25</f>
        <v>3.6604214526318608</v>
      </c>
      <c r="AR43" s="290">
        <f>[3]Milch!$BZ25</f>
        <v>4.7994849935956374</v>
      </c>
      <c r="AS43" s="290">
        <f>[3]Milch!$CA25</f>
        <v>4.4160838453276119</v>
      </c>
      <c r="AT43" s="292">
        <f>[3]Milch!$CB25</f>
        <v>5.6962889024109007</v>
      </c>
      <c r="AU43" s="292">
        <f>[3]Milch!$CC25</f>
        <v>4.7878988240293765</v>
      </c>
      <c r="AV43" s="290">
        <f>[3]Milch!$CF25</f>
        <v>5.0299834185410406</v>
      </c>
      <c r="AW43" s="290">
        <f>[3]Milch!$CG25</f>
        <v>3.8894545068132707</v>
      </c>
      <c r="AX43" s="435" t="str">
        <f t="shared" si="17"/>
        <v>4</v>
      </c>
      <c r="AY43" s="218">
        <f>[3]Milch!$A25</f>
        <v>44774</v>
      </c>
      <c r="AZ43" s="405" t="str">
        <f>'Früchte Daten'!BQ41</f>
        <v>4 W 31-34/22</v>
      </c>
      <c r="BA43" s="527">
        <f>[3]Milch!$CX25</f>
        <v>3457.2734999999998</v>
      </c>
      <c r="BB43" s="527">
        <f>[3]Milch!$CY25</f>
        <v>18219.718100000002</v>
      </c>
      <c r="BC43" s="355">
        <f>[3]Milch!$AD25</f>
        <v>2305.127</v>
      </c>
      <c r="BD43" s="355">
        <f>[3]Milch!$AE25</f>
        <v>4085.8465000000001</v>
      </c>
      <c r="BE43" s="356">
        <f>[3]Milch!$AF25</f>
        <v>1008.4139</v>
      </c>
      <c r="BF43" s="356">
        <f>[3]Milch!$AG25</f>
        <v>12330.037</v>
      </c>
      <c r="BG43" s="355"/>
      <c r="BH43" s="355">
        <f>[3]Milch!$CV25</f>
        <v>152.27000000000001</v>
      </c>
      <c r="BI43" s="355">
        <f>[3]Milch!$CW25</f>
        <v>2868.0942999999997</v>
      </c>
      <c r="BJ43" s="356">
        <f>[3]Milch!$BT25</f>
        <v>30.960599999999999</v>
      </c>
      <c r="BK43" s="356">
        <f>[3]Milch!$BU25</f>
        <v>859.70630000000006</v>
      </c>
      <c r="BL43" s="355">
        <f>[3]Milch!$BV25</f>
        <v>11.323</v>
      </c>
      <c r="BM43" s="355">
        <f>[3]Milch!$BW25</f>
        <v>716.52350000000001</v>
      </c>
      <c r="BN43" s="356">
        <f>[3]Milch!$BX25</f>
        <v>50.113999999999997</v>
      </c>
      <c r="BO43" s="356">
        <f>[3]Milch!$BY25</f>
        <v>688.8777</v>
      </c>
      <c r="BP43" s="355"/>
      <c r="BQ43" s="355">
        <f>[3]Milch!$CT25</f>
        <v>113.38719999999999</v>
      </c>
      <c r="BR43" s="355">
        <f>[3]Milch!$CU25</f>
        <v>1111.1014</v>
      </c>
      <c r="BS43" s="356">
        <f>[3]Milch!$BJ25</f>
        <v>78.531700000000001</v>
      </c>
      <c r="BT43" s="356">
        <f>[3]Milch!$BK25</f>
        <v>321.20049999999998</v>
      </c>
      <c r="BU43" s="355">
        <f>[3]Milch!$BL25</f>
        <v>17.448</v>
      </c>
      <c r="BV43" s="355">
        <f>[3]Milch!$BM25</f>
        <v>702.2559</v>
      </c>
      <c r="BW43" s="355"/>
      <c r="BX43" s="356">
        <f>[3]Milch!$CP25</f>
        <v>589.91899999999998</v>
      </c>
      <c r="BY43" s="356">
        <f>[3]Milch!$CQ25</f>
        <v>7072.0319</v>
      </c>
      <c r="BZ43" s="355">
        <f>[3]Milch!AT25</f>
        <v>16.829599999999999</v>
      </c>
      <c r="CA43" s="355">
        <f>[3]Milch!AU25</f>
        <v>187.7979</v>
      </c>
      <c r="CB43" s="356">
        <f>[3]Milch!AX25</f>
        <v>71.06280000000001</v>
      </c>
      <c r="CC43" s="356">
        <f>[3]Milch!AY25</f>
        <v>674.529</v>
      </c>
      <c r="CD43" s="355">
        <f>[3]Milch!BD25</f>
        <v>26.940900000000003</v>
      </c>
      <c r="CE43" s="355">
        <f>[3]Milch!BE25</f>
        <v>480.32659999999998</v>
      </c>
      <c r="CF43" s="356">
        <f>[3]Milch!AZ25</f>
        <v>162.17020000000002</v>
      </c>
      <c r="CG43" s="356">
        <f>[3]Milch!BA25</f>
        <v>1339.0501999999999</v>
      </c>
      <c r="CH43" s="355">
        <f>[3]Milch!BB25</f>
        <v>40.0139</v>
      </c>
      <c r="CI43" s="355">
        <f>[3]Milch!BC25</f>
        <v>319.73950000000002</v>
      </c>
      <c r="CJ43" s="356">
        <f>[3]Milch!AV25</f>
        <v>9.9725000000000001</v>
      </c>
      <c r="CK43" s="356">
        <f>[3]Milch!AW25</f>
        <v>231.11829999999998</v>
      </c>
      <c r="CL43" s="355"/>
      <c r="CM43" s="355">
        <f>[3]Milch!$CR25</f>
        <v>1580.1420000000001</v>
      </c>
      <c r="CN43" s="355">
        <f>[3]Milch!$CS25</f>
        <v>7156.4499000000005</v>
      </c>
      <c r="CO43" s="356">
        <f>[3]Milch!$CL25</f>
        <v>778.00930000000005</v>
      </c>
      <c r="CP43" s="356">
        <f>[3]Milch!$CM25</f>
        <v>2056.5774999999999</v>
      </c>
      <c r="CQ43" s="355">
        <f>[3]Milch!$CH25</f>
        <v>188.15299999999999</v>
      </c>
      <c r="CR43" s="355">
        <f>[3]Milch!$CI25</f>
        <v>1265.0532000000001</v>
      </c>
      <c r="CS43" s="356">
        <f>[3]Milch!$CJ25</f>
        <v>143.96279999999999</v>
      </c>
      <c r="CT43" s="356">
        <f>[3]Milch!$CK25</f>
        <v>602.39599999999996</v>
      </c>
      <c r="CU43" s="355">
        <f>[3]Milch!$CN25</f>
        <v>324.57940000000002</v>
      </c>
      <c r="CV43" s="355">
        <f>[3]Milch!$CO25</f>
        <v>1853.8820000000001</v>
      </c>
    </row>
    <row r="44" spans="2:100" s="217" customFormat="1" ht="12.75" x14ac:dyDescent="0.2">
      <c r="B44" s="218">
        <f>[3]Milch!$A26</f>
        <v>44743</v>
      </c>
      <c r="C44" s="290">
        <f>[3]Milch!$B26</f>
        <v>95.501147000000003</v>
      </c>
      <c r="D44" s="290">
        <f>[3]Milch!$C26</f>
        <v>77.200963000000002</v>
      </c>
      <c r="E44" s="290">
        <f t="shared" si="14"/>
        <v>18.300184000000002</v>
      </c>
      <c r="F44" s="415">
        <f t="shared" si="15"/>
        <v>0.23704605860939854</v>
      </c>
      <c r="G44" s="291"/>
      <c r="H44" s="355">
        <f>[3]Milch!$E26</f>
        <v>17118</v>
      </c>
      <c r="I44" s="355">
        <f>[3]Milch!$F26</f>
        <v>242369</v>
      </c>
      <c r="J44" s="308">
        <f t="shared" si="18"/>
        <v>6.5968622705569066E-2</v>
      </c>
      <c r="K44" s="308"/>
      <c r="L44" s="218">
        <f>[3]Milch!$A26</f>
        <v>44743</v>
      </c>
      <c r="M44" s="405" t="str">
        <f>'Früchte Daten'!BQ42</f>
        <v>4 W 27-30/22</v>
      </c>
      <c r="N44" s="290">
        <f>[3]Milch!$Z26</f>
        <v>1.9871458277589813</v>
      </c>
      <c r="O44" s="290">
        <f>[3]Milch!$AA26</f>
        <v>1.7348967299192755</v>
      </c>
      <c r="P44" s="292">
        <f>[3]Milch!$AB26</f>
        <v>1.87742540661635</v>
      </c>
      <c r="Q44" s="292">
        <f>[3]Milch!$AC26</f>
        <v>1.3829652827717716</v>
      </c>
      <c r="R44" s="290">
        <f>[3]Milch!$BN26</f>
        <v>12.761301298520936</v>
      </c>
      <c r="S44" s="290">
        <f>[3]Milch!$BO26</f>
        <v>7.9534763363960312</v>
      </c>
      <c r="T44" s="292">
        <f>[3]Milch!$BP26</f>
        <v>10.937175212091848</v>
      </c>
      <c r="U44" s="292">
        <f>[3]Milch!$BQ26</f>
        <v>6.8807030452535498</v>
      </c>
      <c r="V44" s="290">
        <f>[3]Milch!$BR26</f>
        <v>6.5644190936153386</v>
      </c>
      <c r="W44" s="290">
        <f>[3]Milch!$BS26</f>
        <v>4.3445529975639712</v>
      </c>
      <c r="X44" s="292">
        <f>[3]Milch!$BF26</f>
        <v>22.798498364199258</v>
      </c>
      <c r="Y44" s="292">
        <f>[3]Milch!$BG26</f>
        <v>18.740243857311341</v>
      </c>
      <c r="Z44" s="290">
        <f>[3]Milch!$BH26</f>
        <v>20.619202759678039</v>
      </c>
      <c r="AA44" s="290">
        <f>[3]Milch!$BI26</f>
        <v>13.878849425851008</v>
      </c>
      <c r="AB44" s="292"/>
      <c r="AC44" s="292">
        <f>[3]Milch!$AH26</f>
        <v>22.196778875758731</v>
      </c>
      <c r="AD44" s="292">
        <f>[3]Milch!$AI26</f>
        <v>18.886270054192295</v>
      </c>
      <c r="AE44" s="290">
        <f>[3]Milch!$AL26</f>
        <v>24.431328233925697</v>
      </c>
      <c r="AF44" s="290">
        <f>[3]Milch!$AM26</f>
        <v>18.79577765481697</v>
      </c>
      <c r="AG44" s="292">
        <f>[3]Milch!$AR26</f>
        <v>9.7125902255639094</v>
      </c>
      <c r="AH44" s="292">
        <f>[3]Milch!$AS26</f>
        <v>7.784034663007108</v>
      </c>
      <c r="AI44" s="290">
        <f>[3]Milch!$AN26</f>
        <v>16.722472344263956</v>
      </c>
      <c r="AJ44" s="290">
        <f>[3]Milch!$AO26</f>
        <v>11.964569660777221</v>
      </c>
      <c r="AK44" s="292">
        <f>[3]Milch!$AP26</f>
        <v>35.939384714831185</v>
      </c>
      <c r="AL44" s="292">
        <f>[3]Milch!$AQ26</f>
        <v>21.988788894801452</v>
      </c>
      <c r="AM44" s="290">
        <f>[3]Milch!$AJ26</f>
        <v>25.206219093865549</v>
      </c>
      <c r="AN44" s="290">
        <f>[3]Milch!$AK26</f>
        <v>19.383664717902512</v>
      </c>
      <c r="AO44" s="292"/>
      <c r="AP44" s="292">
        <f>[3]Milch!$CD26</f>
        <v>4.2286983504914133</v>
      </c>
      <c r="AQ44" s="292">
        <f>[3]Milch!$CE26</f>
        <v>3.6308861278601556</v>
      </c>
      <c r="AR44" s="290">
        <f>[3]Milch!$BZ26</f>
        <v>4.7699552770297551</v>
      </c>
      <c r="AS44" s="290">
        <f>[3]Milch!$CA26</f>
        <v>4.4365607653410342</v>
      </c>
      <c r="AT44" s="292">
        <f>[3]Milch!$CB26</f>
        <v>5.7295365005276349</v>
      </c>
      <c r="AU44" s="292">
        <f>[3]Milch!$CC26</f>
        <v>4.8105662250719607</v>
      </c>
      <c r="AV44" s="290">
        <f>[3]Milch!$CF26</f>
        <v>5.3489655862478935</v>
      </c>
      <c r="AW44" s="290">
        <f>[3]Milch!$CG26</f>
        <v>4.029833985516766</v>
      </c>
      <c r="AX44" s="435" t="str">
        <f t="shared" si="17"/>
        <v>4</v>
      </c>
      <c r="AY44" s="218">
        <f>[3]Milch!$A26</f>
        <v>44743</v>
      </c>
      <c r="AZ44" s="405" t="str">
        <f>'Früchte Daten'!BQ42</f>
        <v>4 W 27-30/22</v>
      </c>
      <c r="BA44" s="527">
        <f>[3]Milch!$CX26</f>
        <v>3225.8278999999998</v>
      </c>
      <c r="BB44" s="527">
        <f>[3]Milch!$CY26</f>
        <v>17031.523300000001</v>
      </c>
      <c r="BC44" s="355">
        <f>[3]Milch!$AD26</f>
        <v>2135.1511</v>
      </c>
      <c r="BD44" s="355">
        <f>[3]Milch!$AE26</f>
        <v>3790.6525999999999</v>
      </c>
      <c r="BE44" s="356">
        <f>[3]Milch!$AF26</f>
        <v>967.88409999999999</v>
      </c>
      <c r="BF44" s="356">
        <f>[3]Milch!$AG26</f>
        <v>11534.411599999999</v>
      </c>
      <c r="BG44" s="355"/>
      <c r="BH44" s="355">
        <f>[3]Milch!$CV26</f>
        <v>144.11270000000002</v>
      </c>
      <c r="BI44" s="355">
        <f>[3]Milch!$CW26</f>
        <v>2707.2071000000001</v>
      </c>
      <c r="BJ44" s="356">
        <f>[3]Milch!$BT26</f>
        <v>28.802</v>
      </c>
      <c r="BK44" s="356">
        <f>[3]Milch!$BU26</f>
        <v>824.09890000000007</v>
      </c>
      <c r="BL44" s="355">
        <f>[3]Milch!$BV26</f>
        <v>10.5261</v>
      </c>
      <c r="BM44" s="355">
        <f>[3]Milch!$BW26</f>
        <v>686.06110000000001</v>
      </c>
      <c r="BN44" s="356">
        <f>[3]Milch!$BX26</f>
        <v>48.036999999999999</v>
      </c>
      <c r="BO44" s="356">
        <f>[3]Milch!$BY26</f>
        <v>658.48969999999997</v>
      </c>
      <c r="BP44" s="355"/>
      <c r="BQ44" s="355">
        <f>[3]Milch!$CT26</f>
        <v>98.924600000000012</v>
      </c>
      <c r="BR44" s="355">
        <f>[3]Milch!$CU26</f>
        <v>1033.5697</v>
      </c>
      <c r="BS44" s="356">
        <f>[3]Milch!$BJ26</f>
        <v>75.131399999999999</v>
      </c>
      <c r="BT44" s="356">
        <f>[3]Milch!$BK26</f>
        <v>272.93829999999997</v>
      </c>
      <c r="BU44" s="355">
        <f>[3]Milch!$BL26</f>
        <v>10.436</v>
      </c>
      <c r="BV44" s="355">
        <f>[3]Milch!$BM26</f>
        <v>668.66790000000003</v>
      </c>
      <c r="BW44" s="355"/>
      <c r="BX44" s="356">
        <f>[3]Milch!$CP26</f>
        <v>577.33140000000003</v>
      </c>
      <c r="BY44" s="356">
        <f>[3]Milch!$CQ26</f>
        <v>6969.2232999999997</v>
      </c>
      <c r="BZ44" s="355">
        <f>[3]Milch!AT26</f>
        <v>13.641200000000001</v>
      </c>
      <c r="CA44" s="355">
        <f>[3]Milch!AU26</f>
        <v>192.22289999999998</v>
      </c>
      <c r="CB44" s="356">
        <f>[3]Milch!AX26</f>
        <v>64.909499999999994</v>
      </c>
      <c r="CC44" s="356">
        <f>[3]Milch!AY26</f>
        <v>637.96299999999997</v>
      </c>
      <c r="CD44" s="355">
        <f>[3]Milch!BD26</f>
        <v>26.6</v>
      </c>
      <c r="CE44" s="355">
        <f>[3]Milch!BE26</f>
        <v>395.60329999999999</v>
      </c>
      <c r="CF44" s="356">
        <f>[3]Milch!AZ26</f>
        <v>150.8819</v>
      </c>
      <c r="CG44" s="356">
        <f>[3]Milch!BA26</f>
        <v>1362.2788</v>
      </c>
      <c r="CH44" s="355">
        <f>[3]Milch!BB26</f>
        <v>26.608799999999999</v>
      </c>
      <c r="CI44" s="355">
        <f>[3]Milch!BC26</f>
        <v>308.00709999999998</v>
      </c>
      <c r="CJ44" s="356">
        <f>[3]Milch!AV26</f>
        <v>6.7341000000000006</v>
      </c>
      <c r="CK44" s="356">
        <f>[3]Milch!AW26</f>
        <v>232.40370000000001</v>
      </c>
      <c r="CL44" s="355"/>
      <c r="CM44" s="355">
        <f>[3]Milch!$CR26</f>
        <v>1460.9388000000001</v>
      </c>
      <c r="CN44" s="355">
        <f>[3]Milch!$CS26</f>
        <v>6918.3755000000001</v>
      </c>
      <c r="CO44" s="356">
        <f>[3]Milch!$CL26</f>
        <v>746.7133</v>
      </c>
      <c r="CP44" s="356">
        <f>[3]Milch!$CM26</f>
        <v>1974.1756</v>
      </c>
      <c r="CQ44" s="355">
        <f>[3]Milch!$CH26</f>
        <v>185.22920000000002</v>
      </c>
      <c r="CR44" s="355">
        <f>[3]Milch!$CI26</f>
        <v>1206.6673000000001</v>
      </c>
      <c r="CS44" s="356">
        <f>[3]Milch!$CJ26</f>
        <v>134.3734</v>
      </c>
      <c r="CT44" s="356">
        <f>[3]Milch!$CK26</f>
        <v>597.85590000000002</v>
      </c>
      <c r="CU44" s="355">
        <f>[3]Milch!$CN26</f>
        <v>253.84909999999999</v>
      </c>
      <c r="CV44" s="355">
        <f>[3]Milch!$CO26</f>
        <v>1757.6598999999999</v>
      </c>
    </row>
    <row r="45" spans="2:100" s="217" customFormat="1" ht="12.75" x14ac:dyDescent="0.2">
      <c r="B45" s="218">
        <f>[3]Milch!$A27</f>
        <v>44713</v>
      </c>
      <c r="C45" s="290">
        <f>[3]Milch!$B27</f>
        <v>86.265744999999995</v>
      </c>
      <c r="D45" s="290">
        <f>[3]Milch!$C27</f>
        <v>74.043920999999997</v>
      </c>
      <c r="E45" s="290">
        <f t="shared" si="14"/>
        <v>12.221823999999998</v>
      </c>
      <c r="F45" s="415">
        <f t="shared" si="15"/>
        <v>0.16506181513537088</v>
      </c>
      <c r="G45" s="291"/>
      <c r="H45" s="355">
        <f>[3]Milch!$E27</f>
        <v>19467</v>
      </c>
      <c r="I45" s="355">
        <f>[3]Milch!$F27</f>
        <v>245730</v>
      </c>
      <c r="J45" s="308">
        <f t="shared" si="18"/>
        <v>7.3405807758006314E-2</v>
      </c>
      <c r="K45" s="308"/>
      <c r="L45" s="218">
        <f>[3]Milch!$A27</f>
        <v>44713</v>
      </c>
      <c r="M45" s="405" t="str">
        <f>'Früchte Daten'!BQ43</f>
        <v>5 W 22-26/22</v>
      </c>
      <c r="N45" s="290">
        <f>[3]Milch!$Z27</f>
        <v>1.9531441618873864</v>
      </c>
      <c r="O45" s="290">
        <f>[3]Milch!$AA27</f>
        <v>1.721200743432896</v>
      </c>
      <c r="P45" s="292">
        <f>[3]Milch!$AB27</f>
        <v>1.8450513292555755</v>
      </c>
      <c r="Q45" s="292">
        <f>[3]Milch!$AC27</f>
        <v>1.3761195935299686</v>
      </c>
      <c r="R45" s="290">
        <f>[3]Milch!$BN27</f>
        <v>12.536812982709622</v>
      </c>
      <c r="S45" s="290">
        <f>[3]Milch!$BO27</f>
        <v>8.3000804089144609</v>
      </c>
      <c r="T45" s="292">
        <f>[3]Milch!$BP27</f>
        <v>10.32199482140957</v>
      </c>
      <c r="U45" s="292">
        <f>[3]Milch!$BQ27</f>
        <v>6.9495514248275603</v>
      </c>
      <c r="V45" s="290">
        <f>[3]Milch!$BR27</f>
        <v>6.3065812287975875</v>
      </c>
      <c r="W45" s="290">
        <f>[3]Milch!$BS27</f>
        <v>4.2894013684390844</v>
      </c>
      <c r="X45" s="292">
        <f>[3]Milch!$BF27</f>
        <v>22.193221466521365</v>
      </c>
      <c r="Y45" s="292">
        <f>[3]Milch!$BG27</f>
        <v>18.517955263350693</v>
      </c>
      <c r="Z45" s="290">
        <f>[3]Milch!$BH27</f>
        <v>19.853594847095689</v>
      </c>
      <c r="AA45" s="290">
        <f>[3]Milch!$BI27</f>
        <v>13.395339351394853</v>
      </c>
      <c r="AB45" s="292"/>
      <c r="AC45" s="292">
        <f>[3]Milch!$AH27</f>
        <v>21.65364358487308</v>
      </c>
      <c r="AD45" s="292">
        <f>[3]Milch!$AI27</f>
        <v>16.707233466502853</v>
      </c>
      <c r="AE45" s="290">
        <f>[3]Milch!$AL27</f>
        <v>25.557290040124858</v>
      </c>
      <c r="AF45" s="290">
        <f>[3]Milch!$AM27</f>
        <v>18.224433563057239</v>
      </c>
      <c r="AG45" s="292">
        <f>[3]Milch!$AR27</f>
        <v>9.5000027094690527</v>
      </c>
      <c r="AH45" s="292">
        <f>[3]Milch!$AS27</f>
        <v>7.3851064635713266</v>
      </c>
      <c r="AI45" s="290">
        <f>[3]Milch!$AN27</f>
        <v>16.143968539964977</v>
      </c>
      <c r="AJ45" s="290">
        <f>[3]Milch!$AO27</f>
        <v>11.80918572395893</v>
      </c>
      <c r="AK45" s="292">
        <f>[3]Milch!$AP27</f>
        <v>33.021496252991724</v>
      </c>
      <c r="AL45" s="292">
        <f>[3]Milch!$AQ27</f>
        <v>22.014135634125125</v>
      </c>
      <c r="AM45" s="290">
        <f>[3]Milch!$AJ27</f>
        <v>20.237025974718652</v>
      </c>
      <c r="AN45" s="290">
        <f>[3]Milch!$AK27</f>
        <v>19.995033473753427</v>
      </c>
      <c r="AO45" s="292"/>
      <c r="AP45" s="292">
        <f>[3]Milch!$CD27</f>
        <v>4.1478067854470986</v>
      </c>
      <c r="AQ45" s="292">
        <f>[3]Milch!$CE27</f>
        <v>3.6313765201077821</v>
      </c>
      <c r="AR45" s="290">
        <f>[3]Milch!$BZ27</f>
        <v>4.7896199727238029</v>
      </c>
      <c r="AS45" s="290">
        <f>[3]Milch!$CA27</f>
        <v>4.4688890777029435</v>
      </c>
      <c r="AT45" s="292">
        <f>[3]Milch!$CB27</f>
        <v>5.6421040509762772</v>
      </c>
      <c r="AU45" s="292">
        <f>[3]Milch!$CC27</f>
        <v>4.8813810401163984</v>
      </c>
      <c r="AV45" s="290">
        <f>[3]Milch!$CF27</f>
        <v>5.1828613150893048</v>
      </c>
      <c r="AW45" s="290">
        <f>[3]Milch!$CG27</f>
        <v>4.0009289412308684</v>
      </c>
      <c r="AX45" s="435" t="str">
        <f t="shared" si="17"/>
        <v>5</v>
      </c>
      <c r="AY45" s="218">
        <f>[3]Milch!$A27</f>
        <v>44713</v>
      </c>
      <c r="AZ45" s="405" t="str">
        <f>'Früchte Daten'!BQ43</f>
        <v>5 W 22-26/22</v>
      </c>
      <c r="BA45" s="527">
        <f>[3]Milch!$CX27</f>
        <v>4641.1282999999994</v>
      </c>
      <c r="BB45" s="527">
        <f>[3]Milch!$CY27</f>
        <v>23369.873899999999</v>
      </c>
      <c r="BC45" s="355">
        <f>[3]Milch!$AD27</f>
        <v>3143.6914999999999</v>
      </c>
      <c r="BD45" s="355">
        <f>[3]Milch!$AE27</f>
        <v>5226.2955000000002</v>
      </c>
      <c r="BE45" s="356">
        <f>[3]Milch!$AF27</f>
        <v>1328.5406</v>
      </c>
      <c r="BF45" s="356">
        <f>[3]Milch!$AG27</f>
        <v>15763.1203</v>
      </c>
      <c r="BG45" s="355"/>
      <c r="BH45" s="355">
        <f>[3]Milch!$CV27</f>
        <v>206.10310000000001</v>
      </c>
      <c r="BI45" s="355">
        <f>[3]Milch!$CW27</f>
        <v>3685.6239999999998</v>
      </c>
      <c r="BJ45" s="356">
        <f>[3]Milch!$BT27</f>
        <v>43.879899999999999</v>
      </c>
      <c r="BK45" s="356">
        <f>[3]Milch!$BU27</f>
        <v>1024.7619999999999</v>
      </c>
      <c r="BL45" s="355">
        <f>[3]Milch!$BV27</f>
        <v>16.915800000000001</v>
      </c>
      <c r="BM45" s="355">
        <f>[3]Milch!$BW27</f>
        <v>994.15890000000002</v>
      </c>
      <c r="BN45" s="356">
        <f>[3]Milch!$BX27</f>
        <v>66.325000000000003</v>
      </c>
      <c r="BO45" s="356">
        <f>[3]Milch!$BY27</f>
        <v>891.99440000000004</v>
      </c>
      <c r="BP45" s="355"/>
      <c r="BQ45" s="355">
        <f>[3]Milch!$CT27</f>
        <v>135.6901</v>
      </c>
      <c r="BR45" s="355">
        <f>[3]Milch!$CU27</f>
        <v>1468.3423</v>
      </c>
      <c r="BS45" s="356">
        <f>[3]Milch!$BJ27</f>
        <v>100.1131</v>
      </c>
      <c r="BT45" s="356">
        <f>[3]Milch!$BK27</f>
        <v>356.24930000000001</v>
      </c>
      <c r="BU45" s="355">
        <f>[3]Milch!$BL27</f>
        <v>17.233000000000001</v>
      </c>
      <c r="BV45" s="355">
        <f>[3]Milch!$BM27</f>
        <v>999.77930000000003</v>
      </c>
      <c r="BW45" s="355"/>
      <c r="BX45" s="356">
        <f>[3]Milch!$CP27</f>
        <v>746.18090000000007</v>
      </c>
      <c r="BY45" s="356">
        <f>[3]Milch!$CQ27</f>
        <v>9145.2273000000005</v>
      </c>
      <c r="BZ45" s="355">
        <f>[3]Milch!AT27</f>
        <v>20.8476</v>
      </c>
      <c r="CA45" s="355">
        <f>[3]Milch!AU27</f>
        <v>284.5496</v>
      </c>
      <c r="CB45" s="356">
        <f>[3]Milch!AX27</f>
        <v>67.56410000000001</v>
      </c>
      <c r="CC45" s="356">
        <f>[3]Milch!AY27</f>
        <v>861.61400000000003</v>
      </c>
      <c r="CD45" s="355">
        <f>[3]Milch!BD27</f>
        <v>36.907599999999995</v>
      </c>
      <c r="CE45" s="355">
        <f>[3]Milch!BE27</f>
        <v>601.92419999999993</v>
      </c>
      <c r="CF45" s="356">
        <f>[3]Milch!AZ27</f>
        <v>208.84909999999999</v>
      </c>
      <c r="CG45" s="356">
        <f>[3]Milch!BA27</f>
        <v>1717.2603999999999</v>
      </c>
      <c r="CH45" s="355">
        <f>[3]Milch!BB27</f>
        <v>40.779199999999996</v>
      </c>
      <c r="CI45" s="355">
        <f>[3]Milch!BC27</f>
        <v>391.98099999999999</v>
      </c>
      <c r="CJ45" s="356">
        <f>[3]Milch!AV27</f>
        <v>11.2494</v>
      </c>
      <c r="CK45" s="356">
        <f>[3]Milch!AW27</f>
        <v>224.16070000000002</v>
      </c>
      <c r="CL45" s="355"/>
      <c r="CM45" s="355">
        <f>[3]Milch!$CR27</f>
        <v>2019.4546</v>
      </c>
      <c r="CN45" s="355">
        <f>[3]Milch!$CS27</f>
        <v>9074.6615000000002</v>
      </c>
      <c r="CO45" s="356">
        <f>[3]Milch!$CL27</f>
        <v>1012.1308</v>
      </c>
      <c r="CP45" s="356">
        <f>[3]Milch!$CM27</f>
        <v>2603.8202999999999</v>
      </c>
      <c r="CQ45" s="355">
        <f>[3]Milch!$CH27</f>
        <v>246.80860000000001</v>
      </c>
      <c r="CR45" s="355">
        <f>[3]Milch!$CI27</f>
        <v>1532.3718000000001</v>
      </c>
      <c r="CS45" s="356">
        <f>[3]Milch!$CJ27</f>
        <v>187.56960000000001</v>
      </c>
      <c r="CT45" s="356">
        <f>[3]Milch!$CK27</f>
        <v>769.08699999999999</v>
      </c>
      <c r="CU45" s="355">
        <f>[3]Milch!$CN27</f>
        <v>397.04679999999996</v>
      </c>
      <c r="CV45" s="355">
        <f>[3]Milch!$CO27</f>
        <v>2349.5565999999999</v>
      </c>
    </row>
    <row r="46" spans="2:100" s="217" customFormat="1" ht="12.75" x14ac:dyDescent="0.2">
      <c r="B46" s="218">
        <f>[3]Milch!$A28</f>
        <v>44682</v>
      </c>
      <c r="C46" s="290">
        <f>[3]Milch!$B28</f>
        <v>80.587307999999993</v>
      </c>
      <c r="D46" s="290">
        <f>[3]Milch!$C28</f>
        <v>71.710097000000005</v>
      </c>
      <c r="E46" s="290">
        <f t="shared" si="14"/>
        <v>8.8772109999999884</v>
      </c>
      <c r="F46" s="415">
        <f t="shared" si="15"/>
        <v>0.12379304130630286</v>
      </c>
      <c r="G46" s="291"/>
      <c r="H46" s="355">
        <f>[3]Milch!$E28</f>
        <v>25424</v>
      </c>
      <c r="I46" s="355">
        <f>[3]Milch!$F28</f>
        <v>287065</v>
      </c>
      <c r="J46" s="308">
        <f t="shared" si="18"/>
        <v>8.135966386016788E-2</v>
      </c>
      <c r="K46" s="308"/>
      <c r="L46" s="218">
        <f>[3]Milch!$A28</f>
        <v>44682</v>
      </c>
      <c r="M46" s="405" t="str">
        <f>'Früchte Daten'!BQ44</f>
        <v>4 W 18-21/22</v>
      </c>
      <c r="N46" s="290">
        <f>[3]Milch!$Z28</f>
        <v>1.9522327165790221</v>
      </c>
      <c r="O46" s="290">
        <f>[3]Milch!$AA28</f>
        <v>1.7146541081443913</v>
      </c>
      <c r="P46" s="292">
        <f>[3]Milch!$AB28</f>
        <v>1.8507549106569245</v>
      </c>
      <c r="Q46" s="292">
        <f>[3]Milch!$AC28</f>
        <v>1.3472518703543053</v>
      </c>
      <c r="R46" s="290">
        <f>[3]Milch!$BN28</f>
        <v>12.388830401779449</v>
      </c>
      <c r="S46" s="290">
        <f>[3]Milch!$BO28</f>
        <v>7.8562818183189362</v>
      </c>
      <c r="T46" s="292">
        <f>[3]Milch!$BP28</f>
        <v>10.313000789223752</v>
      </c>
      <c r="U46" s="292">
        <f>[3]Milch!$BQ28</f>
        <v>6.8832290772317668</v>
      </c>
      <c r="V46" s="290">
        <f>[3]Milch!$BR28</f>
        <v>6.2747880609197324</v>
      </c>
      <c r="W46" s="290">
        <f>[3]Milch!$BS28</f>
        <v>4.331915097348535</v>
      </c>
      <c r="X46" s="292">
        <f>[3]Milch!$BF28</f>
        <v>21.513614869023936</v>
      </c>
      <c r="Y46" s="292">
        <f>[3]Milch!$BG28</f>
        <v>18.204247349426222</v>
      </c>
      <c r="Z46" s="290">
        <f>[3]Milch!$BH28</f>
        <v>18.688371587077125</v>
      </c>
      <c r="AA46" s="290">
        <f>[3]Milch!$BI28</f>
        <v>13.432856996121751</v>
      </c>
      <c r="AB46" s="292"/>
      <c r="AC46" s="292">
        <f>[3]Milch!$AH28</f>
        <v>21.647125959135415</v>
      </c>
      <c r="AD46" s="292">
        <f>[3]Milch!$AI28</f>
        <v>18.951105585844978</v>
      </c>
      <c r="AE46" s="290">
        <f>[3]Milch!$AL28</f>
        <v>25.098473047845669</v>
      </c>
      <c r="AF46" s="290">
        <f>[3]Milch!$AM28</f>
        <v>19.299715210554037</v>
      </c>
      <c r="AG46" s="292">
        <f>[3]Milch!$AR28</f>
        <v>9.471791615344852</v>
      </c>
      <c r="AH46" s="292">
        <f>[3]Milch!$AS28</f>
        <v>7.4998071362834784</v>
      </c>
      <c r="AI46" s="290">
        <f>[3]Milch!$AN28</f>
        <v>16.14996890120835</v>
      </c>
      <c r="AJ46" s="290">
        <f>[3]Milch!$AO28</f>
        <v>11.843911331453333</v>
      </c>
      <c r="AK46" s="292">
        <f>[3]Milch!$AP28</f>
        <v>30.810143864626664</v>
      </c>
      <c r="AL46" s="292">
        <f>[3]Milch!$AQ28</f>
        <v>20.794139272485435</v>
      </c>
      <c r="AM46" s="290">
        <f>[3]Milch!$AJ28</f>
        <v>20.487814802356745</v>
      </c>
      <c r="AN46" s="290">
        <f>[3]Milch!$AK28</f>
        <v>19.472465933691097</v>
      </c>
      <c r="AO46" s="292"/>
      <c r="AP46" s="292">
        <f>[3]Milch!$CD28</f>
        <v>4.1588239008960022</v>
      </c>
      <c r="AQ46" s="292">
        <f>[3]Milch!$CE28</f>
        <v>3.5213700401999839</v>
      </c>
      <c r="AR46" s="290">
        <f>[3]Milch!$BZ28</f>
        <v>4.6761624780174271</v>
      </c>
      <c r="AS46" s="290">
        <f>[3]Milch!$CA28</f>
        <v>4.4964270805580071</v>
      </c>
      <c r="AT46" s="292">
        <f>[3]Milch!$CB28</f>
        <v>5.5122973439801788</v>
      </c>
      <c r="AU46" s="292">
        <f>[3]Milch!$CC28</f>
        <v>4.8089048420520157</v>
      </c>
      <c r="AV46" s="290">
        <f>[3]Milch!$CF28</f>
        <v>5.3463831041623653</v>
      </c>
      <c r="AW46" s="290">
        <f>[3]Milch!$CG28</f>
        <v>3.864470675281265</v>
      </c>
      <c r="AX46" s="435" t="str">
        <f t="shared" si="17"/>
        <v>4</v>
      </c>
      <c r="AY46" s="218">
        <f>[3]Milch!$A28</f>
        <v>44682</v>
      </c>
      <c r="AZ46" s="405" t="str">
        <f>'Früchte Daten'!BQ44</f>
        <v>4 W 18-21/22</v>
      </c>
      <c r="BA46" s="527">
        <f>[3]Milch!$CX28</f>
        <v>3680.2277999999997</v>
      </c>
      <c r="BB46" s="527">
        <f>[3]Milch!$CY28</f>
        <v>19171.2886</v>
      </c>
      <c r="BC46" s="355">
        <f>[3]Milch!$AD28</f>
        <v>2518.2529</v>
      </c>
      <c r="BD46" s="355">
        <f>[3]Milch!$AE28</f>
        <v>4185.9701999999997</v>
      </c>
      <c r="BE46" s="356">
        <f>[3]Milch!$AF28</f>
        <v>1046.7795000000001</v>
      </c>
      <c r="BF46" s="356">
        <f>[3]Milch!$AG28</f>
        <v>13050.241300000002</v>
      </c>
      <c r="BG46" s="355"/>
      <c r="BH46" s="355">
        <f>[3]Milch!$CV28</f>
        <v>176.71170000000001</v>
      </c>
      <c r="BI46" s="355">
        <f>[3]Milch!$CW28</f>
        <v>3190.0287999999996</v>
      </c>
      <c r="BJ46" s="356">
        <f>[3]Milch!$BT28</f>
        <v>37.045199999999994</v>
      </c>
      <c r="BK46" s="356">
        <f>[3]Milch!$BU28</f>
        <v>1007.7528000000001</v>
      </c>
      <c r="BL46" s="355">
        <f>[3]Milch!$BV28</f>
        <v>14.9514</v>
      </c>
      <c r="BM46" s="355">
        <f>[3]Milch!$BW28</f>
        <v>847.80009999999993</v>
      </c>
      <c r="BN46" s="356">
        <f>[3]Milch!$BX28</f>
        <v>53.906999999999996</v>
      </c>
      <c r="BO46" s="356">
        <f>[3]Milch!$BY28</f>
        <v>710.15449999999998</v>
      </c>
      <c r="BP46" s="355"/>
      <c r="BQ46" s="355">
        <f>[3]Milch!$CT28</f>
        <v>134.09960000000001</v>
      </c>
      <c r="BR46" s="355">
        <f>[3]Milch!$CU28</f>
        <v>1205.8093999999999</v>
      </c>
      <c r="BS46" s="356">
        <f>[3]Milch!$BJ28</f>
        <v>96.662700000000001</v>
      </c>
      <c r="BT46" s="356">
        <f>[3]Milch!$BK28</f>
        <v>295.42659999999995</v>
      </c>
      <c r="BU46" s="355">
        <f>[3]Milch!$BL28</f>
        <v>22.982500000000002</v>
      </c>
      <c r="BV46" s="355">
        <f>[3]Milch!$BM28</f>
        <v>814.87790000000007</v>
      </c>
      <c r="BW46" s="355"/>
      <c r="BX46" s="356">
        <f>[3]Milch!$CP28</f>
        <v>604.07119999999998</v>
      </c>
      <c r="BY46" s="356">
        <f>[3]Milch!$CQ28</f>
        <v>7189.5747000000001</v>
      </c>
      <c r="BZ46" s="355">
        <f>[3]Milch!AT28</f>
        <v>17.085699999999999</v>
      </c>
      <c r="CA46" s="355">
        <f>[3]Milch!AU28</f>
        <v>190.88070000000002</v>
      </c>
      <c r="CB46" s="356">
        <f>[3]Milch!AX28</f>
        <v>56.9435</v>
      </c>
      <c r="CC46" s="356">
        <f>[3]Milch!AY28</f>
        <v>594.7903</v>
      </c>
      <c r="CD46" s="355">
        <f>[3]Milch!BD28</f>
        <v>31.338200000000001</v>
      </c>
      <c r="CE46" s="355">
        <f>[3]Milch!BE28</f>
        <v>460.16950000000003</v>
      </c>
      <c r="CF46" s="356">
        <f>[3]Milch!AZ28</f>
        <v>144.37860000000001</v>
      </c>
      <c r="CG46" s="356">
        <f>[3]Milch!BA28</f>
        <v>1291.8087</v>
      </c>
      <c r="CH46" s="355">
        <f>[3]Milch!BB28</f>
        <v>39.405099999999997</v>
      </c>
      <c r="CI46" s="355">
        <f>[3]Milch!BC28</f>
        <v>367.48680000000002</v>
      </c>
      <c r="CJ46" s="356">
        <f>[3]Milch!AV28</f>
        <v>18.432200000000002</v>
      </c>
      <c r="CK46" s="356">
        <f>[3]Milch!AW28</f>
        <v>206.39160000000001</v>
      </c>
      <c r="CL46" s="355"/>
      <c r="CM46" s="355">
        <f>[3]Milch!$CR28</f>
        <v>1556.127</v>
      </c>
      <c r="CN46" s="355">
        <f>[3]Milch!$CS28</f>
        <v>7554.9460999999992</v>
      </c>
      <c r="CO46" s="356">
        <f>[3]Milch!$CL28</f>
        <v>788.56959999999992</v>
      </c>
      <c r="CP46" s="356">
        <f>[3]Milch!$CM28</f>
        <v>2114.3292000000001</v>
      </c>
      <c r="CQ46" s="355">
        <f>[3]Milch!$CH28</f>
        <v>181.8486</v>
      </c>
      <c r="CR46" s="355">
        <f>[3]Milch!$CI28</f>
        <v>1342.9353999999998</v>
      </c>
      <c r="CS46" s="356">
        <f>[3]Milch!$CJ28</f>
        <v>151.10579999999999</v>
      </c>
      <c r="CT46" s="356">
        <f>[3]Milch!$CK28</f>
        <v>634.18979999999999</v>
      </c>
      <c r="CU46" s="355">
        <f>[3]Milch!$CN28</f>
        <v>284.2783</v>
      </c>
      <c r="CV46" s="355">
        <f>[3]Milch!$CO28</f>
        <v>1954.8832</v>
      </c>
    </row>
    <row r="47" spans="2:100" s="217" customFormat="1" ht="12.75" x14ac:dyDescent="0.2">
      <c r="B47" s="218">
        <f>[3]Milch!$A29</f>
        <v>44652</v>
      </c>
      <c r="C47" s="290">
        <f>[3]Milch!$B29</f>
        <v>80.519869</v>
      </c>
      <c r="D47" s="290">
        <f>[3]Milch!$C29</f>
        <v>69.409678999999997</v>
      </c>
      <c r="E47" s="290">
        <f t="shared" si="14"/>
        <v>11.110190000000003</v>
      </c>
      <c r="F47" s="415">
        <f t="shared" si="15"/>
        <v>0.16006686906014944</v>
      </c>
      <c r="G47" s="291"/>
      <c r="H47" s="355">
        <f>[3]Milch!$E29</f>
        <v>22803</v>
      </c>
      <c r="I47" s="355">
        <f>[3]Milch!$F29</f>
        <v>283597</v>
      </c>
      <c r="J47" s="308">
        <f t="shared" si="18"/>
        <v>7.4422323759791117E-2</v>
      </c>
      <c r="K47" s="308"/>
      <c r="L47" s="218">
        <f>[3]Milch!$A29</f>
        <v>44652</v>
      </c>
      <c r="M47" s="405" t="str">
        <f>'Früchte Daten'!BQ45</f>
        <v>4 W 14-17/22</v>
      </c>
      <c r="N47" s="290">
        <f>[3]Milch!$Z29</f>
        <v>1.9206883718984633</v>
      </c>
      <c r="O47" s="290">
        <f>[3]Milch!$AA29</f>
        <v>1.6863428447166429</v>
      </c>
      <c r="P47" s="292">
        <f>[3]Milch!$AB29</f>
        <v>1.8165994490027173</v>
      </c>
      <c r="Q47" s="292">
        <f>[3]Milch!$AC29</f>
        <v>1.3163476620724943</v>
      </c>
      <c r="R47" s="290">
        <f>[3]Milch!$BN29</f>
        <v>12.228364151291892</v>
      </c>
      <c r="S47" s="290">
        <f>[3]Milch!$BO29</f>
        <v>8.1012078138255905</v>
      </c>
      <c r="T47" s="292">
        <f>[3]Milch!$BP29</f>
        <v>9.9755663094142442</v>
      </c>
      <c r="U47" s="292">
        <f>[3]Milch!$BQ29</f>
        <v>6.987577772901866</v>
      </c>
      <c r="V47" s="290">
        <f>[3]Milch!$BR29</f>
        <v>6.2798644345542911</v>
      </c>
      <c r="W47" s="290">
        <f>[3]Milch!$BS29</f>
        <v>4.1563176286455743</v>
      </c>
      <c r="X47" s="292">
        <f>[3]Milch!$BF29</f>
        <v>22.024185720510829</v>
      </c>
      <c r="Y47" s="292">
        <f>[3]Milch!$BG29</f>
        <v>17.64640611960975</v>
      </c>
      <c r="Z47" s="290">
        <f>[3]Milch!$BH29</f>
        <v>19.659449409224496</v>
      </c>
      <c r="AA47" s="290">
        <f>[3]Milch!$BI29</f>
        <v>13.143558935960446</v>
      </c>
      <c r="AB47" s="292"/>
      <c r="AC47" s="292">
        <f>[3]Milch!$AH29</f>
        <v>19.846784040332427</v>
      </c>
      <c r="AD47" s="292">
        <f>[3]Milch!$AI29</f>
        <v>17.39062523370357</v>
      </c>
      <c r="AE47" s="290">
        <f>[3]Milch!$AL29</f>
        <v>24.687415510273595</v>
      </c>
      <c r="AF47" s="290">
        <f>[3]Milch!$AM29</f>
        <v>18.527473303347751</v>
      </c>
      <c r="AG47" s="292">
        <f>[3]Milch!$AR29</f>
        <v>9.4204260034923095</v>
      </c>
      <c r="AH47" s="292">
        <f>[3]Milch!$AS29</f>
        <v>7.27516670081057</v>
      </c>
      <c r="AI47" s="290">
        <f>[3]Milch!$AN29</f>
        <v>15.541835572762469</v>
      </c>
      <c r="AJ47" s="290">
        <f>[3]Milch!$AO29</f>
        <v>11.330760152788955</v>
      </c>
      <c r="AK47" s="292">
        <f>[3]Milch!$AP29</f>
        <v>33.788385045984974</v>
      </c>
      <c r="AL47" s="292">
        <f>[3]Milch!$AQ29</f>
        <v>20.762696447705206</v>
      </c>
      <c r="AM47" s="290">
        <f>[3]Milch!$AJ29</f>
        <v>25.011524846291024</v>
      </c>
      <c r="AN47" s="290">
        <f>[3]Milch!$AK29</f>
        <v>19.905010649563902</v>
      </c>
      <c r="AO47" s="292"/>
      <c r="AP47" s="292">
        <f>[3]Milch!$CD29</f>
        <v>3.9651719224862871</v>
      </c>
      <c r="AQ47" s="292">
        <f>[3]Milch!$CE29</f>
        <v>3.503959242064719</v>
      </c>
      <c r="AR47" s="290">
        <f>[3]Milch!$BZ29</f>
        <v>4.7299451751651214</v>
      </c>
      <c r="AS47" s="290">
        <f>[3]Milch!$CA29</f>
        <v>4.4626451301005421</v>
      </c>
      <c r="AT47" s="292">
        <f>[3]Milch!$CB29</f>
        <v>5.5340663192019814</v>
      </c>
      <c r="AU47" s="292">
        <f>[3]Milch!$CC29</f>
        <v>4.7862084846095829</v>
      </c>
      <c r="AV47" s="290">
        <f>[3]Milch!$CF29</f>
        <v>5.1616099612952686</v>
      </c>
      <c r="AW47" s="290">
        <f>[3]Milch!$CG29</f>
        <v>3.8162073965094239</v>
      </c>
      <c r="AX47" s="435" t="str">
        <f t="shared" si="17"/>
        <v>4</v>
      </c>
      <c r="AY47" s="218">
        <f>[3]Milch!$A29</f>
        <v>44652</v>
      </c>
      <c r="AZ47" s="405" t="str">
        <f>'Früchte Daten'!BQ45</f>
        <v>4 W 14-17/22</v>
      </c>
      <c r="BA47" s="527">
        <f>[3]Milch!$CX29</f>
        <v>3778.4884999999999</v>
      </c>
      <c r="BB47" s="527">
        <f>[3]Milch!$CY29</f>
        <v>20100.0494</v>
      </c>
      <c r="BC47" s="355">
        <f>[3]Milch!$AD29</f>
        <v>2543.6017999999999</v>
      </c>
      <c r="BD47" s="355">
        <f>[3]Milch!$AE29</f>
        <v>4250.4612999999999</v>
      </c>
      <c r="BE47" s="356">
        <f>[3]Milch!$AF29</f>
        <v>1105.4138</v>
      </c>
      <c r="BF47" s="356">
        <f>[3]Milch!$AG29</f>
        <v>13887.7467</v>
      </c>
      <c r="BG47" s="355"/>
      <c r="BH47" s="355">
        <f>[3]Milch!$CV29</f>
        <v>181.87429999999998</v>
      </c>
      <c r="BI47" s="355">
        <f>[3]Milch!$CW29</f>
        <v>3280.1428999999998</v>
      </c>
      <c r="BJ47" s="356">
        <f>[3]Milch!$BT29</f>
        <v>38.9816</v>
      </c>
      <c r="BK47" s="356">
        <f>[3]Milch!$BU29</f>
        <v>997.3143</v>
      </c>
      <c r="BL47" s="355">
        <f>[3]Milch!$BV29</f>
        <v>16.8415</v>
      </c>
      <c r="BM47" s="355">
        <f>[3]Milch!$BW29</f>
        <v>872.31540000000007</v>
      </c>
      <c r="BN47" s="356">
        <f>[3]Milch!$BX29</f>
        <v>53.701000000000001</v>
      </c>
      <c r="BO47" s="356">
        <f>[3]Milch!$BY29</f>
        <v>740.5793000000001</v>
      </c>
      <c r="BP47" s="355"/>
      <c r="BQ47" s="355">
        <f>[3]Milch!$CT29</f>
        <v>120.0736</v>
      </c>
      <c r="BR47" s="355">
        <f>[3]Milch!$CU29</f>
        <v>1302.7103999999999</v>
      </c>
      <c r="BS47" s="356">
        <f>[3]Milch!$BJ29</f>
        <v>86.745399999999989</v>
      </c>
      <c r="BT47" s="356">
        <f>[3]Milch!$BK29</f>
        <v>340.2047</v>
      </c>
      <c r="BU47" s="355">
        <f>[3]Milch!$BL29</f>
        <v>16.672999999999998</v>
      </c>
      <c r="BV47" s="355">
        <f>[3]Milch!$BM29</f>
        <v>873.11040000000003</v>
      </c>
      <c r="BW47" s="355"/>
      <c r="BX47" s="356">
        <f>[3]Milch!$CP29</f>
        <v>555.16180000000008</v>
      </c>
      <c r="BY47" s="356">
        <f>[3]Milch!$CQ29</f>
        <v>7153.7332000000006</v>
      </c>
      <c r="BZ47" s="355">
        <f>[3]Milch!AT29</f>
        <v>20.311199999999999</v>
      </c>
      <c r="CA47" s="355">
        <f>[3]Milch!AU29</f>
        <v>200.5746</v>
      </c>
      <c r="CB47" s="356">
        <f>[3]Milch!AX29</f>
        <v>56.367800000000003</v>
      </c>
      <c r="CC47" s="356">
        <f>[3]Milch!AY29</f>
        <v>685.5073000000001</v>
      </c>
      <c r="CD47" s="355">
        <f>[3]Milch!BD29</f>
        <v>27.431699999999999</v>
      </c>
      <c r="CE47" s="355">
        <f>[3]Milch!BE29</f>
        <v>441.26959999999997</v>
      </c>
      <c r="CF47" s="356">
        <f>[3]Milch!AZ29</f>
        <v>127.339</v>
      </c>
      <c r="CG47" s="356">
        <f>[3]Milch!BA29</f>
        <v>1081.23</v>
      </c>
      <c r="CH47" s="355">
        <f>[3]Milch!BB29</f>
        <v>35.674699999999994</v>
      </c>
      <c r="CI47" s="355">
        <f>[3]Milch!BC29</f>
        <v>384.79070000000002</v>
      </c>
      <c r="CJ47" s="356">
        <f>[3]Milch!AV29</f>
        <v>11.2713</v>
      </c>
      <c r="CK47" s="356">
        <f>[3]Milch!AW29</f>
        <v>285.73940000000005</v>
      </c>
      <c r="CL47" s="355"/>
      <c r="CM47" s="355">
        <f>[3]Milch!$CR29</f>
        <v>1537.9086000000002</v>
      </c>
      <c r="CN47" s="355">
        <f>[3]Milch!$CS29</f>
        <v>7194.6284000000005</v>
      </c>
      <c r="CO47" s="356">
        <f>[3]Milch!$CL29</f>
        <v>761.3053000000001</v>
      </c>
      <c r="CP47" s="356">
        <f>[3]Milch!$CM29</f>
        <v>1955.7026000000001</v>
      </c>
      <c r="CQ47" s="355">
        <f>[3]Milch!$CH29</f>
        <v>176.41639999999998</v>
      </c>
      <c r="CR47" s="355">
        <f>[3]Milch!$CI29</f>
        <v>1190.8367000000001</v>
      </c>
      <c r="CS47" s="356">
        <f>[3]Milch!$CJ29</f>
        <v>150.6532</v>
      </c>
      <c r="CT47" s="356">
        <f>[3]Milch!$CK29</f>
        <v>614.93459999999993</v>
      </c>
      <c r="CU47" s="355">
        <f>[3]Milch!$CN29</f>
        <v>288.02679999999998</v>
      </c>
      <c r="CV47" s="355">
        <f>[3]Milch!$CO29</f>
        <v>1896.9191000000001</v>
      </c>
    </row>
    <row r="48" spans="2:100" s="217" customFormat="1" ht="12.75" x14ac:dyDescent="0.2">
      <c r="B48" s="218">
        <f>[3]Milch!$A30</f>
        <v>44621</v>
      </c>
      <c r="C48" s="290">
        <f>[3]Milch!$B30</f>
        <v>80.623169000000004</v>
      </c>
      <c r="D48" s="290">
        <f>[3]Milch!$C30</f>
        <v>68.161597999999998</v>
      </c>
      <c r="E48" s="290">
        <f t="shared" si="14"/>
        <v>12.461571000000006</v>
      </c>
      <c r="F48" s="415">
        <f t="shared" si="15"/>
        <v>0.18282392675124792</v>
      </c>
      <c r="G48" s="291"/>
      <c r="H48" s="355">
        <f>[3]Milch!$E30</f>
        <v>23796</v>
      </c>
      <c r="I48" s="355">
        <f>[3]Milch!$F30</f>
        <v>271604</v>
      </c>
      <c r="J48" s="308">
        <f t="shared" si="18"/>
        <v>8.0555179417738654E-2</v>
      </c>
      <c r="K48" s="308"/>
      <c r="L48" s="218">
        <f>[3]Milch!$A30</f>
        <v>44621</v>
      </c>
      <c r="M48" s="405" t="str">
        <f>'Früchte Daten'!BQ46</f>
        <v>5 W 09-13/22</v>
      </c>
      <c r="N48" s="290">
        <f>[3]Milch!$Z30</f>
        <v>1.9310006368989581</v>
      </c>
      <c r="O48" s="290">
        <f>[3]Milch!$AA30</f>
        <v>1.6739863875444279</v>
      </c>
      <c r="P48" s="292">
        <f>[3]Milch!$AB30</f>
        <v>1.7803528964630526</v>
      </c>
      <c r="Q48" s="292">
        <f>[3]Milch!$AC30</f>
        <v>1.2970676335484712</v>
      </c>
      <c r="R48" s="290">
        <f>[3]Milch!$BN30</f>
        <v>12.508233938592188</v>
      </c>
      <c r="S48" s="290">
        <f>[3]Milch!$BO30</f>
        <v>7.6220840364324092</v>
      </c>
      <c r="T48" s="292">
        <f>[3]Milch!$BP30</f>
        <v>10.60004870000795</v>
      </c>
      <c r="U48" s="292">
        <f>[3]Milch!$BQ30</f>
        <v>6.7331630416254971</v>
      </c>
      <c r="V48" s="290">
        <f>[3]Milch!$BR30</f>
        <v>6.202268168894979</v>
      </c>
      <c r="W48" s="290">
        <f>[3]Milch!$BS30</f>
        <v>4.1463282261389454</v>
      </c>
      <c r="X48" s="292">
        <f>[3]Milch!$BF30</f>
        <v>21.941041650889485</v>
      </c>
      <c r="Y48" s="292">
        <f>[3]Milch!$BG30</f>
        <v>17.983653990709669</v>
      </c>
      <c r="Z48" s="290">
        <f>[3]Milch!$BH30</f>
        <v>18.673967255773608</v>
      </c>
      <c r="AA48" s="290">
        <f>[3]Milch!$BI30</f>
        <v>12.867543241659588</v>
      </c>
      <c r="AB48" s="292"/>
      <c r="AC48" s="292">
        <f>[3]Milch!$AH30</f>
        <v>21.672890775362692</v>
      </c>
      <c r="AD48" s="292">
        <f>[3]Milch!$AI30</f>
        <v>16.64627797949926</v>
      </c>
      <c r="AE48" s="290">
        <f>[3]Milch!$AL30</f>
        <v>24.687623238082953</v>
      </c>
      <c r="AF48" s="290">
        <f>[3]Milch!$AM30</f>
        <v>18.515923340481336</v>
      </c>
      <c r="AG48" s="292">
        <f>[3]Milch!$AR30</f>
        <v>9.5563867333548647</v>
      </c>
      <c r="AH48" s="292">
        <f>[3]Milch!$AS30</f>
        <v>7.2329333525946655</v>
      </c>
      <c r="AI48" s="290">
        <f>[3]Milch!$AN30</f>
        <v>15.673922044123735</v>
      </c>
      <c r="AJ48" s="290">
        <f>[3]Milch!$AO30</f>
        <v>11.051188334794508</v>
      </c>
      <c r="AK48" s="292">
        <f>[3]Milch!$AP30</f>
        <v>32.843106772988548</v>
      </c>
      <c r="AL48" s="292">
        <f>[3]Milch!$AQ30</f>
        <v>20.821462557373689</v>
      </c>
      <c r="AM48" s="290">
        <f>[3]Milch!$AJ30</f>
        <v>22.086085837365189</v>
      </c>
      <c r="AN48" s="290">
        <f>[3]Milch!$AK30</f>
        <v>19.18377433494059</v>
      </c>
      <c r="AO48" s="292"/>
      <c r="AP48" s="292">
        <f>[3]Milch!$CD30</f>
        <v>4.1289847970729383</v>
      </c>
      <c r="AQ48" s="292">
        <f>[3]Milch!$CE30</f>
        <v>3.566993247994906</v>
      </c>
      <c r="AR48" s="290">
        <f>[3]Milch!$BZ30</f>
        <v>4.7121290851795843</v>
      </c>
      <c r="AS48" s="290">
        <f>[3]Milch!$CA30</f>
        <v>4.4028493920845539</v>
      </c>
      <c r="AT48" s="292">
        <f>[3]Milch!$CB30</f>
        <v>5.6000890041560503</v>
      </c>
      <c r="AU48" s="292">
        <f>[3]Milch!$CC30</f>
        <v>4.7968921549764465</v>
      </c>
      <c r="AV48" s="290">
        <f>[3]Milch!$CF30</f>
        <v>5.2603926451800698</v>
      </c>
      <c r="AW48" s="290">
        <f>[3]Milch!$CG30</f>
        <v>3.8264305697488541</v>
      </c>
      <c r="AX48" s="435" t="str">
        <f t="shared" si="17"/>
        <v>5</v>
      </c>
      <c r="AY48" s="218">
        <f>[3]Milch!$A30</f>
        <v>44621</v>
      </c>
      <c r="AZ48" s="405" t="str">
        <f>'Früchte Daten'!BQ46</f>
        <v>5 W 09-13/22</v>
      </c>
      <c r="BA48" s="527">
        <f>[3]Milch!$CX30</f>
        <v>5135.1269000000002</v>
      </c>
      <c r="BB48" s="527">
        <f>[3]Milch!$CY30</f>
        <v>26283.636399999999</v>
      </c>
      <c r="BC48" s="355">
        <f>[3]Milch!$AD30</f>
        <v>3441.3622</v>
      </c>
      <c r="BD48" s="355">
        <f>[3]Milch!$AE30</f>
        <v>5557.1017000000002</v>
      </c>
      <c r="BE48" s="356">
        <f>[3]Milch!$AF30</f>
        <v>1530.7946000000002</v>
      </c>
      <c r="BF48" s="356">
        <f>[3]Milch!$AG30</f>
        <v>18181.939699999999</v>
      </c>
      <c r="BG48" s="355"/>
      <c r="BH48" s="355">
        <f>[3]Milch!$CV30</f>
        <v>229.953</v>
      </c>
      <c r="BI48" s="355">
        <f>[3]Milch!$CW30</f>
        <v>4271.1165000000001</v>
      </c>
      <c r="BJ48" s="356">
        <f>[3]Milch!$BT30</f>
        <v>46.866999999999997</v>
      </c>
      <c r="BK48" s="356">
        <f>[3]Milch!$BU30</f>
        <v>1329.5305000000001</v>
      </c>
      <c r="BL48" s="355">
        <f>[3]Milch!$BV30</f>
        <v>20.123200000000001</v>
      </c>
      <c r="BM48" s="355">
        <f>[3]Milch!$BW30</f>
        <v>1107.6288</v>
      </c>
      <c r="BN48" s="356">
        <f>[3]Milch!$BX30</f>
        <v>72.8429</v>
      </c>
      <c r="BO48" s="356">
        <f>[3]Milch!$BY30</f>
        <v>991.28790000000004</v>
      </c>
      <c r="BP48" s="355"/>
      <c r="BQ48" s="355">
        <f>[3]Milch!$CT30</f>
        <v>163.01920000000001</v>
      </c>
      <c r="BR48" s="355">
        <f>[3]Milch!$CU30</f>
        <v>1709.4691</v>
      </c>
      <c r="BS48" s="356">
        <f>[3]Milch!$BJ30</f>
        <v>114.8811</v>
      </c>
      <c r="BT48" s="356">
        <f>[3]Milch!$BK30</f>
        <v>391.78370000000001</v>
      </c>
      <c r="BU48" s="355">
        <f>[3]Milch!$BL30</f>
        <v>27.669</v>
      </c>
      <c r="BV48" s="355">
        <f>[3]Milch!$BM30</f>
        <v>1201.1218000000001</v>
      </c>
      <c r="BW48" s="355"/>
      <c r="BX48" s="356">
        <f>[3]Milch!$CP30</f>
        <v>689.70130000000006</v>
      </c>
      <c r="BY48" s="356">
        <f>[3]Milch!$CQ30</f>
        <v>9556.7496999999985</v>
      </c>
      <c r="BZ48" s="355">
        <f>[3]Milch!AT30</f>
        <v>21.250700000000002</v>
      </c>
      <c r="CA48" s="355">
        <f>[3]Milch!AU30</f>
        <v>289.45299999999997</v>
      </c>
      <c r="CB48" s="356">
        <f>[3]Milch!AX30</f>
        <v>80.636600000000001</v>
      </c>
      <c r="CC48" s="356">
        <f>[3]Milch!AY30</f>
        <v>886.21480000000008</v>
      </c>
      <c r="CD48" s="355">
        <f>[3]Milch!BD30</f>
        <v>34.368900000000004</v>
      </c>
      <c r="CE48" s="355">
        <f>[3]Milch!BE30</f>
        <v>584.24480000000005</v>
      </c>
      <c r="CF48" s="356">
        <f>[3]Milch!AZ30</f>
        <v>126.80249999999999</v>
      </c>
      <c r="CG48" s="356">
        <f>[3]Milch!BA30</f>
        <v>1296.2172</v>
      </c>
      <c r="CH48" s="355">
        <f>[3]Milch!BB30</f>
        <v>48.694900000000004</v>
      </c>
      <c r="CI48" s="355">
        <f>[3]Milch!BC30</f>
        <v>484.12870000000004</v>
      </c>
      <c r="CJ48" s="356">
        <f>[3]Milch!AV30</f>
        <v>35.818899999999999</v>
      </c>
      <c r="CK48" s="356">
        <f>[3]Milch!AW30</f>
        <v>577.73410000000001</v>
      </c>
      <c r="CL48" s="355"/>
      <c r="CM48" s="355">
        <f>[3]Milch!$CR30</f>
        <v>2057.3552</v>
      </c>
      <c r="CN48" s="355">
        <f>[3]Milch!$CS30</f>
        <v>9766.742400000001</v>
      </c>
      <c r="CO48" s="356">
        <f>[3]Milch!$CL30</f>
        <v>974.24659999999994</v>
      </c>
      <c r="CP48" s="356">
        <f>[3]Milch!$CM30</f>
        <v>2612.1722</v>
      </c>
      <c r="CQ48" s="355">
        <f>[3]Milch!$CH30</f>
        <v>244.79339999999999</v>
      </c>
      <c r="CR48" s="355">
        <f>[3]Milch!$CI30</f>
        <v>1607.0656000000001</v>
      </c>
      <c r="CS48" s="356">
        <f>[3]Milch!$CJ30</f>
        <v>211.45079999999999</v>
      </c>
      <c r="CT48" s="356">
        <f>[3]Milch!$CK30</f>
        <v>890.3211</v>
      </c>
      <c r="CU48" s="355">
        <f>[3]Milch!$CN30</f>
        <v>432.85899999999998</v>
      </c>
      <c r="CV48" s="355">
        <f>[3]Milch!$CO30</f>
        <v>2613.9096</v>
      </c>
    </row>
    <row r="49" spans="2:100" s="217" customFormat="1" ht="12.75" x14ac:dyDescent="0.2">
      <c r="B49" s="218">
        <f>[3]Milch!$A31</f>
        <v>44593</v>
      </c>
      <c r="C49" s="290">
        <f>[3]Milch!$B31</f>
        <v>80.105621999999997</v>
      </c>
      <c r="D49" s="290">
        <f>[3]Milch!$C31</f>
        <v>68.933392999999995</v>
      </c>
      <c r="E49" s="290">
        <f t="shared" si="14"/>
        <v>11.172229000000002</v>
      </c>
      <c r="F49" s="415">
        <f t="shared" si="15"/>
        <v>0.16207281425999165</v>
      </c>
      <c r="G49" s="291"/>
      <c r="H49" s="355">
        <f>[3]Milch!$E31</f>
        <v>20767</v>
      </c>
      <c r="I49" s="355">
        <f>[3]Milch!$F31</f>
        <v>244269</v>
      </c>
      <c r="J49" s="308">
        <f t="shared" si="18"/>
        <v>7.8355393229599002E-2</v>
      </c>
      <c r="K49" s="308"/>
      <c r="L49" s="218">
        <f>[3]Milch!$A31</f>
        <v>44593</v>
      </c>
      <c r="M49" s="405" t="str">
        <f>'Früchte Daten'!BQ47</f>
        <v>4 W 05-08/22</v>
      </c>
      <c r="N49" s="290">
        <f>[3]Milch!$Z31</f>
        <v>1.9228726212718041</v>
      </c>
      <c r="O49" s="290">
        <f>[3]Milch!$AA31</f>
        <v>1.6703465343372994</v>
      </c>
      <c r="P49" s="292">
        <f>[3]Milch!$AB31</f>
        <v>1.7828713684882018</v>
      </c>
      <c r="Q49" s="292">
        <f>[3]Milch!$AC31</f>
        <v>1.301643062622539</v>
      </c>
      <c r="R49" s="290">
        <f>[3]Milch!$BN31</f>
        <v>12.504725706387889</v>
      </c>
      <c r="S49" s="290">
        <f>[3]Milch!$BO31</f>
        <v>7.9012719282553503</v>
      </c>
      <c r="T49" s="292">
        <f>[3]Milch!$BP31</f>
        <v>10.565695186330553</v>
      </c>
      <c r="U49" s="292">
        <f>[3]Milch!$BQ31</f>
        <v>6.5301672277027247</v>
      </c>
      <c r="V49" s="290">
        <f>[3]Milch!$BR31</f>
        <v>6.2095760327302862</v>
      </c>
      <c r="W49" s="290">
        <f>[3]Milch!$BS31</f>
        <v>4.1937213491444032</v>
      </c>
      <c r="X49" s="292">
        <f>[3]Milch!$BF31</f>
        <v>20.851791030186703</v>
      </c>
      <c r="Y49" s="292">
        <f>[3]Milch!$BG31</f>
        <v>18.034866888477943</v>
      </c>
      <c r="Z49" s="290">
        <f>[3]Milch!$BH31</f>
        <v>18.38204101898511</v>
      </c>
      <c r="AA49" s="290">
        <f>[3]Milch!$BI31</f>
        <v>12.819409254285752</v>
      </c>
      <c r="AB49" s="292"/>
      <c r="AC49" s="292">
        <f>[3]Milch!$AH31</f>
        <v>20.393832082850334</v>
      </c>
      <c r="AD49" s="292">
        <f>[3]Milch!$AI31</f>
        <v>15.935203791209169</v>
      </c>
      <c r="AE49" s="290">
        <f>[3]Milch!$AL31</f>
        <v>23.966011299160165</v>
      </c>
      <c r="AF49" s="290">
        <f>[3]Milch!$AM31</f>
        <v>18.583102849246934</v>
      </c>
      <c r="AG49" s="292">
        <f>[3]Milch!$AR31</f>
        <v>9.3264051455714903</v>
      </c>
      <c r="AH49" s="292">
        <f>[3]Milch!$AS31</f>
        <v>7.1980587357674644</v>
      </c>
      <c r="AI49" s="290">
        <f>[3]Milch!$AN31</f>
        <v>15.55650002401191</v>
      </c>
      <c r="AJ49" s="290">
        <f>[3]Milch!$AO31</f>
        <v>10.582636084335466</v>
      </c>
      <c r="AK49" s="292">
        <f>[3]Milch!$AP31</f>
        <v>32.919990371348312</v>
      </c>
      <c r="AL49" s="292">
        <f>[3]Milch!$AQ31</f>
        <v>21.018289418924944</v>
      </c>
      <c r="AM49" s="290">
        <f>[3]Milch!$AJ31</f>
        <v>24.182428435308406</v>
      </c>
      <c r="AN49" s="290">
        <f>[3]Milch!$AK31</f>
        <v>19.139446601854001</v>
      </c>
      <c r="AO49" s="292"/>
      <c r="AP49" s="292">
        <f>[3]Milch!$CD31</f>
        <v>4.1252565145807809</v>
      </c>
      <c r="AQ49" s="292">
        <f>[3]Milch!$CE31</f>
        <v>3.5305049310612877</v>
      </c>
      <c r="AR49" s="290">
        <f>[3]Milch!$BZ31</f>
        <v>4.6667463197524821</v>
      </c>
      <c r="AS49" s="290">
        <f>[3]Milch!$CA31</f>
        <v>4.4417471038933218</v>
      </c>
      <c r="AT49" s="292">
        <f>[3]Milch!$CB31</f>
        <v>5.5561475695341764</v>
      </c>
      <c r="AU49" s="292">
        <f>[3]Milch!$CC31</f>
        <v>4.7130904010811472</v>
      </c>
      <c r="AV49" s="290">
        <f>[3]Milch!$CF31</f>
        <v>4.9055703381235727</v>
      </c>
      <c r="AW49" s="290">
        <f>[3]Milch!$CG31</f>
        <v>3.8973486690826382</v>
      </c>
      <c r="AX49" s="435" t="str">
        <f t="shared" si="17"/>
        <v>4</v>
      </c>
      <c r="AY49" s="218">
        <f>[3]Milch!$A31</f>
        <v>44593</v>
      </c>
      <c r="AZ49" s="405" t="str">
        <f>'Früchte Daten'!BQ47</f>
        <v>4 W 05-08/22</v>
      </c>
      <c r="BA49" s="527">
        <f>[3]Milch!$CX31</f>
        <v>4039.9618999999998</v>
      </c>
      <c r="BB49" s="527">
        <f>[3]Milch!$CY31</f>
        <v>21053.475600000002</v>
      </c>
      <c r="BC49" s="355">
        <f>[3]Milch!$AD31</f>
        <v>2717.8494000000001</v>
      </c>
      <c r="BD49" s="355">
        <f>[3]Milch!$AE31</f>
        <v>4697.37</v>
      </c>
      <c r="BE49" s="356">
        <f>[3]Milch!$AF31</f>
        <v>1206.1126999999999</v>
      </c>
      <c r="BF49" s="356">
        <f>[3]Milch!$AG31</f>
        <v>14292.4802</v>
      </c>
      <c r="BG49" s="355"/>
      <c r="BH49" s="355">
        <f>[3]Milch!$CV31</f>
        <v>187.66920000000002</v>
      </c>
      <c r="BI49" s="355">
        <f>[3]Milch!$CW31</f>
        <v>3410.9186</v>
      </c>
      <c r="BJ49" s="356">
        <f>[3]Milch!$BT31</f>
        <v>38.491599999999998</v>
      </c>
      <c r="BK49" s="356">
        <f>[3]Milch!$BU31</f>
        <v>983.84480000000008</v>
      </c>
      <c r="BL49" s="355">
        <f>[3]Milch!$BV31</f>
        <v>16.006499999999999</v>
      </c>
      <c r="BM49" s="355">
        <f>[3]Milch!$BW31</f>
        <v>1004.5106</v>
      </c>
      <c r="BN49" s="356">
        <f>[3]Milch!$BX31</f>
        <v>61.056599999999996</v>
      </c>
      <c r="BO49" s="356">
        <f>[3]Milch!$BY31</f>
        <v>740.40109999999993</v>
      </c>
      <c r="BP49" s="355"/>
      <c r="BQ49" s="355">
        <f>[3]Milch!$CT31</f>
        <v>153.53299999999999</v>
      </c>
      <c r="BR49" s="355">
        <f>[3]Milch!$CU31</f>
        <v>1340.9783</v>
      </c>
      <c r="BS49" s="356">
        <f>[3]Milch!$BJ31</f>
        <v>112.533</v>
      </c>
      <c r="BT49" s="356">
        <f>[3]Milch!$BK31</f>
        <v>323.1576</v>
      </c>
      <c r="BU49" s="355">
        <f>[3]Milch!$BL31</f>
        <v>22.960099999999997</v>
      </c>
      <c r="BV49" s="355">
        <f>[3]Milch!$BM31</f>
        <v>935.51250000000005</v>
      </c>
      <c r="BW49" s="355"/>
      <c r="BX49" s="356">
        <f>[3]Milch!$CP31</f>
        <v>567.13009999999997</v>
      </c>
      <c r="BY49" s="356">
        <f>[3]Milch!$CQ31</f>
        <v>7752.9284000000007</v>
      </c>
      <c r="BZ49" s="355">
        <f>[3]Milch!AT31</f>
        <v>23.550900000000002</v>
      </c>
      <c r="CA49" s="355">
        <f>[3]Milch!AU31</f>
        <v>262.45979999999997</v>
      </c>
      <c r="CB49" s="356">
        <f>[3]Milch!AX31</f>
        <v>65.774799999999999</v>
      </c>
      <c r="CC49" s="356">
        <f>[3]Milch!AY31</f>
        <v>670.79830000000004</v>
      </c>
      <c r="CD49" s="355">
        <f>[3]Milch!BD31</f>
        <v>26.3994</v>
      </c>
      <c r="CE49" s="355">
        <f>[3]Milch!BE31</f>
        <v>446.32769999999999</v>
      </c>
      <c r="CF49" s="356">
        <f>[3]Milch!AZ31</f>
        <v>83.292000000000002</v>
      </c>
      <c r="CG49" s="356">
        <f>[3]Milch!BA31</f>
        <v>899.35590000000002</v>
      </c>
      <c r="CH49" s="355">
        <f>[3]Milch!BB31</f>
        <v>40.296399999999998</v>
      </c>
      <c r="CI49" s="355">
        <f>[3]Milch!BC31</f>
        <v>389.50390000000004</v>
      </c>
      <c r="CJ49" s="356">
        <f>[3]Milch!AV31</f>
        <v>44.288599999999995</v>
      </c>
      <c r="CK49" s="356">
        <f>[3]Milch!AW31</f>
        <v>663.86199999999997</v>
      </c>
      <c r="CL49" s="355"/>
      <c r="CM49" s="355">
        <f>[3]Milch!$CR31</f>
        <v>1615.8823</v>
      </c>
      <c r="CN49" s="355">
        <f>[3]Milch!$CS31</f>
        <v>7631.5989</v>
      </c>
      <c r="CO49" s="356">
        <f>[3]Milch!$CL31</f>
        <v>770.03419999999994</v>
      </c>
      <c r="CP49" s="356">
        <f>[3]Milch!$CM31</f>
        <v>2017.7705000000001</v>
      </c>
      <c r="CQ49" s="355">
        <f>[3]Milch!$CH31</f>
        <v>200.0341</v>
      </c>
      <c r="CR49" s="355">
        <f>[3]Milch!$CI31</f>
        <v>1227.769</v>
      </c>
      <c r="CS49" s="356">
        <f>[3]Milch!$CJ31</f>
        <v>177.99879999999999</v>
      </c>
      <c r="CT49" s="356">
        <f>[3]Milch!$CK31</f>
        <v>728.1893</v>
      </c>
      <c r="CU49" s="355">
        <f>[3]Milch!$CN31</f>
        <v>310.2002</v>
      </c>
      <c r="CV49" s="355">
        <f>[3]Milch!$CO31</f>
        <v>2079.2463000000002</v>
      </c>
    </row>
    <row r="50" spans="2:100" s="217" customFormat="1" ht="12.75" x14ac:dyDescent="0.2">
      <c r="B50" s="218">
        <f>[3]Milch!$A32</f>
        <v>44562</v>
      </c>
      <c r="C50" s="290">
        <f>[3]Milch!$B32</f>
        <v>82.867921999999993</v>
      </c>
      <c r="D50" s="290">
        <f>[3]Milch!$C32</f>
        <v>70.518989000000005</v>
      </c>
      <c r="E50" s="290">
        <f t="shared" si="14"/>
        <v>12.348932999999988</v>
      </c>
      <c r="F50" s="415">
        <f t="shared" si="15"/>
        <v>0.17511500342127695</v>
      </c>
      <c r="G50" s="291"/>
      <c r="H50" s="355">
        <f>[3]Milch!$E32</f>
        <v>22516</v>
      </c>
      <c r="I50" s="355">
        <f>[3]Milch!$F32</f>
        <v>261275</v>
      </c>
      <c r="J50" s="308">
        <f t="shared" si="18"/>
        <v>7.9340077733261447E-2</v>
      </c>
      <c r="K50" s="308"/>
      <c r="L50" s="218">
        <f>[3]Milch!$A32</f>
        <v>44562</v>
      </c>
      <c r="M50" s="405" t="str">
        <f>'Früchte Daten'!BQ48</f>
        <v>4 W 01-04/22</v>
      </c>
      <c r="N50" s="290">
        <f>[3]Milch!$Z32</f>
        <v>1.8864574140752286</v>
      </c>
      <c r="O50" s="290">
        <f>[3]Milch!$AA32</f>
        <v>1.6597264300714669</v>
      </c>
      <c r="P50" s="292">
        <f>[3]Milch!$AB32</f>
        <v>1.8099454469308291</v>
      </c>
      <c r="Q50" s="292">
        <f>[3]Milch!$AC32</f>
        <v>1.3090415605270538</v>
      </c>
      <c r="R50" s="290">
        <f>[3]Milch!$BN32</f>
        <v>12.298324229729014</v>
      </c>
      <c r="S50" s="290">
        <f>[3]Milch!$BO32</f>
        <v>7.6763396029094038</v>
      </c>
      <c r="T50" s="292">
        <f>[3]Milch!$BP32</f>
        <v>9.778041948282393</v>
      </c>
      <c r="U50" s="292">
        <f>[3]Milch!$BQ32</f>
        <v>6.6831623578359585</v>
      </c>
      <c r="V50" s="290">
        <f>[3]Milch!$BR32</f>
        <v>6.1197127278841306</v>
      </c>
      <c r="W50" s="290">
        <f>[3]Milch!$BS32</f>
        <v>4.1507377204693929</v>
      </c>
      <c r="X50" s="292">
        <f>[3]Milch!$BF32</f>
        <v>21.387584947887738</v>
      </c>
      <c r="Y50" s="292">
        <f>[3]Milch!$BG32</f>
        <v>17.671064859755141</v>
      </c>
      <c r="Z50" s="290">
        <f>[3]Milch!$BH32</f>
        <v>19.108352023923956</v>
      </c>
      <c r="AA50" s="290">
        <f>[3]Milch!$BI32</f>
        <v>12.552877583295315</v>
      </c>
      <c r="AB50" s="292"/>
      <c r="AC50" s="292">
        <f>[3]Milch!$AH32</f>
        <v>20.661418601755251</v>
      </c>
      <c r="AD50" s="292">
        <f>[3]Milch!$AI32</f>
        <v>17.26530793155742</v>
      </c>
      <c r="AE50" s="290">
        <f>[3]Milch!$AL32</f>
        <v>23.758759776688827</v>
      </c>
      <c r="AF50" s="290">
        <f>[3]Milch!$AM32</f>
        <v>18.240855462230765</v>
      </c>
      <c r="AG50" s="292">
        <f>[3]Milch!$AR32</f>
        <v>8.9955707359313308</v>
      </c>
      <c r="AH50" s="292">
        <f>[3]Milch!$AS32</f>
        <v>7.3578250318451115</v>
      </c>
      <c r="AI50" s="290">
        <f>[3]Milch!$AN32</f>
        <v>16.095144466593357</v>
      </c>
      <c r="AJ50" s="290">
        <f>[3]Milch!$AO32</f>
        <v>10.429826371202239</v>
      </c>
      <c r="AK50" s="292">
        <f>[3]Milch!$AP32</f>
        <v>30.160297661116001</v>
      </c>
      <c r="AL50" s="292">
        <f>[3]Milch!$AQ32</f>
        <v>20.609757175195504</v>
      </c>
      <c r="AM50" s="290">
        <f>[3]Milch!$AJ32</f>
        <v>23.020716766687567</v>
      </c>
      <c r="AN50" s="290">
        <f>[3]Milch!$AK32</f>
        <v>18.272014270960199</v>
      </c>
      <c r="AO50" s="292"/>
      <c r="AP50" s="292">
        <f>[3]Milch!$CD32</f>
        <v>4.1050855360339016</v>
      </c>
      <c r="AQ50" s="292">
        <f>[3]Milch!$CE32</f>
        <v>3.5061219368752745</v>
      </c>
      <c r="AR50" s="290">
        <f>[3]Milch!$BZ32</f>
        <v>4.6419393390594665</v>
      </c>
      <c r="AS50" s="290">
        <f>[3]Milch!$CA32</f>
        <v>4.4381761518052922</v>
      </c>
      <c r="AT50" s="292">
        <f>[3]Milch!$CB32</f>
        <v>5.3478633595234903</v>
      </c>
      <c r="AU50" s="292">
        <f>[3]Milch!$CC32</f>
        <v>4.7876847451283284</v>
      </c>
      <c r="AV50" s="290">
        <f>[3]Milch!$CF32</f>
        <v>4.915066086494658</v>
      </c>
      <c r="AW50" s="290">
        <f>[3]Milch!$CG32</f>
        <v>3.8250627009273548</v>
      </c>
      <c r="AX50" s="435" t="str">
        <f t="shared" si="17"/>
        <v>4</v>
      </c>
      <c r="AY50" s="218">
        <f>[3]Milch!$A32</f>
        <v>44562</v>
      </c>
      <c r="AZ50" s="405" t="str">
        <f>'Früchte Daten'!BQ48</f>
        <v>4 W 01-04/22</v>
      </c>
      <c r="BA50" s="527">
        <f>[3]Milch!$CX32</f>
        <v>4166.8726999999999</v>
      </c>
      <c r="BB50" s="527">
        <f>[3]Milch!$CY32</f>
        <v>22839.2222</v>
      </c>
      <c r="BC50" s="355">
        <f>[3]Milch!$AD32</f>
        <v>2945.9897999999998</v>
      </c>
      <c r="BD50" s="355">
        <f>[3]Milch!$AE32</f>
        <v>4876.3035</v>
      </c>
      <c r="BE50" s="356">
        <f>[3]Milch!$AF32</f>
        <v>1106.0056000000002</v>
      </c>
      <c r="BF50" s="356">
        <f>[3]Milch!$AG32</f>
        <v>15930.3153</v>
      </c>
      <c r="BG50" s="355"/>
      <c r="BH50" s="355">
        <f>[3]Milch!$CV32</f>
        <v>200.21870000000001</v>
      </c>
      <c r="BI50" s="355">
        <f>[3]Milch!$CW32</f>
        <v>3419.7939999999999</v>
      </c>
      <c r="BJ50" s="356">
        <f>[3]Milch!$BT32</f>
        <v>37.713999999999999</v>
      </c>
      <c r="BK50" s="356">
        <f>[3]Milch!$BU32</f>
        <v>1006.3094</v>
      </c>
      <c r="BL50" s="355">
        <f>[3]Milch!$BV32</f>
        <v>20.062799999999999</v>
      </c>
      <c r="BM50" s="355">
        <f>[3]Milch!$BW32</f>
        <v>913.33749999999998</v>
      </c>
      <c r="BN50" s="356">
        <f>[3]Milch!$BX32</f>
        <v>58.286199999999994</v>
      </c>
      <c r="BO50" s="356">
        <f>[3]Milch!$BY32</f>
        <v>797.4633</v>
      </c>
      <c r="BP50" s="355"/>
      <c r="BQ50" s="355">
        <f>[3]Milch!$CT32</f>
        <v>132.84539999999998</v>
      </c>
      <c r="BR50" s="355">
        <f>[3]Milch!$CU32</f>
        <v>1393.7016000000001</v>
      </c>
      <c r="BS50" s="356">
        <f>[3]Milch!$BJ32</f>
        <v>97.942399999999992</v>
      </c>
      <c r="BT50" s="356">
        <f>[3]Milch!$BK32</f>
        <v>338.4117</v>
      </c>
      <c r="BU50" s="355">
        <f>[3]Milch!$BL32</f>
        <v>18.725999999999999</v>
      </c>
      <c r="BV50" s="355">
        <f>[3]Milch!$BM32</f>
        <v>969.73040000000003</v>
      </c>
      <c r="BW50" s="355"/>
      <c r="BX50" s="356">
        <f>[3]Milch!$CP32</f>
        <v>548.32769999999994</v>
      </c>
      <c r="BY50" s="356">
        <f>[3]Milch!$CQ32</f>
        <v>8064.6949999999997</v>
      </c>
      <c r="BZ50" s="355">
        <f>[3]Milch!AT32</f>
        <v>18.470299999999998</v>
      </c>
      <c r="CA50" s="355">
        <f>[3]Milch!AU32</f>
        <v>209.82259999999999</v>
      </c>
      <c r="CB50" s="356">
        <f>[3]Milch!AX32</f>
        <v>73.260999999999996</v>
      </c>
      <c r="CC50" s="356">
        <f>[3]Milch!AY32</f>
        <v>725.13780000000008</v>
      </c>
      <c r="CD50" s="355">
        <f>[3]Milch!BD32</f>
        <v>29.101900000000001</v>
      </c>
      <c r="CE50" s="355">
        <f>[3]Milch!BE32</f>
        <v>453.44479999999999</v>
      </c>
      <c r="CF50" s="356">
        <f>[3]Milch!AZ32</f>
        <v>77.204700000000003</v>
      </c>
      <c r="CG50" s="356">
        <f>[3]Milch!BA32</f>
        <v>927.2136999999999</v>
      </c>
      <c r="CH50" s="355">
        <f>[3]Milch!BB32</f>
        <v>48.390599999999999</v>
      </c>
      <c r="CI50" s="355">
        <f>[3]Milch!BC32</f>
        <v>396.07979999999998</v>
      </c>
      <c r="CJ50" s="356">
        <f>[3]Milch!AV32</f>
        <v>50.2395</v>
      </c>
      <c r="CK50" s="356">
        <f>[3]Milch!AW32</f>
        <v>822.14509999999996</v>
      </c>
      <c r="CL50" s="355"/>
      <c r="CM50" s="355">
        <f>[3]Milch!$CR32</f>
        <v>1640.6441</v>
      </c>
      <c r="CN50" s="355">
        <f>[3]Milch!$CS32</f>
        <v>7759.7070000000003</v>
      </c>
      <c r="CO50" s="356">
        <f>[3]Milch!$CL32</f>
        <v>754.08569999999997</v>
      </c>
      <c r="CP50" s="356">
        <f>[3]Milch!$CM32</f>
        <v>2057.9353000000001</v>
      </c>
      <c r="CQ50" s="355">
        <f>[3]Milch!$CH32</f>
        <v>204.08189999999999</v>
      </c>
      <c r="CR50" s="355">
        <f>[3]Milch!$CI32</f>
        <v>1188.6383999999998</v>
      </c>
      <c r="CS50" s="356">
        <f>[3]Milch!$CJ32</f>
        <v>172.99120000000002</v>
      </c>
      <c r="CT50" s="356">
        <f>[3]Milch!$CK32</f>
        <v>680.76220000000001</v>
      </c>
      <c r="CU50" s="355">
        <f>[3]Milch!$CN32</f>
        <v>342.65699999999998</v>
      </c>
      <c r="CV50" s="355">
        <f>[3]Milch!$CO32</f>
        <v>2117.7118999999998</v>
      </c>
    </row>
    <row r="51" spans="2:100" s="217" customFormat="1" ht="12.75" x14ac:dyDescent="0.2">
      <c r="B51" s="218">
        <f>[3]Milch!$A33</f>
        <v>44531</v>
      </c>
      <c r="C51" s="290">
        <f>[3]Milch!$B33</f>
        <v>84.092877999999999</v>
      </c>
      <c r="D51" s="290">
        <f>[3]Milch!$C33</f>
        <v>70.876351999999997</v>
      </c>
      <c r="E51" s="290">
        <f t="shared" si="14"/>
        <v>13.216526000000002</v>
      </c>
      <c r="F51" s="415">
        <f t="shared" si="15"/>
        <v>0.18647300019052904</v>
      </c>
      <c r="G51" s="291"/>
      <c r="H51" s="355">
        <f>[3]Milch!$E33</f>
        <v>19921</v>
      </c>
      <c r="I51" s="355">
        <f>[3]Milch!$F33</f>
        <v>251203</v>
      </c>
      <c r="J51" s="308">
        <f t="shared" si="18"/>
        <v>7.3475605258110685E-2</v>
      </c>
      <c r="K51" s="308"/>
      <c r="L51" s="218">
        <f>[3]Milch!$A33</f>
        <v>44531</v>
      </c>
      <c r="M51" s="405" t="str">
        <f>'Früchte Daten'!BQ49</f>
        <v>5 W 48-52/21</v>
      </c>
      <c r="N51" s="290">
        <f>[3]Milch!$Z33</f>
        <v>1.8918602081568825</v>
      </c>
      <c r="O51" s="290">
        <f>[3]Milch!$AA33</f>
        <v>1.6632277397052673</v>
      </c>
      <c r="P51" s="292">
        <f>[3]Milch!$AB33</f>
        <v>1.7745457953124193</v>
      </c>
      <c r="Q51" s="292">
        <f>[3]Milch!$AC33</f>
        <v>1.2781065935525253</v>
      </c>
      <c r="R51" s="290">
        <f>[3]Milch!$BN33</f>
        <v>12.25753420407122</v>
      </c>
      <c r="S51" s="290">
        <f>[3]Milch!$BO33</f>
        <v>7.530861249297752</v>
      </c>
      <c r="T51" s="292">
        <f>[3]Milch!$BP33</f>
        <v>10.08738419306874</v>
      </c>
      <c r="U51" s="292">
        <f>[3]Milch!$BQ33</f>
        <v>6.8178110147499105</v>
      </c>
      <c r="V51" s="290">
        <f>[3]Milch!$BR33</f>
        <v>6.1916575253846373</v>
      </c>
      <c r="W51" s="290">
        <f>[3]Milch!$BS33</f>
        <v>4.1040012510904758</v>
      </c>
      <c r="X51" s="292">
        <f>[3]Milch!$BF33</f>
        <v>21.489259585747941</v>
      </c>
      <c r="Y51" s="292">
        <f>[3]Milch!$BG33</f>
        <v>17.16194347963372</v>
      </c>
      <c r="Z51" s="290">
        <f>[3]Milch!$BH33</f>
        <v>18.89415262268956</v>
      </c>
      <c r="AA51" s="290">
        <f>[3]Milch!$BI33</f>
        <v>12.762046924056765</v>
      </c>
      <c r="AB51" s="292"/>
      <c r="AC51" s="292">
        <f>[3]Milch!$AH33</f>
        <v>19.980430631301278</v>
      </c>
      <c r="AD51" s="292">
        <f>[3]Milch!$AI33</f>
        <v>16.566775518492197</v>
      </c>
      <c r="AE51" s="290">
        <f>[3]Milch!$AL33</f>
        <v>25.656151799435744</v>
      </c>
      <c r="AF51" s="290">
        <f>[3]Milch!$AM33</f>
        <v>18.301624798237469</v>
      </c>
      <c r="AG51" s="292">
        <f>[3]Milch!$AR33</f>
        <v>8.9266028400064386</v>
      </c>
      <c r="AH51" s="292">
        <f>[3]Milch!$AS33</f>
        <v>7.2774760238092089</v>
      </c>
      <c r="AI51" s="290">
        <f>[3]Milch!$AN33</f>
        <v>16.170542835177695</v>
      </c>
      <c r="AJ51" s="290">
        <f>[3]Milch!$AO33</f>
        <v>10.772717287982971</v>
      </c>
      <c r="AK51" s="292">
        <f>[3]Milch!$AP33</f>
        <v>26.676962646418833</v>
      </c>
      <c r="AL51" s="292">
        <f>[3]Milch!$AQ33</f>
        <v>20.751074051143799</v>
      </c>
      <c r="AM51" s="290">
        <f>[3]Milch!$AJ33</f>
        <v>22.36607563493083</v>
      </c>
      <c r="AN51" s="290">
        <f>[3]Milch!$AK33</f>
        <v>19.79013935282158</v>
      </c>
      <c r="AO51" s="292"/>
      <c r="AP51" s="292">
        <f>[3]Milch!$CD33</f>
        <v>4.0563426392129189</v>
      </c>
      <c r="AQ51" s="292">
        <f>[3]Milch!$CE33</f>
        <v>3.523666088551034</v>
      </c>
      <c r="AR51" s="290">
        <f>[3]Milch!$BZ33</f>
        <v>4.7759828388020056</v>
      </c>
      <c r="AS51" s="290">
        <f>[3]Milch!$CA33</f>
        <v>4.3608225447331614</v>
      </c>
      <c r="AT51" s="292">
        <f>[3]Milch!$CB33</f>
        <v>5.3304468216180645</v>
      </c>
      <c r="AU51" s="292">
        <f>[3]Milch!$CC33</f>
        <v>4.7038006820115417</v>
      </c>
      <c r="AV51" s="290">
        <f>[3]Milch!$CF33</f>
        <v>4.9278731151537318</v>
      </c>
      <c r="AW51" s="290">
        <f>[3]Milch!$CG33</f>
        <v>3.8229129152685424</v>
      </c>
      <c r="AX51" s="435" t="str">
        <f t="shared" si="17"/>
        <v>5</v>
      </c>
      <c r="AY51" s="218">
        <f>[3]Milch!$A33</f>
        <v>44531</v>
      </c>
      <c r="AZ51" s="405" t="str">
        <f>'Früchte Daten'!BQ49</f>
        <v>5 W 48-52/21</v>
      </c>
      <c r="BA51" s="527">
        <f>[3]Milch!$CX33</f>
        <v>5137.4531999999999</v>
      </c>
      <c r="BB51" s="527">
        <f>[3]Milch!$CY33</f>
        <v>26125.733499999998</v>
      </c>
      <c r="BC51" s="355">
        <f>[3]Milch!$AD33</f>
        <v>3434.6210000000001</v>
      </c>
      <c r="BD51" s="355">
        <f>[3]Milch!$AE33</f>
        <v>5773.7195999999994</v>
      </c>
      <c r="BE51" s="356">
        <f>[3]Milch!$AF33</f>
        <v>1543.0433</v>
      </c>
      <c r="BF51" s="356">
        <f>[3]Milch!$AG33</f>
        <v>17979.959899999998</v>
      </c>
      <c r="BG51" s="355"/>
      <c r="BH51" s="355">
        <f>[3]Milch!$CV33</f>
        <v>257.46589999999998</v>
      </c>
      <c r="BI51" s="355">
        <f>[3]Milch!$CW33</f>
        <v>5008.0609000000004</v>
      </c>
      <c r="BJ51" s="356">
        <f>[3]Milch!$BT33</f>
        <v>58.012099999999997</v>
      </c>
      <c r="BK51" s="356">
        <f>[3]Milch!$BU33</f>
        <v>1767.537</v>
      </c>
      <c r="BL51" s="355">
        <f>[3]Milch!$BV33</f>
        <v>24.480400000000003</v>
      </c>
      <c r="BM51" s="355">
        <f>[3]Milch!$BW33</f>
        <v>1260.6042</v>
      </c>
      <c r="BN51" s="356">
        <f>[3]Milch!$BX33</f>
        <v>71.105999999999995</v>
      </c>
      <c r="BO51" s="356">
        <f>[3]Milch!$BY33</f>
        <v>987.29869999999994</v>
      </c>
      <c r="BP51" s="355"/>
      <c r="BQ51" s="355">
        <f>[3]Milch!$CT33</f>
        <v>190.57729999999998</v>
      </c>
      <c r="BR51" s="355">
        <f>[3]Milch!$CU33</f>
        <v>2184.8997000000004</v>
      </c>
      <c r="BS51" s="356">
        <f>[3]Milch!$BJ33</f>
        <v>128.86840000000001</v>
      </c>
      <c r="BT51" s="356">
        <f>[3]Milch!$BK33</f>
        <v>526.98880000000008</v>
      </c>
      <c r="BU51" s="355">
        <f>[3]Milch!$BL33</f>
        <v>37.7742</v>
      </c>
      <c r="BV51" s="355">
        <f>[3]Milch!$BM33</f>
        <v>1536.0393999999999</v>
      </c>
      <c r="BW51" s="355"/>
      <c r="BX51" s="356">
        <f>[3]Milch!$CP33</f>
        <v>721.18449999999996</v>
      </c>
      <c r="BY51" s="356">
        <f>[3]Milch!$CQ33</f>
        <v>10654.216199999999</v>
      </c>
      <c r="BZ51" s="355">
        <f>[3]Milch!AT33</f>
        <v>24.717200000000002</v>
      </c>
      <c r="CA51" s="355">
        <f>[3]Milch!AU33</f>
        <v>270.85750000000002</v>
      </c>
      <c r="CB51" s="356">
        <f>[3]Milch!AX33</f>
        <v>69.755200000000002</v>
      </c>
      <c r="CC51" s="356">
        <f>[3]Milch!AY33</f>
        <v>893.62480000000005</v>
      </c>
      <c r="CD51" s="355">
        <f>[3]Milch!BD33</f>
        <v>28.577400000000001</v>
      </c>
      <c r="CE51" s="355">
        <f>[3]Milch!BE33</f>
        <v>432.0849</v>
      </c>
      <c r="CF51" s="356">
        <f>[3]Milch!AZ33</f>
        <v>89.362300000000005</v>
      </c>
      <c r="CG51" s="356">
        <f>[3]Milch!BA33</f>
        <v>1008.3565</v>
      </c>
      <c r="CH51" s="355">
        <f>[3]Milch!BB33</f>
        <v>67.417899999999989</v>
      </c>
      <c r="CI51" s="355">
        <f>[3]Milch!BC33</f>
        <v>510.404</v>
      </c>
      <c r="CJ51" s="356">
        <f>[3]Milch!AV33</f>
        <v>107.4054</v>
      </c>
      <c r="CK51" s="356">
        <f>[3]Milch!AW33</f>
        <v>1480.6087</v>
      </c>
      <c r="CL51" s="355"/>
      <c r="CM51" s="355">
        <f>[3]Milch!$CR33</f>
        <v>1683.2313000000001</v>
      </c>
      <c r="CN51" s="355">
        <f>[3]Milch!$CS33</f>
        <v>8096.0110000000004</v>
      </c>
      <c r="CO51" s="356">
        <f>[3]Milch!$CL33</f>
        <v>776.76340000000005</v>
      </c>
      <c r="CP51" s="356">
        <f>[3]Milch!$CM33</f>
        <v>2086.7221</v>
      </c>
      <c r="CQ51" s="355">
        <f>[3]Milch!$CH33</f>
        <v>204.32139999999998</v>
      </c>
      <c r="CR51" s="355">
        <f>[3]Milch!$CI33</f>
        <v>1240.8468</v>
      </c>
      <c r="CS51" s="356">
        <f>[3]Milch!$CJ33</f>
        <v>169.30470000000003</v>
      </c>
      <c r="CT51" s="356">
        <f>[3]Milch!$CK33</f>
        <v>781.15980000000002</v>
      </c>
      <c r="CU51" s="355">
        <f>[3]Milch!$CN33</f>
        <v>363.1198</v>
      </c>
      <c r="CV51" s="355">
        <f>[3]Milch!$CO33</f>
        <v>2281.9270000000001</v>
      </c>
    </row>
    <row r="52" spans="2:100" s="217" customFormat="1" ht="12.75" x14ac:dyDescent="0.2">
      <c r="B52" s="218">
        <f>[3]Milch!$A34</f>
        <v>44501</v>
      </c>
      <c r="C52" s="290">
        <f>[3]Milch!$B34</f>
        <v>84.154304999999994</v>
      </c>
      <c r="D52" s="290">
        <f>[3]Milch!$C34</f>
        <v>70.961399999999998</v>
      </c>
      <c r="E52" s="290">
        <f t="shared" si="14"/>
        <v>13.192904999999996</v>
      </c>
      <c r="F52" s="415">
        <f t="shared" si="15"/>
        <v>0.18591663918693824</v>
      </c>
      <c r="G52" s="291"/>
      <c r="H52" s="355">
        <f>[3]Milch!$E34</f>
        <v>20172</v>
      </c>
      <c r="I52" s="355">
        <f>[3]Milch!$F34</f>
        <v>237955</v>
      </c>
      <c r="J52" s="308">
        <f t="shared" si="18"/>
        <v>7.8147578517551441E-2</v>
      </c>
      <c r="K52" s="308"/>
      <c r="L52" s="218">
        <f>[3]Milch!$A34</f>
        <v>44501</v>
      </c>
      <c r="M52" s="405" t="str">
        <f>'Früchte Daten'!BQ50</f>
        <v>4 W 44-47/21</v>
      </c>
      <c r="N52" s="290">
        <f>[3]Milch!$Z34</f>
        <v>1.9116585247716873</v>
      </c>
      <c r="O52" s="290">
        <f>[3]Milch!$AA34</f>
        <v>1.6571096797413494</v>
      </c>
      <c r="P52" s="292">
        <f>[3]Milch!$AB34</f>
        <v>1.7899382053656674</v>
      </c>
      <c r="Q52" s="292">
        <f>[3]Milch!$AC34</f>
        <v>1.3196930972624665</v>
      </c>
      <c r="R52" s="290">
        <f>[3]Milch!$BN34</f>
        <v>12.348242031161961</v>
      </c>
      <c r="S52" s="290">
        <f>[3]Milch!$BO34</f>
        <v>7.6297163574868199</v>
      </c>
      <c r="T52" s="292">
        <f>[3]Milch!$BP34</f>
        <v>10.496735825693673</v>
      </c>
      <c r="U52" s="292">
        <f>[3]Milch!$BQ34</f>
        <v>6.8070907798266314</v>
      </c>
      <c r="V52" s="290">
        <f>[3]Milch!$BR34</f>
        <v>6.1868975081150408</v>
      </c>
      <c r="W52" s="290">
        <f>[3]Milch!$BS34</f>
        <v>4.1638560533089102</v>
      </c>
      <c r="X52" s="292">
        <f>[3]Milch!$BF34</f>
        <v>21.275387384843459</v>
      </c>
      <c r="Y52" s="292">
        <f>[3]Milch!$BG34</f>
        <v>17.371954707918185</v>
      </c>
      <c r="Z52" s="290">
        <f>[3]Milch!$BH34</f>
        <v>19.293749689718513</v>
      </c>
      <c r="AA52" s="290">
        <f>[3]Milch!$BI34</f>
        <v>12.558110356160762</v>
      </c>
      <c r="AB52" s="292"/>
      <c r="AC52" s="292">
        <f>[3]Milch!$AH34</f>
        <v>20.281927380859223</v>
      </c>
      <c r="AD52" s="292">
        <f>[3]Milch!$AI34</f>
        <v>16.498209528462453</v>
      </c>
      <c r="AE52" s="290">
        <f>[3]Milch!$AL34</f>
        <v>24.764127285484339</v>
      </c>
      <c r="AF52" s="290">
        <f>[3]Milch!$AM34</f>
        <v>18.273890660543273</v>
      </c>
      <c r="AG52" s="292">
        <f>[3]Milch!$AR34</f>
        <v>8.8857936830689983</v>
      </c>
      <c r="AH52" s="292">
        <f>[3]Milch!$AS34</f>
        <v>7.4596251326488767</v>
      </c>
      <c r="AI52" s="290">
        <f>[3]Milch!$AN34</f>
        <v>15.941212335743751</v>
      </c>
      <c r="AJ52" s="290">
        <f>[3]Milch!$AO34</f>
        <v>10.760460559302794</v>
      </c>
      <c r="AK52" s="292">
        <f>[3]Milch!$AP34</f>
        <v>29.452206885263788</v>
      </c>
      <c r="AL52" s="292">
        <f>[3]Milch!$AQ34</f>
        <v>20.333358752210128</v>
      </c>
      <c r="AM52" s="290">
        <f>[3]Milch!$AJ34</f>
        <v>24.458170246421151</v>
      </c>
      <c r="AN52" s="290">
        <f>[3]Milch!$AK34</f>
        <v>18.601494531458336</v>
      </c>
      <c r="AO52" s="292"/>
      <c r="AP52" s="292">
        <f>[3]Milch!$CD34</f>
        <v>4.0159829383082055</v>
      </c>
      <c r="AQ52" s="292">
        <f>[3]Milch!$CE34</f>
        <v>3.5362479146321393</v>
      </c>
      <c r="AR52" s="290">
        <f>[3]Milch!$BZ34</f>
        <v>4.7279963615342195</v>
      </c>
      <c r="AS52" s="290">
        <f>[3]Milch!$CA34</f>
        <v>4.3793734614355104</v>
      </c>
      <c r="AT52" s="292">
        <f>[3]Milch!$CB34</f>
        <v>5.273626097368961</v>
      </c>
      <c r="AU52" s="292">
        <f>[3]Milch!$CC34</f>
        <v>4.7552663193776858</v>
      </c>
      <c r="AV52" s="290">
        <f>[3]Milch!$CF34</f>
        <v>4.9606333094916533</v>
      </c>
      <c r="AW52" s="290">
        <f>[3]Milch!$CG34</f>
        <v>3.7674859973742127</v>
      </c>
      <c r="AX52" s="435" t="str">
        <f t="shared" si="17"/>
        <v>4</v>
      </c>
      <c r="AY52" s="218">
        <f>[3]Milch!$A34</f>
        <v>44501</v>
      </c>
      <c r="AZ52" s="405" t="str">
        <f>'Früchte Daten'!BQ50</f>
        <v>4 W 44-47/21</v>
      </c>
      <c r="BA52" s="527">
        <f>[3]Milch!$CX34</f>
        <v>4015.6569</v>
      </c>
      <c r="BB52" s="527">
        <f>[3]Milch!$CY34</f>
        <v>21695.325100000002</v>
      </c>
      <c r="BC52" s="355">
        <f>[3]Milch!$AD34</f>
        <v>2802.8692000000001</v>
      </c>
      <c r="BD52" s="355">
        <f>[3]Milch!$AE34</f>
        <v>4661.1761999999999</v>
      </c>
      <c r="BE52" s="356">
        <f>[3]Milch!$AF34</f>
        <v>1118.5599</v>
      </c>
      <c r="BF52" s="356">
        <f>[3]Milch!$AG34</f>
        <v>15054.0332</v>
      </c>
      <c r="BG52" s="355"/>
      <c r="BH52" s="355">
        <f>[3]Milch!$CV34</f>
        <v>191.1694</v>
      </c>
      <c r="BI52" s="355">
        <f>[3]Milch!$CW34</f>
        <v>3577.4407000000001</v>
      </c>
      <c r="BJ52" s="356">
        <f>[3]Milch!$BT34</f>
        <v>41.351699999999994</v>
      </c>
      <c r="BK52" s="356">
        <f>[3]Milch!$BU34</f>
        <v>1134.1565000000001</v>
      </c>
      <c r="BL52" s="355">
        <f>[3]Milch!$BV34</f>
        <v>17.201900000000002</v>
      </c>
      <c r="BM52" s="355">
        <f>[3]Milch!$BW34</f>
        <v>957.58719999999994</v>
      </c>
      <c r="BN52" s="356">
        <f>[3]Milch!$BX34</f>
        <v>65.187600000000003</v>
      </c>
      <c r="BO52" s="356">
        <f>[3]Milch!$BY34</f>
        <v>791.61249999999995</v>
      </c>
      <c r="BP52" s="355"/>
      <c r="BQ52" s="355">
        <f>[3]Milch!$CT34</f>
        <v>134.971</v>
      </c>
      <c r="BR52" s="355">
        <f>[3]Milch!$CU34</f>
        <v>1581.6898000000001</v>
      </c>
      <c r="BS52" s="356">
        <f>[3]Milch!$BJ34</f>
        <v>96.325399999999988</v>
      </c>
      <c r="BT52" s="356">
        <f>[3]Milch!$BK34</f>
        <v>370.74029999999999</v>
      </c>
      <c r="BU52" s="355">
        <f>[3]Milch!$BL34</f>
        <v>20.143000000000001</v>
      </c>
      <c r="BV52" s="355">
        <f>[3]Milch!$BM34</f>
        <v>1126.0196000000001</v>
      </c>
      <c r="BW52" s="355"/>
      <c r="BX52" s="356">
        <f>[3]Milch!$CP34</f>
        <v>562.52080000000001</v>
      </c>
      <c r="BY52" s="356">
        <f>[3]Milch!$CQ34</f>
        <v>8334.8456999999999</v>
      </c>
      <c r="BZ52" s="355">
        <f>[3]Milch!AT34</f>
        <v>20.446400000000001</v>
      </c>
      <c r="CA52" s="355">
        <f>[3]Milch!AU34</f>
        <v>239.0711</v>
      </c>
      <c r="CB52" s="356">
        <f>[3]Milch!AX34</f>
        <v>60.572499999999998</v>
      </c>
      <c r="CC52" s="356">
        <f>[3]Milch!AY34</f>
        <v>725.43619999999999</v>
      </c>
      <c r="CD52" s="355">
        <f>[3]Milch!BD34</f>
        <v>25.081799999999998</v>
      </c>
      <c r="CE52" s="355">
        <f>[3]Milch!BE34</f>
        <v>384.0025</v>
      </c>
      <c r="CF52" s="356">
        <f>[3]Milch!AZ34</f>
        <v>69.213499999999996</v>
      </c>
      <c r="CG52" s="356">
        <f>[3]Milch!BA34</f>
        <v>826.28230000000008</v>
      </c>
      <c r="CH52" s="355">
        <f>[3]Milch!BB34</f>
        <v>54.987000000000002</v>
      </c>
      <c r="CI52" s="355">
        <f>[3]Milch!BC34</f>
        <v>380.29480000000001</v>
      </c>
      <c r="CJ52" s="356">
        <f>[3]Milch!AV34</f>
        <v>64.357300000000009</v>
      </c>
      <c r="CK52" s="356">
        <f>[3]Milch!AW34</f>
        <v>1098.739</v>
      </c>
      <c r="CL52" s="355"/>
      <c r="CM52" s="355">
        <f>[3]Milch!$CR34</f>
        <v>1461.7273</v>
      </c>
      <c r="CN52" s="355">
        <f>[3]Milch!$CS34</f>
        <v>7360.6491999999998</v>
      </c>
      <c r="CO52" s="356">
        <f>[3]Milch!$CL34</f>
        <v>669.47640000000001</v>
      </c>
      <c r="CP52" s="356">
        <f>[3]Milch!$CM34</f>
        <v>1862.0216</v>
      </c>
      <c r="CQ52" s="355">
        <f>[3]Milch!$CH34</f>
        <v>180.07589999999999</v>
      </c>
      <c r="CR52" s="355">
        <f>[3]Milch!$CI34</f>
        <v>1086.7678999999998</v>
      </c>
      <c r="CS52" s="356">
        <f>[3]Milch!$CJ34</f>
        <v>151.15700000000001</v>
      </c>
      <c r="CT52" s="356">
        <f>[3]Milch!$CK34</f>
        <v>661.58159999999998</v>
      </c>
      <c r="CU52" s="355">
        <f>[3]Milch!$CN34</f>
        <v>311.63909999999998</v>
      </c>
      <c r="CV52" s="355">
        <f>[3]Milch!$CO34</f>
        <v>2117.46</v>
      </c>
    </row>
    <row r="53" spans="2:100" s="217" customFormat="1" ht="12.75" x14ac:dyDescent="0.2">
      <c r="B53" s="218">
        <f>[3]Milch!$A35</f>
        <v>44470</v>
      </c>
      <c r="C53" s="290">
        <f>[3]Milch!$B35</f>
        <v>89.001262999999994</v>
      </c>
      <c r="D53" s="290">
        <f>[3]Milch!$C35</f>
        <v>72.062819000000005</v>
      </c>
      <c r="E53" s="290">
        <f t="shared" si="14"/>
        <v>16.93844399999999</v>
      </c>
      <c r="F53" s="415">
        <f t="shared" si="15"/>
        <v>0.23505108785710971</v>
      </c>
      <c r="G53" s="291"/>
      <c r="H53" s="355">
        <f>[3]Milch!$E35</f>
        <v>20079</v>
      </c>
      <c r="I53" s="355">
        <f>[3]Milch!$F35</f>
        <v>264471</v>
      </c>
      <c r="J53" s="308">
        <f t="shared" si="18"/>
        <v>7.0564048497627832E-2</v>
      </c>
      <c r="K53" s="308"/>
      <c r="L53" s="218">
        <f>[3]Milch!$A35</f>
        <v>44470</v>
      </c>
      <c r="M53" s="405" t="str">
        <f>'Früchte Daten'!BQ51</f>
        <v>4 W 40-43/21</v>
      </c>
      <c r="N53" s="290">
        <f>[3]Milch!$Z35</f>
        <v>1.8910611990847679</v>
      </c>
      <c r="O53" s="290">
        <f>[3]Milch!$AA35</f>
        <v>1.6701102258184741</v>
      </c>
      <c r="P53" s="292">
        <f>[3]Milch!$AB35</f>
        <v>1.7568116893162011</v>
      </c>
      <c r="Q53" s="292">
        <f>[3]Milch!$AC35</f>
        <v>1.2930385500947381</v>
      </c>
      <c r="R53" s="290">
        <f>[3]Milch!$BN35</f>
        <v>12.47264145912218</v>
      </c>
      <c r="S53" s="290">
        <f>[3]Milch!$BO35</f>
        <v>7.9796563634016646</v>
      </c>
      <c r="T53" s="292">
        <f>[3]Milch!$BP35</f>
        <v>10.171090171443529</v>
      </c>
      <c r="U53" s="292">
        <f>[3]Milch!$BQ35</f>
        <v>6.8155055069728174</v>
      </c>
      <c r="V53" s="290">
        <f>[3]Milch!$BR35</f>
        <v>6.1413513571474532</v>
      </c>
      <c r="W53" s="290">
        <f>[3]Milch!$BS35</f>
        <v>4.1783737007796393</v>
      </c>
      <c r="X53" s="292">
        <f>[3]Milch!$BF35</f>
        <v>20.639376109526481</v>
      </c>
      <c r="Y53" s="292">
        <f>[3]Milch!$BG35</f>
        <v>17.830229338989479</v>
      </c>
      <c r="Z53" s="290">
        <f>[3]Milch!$BH35</f>
        <v>19.256600128782999</v>
      </c>
      <c r="AA53" s="290">
        <f>[3]Milch!$BI35</f>
        <v>12.777636392960181</v>
      </c>
      <c r="AB53" s="292"/>
      <c r="AC53" s="292">
        <f>[3]Milch!$AH35</f>
        <v>19.048448620834527</v>
      </c>
      <c r="AD53" s="292">
        <f>[3]Milch!$AI35</f>
        <v>17.120441893132433</v>
      </c>
      <c r="AE53" s="290">
        <f>[3]Milch!$AL35</f>
        <v>25.204578139980821</v>
      </c>
      <c r="AF53" s="290">
        <f>[3]Milch!$AM35</f>
        <v>18.656186421937196</v>
      </c>
      <c r="AG53" s="292">
        <f>[3]Milch!$AR35</f>
        <v>8.8576158812161871</v>
      </c>
      <c r="AH53" s="292">
        <f>[3]Milch!$AS35</f>
        <v>7.085297066713796</v>
      </c>
      <c r="AI53" s="290">
        <f>[3]Milch!$AN35</f>
        <v>15.200355100352729</v>
      </c>
      <c r="AJ53" s="290">
        <f>[3]Milch!$AO35</f>
        <v>10.76844536749365</v>
      </c>
      <c r="AK53" s="292">
        <f>[3]Milch!$AP35</f>
        <v>30.689913844845989</v>
      </c>
      <c r="AL53" s="292">
        <f>[3]Milch!$AQ35</f>
        <v>19.529495413888302</v>
      </c>
      <c r="AM53" s="290">
        <f>[3]Milch!$AJ35</f>
        <v>24.295598318230983</v>
      </c>
      <c r="AN53" s="290">
        <f>[3]Milch!$AK35</f>
        <v>19.250723788765232</v>
      </c>
      <c r="AO53" s="292"/>
      <c r="AP53" s="292">
        <f>[3]Milch!$CD35</f>
        <v>4.0596669882407195</v>
      </c>
      <c r="AQ53" s="292">
        <f>[3]Milch!$CE35</f>
        <v>3.5527544780184406</v>
      </c>
      <c r="AR53" s="290">
        <f>[3]Milch!$BZ35</f>
        <v>4.8054164499049481</v>
      </c>
      <c r="AS53" s="290">
        <f>[3]Milch!$CA35</f>
        <v>4.2942604260003332</v>
      </c>
      <c r="AT53" s="292">
        <f>[3]Milch!$CB35</f>
        <v>5.4353332761361353</v>
      </c>
      <c r="AU53" s="292">
        <f>[3]Milch!$CC35</f>
        <v>4.70997686579451</v>
      </c>
      <c r="AV53" s="290">
        <f>[3]Milch!$CF35</f>
        <v>5.0414934143365775</v>
      </c>
      <c r="AW53" s="290">
        <f>[3]Milch!$CG35</f>
        <v>3.7454638069814727</v>
      </c>
      <c r="AX53" s="435" t="str">
        <f t="shared" si="17"/>
        <v>4</v>
      </c>
      <c r="AY53" s="218">
        <f>[3]Milch!$A35</f>
        <v>44470</v>
      </c>
      <c r="AZ53" s="405" t="str">
        <f>'Früchte Daten'!BQ51</f>
        <v>4 W 40-43/21</v>
      </c>
      <c r="BA53" s="527">
        <f>[3]Milch!$CX35</f>
        <v>3780.1567999999997</v>
      </c>
      <c r="BB53" s="527">
        <f>[3]Milch!$CY35</f>
        <v>20969.217000000001</v>
      </c>
      <c r="BC53" s="355">
        <f>[3]Milch!$AD35</f>
        <v>2604.4981000000002</v>
      </c>
      <c r="BD53" s="355">
        <f>[3]Milch!$AE35</f>
        <v>4439.4862000000003</v>
      </c>
      <c r="BE53" s="356">
        <f>[3]Milch!$AF35</f>
        <v>1066.615</v>
      </c>
      <c r="BF53" s="356">
        <f>[3]Milch!$AG35</f>
        <v>14496.9527</v>
      </c>
      <c r="BG53" s="355"/>
      <c r="BH53" s="355">
        <f>[3]Milch!$CV35</f>
        <v>168.7132</v>
      </c>
      <c r="BI53" s="355">
        <f>[3]Milch!$CW35</f>
        <v>3338.2436000000002</v>
      </c>
      <c r="BJ53" s="356">
        <f>[3]Milch!$BT35</f>
        <v>37.502000000000002</v>
      </c>
      <c r="BK53" s="356">
        <f>[3]Milch!$BU35</f>
        <v>973.77869999999996</v>
      </c>
      <c r="BL53" s="355">
        <f>[3]Milch!$BV35</f>
        <v>15.282</v>
      </c>
      <c r="BM53" s="355">
        <f>[3]Milch!$BW35</f>
        <v>914.83109999999999</v>
      </c>
      <c r="BN53" s="356">
        <f>[3]Milch!$BX35</f>
        <v>55.955599999999997</v>
      </c>
      <c r="BO53" s="356">
        <f>[3]Milch!$BY35</f>
        <v>768.93230000000005</v>
      </c>
      <c r="BP53" s="355"/>
      <c r="BQ53" s="355">
        <f>[3]Milch!$CT35</f>
        <v>133.81670000000003</v>
      </c>
      <c r="BR53" s="355">
        <f>[3]Milch!$CU35</f>
        <v>1392.8583000000001</v>
      </c>
      <c r="BS53" s="356">
        <f>[3]Milch!$BJ35</f>
        <v>102.12689999999999</v>
      </c>
      <c r="BT53" s="356">
        <f>[3]Milch!$BK35</f>
        <v>324.36700000000002</v>
      </c>
      <c r="BU53" s="355">
        <f>[3]Milch!$BL35</f>
        <v>15.53</v>
      </c>
      <c r="BV53" s="355">
        <f>[3]Milch!$BM35</f>
        <v>983.99689999999998</v>
      </c>
      <c r="BW53" s="355"/>
      <c r="BX53" s="356">
        <f>[3]Milch!$CP35</f>
        <v>555.33759999999995</v>
      </c>
      <c r="BY53" s="356">
        <f>[3]Milch!$CQ35</f>
        <v>8310.2646000000004</v>
      </c>
      <c r="BZ53" s="355">
        <f>[3]Milch!AT35</f>
        <v>24.039900000000003</v>
      </c>
      <c r="CA53" s="355">
        <f>[3]Milch!AU35</f>
        <v>220.26139999999998</v>
      </c>
      <c r="CB53" s="356">
        <f>[3]Milch!AX35</f>
        <v>55.070399999999999</v>
      </c>
      <c r="CC53" s="356">
        <f>[3]Milch!AY35</f>
        <v>687.34400000000005</v>
      </c>
      <c r="CD53" s="355">
        <f>[3]Milch!BD35</f>
        <v>25.8217</v>
      </c>
      <c r="CE53" s="355">
        <f>[3]Milch!BE35</f>
        <v>398.33140000000003</v>
      </c>
      <c r="CF53" s="356">
        <f>[3]Milch!AZ35</f>
        <v>75.922200000000004</v>
      </c>
      <c r="CG53" s="356">
        <f>[3]Milch!BA35</f>
        <v>883.49689999999998</v>
      </c>
      <c r="CH53" s="355">
        <f>[3]Milch!BB35</f>
        <v>42.818100000000001</v>
      </c>
      <c r="CI53" s="355">
        <f>[3]Milch!BC35</f>
        <v>386.55840000000001</v>
      </c>
      <c r="CJ53" s="356">
        <f>[3]Milch!AV35</f>
        <v>67.119799999999998</v>
      </c>
      <c r="CK53" s="356">
        <f>[3]Milch!AW35</f>
        <v>1071.2725</v>
      </c>
      <c r="CL53" s="355"/>
      <c r="CM53" s="355">
        <f>[3]Milch!$CR35</f>
        <v>1414.4051000000002</v>
      </c>
      <c r="CN53" s="355">
        <f>[3]Milch!$CS35</f>
        <v>7263.9074000000001</v>
      </c>
      <c r="CO53" s="356">
        <f>[3]Milch!$CL35</f>
        <v>654.38530000000003</v>
      </c>
      <c r="CP53" s="356">
        <f>[3]Milch!$CM35</f>
        <v>1842.9971</v>
      </c>
      <c r="CQ53" s="355">
        <f>[3]Milch!$CH35</f>
        <v>164.54320000000001</v>
      </c>
      <c r="CR53" s="355">
        <f>[3]Milch!$CI35</f>
        <v>1185.3371000000002</v>
      </c>
      <c r="CS53" s="356">
        <f>[3]Milch!$CJ35</f>
        <v>148.02590000000001</v>
      </c>
      <c r="CT53" s="356">
        <f>[3]Milch!$CK35</f>
        <v>631.05690000000004</v>
      </c>
      <c r="CU53" s="355">
        <f>[3]Milch!$CN35</f>
        <v>273.10840000000002</v>
      </c>
      <c r="CV53" s="355">
        <f>[3]Milch!$CO35</f>
        <v>2005.1671000000001</v>
      </c>
    </row>
    <row r="54" spans="2:100" s="217" customFormat="1" ht="12.75" x14ac:dyDescent="0.2">
      <c r="B54" s="218">
        <f>[3]Milch!$A36</f>
        <v>44440</v>
      </c>
      <c r="C54" s="290">
        <f>[3]Milch!$B36</f>
        <v>88.818028999999996</v>
      </c>
      <c r="D54" s="290">
        <f>[3]Milch!$C36</f>
        <v>71.677655999999999</v>
      </c>
      <c r="E54" s="290">
        <f t="shared" si="14"/>
        <v>17.140372999999997</v>
      </c>
      <c r="F54" s="415">
        <f t="shared" si="15"/>
        <v>0.23913132706236939</v>
      </c>
      <c r="G54" s="291"/>
      <c r="H54" s="355">
        <f>[3]Milch!$E36</f>
        <v>19184</v>
      </c>
      <c r="I54" s="355">
        <f>[3]Milch!$F36</f>
        <v>261960</v>
      </c>
      <c r="J54" s="308">
        <f t="shared" si="18"/>
        <v>6.8235494977662695E-2</v>
      </c>
      <c r="K54" s="308"/>
      <c r="L54" s="218">
        <f>[3]Milch!$A36</f>
        <v>44440</v>
      </c>
      <c r="M54" s="405" t="str">
        <f>'Früchte Daten'!BQ52</f>
        <v>5 W 35-39/21</v>
      </c>
      <c r="N54" s="290">
        <f>[3]Milch!$Z36</f>
        <v>1.9006486510526606</v>
      </c>
      <c r="O54" s="290">
        <f>[3]Milch!$AA36</f>
        <v>1.6633184304440738</v>
      </c>
      <c r="P54" s="292">
        <f>[3]Milch!$AB36</f>
        <v>1.7905883261772328</v>
      </c>
      <c r="Q54" s="292">
        <f>[3]Milch!$AC36</f>
        <v>1.3327962027917182</v>
      </c>
      <c r="R54" s="290">
        <f>[3]Milch!$BN36</f>
        <v>12.404463370946273</v>
      </c>
      <c r="S54" s="290">
        <f>[3]Milch!$BO36</f>
        <v>8.1808954462883499</v>
      </c>
      <c r="T54" s="292">
        <f>[3]Milch!$BP36</f>
        <v>10.517008102466121</v>
      </c>
      <c r="U54" s="292">
        <f>[3]Milch!$BQ36</f>
        <v>6.7044827254921824</v>
      </c>
      <c r="V54" s="290">
        <f>[3]Milch!$BR36</f>
        <v>6.2356046131218301</v>
      </c>
      <c r="W54" s="290">
        <f>[3]Milch!$BS36</f>
        <v>4.1744490826133385</v>
      </c>
      <c r="X54" s="292">
        <f>[3]Milch!$BF36</f>
        <v>21.144581063044221</v>
      </c>
      <c r="Y54" s="292">
        <f>[3]Milch!$BG36</f>
        <v>17.626450153881766</v>
      </c>
      <c r="Z54" s="290">
        <f>[3]Milch!$BH36</f>
        <v>18.42477056495748</v>
      </c>
      <c r="AA54" s="290">
        <f>[3]Milch!$BI36</f>
        <v>12.802857109063812</v>
      </c>
      <c r="AB54" s="292"/>
      <c r="AC54" s="292">
        <f>[3]Milch!$AH36</f>
        <v>20.895601421245853</v>
      </c>
      <c r="AD54" s="292">
        <f>[3]Milch!$AI36</f>
        <v>16.701647574419361</v>
      </c>
      <c r="AE54" s="290">
        <f>[3]Milch!$AL36</f>
        <v>25.044134595517054</v>
      </c>
      <c r="AF54" s="290">
        <f>[3]Milch!$AM36</f>
        <v>18.653913321819278</v>
      </c>
      <c r="AG54" s="292">
        <f>[3]Milch!$AR36</f>
        <v>8.8584263898301874</v>
      </c>
      <c r="AH54" s="292">
        <f>[3]Milch!$AS36</f>
        <v>7.3858612682779912</v>
      </c>
      <c r="AI54" s="290">
        <f>[3]Milch!$AN36</f>
        <v>15.636933098014349</v>
      </c>
      <c r="AJ54" s="290">
        <f>[3]Milch!$AO36</f>
        <v>11.197910773781997</v>
      </c>
      <c r="AK54" s="292">
        <f>[3]Milch!$AP36</f>
        <v>27.073770725416288</v>
      </c>
      <c r="AL54" s="292">
        <f>[3]Milch!$AQ36</f>
        <v>20.79791118327844</v>
      </c>
      <c r="AM54" s="290">
        <f>[3]Milch!$AJ36</f>
        <v>21.765630074040399</v>
      </c>
      <c r="AN54" s="290">
        <f>[3]Milch!$AK36</f>
        <v>18.370811962830381</v>
      </c>
      <c r="AO54" s="292"/>
      <c r="AP54" s="292">
        <f>[3]Milch!$CD36</f>
        <v>4.0500074555380143</v>
      </c>
      <c r="AQ54" s="292">
        <f>[3]Milch!$CE36</f>
        <v>3.5901541725028698</v>
      </c>
      <c r="AR54" s="290">
        <f>[3]Milch!$BZ36</f>
        <v>4.6638819981795967</v>
      </c>
      <c r="AS54" s="290">
        <f>[3]Milch!$CA36</f>
        <v>4.4609553397770449</v>
      </c>
      <c r="AT54" s="292">
        <f>[3]Milch!$CB36</f>
        <v>5.2851772872249478</v>
      </c>
      <c r="AU54" s="292">
        <f>[3]Milch!$CC36</f>
        <v>4.8256640839914615</v>
      </c>
      <c r="AV54" s="290">
        <f>[3]Milch!$CF36</f>
        <v>4.8521546759912217</v>
      </c>
      <c r="AW54" s="290">
        <f>[3]Milch!$CG36</f>
        <v>3.858622750160329</v>
      </c>
      <c r="AX54" s="435" t="str">
        <f t="shared" si="17"/>
        <v>5</v>
      </c>
      <c r="AY54" s="218">
        <f>[3]Milch!$A36</f>
        <v>44440</v>
      </c>
      <c r="AZ54" s="405" t="str">
        <f>'Früchte Daten'!BQ52</f>
        <v>5 W 35-39/21</v>
      </c>
      <c r="BA54" s="527">
        <f>[3]Milch!$CX36</f>
        <v>4739.1269000000002</v>
      </c>
      <c r="BB54" s="527">
        <f>[3]Milch!$CY36</f>
        <v>24673.750199999999</v>
      </c>
      <c r="BC54" s="355">
        <f>[3]Milch!$AD36</f>
        <v>3300.7886000000003</v>
      </c>
      <c r="BD54" s="355">
        <f>[3]Milch!$AE36</f>
        <v>5447.1764000000003</v>
      </c>
      <c r="BE54" s="356">
        <f>[3]Milch!$AF36</f>
        <v>1328.1442</v>
      </c>
      <c r="BF54" s="356">
        <f>[3]Milch!$AG36</f>
        <v>16838.054499999998</v>
      </c>
      <c r="BG54" s="355"/>
      <c r="BH54" s="355">
        <f>[3]Milch!$CV36</f>
        <v>200.05679999999998</v>
      </c>
      <c r="BI54" s="355">
        <f>[3]Milch!$CW36</f>
        <v>3966.6952999999999</v>
      </c>
      <c r="BJ54" s="356">
        <f>[3]Milch!$BT36</f>
        <v>43.043699999999994</v>
      </c>
      <c r="BK54" s="356">
        <f>[3]Milch!$BU36</f>
        <v>1108.5221000000001</v>
      </c>
      <c r="BL54" s="355">
        <f>[3]Milch!$BV36</f>
        <v>14.131500000000001</v>
      </c>
      <c r="BM54" s="355">
        <f>[3]Milch!$BW36</f>
        <v>1106.4541000000002</v>
      </c>
      <c r="BN54" s="356">
        <f>[3]Milch!$BX36</f>
        <v>72.748999999999995</v>
      </c>
      <c r="BO54" s="356">
        <f>[3]Milch!$BY36</f>
        <v>940.48130000000003</v>
      </c>
      <c r="BP54" s="355"/>
      <c r="BQ54" s="355">
        <f>[3]Milch!$CT36</f>
        <v>148.77850000000001</v>
      </c>
      <c r="BR54" s="355">
        <f>[3]Milch!$CU36</f>
        <v>1611.6369</v>
      </c>
      <c r="BS54" s="356">
        <f>[3]Milch!$BJ36</f>
        <v>103.84139999999999</v>
      </c>
      <c r="BT54" s="356">
        <f>[3]Milch!$BK36</f>
        <v>404.33640000000003</v>
      </c>
      <c r="BU54" s="355">
        <f>[3]Milch!$BL36</f>
        <v>23.754000000000001</v>
      </c>
      <c r="BV54" s="355">
        <f>[3]Milch!$BM36</f>
        <v>1099.1179999999999</v>
      </c>
      <c r="BW54" s="355"/>
      <c r="BX54" s="356">
        <f>[3]Milch!$CP36</f>
        <v>678.24860000000001</v>
      </c>
      <c r="BY54" s="356">
        <f>[3]Milch!$CQ36</f>
        <v>9453.4513000000006</v>
      </c>
      <c r="BZ54" s="355">
        <f>[3]Milch!AT36</f>
        <v>20.3202</v>
      </c>
      <c r="CA54" s="355">
        <f>[3]Milch!AU36</f>
        <v>277.1893</v>
      </c>
      <c r="CB54" s="356">
        <f>[3]Milch!AX36</f>
        <v>65.336500000000001</v>
      </c>
      <c r="CC54" s="356">
        <f>[3]Milch!AY36</f>
        <v>820.38869999999997</v>
      </c>
      <c r="CD54" s="355">
        <f>[3]Milch!BD36</f>
        <v>31.575800000000001</v>
      </c>
      <c r="CE54" s="355">
        <f>[3]Milch!BE36</f>
        <v>499.39840000000004</v>
      </c>
      <c r="CF54" s="356">
        <f>[3]Milch!AZ36</f>
        <v>120.1773</v>
      </c>
      <c r="CG54" s="356">
        <f>[3]Milch!BA36</f>
        <v>1342.1906999999999</v>
      </c>
      <c r="CH54" s="355">
        <f>[3]Milch!BB36</f>
        <v>56.138800000000003</v>
      </c>
      <c r="CI54" s="355">
        <f>[3]Milch!BC36</f>
        <v>457.02429999999998</v>
      </c>
      <c r="CJ54" s="356">
        <f>[3]Milch!AV36</f>
        <v>49.270400000000002</v>
      </c>
      <c r="CK54" s="356">
        <f>[3]Milch!AW36</f>
        <v>838.48050000000001</v>
      </c>
      <c r="CL54" s="355"/>
      <c r="CM54" s="355">
        <f>[3]Milch!$CR36</f>
        <v>1839.8610000000001</v>
      </c>
      <c r="CN54" s="355">
        <f>[3]Milch!$CS36</f>
        <v>8798.7225999999991</v>
      </c>
      <c r="CO54" s="356">
        <f>[3]Milch!$CL36</f>
        <v>861.77549999999997</v>
      </c>
      <c r="CP54" s="356">
        <f>[3]Milch!$CM36</f>
        <v>2357.2685999999999</v>
      </c>
      <c r="CQ54" s="355">
        <f>[3]Milch!$CH36</f>
        <v>217.64410000000001</v>
      </c>
      <c r="CR54" s="355">
        <f>[3]Milch!$CI36</f>
        <v>1511.2821999999999</v>
      </c>
      <c r="CS54" s="356">
        <f>[3]Milch!$CJ36</f>
        <v>212.2911</v>
      </c>
      <c r="CT54" s="356">
        <f>[3]Milch!$CK36</f>
        <v>758.47709999999995</v>
      </c>
      <c r="CU54" s="355">
        <f>[3]Milch!$CN36</f>
        <v>353.30369999999999</v>
      </c>
      <c r="CV54" s="355">
        <f>[3]Milch!$CO36</f>
        <v>2398.9765000000002</v>
      </c>
    </row>
    <row r="55" spans="2:100" s="217" customFormat="1" ht="12.75" x14ac:dyDescent="0.2">
      <c r="B55" s="218">
        <f>[3]Milch!$A37</f>
        <v>44409</v>
      </c>
      <c r="C55" s="290">
        <f>[3]Milch!$B37</f>
        <v>88.917136999999997</v>
      </c>
      <c r="D55" s="290">
        <f>[3]Milch!$C37</f>
        <v>70.915892999999997</v>
      </c>
      <c r="E55" s="290">
        <f t="shared" si="14"/>
        <v>18.001244</v>
      </c>
      <c r="F55" s="415">
        <f t="shared" si="15"/>
        <v>0.25383934740834468</v>
      </c>
      <c r="G55" s="291"/>
      <c r="H55" s="355">
        <f>[3]Milch!$E37</f>
        <v>17639</v>
      </c>
      <c r="I55" s="355">
        <f>[3]Milch!$F37</f>
        <v>234332</v>
      </c>
      <c r="J55" s="308">
        <f t="shared" si="18"/>
        <v>7.0004087772005508E-2</v>
      </c>
      <c r="K55" s="308"/>
      <c r="L55" s="218">
        <f>[3]Milch!$A37</f>
        <v>44409</v>
      </c>
      <c r="M55" s="405" t="str">
        <f>'Früchte Daten'!BQ53</f>
        <v>4 W 31-34/21</v>
      </c>
      <c r="N55" s="290">
        <f>[3]Milch!$Z37</f>
        <v>1.9009340706620468</v>
      </c>
      <c r="O55" s="290">
        <f>[3]Milch!$AA37</f>
        <v>1.6607019725828289</v>
      </c>
      <c r="P55" s="292">
        <f>[3]Milch!$AB37</f>
        <v>1.8079216952040527</v>
      </c>
      <c r="Q55" s="292">
        <f>[3]Milch!$AC37</f>
        <v>1.3176125536531569</v>
      </c>
      <c r="R55" s="290">
        <f>[3]Milch!$BN37</f>
        <v>12.369413560061041</v>
      </c>
      <c r="S55" s="290">
        <f>[3]Milch!$BO37</f>
        <v>7.7205697881790361</v>
      </c>
      <c r="T55" s="292">
        <f>[3]Milch!$BP37</f>
        <v>10.419440745672437</v>
      </c>
      <c r="U55" s="292">
        <f>[3]Milch!$BQ37</f>
        <v>6.7717294697186823</v>
      </c>
      <c r="V55" s="290">
        <f>[3]Milch!$BR37</f>
        <v>6.206998978077281</v>
      </c>
      <c r="W55" s="290">
        <f>[3]Milch!$BS37</f>
        <v>4.1660566318717223</v>
      </c>
      <c r="X55" s="292">
        <f>[3]Milch!$BF37</f>
        <v>20.240819090727253</v>
      </c>
      <c r="Y55" s="292">
        <f>[3]Milch!$BG37</f>
        <v>17.878832686322614</v>
      </c>
      <c r="Z55" s="290">
        <f>[3]Milch!$BH37</f>
        <v>18.33742992669254</v>
      </c>
      <c r="AA55" s="290">
        <f>[3]Milch!$BI37</f>
        <v>12.916275992706602</v>
      </c>
      <c r="AB55" s="292"/>
      <c r="AC55" s="292">
        <f>[3]Milch!$AH37</f>
        <v>20.72619732451966</v>
      </c>
      <c r="AD55" s="292">
        <f>[3]Milch!$AI37</f>
        <v>17.163520315289794</v>
      </c>
      <c r="AE55" s="290">
        <f>[3]Milch!$AL37</f>
        <v>22.921290866723918</v>
      </c>
      <c r="AF55" s="290">
        <f>[3]Milch!$AM37</f>
        <v>18.366322427100549</v>
      </c>
      <c r="AG55" s="292">
        <f>[3]Milch!$AR37</f>
        <v>9.0069219691221338</v>
      </c>
      <c r="AH55" s="292">
        <f>[3]Milch!$AS37</f>
        <v>7.3588590973166559</v>
      </c>
      <c r="AI55" s="290">
        <f>[3]Milch!$AN37</f>
        <v>15.934260540909246</v>
      </c>
      <c r="AJ55" s="290">
        <f>[3]Milch!$AO37</f>
        <v>11.703501776787883</v>
      </c>
      <c r="AK55" s="292">
        <f>[3]Milch!$AP37</f>
        <v>31.762606730050742</v>
      </c>
      <c r="AL55" s="292">
        <f>[3]Milch!$AQ37</f>
        <v>21.33018869242294</v>
      </c>
      <c r="AM55" s="290">
        <f>[3]Milch!$AJ37</f>
        <v>25.666166088553357</v>
      </c>
      <c r="AN55" s="290">
        <f>[3]Milch!$AK37</f>
        <v>19.597302250229358</v>
      </c>
      <c r="AO55" s="292"/>
      <c r="AP55" s="292">
        <f>[3]Milch!$CD37</f>
        <v>4.1232922943478707</v>
      </c>
      <c r="AQ55" s="292">
        <f>[3]Milch!$CE37</f>
        <v>3.6060143159977027</v>
      </c>
      <c r="AR55" s="290">
        <f>[3]Milch!$BZ37</f>
        <v>4.8449601382503245</v>
      </c>
      <c r="AS55" s="290">
        <f>[3]Milch!$CA37</f>
        <v>4.4471266965597129</v>
      </c>
      <c r="AT55" s="292">
        <f>[3]Milch!$CB37</f>
        <v>5.4122783947994844</v>
      </c>
      <c r="AU55" s="292">
        <f>[3]Milch!$CC37</f>
        <v>4.7459317264655478</v>
      </c>
      <c r="AV55" s="290">
        <f>[3]Milch!$CF37</f>
        <v>4.8617049403301795</v>
      </c>
      <c r="AW55" s="290">
        <f>[3]Milch!$CG37</f>
        <v>3.8231347173309236</v>
      </c>
      <c r="AX55" s="435" t="str">
        <f t="shared" si="17"/>
        <v>4</v>
      </c>
      <c r="AY55" s="218">
        <f>[3]Milch!$A37</f>
        <v>44409</v>
      </c>
      <c r="AZ55" s="405" t="str">
        <f>'Früchte Daten'!BQ53</f>
        <v>4 W 31-34/21</v>
      </c>
      <c r="BA55" s="527">
        <f>[3]Milch!$CX37</f>
        <v>3686.7612999999997</v>
      </c>
      <c r="BB55" s="527">
        <f>[3]Milch!$CY37</f>
        <v>19342.192300000002</v>
      </c>
      <c r="BC55" s="355">
        <f>[3]Milch!$AD37</f>
        <v>2555.5132999999996</v>
      </c>
      <c r="BD55" s="355">
        <f>[3]Milch!$AE37</f>
        <v>4471.4168</v>
      </c>
      <c r="BE55" s="356">
        <f>[3]Milch!$AF37</f>
        <v>1038.1994999999999</v>
      </c>
      <c r="BF55" s="356">
        <f>[3]Milch!$AG37</f>
        <v>13032.317999999999</v>
      </c>
      <c r="BG55" s="355"/>
      <c r="BH55" s="355">
        <f>[3]Milch!$CV37</f>
        <v>151.48260000000002</v>
      </c>
      <c r="BI55" s="355">
        <f>[3]Milch!$CW37</f>
        <v>3018.4173999999998</v>
      </c>
      <c r="BJ55" s="356">
        <f>[3]Milch!$BT37</f>
        <v>30.2742</v>
      </c>
      <c r="BK55" s="356">
        <f>[3]Milch!$BU37</f>
        <v>907.76189999999997</v>
      </c>
      <c r="BL55" s="355">
        <f>[3]Milch!$BV37</f>
        <v>10.513999999999999</v>
      </c>
      <c r="BM55" s="355">
        <f>[3]Milch!$BW37</f>
        <v>773.18959999999993</v>
      </c>
      <c r="BN55" s="356">
        <f>[3]Milch!$BX37</f>
        <v>54.505099999999999</v>
      </c>
      <c r="BO55" s="356">
        <f>[3]Milch!$BY37</f>
        <v>738.91959999999995</v>
      </c>
      <c r="BP55" s="355"/>
      <c r="BQ55" s="355">
        <f>[3]Milch!$CT37</f>
        <v>133.42239999999998</v>
      </c>
      <c r="BR55" s="355">
        <f>[3]Milch!$CU37</f>
        <v>1159.9116999999999</v>
      </c>
      <c r="BS55" s="356">
        <f>[3]Milch!$BJ37</f>
        <v>98.489699999999999</v>
      </c>
      <c r="BT55" s="356">
        <f>[3]Milch!$BK37</f>
        <v>306.56370000000004</v>
      </c>
      <c r="BU55" s="355">
        <f>[3]Milch!$BL37</f>
        <v>18.552</v>
      </c>
      <c r="BV55" s="355">
        <f>[3]Milch!$BM37</f>
        <v>761.6751999999999</v>
      </c>
      <c r="BW55" s="355"/>
      <c r="BX55" s="356">
        <f>[3]Milch!$CP37</f>
        <v>549.82190000000003</v>
      </c>
      <c r="BY55" s="356">
        <f>[3]Milch!$CQ37</f>
        <v>7359.8455999999996</v>
      </c>
      <c r="BZ55" s="355">
        <f>[3]Milch!AT37</f>
        <v>19.1218</v>
      </c>
      <c r="CA55" s="355">
        <f>[3]Milch!AU37</f>
        <v>212.3253</v>
      </c>
      <c r="CB55" s="356">
        <f>[3]Milch!AX37</f>
        <v>64.973399999999998</v>
      </c>
      <c r="CC55" s="356">
        <f>[3]Milch!AY37</f>
        <v>663.96590000000003</v>
      </c>
      <c r="CD55" s="355">
        <f>[3]Milch!BD37</f>
        <v>25.8308</v>
      </c>
      <c r="CE55" s="355">
        <f>[3]Milch!BE37</f>
        <v>437.62190000000004</v>
      </c>
      <c r="CF55" s="356">
        <f>[3]Milch!AZ37</f>
        <v>125.2003</v>
      </c>
      <c r="CG55" s="356">
        <f>[3]Milch!BA37</f>
        <v>1301.9561999999999</v>
      </c>
      <c r="CH55" s="355">
        <f>[3]Milch!BB37</f>
        <v>31.984900000000003</v>
      </c>
      <c r="CI55" s="355">
        <f>[3]Milch!BC37</f>
        <v>357.9529</v>
      </c>
      <c r="CJ55" s="356">
        <f>[3]Milch!AV37</f>
        <v>12.2525</v>
      </c>
      <c r="CK55" s="356">
        <f>[3]Milch!AW37</f>
        <v>307.27090000000004</v>
      </c>
      <c r="CL55" s="355"/>
      <c r="CM55" s="355">
        <f>[3]Milch!$CR37</f>
        <v>1495.7618</v>
      </c>
      <c r="CN55" s="355">
        <f>[3]Milch!$CS37</f>
        <v>7020.0932000000003</v>
      </c>
      <c r="CO55" s="356">
        <f>[3]Milch!$CL37</f>
        <v>720.32319999999993</v>
      </c>
      <c r="CP55" s="356">
        <f>[3]Milch!$CM37</f>
        <v>1941.1849999999999</v>
      </c>
      <c r="CQ55" s="355">
        <f>[3]Milch!$CH37</f>
        <v>171.63070000000002</v>
      </c>
      <c r="CR55" s="355">
        <f>[3]Milch!$CI37</f>
        <v>1144.2126000000001</v>
      </c>
      <c r="CS55" s="356">
        <f>[3]Milch!$CJ37</f>
        <v>148.29300000000001</v>
      </c>
      <c r="CT55" s="356">
        <f>[3]Milch!$CK37</f>
        <v>620.46590000000003</v>
      </c>
      <c r="CU55" s="355">
        <f>[3]Milch!$CN37</f>
        <v>274.97149999999999</v>
      </c>
      <c r="CV55" s="355">
        <f>[3]Milch!$CO37</f>
        <v>1862.3491000000001</v>
      </c>
    </row>
    <row r="56" spans="2:100" s="217" customFormat="1" ht="12.75" x14ac:dyDescent="0.2">
      <c r="B56" s="218">
        <f>[3]Milch!$A38</f>
        <v>44378</v>
      </c>
      <c r="C56" s="290">
        <f>[3]Milch!$B38</f>
        <v>87.662852999999998</v>
      </c>
      <c r="D56" s="290">
        <f>[3]Milch!$C38</f>
        <v>70.308513000000005</v>
      </c>
      <c r="E56" s="290">
        <f t="shared" si="14"/>
        <v>17.354339999999993</v>
      </c>
      <c r="F56" s="415">
        <f t="shared" si="15"/>
        <v>0.24683127632069235</v>
      </c>
      <c r="G56" s="291"/>
      <c r="H56" s="355">
        <f>[3]Milch!$E38</f>
        <v>17454</v>
      </c>
      <c r="I56" s="355">
        <f>[3]Milch!$F38</f>
        <v>245531</v>
      </c>
      <c r="J56" s="308">
        <f t="shared" si="18"/>
        <v>6.6368804304428014E-2</v>
      </c>
      <c r="K56" s="308"/>
      <c r="L56" s="218">
        <f>[3]Milch!$A38</f>
        <v>44378</v>
      </c>
      <c r="M56" s="405" t="str">
        <f>'Früchte Daten'!BQ54</f>
        <v>4 W 27-30/21</v>
      </c>
      <c r="N56" s="290">
        <f>[3]Milch!$Z38</f>
        <v>1.9001144601136692</v>
      </c>
      <c r="O56" s="290">
        <f>[3]Milch!$AA38</f>
        <v>1.6671850884603943</v>
      </c>
      <c r="P56" s="292">
        <f>[3]Milch!$AB38</f>
        <v>1.793190873887778</v>
      </c>
      <c r="Q56" s="292">
        <f>[3]Milch!$AC38</f>
        <v>1.3323974801696459</v>
      </c>
      <c r="R56" s="290">
        <f>[3]Milch!$BN38</f>
        <v>12.43180149250921</v>
      </c>
      <c r="S56" s="290">
        <f>[3]Milch!$BO38</f>
        <v>7.863639807373433</v>
      </c>
      <c r="T56" s="292">
        <f>[3]Milch!$BP38</f>
        <v>10.601874925833631</v>
      </c>
      <c r="U56" s="292">
        <f>[3]Milch!$BQ38</f>
        <v>6.894858882969352</v>
      </c>
      <c r="V56" s="290">
        <f>[3]Milch!$BR38</f>
        <v>6.2218985199801731</v>
      </c>
      <c r="W56" s="290">
        <f>[3]Milch!$BS38</f>
        <v>4.1793913750756717</v>
      </c>
      <c r="X56" s="292">
        <f>[3]Milch!$BF38</f>
        <v>20.980188953057901</v>
      </c>
      <c r="Y56" s="292">
        <f>[3]Milch!$BG38</f>
        <v>17.978862493515088</v>
      </c>
      <c r="Z56" s="290">
        <f>[3]Milch!$BH38</f>
        <v>18.652801159247343</v>
      </c>
      <c r="AA56" s="290">
        <f>[3]Milch!$BI38</f>
        <v>12.922031911583467</v>
      </c>
      <c r="AB56" s="292"/>
      <c r="AC56" s="292">
        <f>[3]Milch!$AH38</f>
        <v>19.059877734877734</v>
      </c>
      <c r="AD56" s="292">
        <f>[3]Milch!$AI38</f>
        <v>16.555616783988718</v>
      </c>
      <c r="AE56" s="290">
        <f>[3]Milch!$AL38</f>
        <v>24.046299784827401</v>
      </c>
      <c r="AF56" s="290">
        <f>[3]Milch!$AM38</f>
        <v>18.797374027324349</v>
      </c>
      <c r="AG56" s="292">
        <f>[3]Milch!$AR38</f>
        <v>9.05659096693911</v>
      </c>
      <c r="AH56" s="292">
        <f>[3]Milch!$AS38</f>
        <v>7.3266308779673039</v>
      </c>
      <c r="AI56" s="290">
        <f>[3]Milch!$AN38</f>
        <v>16.675289335516286</v>
      </c>
      <c r="AJ56" s="290">
        <f>[3]Milch!$AO38</f>
        <v>11.478987002302656</v>
      </c>
      <c r="AK56" s="292">
        <f>[3]Milch!$AP38</f>
        <v>34.029214879809885</v>
      </c>
      <c r="AL56" s="292">
        <f>[3]Milch!$AQ38</f>
        <v>20.614096676202067</v>
      </c>
      <c r="AM56" s="290">
        <f>[3]Milch!$AJ38</f>
        <v>25.93838406958114</v>
      </c>
      <c r="AN56" s="290">
        <f>[3]Milch!$AK38</f>
        <v>19.154953486751644</v>
      </c>
      <c r="AO56" s="292"/>
      <c r="AP56" s="292">
        <f>[3]Milch!$CD38</f>
        <v>4.1518519312975934</v>
      </c>
      <c r="AQ56" s="292">
        <f>[3]Milch!$CE38</f>
        <v>3.6650680545949141</v>
      </c>
      <c r="AR56" s="290">
        <f>[3]Milch!$BZ38</f>
        <v>4.8173086193017216</v>
      </c>
      <c r="AS56" s="290">
        <f>[3]Milch!$CA38</f>
        <v>4.3661624156909733</v>
      </c>
      <c r="AT56" s="292">
        <f>[3]Milch!$CB38</f>
        <v>5.3307157021505081</v>
      </c>
      <c r="AU56" s="292">
        <f>[3]Milch!$CC38</f>
        <v>4.7127184072911712</v>
      </c>
      <c r="AV56" s="290">
        <f>[3]Milch!$CF38</f>
        <v>4.8251110400930806</v>
      </c>
      <c r="AW56" s="290">
        <f>[3]Milch!$CG38</f>
        <v>3.7611226184323705</v>
      </c>
      <c r="AX56" s="435" t="str">
        <f t="shared" si="17"/>
        <v>4</v>
      </c>
      <c r="AY56" s="218">
        <f>[3]Milch!$A38</f>
        <v>44378</v>
      </c>
      <c r="AZ56" s="405" t="str">
        <f>'Früchte Daten'!BQ54</f>
        <v>4 W 27-30/21</v>
      </c>
      <c r="BA56" s="527">
        <f>[3]Milch!$CX38</f>
        <v>3496.9996000000001</v>
      </c>
      <c r="BB56" s="527">
        <f>[3]Milch!$CY38</f>
        <v>17881.986100000002</v>
      </c>
      <c r="BC56" s="355">
        <f>[3]Milch!$AD38</f>
        <v>2376.8105</v>
      </c>
      <c r="BD56" s="355">
        <f>[3]Milch!$AE38</f>
        <v>4023.5577000000003</v>
      </c>
      <c r="BE56" s="356">
        <f>[3]Milch!$AF38</f>
        <v>1034.1796999999999</v>
      </c>
      <c r="BF56" s="356">
        <f>[3]Milch!$AG38</f>
        <v>12097.766800000001</v>
      </c>
      <c r="BG56" s="355"/>
      <c r="BH56" s="355">
        <f>[3]Milch!$CV38</f>
        <v>146.48670000000001</v>
      </c>
      <c r="BI56" s="355">
        <f>[3]Milch!$CW38</f>
        <v>2907.3011000000001</v>
      </c>
      <c r="BJ56" s="356">
        <f>[3]Milch!$BT38</f>
        <v>31.8658</v>
      </c>
      <c r="BK56" s="356">
        <f>[3]Milch!$BU38</f>
        <v>881.70600000000002</v>
      </c>
      <c r="BL56" s="355">
        <f>[3]Milch!$BV38</f>
        <v>10.112399999999999</v>
      </c>
      <c r="BM56" s="355">
        <f>[3]Milch!$BW38</f>
        <v>728.22890000000007</v>
      </c>
      <c r="BN56" s="356">
        <f>[3]Milch!$BX38</f>
        <v>52.654699999999998</v>
      </c>
      <c r="BO56" s="356">
        <f>[3]Milch!$BY38</f>
        <v>725.00810000000001</v>
      </c>
      <c r="BP56" s="355"/>
      <c r="BQ56" s="355">
        <f>[3]Milch!$CT38</f>
        <v>112.5176</v>
      </c>
      <c r="BR56" s="355">
        <f>[3]Milch!$CU38</f>
        <v>1177.3573999999999</v>
      </c>
      <c r="BS56" s="356">
        <f>[3]Milch!$BJ38</f>
        <v>84.412499999999994</v>
      </c>
      <c r="BT56" s="356">
        <f>[3]Milch!$BK38</f>
        <v>295.49369999999999</v>
      </c>
      <c r="BU56" s="355">
        <f>[3]Milch!$BL38</f>
        <v>14.078100000000001</v>
      </c>
      <c r="BV56" s="355">
        <f>[3]Milch!$BM38</f>
        <v>786.74880000000007</v>
      </c>
      <c r="BW56" s="355"/>
      <c r="BX56" s="356">
        <f>[3]Milch!$CP38</f>
        <v>521.01609999999994</v>
      </c>
      <c r="BY56" s="356">
        <f>[3]Milch!$CQ38</f>
        <v>7147.6035000000002</v>
      </c>
      <c r="BZ56" s="355">
        <f>[3]Milch!AT38</f>
        <v>21.756</v>
      </c>
      <c r="CA56" s="355">
        <f>[3]Milch!AU38</f>
        <v>228.28899999999999</v>
      </c>
      <c r="CB56" s="356">
        <f>[3]Milch!AX38</f>
        <v>47.775599999999997</v>
      </c>
      <c r="CC56" s="356">
        <f>[3]Milch!AY38</f>
        <v>611.11069999999995</v>
      </c>
      <c r="CD56" s="355">
        <f>[3]Milch!BD38</f>
        <v>24.751300000000001</v>
      </c>
      <c r="CE56" s="355">
        <f>[3]Milch!BE38</f>
        <v>419.5179</v>
      </c>
      <c r="CF56" s="356">
        <f>[3]Milch!AZ38</f>
        <v>106.27800000000001</v>
      </c>
      <c r="CG56" s="356">
        <f>[3]Milch!BA38</f>
        <v>1304.4926</v>
      </c>
      <c r="CH56" s="355">
        <f>[3]Milch!BB38</f>
        <v>27.352499999999999</v>
      </c>
      <c r="CI56" s="355">
        <f>[3]Milch!BC38</f>
        <v>336.50059999999996</v>
      </c>
      <c r="CJ56" s="356">
        <f>[3]Milch!AV38</f>
        <v>10.922499999999999</v>
      </c>
      <c r="CK56" s="356">
        <f>[3]Milch!AW38</f>
        <v>328.64830000000001</v>
      </c>
      <c r="CL56" s="355"/>
      <c r="CM56" s="355">
        <f>[3]Milch!$CR38</f>
        <v>1361.0216</v>
      </c>
      <c r="CN56" s="355">
        <f>[3]Milch!$CS38</f>
        <v>6617.4009000000005</v>
      </c>
      <c r="CO56" s="356">
        <f>[3]Milch!$CL38</f>
        <v>652.66999999999996</v>
      </c>
      <c r="CP56" s="356">
        <f>[3]Milch!$CM38</f>
        <v>1740.3013000000001</v>
      </c>
      <c r="CQ56" s="355">
        <f>[3]Milch!$CH38</f>
        <v>165.9624</v>
      </c>
      <c r="CR56" s="355">
        <f>[3]Milch!$CI38</f>
        <v>1126.9256</v>
      </c>
      <c r="CS56" s="356">
        <f>[3]Milch!$CJ38</f>
        <v>140.2413</v>
      </c>
      <c r="CT56" s="356">
        <f>[3]Milch!$CK38</f>
        <v>582.1176999999999</v>
      </c>
      <c r="CU56" s="355">
        <f>[3]Milch!$CN38</f>
        <v>261.27949999999998</v>
      </c>
      <c r="CV56" s="355">
        <f>[3]Milch!$CO38</f>
        <v>1763.9012</v>
      </c>
    </row>
    <row r="57" spans="2:100" s="217" customFormat="1" ht="12.75" x14ac:dyDescent="0.2">
      <c r="B57" s="218">
        <f>[3]Milch!$A39</f>
        <v>44348</v>
      </c>
      <c r="C57" s="290">
        <f>[3]Milch!$B39</f>
        <v>82.104275000000001</v>
      </c>
      <c r="D57" s="290">
        <f>[3]Milch!$C39</f>
        <v>68.264244000000005</v>
      </c>
      <c r="E57" s="290">
        <f t="shared" si="14"/>
        <v>13.840030999999996</v>
      </c>
      <c r="F57" s="415">
        <f t="shared" si="15"/>
        <v>0.20274202406753372</v>
      </c>
      <c r="G57" s="291"/>
      <c r="H57" s="355">
        <f>[3]Milch!$E39</f>
        <v>21737</v>
      </c>
      <c r="I57" s="355">
        <f>[3]Milch!$F39</f>
        <v>260648</v>
      </c>
      <c r="J57" s="308">
        <f t="shared" si="18"/>
        <v>7.6976468296828804E-2</v>
      </c>
      <c r="K57" s="308"/>
      <c r="L57" s="218">
        <f>[3]Milch!$A39</f>
        <v>44348</v>
      </c>
      <c r="M57" s="405" t="str">
        <f>'Früchte Daten'!BQ55</f>
        <v>5 W 22-26/21</v>
      </c>
      <c r="N57" s="290">
        <f>[3]Milch!$Z39</f>
        <v>1.8907381587521364</v>
      </c>
      <c r="O57" s="290">
        <f>[3]Milch!$AA39</f>
        <v>1.6679935648428221</v>
      </c>
      <c r="P57" s="292">
        <f>[3]Milch!$AB39</f>
        <v>1.7792063230879289</v>
      </c>
      <c r="Q57" s="292">
        <f>[3]Milch!$AC39</f>
        <v>1.3235564788729652</v>
      </c>
      <c r="R57" s="290">
        <f>[3]Milch!$BN39</f>
        <v>12.289204632528406</v>
      </c>
      <c r="S57" s="290">
        <f>[3]Milch!$BO39</f>
        <v>8.0695622395637141</v>
      </c>
      <c r="T57" s="292">
        <f>[3]Milch!$BP39</f>
        <v>10.289867650249512</v>
      </c>
      <c r="U57" s="292">
        <f>[3]Milch!$BQ39</f>
        <v>6.8835943118120158</v>
      </c>
      <c r="V57" s="290">
        <f>[3]Milch!$BR39</f>
        <v>6.2080189763631433</v>
      </c>
      <c r="W57" s="290">
        <f>[3]Milch!$BS39</f>
        <v>4.1824686030347964</v>
      </c>
      <c r="X57" s="292">
        <f>[3]Milch!$BF39</f>
        <v>21.127499575197728</v>
      </c>
      <c r="Y57" s="292">
        <f>[3]Milch!$BG39</f>
        <v>17.30409667653068</v>
      </c>
      <c r="Z57" s="290">
        <f>[3]Milch!$BH39</f>
        <v>18.113429497068807</v>
      </c>
      <c r="AA57" s="290">
        <f>[3]Milch!$BI39</f>
        <v>12.906007017548063</v>
      </c>
      <c r="AB57" s="292"/>
      <c r="AC57" s="292">
        <f>[3]Milch!$AH39</f>
        <v>20.440500742375377</v>
      </c>
      <c r="AD57" s="292">
        <f>[3]Milch!$AI39</f>
        <v>17.011887556005203</v>
      </c>
      <c r="AE57" s="290">
        <f>[3]Milch!$AL39</f>
        <v>23.788594567234689</v>
      </c>
      <c r="AF57" s="290">
        <f>[3]Milch!$AM39</f>
        <v>18.607763453091682</v>
      </c>
      <c r="AG57" s="292">
        <f>[3]Milch!$AR39</f>
        <v>8.9906981303533442</v>
      </c>
      <c r="AH57" s="292">
        <f>[3]Milch!$AS39</f>
        <v>7.6526936826426315</v>
      </c>
      <c r="AI57" s="290">
        <f>[3]Milch!$AN39</f>
        <v>16.279410542628373</v>
      </c>
      <c r="AJ57" s="290">
        <f>[3]Milch!$AO39</f>
        <v>11.816545059905083</v>
      </c>
      <c r="AK57" s="292">
        <f>[3]Milch!$AP39</f>
        <v>30.858868398147283</v>
      </c>
      <c r="AL57" s="292">
        <f>[3]Milch!$AQ39</f>
        <v>20.717424196641709</v>
      </c>
      <c r="AM57" s="290">
        <f>[3]Milch!$AJ39</f>
        <v>23.858407817155236</v>
      </c>
      <c r="AN57" s="290">
        <f>[3]Milch!$AK39</f>
        <v>19.876856386358444</v>
      </c>
      <c r="AO57" s="292"/>
      <c r="AP57" s="292">
        <f>[3]Milch!$CD39</f>
        <v>4.112283088809491</v>
      </c>
      <c r="AQ57" s="292">
        <f>[3]Milch!$CE39</f>
        <v>3.5895390825280629</v>
      </c>
      <c r="AR57" s="290">
        <f>[3]Milch!$BZ39</f>
        <v>4.9385185860051308</v>
      </c>
      <c r="AS57" s="290">
        <f>[3]Milch!$CA39</f>
        <v>4.4162737332968653</v>
      </c>
      <c r="AT57" s="292">
        <f>[3]Milch!$CB39</f>
        <v>5.4347490848762146</v>
      </c>
      <c r="AU57" s="292">
        <f>[3]Milch!$CC39</f>
        <v>4.6536372121998868</v>
      </c>
      <c r="AV57" s="290">
        <f>[3]Milch!$CF39</f>
        <v>4.89269551019252</v>
      </c>
      <c r="AW57" s="290">
        <f>[3]Milch!$CG39</f>
        <v>3.9100336051996174</v>
      </c>
      <c r="AX57" s="435" t="str">
        <f t="shared" si="17"/>
        <v>5</v>
      </c>
      <c r="AY57" s="218">
        <f>[3]Milch!$A39</f>
        <v>44348</v>
      </c>
      <c r="AZ57" s="405" t="str">
        <f>'Früchte Daten'!BQ55</f>
        <v>5 W 22-26/21</v>
      </c>
      <c r="BA57" s="527">
        <f>[3]Milch!$CX39</f>
        <v>4932.0547999999999</v>
      </c>
      <c r="BB57" s="527">
        <f>[3]Milch!$CY39</f>
        <v>24388.178399999997</v>
      </c>
      <c r="BC57" s="355">
        <f>[3]Milch!$AD39</f>
        <v>3407.7954</v>
      </c>
      <c r="BD57" s="355">
        <f>[3]Milch!$AE39</f>
        <v>5507.6821</v>
      </c>
      <c r="BE57" s="356">
        <f>[3]Milch!$AF39</f>
        <v>1416.0170000000001</v>
      </c>
      <c r="BF57" s="356">
        <f>[3]Milch!$AG39</f>
        <v>16379.006899999998</v>
      </c>
      <c r="BG57" s="355"/>
      <c r="BH57" s="355">
        <f>[3]Milch!$CV39</f>
        <v>211.10629999999998</v>
      </c>
      <c r="BI57" s="355">
        <f>[3]Milch!$CW39</f>
        <v>3857.6946000000003</v>
      </c>
      <c r="BJ57" s="356">
        <f>[3]Milch!$BT39</f>
        <v>45.677</v>
      </c>
      <c r="BK57" s="356">
        <f>[3]Milch!$BU39</f>
        <v>1092.4216999999999</v>
      </c>
      <c r="BL57" s="355">
        <f>[3]Milch!$BV39</f>
        <v>13.827</v>
      </c>
      <c r="BM57" s="355">
        <f>[3]Milch!$BW39</f>
        <v>1014.7133</v>
      </c>
      <c r="BN57" s="356">
        <f>[3]Milch!$BX39</f>
        <v>76.558399999999992</v>
      </c>
      <c r="BO57" s="356">
        <f>[3]Milch!$BY39</f>
        <v>931.17280000000005</v>
      </c>
      <c r="BP57" s="355"/>
      <c r="BQ57" s="355">
        <f>[3]Milch!$CT39</f>
        <v>154.31470000000002</v>
      </c>
      <c r="BR57" s="355">
        <f>[3]Milch!$CU39</f>
        <v>1519.7652</v>
      </c>
      <c r="BS57" s="356">
        <f>[3]Milch!$BJ39</f>
        <v>103.5776</v>
      </c>
      <c r="BT57" s="356">
        <f>[3]Milch!$BK39</f>
        <v>397.9787</v>
      </c>
      <c r="BU57" s="355">
        <f>[3]Milch!$BL39</f>
        <v>25.928000000000001</v>
      </c>
      <c r="BV57" s="355">
        <f>[3]Milch!$BM39</f>
        <v>1001.8599</v>
      </c>
      <c r="BW57" s="355"/>
      <c r="BX57" s="356">
        <f>[3]Milch!$CP39</f>
        <v>744.49880000000007</v>
      </c>
      <c r="BY57" s="356">
        <f>[3]Milch!$CQ39</f>
        <v>9348.4447</v>
      </c>
      <c r="BZ57" s="355">
        <f>[3]Milch!AT39</f>
        <v>27.007900000000003</v>
      </c>
      <c r="CA57" s="355">
        <f>[3]Milch!AU39</f>
        <v>293.36559999999997</v>
      </c>
      <c r="CB57" s="356">
        <f>[3]Milch!AX39</f>
        <v>80.014499999999998</v>
      </c>
      <c r="CC57" s="356">
        <f>[3]Milch!AY39</f>
        <v>792.24540000000002</v>
      </c>
      <c r="CD57" s="355">
        <f>[3]Milch!BD39</f>
        <v>37.745100000000001</v>
      </c>
      <c r="CE57" s="355">
        <f>[3]Milch!BE39</f>
        <v>555.48860000000002</v>
      </c>
      <c r="CF57" s="356">
        <f>[3]Milch!AZ39</f>
        <v>174.48589999999999</v>
      </c>
      <c r="CG57" s="356">
        <f>[3]Milch!BA39</f>
        <v>1752.2051999999999</v>
      </c>
      <c r="CH57" s="355">
        <f>[3]Milch!BB39</f>
        <v>51.470399999999998</v>
      </c>
      <c r="CI57" s="355">
        <f>[3]Milch!BC39</f>
        <v>450.0856</v>
      </c>
      <c r="CJ57" s="356">
        <f>[3]Milch!AV39</f>
        <v>14.399100000000001</v>
      </c>
      <c r="CK57" s="356">
        <f>[3]Milch!AW39</f>
        <v>226.00360000000001</v>
      </c>
      <c r="CL57" s="355"/>
      <c r="CM57" s="355">
        <f>[3]Milch!$CR39</f>
        <v>1960.6876000000002</v>
      </c>
      <c r="CN57" s="355">
        <f>[3]Milch!$CS39</f>
        <v>9305.7259000000013</v>
      </c>
      <c r="CO57" s="356">
        <f>[3]Milch!$CL39</f>
        <v>955.29880000000003</v>
      </c>
      <c r="CP57" s="356">
        <f>[3]Milch!$CM39</f>
        <v>2610.1267000000003</v>
      </c>
      <c r="CQ57" s="355">
        <f>[3]Milch!$CH39</f>
        <v>260.13389999999998</v>
      </c>
      <c r="CR57" s="355">
        <f>[3]Milch!$CI39</f>
        <v>1538.5136</v>
      </c>
      <c r="CS57" s="356">
        <f>[3]Milch!$CJ39</f>
        <v>201.80329999999998</v>
      </c>
      <c r="CT57" s="356">
        <f>[3]Milch!$CK39</f>
        <v>862.31290000000001</v>
      </c>
      <c r="CU57" s="355">
        <f>[3]Milch!$CN39</f>
        <v>338.92990000000003</v>
      </c>
      <c r="CV57" s="355">
        <f>[3]Milch!$CO39</f>
        <v>2437.7179999999998</v>
      </c>
    </row>
    <row r="58" spans="2:100" s="217" customFormat="1" ht="12.75" x14ac:dyDescent="0.2">
      <c r="B58" s="218">
        <f>[3]Milch!$A40</f>
        <v>44317</v>
      </c>
      <c r="C58" s="290">
        <f>[3]Milch!$B40</f>
        <v>76.102986000000001</v>
      </c>
      <c r="D58" s="290">
        <f>[3]Milch!$C40</f>
        <v>65.642239000000004</v>
      </c>
      <c r="E58" s="290">
        <f t="shared" si="14"/>
        <v>10.460746999999998</v>
      </c>
      <c r="F58" s="415">
        <f t="shared" si="15"/>
        <v>0.15935999684593316</v>
      </c>
      <c r="G58" s="291"/>
      <c r="H58" s="355">
        <f>[3]Milch!$E40</f>
        <v>26105</v>
      </c>
      <c r="I58" s="355">
        <f>[3]Milch!$F40</f>
        <v>299208</v>
      </c>
      <c r="J58" s="308">
        <f t="shared" si="18"/>
        <v>8.0245794050652755E-2</v>
      </c>
      <c r="K58" s="308"/>
      <c r="L58" s="218">
        <f>[3]Milch!$A40</f>
        <v>44317</v>
      </c>
      <c r="M58" s="405" t="str">
        <f>'Früchte Daten'!BQ56</f>
        <v>4 W 18-21/21</v>
      </c>
      <c r="N58" s="290">
        <f>[3]Milch!$Z40</f>
        <v>1.904507912707502</v>
      </c>
      <c r="O58" s="290">
        <f>[3]Milch!$AA40</f>
        <v>1.6624723042637308</v>
      </c>
      <c r="P58" s="292">
        <f>[3]Milch!$AB40</f>
        <v>1.7841030727102785</v>
      </c>
      <c r="Q58" s="292">
        <f>[3]Milch!$AC40</f>
        <v>1.2965475024415183</v>
      </c>
      <c r="R58" s="290">
        <f>[3]Milch!$BN40</f>
        <v>12.372586332344545</v>
      </c>
      <c r="S58" s="290">
        <f>[3]Milch!$BO40</f>
        <v>7.5569677827112063</v>
      </c>
      <c r="T58" s="292">
        <f>[3]Milch!$BP40</f>
        <v>10.494390261787784</v>
      </c>
      <c r="U58" s="292">
        <f>[3]Milch!$BQ40</f>
        <v>6.8998062818744863</v>
      </c>
      <c r="V58" s="290">
        <f>[3]Milch!$BR40</f>
        <v>6.1771929015446752</v>
      </c>
      <c r="W58" s="290">
        <f>[3]Milch!$BS40</f>
        <v>4.183540831864712</v>
      </c>
      <c r="X58" s="292">
        <f>[3]Milch!$BF40</f>
        <v>20.951302845715123</v>
      </c>
      <c r="Y58" s="292">
        <f>[3]Milch!$BG40</f>
        <v>17.602898424643133</v>
      </c>
      <c r="Z58" s="290">
        <f>[3]Milch!$BH40</f>
        <v>18.896858954998489</v>
      </c>
      <c r="AA58" s="290">
        <f>[3]Milch!$BI40</f>
        <v>12.693399758674412</v>
      </c>
      <c r="AB58" s="292"/>
      <c r="AC58" s="292">
        <f>[3]Milch!$AH40</f>
        <v>20.690889458043671</v>
      </c>
      <c r="AD58" s="292">
        <f>[3]Milch!$AI40</f>
        <v>16.701711280068473</v>
      </c>
      <c r="AE58" s="290">
        <f>[3]Milch!$AL40</f>
        <v>22.853733242696343</v>
      </c>
      <c r="AF58" s="290">
        <f>[3]Milch!$AM40</f>
        <v>19.092840617643066</v>
      </c>
      <c r="AG58" s="292">
        <f>[3]Milch!$AR40</f>
        <v>8.7531600077137508</v>
      </c>
      <c r="AH58" s="292">
        <f>[3]Milch!$AS40</f>
        <v>7.4846133240000716</v>
      </c>
      <c r="AI58" s="290">
        <f>[3]Milch!$AN40</f>
        <v>16.273953361350383</v>
      </c>
      <c r="AJ58" s="290">
        <f>[3]Milch!$AO40</f>
        <v>11.42771838836355</v>
      </c>
      <c r="AK58" s="292">
        <f>[3]Milch!$AP40</f>
        <v>33.975721419185284</v>
      </c>
      <c r="AL58" s="292">
        <f>[3]Milch!$AQ40</f>
        <v>22.099137750704944</v>
      </c>
      <c r="AM58" s="290">
        <f>[3]Milch!$AJ40</f>
        <v>26.822898816671838</v>
      </c>
      <c r="AN58" s="290">
        <f>[3]Milch!$AK40</f>
        <v>20.021858679334379</v>
      </c>
      <c r="AO58" s="292"/>
      <c r="AP58" s="292">
        <f>[3]Milch!$CD40</f>
        <v>4.1287870852963735</v>
      </c>
      <c r="AQ58" s="292">
        <f>[3]Milch!$CE40</f>
        <v>3.5825662747844387</v>
      </c>
      <c r="AR58" s="290">
        <f>[3]Milch!$BZ40</f>
        <v>4.7811162804162537</v>
      </c>
      <c r="AS58" s="290">
        <f>[3]Milch!$CA40</f>
        <v>4.3755195539627518</v>
      </c>
      <c r="AT58" s="292">
        <f>[3]Milch!$CB40</f>
        <v>5.6521552961903554</v>
      </c>
      <c r="AU58" s="292">
        <f>[3]Milch!$CC40</f>
        <v>4.7787119965793226</v>
      </c>
      <c r="AV58" s="290">
        <f>[3]Milch!$CF40</f>
        <v>4.8779539000284649</v>
      </c>
      <c r="AW58" s="290">
        <f>[3]Milch!$CG40</f>
        <v>3.8677510476627601</v>
      </c>
      <c r="AX58" s="435" t="str">
        <f t="shared" si="17"/>
        <v>4</v>
      </c>
      <c r="AY58" s="218">
        <f>[3]Milch!$A40</f>
        <v>44317</v>
      </c>
      <c r="AZ58" s="405" t="str">
        <f>'Früchte Daten'!BQ56</f>
        <v>4 W 18-21/21</v>
      </c>
      <c r="BA58" s="527">
        <f>[3]Milch!$CX40</f>
        <v>4422.2132999999994</v>
      </c>
      <c r="BB58" s="527">
        <f>[3]Milch!$CY40</f>
        <v>23314.733100000001</v>
      </c>
      <c r="BC58" s="355">
        <f>[3]Milch!$AD40</f>
        <v>2970.7341000000001</v>
      </c>
      <c r="BD58" s="355">
        <f>[3]Milch!$AE40</f>
        <v>4924.1334000000006</v>
      </c>
      <c r="BE58" s="356">
        <f>[3]Milch!$AF40</f>
        <v>1338.1931999999999</v>
      </c>
      <c r="BF58" s="356">
        <f>[3]Milch!$AG40</f>
        <v>16296.929699999999</v>
      </c>
      <c r="BG58" s="355"/>
      <c r="BH58" s="355">
        <f>[3]Milch!$CV40</f>
        <v>182.03479999999999</v>
      </c>
      <c r="BI58" s="355">
        <f>[3]Milch!$CW40</f>
        <v>3870.2408999999998</v>
      </c>
      <c r="BJ58" s="356">
        <f>[3]Milch!$BT40</f>
        <v>42.880800000000001</v>
      </c>
      <c r="BK58" s="356">
        <f>[3]Milch!$BU40</f>
        <v>1256.2819999999999</v>
      </c>
      <c r="BL58" s="355">
        <f>[3]Milch!$BV40</f>
        <v>13.637</v>
      </c>
      <c r="BM58" s="355">
        <f>[3]Milch!$BW40</f>
        <v>985.3492</v>
      </c>
      <c r="BN58" s="356">
        <f>[3]Milch!$BX40</f>
        <v>60.711800000000004</v>
      </c>
      <c r="BO58" s="356">
        <f>[3]Milch!$BY40</f>
        <v>824.69659999999999</v>
      </c>
      <c r="BP58" s="355"/>
      <c r="BQ58" s="355">
        <f>[3]Milch!$CT40</f>
        <v>138.63339999999999</v>
      </c>
      <c r="BR58" s="355">
        <f>[3]Milch!$CU40</f>
        <v>1590.0043000000001</v>
      </c>
      <c r="BS58" s="356">
        <f>[3]Milch!$BJ40</f>
        <v>96.9071</v>
      </c>
      <c r="BT58" s="356">
        <f>[3]Milch!$BK40</f>
        <v>372.42990000000003</v>
      </c>
      <c r="BU58" s="355">
        <f>[3]Milch!$BL40</f>
        <v>19.866</v>
      </c>
      <c r="BV58" s="355">
        <f>[3]Milch!$BM40</f>
        <v>1110.1185</v>
      </c>
      <c r="BW58" s="355"/>
      <c r="BX58" s="356">
        <f>[3]Milch!$CP40</f>
        <v>590.28140000000008</v>
      </c>
      <c r="BY58" s="356">
        <f>[3]Milch!$CQ40</f>
        <v>8272.7646000000004</v>
      </c>
      <c r="BZ58" s="355">
        <f>[3]Milch!AT40</f>
        <v>22.4114</v>
      </c>
      <c r="CA58" s="355">
        <f>[3]Milch!AU40</f>
        <v>255.63320000000002</v>
      </c>
      <c r="CB58" s="356">
        <f>[3]Milch!AX40</f>
        <v>75.907200000000003</v>
      </c>
      <c r="CC58" s="356">
        <f>[3]Milch!AY40</f>
        <v>678.31409999999994</v>
      </c>
      <c r="CD58" s="355">
        <f>[3]Milch!BD40</f>
        <v>34.224599999999995</v>
      </c>
      <c r="CE58" s="355">
        <f>[3]Milch!BE40</f>
        <v>450.57490000000001</v>
      </c>
      <c r="CF58" s="356">
        <f>[3]Milch!AZ40</f>
        <v>114.97760000000001</v>
      </c>
      <c r="CG58" s="356">
        <f>[3]Milch!BA40</f>
        <v>1341.99</v>
      </c>
      <c r="CH58" s="355">
        <f>[3]Milch!BB40</f>
        <v>38.049999999999997</v>
      </c>
      <c r="CI58" s="355">
        <f>[3]Milch!BC40</f>
        <v>382.44159999999999</v>
      </c>
      <c r="CJ58" s="356">
        <f>[3]Milch!AV40</f>
        <v>14.8226</v>
      </c>
      <c r="CK58" s="356">
        <f>[3]Milch!AW40</f>
        <v>340.51920000000001</v>
      </c>
      <c r="CL58" s="355"/>
      <c r="CM58" s="355">
        <f>[3]Milch!$CR40</f>
        <v>1651.5591999999999</v>
      </c>
      <c r="CN58" s="355">
        <f>[3]Milch!$CS40</f>
        <v>7920.9400999999998</v>
      </c>
      <c r="CO58" s="356">
        <f>[3]Milch!$CL40</f>
        <v>782.88440000000003</v>
      </c>
      <c r="CP58" s="356">
        <f>[3]Milch!$CM40</f>
        <v>2181.8629999999998</v>
      </c>
      <c r="CQ58" s="355">
        <f>[3]Milch!$CH40</f>
        <v>200.3493</v>
      </c>
      <c r="CR58" s="355">
        <f>[3]Milch!$CI40</f>
        <v>1356.9091000000001</v>
      </c>
      <c r="CS58" s="356">
        <f>[3]Milch!$CJ40</f>
        <v>195.70860000000002</v>
      </c>
      <c r="CT58" s="356">
        <f>[3]Milch!$CK40</f>
        <v>696.47019999999998</v>
      </c>
      <c r="CU58" s="355">
        <f>[3]Milch!$CN40</f>
        <v>302.12599999999998</v>
      </c>
      <c r="CV58" s="355">
        <f>[3]Milch!$CO40</f>
        <v>2149.9762000000001</v>
      </c>
    </row>
    <row r="59" spans="2:100" s="217" customFormat="1" ht="12.75" x14ac:dyDescent="0.2">
      <c r="B59" s="218">
        <f>[3]Milch!$A41</f>
        <v>44287</v>
      </c>
      <c r="C59" s="290">
        <f>[3]Milch!$B41</f>
        <v>76.177466999999993</v>
      </c>
      <c r="D59" s="290">
        <f>[3]Milch!$C41</f>
        <v>65.470911000000001</v>
      </c>
      <c r="E59" s="290">
        <f t="shared" si="14"/>
        <v>10.706555999999992</v>
      </c>
      <c r="F59" s="415">
        <f t="shared" ref="F59:F87" si="19">C59/D59-1</f>
        <v>0.16353149568974223</v>
      </c>
      <c r="G59" s="291"/>
      <c r="H59" s="355">
        <f>[3]Milch!$E41</f>
        <v>24505</v>
      </c>
      <c r="I59" s="355">
        <f>[3]Milch!$F41</f>
        <v>292499</v>
      </c>
      <c r="J59" s="308">
        <f t="shared" si="18"/>
        <v>7.7301863698880771E-2</v>
      </c>
      <c r="K59" s="308"/>
      <c r="L59" s="218">
        <f>[3]Milch!$A41</f>
        <v>44287</v>
      </c>
      <c r="M59" s="405" t="str">
        <f>'Früchte Daten'!BQ57</f>
        <v>4 W 14-17/21</v>
      </c>
      <c r="N59" s="290">
        <f>[3]Milch!$Z41</f>
        <v>1.9031423834628596</v>
      </c>
      <c r="O59" s="290">
        <f>[3]Milch!$AA41</f>
        <v>1.6537063070572653</v>
      </c>
      <c r="P59" s="292">
        <f>[3]Milch!$AB41</f>
        <v>1.7319403069923582</v>
      </c>
      <c r="Q59" s="292">
        <f>[3]Milch!$AC41</f>
        <v>1.3239385535306363</v>
      </c>
      <c r="R59" s="290">
        <f>[3]Milch!$BN41</f>
        <v>12.201051686546107</v>
      </c>
      <c r="S59" s="290">
        <f>[3]Milch!$BO41</f>
        <v>7.858544325055135</v>
      </c>
      <c r="T59" s="292">
        <f>[3]Milch!$BP41</f>
        <v>10.556520708832265</v>
      </c>
      <c r="U59" s="292">
        <f>[3]Milch!$BQ41</f>
        <v>6.614146812479226</v>
      </c>
      <c r="V59" s="290">
        <f>[3]Milch!$BR41</f>
        <v>6.1562365091210891</v>
      </c>
      <c r="W59" s="290">
        <f>[3]Milch!$BS41</f>
        <v>4.1636255840209762</v>
      </c>
      <c r="X59" s="292">
        <f>[3]Milch!$BF41</f>
        <v>20.418938633074333</v>
      </c>
      <c r="Y59" s="292">
        <f>[3]Milch!$BG41</f>
        <v>17.412551165559083</v>
      </c>
      <c r="Z59" s="290">
        <f>[3]Milch!$BH41</f>
        <v>18.831684837585701</v>
      </c>
      <c r="AA59" s="290">
        <f>[3]Milch!$BI41</f>
        <v>12.848596070504254</v>
      </c>
      <c r="AB59" s="292"/>
      <c r="AC59" s="292">
        <f>[3]Milch!$AH41</f>
        <v>21.366630543105934</v>
      </c>
      <c r="AD59" s="292">
        <f>[3]Milch!$AI41</f>
        <v>17.348480699407808</v>
      </c>
      <c r="AE59" s="290">
        <f>[3]Milch!$AL41</f>
        <v>24.411304203542034</v>
      </c>
      <c r="AF59" s="290">
        <f>[3]Milch!$AM41</f>
        <v>18.138328549759212</v>
      </c>
      <c r="AG59" s="292">
        <f>[3]Milch!$AR41</f>
        <v>8.6668663392037057</v>
      </c>
      <c r="AH59" s="292">
        <f>[3]Milch!$AS41</f>
        <v>7.1326186429755625</v>
      </c>
      <c r="AI59" s="290">
        <f>[3]Milch!$AN41</f>
        <v>15.015685450035162</v>
      </c>
      <c r="AJ59" s="290">
        <f>[3]Milch!$AO41</f>
        <v>11.672638553124537</v>
      </c>
      <c r="AK59" s="292">
        <f>[3]Milch!$AP41</f>
        <v>33.082795016726266</v>
      </c>
      <c r="AL59" s="292">
        <f>[3]Milch!$AQ41</f>
        <v>19.17551031325835</v>
      </c>
      <c r="AM59" s="290">
        <f>[3]Milch!$AJ41</f>
        <v>24.493969555457713</v>
      </c>
      <c r="AN59" s="290">
        <f>[3]Milch!$AK41</f>
        <v>19.609829975564736</v>
      </c>
      <c r="AO59" s="292"/>
      <c r="AP59" s="292">
        <f>[3]Milch!$CD41</f>
        <v>4.1402570794727911</v>
      </c>
      <c r="AQ59" s="292">
        <f>[3]Milch!$CE41</f>
        <v>3.5106386799002429</v>
      </c>
      <c r="AR59" s="290">
        <f>[3]Milch!$BZ41</f>
        <v>4.8662368529638211</v>
      </c>
      <c r="AS59" s="290">
        <f>[3]Milch!$CA41</f>
        <v>4.4284879447573964</v>
      </c>
      <c r="AT59" s="292">
        <f>[3]Milch!$CB41</f>
        <v>5.706274783437431</v>
      </c>
      <c r="AU59" s="292">
        <f>[3]Milch!$CC41</f>
        <v>4.7550458698835296</v>
      </c>
      <c r="AV59" s="290">
        <f>[3]Milch!$CF41</f>
        <v>4.9945876867420678</v>
      </c>
      <c r="AW59" s="290">
        <f>[3]Milch!$CG41</f>
        <v>3.8508399638494448</v>
      </c>
      <c r="AX59" s="435" t="str">
        <f t="shared" si="17"/>
        <v>4</v>
      </c>
      <c r="AY59" s="218">
        <f>[3]Milch!$A41</f>
        <v>44287</v>
      </c>
      <c r="AZ59" s="405" t="str">
        <f>'Früchte Daten'!BQ57</f>
        <v>4 W 14-17/21</v>
      </c>
      <c r="BA59" s="527">
        <f>[3]Milch!$CX41</f>
        <v>4425.4618</v>
      </c>
      <c r="BB59" s="527">
        <f>[3]Milch!$CY41</f>
        <v>21053.378199999999</v>
      </c>
      <c r="BC59" s="355">
        <f>[3]Milch!$AD41</f>
        <v>2975.5471000000002</v>
      </c>
      <c r="BD59" s="355">
        <f>[3]Milch!$AE41</f>
        <v>4896.3199000000004</v>
      </c>
      <c r="BE59" s="356">
        <f>[3]Milch!$AF41</f>
        <v>1357.9882</v>
      </c>
      <c r="BF59" s="356">
        <f>[3]Milch!$AG41</f>
        <v>14016.8444</v>
      </c>
      <c r="BG59" s="355"/>
      <c r="BH59" s="355">
        <f>[3]Milch!$CV41</f>
        <v>176.53399999999999</v>
      </c>
      <c r="BI59" s="355">
        <f>[3]Milch!$CW41</f>
        <v>3701.9152000000004</v>
      </c>
      <c r="BJ59" s="356">
        <f>[3]Milch!$BT41</f>
        <v>38.984999999999999</v>
      </c>
      <c r="BK59" s="356">
        <f>[3]Milch!$BU41</f>
        <v>1056.953</v>
      </c>
      <c r="BL59" s="355">
        <f>[3]Milch!$BV41</f>
        <v>13.5039</v>
      </c>
      <c r="BM59" s="355">
        <f>[3]Milch!$BW41</f>
        <v>1019.2811999999999</v>
      </c>
      <c r="BN59" s="356">
        <f>[3]Milch!$BX41</f>
        <v>59.762599999999999</v>
      </c>
      <c r="BO59" s="356">
        <f>[3]Milch!$BY41</f>
        <v>835.41519999999991</v>
      </c>
      <c r="BP59" s="355"/>
      <c r="BQ59" s="355">
        <f>[3]Milch!$CT41</f>
        <v>141.93439999999998</v>
      </c>
      <c r="BR59" s="355">
        <f>[3]Milch!$CU41</f>
        <v>1460.1406999999999</v>
      </c>
      <c r="BS59" s="356">
        <f>[3]Milch!$BJ41</f>
        <v>103.84910000000001</v>
      </c>
      <c r="BT59" s="356">
        <f>[3]Milch!$BK41</f>
        <v>362.81729999999999</v>
      </c>
      <c r="BU59" s="355">
        <f>[3]Milch!$BL41</f>
        <v>17.794</v>
      </c>
      <c r="BV59" s="355">
        <f>[3]Milch!$BM41</f>
        <v>998.11279999999999</v>
      </c>
      <c r="BW59" s="355"/>
      <c r="BX59" s="356">
        <f>[3]Milch!$CP41</f>
        <v>537.8451</v>
      </c>
      <c r="BY59" s="356">
        <f>[3]Milch!$CQ41</f>
        <v>8211.2353000000003</v>
      </c>
      <c r="BZ59" s="355">
        <f>[3]Milch!AT41</f>
        <v>18.3629</v>
      </c>
      <c r="CA59" s="355">
        <f>[3]Milch!AU41</f>
        <v>237.00049999999999</v>
      </c>
      <c r="CB59" s="356">
        <f>[3]Milch!AX41</f>
        <v>50.022100000000002</v>
      </c>
      <c r="CC59" s="356">
        <f>[3]Milch!AY41</f>
        <v>768.49790000000007</v>
      </c>
      <c r="CD59" s="355">
        <f>[3]Milch!BD41</f>
        <v>32.5533</v>
      </c>
      <c r="CE59" s="355">
        <f>[3]Milch!BE41</f>
        <v>499.67559999999997</v>
      </c>
      <c r="CF59" s="356">
        <f>[3]Milch!AZ41</f>
        <v>108.9226</v>
      </c>
      <c r="CG59" s="356">
        <f>[3]Milch!BA41</f>
        <v>1249.6777</v>
      </c>
      <c r="CH59" s="355">
        <f>[3]Milch!BB41</f>
        <v>38.143599999999999</v>
      </c>
      <c r="CI59" s="355">
        <f>[3]Milch!BC41</f>
        <v>474.79659999999996</v>
      </c>
      <c r="CJ59" s="356">
        <f>[3]Milch!AV41</f>
        <v>13.854700000000001</v>
      </c>
      <c r="CK59" s="356">
        <f>[3]Milch!AW41</f>
        <v>332.55220000000003</v>
      </c>
      <c r="CL59" s="355"/>
      <c r="CM59" s="355">
        <f>[3]Milch!$CR41</f>
        <v>1597.6402</v>
      </c>
      <c r="CN59" s="355">
        <f>[3]Milch!$CS41</f>
        <v>7917.6517999999996</v>
      </c>
      <c r="CO59" s="356">
        <f>[3]Milch!$CL41</f>
        <v>766.3</v>
      </c>
      <c r="CP59" s="356">
        <f>[3]Milch!$CM41</f>
        <v>2216.6142999999997</v>
      </c>
      <c r="CQ59" s="355">
        <f>[3]Milch!$CH41</f>
        <v>197.03110000000001</v>
      </c>
      <c r="CR59" s="355">
        <f>[3]Milch!$CI41</f>
        <v>1334.3904</v>
      </c>
      <c r="CS59" s="356">
        <f>[3]Milch!$CJ41</f>
        <v>199.78059999999999</v>
      </c>
      <c r="CT59" s="356">
        <f>[3]Milch!$CK41</f>
        <v>711.56709999999998</v>
      </c>
      <c r="CU59" s="355">
        <f>[3]Milch!$CN41</f>
        <v>275.20580000000001</v>
      </c>
      <c r="CV59" s="355">
        <f>[3]Milch!$CO41</f>
        <v>2087.3815</v>
      </c>
    </row>
    <row r="60" spans="2:100" s="217" customFormat="1" ht="12.75" x14ac:dyDescent="0.2">
      <c r="B60" s="218">
        <f>[3]Milch!$A42</f>
        <v>44256</v>
      </c>
      <c r="C60" s="290">
        <f>[3]Milch!$B42</f>
        <v>76.536998999999994</v>
      </c>
      <c r="D60" s="290">
        <f>[3]Milch!$C42</f>
        <v>65.883638000000005</v>
      </c>
      <c r="E60" s="290">
        <f t="shared" si="14"/>
        <v>10.65336099999999</v>
      </c>
      <c r="F60" s="415">
        <f t="shared" si="19"/>
        <v>0.16169964688349459</v>
      </c>
      <c r="G60" s="291"/>
      <c r="H60" s="355">
        <f>[3]Milch!$E42</f>
        <v>25363</v>
      </c>
      <c r="I60" s="355">
        <f>[3]Milch!$F42</f>
        <v>286781</v>
      </c>
      <c r="J60" s="308">
        <f t="shared" si="18"/>
        <v>8.1254164744476914E-2</v>
      </c>
      <c r="K60" s="308"/>
      <c r="L60" s="218">
        <f>[3]Milch!$A42</f>
        <v>44256</v>
      </c>
      <c r="M60" s="405" t="str">
        <f>'Früchte Daten'!BQ58</f>
        <v>5 W 09-13/21</v>
      </c>
      <c r="N60" s="290">
        <f>[3]Milch!$Z42</f>
        <v>1.904800036638677</v>
      </c>
      <c r="O60" s="290">
        <f>[3]Milch!$AA42</f>
        <v>1.6596612021666346</v>
      </c>
      <c r="P60" s="292">
        <f>[3]Milch!$AB42</f>
        <v>1.7784555851400183</v>
      </c>
      <c r="Q60" s="292">
        <f>[3]Milch!$AC42</f>
        <v>1.3038955275509945</v>
      </c>
      <c r="R60" s="290">
        <f>[3]Milch!$BN42</f>
        <v>12.299530369103914</v>
      </c>
      <c r="S60" s="290">
        <f>[3]Milch!$BO42</f>
        <v>7.7268852500411906</v>
      </c>
      <c r="T60" s="292">
        <f>[3]Milch!$BP42</f>
        <v>10.5502565883397</v>
      </c>
      <c r="U60" s="292">
        <f>[3]Milch!$BQ42</f>
        <v>6.8146504796795142</v>
      </c>
      <c r="V60" s="290">
        <f>[3]Milch!$BR42</f>
        <v>6.1537093215126744</v>
      </c>
      <c r="W60" s="290">
        <f>[3]Milch!$BS42</f>
        <v>4.2052832758028202</v>
      </c>
      <c r="X60" s="292">
        <f>[3]Milch!$BF42</f>
        <v>20.842811904973683</v>
      </c>
      <c r="Y60" s="292">
        <f>[3]Milch!$BG42</f>
        <v>17.831425190209753</v>
      </c>
      <c r="Z60" s="290">
        <f>[3]Milch!$BH42</f>
        <v>18.419019458222053</v>
      </c>
      <c r="AA60" s="290">
        <f>[3]Milch!$BI42</f>
        <v>12.661271317641914</v>
      </c>
      <c r="AB60" s="292"/>
      <c r="AC60" s="292">
        <f>[3]Milch!$AH42</f>
        <v>20.016958722416184</v>
      </c>
      <c r="AD60" s="292">
        <f>[3]Milch!$AI42</f>
        <v>16.919271653019518</v>
      </c>
      <c r="AE60" s="290">
        <f>[3]Milch!$AL42</f>
        <v>24.552316943111762</v>
      </c>
      <c r="AF60" s="290">
        <f>[3]Milch!$AM42</f>
        <v>18.292175747516918</v>
      </c>
      <c r="AG60" s="292">
        <f>[3]Milch!$AR42</f>
        <v>8.9925133583714949</v>
      </c>
      <c r="AH60" s="292">
        <f>[3]Milch!$AS42</f>
        <v>7.4086030427217553</v>
      </c>
      <c r="AI60" s="290">
        <f>[3]Milch!$AN42</f>
        <v>16.026856581772265</v>
      </c>
      <c r="AJ60" s="290">
        <f>[3]Milch!$AO42</f>
        <v>11.320673707062062</v>
      </c>
      <c r="AK60" s="292">
        <f>[3]Milch!$AP42</f>
        <v>31.823910274287524</v>
      </c>
      <c r="AL60" s="292">
        <f>[3]Milch!$AQ42</f>
        <v>21.197535540588845</v>
      </c>
      <c r="AM60" s="290">
        <f>[3]Milch!$AJ42</f>
        <v>23.707118165030177</v>
      </c>
      <c r="AN60" s="290">
        <f>[3]Milch!$AK42</f>
        <v>18.648669208976727</v>
      </c>
      <c r="AO60" s="292"/>
      <c r="AP60" s="292">
        <f>[3]Milch!$CD42</f>
        <v>4.1822424982410356</v>
      </c>
      <c r="AQ60" s="292">
        <f>[3]Milch!$CE42</f>
        <v>3.5802479394165019</v>
      </c>
      <c r="AR60" s="290">
        <f>[3]Milch!$BZ42</f>
        <v>4.7732572285099826</v>
      </c>
      <c r="AS60" s="290">
        <f>[3]Milch!$CA42</f>
        <v>4.3996219803011849</v>
      </c>
      <c r="AT60" s="292">
        <f>[3]Milch!$CB42</f>
        <v>5.64695358587851</v>
      </c>
      <c r="AU60" s="292">
        <f>[3]Milch!$CC42</f>
        <v>4.6552005703708526</v>
      </c>
      <c r="AV60" s="290">
        <f>[3]Milch!$CF42</f>
        <v>4.926691465316769</v>
      </c>
      <c r="AW60" s="290">
        <f>[3]Milch!$CG42</f>
        <v>3.8766889735895487</v>
      </c>
      <c r="AX60" s="435" t="str">
        <f t="shared" si="17"/>
        <v>5</v>
      </c>
      <c r="AY60" s="218">
        <f>[3]Milch!$A42</f>
        <v>44256</v>
      </c>
      <c r="AZ60" s="405" t="str">
        <f>'Früchte Daten'!BQ58</f>
        <v>5 W 09-13/21</v>
      </c>
      <c r="BA60" s="527">
        <f>[3]Milch!$CX42</f>
        <v>5724.8913000000002</v>
      </c>
      <c r="BB60" s="527">
        <f>[3]Milch!$CY42</f>
        <v>30652.413</v>
      </c>
      <c r="BC60" s="355">
        <f>[3]Milch!$AD42</f>
        <v>3919.3555000000001</v>
      </c>
      <c r="BD60" s="355">
        <f>[3]Milch!$AE42</f>
        <v>6503.3945999999996</v>
      </c>
      <c r="BE60" s="356">
        <f>[3]Milch!$AF42</f>
        <v>1662.0586000000001</v>
      </c>
      <c r="BF60" s="356">
        <f>[3]Milch!$AG42</f>
        <v>21349.9427</v>
      </c>
      <c r="BG60" s="355"/>
      <c r="BH60" s="355">
        <f>[3]Milch!$CV42</f>
        <v>247.24010000000001</v>
      </c>
      <c r="BI60" s="355">
        <f>[3]Milch!$CW42</f>
        <v>5099.1125999999995</v>
      </c>
      <c r="BJ60" s="356">
        <f>[3]Milch!$BT42</f>
        <v>55.447800000000001</v>
      </c>
      <c r="BK60" s="356">
        <f>[3]Milch!$BU42</f>
        <v>1591.9996999999998</v>
      </c>
      <c r="BL60" s="355">
        <f>[3]Milch!$BV42</f>
        <v>18.1419</v>
      </c>
      <c r="BM60" s="355">
        <f>[3]Milch!$BW42</f>
        <v>1329.8253999999999</v>
      </c>
      <c r="BN60" s="356">
        <f>[3]Milch!$BX42</f>
        <v>76.904899999999998</v>
      </c>
      <c r="BO60" s="356">
        <f>[3]Milch!$BY42</f>
        <v>1091.8263999999999</v>
      </c>
      <c r="BP60" s="355"/>
      <c r="BQ60" s="355">
        <f>[3]Milch!$CT42</f>
        <v>184.87079999999997</v>
      </c>
      <c r="BR60" s="355">
        <f>[3]Milch!$CU42</f>
        <v>2141.2865999999999</v>
      </c>
      <c r="BS60" s="356">
        <f>[3]Milch!$BJ42</f>
        <v>127.0427</v>
      </c>
      <c r="BT60" s="356">
        <f>[3]Milch!$BK42</f>
        <v>485.20120000000003</v>
      </c>
      <c r="BU60" s="355">
        <f>[3]Milch!$BL42</f>
        <v>31.452000000000002</v>
      </c>
      <c r="BV60" s="355">
        <f>[3]Milch!$BM42</f>
        <v>1521.0817</v>
      </c>
      <c r="BW60" s="355"/>
      <c r="BX60" s="356">
        <f>[3]Milch!$CP42</f>
        <v>746.1948000000001</v>
      </c>
      <c r="BY60" s="356">
        <f>[3]Milch!$CQ42</f>
        <v>11039.8231</v>
      </c>
      <c r="BZ60" s="355">
        <f>[3]Milch!AT42</f>
        <v>29.9315</v>
      </c>
      <c r="CA60" s="355">
        <f>[3]Milch!AU42</f>
        <v>308.17179999999996</v>
      </c>
      <c r="CB60" s="356">
        <f>[3]Milch!AX42</f>
        <v>65.823800000000006</v>
      </c>
      <c r="CC60" s="356">
        <f>[3]Milch!AY42</f>
        <v>999.03089999999997</v>
      </c>
      <c r="CD60" s="355">
        <f>[3]Milch!BD42</f>
        <v>40.311800000000005</v>
      </c>
      <c r="CE60" s="355">
        <f>[3]Milch!BE42</f>
        <v>606.22040000000004</v>
      </c>
      <c r="CF60" s="356">
        <f>[3]Milch!AZ42</f>
        <v>114.67580000000001</v>
      </c>
      <c r="CG60" s="356">
        <f>[3]Milch!BA42</f>
        <v>1491.7343999999998</v>
      </c>
      <c r="CH60" s="355">
        <f>[3]Milch!BB42</f>
        <v>53.068400000000004</v>
      </c>
      <c r="CI60" s="355">
        <f>[3]Milch!BC42</f>
        <v>624.09630000000004</v>
      </c>
      <c r="CJ60" s="356">
        <f>[3]Milch!AV42</f>
        <v>35.523199999999996</v>
      </c>
      <c r="CK60" s="356">
        <f>[3]Milch!AW42</f>
        <v>673.16730000000007</v>
      </c>
      <c r="CL60" s="355"/>
      <c r="CM60" s="355">
        <f>[3]Milch!$CR42</f>
        <v>2098.9872999999998</v>
      </c>
      <c r="CN60" s="355">
        <f>[3]Milch!$CS42</f>
        <v>10487.2089</v>
      </c>
      <c r="CO60" s="356">
        <f>[3]Milch!$CL42</f>
        <v>1022.0503</v>
      </c>
      <c r="CP60" s="356">
        <f>[3]Milch!$CM42</f>
        <v>2878.7112999999999</v>
      </c>
      <c r="CQ60" s="355">
        <f>[3]Milch!$CH42</f>
        <v>276.19799999999998</v>
      </c>
      <c r="CR60" s="355">
        <f>[3]Milch!$CI42</f>
        <v>1705.6253999999999</v>
      </c>
      <c r="CS60" s="356">
        <f>[3]Milch!$CJ42</f>
        <v>239.79339999999999</v>
      </c>
      <c r="CT60" s="356">
        <f>[3]Milch!$CK42</f>
        <v>919.12130000000002</v>
      </c>
      <c r="CU60" s="355">
        <f>[3]Milch!$CN42</f>
        <v>392.30629999999996</v>
      </c>
      <c r="CV60" s="355">
        <f>[3]Milch!$CO42</f>
        <v>2802.5230999999999</v>
      </c>
    </row>
    <row r="61" spans="2:100" s="217" customFormat="1" ht="12.75" x14ac:dyDescent="0.2">
      <c r="B61" s="218">
        <f>[3]Milch!$A43</f>
        <v>44228</v>
      </c>
      <c r="C61" s="290">
        <f>[3]Milch!$B43</f>
        <v>78.437875000000005</v>
      </c>
      <c r="D61" s="290">
        <f>[3]Milch!$C43</f>
        <v>66.370698000000004</v>
      </c>
      <c r="E61" s="290">
        <f t="shared" si="14"/>
        <v>12.067177000000001</v>
      </c>
      <c r="F61" s="415">
        <f t="shared" si="19"/>
        <v>0.18181482738060106</v>
      </c>
      <c r="G61" s="291"/>
      <c r="H61" s="355">
        <f>[3]Milch!$E43</f>
        <v>21287</v>
      </c>
      <c r="I61" s="355">
        <f>[3]Milch!$F43</f>
        <v>250888</v>
      </c>
      <c r="J61" s="308">
        <f t="shared" si="18"/>
        <v>7.8210710021126117E-2</v>
      </c>
      <c r="K61" s="308"/>
      <c r="L61" s="218">
        <f>[3]Milch!$A43</f>
        <v>44228</v>
      </c>
      <c r="M61" s="405" t="str">
        <f>'Früchte Daten'!BQ59</f>
        <v>4 W 05-08/21</v>
      </c>
      <c r="N61" s="290">
        <f>[3]Milch!$Z43</f>
        <v>1.9163301219632995</v>
      </c>
      <c r="O61" s="290">
        <f>[3]Milch!$AA43</f>
        <v>1.6559217911363462</v>
      </c>
      <c r="P61" s="292">
        <f>[3]Milch!$AB43</f>
        <v>1.7986831185181682</v>
      </c>
      <c r="Q61" s="292">
        <f>[3]Milch!$AC43</f>
        <v>1.3187745068299979</v>
      </c>
      <c r="R61" s="290">
        <f>[3]Milch!$BN43</f>
        <v>12.405314884294192</v>
      </c>
      <c r="S61" s="290">
        <f>[3]Milch!$BO43</f>
        <v>7.8470088892804482</v>
      </c>
      <c r="T61" s="292">
        <f>[3]Milch!$BP43</f>
        <v>10.642695810043888</v>
      </c>
      <c r="U61" s="292">
        <f>[3]Milch!$BQ43</f>
        <v>6.5432863518443822</v>
      </c>
      <c r="V61" s="290">
        <f>[3]Milch!$BR43</f>
        <v>6.1282324983443059</v>
      </c>
      <c r="W61" s="290">
        <f>[3]Milch!$BS43</f>
        <v>4.184866407214062</v>
      </c>
      <c r="X61" s="292">
        <f>[3]Milch!$BF43</f>
        <v>20.43494457042739</v>
      </c>
      <c r="Y61" s="292">
        <f>[3]Milch!$BG43</f>
        <v>17.820080743364439</v>
      </c>
      <c r="Z61" s="290">
        <f>[3]Milch!$BH43</f>
        <v>18.420067889759959</v>
      </c>
      <c r="AA61" s="290">
        <f>[3]Milch!$BI43</f>
        <v>12.769515967685551</v>
      </c>
      <c r="AB61" s="292"/>
      <c r="AC61" s="292">
        <f>[3]Milch!$AH43</f>
        <v>20.405334360735047</v>
      </c>
      <c r="AD61" s="292">
        <f>[3]Milch!$AI43</f>
        <v>16.316540331744239</v>
      </c>
      <c r="AE61" s="290">
        <f>[3]Milch!$AL43</f>
        <v>24.541898737659274</v>
      </c>
      <c r="AF61" s="290">
        <f>[3]Milch!$AM43</f>
        <v>18.765247650824232</v>
      </c>
      <c r="AG61" s="292">
        <f>[3]Milch!$AR43</f>
        <v>9.0914857762460901</v>
      </c>
      <c r="AH61" s="292">
        <f>[3]Milch!$AS43</f>
        <v>7.4500228753936533</v>
      </c>
      <c r="AI61" s="290">
        <f>[3]Milch!$AN43</f>
        <v>16.244687603236994</v>
      </c>
      <c r="AJ61" s="290">
        <f>[3]Milch!$AO43</f>
        <v>11.000044138921263</v>
      </c>
      <c r="AK61" s="292">
        <f>[3]Milch!$AP43</f>
        <v>30.910759475705646</v>
      </c>
      <c r="AL61" s="292">
        <f>[3]Milch!$AQ43</f>
        <v>21.336731888743266</v>
      </c>
      <c r="AM61" s="290">
        <f>[3]Milch!$AJ43</f>
        <v>23.869786346235227</v>
      </c>
      <c r="AN61" s="290">
        <f>[3]Milch!$AK43</f>
        <v>18.336147635080891</v>
      </c>
      <c r="AO61" s="292"/>
      <c r="AP61" s="292">
        <f>[3]Milch!$CD43</f>
        <v>4.2159606040754074</v>
      </c>
      <c r="AQ61" s="292">
        <f>[3]Milch!$CE43</f>
        <v>3.5647195815703809</v>
      </c>
      <c r="AR61" s="290">
        <f>[3]Milch!$BZ43</f>
        <v>4.7737146076377845</v>
      </c>
      <c r="AS61" s="290">
        <f>[3]Milch!$CA43</f>
        <v>4.3622905319262486</v>
      </c>
      <c r="AT61" s="292">
        <f>[3]Milch!$CB43</f>
        <v>5.5761983362824559</v>
      </c>
      <c r="AU61" s="292">
        <f>[3]Milch!$CC43</f>
        <v>4.678834370996678</v>
      </c>
      <c r="AV61" s="290">
        <f>[3]Milch!$CF43</f>
        <v>4.9925314610154983</v>
      </c>
      <c r="AW61" s="290">
        <f>[3]Milch!$CG43</f>
        <v>3.9438521350833402</v>
      </c>
      <c r="AX61" s="435" t="str">
        <f t="shared" si="17"/>
        <v>4</v>
      </c>
      <c r="AY61" s="218">
        <f>[3]Milch!$A43</f>
        <v>44228</v>
      </c>
      <c r="AZ61" s="405" t="str">
        <f>'Früchte Daten'!BQ59</f>
        <v>4 W 05-08/21</v>
      </c>
      <c r="BA61" s="527">
        <f>[3]Milch!$CX43</f>
        <v>4418.3482000000004</v>
      </c>
      <c r="BB61" s="527">
        <f>[3]Milch!$CY43</f>
        <v>23374.687399999999</v>
      </c>
      <c r="BC61" s="355">
        <f>[3]Milch!$AD43</f>
        <v>3032.6827999999996</v>
      </c>
      <c r="BD61" s="355">
        <f>[3]Milch!$AE43</f>
        <v>5267.3109000000004</v>
      </c>
      <c r="BE61" s="356">
        <f>[3]Milch!$AF43</f>
        <v>1287.2229</v>
      </c>
      <c r="BF61" s="356">
        <f>[3]Milch!$AG43</f>
        <v>15897.9915</v>
      </c>
      <c r="BG61" s="355"/>
      <c r="BH61" s="355">
        <f>[3]Milch!$CV43</f>
        <v>182.77370000000002</v>
      </c>
      <c r="BI61" s="355">
        <f>[3]Milch!$CW43</f>
        <v>3909.4047999999998</v>
      </c>
      <c r="BJ61" s="356">
        <f>[3]Milch!$BT43</f>
        <v>40.4863</v>
      </c>
      <c r="BK61" s="356">
        <f>[3]Milch!$BU43</f>
        <v>1123.713</v>
      </c>
      <c r="BL61" s="355">
        <f>[3]Milch!$BV43</f>
        <v>13.990600000000001</v>
      </c>
      <c r="BM61" s="355">
        <f>[3]Milch!$BW43</f>
        <v>1143.8051</v>
      </c>
      <c r="BN61" s="356">
        <f>[3]Milch!$BX43</f>
        <v>64.172499999999999</v>
      </c>
      <c r="BO61" s="356">
        <f>[3]Milch!$BY43</f>
        <v>832.49630000000002</v>
      </c>
      <c r="BP61" s="355"/>
      <c r="BQ61" s="355">
        <f>[3]Milch!$CT43</f>
        <v>159.1353</v>
      </c>
      <c r="BR61" s="355">
        <f>[3]Milch!$CU43</f>
        <v>1582.6248999999998</v>
      </c>
      <c r="BS61" s="356">
        <f>[3]Milch!$BJ43</f>
        <v>114.03660000000001</v>
      </c>
      <c r="BT61" s="356">
        <f>[3]Milch!$BK43</f>
        <v>376.03090000000003</v>
      </c>
      <c r="BU61" s="355">
        <f>[3]Milch!$BL43</f>
        <v>24.745999999999999</v>
      </c>
      <c r="BV61" s="355">
        <f>[3]Milch!$BM43</f>
        <v>1111.9113</v>
      </c>
      <c r="BW61" s="355"/>
      <c r="BX61" s="356">
        <f>[3]Milch!$CP43</f>
        <v>564.1481</v>
      </c>
      <c r="BY61" s="356">
        <f>[3]Milch!$CQ43</f>
        <v>8743.444300000001</v>
      </c>
      <c r="BZ61" s="355">
        <f>[3]Milch!AT43</f>
        <v>20.504799999999999</v>
      </c>
      <c r="CA61" s="355">
        <f>[3]Milch!AU43</f>
        <v>281.3553</v>
      </c>
      <c r="CB61" s="356">
        <f>[3]Milch!AX43</f>
        <v>69.070100000000011</v>
      </c>
      <c r="CC61" s="356">
        <f>[3]Milch!AY43</f>
        <v>775.29319999999996</v>
      </c>
      <c r="CD61" s="355">
        <f>[3]Milch!BD43</f>
        <v>28.958599999999997</v>
      </c>
      <c r="CE61" s="355">
        <f>[3]Milch!BE43</f>
        <v>450.04690000000005</v>
      </c>
      <c r="CF61" s="356">
        <f>[3]Milch!AZ43</f>
        <v>76.886200000000002</v>
      </c>
      <c r="CG61" s="356">
        <f>[3]Milch!BA43</f>
        <v>1026.3051</v>
      </c>
      <c r="CH61" s="355">
        <f>[3]Milch!BB43</f>
        <v>45.798699999999997</v>
      </c>
      <c r="CI61" s="355">
        <f>[3]Milch!BC43</f>
        <v>428.87829999999997</v>
      </c>
      <c r="CJ61" s="356">
        <f>[3]Milch!AV43</f>
        <v>50.8065</v>
      </c>
      <c r="CK61" s="356">
        <f>[3]Milch!AW43</f>
        <v>831.45550000000003</v>
      </c>
      <c r="CL61" s="355"/>
      <c r="CM61" s="355">
        <f>[3]Milch!$CR43</f>
        <v>1634.3847000000001</v>
      </c>
      <c r="CN61" s="355">
        <f>[3]Milch!$CS43</f>
        <v>8205.5262999999995</v>
      </c>
      <c r="CO61" s="356">
        <f>[3]Milch!$CL43</f>
        <v>759.71309999999994</v>
      </c>
      <c r="CP61" s="356">
        <f>[3]Milch!$CM43</f>
        <v>2191.9672</v>
      </c>
      <c r="CQ61" s="355">
        <f>[3]Milch!$CH43</f>
        <v>210.87529999999998</v>
      </c>
      <c r="CR61" s="355">
        <f>[3]Milch!$CI43</f>
        <v>1309.7341999999999</v>
      </c>
      <c r="CS61" s="356">
        <f>[3]Milch!$CJ43</f>
        <v>164.90779999999998</v>
      </c>
      <c r="CT61" s="356">
        <f>[3]Milch!$CK43</f>
        <v>758.35450000000003</v>
      </c>
      <c r="CU61" s="355">
        <f>[3]Milch!$CN43</f>
        <v>347.60480000000001</v>
      </c>
      <c r="CV61" s="355">
        <f>[3]Milch!$CO43</f>
        <v>2168.1518999999998</v>
      </c>
    </row>
    <row r="62" spans="2:100" s="217" customFormat="1" ht="12.75" x14ac:dyDescent="0.2">
      <c r="B62" s="218">
        <f>[3]Milch!$A44</f>
        <v>44197</v>
      </c>
      <c r="C62" s="290">
        <f>[3]Milch!$B44</f>
        <v>82.539071000000007</v>
      </c>
      <c r="D62" s="290">
        <f>[3]Milch!$C44</f>
        <v>68.008266000000006</v>
      </c>
      <c r="E62" s="290">
        <f t="shared" si="14"/>
        <v>14.530805000000001</v>
      </c>
      <c r="F62" s="415">
        <f t="shared" si="19"/>
        <v>0.2136623362812986</v>
      </c>
      <c r="G62" s="291"/>
      <c r="H62" s="355">
        <f>[3]Milch!$E44</f>
        <v>22077</v>
      </c>
      <c r="I62" s="355">
        <f>[3]Milch!$F44</f>
        <v>264281</v>
      </c>
      <c r="J62" s="308">
        <f t="shared" si="18"/>
        <v>7.709580315549068E-2</v>
      </c>
      <c r="K62" s="308"/>
      <c r="L62" s="218">
        <f>[3]Milch!$A44</f>
        <v>44197</v>
      </c>
      <c r="M62" s="405" t="str">
        <f>'Früchte Daten'!BQ60</f>
        <v>4 W 01-04/21</v>
      </c>
      <c r="N62" s="290">
        <f>[3]Milch!$Z44</f>
        <v>1.8944137047648346</v>
      </c>
      <c r="O62" s="290">
        <f>[3]Milch!$AA44</f>
        <v>1.6467158854923059</v>
      </c>
      <c r="P62" s="292">
        <f>[3]Milch!$AB44</f>
        <v>1.7806320977048422</v>
      </c>
      <c r="Q62" s="292">
        <f>[3]Milch!$AC44</f>
        <v>1.2875784917274415</v>
      </c>
      <c r="R62" s="290">
        <f>[3]Milch!$BN44</f>
        <v>12.186384257421645</v>
      </c>
      <c r="S62" s="290">
        <f>[3]Milch!$BO44</f>
        <v>7.8726411964218341</v>
      </c>
      <c r="T62" s="292">
        <f>[3]Milch!$BP44</f>
        <v>10.597574340615182</v>
      </c>
      <c r="U62" s="292">
        <f>[3]Milch!$BQ44</f>
        <v>6.7208662522473128</v>
      </c>
      <c r="V62" s="290">
        <f>[3]Milch!$BR44</f>
        <v>6.1573238119527334</v>
      </c>
      <c r="W62" s="290">
        <f>[3]Milch!$BS44</f>
        <v>4.1145083373501006</v>
      </c>
      <c r="X62" s="292">
        <f>[3]Milch!$BF44</f>
        <v>20.912718682597831</v>
      </c>
      <c r="Y62" s="292">
        <f>[3]Milch!$BG44</f>
        <v>17.733995976361122</v>
      </c>
      <c r="Z62" s="290">
        <f>[3]Milch!$BH44</f>
        <v>18.891665448877198</v>
      </c>
      <c r="AA62" s="290">
        <f>[3]Milch!$BI44</f>
        <v>12.538189543899033</v>
      </c>
      <c r="AB62" s="292"/>
      <c r="AC62" s="292">
        <f>[3]Milch!$AH44</f>
        <v>20.325024145257871</v>
      </c>
      <c r="AD62" s="292">
        <f>[3]Milch!$AI44</f>
        <v>17.248892365266567</v>
      </c>
      <c r="AE62" s="290">
        <f>[3]Milch!$AL44</f>
        <v>24.456011394525294</v>
      </c>
      <c r="AF62" s="290">
        <f>[3]Milch!$AM44</f>
        <v>18.509602949128421</v>
      </c>
      <c r="AG62" s="292">
        <f>[3]Milch!$AR44</f>
        <v>8.9870567655679743</v>
      </c>
      <c r="AH62" s="292">
        <f>[3]Milch!$AS44</f>
        <v>7.2179420393755089</v>
      </c>
      <c r="AI62" s="290">
        <f>[3]Milch!$AN44</f>
        <v>16.251006505389675</v>
      </c>
      <c r="AJ62" s="290">
        <f>[3]Milch!$AO44</f>
        <v>11.012737246565203</v>
      </c>
      <c r="AK62" s="292">
        <f>[3]Milch!$AP44</f>
        <v>31.969890249466378</v>
      </c>
      <c r="AL62" s="292">
        <f>[3]Milch!$AQ44</f>
        <v>21.178589969353279</v>
      </c>
      <c r="AM62" s="290">
        <f>[3]Milch!$AJ44</f>
        <v>24.314171454594987</v>
      </c>
      <c r="AN62" s="290">
        <f>[3]Milch!$AK44</f>
        <v>19.540166894565818</v>
      </c>
      <c r="AO62" s="292"/>
      <c r="AP62" s="292">
        <f>[3]Milch!$CD44</f>
        <v>4.1197172036154983</v>
      </c>
      <c r="AQ62" s="292">
        <f>[3]Milch!$CE44</f>
        <v>3.4991377068783782</v>
      </c>
      <c r="AR62" s="290">
        <f>[3]Milch!$BZ44</f>
        <v>4.7131166644236036</v>
      </c>
      <c r="AS62" s="290">
        <f>[3]Milch!$CA44</f>
        <v>4.3513911945401045</v>
      </c>
      <c r="AT62" s="292">
        <f>[3]Milch!$CB44</f>
        <v>5.5586559286750639</v>
      </c>
      <c r="AU62" s="292">
        <f>[3]Milch!$CC44</f>
        <v>4.6471978729807386</v>
      </c>
      <c r="AV62" s="290">
        <f>[3]Milch!$CF44</f>
        <v>4.998556427433388</v>
      </c>
      <c r="AW62" s="290">
        <f>[3]Milch!$CG44</f>
        <v>3.7419775140552849</v>
      </c>
      <c r="AX62" s="435" t="str">
        <f t="shared" si="17"/>
        <v>4</v>
      </c>
      <c r="AY62" s="218">
        <f>[3]Milch!$A44</f>
        <v>44197</v>
      </c>
      <c r="AZ62" s="405" t="str">
        <f>'Früchte Daten'!BQ60</f>
        <v>4 W 01-04/21</v>
      </c>
      <c r="BA62" s="527">
        <f>[3]Milch!$CX44</f>
        <v>4797.4515000000001</v>
      </c>
      <c r="BB62" s="527">
        <f>[3]Milch!$CY44</f>
        <v>25254.2376</v>
      </c>
      <c r="BC62" s="355">
        <f>[3]Milch!$AD44</f>
        <v>3274.7033999999999</v>
      </c>
      <c r="BD62" s="355">
        <f>[3]Milch!$AE44</f>
        <v>5452.8458000000001</v>
      </c>
      <c r="BE62" s="356">
        <f>[3]Milch!$AF44</f>
        <v>1391.2596000000001</v>
      </c>
      <c r="BF62" s="356">
        <f>[3]Milch!$AG44</f>
        <v>17533.010100000003</v>
      </c>
      <c r="BG62" s="355"/>
      <c r="BH62" s="355">
        <f>[3]Milch!$CV44</f>
        <v>188.67449999999999</v>
      </c>
      <c r="BI62" s="355">
        <f>[3]Milch!$CW44</f>
        <v>3820.9063999999998</v>
      </c>
      <c r="BJ62" s="356">
        <f>[3]Milch!$BT44</f>
        <v>41.0657</v>
      </c>
      <c r="BK62" s="356">
        <f>[3]Milch!$BU44</f>
        <v>1077.4794999999999</v>
      </c>
      <c r="BL62" s="355">
        <f>[3]Milch!$BV44</f>
        <v>13.686999999999999</v>
      </c>
      <c r="BM62" s="355">
        <f>[3]Milch!$BW44</f>
        <v>1031.6764000000001</v>
      </c>
      <c r="BN62" s="356">
        <f>[3]Milch!$BX44</f>
        <v>58.814999999999998</v>
      </c>
      <c r="BO62" s="356">
        <f>[3]Milch!$BY44</f>
        <v>876.7414</v>
      </c>
      <c r="BP62" s="355"/>
      <c r="BQ62" s="355">
        <f>[3]Milch!$CT44</f>
        <v>142.804</v>
      </c>
      <c r="BR62" s="355">
        <f>[3]Milch!$CU44</f>
        <v>1691.9331999999999</v>
      </c>
      <c r="BS62" s="356">
        <f>[3]Milch!$BJ44</f>
        <v>102.2315</v>
      </c>
      <c r="BT62" s="356">
        <f>[3]Milch!$BK44</f>
        <v>397.65</v>
      </c>
      <c r="BU62" s="355">
        <f>[3]Milch!$BL44</f>
        <v>20.529</v>
      </c>
      <c r="BV62" s="355">
        <f>[3]Milch!$BM44</f>
        <v>1194.1698000000001</v>
      </c>
      <c r="BW62" s="355"/>
      <c r="BX62" s="356">
        <f>[3]Milch!$CP44</f>
        <v>566.02909999999997</v>
      </c>
      <c r="BY62" s="356">
        <f>[3]Milch!$CQ44</f>
        <v>9030.8279000000002</v>
      </c>
      <c r="BZ62" s="355">
        <f>[3]Milch!AT44</f>
        <v>20.707999999999998</v>
      </c>
      <c r="CA62" s="355">
        <f>[3]Milch!AU44</f>
        <v>253.26489999999998</v>
      </c>
      <c r="CB62" s="356">
        <f>[3]Milch!AX44</f>
        <v>69.015600000000006</v>
      </c>
      <c r="CC62" s="356">
        <f>[3]Milch!AY44</f>
        <v>854.95090000000005</v>
      </c>
      <c r="CD62" s="355">
        <f>[3]Milch!BD44</f>
        <v>29.783900000000003</v>
      </c>
      <c r="CE62" s="355">
        <f>[3]Milch!BE44</f>
        <v>513.31399999999996</v>
      </c>
      <c r="CF62" s="356">
        <f>[3]Milch!AZ44</f>
        <v>76.229100000000003</v>
      </c>
      <c r="CG62" s="356">
        <f>[3]Milch!BA44</f>
        <v>1011.5373000000001</v>
      </c>
      <c r="CH62" s="355">
        <f>[3]Milch!BB44</f>
        <v>43.617100000000001</v>
      </c>
      <c r="CI62" s="355">
        <f>[3]Milch!BC44</f>
        <v>426.47300000000001</v>
      </c>
      <c r="CJ62" s="356">
        <f>[3]Milch!AV44</f>
        <v>49.186199999999999</v>
      </c>
      <c r="CK62" s="356">
        <f>[3]Milch!AW44</f>
        <v>906.24880000000007</v>
      </c>
      <c r="CL62" s="355"/>
      <c r="CM62" s="355">
        <f>[3]Milch!$CR44</f>
        <v>1663.5363</v>
      </c>
      <c r="CN62" s="355">
        <f>[3]Milch!$CS44</f>
        <v>8388.7055999999993</v>
      </c>
      <c r="CO62" s="356">
        <f>[3]Milch!$CL44</f>
        <v>790.01009999999997</v>
      </c>
      <c r="CP62" s="356">
        <f>[3]Milch!$CM44</f>
        <v>2164.0553</v>
      </c>
      <c r="CQ62" s="355">
        <f>[3]Milch!$CH44</f>
        <v>213.2501</v>
      </c>
      <c r="CR62" s="355">
        <f>[3]Milch!$CI44</f>
        <v>1253.0203000000001</v>
      </c>
      <c r="CS62" s="356">
        <f>[3]Milch!$CJ44</f>
        <v>185.47229999999999</v>
      </c>
      <c r="CT62" s="356">
        <f>[3]Milch!$CK44</f>
        <v>731.69060000000002</v>
      </c>
      <c r="CU62" s="355">
        <f>[3]Milch!$CN44</f>
        <v>326.68950000000001</v>
      </c>
      <c r="CV62" s="355">
        <f>[3]Milch!$CO44</f>
        <v>2309.8607000000002</v>
      </c>
    </row>
    <row r="63" spans="2:100" s="217" customFormat="1" ht="12.75" x14ac:dyDescent="0.2">
      <c r="B63" s="218">
        <f>[3]Milch!$A45</f>
        <v>44166</v>
      </c>
      <c r="C63" s="290">
        <f>[3]Milch!$B45</f>
        <v>83.366395999999995</v>
      </c>
      <c r="D63" s="290">
        <f>[3]Milch!$C45</f>
        <v>66.713797999999997</v>
      </c>
      <c r="E63" s="290">
        <f t="shared" si="14"/>
        <v>16.652597999999998</v>
      </c>
      <c r="F63" s="415">
        <f t="shared" si="19"/>
        <v>0.24961250144985003</v>
      </c>
      <c r="G63" s="291"/>
      <c r="H63" s="355">
        <f>[3]Milch!$E45</f>
        <v>21550</v>
      </c>
      <c r="I63" s="355">
        <f>[3]Milch!$F45</f>
        <v>254740</v>
      </c>
      <c r="J63" s="308">
        <f t="shared" si="18"/>
        <v>7.7997755981034422E-2</v>
      </c>
      <c r="K63" s="308"/>
      <c r="L63" s="218">
        <f>[3]Milch!$A45</f>
        <v>44166</v>
      </c>
      <c r="M63" s="405" t="str">
        <f>'Früchte Daten'!BQ61</f>
        <v>5 W 49-53/20</v>
      </c>
      <c r="N63" s="290">
        <f>[3]Milch!$Z45</f>
        <v>1.9113009957775784</v>
      </c>
      <c r="O63" s="290">
        <f>[3]Milch!$AA45</f>
        <v>1.6144127836344839</v>
      </c>
      <c r="P63" s="292">
        <f>[3]Milch!$AB45</f>
        <v>1.7854281261475879</v>
      </c>
      <c r="Q63" s="292">
        <f>[3]Milch!$AC45</f>
        <v>1.2671133202668654</v>
      </c>
      <c r="R63" s="290">
        <f>[3]Milch!$BN45</f>
        <v>12.209897241752298</v>
      </c>
      <c r="S63" s="290">
        <f>[3]Milch!$BO45</f>
        <v>7.5061430196368173</v>
      </c>
      <c r="T63" s="292">
        <f>[3]Milch!$BP45</f>
        <v>10.51249927498405</v>
      </c>
      <c r="U63" s="292">
        <f>[3]Milch!$BQ45</f>
        <v>6.7275338653047303</v>
      </c>
      <c r="V63" s="290">
        <f>[3]Milch!$BR45</f>
        <v>6.1721898461845575</v>
      </c>
      <c r="W63" s="290">
        <f>[3]Milch!$BS45</f>
        <v>4.1507140147289769</v>
      </c>
      <c r="X63" s="292">
        <f>[3]Milch!$BF45</f>
        <v>20.601721359677668</v>
      </c>
      <c r="Y63" s="292">
        <f>[3]Milch!$BG45</f>
        <v>17.438481719100317</v>
      </c>
      <c r="Z63" s="290">
        <f>[3]Milch!$BH45</f>
        <v>18.906492818460091</v>
      </c>
      <c r="AA63" s="290">
        <f>[3]Milch!$BI45</f>
        <v>12.807791230928961</v>
      </c>
      <c r="AB63" s="292"/>
      <c r="AC63" s="292">
        <f>[3]Milch!$AH45</f>
        <v>20.309872805331285</v>
      </c>
      <c r="AD63" s="292">
        <f>[3]Milch!$AI45</f>
        <v>16.165912000843537</v>
      </c>
      <c r="AE63" s="290">
        <f>[3]Milch!$AL45</f>
        <v>24.792495043934316</v>
      </c>
      <c r="AF63" s="290">
        <f>[3]Milch!$AM45</f>
        <v>18.467556755089994</v>
      </c>
      <c r="AG63" s="292">
        <f>[3]Milch!$AR45</f>
        <v>9.1000241949674461</v>
      </c>
      <c r="AH63" s="292">
        <f>[3]Milch!$AS45</f>
        <v>7.3022576170756714</v>
      </c>
      <c r="AI63" s="290">
        <f>[3]Milch!$AN45</f>
        <v>16.261106933951815</v>
      </c>
      <c r="AJ63" s="290">
        <f>[3]Milch!$AO45</f>
        <v>11.289117583494823</v>
      </c>
      <c r="AK63" s="292">
        <f>[3]Milch!$AP45</f>
        <v>31.926332908365968</v>
      </c>
      <c r="AL63" s="292">
        <f>[3]Milch!$AQ45</f>
        <v>20.637568131156701</v>
      </c>
      <c r="AM63" s="290">
        <f>[3]Milch!$AJ45</f>
        <v>25.143292447512486</v>
      </c>
      <c r="AN63" s="290">
        <f>[3]Milch!$AK45</f>
        <v>18.990107412806861</v>
      </c>
      <c r="AO63" s="292"/>
      <c r="AP63" s="292">
        <f>[3]Milch!$CD45</f>
        <v>4.1200498838947883</v>
      </c>
      <c r="AQ63" s="292">
        <f>[3]Milch!$CE45</f>
        <v>3.508306866023065</v>
      </c>
      <c r="AR63" s="290">
        <f>[3]Milch!$BZ45</f>
        <v>4.7831202938196364</v>
      </c>
      <c r="AS63" s="290">
        <f>[3]Milch!$CA45</f>
        <v>4.2298392874964348</v>
      </c>
      <c r="AT63" s="292">
        <f>[3]Milch!$CB45</f>
        <v>5.555061245819191</v>
      </c>
      <c r="AU63" s="292">
        <f>[3]Milch!$CC45</f>
        <v>4.5941275647123048</v>
      </c>
      <c r="AV63" s="290">
        <f>[3]Milch!$CF45</f>
        <v>4.6394017993770555</v>
      </c>
      <c r="AW63" s="290">
        <f>[3]Milch!$CG45</f>
        <v>3.7737013885199127</v>
      </c>
      <c r="AX63" s="435"/>
      <c r="AY63" s="218">
        <f>[3]Milch!$A45</f>
        <v>44166</v>
      </c>
      <c r="AZ63" s="405" t="str">
        <f>'Früchte Daten'!BQ61</f>
        <v>5 W 49-53/20</v>
      </c>
      <c r="BA63" s="527">
        <f>[3]Milch!$CX45</f>
        <v>5498.38</v>
      </c>
      <c r="BB63" s="527">
        <f>[3]Milch!$CY45</f>
        <v>28020.965700000001</v>
      </c>
      <c r="BC63" s="355">
        <f>[3]Milch!$AD45</f>
        <v>3684.2363999999998</v>
      </c>
      <c r="BD63" s="355">
        <f>[3]Milch!$AE45</f>
        <v>6150.3760999999995</v>
      </c>
      <c r="BE63" s="356">
        <f>[3]Milch!$AF45</f>
        <v>1676.8866</v>
      </c>
      <c r="BF63" s="356">
        <f>[3]Milch!$AG45</f>
        <v>19205.546899999998</v>
      </c>
      <c r="BG63" s="355"/>
      <c r="BH63" s="355">
        <f>[3]Milch!$CV45</f>
        <v>229.39079999999998</v>
      </c>
      <c r="BI63" s="355">
        <f>[3]Milch!$CW45</f>
        <v>5354.19</v>
      </c>
      <c r="BJ63" s="356">
        <f>[3]Milch!$BT45</f>
        <v>55.47</v>
      </c>
      <c r="BK63" s="356">
        <f>[3]Milch!$BU45</f>
        <v>1858.4427000000001</v>
      </c>
      <c r="BL63" s="355">
        <f>[3]Milch!$BV45</f>
        <v>17.241</v>
      </c>
      <c r="BM63" s="355">
        <f>[3]Milch!$BW45</f>
        <v>1415.239</v>
      </c>
      <c r="BN63" s="356">
        <f>[3]Milch!$BX45</f>
        <v>72.13839999999999</v>
      </c>
      <c r="BO63" s="356">
        <f>[3]Milch!$BY45</f>
        <v>1007.1711</v>
      </c>
      <c r="BP63" s="355"/>
      <c r="BQ63" s="355">
        <f>[3]Milch!$CT45</f>
        <v>208.12370000000001</v>
      </c>
      <c r="BR63" s="355">
        <f>[3]Milch!$CU45</f>
        <v>2265.9564999999998</v>
      </c>
      <c r="BS63" s="356">
        <f>[3]Milch!$BJ45</f>
        <v>146.58179999999999</v>
      </c>
      <c r="BT63" s="356">
        <f>[3]Milch!$BK45</f>
        <v>509.0942</v>
      </c>
      <c r="BU63" s="355">
        <f>[3]Milch!$BL45</f>
        <v>33.975999999999999</v>
      </c>
      <c r="BV63" s="355">
        <f>[3]Milch!$BM45</f>
        <v>1634.1731000000002</v>
      </c>
      <c r="BW63" s="355"/>
      <c r="BX63" s="356">
        <f>[3]Milch!$CP45</f>
        <v>696.70590000000004</v>
      </c>
      <c r="BY63" s="356">
        <f>[3]Milch!$CQ45</f>
        <v>11411.467699999999</v>
      </c>
      <c r="BZ63" s="355">
        <f>[3]Milch!AT45</f>
        <v>24.9696</v>
      </c>
      <c r="CA63" s="355">
        <f>[3]Milch!AU45</f>
        <v>298.74149999999997</v>
      </c>
      <c r="CB63" s="356">
        <f>[3]Milch!AX45</f>
        <v>75.715299999999999</v>
      </c>
      <c r="CC63" s="356">
        <f>[3]Milch!AY45</f>
        <v>968.37569999999994</v>
      </c>
      <c r="CD63" s="355">
        <f>[3]Milch!BD45</f>
        <v>27.278400000000001</v>
      </c>
      <c r="CE63" s="355">
        <f>[3]Milch!BE45</f>
        <v>447.63569999999999</v>
      </c>
      <c r="CF63" s="356">
        <f>[3]Milch!AZ45</f>
        <v>75.4101</v>
      </c>
      <c r="CG63" s="356">
        <f>[3]Milch!BA45</f>
        <v>1088.7591</v>
      </c>
      <c r="CH63" s="355">
        <f>[3]Milch!BB45</f>
        <v>56.631800000000005</v>
      </c>
      <c r="CI63" s="355">
        <f>[3]Milch!BC45</f>
        <v>531.19970000000001</v>
      </c>
      <c r="CJ63" s="356">
        <f>[3]Milch!AV45</f>
        <v>103.60560000000001</v>
      </c>
      <c r="CK63" s="356">
        <f>[3]Milch!AW45</f>
        <v>1704.9736</v>
      </c>
      <c r="CL63" s="355"/>
      <c r="CM63" s="355">
        <f>[3]Milch!$CR45</f>
        <v>1747.2574999999999</v>
      </c>
      <c r="CN63" s="355">
        <f>[3]Milch!$CS45</f>
        <v>8403.6668000000009</v>
      </c>
      <c r="CO63" s="356">
        <f>[3]Milch!$CL45</f>
        <v>805.39019999999994</v>
      </c>
      <c r="CP63" s="356">
        <f>[3]Milch!$CM45</f>
        <v>2146.3269</v>
      </c>
      <c r="CQ63" s="355">
        <f>[3]Milch!$CH45</f>
        <v>210.41479999999999</v>
      </c>
      <c r="CR63" s="355">
        <f>[3]Milch!$CI45</f>
        <v>1296.5886</v>
      </c>
      <c r="CS63" s="356">
        <f>[3]Milch!$CJ45</f>
        <v>201.69540000000001</v>
      </c>
      <c r="CT63" s="356">
        <f>[3]Milch!$CK45</f>
        <v>764.82749999999999</v>
      </c>
      <c r="CU63" s="355">
        <f>[3]Milch!$CN45</f>
        <v>368.572</v>
      </c>
      <c r="CV63" s="355">
        <f>[3]Milch!$CO45</f>
        <v>2331.9002999999998</v>
      </c>
    </row>
    <row r="64" spans="2:100" s="217" customFormat="1" ht="12.75" x14ac:dyDescent="0.2">
      <c r="B64" s="218">
        <f>[3]Milch!$A46</f>
        <v>44136</v>
      </c>
      <c r="C64" s="290">
        <f>[3]Milch!$B46</f>
        <v>83.028587000000002</v>
      </c>
      <c r="D64" s="290">
        <f>[3]Milch!$C46</f>
        <v>67.027620999999996</v>
      </c>
      <c r="E64" s="290">
        <f t="shared" si="14"/>
        <v>16.000966000000005</v>
      </c>
      <c r="F64" s="415">
        <f t="shared" si="19"/>
        <v>0.23872197403515205</v>
      </c>
      <c r="G64" s="291"/>
      <c r="H64" s="355">
        <f>[3]Milch!$E46</f>
        <v>19544</v>
      </c>
      <c r="I64" s="355">
        <f>[3]Milch!$F46</f>
        <v>242738</v>
      </c>
      <c r="J64" s="308">
        <f t="shared" si="18"/>
        <v>7.4515216446420271E-2</v>
      </c>
      <c r="K64" s="308"/>
      <c r="L64" s="218">
        <f>[3]Milch!$A46</f>
        <v>44136</v>
      </c>
      <c r="M64" s="405" t="str">
        <f>'Früchte Daten'!BQ62</f>
        <v>4 W 45-48/20</v>
      </c>
      <c r="N64" s="290">
        <f>[3]Milch!$Z46</f>
        <v>1.9187186329569879</v>
      </c>
      <c r="O64" s="290">
        <f>[3]Milch!$AA46</f>
        <v>1.6373633907450682</v>
      </c>
      <c r="P64" s="292">
        <f>[3]Milch!$AB46</f>
        <v>1.7854615641896447</v>
      </c>
      <c r="Q64" s="292">
        <f>[3]Milch!$AC46</f>
        <v>1.2909792201169683</v>
      </c>
      <c r="R64" s="290">
        <f>[3]Milch!$BN46</f>
        <v>12.25943495861217</v>
      </c>
      <c r="S64" s="290">
        <f>[3]Milch!$BO46</f>
        <v>7.8526282461843362</v>
      </c>
      <c r="T64" s="292">
        <f>[3]Milch!$BP46</f>
        <v>10.663973782486091</v>
      </c>
      <c r="U64" s="292">
        <f>[3]Milch!$BQ46</f>
        <v>6.6827038871150144</v>
      </c>
      <c r="V64" s="290">
        <f>[3]Milch!$BR46</f>
        <v>6.1649328170446633</v>
      </c>
      <c r="W64" s="290">
        <f>[3]Milch!$BS46</f>
        <v>4.1542622934213806</v>
      </c>
      <c r="X64" s="292">
        <f>[3]Milch!$BF46</f>
        <v>21.079477470349349</v>
      </c>
      <c r="Y64" s="292">
        <f>[3]Milch!$BG46</f>
        <v>17.626530107933782</v>
      </c>
      <c r="Z64" s="290">
        <f>[3]Milch!$BH46</f>
        <v>18.344571447953058</v>
      </c>
      <c r="AA64" s="290">
        <f>[3]Milch!$BI46</f>
        <v>12.344059790990691</v>
      </c>
      <c r="AB64" s="292"/>
      <c r="AC64" s="292">
        <f>[3]Milch!$AH46</f>
        <v>20.834771900178371</v>
      </c>
      <c r="AD64" s="292">
        <f>[3]Milch!$AI46</f>
        <v>17.345724227115131</v>
      </c>
      <c r="AE64" s="290">
        <f>[3]Milch!$AL46</f>
        <v>24.599501460195984</v>
      </c>
      <c r="AF64" s="290">
        <f>[3]Milch!$AM46</f>
        <v>18.327224672883279</v>
      </c>
      <c r="AG64" s="292">
        <f>[3]Milch!$AR46</f>
        <v>9.1129561526482767</v>
      </c>
      <c r="AH64" s="292">
        <f>[3]Milch!$AS46</f>
        <v>7.3730060055181958</v>
      </c>
      <c r="AI64" s="290">
        <f>[3]Milch!$AN46</f>
        <v>16.712025892553633</v>
      </c>
      <c r="AJ64" s="290">
        <f>[3]Milch!$AO46</f>
        <v>11.280445265765852</v>
      </c>
      <c r="AK64" s="292">
        <f>[3]Milch!$AP46</f>
        <v>32.382675886609185</v>
      </c>
      <c r="AL64" s="292">
        <f>[3]Milch!$AQ46</f>
        <v>20.65497356327991</v>
      </c>
      <c r="AM64" s="290">
        <f>[3]Milch!$AJ46</f>
        <v>23.996299640375565</v>
      </c>
      <c r="AN64" s="290">
        <f>[3]Milch!$AK46</f>
        <v>18.413961416398319</v>
      </c>
      <c r="AO64" s="292"/>
      <c r="AP64" s="292">
        <f>[3]Milch!$CD46</f>
        <v>4.0896314656530466</v>
      </c>
      <c r="AQ64" s="292">
        <f>[3]Milch!$CE46</f>
        <v>3.4899940542970089</v>
      </c>
      <c r="AR64" s="290">
        <f>[3]Milch!$BZ46</f>
        <v>4.8300435662654539</v>
      </c>
      <c r="AS64" s="290">
        <f>[3]Milch!$CA46</f>
        <v>4.3468435564461245</v>
      </c>
      <c r="AT64" s="292">
        <f>[3]Milch!$CB46</f>
        <v>5.5158147035522251</v>
      </c>
      <c r="AU64" s="292">
        <f>[3]Milch!$CC46</f>
        <v>4.6715533418992266</v>
      </c>
      <c r="AV64" s="290">
        <f>[3]Milch!$CF46</f>
        <v>4.6435835915760189</v>
      </c>
      <c r="AW64" s="290">
        <f>[3]Milch!$CG46</f>
        <v>3.8707101728092255</v>
      </c>
      <c r="AX64" s="435"/>
      <c r="AY64" s="218">
        <f>[3]Milch!$A46</f>
        <v>44136</v>
      </c>
      <c r="AZ64" s="405" t="str">
        <f>'Früchte Daten'!BQ62</f>
        <v>4 W 45-48/20</v>
      </c>
      <c r="BA64" s="527">
        <f>[3]Milch!$CX46</f>
        <v>4407.8155999999999</v>
      </c>
      <c r="BB64" s="527">
        <f>[3]Milch!$CY46</f>
        <v>23549.5213</v>
      </c>
      <c r="BC64" s="355">
        <f>[3]Milch!$AD46</f>
        <v>3019.7498999999998</v>
      </c>
      <c r="BD64" s="355">
        <f>[3]Milch!$AE46</f>
        <v>5008.9120999999996</v>
      </c>
      <c r="BE64" s="356">
        <f>[3]Milch!$AF46</f>
        <v>1272.1795</v>
      </c>
      <c r="BF64" s="356">
        <f>[3]Milch!$AG46</f>
        <v>16252.6757</v>
      </c>
      <c r="BG64" s="355"/>
      <c r="BH64" s="355">
        <f>[3]Milch!$CV46</f>
        <v>168.40309999999999</v>
      </c>
      <c r="BI64" s="355">
        <f>[3]Milch!$CW46</f>
        <v>3607.8474000000001</v>
      </c>
      <c r="BJ64" s="356">
        <f>[3]Milch!$BT46</f>
        <v>40.241300000000003</v>
      </c>
      <c r="BK64" s="356">
        <f>[3]Milch!$BU46</f>
        <v>1034.3875</v>
      </c>
      <c r="BL64" s="355">
        <f>[3]Milch!$BV46</f>
        <v>13.121</v>
      </c>
      <c r="BM64" s="355">
        <f>[3]Milch!$BW46</f>
        <v>1006.1781</v>
      </c>
      <c r="BN64" s="356">
        <f>[3]Milch!$BX46</f>
        <v>56.040999999999997</v>
      </c>
      <c r="BO64" s="356">
        <f>[3]Milch!$BY46</f>
        <v>809.51019999999994</v>
      </c>
      <c r="BP64" s="355"/>
      <c r="BQ64" s="355">
        <f>[3]Milch!$CT46</f>
        <v>147.34989999999999</v>
      </c>
      <c r="BR64" s="355">
        <f>[3]Milch!$CU46</f>
        <v>1708.0231000000001</v>
      </c>
      <c r="BS64" s="356">
        <f>[3]Milch!$BJ46</f>
        <v>99.087199999999996</v>
      </c>
      <c r="BT64" s="356">
        <f>[3]Milch!$BK46</f>
        <v>380.79829999999998</v>
      </c>
      <c r="BU64" s="355">
        <f>[3]Milch!$BL46</f>
        <v>29.483000000000001</v>
      </c>
      <c r="BV64" s="355">
        <f>[3]Milch!$BM46</f>
        <v>1231.6771999999999</v>
      </c>
      <c r="BW64" s="355"/>
      <c r="BX64" s="356">
        <f>[3]Milch!$CP46</f>
        <v>528.4353000000001</v>
      </c>
      <c r="BY64" s="356">
        <f>[3]Milch!$CQ46</f>
        <v>8811.5446999999986</v>
      </c>
      <c r="BZ64" s="355">
        <f>[3]Milch!AT46</f>
        <v>18.1083</v>
      </c>
      <c r="CA64" s="355">
        <f>[3]Milch!AU46</f>
        <v>210.4906</v>
      </c>
      <c r="CB64" s="356">
        <f>[3]Milch!AX46</f>
        <v>61.258900000000004</v>
      </c>
      <c r="CC64" s="356">
        <f>[3]Milch!AY46</f>
        <v>832.76850000000002</v>
      </c>
      <c r="CD64" s="355">
        <f>[3]Milch!BD46</f>
        <v>25.750700000000002</v>
      </c>
      <c r="CE64" s="355">
        <f>[3]Milch!BE46</f>
        <v>417.99890000000005</v>
      </c>
      <c r="CF64" s="356">
        <f>[3]Milch!AZ46</f>
        <v>62.071899999999999</v>
      </c>
      <c r="CG64" s="356">
        <f>[3]Milch!BA46</f>
        <v>894.8723</v>
      </c>
      <c r="CH64" s="355">
        <f>[3]Milch!BB46</f>
        <v>38.669800000000002</v>
      </c>
      <c r="CI64" s="355">
        <f>[3]Milch!BC46</f>
        <v>418.50880000000001</v>
      </c>
      <c r="CJ64" s="356">
        <f>[3]Milch!AV46</f>
        <v>58.588900000000002</v>
      </c>
      <c r="CK64" s="356">
        <f>[3]Milch!AW46</f>
        <v>1169.8856000000001</v>
      </c>
      <c r="CL64" s="355"/>
      <c r="CM64" s="355">
        <f>[3]Milch!$CR46</f>
        <v>1601.5452</v>
      </c>
      <c r="CN64" s="355">
        <f>[3]Milch!$CS46</f>
        <v>7734.6040000000003</v>
      </c>
      <c r="CO64" s="356">
        <f>[3]Milch!$CL46</f>
        <v>710.95680000000004</v>
      </c>
      <c r="CP64" s="356">
        <f>[3]Milch!$CM46</f>
        <v>1921.3876</v>
      </c>
      <c r="CQ64" s="355">
        <f>[3]Milch!$CH46</f>
        <v>195.83960000000002</v>
      </c>
      <c r="CR64" s="355">
        <f>[3]Milch!$CI46</f>
        <v>1182.6649</v>
      </c>
      <c r="CS64" s="356">
        <f>[3]Milch!$CJ46</f>
        <v>174.06270000000001</v>
      </c>
      <c r="CT64" s="356">
        <f>[3]Milch!$CK46</f>
        <v>707.76819999999998</v>
      </c>
      <c r="CU64" s="355">
        <f>[3]Milch!$CN46</f>
        <v>354.18880000000001</v>
      </c>
      <c r="CV64" s="355">
        <f>[3]Milch!$CO46</f>
        <v>2142.4377000000004</v>
      </c>
    </row>
    <row r="65" spans="2:100" s="217" customFormat="1" ht="12.75" x14ac:dyDescent="0.2">
      <c r="B65" s="218">
        <f>[3]Milch!$A47</f>
        <v>44105</v>
      </c>
      <c r="C65" s="290">
        <f>[3]Milch!$B47</f>
        <v>88.221607000000006</v>
      </c>
      <c r="D65" s="290">
        <f>[3]Milch!$C47</f>
        <v>68.364874</v>
      </c>
      <c r="E65" s="290">
        <f t="shared" si="14"/>
        <v>19.856733000000006</v>
      </c>
      <c r="F65" s="415">
        <f t="shared" si="19"/>
        <v>0.29045227231750625</v>
      </c>
      <c r="G65" s="291"/>
      <c r="H65" s="355">
        <f>[3]Milch!$E47</f>
        <v>20384</v>
      </c>
      <c r="I65" s="355">
        <f>[3]Milch!$F47</f>
        <v>258675</v>
      </c>
      <c r="J65" s="308">
        <f t="shared" si="18"/>
        <v>7.3045485004963107E-2</v>
      </c>
      <c r="K65" s="308"/>
      <c r="L65" s="218">
        <f>[3]Milch!$A47</f>
        <v>44105</v>
      </c>
      <c r="M65" s="405" t="str">
        <f>'Früchte Daten'!BQ63</f>
        <v>4 W 41-44/20</v>
      </c>
      <c r="N65" s="290">
        <f>[3]Milch!$Z47</f>
        <v>1.8992983898436249</v>
      </c>
      <c r="O65" s="290">
        <f>[3]Milch!$AA47</f>
        <v>1.6293309547468913</v>
      </c>
      <c r="P65" s="292">
        <f>[3]Milch!$AB47</f>
        <v>1.7625221418301058</v>
      </c>
      <c r="Q65" s="292">
        <f>[3]Milch!$AC47</f>
        <v>1.3042894550052373</v>
      </c>
      <c r="R65" s="290">
        <f>[3]Milch!$BN47</f>
        <v>12.338805263459129</v>
      </c>
      <c r="S65" s="290">
        <f>[3]Milch!$BO47</f>
        <v>7.5462797351892599</v>
      </c>
      <c r="T65" s="292">
        <f>[3]Milch!$BP47</f>
        <v>10.746654915471517</v>
      </c>
      <c r="U65" s="292">
        <f>[3]Milch!$BQ47</f>
        <v>6.6516850630920832</v>
      </c>
      <c r="V65" s="290">
        <f>[3]Milch!$BR47</f>
        <v>6.2038642334983649</v>
      </c>
      <c r="W65" s="290">
        <f>[3]Milch!$BS47</f>
        <v>4.1658769918768224</v>
      </c>
      <c r="X65" s="292">
        <f>[3]Milch!$BF47</f>
        <v>20.910026370498528</v>
      </c>
      <c r="Y65" s="292">
        <f>[3]Milch!$BG47</f>
        <v>17.556577811097299</v>
      </c>
      <c r="Z65" s="290">
        <f>[3]Milch!$BH47</f>
        <v>18.907418397626113</v>
      </c>
      <c r="AA65" s="290">
        <f>[3]Milch!$BI47</f>
        <v>12.275878562783845</v>
      </c>
      <c r="AB65" s="292"/>
      <c r="AC65" s="292">
        <f>[3]Milch!$AH47</f>
        <v>21.593851701183432</v>
      </c>
      <c r="AD65" s="292">
        <f>[3]Milch!$AI47</f>
        <v>15.80287587543385</v>
      </c>
      <c r="AE65" s="290">
        <f>[3]Milch!$AL47</f>
        <v>25.530330876838619</v>
      </c>
      <c r="AF65" s="290">
        <f>[3]Milch!$AM47</f>
        <v>18.590682517762644</v>
      </c>
      <c r="AG65" s="292">
        <f>[3]Milch!$AR47</f>
        <v>8.7668581058607007</v>
      </c>
      <c r="AH65" s="292">
        <f>[3]Milch!$AS47</f>
        <v>7.1318350069215839</v>
      </c>
      <c r="AI65" s="290">
        <f>[3]Milch!$AN47</f>
        <v>16.558685290194514</v>
      </c>
      <c r="AJ65" s="290">
        <f>[3]Milch!$AO47</f>
        <v>11.090158934407039</v>
      </c>
      <c r="AK65" s="292">
        <f>[3]Milch!$AP47</f>
        <v>30.488820274946832</v>
      </c>
      <c r="AL65" s="292">
        <f>[3]Milch!$AQ47</f>
        <v>20.462718581818805</v>
      </c>
      <c r="AM65" s="290">
        <f>[3]Milch!$AJ47</f>
        <v>25.126332286588362</v>
      </c>
      <c r="AN65" s="290">
        <f>[3]Milch!$AK47</f>
        <v>18.784052294568376</v>
      </c>
      <c r="AO65" s="292"/>
      <c r="AP65" s="292">
        <f>[3]Milch!$CD47</f>
        <v>4.1662454996582907</v>
      </c>
      <c r="AQ65" s="292">
        <f>[3]Milch!$CE47</f>
        <v>3.5576430802805903</v>
      </c>
      <c r="AR65" s="290">
        <f>[3]Milch!$BZ47</f>
        <v>4.8725404406526645</v>
      </c>
      <c r="AS65" s="290">
        <f>[3]Milch!$CA47</f>
        <v>4.2409538839998353</v>
      </c>
      <c r="AT65" s="292">
        <f>[3]Milch!$CB47</f>
        <v>5.527751576354003</v>
      </c>
      <c r="AU65" s="292">
        <f>[3]Milch!$CC47</f>
        <v>4.6789955186616927</v>
      </c>
      <c r="AV65" s="290">
        <f>[3]Milch!$CF47</f>
        <v>4.8518980628150628</v>
      </c>
      <c r="AW65" s="290">
        <f>[3]Milch!$CG47</f>
        <v>3.7972303965060639</v>
      </c>
      <c r="AX65" s="435"/>
      <c r="AY65" s="218">
        <f>[3]Milch!$A47</f>
        <v>44105</v>
      </c>
      <c r="AZ65" s="405" t="str">
        <f>'Früchte Daten'!BQ63</f>
        <v>4 W 41-44/20</v>
      </c>
      <c r="BA65" s="527">
        <f>[3]Milch!$CX47</f>
        <v>4373.5648000000001</v>
      </c>
      <c r="BB65" s="527">
        <f>[3]Milch!$CY47</f>
        <v>22612.390600000002</v>
      </c>
      <c r="BC65" s="355">
        <f>[3]Milch!$AD47</f>
        <v>2910.0776000000001</v>
      </c>
      <c r="BD65" s="355">
        <f>[3]Milch!$AE47</f>
        <v>4836.5980999999992</v>
      </c>
      <c r="BE65" s="356">
        <f>[3]Milch!$AF47</f>
        <v>1312.1657</v>
      </c>
      <c r="BF65" s="356">
        <f>[3]Milch!$AG47</f>
        <v>15589.017699999999</v>
      </c>
      <c r="BG65" s="355"/>
      <c r="BH65" s="355">
        <f>[3]Milch!$CV47</f>
        <v>165.07579999999999</v>
      </c>
      <c r="BI65" s="355">
        <f>[3]Milch!$CW47</f>
        <v>3657.5412999999999</v>
      </c>
      <c r="BJ65" s="356">
        <f>[3]Milch!$BT47</f>
        <v>38.438600000000001</v>
      </c>
      <c r="BK65" s="356">
        <f>[3]Milch!$BU47</f>
        <v>1122.3865000000001</v>
      </c>
      <c r="BL65" s="355">
        <f>[3]Milch!$BV47</f>
        <v>12.481</v>
      </c>
      <c r="BM65" s="355">
        <f>[3]Milch!$BW47</f>
        <v>997.11400000000003</v>
      </c>
      <c r="BN65" s="356">
        <f>[3]Milch!$BX47</f>
        <v>55.948999999999998</v>
      </c>
      <c r="BO65" s="356">
        <f>[3]Milch!$BY47</f>
        <v>794.94749999999999</v>
      </c>
      <c r="BP65" s="355"/>
      <c r="BQ65" s="355">
        <f>[3]Milch!$CT47</f>
        <v>138.35640000000001</v>
      </c>
      <c r="BR65" s="355">
        <f>[3]Milch!$CU47</f>
        <v>1474.7286000000001</v>
      </c>
      <c r="BS65" s="356">
        <f>[3]Milch!$BJ47</f>
        <v>100.3394</v>
      </c>
      <c r="BT65" s="356">
        <f>[3]Milch!$BK47</f>
        <v>379.35720000000003</v>
      </c>
      <c r="BU65" s="355">
        <f>[3]Milch!$BL47</f>
        <v>20.22</v>
      </c>
      <c r="BV65" s="355">
        <f>[3]Milch!$BM47</f>
        <v>1006.2286</v>
      </c>
      <c r="BW65" s="355"/>
      <c r="BX65" s="356">
        <f>[3]Milch!$CP47</f>
        <v>529.19150000000002</v>
      </c>
      <c r="BY65" s="356">
        <f>[3]Milch!$CQ47</f>
        <v>8612.4521999999997</v>
      </c>
      <c r="BZ65" s="355">
        <f>[3]Milch!AT47</f>
        <v>21.632000000000001</v>
      </c>
      <c r="CA65" s="355">
        <f>[3]Milch!AU47</f>
        <v>273.33590000000004</v>
      </c>
      <c r="CB65" s="356">
        <f>[3]Milch!AX47</f>
        <v>50.003500000000003</v>
      </c>
      <c r="CC65" s="356">
        <f>[3]Milch!AY47</f>
        <v>758.89599999999996</v>
      </c>
      <c r="CD65" s="355">
        <f>[3]Milch!BD47</f>
        <v>27.058199999999999</v>
      </c>
      <c r="CE65" s="355">
        <f>[3]Milch!BE47</f>
        <v>439.4948</v>
      </c>
      <c r="CF65" s="356">
        <f>[3]Milch!AZ47</f>
        <v>63.274800000000006</v>
      </c>
      <c r="CG65" s="356">
        <f>[3]Milch!BA47</f>
        <v>883.76710000000003</v>
      </c>
      <c r="CH65" s="355">
        <f>[3]Milch!BB47</f>
        <v>49.325900000000004</v>
      </c>
      <c r="CI65" s="355">
        <f>[3]Milch!BC47</f>
        <v>395.4812</v>
      </c>
      <c r="CJ65" s="356">
        <f>[3]Milch!AV47</f>
        <v>69.166800000000009</v>
      </c>
      <c r="CK65" s="356">
        <f>[3]Milch!AW47</f>
        <v>1163.7461000000001</v>
      </c>
      <c r="CL65" s="355"/>
      <c r="CM65" s="355">
        <f>[3]Milch!$CR47</f>
        <v>1496.193</v>
      </c>
      <c r="CN65" s="355">
        <f>[3]Milch!$CS47</f>
        <v>7652.5138999999999</v>
      </c>
      <c r="CO65" s="356">
        <f>[3]Milch!$CL47</f>
        <v>681.28160000000003</v>
      </c>
      <c r="CP65" s="356">
        <f>[3]Milch!$CM47</f>
        <v>1820.9445000000001</v>
      </c>
      <c r="CQ65" s="355">
        <f>[3]Milch!$CH47</f>
        <v>188.1028</v>
      </c>
      <c r="CR65" s="355">
        <f>[3]Milch!$CI47</f>
        <v>1170.5742</v>
      </c>
      <c r="CS65" s="356">
        <f>[3]Milch!$CJ47</f>
        <v>160.08459999999999</v>
      </c>
      <c r="CT65" s="356">
        <f>[3]Milch!$CK47</f>
        <v>644.53959999999995</v>
      </c>
      <c r="CU65" s="355">
        <f>[3]Milch!$CN47</f>
        <v>308.64890000000003</v>
      </c>
      <c r="CV65" s="355">
        <f>[3]Milch!$CO47</f>
        <v>2176.9830999999999</v>
      </c>
    </row>
    <row r="66" spans="2:100" s="217" customFormat="1" ht="12.75" x14ac:dyDescent="0.2">
      <c r="B66" s="218">
        <f>[3]Milch!$A48</f>
        <v>44075</v>
      </c>
      <c r="C66" s="290">
        <f>[3]Milch!$B48</f>
        <v>88.472982000000002</v>
      </c>
      <c r="D66" s="290">
        <f>[3]Milch!$C48</f>
        <v>67.744099000000006</v>
      </c>
      <c r="E66" s="290">
        <f t="shared" si="14"/>
        <v>20.728882999999996</v>
      </c>
      <c r="F66" s="415">
        <f t="shared" si="19"/>
        <v>0.30598802413771864</v>
      </c>
      <c r="G66" s="291"/>
      <c r="H66" s="355">
        <f>[3]Milch!$E48</f>
        <v>19442</v>
      </c>
      <c r="I66" s="355">
        <f>[3]Milch!$F48</f>
        <v>269876</v>
      </c>
      <c r="J66" s="308">
        <f t="shared" si="18"/>
        <v>6.7199413793818566E-2</v>
      </c>
      <c r="K66" s="308"/>
      <c r="L66" s="218">
        <f>[3]Milch!$A48</f>
        <v>44075</v>
      </c>
      <c r="M66" s="405" t="str">
        <f>'Früchte Daten'!BQ64</f>
        <v>5 W 36-40/20</v>
      </c>
      <c r="N66" s="290">
        <f>[3]Milch!$Z48</f>
        <v>1.914254270233791</v>
      </c>
      <c r="O66" s="290">
        <f>[3]Milch!$AA48</f>
        <v>1.6193664741292788</v>
      </c>
      <c r="P66" s="292">
        <f>[3]Milch!$AB48</f>
        <v>1.7394238783424278</v>
      </c>
      <c r="Q66" s="292">
        <f>[3]Milch!$AC48</f>
        <v>1.3005400796761701</v>
      </c>
      <c r="R66" s="290">
        <f>[3]Milch!$BN48</f>
        <v>12.365899138745547</v>
      </c>
      <c r="S66" s="290">
        <f>[3]Milch!$BO48</f>
        <v>7.7046095507046148</v>
      </c>
      <c r="T66" s="292">
        <f>[3]Milch!$BP48</f>
        <v>10.554052159282108</v>
      </c>
      <c r="U66" s="292">
        <f>[3]Milch!$BQ48</f>
        <v>6.4845643986615267</v>
      </c>
      <c r="V66" s="290">
        <f>[3]Milch!$BR48</f>
        <v>6.2248356464572678</v>
      </c>
      <c r="W66" s="290">
        <f>[3]Milch!$BS48</f>
        <v>4.1740507121961281</v>
      </c>
      <c r="X66" s="292">
        <f>[3]Milch!$BF48</f>
        <v>20.891270040683708</v>
      </c>
      <c r="Y66" s="292">
        <f>[3]Milch!$BG48</f>
        <v>17.645797286814819</v>
      </c>
      <c r="Z66" s="290">
        <f>[3]Milch!$BH48</f>
        <v>18.895002595441461</v>
      </c>
      <c r="AA66" s="290">
        <f>[3]Milch!$BI48</f>
        <v>12.311322620505885</v>
      </c>
      <c r="AB66" s="292"/>
      <c r="AC66" s="292">
        <f>[3]Milch!$AH48</f>
        <v>21.426810472356969</v>
      </c>
      <c r="AD66" s="292">
        <f>[3]Milch!$AI48</f>
        <v>16.748950278212259</v>
      </c>
      <c r="AE66" s="290">
        <f>[3]Milch!$AL48</f>
        <v>24.772250199038144</v>
      </c>
      <c r="AF66" s="290">
        <f>[3]Milch!$AM48</f>
        <v>18.458243870275311</v>
      </c>
      <c r="AG66" s="292">
        <f>[3]Milch!$AR48</f>
        <v>9.2024433053852022</v>
      </c>
      <c r="AH66" s="292">
        <f>[3]Milch!$AS48</f>
        <v>7.410477615028725</v>
      </c>
      <c r="AI66" s="290">
        <f>[3]Milch!$AN48</f>
        <v>16.193961671331284</v>
      </c>
      <c r="AJ66" s="290">
        <f>[3]Milch!$AO48</f>
        <v>11.405704483546156</v>
      </c>
      <c r="AK66" s="292">
        <f>[3]Milch!$AP48</f>
        <v>31.243369855922701</v>
      </c>
      <c r="AL66" s="292">
        <f>[3]Milch!$AQ48</f>
        <v>20.709833029736867</v>
      </c>
      <c r="AM66" s="290">
        <f>[3]Milch!$AJ48</f>
        <v>24.88507151533592</v>
      </c>
      <c r="AN66" s="290">
        <f>[3]Milch!$AK48</f>
        <v>19.153515931842566</v>
      </c>
      <c r="AO66" s="292"/>
      <c r="AP66" s="292">
        <f>[3]Milch!$CD48</f>
        <v>4.1482764792512734</v>
      </c>
      <c r="AQ66" s="292">
        <f>[3]Milch!$CE48</f>
        <v>3.5116107144579494</v>
      </c>
      <c r="AR66" s="290">
        <f>[3]Milch!$BZ48</f>
        <v>4.8246269120023975</v>
      </c>
      <c r="AS66" s="290">
        <f>[3]Milch!$CA48</f>
        <v>4.1926223620745509</v>
      </c>
      <c r="AT66" s="292">
        <f>[3]Milch!$CB48</f>
        <v>5.4893301203771996</v>
      </c>
      <c r="AU66" s="292">
        <f>[3]Milch!$CC48</f>
        <v>4.5500754779596262</v>
      </c>
      <c r="AV66" s="290">
        <f>[3]Milch!$CF48</f>
        <v>4.7110122680370505</v>
      </c>
      <c r="AW66" s="290">
        <f>[3]Milch!$CG48</f>
        <v>3.8301950663942779</v>
      </c>
      <c r="AX66" s="435"/>
      <c r="AY66" s="218">
        <f>[3]Milch!$A48</f>
        <v>44075</v>
      </c>
      <c r="AZ66" s="405" t="str">
        <f>'Früchte Daten'!BQ64</f>
        <v>5 W 36-40/20</v>
      </c>
      <c r="BA66" s="527">
        <f>[3]Milch!$CX48</f>
        <v>5035.3164000000006</v>
      </c>
      <c r="BB66" s="527">
        <f>[3]Milch!$CY48</f>
        <v>25913.063200000001</v>
      </c>
      <c r="BC66" s="355">
        <f>[3]Milch!$AD48</f>
        <v>3367.7957000000001</v>
      </c>
      <c r="BD66" s="355">
        <f>[3]Milch!$AE48</f>
        <v>5765.5987999999998</v>
      </c>
      <c r="BE66" s="356">
        <f>[3]Milch!$AF48</f>
        <v>1529.6179</v>
      </c>
      <c r="BF66" s="356">
        <f>[3]Milch!$AG48</f>
        <v>17488.641800000001</v>
      </c>
      <c r="BG66" s="355"/>
      <c r="BH66" s="355">
        <f>[3]Milch!$CV48</f>
        <v>188.94239999999999</v>
      </c>
      <c r="BI66" s="355">
        <f>[3]Milch!$CW48</f>
        <v>4084.1572000000001</v>
      </c>
      <c r="BJ66" s="356">
        <f>[3]Milch!$BT48</f>
        <v>44.028800000000004</v>
      </c>
      <c r="BK66" s="356">
        <f>[3]Milch!$BU48</f>
        <v>1172.2443999999998</v>
      </c>
      <c r="BL66" s="355">
        <f>[3]Milch!$BV48</f>
        <v>14.263999999999999</v>
      </c>
      <c r="BM66" s="355">
        <f>[3]Milch!$BW48</f>
        <v>1159.1126000000002</v>
      </c>
      <c r="BN66" s="356">
        <f>[3]Milch!$BX48</f>
        <v>71.872500000000002</v>
      </c>
      <c r="BO66" s="356">
        <f>[3]Milch!$BY48</f>
        <v>949.94899999999996</v>
      </c>
      <c r="BP66" s="355"/>
      <c r="BQ66" s="355">
        <f>[3]Milch!$CT48</f>
        <v>160.83720000000002</v>
      </c>
      <c r="BR66" s="355">
        <f>[3]Milch!$CU48</f>
        <v>1650.2384999999999</v>
      </c>
      <c r="BS66" s="356">
        <f>[3]Milch!$BJ48</f>
        <v>116.2136</v>
      </c>
      <c r="BT66" s="356">
        <f>[3]Milch!$BK48</f>
        <v>422.19749999999999</v>
      </c>
      <c r="BU66" s="355">
        <f>[3]Milch!$BL48</f>
        <v>21.190999999999999</v>
      </c>
      <c r="BV66" s="355">
        <f>[3]Milch!$BM48</f>
        <v>1117.4392</v>
      </c>
      <c r="BW66" s="355"/>
      <c r="BX66" s="356">
        <f>[3]Milch!$CP48</f>
        <v>610.52780000000007</v>
      </c>
      <c r="BY66" s="356">
        <f>[3]Milch!$CQ48</f>
        <v>9627.3778999999995</v>
      </c>
      <c r="BZ66" s="355">
        <f>[3]Milch!AT48</f>
        <v>29.067</v>
      </c>
      <c r="CA66" s="355">
        <f>[3]Milch!AU48</f>
        <v>291.79159999999996</v>
      </c>
      <c r="CB66" s="356">
        <f>[3]Milch!AX48</f>
        <v>61.797199999999997</v>
      </c>
      <c r="CC66" s="356">
        <f>[3]Milch!AY48</f>
        <v>867.81630000000007</v>
      </c>
      <c r="CD66" s="355">
        <f>[3]Milch!BD48</f>
        <v>28.6006</v>
      </c>
      <c r="CE66" s="355">
        <f>[3]Milch!BE48</f>
        <v>519.99620000000004</v>
      </c>
      <c r="CF66" s="356">
        <f>[3]Milch!AZ48</f>
        <v>104.9032</v>
      </c>
      <c r="CG66" s="356">
        <f>[3]Milch!BA48</f>
        <v>1286.9456</v>
      </c>
      <c r="CH66" s="355">
        <f>[3]Milch!BB48</f>
        <v>46.363999999999997</v>
      </c>
      <c r="CI66" s="355">
        <f>[3]Milch!BC48</f>
        <v>449.11590000000001</v>
      </c>
      <c r="CJ66" s="356">
        <f>[3]Milch!AV48</f>
        <v>42.067900000000002</v>
      </c>
      <c r="CK66" s="356">
        <f>[3]Milch!AW48</f>
        <v>921.43140000000005</v>
      </c>
      <c r="CL66" s="355"/>
      <c r="CM66" s="355">
        <f>[3]Milch!$CR48</f>
        <v>1850.3005000000001</v>
      </c>
      <c r="CN66" s="355">
        <f>[3]Milch!$CS48</f>
        <v>9112.3870999999999</v>
      </c>
      <c r="CO66" s="356">
        <f>[3]Milch!$CL48</f>
        <v>854.27170000000001</v>
      </c>
      <c r="CP66" s="356">
        <f>[3]Milch!$CM48</f>
        <v>2353.5115000000001</v>
      </c>
      <c r="CQ66" s="355">
        <f>[3]Milch!$CH48</f>
        <v>233.5575</v>
      </c>
      <c r="CR66" s="355">
        <f>[3]Milch!$CI48</f>
        <v>1517.5372</v>
      </c>
      <c r="CS66" s="356">
        <f>[3]Milch!$CJ48</f>
        <v>165.6626</v>
      </c>
      <c r="CT66" s="356">
        <f>[3]Milch!$CK48</f>
        <v>790.69439999999997</v>
      </c>
      <c r="CU66" s="355">
        <f>[3]Milch!$CN48</f>
        <v>374.24079999999998</v>
      </c>
      <c r="CV66" s="355">
        <f>[3]Milch!$CO48</f>
        <v>2490.2597999999998</v>
      </c>
    </row>
    <row r="67" spans="2:100" s="217" customFormat="1" ht="12.75" x14ac:dyDescent="0.2">
      <c r="B67" s="218">
        <f>[3]Milch!$A49</f>
        <v>44044</v>
      </c>
      <c r="C67" s="290">
        <f>[3]Milch!$B49</f>
        <v>88.609967999999995</v>
      </c>
      <c r="D67" s="290">
        <f>[3]Milch!$C49</f>
        <v>67.057169999999999</v>
      </c>
      <c r="E67" s="290">
        <f t="shared" si="14"/>
        <v>21.552797999999996</v>
      </c>
      <c r="F67" s="415">
        <f t="shared" si="19"/>
        <v>0.32140929896087167</v>
      </c>
      <c r="G67" s="291"/>
      <c r="H67" s="355">
        <f>[3]Milch!$E49</f>
        <v>16827</v>
      </c>
      <c r="I67" s="355">
        <f>[3]Milch!$F49</f>
        <v>241313</v>
      </c>
      <c r="J67" s="308">
        <f t="shared" si="18"/>
        <v>6.5185558224219411E-2</v>
      </c>
      <c r="K67" s="308"/>
      <c r="L67" s="218">
        <f>[3]Milch!$A49</f>
        <v>44044</v>
      </c>
      <c r="M67" s="405" t="str">
        <f>'Früchte Daten'!BQ65</f>
        <v>4 W 32-35/20</v>
      </c>
      <c r="N67" s="290">
        <f>[3]Milch!$Z49</f>
        <v>1.9059161599935441</v>
      </c>
      <c r="O67" s="290">
        <f>[3]Milch!$AA49</f>
        <v>1.6191043025562677</v>
      </c>
      <c r="P67" s="292">
        <f>[3]Milch!$AB49</f>
        <v>1.7492081993357071</v>
      </c>
      <c r="Q67" s="292">
        <f>[3]Milch!$AC49</f>
        <v>1.2926198410066603</v>
      </c>
      <c r="R67" s="290">
        <f>[3]Milch!$BN49</f>
        <v>12.262971805022513</v>
      </c>
      <c r="S67" s="290">
        <f>[3]Milch!$BO49</f>
        <v>7.5275220733845334</v>
      </c>
      <c r="T67" s="292">
        <f>[3]Milch!$BP49</f>
        <v>10.344736584889063</v>
      </c>
      <c r="U67" s="292">
        <f>[3]Milch!$BQ49</f>
        <v>6.6245026620177487</v>
      </c>
      <c r="V67" s="290">
        <f>[3]Milch!$BR49</f>
        <v>6.1622804906558128</v>
      </c>
      <c r="W67" s="290">
        <f>[3]Milch!$BS49</f>
        <v>4.1796339710595198</v>
      </c>
      <c r="X67" s="292">
        <f>[3]Milch!$BF49</f>
        <v>21.139879890669711</v>
      </c>
      <c r="Y67" s="292">
        <f>[3]Milch!$BG49</f>
        <v>17.681544906578676</v>
      </c>
      <c r="Z67" s="290">
        <f>[3]Milch!$BH49</f>
        <v>18.891229193341868</v>
      </c>
      <c r="AA67" s="290">
        <f>[3]Milch!$BI49</f>
        <v>12.525093237061546</v>
      </c>
      <c r="AB67" s="292"/>
      <c r="AC67" s="292">
        <f>[3]Milch!$AH49</f>
        <v>20.865033619189358</v>
      </c>
      <c r="AD67" s="292">
        <f>[3]Milch!$AI49</f>
        <v>17.617572234554615</v>
      </c>
      <c r="AE67" s="290">
        <f>[3]Milch!$AL49</f>
        <v>25.473384613861583</v>
      </c>
      <c r="AF67" s="290">
        <f>[3]Milch!$AM49</f>
        <v>18.050654601981016</v>
      </c>
      <c r="AG67" s="292">
        <f>[3]Milch!$AR49</f>
        <v>9.217027903018451</v>
      </c>
      <c r="AH67" s="292">
        <f>[3]Milch!$AS49</f>
        <v>7.22556777372876</v>
      </c>
      <c r="AI67" s="290">
        <f>[3]Milch!$AN49</f>
        <v>15.813742920819589</v>
      </c>
      <c r="AJ67" s="290">
        <f>[3]Milch!$AO49</f>
        <v>11.812085204885074</v>
      </c>
      <c r="AK67" s="292">
        <f>[3]Milch!$AP49</f>
        <v>29.111653849156781</v>
      </c>
      <c r="AL67" s="292">
        <f>[3]Milch!$AQ49</f>
        <v>20.812881760185117</v>
      </c>
      <c r="AM67" s="290">
        <f>[3]Milch!$AJ49</f>
        <v>21.90177627167461</v>
      </c>
      <c r="AN67" s="290">
        <f>[3]Milch!$AK49</f>
        <v>19.214978829485354</v>
      </c>
      <c r="AO67" s="292"/>
      <c r="AP67" s="292">
        <f>[3]Milch!$CD49</f>
        <v>4.1110507951893061</v>
      </c>
      <c r="AQ67" s="292">
        <f>[3]Milch!$CE49</f>
        <v>3.5762912142118521</v>
      </c>
      <c r="AR67" s="290">
        <f>[3]Milch!$BZ49</f>
        <v>4.7529329065473362</v>
      </c>
      <c r="AS67" s="290">
        <f>[3]Milch!$CA49</f>
        <v>4.2023574835091866</v>
      </c>
      <c r="AT67" s="292">
        <f>[3]Milch!$CB49</f>
        <v>5.4206255492649165</v>
      </c>
      <c r="AU67" s="292">
        <f>[3]Milch!$CC49</f>
        <v>4.5345945062256439</v>
      </c>
      <c r="AV67" s="290">
        <f>[3]Milch!$CF49</f>
        <v>4.6622047367670616</v>
      </c>
      <c r="AW67" s="290">
        <f>[3]Milch!$CG49</f>
        <v>3.8151265694327758</v>
      </c>
      <c r="AX67" s="435"/>
      <c r="AY67" s="218">
        <f>[3]Milch!$A49</f>
        <v>44044</v>
      </c>
      <c r="AZ67" s="405" t="str">
        <f>'Früchte Daten'!BQ65</f>
        <v>4 W 32-35/20</v>
      </c>
      <c r="BA67" s="527">
        <f>[3]Milch!$CX49</f>
        <v>4066.5441000000001</v>
      </c>
      <c r="BB67" s="527">
        <f>[3]Milch!$CY49</f>
        <v>21583.663700000001</v>
      </c>
      <c r="BC67" s="355">
        <f>[3]Milch!$AD49</f>
        <v>2775.7869999999998</v>
      </c>
      <c r="BD67" s="355">
        <f>[3]Milch!$AE49</f>
        <v>4856.7918</v>
      </c>
      <c r="BE67" s="356">
        <f>[3]Milch!$AF49</f>
        <v>1194.0821000000001</v>
      </c>
      <c r="BF67" s="356">
        <f>[3]Milch!$AG49</f>
        <v>14530.998599999999</v>
      </c>
      <c r="BG67" s="355"/>
      <c r="BH67" s="355">
        <f>[3]Milch!$CV49</f>
        <v>147.18610000000001</v>
      </c>
      <c r="BI67" s="355">
        <f>[3]Milch!$CW49</f>
        <v>3209.9803999999999</v>
      </c>
      <c r="BJ67" s="356">
        <f>[3]Milch!$BT49</f>
        <v>33.091000000000001</v>
      </c>
      <c r="BK67" s="356">
        <f>[3]Milch!$BU49</f>
        <v>948.39330000000007</v>
      </c>
      <c r="BL67" s="355">
        <f>[3]Milch!$BV49</f>
        <v>10.231</v>
      </c>
      <c r="BM67" s="355">
        <f>[3]Milch!$BW49</f>
        <v>843.06349999999998</v>
      </c>
      <c r="BN67" s="356">
        <f>[3]Milch!$BX49</f>
        <v>58.175199999999997</v>
      </c>
      <c r="BO67" s="356">
        <f>[3]Milch!$BY49</f>
        <v>779.44110000000001</v>
      </c>
      <c r="BP67" s="355"/>
      <c r="BQ67" s="355">
        <f>[3]Milch!$CT49</f>
        <v>109.825</v>
      </c>
      <c r="BR67" s="355">
        <f>[3]Milch!$CU49</f>
        <v>1263.0363</v>
      </c>
      <c r="BS67" s="356">
        <f>[3]Milch!$BJ49</f>
        <v>77.929000000000002</v>
      </c>
      <c r="BT67" s="356">
        <f>[3]Milch!$BK49</f>
        <v>320.93849999999998</v>
      </c>
      <c r="BU67" s="355">
        <f>[3]Milch!$BL49</f>
        <v>15.62</v>
      </c>
      <c r="BV67" s="355">
        <f>[3]Milch!$BM49</f>
        <v>844.99659999999994</v>
      </c>
      <c r="BW67" s="355"/>
      <c r="BX67" s="356">
        <f>[3]Milch!$CP49</f>
        <v>567.42969999999991</v>
      </c>
      <c r="BY67" s="356">
        <f>[3]Milch!$CQ49</f>
        <v>7781.6579000000002</v>
      </c>
      <c r="BZ67" s="355">
        <f>[3]Milch!AT49</f>
        <v>20.6281</v>
      </c>
      <c r="CA67" s="355">
        <f>[3]Milch!AU49</f>
        <v>222.089</v>
      </c>
      <c r="CB67" s="356">
        <f>[3]Milch!AX49</f>
        <v>50.506500000000003</v>
      </c>
      <c r="CC67" s="356">
        <f>[3]Milch!AY49</f>
        <v>743.65800000000002</v>
      </c>
      <c r="CD67" s="355">
        <f>[3]Milch!BD49</f>
        <v>27.613499999999998</v>
      </c>
      <c r="CE67" s="355">
        <f>[3]Milch!BE49</f>
        <v>487.44329999999997</v>
      </c>
      <c r="CF67" s="356">
        <f>[3]Milch!AZ49</f>
        <v>135.32640000000001</v>
      </c>
      <c r="CG67" s="356">
        <f>[3]Milch!BA49</f>
        <v>1396.9246000000001</v>
      </c>
      <c r="CH67" s="355">
        <f>[3]Milch!BB49</f>
        <v>40.985599999999998</v>
      </c>
      <c r="CI67" s="355">
        <f>[3]Milch!BC49</f>
        <v>371.3064</v>
      </c>
      <c r="CJ67" s="356">
        <f>[3]Milch!AV49</f>
        <v>22.220700000000001</v>
      </c>
      <c r="CK67" s="356">
        <f>[3]Milch!AW49</f>
        <v>344.01620000000003</v>
      </c>
      <c r="CL67" s="355"/>
      <c r="CM67" s="355">
        <f>[3]Milch!$CR49</f>
        <v>1623.6861999999999</v>
      </c>
      <c r="CN67" s="355">
        <f>[3]Milch!$CS49</f>
        <v>7643.0519000000004</v>
      </c>
      <c r="CO67" s="356">
        <f>[3]Milch!$CL49</f>
        <v>781.62519999999995</v>
      </c>
      <c r="CP67" s="356">
        <f>[3]Milch!$CM49</f>
        <v>2062.7289999999998</v>
      </c>
      <c r="CQ67" s="355">
        <f>[3]Milch!$CH49</f>
        <v>213.8152</v>
      </c>
      <c r="CR67" s="355">
        <f>[3]Milch!$CI49</f>
        <v>1320.4928</v>
      </c>
      <c r="CS67" s="356">
        <f>[3]Milch!$CJ49</f>
        <v>147.69739999999999</v>
      </c>
      <c r="CT67" s="356">
        <f>[3]Milch!$CK49</f>
        <v>657.5625</v>
      </c>
      <c r="CU67" s="355">
        <f>[3]Milch!$CN49</f>
        <v>299.47429999999997</v>
      </c>
      <c r="CV67" s="355">
        <f>[3]Milch!$CO49</f>
        <v>2025.5009</v>
      </c>
    </row>
    <row r="68" spans="2:100" s="217" customFormat="1" ht="12.75" x14ac:dyDescent="0.2">
      <c r="B68" s="218">
        <f>[3]Milch!$A50</f>
        <v>44013</v>
      </c>
      <c r="C68" s="290">
        <f>[3]Milch!$B50</f>
        <v>85.655997999999997</v>
      </c>
      <c r="D68" s="290">
        <f>[3]Milch!$C50</f>
        <v>66.209590000000006</v>
      </c>
      <c r="E68" s="290">
        <f t="shared" si="14"/>
        <v>19.446407999999991</v>
      </c>
      <c r="F68" s="415">
        <f t="shared" si="19"/>
        <v>0.29370983871067602</v>
      </c>
      <c r="G68" s="291"/>
      <c r="H68" s="355">
        <f>[3]Milch!$E50</f>
        <v>18193</v>
      </c>
      <c r="I68" s="355">
        <f>[3]Milch!$F50</f>
        <v>246902</v>
      </c>
      <c r="J68" s="308">
        <f t="shared" si="18"/>
        <v>6.8628227616514839E-2</v>
      </c>
      <c r="K68" s="308"/>
      <c r="L68" s="218">
        <f>[3]Milch!$A50</f>
        <v>44013</v>
      </c>
      <c r="M68" s="405" t="str">
        <f>'Früchte Daten'!BQ66</f>
        <v>4 W 28-31/20</v>
      </c>
      <c r="N68" s="290">
        <f>[3]Milch!$Z50</f>
        <v>1.906043133986361</v>
      </c>
      <c r="O68" s="290">
        <f>[3]Milch!$AA50</f>
        <v>1.6095806250787823</v>
      </c>
      <c r="P68" s="292">
        <f>[3]Milch!$AB50</f>
        <v>1.8077431885969175</v>
      </c>
      <c r="Q68" s="292">
        <f>[3]Milch!$AC50</f>
        <v>1.2935919604143853</v>
      </c>
      <c r="R68" s="290">
        <f>[3]Milch!$BN50</f>
        <v>12.247738241788303</v>
      </c>
      <c r="S68" s="290">
        <f>[3]Milch!$BO50</f>
        <v>7.4666581181029228</v>
      </c>
      <c r="T68" s="292">
        <f>[3]Milch!$BP50</f>
        <v>10.265215409163437</v>
      </c>
      <c r="U68" s="292">
        <f>[3]Milch!$BQ50</f>
        <v>6.7044295966139869</v>
      </c>
      <c r="V68" s="290">
        <f>[3]Milch!$BR50</f>
        <v>6.2313712729701498</v>
      </c>
      <c r="W68" s="290">
        <f>[3]Milch!$BS50</f>
        <v>4.1677079619639859</v>
      </c>
      <c r="X68" s="292">
        <f>[3]Milch!$BF50</f>
        <v>20.834162773683001</v>
      </c>
      <c r="Y68" s="292">
        <f>[3]Milch!$BG50</f>
        <v>17.669369047289184</v>
      </c>
      <c r="Z68" s="290">
        <f>[3]Milch!$BH50</f>
        <v>18.883349950149551</v>
      </c>
      <c r="AA68" s="290">
        <f>[3]Milch!$BI50</f>
        <v>12.66039238444583</v>
      </c>
      <c r="AB68" s="292"/>
      <c r="AC68" s="292">
        <f>[3]Milch!$AH50</f>
        <v>21.816235908955992</v>
      </c>
      <c r="AD68" s="292">
        <f>[3]Milch!$AI50</f>
        <v>16.268506840218027</v>
      </c>
      <c r="AE68" s="290">
        <f>[3]Milch!$AL50</f>
        <v>24.85853605060349</v>
      </c>
      <c r="AF68" s="290">
        <f>[3]Milch!$AM50</f>
        <v>18.164619097162667</v>
      </c>
      <c r="AG68" s="292">
        <f>[3]Milch!$AR50</f>
        <v>9.1588199362880029</v>
      </c>
      <c r="AH68" s="292">
        <f>[3]Milch!$AS50</f>
        <v>7.4000385135855833</v>
      </c>
      <c r="AI68" s="290">
        <f>[3]Milch!$AN50</f>
        <v>15.761209932067137</v>
      </c>
      <c r="AJ68" s="290">
        <f>[3]Milch!$AO50</f>
        <v>11.766688867439486</v>
      </c>
      <c r="AK68" s="292">
        <f>[3]Milch!$AP50</f>
        <v>31.560021979040471</v>
      </c>
      <c r="AL68" s="292">
        <f>[3]Milch!$AQ50</f>
        <v>20.858954756154347</v>
      </c>
      <c r="AM68" s="290">
        <f>[3]Milch!$AJ50</f>
        <v>24.248397669025596</v>
      </c>
      <c r="AN68" s="290">
        <f>[3]Milch!$AK50</f>
        <v>18.306168259941806</v>
      </c>
      <c r="AO68" s="292"/>
      <c r="AP68" s="292">
        <f>[3]Milch!$CD50</f>
        <v>4.11030075031666</v>
      </c>
      <c r="AQ68" s="292">
        <f>[3]Milch!$CE50</f>
        <v>3.4231950162301414</v>
      </c>
      <c r="AR68" s="290">
        <f>[3]Milch!$BZ50</f>
        <v>4.7194510590630188</v>
      </c>
      <c r="AS68" s="290">
        <f>[3]Milch!$CA50</f>
        <v>4.2618480046313634</v>
      </c>
      <c r="AT68" s="292">
        <f>[3]Milch!$CB50</f>
        <v>5.5243348106300427</v>
      </c>
      <c r="AU68" s="292">
        <f>[3]Milch!$CC50</f>
        <v>4.4796735729369823</v>
      </c>
      <c r="AV68" s="290">
        <f>[3]Milch!$CF50</f>
        <v>4.7525240787468297</v>
      </c>
      <c r="AW68" s="290">
        <f>[3]Milch!$CG50</f>
        <v>3.7066510463077886</v>
      </c>
      <c r="AX68" s="435"/>
      <c r="AY68" s="218">
        <f>[3]Milch!$A50</f>
        <v>44013</v>
      </c>
      <c r="AZ68" s="405" t="str">
        <f>'Früchte Daten'!BQ66</f>
        <v>4 W 28-31/20</v>
      </c>
      <c r="BA68" s="527">
        <f>[3]Milch!$CX50</f>
        <v>3446.0156000000002</v>
      </c>
      <c r="BB68" s="527">
        <f>[3]Milch!$CY50</f>
        <v>19315.8256</v>
      </c>
      <c r="BC68" s="355">
        <f>[3]Milch!$AD50</f>
        <v>2371.6287000000002</v>
      </c>
      <c r="BD68" s="355">
        <f>[3]Milch!$AE50</f>
        <v>4310.9254000000001</v>
      </c>
      <c r="BE68" s="356">
        <f>[3]Milch!$AF50</f>
        <v>1006.4226</v>
      </c>
      <c r="BF68" s="356">
        <f>[3]Milch!$AG50</f>
        <v>13172.3406</v>
      </c>
      <c r="BG68" s="355"/>
      <c r="BH68" s="355">
        <f>[3]Milch!$CV50</f>
        <v>129.88200000000001</v>
      </c>
      <c r="BI68" s="355">
        <f>[3]Milch!$CW50</f>
        <v>2896.076</v>
      </c>
      <c r="BJ68" s="356">
        <f>[3]Milch!$BT50</f>
        <v>30.706199999999999</v>
      </c>
      <c r="BK68" s="356">
        <f>[3]Milch!$BU50</f>
        <v>885.91880000000003</v>
      </c>
      <c r="BL68" s="355">
        <f>[3]Milch!$BV50</f>
        <v>8.7739999999999991</v>
      </c>
      <c r="BM68" s="355">
        <f>[3]Milch!$BW50</f>
        <v>723.96659999999997</v>
      </c>
      <c r="BN68" s="356">
        <f>[3]Milch!$BX50</f>
        <v>52.551900000000003</v>
      </c>
      <c r="BO68" s="356">
        <f>[3]Milch!$BY50</f>
        <v>701.51409999999998</v>
      </c>
      <c r="BP68" s="355"/>
      <c r="BQ68" s="355">
        <f>[3]Milch!$CT50</f>
        <v>103.9337</v>
      </c>
      <c r="BR68" s="355">
        <f>[3]Milch!$CU50</f>
        <v>1160.5738999999999</v>
      </c>
      <c r="BS68" s="356">
        <f>[3]Milch!$BJ50</f>
        <v>77.361399999999989</v>
      </c>
      <c r="BT68" s="356">
        <f>[3]Milch!$BK50</f>
        <v>295.9366</v>
      </c>
      <c r="BU68" s="355">
        <f>[3]Milch!$BL50</f>
        <v>12.036</v>
      </c>
      <c r="BV68" s="355">
        <f>[3]Milch!$BM50</f>
        <v>771.62080000000003</v>
      </c>
      <c r="BW68" s="355"/>
      <c r="BX68" s="356">
        <f>[3]Milch!$CP50</f>
        <v>507.31609999999995</v>
      </c>
      <c r="BY68" s="356">
        <f>[3]Milch!$CQ50</f>
        <v>7185.8235000000004</v>
      </c>
      <c r="BZ68" s="355">
        <f>[3]Milch!AT50</f>
        <v>17.1829</v>
      </c>
      <c r="CA68" s="355">
        <f>[3]Milch!AU50</f>
        <v>258.55170000000004</v>
      </c>
      <c r="CB68" s="356">
        <f>[3]Milch!AX50</f>
        <v>45.609499999999997</v>
      </c>
      <c r="CC68" s="356">
        <f>[3]Milch!AY50</f>
        <v>662.90790000000004</v>
      </c>
      <c r="CD68" s="355">
        <f>[3]Milch!BD50</f>
        <v>25.866400000000002</v>
      </c>
      <c r="CE68" s="355">
        <f>[3]Milch!BE50</f>
        <v>419.0729</v>
      </c>
      <c r="CF68" s="356">
        <f>[3]Milch!AZ50</f>
        <v>118.8232</v>
      </c>
      <c r="CG68" s="356">
        <f>[3]Milch!BA50</f>
        <v>1351.6046000000001</v>
      </c>
      <c r="CH68" s="355">
        <f>[3]Milch!BB50</f>
        <v>30.210599999999999</v>
      </c>
      <c r="CI68" s="355">
        <f>[3]Milch!BC50</f>
        <v>310.3295</v>
      </c>
      <c r="CJ68" s="356">
        <f>[3]Milch!AV50</f>
        <v>11.6861</v>
      </c>
      <c r="CK68" s="356">
        <f>[3]Milch!AW50</f>
        <v>289.47709999999995</v>
      </c>
      <c r="CL68" s="355"/>
      <c r="CM68" s="355">
        <f>[3]Milch!$CR50</f>
        <v>1405.9902</v>
      </c>
      <c r="CN68" s="355">
        <f>[3]Milch!$CS50</f>
        <v>7062.2442999999994</v>
      </c>
      <c r="CO68" s="356">
        <f>[3]Milch!$CL50</f>
        <v>687.88290000000006</v>
      </c>
      <c r="CP68" s="356">
        <f>[3]Milch!$CM50</f>
        <v>1971.4553999999998</v>
      </c>
      <c r="CQ68" s="355">
        <f>[3]Milch!$CH50</f>
        <v>189.5213</v>
      </c>
      <c r="CR68" s="355">
        <f>[3]Milch!$CI50</f>
        <v>1164.0631000000001</v>
      </c>
      <c r="CS68" s="356">
        <f>[3]Milch!$CJ50</f>
        <v>123.19799999999999</v>
      </c>
      <c r="CT68" s="356">
        <f>[3]Milch!$CK50</f>
        <v>594.57080000000008</v>
      </c>
      <c r="CU68" s="355">
        <f>[3]Milch!$CN50</f>
        <v>253.00320000000002</v>
      </c>
      <c r="CV68" s="355">
        <f>[3]Milch!$CO50</f>
        <v>1861.4168999999999</v>
      </c>
    </row>
    <row r="69" spans="2:100" s="217" customFormat="1" ht="12.75" x14ac:dyDescent="0.2">
      <c r="B69" s="218">
        <f>[3]Milch!$A51</f>
        <v>43983</v>
      </c>
      <c r="C69" s="290">
        <f>[3]Milch!$B51</f>
        <v>79.769954999999996</v>
      </c>
      <c r="D69" s="290">
        <f>[3]Milch!$C51</f>
        <v>64.116202000000001</v>
      </c>
      <c r="E69" s="290">
        <f t="shared" si="14"/>
        <v>15.653752999999995</v>
      </c>
      <c r="F69" s="415">
        <f t="shared" si="19"/>
        <v>0.24414660431695556</v>
      </c>
      <c r="G69" s="291"/>
      <c r="H69" s="355">
        <f>[3]Milch!$E51</f>
        <v>19989</v>
      </c>
      <c r="I69" s="355">
        <f>[3]Milch!$F51</f>
        <v>251741</v>
      </c>
      <c r="J69" s="308">
        <f t="shared" si="18"/>
        <v>7.3561991682920547E-2</v>
      </c>
      <c r="K69" s="308"/>
      <c r="L69" s="218">
        <f>[3]Milch!$A51</f>
        <v>43983</v>
      </c>
      <c r="M69" s="405" t="str">
        <f>'Früchte Daten'!BQ67</f>
        <v>5 W 23-27/20</v>
      </c>
      <c r="N69" s="290">
        <f>[3]Milch!$Z51</f>
        <v>1.9079477070479962</v>
      </c>
      <c r="O69" s="290">
        <f>[3]Milch!$AA51</f>
        <v>1.6234637040349518</v>
      </c>
      <c r="P69" s="292">
        <f>[3]Milch!$AB51</f>
        <v>1.7088085280220184</v>
      </c>
      <c r="Q69" s="292">
        <f>[3]Milch!$AC51</f>
        <v>1.2858385736520912</v>
      </c>
      <c r="R69" s="290">
        <f>[3]Milch!$BN51</f>
        <v>12.201646271678845</v>
      </c>
      <c r="S69" s="290">
        <f>[3]Milch!$BO51</f>
        <v>7.766858031472009</v>
      </c>
      <c r="T69" s="292">
        <f>[3]Milch!$BP51</f>
        <v>10.427950813636699</v>
      </c>
      <c r="U69" s="292">
        <f>[3]Milch!$BQ51</f>
        <v>6.5922141338765066</v>
      </c>
      <c r="V69" s="290">
        <f>[3]Milch!$BR51</f>
        <v>6.1741955412729217</v>
      </c>
      <c r="W69" s="290">
        <f>[3]Milch!$BS51</f>
        <v>4.2254997492185584</v>
      </c>
      <c r="X69" s="292">
        <f>[3]Milch!$BF51</f>
        <v>20.636241103525528</v>
      </c>
      <c r="Y69" s="292">
        <f>[3]Milch!$BG51</f>
        <v>17.094713177204767</v>
      </c>
      <c r="Z69" s="290">
        <f>[3]Milch!$BH51</f>
        <v>18.903222403881653</v>
      </c>
      <c r="AA69" s="290">
        <f>[3]Milch!$BI51</f>
        <v>12.002545892074378</v>
      </c>
      <c r="AB69" s="292"/>
      <c r="AC69" s="292">
        <f>[3]Milch!$AH51</f>
        <v>20.167252397262626</v>
      </c>
      <c r="AD69" s="292">
        <f>[3]Milch!$AI51</f>
        <v>17.235701137713512</v>
      </c>
      <c r="AE69" s="290">
        <f>[3]Milch!$AL51</f>
        <v>24.739627406959677</v>
      </c>
      <c r="AF69" s="290">
        <f>[3]Milch!$AM51</f>
        <v>18.73087183897794</v>
      </c>
      <c r="AG69" s="292">
        <f>[3]Milch!$AR51</f>
        <v>9.1906303154883187</v>
      </c>
      <c r="AH69" s="292">
        <f>[3]Milch!$AS51</f>
        <v>7.4730084474017158</v>
      </c>
      <c r="AI69" s="290">
        <f>[3]Milch!$AN51</f>
        <v>15.496334614124194</v>
      </c>
      <c r="AJ69" s="290">
        <f>[3]Milch!$AO51</f>
        <v>11.685077522388324</v>
      </c>
      <c r="AK69" s="292">
        <f>[3]Milch!$AP51</f>
        <v>32.902805078388369</v>
      </c>
      <c r="AL69" s="292">
        <f>[3]Milch!$AQ51</f>
        <v>20.308616260683117</v>
      </c>
      <c r="AM69" s="290">
        <f>[3]Milch!$AJ51</f>
        <v>26.295630725863283</v>
      </c>
      <c r="AN69" s="290">
        <f>[3]Milch!$AK51</f>
        <v>19.240324809691696</v>
      </c>
      <c r="AO69" s="292"/>
      <c r="AP69" s="292">
        <f>[3]Milch!$CD51</f>
        <v>4.0623263055570114</v>
      </c>
      <c r="AQ69" s="292">
        <f>[3]Milch!$CE51</f>
        <v>3.5262440073389851</v>
      </c>
      <c r="AR69" s="290">
        <f>[3]Milch!$BZ51</f>
        <v>4.9676796896548394</v>
      </c>
      <c r="AS69" s="290">
        <f>[3]Milch!$CA51</f>
        <v>4.1611279756955488</v>
      </c>
      <c r="AT69" s="292">
        <f>[3]Milch!$CB51</f>
        <v>5.4944969610347343</v>
      </c>
      <c r="AU69" s="292">
        <f>[3]Milch!$CC51</f>
        <v>4.5258427135234491</v>
      </c>
      <c r="AV69" s="290">
        <f>[3]Milch!$CF51</f>
        <v>4.6097161277888201</v>
      </c>
      <c r="AW69" s="290">
        <f>[3]Milch!$CG51</f>
        <v>3.7130422015060187</v>
      </c>
      <c r="AX69" s="435"/>
      <c r="AY69" s="218">
        <f>[3]Milch!$A51</f>
        <v>43983</v>
      </c>
      <c r="AZ69" s="405" t="str">
        <f>'Früchte Daten'!BQ67</f>
        <v>5 W 23-27/20</v>
      </c>
      <c r="BA69" s="527">
        <f>[3]Milch!$CX51</f>
        <v>5073.7924999999996</v>
      </c>
      <c r="BB69" s="527">
        <f>[3]Milch!$CY51</f>
        <v>27085.631600000001</v>
      </c>
      <c r="BC69" s="355">
        <f>[3]Milch!$AD51</f>
        <v>3405.3155000000002</v>
      </c>
      <c r="BD69" s="355">
        <f>[3]Milch!$AE51</f>
        <v>5883.0217000000002</v>
      </c>
      <c r="BE69" s="356">
        <f>[3]Milch!$AF51</f>
        <v>1576.1873000000001</v>
      </c>
      <c r="BF69" s="356">
        <f>[3]Milch!$AG51</f>
        <v>18583.920399999999</v>
      </c>
      <c r="BG69" s="355"/>
      <c r="BH69" s="355">
        <f>[3]Milch!$CV51</f>
        <v>198.74629999999999</v>
      </c>
      <c r="BI69" s="355">
        <f>[3]Milch!$CW51</f>
        <v>4180.3585000000003</v>
      </c>
      <c r="BJ69" s="356">
        <f>[3]Milch!$BT51</f>
        <v>45.436</v>
      </c>
      <c r="BK69" s="356">
        <f>[3]Milch!$BU51</f>
        <v>1230.808</v>
      </c>
      <c r="BL69" s="355">
        <f>[3]Milch!$BV51</f>
        <v>13.581</v>
      </c>
      <c r="BM69" s="355">
        <f>[3]Milch!$BW51</f>
        <v>1139.2798</v>
      </c>
      <c r="BN69" s="356">
        <f>[3]Milch!$BX51</f>
        <v>75.429600000000008</v>
      </c>
      <c r="BO69" s="356">
        <f>[3]Milch!$BY51</f>
        <v>958.00549999999998</v>
      </c>
      <c r="BP69" s="355"/>
      <c r="BQ69" s="355">
        <f>[3]Milch!$CT51</f>
        <v>159.38239999999999</v>
      </c>
      <c r="BR69" s="355">
        <f>[3]Milch!$CU51</f>
        <v>1766.2445</v>
      </c>
      <c r="BS69" s="356">
        <f>[3]Milch!$BJ51</f>
        <v>118.5582</v>
      </c>
      <c r="BT69" s="356">
        <f>[3]Milch!$BK51</f>
        <v>419.6755</v>
      </c>
      <c r="BU69" s="355">
        <f>[3]Milch!$BL51</f>
        <v>18.960999999999999</v>
      </c>
      <c r="BV69" s="355">
        <f>[3]Milch!$BM51</f>
        <v>1221.6543000000001</v>
      </c>
      <c r="BW69" s="355"/>
      <c r="BX69" s="356">
        <f>[3]Milch!$CP51</f>
        <v>694.26940000000002</v>
      </c>
      <c r="BY69" s="356">
        <f>[3]Milch!$CQ51</f>
        <v>9843.2453000000005</v>
      </c>
      <c r="BZ69" s="355">
        <f>[3]Milch!AT51</f>
        <v>29.137400000000003</v>
      </c>
      <c r="CA69" s="355">
        <f>[3]Milch!AU51</f>
        <v>312.4864</v>
      </c>
      <c r="CB69" s="356">
        <f>[3]Milch!AX51</f>
        <v>74.118399999999994</v>
      </c>
      <c r="CC69" s="356">
        <f>[3]Milch!AY51</f>
        <v>914.34430000000009</v>
      </c>
      <c r="CD69" s="355">
        <f>[3]Milch!BD51</f>
        <v>33.275400000000005</v>
      </c>
      <c r="CE69" s="355">
        <f>[3]Milch!BE51</f>
        <v>595.02319999999997</v>
      </c>
      <c r="CF69" s="356">
        <f>[3]Milch!AZ51</f>
        <v>167.52670000000001</v>
      </c>
      <c r="CG69" s="356">
        <f>[3]Milch!BA51</f>
        <v>1707.0617</v>
      </c>
      <c r="CH69" s="355">
        <f>[3]Milch!BB51</f>
        <v>42.123599999999996</v>
      </c>
      <c r="CI69" s="355">
        <f>[3]Milch!BC51</f>
        <v>496.37890000000004</v>
      </c>
      <c r="CJ69" s="356">
        <f>[3]Milch!AV51</f>
        <v>13.3386</v>
      </c>
      <c r="CK69" s="356">
        <f>[3]Milch!AW51</f>
        <v>332.34229999999997</v>
      </c>
      <c r="CL69" s="355"/>
      <c r="CM69" s="355">
        <f>[3]Milch!$CR51</f>
        <v>1983.5139999999999</v>
      </c>
      <c r="CN69" s="355">
        <f>[3]Milch!$CS51</f>
        <v>9611.3820999999989</v>
      </c>
      <c r="CO69" s="356">
        <f>[3]Milch!$CL51</f>
        <v>942.09980000000007</v>
      </c>
      <c r="CP69" s="356">
        <f>[3]Milch!$CM51</f>
        <v>2604.6651000000002</v>
      </c>
      <c r="CQ69" s="355">
        <f>[3]Milch!$CH51</f>
        <v>269.01659999999998</v>
      </c>
      <c r="CR69" s="355">
        <f>[3]Milch!$CI51</f>
        <v>1645.2623999999998</v>
      </c>
      <c r="CS69" s="356">
        <f>[3]Milch!$CJ51</f>
        <v>169.59720000000002</v>
      </c>
      <c r="CT69" s="356">
        <f>[3]Milch!$CK51</f>
        <v>798.0915</v>
      </c>
      <c r="CU69" s="355">
        <f>[3]Milch!$CN51</f>
        <v>376.68709999999999</v>
      </c>
      <c r="CV69" s="355">
        <f>[3]Milch!$CO51</f>
        <v>2602.3858</v>
      </c>
    </row>
    <row r="70" spans="2:100" s="217" customFormat="1" ht="12.75" x14ac:dyDescent="0.2">
      <c r="B70" s="218">
        <f>[3]Milch!$A52</f>
        <v>43952</v>
      </c>
      <c r="C70" s="290">
        <f>[3]Milch!$B52</f>
        <v>74.596412999999998</v>
      </c>
      <c r="D70" s="290">
        <f>[3]Milch!$C52</f>
        <v>61.776386000000002</v>
      </c>
      <c r="E70" s="290">
        <f t="shared" si="14"/>
        <v>12.820026999999996</v>
      </c>
      <c r="F70" s="415">
        <f t="shared" si="19"/>
        <v>0.20752309790346102</v>
      </c>
      <c r="G70" s="291"/>
      <c r="H70" s="355">
        <f>[3]Milch!$E52</f>
        <v>22495</v>
      </c>
      <c r="I70" s="355">
        <f>[3]Milch!$F52</f>
        <v>291829</v>
      </c>
      <c r="J70" s="308">
        <f t="shared" si="18"/>
        <v>7.1566281925656325E-2</v>
      </c>
      <c r="K70" s="308"/>
      <c r="L70" s="218">
        <f>[3]Milch!$A52</f>
        <v>43952</v>
      </c>
      <c r="M70" s="405" t="str">
        <f>'Früchte Daten'!BQ68</f>
        <v>4 W 19-22/20</v>
      </c>
      <c r="N70" s="290">
        <f>[3]Milch!$Z52</f>
        <v>1.9126160960743506</v>
      </c>
      <c r="O70" s="290">
        <f>[3]Milch!$AA52</f>
        <v>1.6185652335138978</v>
      </c>
      <c r="P70" s="292">
        <f>[3]Milch!$AB52</f>
        <v>1.6991785749293951</v>
      </c>
      <c r="Q70" s="292">
        <f>[3]Milch!$AC52</f>
        <v>1.3104044676469675</v>
      </c>
      <c r="R70" s="290">
        <f>[3]Milch!$BN52</f>
        <v>12.303385694848931</v>
      </c>
      <c r="S70" s="290">
        <f>[3]Milch!$BO52</f>
        <v>7.5101858083407649</v>
      </c>
      <c r="T70" s="292">
        <f>[3]Milch!$BP52</f>
        <v>10.727898822940146</v>
      </c>
      <c r="U70" s="292">
        <f>[3]Milch!$BQ52</f>
        <v>6.8525191150517433</v>
      </c>
      <c r="V70" s="290">
        <f>[3]Milch!$BR52</f>
        <v>6.1410506373813227</v>
      </c>
      <c r="W70" s="290">
        <f>[3]Milch!$BS52</f>
        <v>4.1441856729785602</v>
      </c>
      <c r="X70" s="292">
        <f>[3]Milch!$BF52</f>
        <v>20.919429535375489</v>
      </c>
      <c r="Y70" s="292">
        <f>[3]Milch!$BG52</f>
        <v>17.054167527752476</v>
      </c>
      <c r="Z70" s="290">
        <f>[3]Milch!$BH52</f>
        <v>18.913529524173516</v>
      </c>
      <c r="AA70" s="290">
        <f>[3]Milch!$BI52</f>
        <v>12.043106369728189</v>
      </c>
      <c r="AB70" s="292"/>
      <c r="AC70" s="292">
        <f>[3]Milch!$AH52</f>
        <v>21.39627242821415</v>
      </c>
      <c r="AD70" s="292">
        <f>[3]Milch!$AI52</f>
        <v>16.868765732476039</v>
      </c>
      <c r="AE70" s="290">
        <f>[3]Milch!$AL52</f>
        <v>25.508771986216825</v>
      </c>
      <c r="AF70" s="290">
        <f>[3]Milch!$AM52</f>
        <v>18.639126976739195</v>
      </c>
      <c r="AG70" s="292">
        <f>[3]Milch!$AR52</f>
        <v>9.0148395522145641</v>
      </c>
      <c r="AH70" s="292">
        <f>[3]Milch!$AS52</f>
        <v>7.1561359673027578</v>
      </c>
      <c r="AI70" s="290">
        <f>[3]Milch!$AN52</f>
        <v>16.391256694238734</v>
      </c>
      <c r="AJ70" s="290">
        <f>[3]Milch!$AO52</f>
        <v>11.612050734888934</v>
      </c>
      <c r="AK70" s="292">
        <f>[3]Milch!$AP52</f>
        <v>34.71223836101202</v>
      </c>
      <c r="AL70" s="292">
        <f>[3]Milch!$AQ52</f>
        <v>21.160770152217729</v>
      </c>
      <c r="AM70" s="290">
        <f>[3]Milch!$AJ52</f>
        <v>27.086114264093833</v>
      </c>
      <c r="AN70" s="290">
        <f>[3]Milch!$AK52</f>
        <v>19.373427503062548</v>
      </c>
      <c r="AO70" s="292"/>
      <c r="AP70" s="292">
        <f>[3]Milch!$CD52</f>
        <v>4.0768401052655463</v>
      </c>
      <c r="AQ70" s="292">
        <f>[3]Milch!$CE52</f>
        <v>3.4757414153519597</v>
      </c>
      <c r="AR70" s="290">
        <f>[3]Milch!$BZ52</f>
        <v>4.892073068472504</v>
      </c>
      <c r="AS70" s="290">
        <f>[3]Milch!$CA52</f>
        <v>4.2057672533125592</v>
      </c>
      <c r="AT70" s="292">
        <f>[3]Milch!$CB52</f>
        <v>5.5366912106273585</v>
      </c>
      <c r="AU70" s="292">
        <f>[3]Milch!$CC52</f>
        <v>4.5102903250287163</v>
      </c>
      <c r="AV70" s="290">
        <f>[3]Milch!$CF52</f>
        <v>4.5936182457660983</v>
      </c>
      <c r="AW70" s="290">
        <f>[3]Milch!$CG52</f>
        <v>3.7460005712849815</v>
      </c>
      <c r="AX70" s="435"/>
      <c r="AY70" s="218">
        <f>[3]Milch!$A52</f>
        <v>43952</v>
      </c>
      <c r="AZ70" s="405" t="str">
        <f>'Früchte Daten'!BQ68</f>
        <v>4 W 19-22/20</v>
      </c>
      <c r="BA70" s="527">
        <f>[3]Milch!$CX52</f>
        <v>4587.7307999999994</v>
      </c>
      <c r="BB70" s="527">
        <f>[3]Milch!$CY52</f>
        <v>24368.164000000001</v>
      </c>
      <c r="BC70" s="355">
        <f>[3]Milch!$AD52</f>
        <v>3039.8207000000002</v>
      </c>
      <c r="BD70" s="355">
        <f>[3]Milch!$AE52</f>
        <v>5288.8244000000004</v>
      </c>
      <c r="BE70" s="356">
        <f>[3]Milch!$AF52</f>
        <v>1473.1228000000001</v>
      </c>
      <c r="BF70" s="356">
        <f>[3]Milch!$AG52</f>
        <v>16749.040499999999</v>
      </c>
      <c r="BG70" s="355"/>
      <c r="BH70" s="355">
        <f>[3]Milch!$CV52</f>
        <v>179.5026</v>
      </c>
      <c r="BI70" s="355">
        <f>[3]Milch!$CW52</f>
        <v>4063.6127000000001</v>
      </c>
      <c r="BJ70" s="356">
        <f>[3]Milch!$BT52</f>
        <v>44.466500000000003</v>
      </c>
      <c r="BK70" s="356">
        <f>[3]Milch!$BU52</f>
        <v>1314.3973999999998</v>
      </c>
      <c r="BL70" s="355">
        <f>[3]Milch!$BV52</f>
        <v>13.5762</v>
      </c>
      <c r="BM70" s="355">
        <f>[3]Milch!$BW52</f>
        <v>1058.0143999999998</v>
      </c>
      <c r="BN70" s="356">
        <f>[3]Milch!$BX52</f>
        <v>59.752300000000005</v>
      </c>
      <c r="BO70" s="356">
        <f>[3]Milch!$BY52</f>
        <v>845.47789999999998</v>
      </c>
      <c r="BP70" s="355"/>
      <c r="BQ70" s="355">
        <f>[3]Milch!$CT52</f>
        <v>154.13939999999999</v>
      </c>
      <c r="BR70" s="355">
        <f>[3]Milch!$CU52</f>
        <v>1658.3423</v>
      </c>
      <c r="BS70" s="356">
        <f>[3]Milch!$BJ52</f>
        <v>108.9568</v>
      </c>
      <c r="BT70" s="356">
        <f>[3]Milch!$BK52</f>
        <v>391.947</v>
      </c>
      <c r="BU70" s="355">
        <f>[3]Milch!$BL52</f>
        <v>20.931999999999999</v>
      </c>
      <c r="BV70" s="355">
        <f>[3]Milch!$BM52</f>
        <v>1149.0506</v>
      </c>
      <c r="BW70" s="355"/>
      <c r="BX70" s="356">
        <f>[3]Milch!$CP52</f>
        <v>587.3066</v>
      </c>
      <c r="BY70" s="356">
        <f>[3]Milch!$CQ52</f>
        <v>9094.4485000000004</v>
      </c>
      <c r="BZ70" s="355">
        <f>[3]Milch!AT52</f>
        <v>19.272599999999997</v>
      </c>
      <c r="CA70" s="355">
        <f>[3]Milch!AU52</f>
        <v>285.238</v>
      </c>
      <c r="CB70" s="356">
        <f>[3]Milch!AX52</f>
        <v>62.220800000000004</v>
      </c>
      <c r="CC70" s="356">
        <f>[3]Milch!AY52</f>
        <v>801.40819999999997</v>
      </c>
      <c r="CD70" s="355">
        <f>[3]Milch!BD52</f>
        <v>30.782599999999999</v>
      </c>
      <c r="CE70" s="355">
        <f>[3]Milch!BE52</f>
        <v>536.85259999999994</v>
      </c>
      <c r="CF70" s="356">
        <f>[3]Milch!AZ52</f>
        <v>122.62410000000001</v>
      </c>
      <c r="CG70" s="356">
        <f>[3]Milch!BA52</f>
        <v>1564.1071000000002</v>
      </c>
      <c r="CH70" s="355">
        <f>[3]Milch!BB52</f>
        <v>35.153400000000005</v>
      </c>
      <c r="CI70" s="355">
        <f>[3]Milch!BC52</f>
        <v>456.22149999999999</v>
      </c>
      <c r="CJ70" s="356">
        <f>[3]Milch!AV52</f>
        <v>9.2505000000000006</v>
      </c>
      <c r="CK70" s="356">
        <f>[3]Milch!AW52</f>
        <v>311.42349999999999</v>
      </c>
      <c r="CL70" s="355"/>
      <c r="CM70" s="355">
        <f>[3]Milch!$CR52</f>
        <v>1816.7012999999999</v>
      </c>
      <c r="CN70" s="355">
        <f>[3]Milch!$CS52</f>
        <v>8824.6034</v>
      </c>
      <c r="CO70" s="356">
        <f>[3]Milch!$CL52</f>
        <v>881.58</v>
      </c>
      <c r="CP70" s="356">
        <f>[3]Milch!$CM52</f>
        <v>2406.4614999999999</v>
      </c>
      <c r="CQ70" s="355">
        <f>[3]Milch!$CH52</f>
        <v>235.5325</v>
      </c>
      <c r="CR70" s="355">
        <f>[3]Milch!$CI52</f>
        <v>1550.6514999999999</v>
      </c>
      <c r="CS70" s="356">
        <f>[3]Milch!$CJ52</f>
        <v>183.1951</v>
      </c>
      <c r="CT70" s="356">
        <f>[3]Milch!$CK52</f>
        <v>777.43899999999996</v>
      </c>
      <c r="CU70" s="355">
        <f>[3]Milch!$CN52</f>
        <v>343.3476</v>
      </c>
      <c r="CV70" s="355">
        <f>[3]Milch!$CO52</f>
        <v>2304.9792000000002</v>
      </c>
    </row>
    <row r="71" spans="2:100" s="217" customFormat="1" ht="12.75" x14ac:dyDescent="0.2">
      <c r="B71" s="218">
        <f>[3]Milch!$A53</f>
        <v>43922</v>
      </c>
      <c r="C71" s="290">
        <f>[3]Milch!$B53</f>
        <v>74.461434999999994</v>
      </c>
      <c r="D71" s="290">
        <f>[3]Milch!$C53</f>
        <v>62.273077999999998</v>
      </c>
      <c r="E71" s="290">
        <f t="shared" si="14"/>
        <v>12.188356999999996</v>
      </c>
      <c r="F71" s="415">
        <f t="shared" si="19"/>
        <v>0.1957243385335794</v>
      </c>
      <c r="G71" s="291"/>
      <c r="H71" s="355">
        <f>[3]Milch!$E53</f>
        <v>23426</v>
      </c>
      <c r="I71" s="355">
        <f>[3]Milch!$F53</f>
        <v>292840</v>
      </c>
      <c r="J71" s="308">
        <f t="shared" si="18"/>
        <v>7.4070560857000117E-2</v>
      </c>
      <c r="K71" s="308"/>
      <c r="L71" s="218">
        <f>[3]Milch!$A53</f>
        <v>43922</v>
      </c>
      <c r="M71" s="405" t="str">
        <f>'Früchte Daten'!BQ69</f>
        <v>4 W 15-18/20</v>
      </c>
      <c r="N71" s="290">
        <f>[3]Milch!$Z53</f>
        <v>1.9190837730725403</v>
      </c>
      <c r="O71" s="290">
        <f>[3]Milch!$AA53</f>
        <v>1.623754575490576</v>
      </c>
      <c r="P71" s="292">
        <f>[3]Milch!$AB53</f>
        <v>1.7399487926086452</v>
      </c>
      <c r="Q71" s="292">
        <f>[3]Milch!$AC53</f>
        <v>1.3479870411524164</v>
      </c>
      <c r="R71" s="290">
        <f>[3]Milch!$BN53</f>
        <v>12.351964830653774</v>
      </c>
      <c r="S71" s="290">
        <f>[3]Milch!$BO53</f>
        <v>7.8329074338179021</v>
      </c>
      <c r="T71" s="292">
        <f>[3]Milch!$BP53</f>
        <v>10.543151673212396</v>
      </c>
      <c r="U71" s="292">
        <f>[3]Milch!$BQ53</f>
        <v>6.8492939650494096</v>
      </c>
      <c r="V71" s="290">
        <f>[3]Milch!$BR53</f>
        <v>6.0504488714728861</v>
      </c>
      <c r="W71" s="290">
        <f>[3]Milch!$BS53</f>
        <v>4.1257412530444668</v>
      </c>
      <c r="X71" s="292">
        <f>[3]Milch!$BF53</f>
        <v>20.979738702281708</v>
      </c>
      <c r="Y71" s="292">
        <f>[3]Milch!$BG53</f>
        <v>17.117108774987742</v>
      </c>
      <c r="Z71" s="290">
        <f>[3]Milch!$BH53</f>
        <v>18.805067314459556</v>
      </c>
      <c r="AA71" s="290">
        <f>[3]Milch!$BI53</f>
        <v>12.090631932844028</v>
      </c>
      <c r="AB71" s="292"/>
      <c r="AC71" s="292">
        <f>[3]Milch!$AH53</f>
        <v>21.872761362587614</v>
      </c>
      <c r="AD71" s="292">
        <f>[3]Milch!$AI53</f>
        <v>17.209423558313976</v>
      </c>
      <c r="AE71" s="290">
        <f>[3]Milch!$AL53</f>
        <v>24.871923153892336</v>
      </c>
      <c r="AF71" s="290">
        <f>[3]Milch!$AM53</f>
        <v>18.290982002972029</v>
      </c>
      <c r="AG71" s="292">
        <f>[3]Milch!$AR53</f>
        <v>9.3073057658859391</v>
      </c>
      <c r="AH71" s="292">
        <f>[3]Milch!$AS53</f>
        <v>7.3888793810212121</v>
      </c>
      <c r="AI71" s="290">
        <f>[3]Milch!$AN53</f>
        <v>16.544376120271831</v>
      </c>
      <c r="AJ71" s="290">
        <f>[3]Milch!$AO53</f>
        <v>11.50081527890767</v>
      </c>
      <c r="AK71" s="292">
        <f>[3]Milch!$AP53</f>
        <v>34.177992078355501</v>
      </c>
      <c r="AL71" s="292">
        <f>[3]Milch!$AQ53</f>
        <v>21.529548957696402</v>
      </c>
      <c r="AM71" s="290">
        <f>[3]Milch!$AJ53</f>
        <v>26.518885649945428</v>
      </c>
      <c r="AN71" s="290">
        <f>[3]Milch!$AK53</f>
        <v>19.474845900936803</v>
      </c>
      <c r="AO71" s="292"/>
      <c r="AP71" s="292">
        <f>[3]Milch!$CD53</f>
        <v>4.1098093791268706</v>
      </c>
      <c r="AQ71" s="292">
        <f>[3]Milch!$CE53</f>
        <v>3.4622188267111556</v>
      </c>
      <c r="AR71" s="290">
        <f>[3]Milch!$BZ53</f>
        <v>4.7811546487905376</v>
      </c>
      <c r="AS71" s="290">
        <f>[3]Milch!$CA53</f>
        <v>4.2530705620276041</v>
      </c>
      <c r="AT71" s="292">
        <f>[3]Milch!$CB53</f>
        <v>5.679002387308639</v>
      </c>
      <c r="AU71" s="292">
        <f>[3]Milch!$CC53</f>
        <v>4.5603248083741201</v>
      </c>
      <c r="AV71" s="290">
        <f>[3]Milch!$CF53</f>
        <v>4.7293107732635713</v>
      </c>
      <c r="AW71" s="290">
        <f>[3]Milch!$CG53</f>
        <v>3.7932344021448037</v>
      </c>
      <c r="AX71" s="435"/>
      <c r="AY71" s="218">
        <f>[3]Milch!$A53</f>
        <v>43922</v>
      </c>
      <c r="AZ71" s="405" t="str">
        <f>'Früchte Daten'!BQ69</f>
        <v>4 W 15-18/20</v>
      </c>
      <c r="BA71" s="527">
        <f>[3]Milch!$CX53</f>
        <v>4640.3754000000008</v>
      </c>
      <c r="BB71" s="527">
        <f>[3]Milch!$CY53</f>
        <v>23865.632000000001</v>
      </c>
      <c r="BC71" s="355">
        <f>[3]Milch!$AD53</f>
        <v>3109.5135</v>
      </c>
      <c r="BD71" s="355">
        <f>[3]Milch!$AE53</f>
        <v>5397.4267</v>
      </c>
      <c r="BE71" s="356">
        <f>[3]Milch!$AF53</f>
        <v>1408.7809999999999</v>
      </c>
      <c r="BF71" s="356">
        <f>[3]Milch!$AG53</f>
        <v>15971.9758</v>
      </c>
      <c r="BG71" s="355"/>
      <c r="BH71" s="355">
        <f>[3]Milch!$CV53</f>
        <v>178.05079999999998</v>
      </c>
      <c r="BI71" s="355">
        <f>[3]Milch!$CW53</f>
        <v>3865.4650000000001</v>
      </c>
      <c r="BJ71" s="356">
        <f>[3]Milch!$BT53</f>
        <v>40.535299999999999</v>
      </c>
      <c r="BK71" s="356">
        <f>[3]Milch!$BU53</f>
        <v>1168.9376999999999</v>
      </c>
      <c r="BL71" s="355">
        <f>[3]Milch!$BV53</f>
        <v>12.960100000000001</v>
      </c>
      <c r="BM71" s="355">
        <f>[3]Milch!$BW53</f>
        <v>1092.5309</v>
      </c>
      <c r="BN71" s="356">
        <f>[3]Milch!$BX53</f>
        <v>60.251100000000001</v>
      </c>
      <c r="BO71" s="356">
        <f>[3]Milch!$BY53</f>
        <v>766.47239999999999</v>
      </c>
      <c r="BP71" s="355"/>
      <c r="BQ71" s="355">
        <f>[3]Milch!$CT53</f>
        <v>147.42449999999999</v>
      </c>
      <c r="BR71" s="355">
        <f>[3]Milch!$CU53</f>
        <v>1701.3238999999999</v>
      </c>
      <c r="BS71" s="356">
        <f>[3]Milch!$BJ53</f>
        <v>104.8995</v>
      </c>
      <c r="BT71" s="356">
        <f>[3]Milch!$BK53</f>
        <v>396.55440000000004</v>
      </c>
      <c r="BU71" s="355">
        <f>[3]Milch!$BL53</f>
        <v>22.023499999999999</v>
      </c>
      <c r="BV71" s="355">
        <f>[3]Milch!$BM53</f>
        <v>1189.6723</v>
      </c>
      <c r="BW71" s="355"/>
      <c r="BX71" s="356">
        <f>[3]Milch!$CP53</f>
        <v>572.76649999999995</v>
      </c>
      <c r="BY71" s="356">
        <f>[3]Milch!$CQ53</f>
        <v>8840.6666999999998</v>
      </c>
      <c r="BZ71" s="355">
        <f>[3]Milch!AT53</f>
        <v>20.587299999999999</v>
      </c>
      <c r="CA71" s="355">
        <f>[3]Milch!AU53</f>
        <v>275.00440000000003</v>
      </c>
      <c r="CB71" s="356">
        <f>[3]Milch!AX53</f>
        <v>71.956800000000001</v>
      </c>
      <c r="CC71" s="356">
        <f>[3]Milch!AY53</f>
        <v>867.42100000000005</v>
      </c>
      <c r="CD71" s="355">
        <f>[3]Milch!BD53</f>
        <v>30.5868</v>
      </c>
      <c r="CE71" s="355">
        <f>[3]Milch!BE53</f>
        <v>501.92349999999999</v>
      </c>
      <c r="CF71" s="356">
        <f>[3]Milch!AZ53</f>
        <v>108.56739999999999</v>
      </c>
      <c r="CG71" s="356">
        <f>[3]Milch!BA53</f>
        <v>1451.0985000000001</v>
      </c>
      <c r="CH71" s="355">
        <f>[3]Milch!BB53</f>
        <v>40.420900000000003</v>
      </c>
      <c r="CI71" s="355">
        <f>[3]Milch!BC53</f>
        <v>443.04270000000002</v>
      </c>
      <c r="CJ71" s="356">
        <f>[3]Milch!AV53</f>
        <v>14.476600000000001</v>
      </c>
      <c r="CK71" s="356">
        <f>[3]Milch!AW53</f>
        <v>337.88329999999996</v>
      </c>
      <c r="CL71" s="355"/>
      <c r="CM71" s="355">
        <f>[3]Milch!$CR53</f>
        <v>1853.2807</v>
      </c>
      <c r="CN71" s="355">
        <f>[3]Milch!$CS53</f>
        <v>8811.0246999999999</v>
      </c>
      <c r="CO71" s="356">
        <f>[3]Milch!$CL53</f>
        <v>886.34050000000002</v>
      </c>
      <c r="CP71" s="356">
        <f>[3]Milch!$CM53</f>
        <v>2416.6547</v>
      </c>
      <c r="CQ71" s="355">
        <f>[3]Milch!$CH53</f>
        <v>239.73870000000002</v>
      </c>
      <c r="CR71" s="355">
        <f>[3]Milch!$CI53</f>
        <v>1518.9076</v>
      </c>
      <c r="CS71" s="356">
        <f>[3]Milch!$CJ53</f>
        <v>193.39770000000001</v>
      </c>
      <c r="CT71" s="356">
        <f>[3]Milch!$CK53</f>
        <v>737.7396</v>
      </c>
      <c r="CU71" s="355">
        <f>[3]Milch!$CN53</f>
        <v>341.65969999999999</v>
      </c>
      <c r="CV71" s="355">
        <f>[3]Milch!$CO53</f>
        <v>2320.1378999999997</v>
      </c>
    </row>
    <row r="72" spans="2:100" s="217" customFormat="1" ht="12.75" x14ac:dyDescent="0.2">
      <c r="B72" s="218">
        <f>[3]Milch!$A54</f>
        <v>43891</v>
      </c>
      <c r="C72" s="290">
        <f>[3]Milch!$B54</f>
        <v>74.021287000000001</v>
      </c>
      <c r="D72" s="290">
        <f>[3]Milch!$C54</f>
        <v>62.546349999999997</v>
      </c>
      <c r="E72" s="290">
        <f t="shared" si="14"/>
        <v>11.474937000000004</v>
      </c>
      <c r="F72" s="415">
        <f t="shared" si="19"/>
        <v>0.18346293588674656</v>
      </c>
      <c r="G72" s="291"/>
      <c r="H72" s="355">
        <f>[3]Milch!$E54</f>
        <v>22249</v>
      </c>
      <c r="I72" s="355">
        <f>[3]Milch!$F54</f>
        <v>285763</v>
      </c>
      <c r="J72" s="308">
        <f t="shared" si="18"/>
        <v>7.2234198667584376E-2</v>
      </c>
      <c r="K72" s="308"/>
      <c r="L72" s="218">
        <f>[3]Milch!$A54</f>
        <v>43891</v>
      </c>
      <c r="M72" s="405" t="str">
        <f>'Früchte Daten'!BQ70</f>
        <v>5 W 10-14/20</v>
      </c>
      <c r="N72" s="290">
        <f>[3]Milch!$Z54</f>
        <v>1.9116481693127958</v>
      </c>
      <c r="O72" s="290">
        <f>[3]Milch!$AA54</f>
        <v>1.6157106730659065</v>
      </c>
      <c r="P72" s="292">
        <f>[3]Milch!$AB54</f>
        <v>1.7674530498648493</v>
      </c>
      <c r="Q72" s="292">
        <f>[3]Milch!$AC54</f>
        <v>1.3108909500344719</v>
      </c>
      <c r="R72" s="290">
        <f>[3]Milch!$BN54</f>
        <v>12.383029981450139</v>
      </c>
      <c r="S72" s="290">
        <f>[3]Milch!$BO54</f>
        <v>7.5768338465404232</v>
      </c>
      <c r="T72" s="292">
        <f>[3]Milch!$BP54</f>
        <v>10.559325484969643</v>
      </c>
      <c r="U72" s="292">
        <f>[3]Milch!$BQ54</f>
        <v>6.6189510522320818</v>
      </c>
      <c r="V72" s="290">
        <f>[3]Milch!$BR54</f>
        <v>6.075055044254122</v>
      </c>
      <c r="W72" s="290">
        <f>[3]Milch!$BS54</f>
        <v>4.1753069683176243</v>
      </c>
      <c r="X72" s="292">
        <f>[3]Milch!$BF54</f>
        <v>20.272835143419243</v>
      </c>
      <c r="Y72" s="292">
        <f>[3]Milch!$BG54</f>
        <v>17.178332647852905</v>
      </c>
      <c r="Z72" s="290">
        <f>[3]Milch!$BH54</f>
        <v>18.04369221206392</v>
      </c>
      <c r="AA72" s="290">
        <f>[3]Milch!$BI54</f>
        <v>12.141767688273417</v>
      </c>
      <c r="AB72" s="292"/>
      <c r="AC72" s="292">
        <f>[3]Milch!$AH54</f>
        <v>19.566505130830055</v>
      </c>
      <c r="AD72" s="292">
        <f>[3]Milch!$AI54</f>
        <v>16.524522082536969</v>
      </c>
      <c r="AE72" s="290">
        <f>[3]Milch!$AL54</f>
        <v>24.555360449742999</v>
      </c>
      <c r="AF72" s="290">
        <f>[3]Milch!$AM54</f>
        <v>17.718721793648651</v>
      </c>
      <c r="AG72" s="292">
        <f>[3]Milch!$AR54</f>
        <v>9.4234014005021525</v>
      </c>
      <c r="AH72" s="292">
        <f>[3]Milch!$AS54</f>
        <v>7.3961155915193064</v>
      </c>
      <c r="AI72" s="290">
        <f>[3]Milch!$AN54</f>
        <v>16.042627889017499</v>
      </c>
      <c r="AJ72" s="290">
        <f>[3]Milch!$AO54</f>
        <v>10.963562565285063</v>
      </c>
      <c r="AK72" s="292">
        <f>[3]Milch!$AP54</f>
        <v>31.817146135562659</v>
      </c>
      <c r="AL72" s="292">
        <f>[3]Milch!$AQ54</f>
        <v>20.639193728785315</v>
      </c>
      <c r="AM72" s="290">
        <f>[3]Milch!$AJ54</f>
        <v>22.480459751201213</v>
      </c>
      <c r="AN72" s="290">
        <f>[3]Milch!$AK54</f>
        <v>19.249687555883654</v>
      </c>
      <c r="AO72" s="292"/>
      <c r="AP72" s="292">
        <f>[3]Milch!$CD54</f>
        <v>4.0697232647811141</v>
      </c>
      <c r="AQ72" s="292">
        <f>[3]Milch!$CE54</f>
        <v>3.5049389919420411</v>
      </c>
      <c r="AR72" s="290">
        <f>[3]Milch!$BZ54</f>
        <v>4.8076197684283777</v>
      </c>
      <c r="AS72" s="290">
        <f>[3]Milch!$CA54</f>
        <v>4.3014041836624219</v>
      </c>
      <c r="AT72" s="292">
        <f>[3]Milch!$CB54</f>
        <v>5.564811463328172</v>
      </c>
      <c r="AU72" s="292">
        <f>[3]Milch!$CC54</f>
        <v>4.5418984113747589</v>
      </c>
      <c r="AV72" s="290">
        <f>[3]Milch!$CF54</f>
        <v>4.8603579423206487</v>
      </c>
      <c r="AW72" s="290">
        <f>[3]Milch!$CG54</f>
        <v>3.6990972221478153</v>
      </c>
      <c r="AX72" s="435"/>
      <c r="AY72" s="218">
        <f>[3]Milch!$A54</f>
        <v>43891</v>
      </c>
      <c r="AZ72" s="405" t="str">
        <f>'Früchte Daten'!BQ70</f>
        <v>5 W 10-14/20</v>
      </c>
      <c r="BA72" s="527">
        <f>[3]Milch!$CX54</f>
        <v>6102.1041999999998</v>
      </c>
      <c r="BB72" s="527">
        <f>[3]Milch!$CY54</f>
        <v>33803.322899999999</v>
      </c>
      <c r="BC72" s="355">
        <f>[3]Milch!$AD54</f>
        <v>3945.8707000000004</v>
      </c>
      <c r="BD72" s="355">
        <f>[3]Milch!$AE54</f>
        <v>7050.5457999999999</v>
      </c>
      <c r="BE72" s="356">
        <f>[3]Milch!$AF54</f>
        <v>2041.3838999999998</v>
      </c>
      <c r="BF72" s="356">
        <f>[3]Milch!$AG54</f>
        <v>23624.3596</v>
      </c>
      <c r="BG72" s="355"/>
      <c r="BH72" s="355">
        <f>[3]Milch!$CV54</f>
        <v>211.31700000000001</v>
      </c>
      <c r="BI72" s="355">
        <f>[3]Milch!$CW54</f>
        <v>5014.2997000000005</v>
      </c>
      <c r="BJ72" s="356">
        <f>[3]Milch!$BT54</f>
        <v>46.738900000000001</v>
      </c>
      <c r="BK72" s="356">
        <f>[3]Milch!$BU54</f>
        <v>1510.6961999999999</v>
      </c>
      <c r="BL72" s="355">
        <f>[3]Milch!$BV54</f>
        <v>16.2072</v>
      </c>
      <c r="BM72" s="355">
        <f>[3]Milch!$BW54</f>
        <v>1462.1014</v>
      </c>
      <c r="BN72" s="356">
        <f>[3]Milch!$BX54</f>
        <v>75.439300000000003</v>
      </c>
      <c r="BO72" s="356">
        <f>[3]Milch!$BY54</f>
        <v>1041.557</v>
      </c>
      <c r="BP72" s="355"/>
      <c r="BQ72" s="355">
        <f>[3]Milch!$CT54</f>
        <v>225.93889999999999</v>
      </c>
      <c r="BR72" s="355">
        <f>[3]Milch!$CU54</f>
        <v>2320.8919000000001</v>
      </c>
      <c r="BS72" s="356">
        <f>[3]Milch!$BJ54</f>
        <v>162.14699999999999</v>
      </c>
      <c r="BT72" s="356">
        <f>[3]Milch!$BK54</f>
        <v>535.8771999999999</v>
      </c>
      <c r="BU72" s="355">
        <f>[3]Milch!$BL54</f>
        <v>38.610999999999997</v>
      </c>
      <c r="BV72" s="355">
        <f>[3]Milch!$BM54</f>
        <v>1650.472</v>
      </c>
      <c r="BW72" s="355"/>
      <c r="BX72" s="356">
        <f>[3]Milch!$CP54</f>
        <v>719.98910000000001</v>
      </c>
      <c r="BY72" s="356">
        <f>[3]Milch!$CQ54</f>
        <v>11156.162</v>
      </c>
      <c r="BZ72" s="355">
        <f>[3]Milch!AT54</f>
        <v>28.621099999999998</v>
      </c>
      <c r="CA72" s="355">
        <f>[3]Milch!AU54</f>
        <v>353.79540000000003</v>
      </c>
      <c r="CB72" s="356">
        <f>[3]Milch!AX54</f>
        <v>87.587800000000001</v>
      </c>
      <c r="CC72" s="356">
        <f>[3]Milch!AY54</f>
        <v>1205.0699</v>
      </c>
      <c r="CD72" s="355">
        <f>[3]Milch!BD54</f>
        <v>34.730400000000003</v>
      </c>
      <c r="CE72" s="355">
        <f>[3]Milch!BE54</f>
        <v>630.78330000000005</v>
      </c>
      <c r="CF72" s="356">
        <f>[3]Milch!AZ54</f>
        <v>112.14019999999999</v>
      </c>
      <c r="CG72" s="356">
        <f>[3]Milch!BA54</f>
        <v>1500.8218999999999</v>
      </c>
      <c r="CH72" s="355">
        <f>[3]Milch!BB54</f>
        <v>57.344699999999996</v>
      </c>
      <c r="CI72" s="355">
        <f>[3]Milch!BC54</f>
        <v>616.28890000000001</v>
      </c>
      <c r="CJ72" s="356">
        <f>[3]Milch!AV54</f>
        <v>36.463200000000001</v>
      </c>
      <c r="CK72" s="356">
        <f>[3]Milch!AW54</f>
        <v>693.96410000000003</v>
      </c>
      <c r="CL72" s="355"/>
      <c r="CM72" s="355">
        <f>[3]Milch!$CR54</f>
        <v>2302.3906000000002</v>
      </c>
      <c r="CN72" s="355">
        <f>[3]Milch!$CS54</f>
        <v>11243.016099999999</v>
      </c>
      <c r="CO72" s="356">
        <f>[3]Milch!$CL54</f>
        <v>1090.9056</v>
      </c>
      <c r="CP72" s="356">
        <f>[3]Milch!$CM54</f>
        <v>2805.7851000000001</v>
      </c>
      <c r="CQ72" s="355">
        <f>[3]Milch!$CH54</f>
        <v>294.90659999999997</v>
      </c>
      <c r="CR72" s="355">
        <f>[3]Milch!$CI54</f>
        <v>1905.5983000000001</v>
      </c>
      <c r="CS72" s="356">
        <f>[3]Milch!$CJ54</f>
        <v>214.38800000000001</v>
      </c>
      <c r="CT72" s="356">
        <f>[3]Milch!$CK54</f>
        <v>949.75199999999995</v>
      </c>
      <c r="CU72" s="355">
        <f>[3]Milch!$CN54</f>
        <v>460.13</v>
      </c>
      <c r="CV72" s="355">
        <f>[3]Milch!$CO54</f>
        <v>3173.2502000000004</v>
      </c>
    </row>
    <row r="73" spans="2:100" s="217" customFormat="1" ht="12.75" x14ac:dyDescent="0.2">
      <c r="B73" s="218">
        <f>[3]Milch!$A55</f>
        <v>43862</v>
      </c>
      <c r="C73" s="290">
        <f>[3]Milch!$B55</f>
        <v>75.850026</v>
      </c>
      <c r="D73" s="290">
        <f>[3]Milch!$C55</f>
        <v>62.851573000000002</v>
      </c>
      <c r="E73" s="290">
        <f t="shared" si="14"/>
        <v>12.998452999999998</v>
      </c>
      <c r="F73" s="415">
        <f t="shared" si="19"/>
        <v>0.20681189633869623</v>
      </c>
      <c r="G73" s="291"/>
      <c r="H73" s="355">
        <f>[3]Milch!$E55</f>
        <v>19463</v>
      </c>
      <c r="I73" s="355">
        <f>[3]Milch!$F55</f>
        <v>258229</v>
      </c>
      <c r="J73" s="308">
        <f t="shared" si="18"/>
        <v>7.0088443311294532E-2</v>
      </c>
      <c r="K73" s="308"/>
      <c r="L73" s="218">
        <f>[3]Milch!$A55</f>
        <v>43862</v>
      </c>
      <c r="M73" s="405" t="str">
        <f>'Früchte Daten'!BQ71</f>
        <v>4 W 06-09/20</v>
      </c>
      <c r="N73" s="290">
        <f>[3]Milch!$Z55</f>
        <v>1.9031673300822198</v>
      </c>
      <c r="O73" s="290">
        <f>[3]Milch!$AA55</f>
        <v>1.6270682487790289</v>
      </c>
      <c r="P73" s="292">
        <f>[3]Milch!$AB55</f>
        <v>1.7882248862129755</v>
      </c>
      <c r="Q73" s="292">
        <f>[3]Milch!$AC55</f>
        <v>1.2901083584978317</v>
      </c>
      <c r="R73" s="290">
        <f>[3]Milch!$BN55</f>
        <v>12.240534266054661</v>
      </c>
      <c r="S73" s="290">
        <f>[3]Milch!$BO55</f>
        <v>7.8381934633876744</v>
      </c>
      <c r="T73" s="292">
        <f>[3]Milch!$BP55</f>
        <v>10.445415210517558</v>
      </c>
      <c r="U73" s="292">
        <f>[3]Milch!$BQ55</f>
        <v>6.3057173912077946</v>
      </c>
      <c r="V73" s="290">
        <f>[3]Milch!$BR55</f>
        <v>6.1509250078677278</v>
      </c>
      <c r="W73" s="290">
        <f>[3]Milch!$BS55</f>
        <v>4.1399117183041438</v>
      </c>
      <c r="X73" s="292">
        <f>[3]Milch!$BF55</f>
        <v>20.064018090935015</v>
      </c>
      <c r="Y73" s="292">
        <f>[3]Milch!$BG55</f>
        <v>17.168938177262291</v>
      </c>
      <c r="Z73" s="290">
        <f>[3]Milch!$BH55</f>
        <v>18.056773266259434</v>
      </c>
      <c r="AA73" s="290">
        <f>[3]Milch!$BI55</f>
        <v>12.120458110555527</v>
      </c>
      <c r="AB73" s="292"/>
      <c r="AC73" s="292">
        <f>[3]Milch!$AH55</f>
        <v>18.791990715881731</v>
      </c>
      <c r="AD73" s="292">
        <f>[3]Milch!$AI55</f>
        <v>15.785088084864558</v>
      </c>
      <c r="AE73" s="290">
        <f>[3]Milch!$AL55</f>
        <v>21.83819286971578</v>
      </c>
      <c r="AF73" s="290">
        <f>[3]Milch!$AM55</f>
        <v>18.25629724165864</v>
      </c>
      <c r="AG73" s="292">
        <f>[3]Milch!$AR55</f>
        <v>9.332270405608412</v>
      </c>
      <c r="AH73" s="292">
        <f>[3]Milch!$AS55</f>
        <v>7.446637109192813</v>
      </c>
      <c r="AI73" s="290">
        <f>[3]Milch!$AN55</f>
        <v>15.579751325464443</v>
      </c>
      <c r="AJ73" s="290">
        <f>[3]Milch!$AO55</f>
        <v>11.032558834721698</v>
      </c>
      <c r="AK73" s="292">
        <f>[3]Milch!$AP55</f>
        <v>33.500363968067468</v>
      </c>
      <c r="AL73" s="292">
        <f>[3]Milch!$AQ55</f>
        <v>19.243808175580774</v>
      </c>
      <c r="AM73" s="290">
        <f>[3]Milch!$AJ55</f>
        <v>25.057287583820568</v>
      </c>
      <c r="AN73" s="290">
        <f>[3]Milch!$AK55</f>
        <v>18.578677051797172</v>
      </c>
      <c r="AO73" s="292"/>
      <c r="AP73" s="292">
        <f>[3]Milch!$CD55</f>
        <v>3.9716974553025595</v>
      </c>
      <c r="AQ73" s="292">
        <f>[3]Milch!$CE55</f>
        <v>3.5211092476467636</v>
      </c>
      <c r="AR73" s="290">
        <f>[3]Milch!$BZ55</f>
        <v>4.7387206213190476</v>
      </c>
      <c r="AS73" s="290">
        <f>[3]Milch!$CA55</f>
        <v>4.3430096387767501</v>
      </c>
      <c r="AT73" s="292">
        <f>[3]Milch!$CB55</f>
        <v>5.428282874638203</v>
      </c>
      <c r="AU73" s="292">
        <f>[3]Milch!$CC55</f>
        <v>4.5583625488617612</v>
      </c>
      <c r="AV73" s="290">
        <f>[3]Milch!$CF55</f>
        <v>4.729273437296821</v>
      </c>
      <c r="AW73" s="290">
        <f>[3]Milch!$CG55</f>
        <v>3.7190993110208477</v>
      </c>
      <c r="AX73" s="435"/>
      <c r="AY73" s="218">
        <f>[3]Milch!$A55</f>
        <v>43862</v>
      </c>
      <c r="AZ73" s="405" t="str">
        <f>'Früchte Daten'!BQ71</f>
        <v>4 W 06-09/20</v>
      </c>
      <c r="BA73" s="527">
        <f>[3]Milch!$CX55</f>
        <v>4188.6270999999997</v>
      </c>
      <c r="BB73" s="527">
        <f>[3]Milch!$CY55</f>
        <v>22276.9846</v>
      </c>
      <c r="BC73" s="355">
        <f>[3]Milch!$AD55</f>
        <v>2875.5481</v>
      </c>
      <c r="BD73" s="355">
        <f>[3]Milch!$AE55</f>
        <v>4991.723</v>
      </c>
      <c r="BE73" s="356">
        <f>[3]Milch!$AF55</f>
        <v>1215.2528</v>
      </c>
      <c r="BF73" s="356">
        <f>[3]Milch!$AG55</f>
        <v>15041.3953</v>
      </c>
      <c r="BG73" s="355"/>
      <c r="BH73" s="355">
        <f>[3]Milch!$CV55</f>
        <v>153.92260000000002</v>
      </c>
      <c r="BI73" s="355">
        <f>[3]Milch!$CW55</f>
        <v>3267.0781000000002</v>
      </c>
      <c r="BJ73" s="356">
        <f>[3]Milch!$BT55</f>
        <v>35.794899999999998</v>
      </c>
      <c r="BK73" s="356">
        <f>[3]Milch!$BU55</f>
        <v>876.81809999999996</v>
      </c>
      <c r="BL73" s="355">
        <f>[3]Milch!$BV55</f>
        <v>12.018000000000001</v>
      </c>
      <c r="BM73" s="355">
        <f>[3]Milch!$BW55</f>
        <v>968.14609999999993</v>
      </c>
      <c r="BN73" s="356">
        <f>[3]Milch!$BX55</f>
        <v>59.102199999999996</v>
      </c>
      <c r="BO73" s="356">
        <f>[3]Milch!$BY55</f>
        <v>791.48910000000001</v>
      </c>
      <c r="BP73" s="355"/>
      <c r="BQ73" s="355">
        <f>[3]Milch!$CT55</f>
        <v>146.45579999999998</v>
      </c>
      <c r="BR73" s="355">
        <f>[3]Milch!$CU55</f>
        <v>1342.4288000000001</v>
      </c>
      <c r="BS73" s="356">
        <f>[3]Milch!$BJ55</f>
        <v>111.1717</v>
      </c>
      <c r="BT73" s="356">
        <f>[3]Milch!$BK55</f>
        <v>346.88370000000003</v>
      </c>
      <c r="BU73" s="355">
        <f>[3]Milch!$BL55</f>
        <v>19.481000000000002</v>
      </c>
      <c r="BV73" s="355">
        <f>[3]Milch!$BM55</f>
        <v>909.89390000000003</v>
      </c>
      <c r="BW73" s="355"/>
      <c r="BX73" s="356">
        <f>[3]Milch!$CP55</f>
        <v>510.5616</v>
      </c>
      <c r="BY73" s="356">
        <f>[3]Milch!$CQ55</f>
        <v>7536.5730999999996</v>
      </c>
      <c r="BZ73" s="355">
        <f>[3]Milch!AT55</f>
        <v>23.0932</v>
      </c>
      <c r="CA73" s="355">
        <f>[3]Milch!AU55</f>
        <v>263.95</v>
      </c>
      <c r="CB73" s="356">
        <f>[3]Milch!AX55</f>
        <v>76.468199999999996</v>
      </c>
      <c r="CC73" s="356">
        <f>[3]Milch!AY55</f>
        <v>734.0317</v>
      </c>
      <c r="CD73" s="355">
        <f>[3]Milch!BD55</f>
        <v>24.962499999999999</v>
      </c>
      <c r="CE73" s="355">
        <f>[3]Milch!BE55</f>
        <v>440.6105</v>
      </c>
      <c r="CF73" s="356">
        <f>[3]Milch!AZ55</f>
        <v>63.770099999999999</v>
      </c>
      <c r="CG73" s="356">
        <f>[3]Milch!BA55</f>
        <v>785.46730000000002</v>
      </c>
      <c r="CH73" s="355">
        <f>[3]Milch!BB55</f>
        <v>33.107300000000002</v>
      </c>
      <c r="CI73" s="355">
        <f>[3]Milch!BC55</f>
        <v>405.89409999999998</v>
      </c>
      <c r="CJ73" s="356">
        <f>[3]Milch!AV55</f>
        <v>40.055800000000005</v>
      </c>
      <c r="CK73" s="356">
        <f>[3]Milch!AW55</f>
        <v>721.49310000000003</v>
      </c>
      <c r="CL73" s="355"/>
      <c r="CM73" s="355">
        <f>[3]Milch!$CR55</f>
        <v>1611.0356000000002</v>
      </c>
      <c r="CN73" s="355">
        <f>[3]Milch!$CS55</f>
        <v>7787.3904000000002</v>
      </c>
      <c r="CO73" s="356">
        <f>[3]Milch!$CL55</f>
        <v>732.74330000000009</v>
      </c>
      <c r="CP73" s="356">
        <f>[3]Milch!$CM55</f>
        <v>1839.2863</v>
      </c>
      <c r="CQ73" s="355">
        <f>[3]Milch!$CH55</f>
        <v>210.33960000000002</v>
      </c>
      <c r="CR73" s="355">
        <f>[3]Milch!$CI55</f>
        <v>1235.4991</v>
      </c>
      <c r="CS73" s="356">
        <f>[3]Milch!$CJ55</f>
        <v>156.89070000000001</v>
      </c>
      <c r="CT73" s="356">
        <f>[3]Milch!$CK55</f>
        <v>702.59440000000006</v>
      </c>
      <c r="CU73" s="355">
        <f>[3]Milch!$CN55</f>
        <v>365.2885</v>
      </c>
      <c r="CV73" s="355">
        <f>[3]Milch!$CO55</f>
        <v>2192.5482000000002</v>
      </c>
    </row>
    <row r="74" spans="2:100" s="217" customFormat="1" ht="12.75" x14ac:dyDescent="0.2">
      <c r="B74" s="218">
        <f>[3]Milch!$A56</f>
        <v>43831</v>
      </c>
      <c r="C74" s="290">
        <f>[3]Milch!$B56</f>
        <v>81.077419000000006</v>
      </c>
      <c r="D74" s="290">
        <f>[3]Milch!$C56</f>
        <v>64.741754999999998</v>
      </c>
      <c r="E74" s="290">
        <f t="shared" si="14"/>
        <v>16.335664000000008</v>
      </c>
      <c r="F74" s="415">
        <f t="shared" si="19"/>
        <v>0.25232037654833439</v>
      </c>
      <c r="G74" s="291"/>
      <c r="H74" s="355">
        <f>[3]Milch!$E56</f>
        <v>20205</v>
      </c>
      <c r="I74" s="355">
        <f>[3]Milch!$F56</f>
        <v>266726</v>
      </c>
      <c r="J74" s="308">
        <f t="shared" si="18"/>
        <v>7.0417626537390518E-2</v>
      </c>
      <c r="K74" s="308"/>
      <c r="L74" s="218">
        <f>[3]Milch!$A56</f>
        <v>43831</v>
      </c>
      <c r="M74" s="405" t="str">
        <f>'Früchte Daten'!BQ72</f>
        <v>4 W 02-05/20</v>
      </c>
      <c r="N74" s="290">
        <f>[3]Milch!$Z56</f>
        <v>1.8998297623931359</v>
      </c>
      <c r="O74" s="290">
        <f>[3]Milch!$AA56</f>
        <v>1.615095755624107</v>
      </c>
      <c r="P74" s="292">
        <f>[3]Milch!$AB56</f>
        <v>1.7381480312432349</v>
      </c>
      <c r="Q74" s="292">
        <f>[3]Milch!$AC56</f>
        <v>1.2773340968439388</v>
      </c>
      <c r="R74" s="290">
        <f>[3]Milch!$BN56</f>
        <v>12.240881560949981</v>
      </c>
      <c r="S74" s="290">
        <f>[3]Milch!$BO56</f>
        <v>7.7662642937990087</v>
      </c>
      <c r="T74" s="292">
        <f>[3]Milch!$BP56</f>
        <v>10.472124853947587</v>
      </c>
      <c r="U74" s="292">
        <f>[3]Milch!$BQ56</f>
        <v>6.4178669355220777</v>
      </c>
      <c r="V74" s="290">
        <f>[3]Milch!$BR56</f>
        <v>6.1038736967088418</v>
      </c>
      <c r="W74" s="290">
        <f>[3]Milch!$BS56</f>
        <v>4.0782099778603618</v>
      </c>
      <c r="X74" s="292">
        <f>[3]Milch!$BF56</f>
        <v>20.719519747235388</v>
      </c>
      <c r="Y74" s="292">
        <f>[3]Milch!$BG56</f>
        <v>17.12311935588485</v>
      </c>
      <c r="Z74" s="290">
        <f>[3]Milch!$BH56</f>
        <v>18.809924179866375</v>
      </c>
      <c r="AA74" s="290">
        <f>[3]Milch!$BI56</f>
        <v>11.727565717793112</v>
      </c>
      <c r="AB74" s="292"/>
      <c r="AC74" s="292">
        <f>[3]Milch!$AH56</f>
        <v>18.804734101156587</v>
      </c>
      <c r="AD74" s="292">
        <f>[3]Milch!$AI56</f>
        <v>16.440585614814978</v>
      </c>
      <c r="AE74" s="290">
        <f>[3]Milch!$AL56</f>
        <v>23.996329229494393</v>
      </c>
      <c r="AF74" s="290">
        <f>[3]Milch!$AM56</f>
        <v>17.651920760872223</v>
      </c>
      <c r="AG74" s="292">
        <f>[3]Milch!$AR56</f>
        <v>9.3113941891495493</v>
      </c>
      <c r="AH74" s="292">
        <f>[3]Milch!$AS56</f>
        <v>7.4105350342109153</v>
      </c>
      <c r="AI74" s="290">
        <f>[3]Milch!$AN56</f>
        <v>15.747381222034495</v>
      </c>
      <c r="AJ74" s="290">
        <f>[3]Milch!$AO56</f>
        <v>11.075223153107414</v>
      </c>
      <c r="AK74" s="292">
        <f>[3]Milch!$AP56</f>
        <v>31.072625528049887</v>
      </c>
      <c r="AL74" s="292">
        <f>[3]Milch!$AQ56</f>
        <v>21.035900859929658</v>
      </c>
      <c r="AM74" s="290">
        <f>[3]Milch!$AJ56</f>
        <v>23.303151214301426</v>
      </c>
      <c r="AN74" s="290">
        <f>[3]Milch!$AK56</f>
        <v>17.556109983125022</v>
      </c>
      <c r="AO74" s="292"/>
      <c r="AP74" s="292">
        <f>[3]Milch!$CD56</f>
        <v>4.059610999795197</v>
      </c>
      <c r="AQ74" s="292">
        <f>[3]Milch!$CE56</f>
        <v>3.5454978676072892</v>
      </c>
      <c r="AR74" s="290">
        <f>[3]Milch!$BZ56</f>
        <v>4.9631641384461611</v>
      </c>
      <c r="AS74" s="290">
        <f>[3]Milch!$CA56</f>
        <v>4.3064885107111284</v>
      </c>
      <c r="AT74" s="292">
        <f>[3]Milch!$CB56</f>
        <v>5.5177917503691987</v>
      </c>
      <c r="AU74" s="292">
        <f>[3]Milch!$CC56</f>
        <v>4.5670303950771798</v>
      </c>
      <c r="AV74" s="290">
        <f>[3]Milch!$CF56</f>
        <v>4.8272068194562783</v>
      </c>
      <c r="AW74" s="290">
        <f>[3]Milch!$CG56</f>
        <v>3.7767595550479505</v>
      </c>
      <c r="AX74" s="435"/>
      <c r="AY74" s="218">
        <f>[3]Milch!$A56</f>
        <v>43831</v>
      </c>
      <c r="AZ74" s="405" t="str">
        <f>'Früchte Daten'!BQ72</f>
        <v>4 W 02-05/20</v>
      </c>
      <c r="BA74" s="527">
        <f>[3]Milch!$CX56</f>
        <v>4040.0185000000001</v>
      </c>
      <c r="BB74" s="527">
        <f>[3]Milch!$CY56</f>
        <v>21863.036199999999</v>
      </c>
      <c r="BC74" s="355">
        <f>[3]Milch!$AD56</f>
        <v>2872.7494999999999</v>
      </c>
      <c r="BD74" s="355">
        <f>[3]Milch!$AE56</f>
        <v>5084.7404999999999</v>
      </c>
      <c r="BE74" s="356">
        <f>[3]Milch!$AF56</f>
        <v>1101.2431999999999</v>
      </c>
      <c r="BF74" s="356">
        <f>[3]Milch!$AG56</f>
        <v>14638.3472</v>
      </c>
      <c r="BG74" s="355"/>
      <c r="BH74" s="355">
        <f>[3]Milch!$CV56</f>
        <v>145.68460000000002</v>
      </c>
      <c r="BI74" s="355">
        <f>[3]Milch!$CW56</f>
        <v>3128.1723999999999</v>
      </c>
      <c r="BJ74" s="356">
        <f>[3]Milch!$BT56</f>
        <v>35.0197</v>
      </c>
      <c r="BK74" s="356">
        <f>[3]Milch!$BU56</f>
        <v>833.14099999999996</v>
      </c>
      <c r="BL74" s="355">
        <f>[3]Milch!$BV56</f>
        <v>11.981999999999999</v>
      </c>
      <c r="BM74" s="355">
        <f>[3]Milch!$BW56</f>
        <v>886.52359999999999</v>
      </c>
      <c r="BN74" s="356">
        <f>[3]Milch!$BX56</f>
        <v>53.902000000000001</v>
      </c>
      <c r="BO74" s="356">
        <f>[3]Milch!$BY56</f>
        <v>806.11069999999995</v>
      </c>
      <c r="BP74" s="355"/>
      <c r="BQ74" s="355">
        <f>[3]Milch!$CT56</f>
        <v>116.2063</v>
      </c>
      <c r="BR74" s="355">
        <f>[3]Milch!$CU56</f>
        <v>1246.1034</v>
      </c>
      <c r="BS74" s="356">
        <f>[3]Milch!$BJ56</f>
        <v>87.037499999999994</v>
      </c>
      <c r="BT74" s="356">
        <f>[3]Milch!$BK56</f>
        <v>320.68799999999999</v>
      </c>
      <c r="BU74" s="355">
        <f>[3]Milch!$BL56</f>
        <v>13.321</v>
      </c>
      <c r="BV74" s="355">
        <f>[3]Milch!$BM56</f>
        <v>843.93050000000005</v>
      </c>
      <c r="BW74" s="355"/>
      <c r="BX74" s="356">
        <f>[3]Milch!$CP56</f>
        <v>433.2842</v>
      </c>
      <c r="BY74" s="356">
        <f>[3]Milch!$CQ56</f>
        <v>7357.5874000000003</v>
      </c>
      <c r="BZ74" s="355">
        <f>[3]Milch!AT56</f>
        <v>20.6037</v>
      </c>
      <c r="CA74" s="355">
        <f>[3]Milch!AU56</f>
        <v>233.32060000000001</v>
      </c>
      <c r="CB74" s="356">
        <f>[3]Milch!AX56</f>
        <v>53.340300000000006</v>
      </c>
      <c r="CC74" s="356">
        <f>[3]Milch!AY56</f>
        <v>748.37270000000001</v>
      </c>
      <c r="CD74" s="355">
        <f>[3]Milch!BD56</f>
        <v>27.954599999999999</v>
      </c>
      <c r="CE74" s="355">
        <f>[3]Milch!BE56</f>
        <v>444.06880000000001</v>
      </c>
      <c r="CF74" s="356">
        <f>[3]Milch!AZ56</f>
        <v>53.860999999999997</v>
      </c>
      <c r="CG74" s="356">
        <f>[3]Milch!BA56</f>
        <v>719.13630000000001</v>
      </c>
      <c r="CH74" s="355">
        <f>[3]Milch!BB56</f>
        <v>32.809400000000004</v>
      </c>
      <c r="CI74" s="355">
        <f>[3]Milch!BC56</f>
        <v>326.2011</v>
      </c>
      <c r="CJ74" s="356">
        <f>[3]Milch!AV56</f>
        <v>41.377699999999997</v>
      </c>
      <c r="CK74" s="356">
        <f>[3]Milch!AW56</f>
        <v>810.78620000000001</v>
      </c>
      <c r="CL74" s="355"/>
      <c r="CM74" s="355">
        <f>[3]Milch!$CR56</f>
        <v>1529.3266999999998</v>
      </c>
      <c r="CN74" s="355">
        <f>[3]Milch!$CS56</f>
        <v>7404.5820000000003</v>
      </c>
      <c r="CO74" s="356">
        <f>[3]Milch!$CL56</f>
        <v>696.76569999999992</v>
      </c>
      <c r="CP74" s="356">
        <f>[3]Milch!$CM56</f>
        <v>1800.2547</v>
      </c>
      <c r="CQ74" s="355">
        <f>[3]Milch!$CH56</f>
        <v>200.28579999999999</v>
      </c>
      <c r="CR74" s="355">
        <f>[3]Milch!$CI56</f>
        <v>1191.9145000000001</v>
      </c>
      <c r="CS74" s="356">
        <f>[3]Milch!$CJ56</f>
        <v>161.63389999999998</v>
      </c>
      <c r="CT74" s="356">
        <f>[3]Milch!$CK56</f>
        <v>657.89930000000004</v>
      </c>
      <c r="CU74" s="355">
        <f>[3]Milch!$CN56</f>
        <v>329.55119999999999</v>
      </c>
      <c r="CV74" s="355">
        <f>[3]Milch!$CO56</f>
        <v>2068.8881000000001</v>
      </c>
    </row>
    <row r="75" spans="2:100" s="217" customFormat="1" ht="12.75" x14ac:dyDescent="0.2">
      <c r="B75" s="218">
        <f>[3]Milch!$A57</f>
        <v>43800</v>
      </c>
      <c r="C75" s="290">
        <f>[3]Milch!$B57</f>
        <v>81.840602000000004</v>
      </c>
      <c r="D75" s="290">
        <f>[3]Milch!$C57</f>
        <v>65.562151999999998</v>
      </c>
      <c r="E75" s="290">
        <f t="shared" si="14"/>
        <v>16.278450000000007</v>
      </c>
      <c r="F75" s="415">
        <f t="shared" si="19"/>
        <v>0.24829035508169417</v>
      </c>
      <c r="G75" s="291"/>
      <c r="H75" s="355">
        <f>[3]Milch!$E57</f>
        <v>19603</v>
      </c>
      <c r="I75" s="355">
        <f>[3]Milch!$F57</f>
        <v>258562</v>
      </c>
      <c r="J75" s="308">
        <f t="shared" si="18"/>
        <v>7.0472561249618038E-2</v>
      </c>
      <c r="K75" s="308"/>
      <c r="L75" s="218">
        <f>[3]Milch!$A57</f>
        <v>43800</v>
      </c>
      <c r="M75" s="405" t="str">
        <f>'Früchte Daten'!BQ73</f>
        <v>5 W 49-01/20</v>
      </c>
      <c r="N75" s="290">
        <f>[3]Milch!$Z57</f>
        <v>1.8801487450525598</v>
      </c>
      <c r="O75" s="290">
        <f>[3]Milch!$AA57</f>
        <v>1.618183086329726</v>
      </c>
      <c r="P75" s="292">
        <f>[3]Milch!$AB57</f>
        <v>1.7807926039612911</v>
      </c>
      <c r="Q75" s="292">
        <f>[3]Milch!$AC57</f>
        <v>1.2909139592742944</v>
      </c>
      <c r="R75" s="290">
        <f>[3]Milch!$BN57</f>
        <v>12.134826036230109</v>
      </c>
      <c r="S75" s="290">
        <f>[3]Milch!$BO57</f>
        <v>7.4187038378217585</v>
      </c>
      <c r="T75" s="292">
        <f>[3]Milch!$BP57</f>
        <v>10.375240698180011</v>
      </c>
      <c r="U75" s="292">
        <f>[3]Milch!$BQ57</f>
        <v>6.539697565250818</v>
      </c>
      <c r="V75" s="290">
        <f>[3]Milch!$BR57</f>
        <v>6.1355950735075151</v>
      </c>
      <c r="W75" s="290">
        <f>[3]Milch!$BS57</f>
        <v>4.1406854796293251</v>
      </c>
      <c r="X75" s="292">
        <f>[3]Milch!$BF57</f>
        <v>20.788879970873946</v>
      </c>
      <c r="Y75" s="292">
        <f>[3]Milch!$BG57</f>
        <v>17.358690622939243</v>
      </c>
      <c r="Z75" s="290">
        <f>[3]Milch!$BH57</f>
        <v>18.793842463014794</v>
      </c>
      <c r="AA75" s="290">
        <f>[3]Milch!$BI57</f>
        <v>11.949049566430766</v>
      </c>
      <c r="AB75" s="292"/>
      <c r="AC75" s="292">
        <f>[3]Milch!$AH57</f>
        <v>20.266557528172036</v>
      </c>
      <c r="AD75" s="292">
        <f>[3]Milch!$AI57</f>
        <v>16.309305019547864</v>
      </c>
      <c r="AE75" s="290">
        <f>[3]Milch!$AL57</f>
        <v>23.340678321437625</v>
      </c>
      <c r="AF75" s="290">
        <f>[3]Milch!$AM57</f>
        <v>17.878349643289425</v>
      </c>
      <c r="AG75" s="292">
        <f>[3]Milch!$AR57</f>
        <v>9.1541487780713346</v>
      </c>
      <c r="AH75" s="292">
        <f>[3]Milch!$AS57</f>
        <v>7.082419483481055</v>
      </c>
      <c r="AI75" s="290">
        <f>[3]Milch!$AN57</f>
        <v>16.41100293393119</v>
      </c>
      <c r="AJ75" s="290">
        <f>[3]Milch!$AO57</f>
        <v>11.330182416003398</v>
      </c>
      <c r="AK75" s="292">
        <f>[3]Milch!$AP57</f>
        <v>27.575307186856836</v>
      </c>
      <c r="AL75" s="292">
        <f>[3]Milch!$AQ57</f>
        <v>20.510932378782538</v>
      </c>
      <c r="AM75" s="290">
        <f>[3]Milch!$AJ57</f>
        <v>23.866832720651388</v>
      </c>
      <c r="AN75" s="290">
        <f>[3]Milch!$AK57</f>
        <v>18.618225729172327</v>
      </c>
      <c r="AO75" s="292"/>
      <c r="AP75" s="292">
        <f>[3]Milch!$CD57</f>
        <v>3.9703494831635737</v>
      </c>
      <c r="AQ75" s="292">
        <f>[3]Milch!$CE57</f>
        <v>3.5184103604203218</v>
      </c>
      <c r="AR75" s="290">
        <f>[3]Milch!$BZ57</f>
        <v>4.6628018741782746</v>
      </c>
      <c r="AS75" s="290">
        <f>[3]Milch!$CA57</f>
        <v>4.36078883973265</v>
      </c>
      <c r="AT75" s="292">
        <f>[3]Milch!$CB57</f>
        <v>5.5036365950686834</v>
      </c>
      <c r="AU75" s="292">
        <f>[3]Milch!$CC57</f>
        <v>4.5647770955147404</v>
      </c>
      <c r="AV75" s="290">
        <f>[3]Milch!$CF57</f>
        <v>4.5408625260207494</v>
      </c>
      <c r="AW75" s="290">
        <f>[3]Milch!$CG57</f>
        <v>3.6911472843034034</v>
      </c>
      <c r="AX75" s="435"/>
      <c r="AY75" s="218">
        <f>[3]Milch!$A57</f>
        <v>43800</v>
      </c>
      <c r="AZ75" s="405" t="str">
        <f>'Früchte Daten'!BQ73</f>
        <v>5 W 49-01/20</v>
      </c>
      <c r="BA75" s="527">
        <f>[3]Milch!$CX57</f>
        <v>4904.8415000000005</v>
      </c>
      <c r="BB75" s="527">
        <f>[3]Milch!$CY57</f>
        <v>25652.7045</v>
      </c>
      <c r="BC75" s="355">
        <f>[3]Milch!$AD57</f>
        <v>3471.4162999999999</v>
      </c>
      <c r="BD75" s="355">
        <f>[3]Milch!$AE57</f>
        <v>6298.3762999999999</v>
      </c>
      <c r="BE75" s="356">
        <f>[3]Milch!$AF57</f>
        <v>1313.0921000000001</v>
      </c>
      <c r="BF75" s="356">
        <f>[3]Milch!$AG57</f>
        <v>16781.067199999998</v>
      </c>
      <c r="BG75" s="355"/>
      <c r="BH75" s="355">
        <f>[3]Milch!$CV57</f>
        <v>208.14510000000001</v>
      </c>
      <c r="BI75" s="355">
        <f>[3]Milch!$CW57</f>
        <v>4619.4322999999995</v>
      </c>
      <c r="BJ75" s="356">
        <f>[3]Milch!$BT57</f>
        <v>54.683800000000005</v>
      </c>
      <c r="BK75" s="356">
        <f>[3]Milch!$BU57</f>
        <v>1538.5836999999999</v>
      </c>
      <c r="BL75" s="355">
        <f>[3]Milch!$BV57</f>
        <v>16.099</v>
      </c>
      <c r="BM75" s="355">
        <f>[3]Milch!$BW57</f>
        <v>1202.3949</v>
      </c>
      <c r="BN75" s="356">
        <f>[3]Milch!$BX57</f>
        <v>69.509899999999988</v>
      </c>
      <c r="BO75" s="356">
        <f>[3]Milch!$BY57</f>
        <v>1007.674</v>
      </c>
      <c r="BP75" s="355"/>
      <c r="BQ75" s="355">
        <f>[3]Milch!$CT57</f>
        <v>166.83720000000002</v>
      </c>
      <c r="BR75" s="355">
        <f>[3]Milch!$CU57</f>
        <v>1967.4576999999999</v>
      </c>
      <c r="BS75" s="356">
        <f>[3]Milch!$BJ57</f>
        <v>120.854</v>
      </c>
      <c r="BT75" s="356">
        <f>[3]Milch!$BK57</f>
        <v>435.06490000000002</v>
      </c>
      <c r="BU75" s="355">
        <f>[3]Milch!$BL57</f>
        <v>25.01</v>
      </c>
      <c r="BV75" s="355">
        <f>[3]Milch!$BM57</f>
        <v>1423.9132999999999</v>
      </c>
      <c r="BW75" s="355"/>
      <c r="BX75" s="356">
        <f>[3]Milch!$CP57</f>
        <v>568.67959999999994</v>
      </c>
      <c r="BY75" s="356">
        <f>[3]Milch!$CQ57</f>
        <v>10029.372800000001</v>
      </c>
      <c r="BZ75" s="355">
        <f>[3]Milch!AT57</f>
        <v>18.8751</v>
      </c>
      <c r="CA75" s="355">
        <f>[3]Milch!AU57</f>
        <v>270.28530000000001</v>
      </c>
      <c r="CB75" s="356">
        <f>[3]Milch!AX57</f>
        <v>63.916599999999995</v>
      </c>
      <c r="CC75" s="356">
        <f>[3]Milch!AY57</f>
        <v>914.41079999999999</v>
      </c>
      <c r="CD75" s="355">
        <f>[3]Milch!BD57</f>
        <v>24.224</v>
      </c>
      <c r="CE75" s="355">
        <f>[3]Milch!BE57</f>
        <v>445.09500000000003</v>
      </c>
      <c r="CF75" s="356">
        <f>[3]Milch!AZ57</f>
        <v>57.806400000000004</v>
      </c>
      <c r="CG75" s="356">
        <f>[3]Milch!BA57</f>
        <v>828.58409999999992</v>
      </c>
      <c r="CH75" s="355">
        <f>[3]Milch!BB57</f>
        <v>55.487400000000001</v>
      </c>
      <c r="CI75" s="355">
        <f>[3]Milch!BC57</f>
        <v>442.7353</v>
      </c>
      <c r="CJ75" s="356">
        <f>[3]Milch!AV57</f>
        <v>87.320999999999998</v>
      </c>
      <c r="CK75" s="356">
        <f>[3]Milch!AW57</f>
        <v>1506.6843000000001</v>
      </c>
      <c r="CL75" s="355"/>
      <c r="CM75" s="355">
        <f>[3]Milch!$CR57</f>
        <v>1675.7063000000001</v>
      </c>
      <c r="CN75" s="355">
        <f>[3]Milch!$CS57</f>
        <v>7949.4258</v>
      </c>
      <c r="CO75" s="356">
        <f>[3]Milch!$CL57</f>
        <v>751.72719999999993</v>
      </c>
      <c r="CP75" s="356">
        <f>[3]Milch!$CM57</f>
        <v>1880.3407</v>
      </c>
      <c r="CQ75" s="355">
        <f>[3]Milch!$CH57</f>
        <v>205.8929</v>
      </c>
      <c r="CR75" s="355">
        <f>[3]Milch!$CI57</f>
        <v>1205.9281000000001</v>
      </c>
      <c r="CS75" s="356">
        <f>[3]Milch!$CJ57</f>
        <v>179.90729999999999</v>
      </c>
      <c r="CT75" s="356">
        <f>[3]Milch!$CK57</f>
        <v>703.7364</v>
      </c>
      <c r="CU75" s="355">
        <f>[3]Milch!$CN57</f>
        <v>373.1157</v>
      </c>
      <c r="CV75" s="355">
        <f>[3]Milch!$CO57</f>
        <v>2281.5913999999998</v>
      </c>
    </row>
    <row r="76" spans="2:100" s="217" customFormat="1" ht="12.75" x14ac:dyDescent="0.2">
      <c r="B76" s="218">
        <f>[3]Milch!$A58</f>
        <v>43770</v>
      </c>
      <c r="C76" s="290">
        <f>[3]Milch!$B58</f>
        <v>82.354281999999998</v>
      </c>
      <c r="D76" s="290">
        <f>[3]Milch!$C58</f>
        <v>66.174109000000001</v>
      </c>
      <c r="E76" s="290">
        <f t="shared" si="14"/>
        <v>16.180172999999996</v>
      </c>
      <c r="F76" s="415">
        <f t="shared" si="19"/>
        <v>0.24450911760670624</v>
      </c>
      <c r="G76" s="291"/>
      <c r="H76" s="355">
        <f>[3]Milch!$E58</f>
        <v>17567</v>
      </c>
      <c r="I76" s="355">
        <f>[3]Milch!$F58</f>
        <v>240498</v>
      </c>
      <c r="J76" s="308">
        <f t="shared" si="18"/>
        <v>6.8071997365004938E-2</v>
      </c>
      <c r="K76" s="308"/>
      <c r="L76" s="218">
        <f>[3]Milch!$A58</f>
        <v>43770</v>
      </c>
      <c r="M76" s="405" t="str">
        <f>'Früchte Daten'!BQ74</f>
        <v>4 W 45-48/19</v>
      </c>
      <c r="N76" s="290">
        <f>[3]Milch!$Z58</f>
        <v>1.8760110601735918</v>
      </c>
      <c r="O76" s="290">
        <f>[3]Milch!$AA58</f>
        <v>1.6172091359080756</v>
      </c>
      <c r="P76" s="292">
        <f>[3]Milch!$AB58</f>
        <v>1.727633057320463</v>
      </c>
      <c r="Q76" s="292">
        <f>[3]Milch!$AC58</f>
        <v>1.2914130471166372</v>
      </c>
      <c r="R76" s="290">
        <f>[3]Milch!$BN58</f>
        <v>12.041876274288162</v>
      </c>
      <c r="S76" s="290">
        <f>[3]Milch!$BO58</f>
        <v>7.3802938212212359</v>
      </c>
      <c r="T76" s="292">
        <f>[3]Milch!$BP58</f>
        <v>10.555555555555555</v>
      </c>
      <c r="U76" s="292">
        <f>[3]Milch!$BQ58</f>
        <v>6.5060131255477112</v>
      </c>
      <c r="V76" s="290">
        <f>[3]Milch!$BR58</f>
        <v>6.1143869957952539</v>
      </c>
      <c r="W76" s="290">
        <f>[3]Milch!$BS58</f>
        <v>4.2019184799240907</v>
      </c>
      <c r="X76" s="292">
        <f>[3]Milch!$BF58</f>
        <v>21.008362730139112</v>
      </c>
      <c r="Y76" s="292">
        <f>[3]Milch!$BG58</f>
        <v>17.0576455155133</v>
      </c>
      <c r="Z76" s="290">
        <f>[3]Milch!$BH58</f>
        <v>18.481577558916637</v>
      </c>
      <c r="AA76" s="290">
        <f>[3]Milch!$BI58</f>
        <v>11.505463164210472</v>
      </c>
      <c r="AB76" s="292"/>
      <c r="AC76" s="292">
        <f>[3]Milch!$AH58</f>
        <v>19.806299541305421</v>
      </c>
      <c r="AD76" s="292">
        <f>[3]Milch!$AI58</f>
        <v>16.842778580993688</v>
      </c>
      <c r="AE76" s="290">
        <f>[3]Milch!$AL58</f>
        <v>23.744000999833361</v>
      </c>
      <c r="AF76" s="290">
        <f>[3]Milch!$AM58</f>
        <v>18.123680424200867</v>
      </c>
      <c r="AG76" s="292">
        <f>[3]Milch!$AR58</f>
        <v>9.1812275588571133</v>
      </c>
      <c r="AH76" s="292">
        <f>[3]Milch!$AS58</f>
        <v>7.1290921951299104</v>
      </c>
      <c r="AI76" s="290">
        <f>[3]Milch!$AN58</f>
        <v>16.023693849931522</v>
      </c>
      <c r="AJ76" s="290">
        <f>[3]Milch!$AO58</f>
        <v>11.015298914967927</v>
      </c>
      <c r="AK76" s="292">
        <f>[3]Milch!$AP58</f>
        <v>31.466604953216457</v>
      </c>
      <c r="AL76" s="292">
        <f>[3]Milch!$AQ58</f>
        <v>20.654710678696809</v>
      </c>
      <c r="AM76" s="290">
        <f>[3]Milch!$AJ58</f>
        <v>24.906383858915351</v>
      </c>
      <c r="AN76" s="290">
        <f>[3]Milch!$AK58</f>
        <v>18.899197464826756</v>
      </c>
      <c r="AO76" s="292"/>
      <c r="AP76" s="292">
        <f>[3]Milch!$CD58</f>
        <v>4.0023059182859679</v>
      </c>
      <c r="AQ76" s="292">
        <f>[3]Milch!$CE58</f>
        <v>3.45918684898303</v>
      </c>
      <c r="AR76" s="290">
        <f>[3]Milch!$BZ58</f>
        <v>4.7940345808785212</v>
      </c>
      <c r="AS76" s="290">
        <f>[3]Milch!$CA58</f>
        <v>4.3149214003053693</v>
      </c>
      <c r="AT76" s="292">
        <f>[3]Milch!$CB58</f>
        <v>5.5018795938199059</v>
      </c>
      <c r="AU76" s="292">
        <f>[3]Milch!$CC58</f>
        <v>4.5099654658517645</v>
      </c>
      <c r="AV76" s="290">
        <f>[3]Milch!$CF58</f>
        <v>4.7391235435107388</v>
      </c>
      <c r="AW76" s="290">
        <f>[3]Milch!$CG58</f>
        <v>3.7929702432048278</v>
      </c>
      <c r="AX76" s="435"/>
      <c r="AY76" s="218">
        <f>[3]Milch!$A58</f>
        <v>43770</v>
      </c>
      <c r="AZ76" s="405" t="str">
        <f>'Früchte Daten'!BQ74</f>
        <v>4 W 45-48/19</v>
      </c>
      <c r="BA76" s="527">
        <f>[3]Milch!$CX58</f>
        <v>4147.7988999999998</v>
      </c>
      <c r="BB76" s="527">
        <f>[3]Milch!$CY58</f>
        <v>21704.462800000001</v>
      </c>
      <c r="BC76" s="355">
        <f>[3]Milch!$AD58</f>
        <v>2913.1550000000002</v>
      </c>
      <c r="BD76" s="355">
        <f>[3]Milch!$AE58</f>
        <v>5126.6409000000003</v>
      </c>
      <c r="BE76" s="356">
        <f>[3]Milch!$AF58</f>
        <v>1121.6988999999999</v>
      </c>
      <c r="BF76" s="356">
        <f>[3]Milch!$AG58</f>
        <v>14402.625900000001</v>
      </c>
      <c r="BG76" s="355"/>
      <c r="BH76" s="355">
        <f>[3]Milch!$CV58</f>
        <v>156.73949999999999</v>
      </c>
      <c r="BI76" s="355">
        <f>[3]Milch!$CW58</f>
        <v>3305.6280000000002</v>
      </c>
      <c r="BJ76" s="356">
        <f>[3]Milch!$BT58</f>
        <v>38.305699999999995</v>
      </c>
      <c r="BK76" s="356">
        <f>[3]Milch!$BU58</f>
        <v>1025.6509000000001</v>
      </c>
      <c r="BL76" s="355">
        <f>[3]Milch!$BV58</f>
        <v>12.680999999999999</v>
      </c>
      <c r="BM76" s="355">
        <f>[3]Milch!$BW58</f>
        <v>890.75139999999999</v>
      </c>
      <c r="BN76" s="356">
        <f>[3]Milch!$BX58</f>
        <v>60.312800000000003</v>
      </c>
      <c r="BO76" s="356">
        <f>[3]Milch!$BY58</f>
        <v>779.98209999999995</v>
      </c>
      <c r="BP76" s="355"/>
      <c r="BQ76" s="355">
        <f>[3]Milch!$CT58</f>
        <v>121.84269999999999</v>
      </c>
      <c r="BR76" s="355">
        <f>[3]Milch!$CU58</f>
        <v>1594.2698</v>
      </c>
      <c r="BS76" s="356">
        <f>[3]Milch!$BJ58</f>
        <v>83.824300000000008</v>
      </c>
      <c r="BT76" s="356">
        <f>[3]Milch!$BK58</f>
        <v>339.22500000000002</v>
      </c>
      <c r="BU76" s="355">
        <f>[3]Milch!$BL58</f>
        <v>22.744</v>
      </c>
      <c r="BV76" s="355">
        <f>[3]Milch!$BM58</f>
        <v>1177.0101999999999</v>
      </c>
      <c r="BW76" s="355"/>
      <c r="BX76" s="356">
        <f>[3]Milch!$CP58</f>
        <v>460.63679999999999</v>
      </c>
      <c r="BY76" s="356">
        <f>[3]Milch!$CQ58</f>
        <v>7703.5714000000007</v>
      </c>
      <c r="BZ76" s="355">
        <f>[3]Milch!AT58</f>
        <v>19.642700000000001</v>
      </c>
      <c r="CA76" s="355">
        <f>[3]Milch!AU58</f>
        <v>209.98920000000001</v>
      </c>
      <c r="CB76" s="356">
        <f>[3]Milch!AX58</f>
        <v>57.6096</v>
      </c>
      <c r="CC76" s="356">
        <f>[3]Milch!AY58</f>
        <v>724.97730000000001</v>
      </c>
      <c r="CD76" s="355">
        <f>[3]Milch!BD58</f>
        <v>24.257900000000003</v>
      </c>
      <c r="CE76" s="355">
        <f>[3]Milch!BE58</f>
        <v>422.86290000000002</v>
      </c>
      <c r="CF76" s="356">
        <f>[3]Milch!AZ58</f>
        <v>49.358800000000002</v>
      </c>
      <c r="CG76" s="356">
        <f>[3]Milch!BA58</f>
        <v>697.5462</v>
      </c>
      <c r="CH76" s="355">
        <f>[3]Milch!BB58</f>
        <v>35.108499999999999</v>
      </c>
      <c r="CI76" s="355">
        <f>[3]Milch!BC58</f>
        <v>342.9941</v>
      </c>
      <c r="CJ76" s="356">
        <f>[3]Milch!AV58</f>
        <v>61.398600000000002</v>
      </c>
      <c r="CK76" s="356">
        <f>[3]Milch!AW58</f>
        <v>998.68520000000001</v>
      </c>
      <c r="CL76" s="355"/>
      <c r="CM76" s="355">
        <f>[3]Milch!$CR58</f>
        <v>1441.7408</v>
      </c>
      <c r="CN76" s="355">
        <f>[3]Milch!$CS58</f>
        <v>7169.1242000000002</v>
      </c>
      <c r="CO76" s="356">
        <f>[3]Milch!$CL58</f>
        <v>645.2527</v>
      </c>
      <c r="CP76" s="356">
        <f>[3]Milch!$CM58</f>
        <v>1655.5252</v>
      </c>
      <c r="CQ76" s="355">
        <f>[3]Milch!$CH58</f>
        <v>188.43940000000001</v>
      </c>
      <c r="CR76" s="355">
        <f>[3]Milch!$CI58</f>
        <v>1121.4611</v>
      </c>
      <c r="CS76" s="356">
        <f>[3]Milch!$CJ58</f>
        <v>153.33099999999999</v>
      </c>
      <c r="CT76" s="356">
        <f>[3]Milch!$CK58</f>
        <v>654.16409999999996</v>
      </c>
      <c r="CU76" s="355">
        <f>[3]Milch!$CN58</f>
        <v>315.45890000000003</v>
      </c>
      <c r="CV76" s="355">
        <f>[3]Milch!$CO58</f>
        <v>2059.8521999999998</v>
      </c>
    </row>
    <row r="77" spans="2:100" s="217" customFormat="1" ht="12.75" x14ac:dyDescent="0.2">
      <c r="B77" s="218">
        <f>[3]Milch!$A59</f>
        <v>43739</v>
      </c>
      <c r="C77" s="290">
        <f>[3]Milch!$B59</f>
        <v>85.671820999999994</v>
      </c>
      <c r="D77" s="290">
        <f>[3]Milch!$C59</f>
        <v>67.191635000000005</v>
      </c>
      <c r="E77" s="290">
        <f t="shared" si="14"/>
        <v>18.480185999999989</v>
      </c>
      <c r="F77" s="415">
        <f t="shared" si="19"/>
        <v>0.27503700423423227</v>
      </c>
      <c r="G77" s="291"/>
      <c r="H77" s="355">
        <f>[3]Milch!$E59</f>
        <v>19072</v>
      </c>
      <c r="I77" s="355">
        <f>[3]Milch!$F59</f>
        <v>264120</v>
      </c>
      <c r="J77" s="308">
        <f t="shared" si="18"/>
        <v>6.7346535212859118E-2</v>
      </c>
      <c r="K77" s="308"/>
      <c r="L77" s="218">
        <f>[3]Milch!$A59</f>
        <v>43739</v>
      </c>
      <c r="M77" s="405" t="str">
        <f>'Früchte Daten'!BQ75</f>
        <v>4 W 41-44/19</v>
      </c>
      <c r="N77" s="290">
        <f>[3]Milch!$Z59</f>
        <v>1.905990624267764</v>
      </c>
      <c r="O77" s="290">
        <f>[3]Milch!$AA59</f>
        <v>1.6109327810342235</v>
      </c>
      <c r="P77" s="292">
        <f>[3]Milch!$AB59</f>
        <v>1.7259345272464004</v>
      </c>
      <c r="Q77" s="292">
        <f>[3]Milch!$AC59</f>
        <v>1.2906739479091083</v>
      </c>
      <c r="R77" s="290">
        <f>[3]Milch!$BN59</f>
        <v>12.294012404926013</v>
      </c>
      <c r="S77" s="290">
        <f>[3]Milch!$BO59</f>
        <v>7.7942516116300196</v>
      </c>
      <c r="T77" s="292">
        <f>[3]Milch!$BP59</f>
        <v>10.520405089671678</v>
      </c>
      <c r="U77" s="292">
        <f>[3]Milch!$BQ59</f>
        <v>6.3225769023389775</v>
      </c>
      <c r="V77" s="290">
        <f>[3]Milch!$BR59</f>
        <v>6.1529525258145039</v>
      </c>
      <c r="W77" s="290">
        <f>[3]Milch!$BS59</f>
        <v>4.1861770908694034</v>
      </c>
      <c r="X77" s="292">
        <f>[3]Milch!$BF59</f>
        <v>20.705116671782047</v>
      </c>
      <c r="Y77" s="292">
        <f>[3]Milch!$BG59</f>
        <v>17.089448679248829</v>
      </c>
      <c r="Z77" s="290">
        <f>[3]Milch!$BH59</f>
        <v>18.553684331532359</v>
      </c>
      <c r="AA77" s="290">
        <f>[3]Milch!$BI59</f>
        <v>12.043019071084897</v>
      </c>
      <c r="AB77" s="292"/>
      <c r="AC77" s="292">
        <f>[3]Milch!$AH59</f>
        <v>20.107042996247333</v>
      </c>
      <c r="AD77" s="292">
        <f>[3]Milch!$AI59</f>
        <v>15.902107160679913</v>
      </c>
      <c r="AE77" s="290">
        <f>[3]Milch!$AL59</f>
        <v>23.175189764493592</v>
      </c>
      <c r="AF77" s="290">
        <f>[3]Milch!$AM59</f>
        <v>17.806623134857055</v>
      </c>
      <c r="AG77" s="292">
        <f>[3]Milch!$AR59</f>
        <v>9.246117755897707</v>
      </c>
      <c r="AH77" s="292">
        <f>[3]Milch!$AS59</f>
        <v>7.3266493723470623</v>
      </c>
      <c r="AI77" s="290">
        <f>[3]Milch!$AN59</f>
        <v>16.490534697580685</v>
      </c>
      <c r="AJ77" s="290">
        <f>[3]Milch!$AO59</f>
        <v>11.246293270782354</v>
      </c>
      <c r="AK77" s="292">
        <f>[3]Milch!$AP59</f>
        <v>30.271537222024534</v>
      </c>
      <c r="AL77" s="292">
        <f>[3]Milch!$AQ59</f>
        <v>20.597417810471196</v>
      </c>
      <c r="AM77" s="290">
        <f>[3]Milch!$AJ59</f>
        <v>24.746737160340757</v>
      </c>
      <c r="AN77" s="290">
        <f>[3]Milch!$AK59</f>
        <v>18.720983809511978</v>
      </c>
      <c r="AO77" s="292"/>
      <c r="AP77" s="292">
        <f>[3]Milch!$CD59</f>
        <v>3.9287292565931735</v>
      </c>
      <c r="AQ77" s="292">
        <f>[3]Milch!$CE59</f>
        <v>3.5272254562605219</v>
      </c>
      <c r="AR77" s="290">
        <f>[3]Milch!$BZ59</f>
        <v>4.873031764041575</v>
      </c>
      <c r="AS77" s="290">
        <f>[3]Milch!$CA59</f>
        <v>4.3553304900946586</v>
      </c>
      <c r="AT77" s="292">
        <f>[3]Milch!$CB59</f>
        <v>5.4265729022640619</v>
      </c>
      <c r="AU77" s="292">
        <f>[3]Milch!$CC59</f>
        <v>4.5588218270980034</v>
      </c>
      <c r="AV77" s="290">
        <f>[3]Milch!$CF59</f>
        <v>4.7419632984648619</v>
      </c>
      <c r="AW77" s="290">
        <f>[3]Milch!$CG59</f>
        <v>3.7596982403040893</v>
      </c>
      <c r="AX77" s="435"/>
      <c r="AY77" s="218">
        <f>[3]Milch!$A59</f>
        <v>43739</v>
      </c>
      <c r="AZ77" s="405" t="str">
        <f>'Früchte Daten'!BQ75</f>
        <v>4 W 41-44/19</v>
      </c>
      <c r="BA77" s="527">
        <f>[3]Milch!$CX59</f>
        <v>3801.8481000000002</v>
      </c>
      <c r="BB77" s="527">
        <f>[3]Milch!$CY59</f>
        <v>20957.996899999998</v>
      </c>
      <c r="BC77" s="355">
        <f>[3]Milch!$AD59</f>
        <v>2632.7757000000001</v>
      </c>
      <c r="BD77" s="355">
        <f>[3]Milch!$AE59</f>
        <v>5013.6117999999997</v>
      </c>
      <c r="BE77" s="356">
        <f>[3]Milch!$AF59</f>
        <v>1080.1958999999999</v>
      </c>
      <c r="BF77" s="356">
        <f>[3]Milch!$AG59</f>
        <v>13813.466699999999</v>
      </c>
      <c r="BG77" s="355"/>
      <c r="BH77" s="355">
        <f>[3]Milch!$CV59</f>
        <v>151.2054</v>
      </c>
      <c r="BI77" s="355">
        <f>[3]Milch!$CW59</f>
        <v>3208.4785000000002</v>
      </c>
      <c r="BJ77" s="356">
        <f>[3]Milch!$BT59</f>
        <v>34.4863</v>
      </c>
      <c r="BK77" s="356">
        <f>[3]Milch!$BU59</f>
        <v>897.91079999999999</v>
      </c>
      <c r="BL77" s="355">
        <f>[3]Milch!$BV59</f>
        <v>12.283700000000001</v>
      </c>
      <c r="BM77" s="355">
        <f>[3]Milch!$BW59</f>
        <v>937.7088</v>
      </c>
      <c r="BN77" s="356">
        <f>[3]Milch!$BX59</f>
        <v>58.775100000000002</v>
      </c>
      <c r="BO77" s="356">
        <f>[3]Milch!$BY59</f>
        <v>765.07050000000004</v>
      </c>
      <c r="BP77" s="355"/>
      <c r="BQ77" s="355">
        <f>[3]Milch!$CT59</f>
        <v>119.67439999999999</v>
      </c>
      <c r="BR77" s="355">
        <f>[3]Milch!$CU59</f>
        <v>1318.5761</v>
      </c>
      <c r="BS77" s="356">
        <f>[3]Milch!$BJ59</f>
        <v>85.037700000000001</v>
      </c>
      <c r="BT77" s="356">
        <f>[3]Milch!$BK59</f>
        <v>330.18709999999999</v>
      </c>
      <c r="BU77" s="355">
        <f>[3]Milch!$BL59</f>
        <v>17.398</v>
      </c>
      <c r="BV77" s="355">
        <f>[3]Milch!$BM59</f>
        <v>907.17439999999999</v>
      </c>
      <c r="BW77" s="355"/>
      <c r="BX77" s="356">
        <f>[3]Milch!$CP59</f>
        <v>454.32459999999998</v>
      </c>
      <c r="BY77" s="356">
        <f>[3]Milch!$CQ59</f>
        <v>7590.5293000000001</v>
      </c>
      <c r="BZ77" s="355">
        <f>[3]Milch!AT59</f>
        <v>16.308399999999999</v>
      </c>
      <c r="CA77" s="355">
        <f>[3]Milch!AU59</f>
        <v>245.4725</v>
      </c>
      <c r="CB77" s="356">
        <f>[3]Milch!AX59</f>
        <v>53.9221</v>
      </c>
      <c r="CC77" s="356">
        <f>[3]Milch!AY59</f>
        <v>723.40969999999993</v>
      </c>
      <c r="CD77" s="355">
        <f>[3]Milch!BD59</f>
        <v>21.186199999999999</v>
      </c>
      <c r="CE77" s="355">
        <f>[3]Milch!BE59</f>
        <v>406.53040000000004</v>
      </c>
      <c r="CF77" s="356">
        <f>[3]Milch!AZ59</f>
        <v>50.811900000000001</v>
      </c>
      <c r="CG77" s="356">
        <f>[3]Milch!BA59</f>
        <v>745.20550000000003</v>
      </c>
      <c r="CH77" s="355">
        <f>[3]Milch!BB59</f>
        <v>34.566900000000004</v>
      </c>
      <c r="CI77" s="355">
        <f>[3]Milch!BC59</f>
        <v>329.68920000000003</v>
      </c>
      <c r="CJ77" s="356">
        <f>[3]Milch!AV59</f>
        <v>41.214100000000002</v>
      </c>
      <c r="CK77" s="356">
        <f>[3]Milch!AW59</f>
        <v>998.04280000000006</v>
      </c>
      <c r="CL77" s="355"/>
      <c r="CM77" s="355">
        <f>[3]Milch!$CR59</f>
        <v>1475.6536999999998</v>
      </c>
      <c r="CN77" s="355">
        <f>[3]Milch!$CS59</f>
        <v>7320.6959999999999</v>
      </c>
      <c r="CO77" s="356">
        <f>[3]Milch!$CL59</f>
        <v>664.96430000000009</v>
      </c>
      <c r="CP77" s="356">
        <f>[3]Milch!$CM59</f>
        <v>1662.0603000000001</v>
      </c>
      <c r="CQ77" s="355">
        <f>[3]Milch!$CH59</f>
        <v>188.78579999999999</v>
      </c>
      <c r="CR77" s="355">
        <f>[3]Milch!$CI59</f>
        <v>1167.5418</v>
      </c>
      <c r="CS77" s="356">
        <f>[3]Milch!$CJ59</f>
        <v>136.04310000000001</v>
      </c>
      <c r="CT77" s="356">
        <f>[3]Milch!$CK59</f>
        <v>608.16880000000003</v>
      </c>
      <c r="CU77" s="355">
        <f>[3]Milch!$CN59</f>
        <v>316.2647</v>
      </c>
      <c r="CV77" s="355">
        <f>[3]Milch!$CO59</f>
        <v>2103.1702</v>
      </c>
    </row>
    <row r="78" spans="2:100" s="217" customFormat="1" ht="12.75" x14ac:dyDescent="0.2">
      <c r="B78" s="218">
        <f>[3]Milch!$A60</f>
        <v>43709</v>
      </c>
      <c r="C78" s="290">
        <f>[3]Milch!$B60</f>
        <v>87.024010000000004</v>
      </c>
      <c r="D78" s="290">
        <f>[3]Milch!$C60</f>
        <v>67.909971999999996</v>
      </c>
      <c r="E78" s="290">
        <f t="shared" si="14"/>
        <v>19.114038000000008</v>
      </c>
      <c r="F78" s="415">
        <f t="shared" si="19"/>
        <v>0.28146143249771938</v>
      </c>
      <c r="G78" s="291"/>
      <c r="H78" s="355">
        <f>[3]Milch!$E60</f>
        <v>17028</v>
      </c>
      <c r="I78" s="355">
        <f>[3]Milch!$F60</f>
        <v>268100</v>
      </c>
      <c r="J78" s="308">
        <f t="shared" si="18"/>
        <v>5.972054656154429E-2</v>
      </c>
      <c r="K78" s="308"/>
      <c r="L78" s="218">
        <f>[3]Milch!$A60</f>
        <v>43709</v>
      </c>
      <c r="M78" s="405" t="str">
        <f>'Früchte Daten'!BQ76</f>
        <v>5 W 36-40/19</v>
      </c>
      <c r="N78" s="290">
        <f>[3]Milch!$Z60</f>
        <v>1.902461487984668</v>
      </c>
      <c r="O78" s="290">
        <f>[3]Milch!$AA60</f>
        <v>1.6158397483704401</v>
      </c>
      <c r="P78" s="292">
        <f>[3]Milch!$AB60</f>
        <v>1.7781275705083726</v>
      </c>
      <c r="Q78" s="292">
        <f>[3]Milch!$AC60</f>
        <v>1.283602984921737</v>
      </c>
      <c r="R78" s="290">
        <f>[3]Milch!$BN60</f>
        <v>12.237969675349623</v>
      </c>
      <c r="S78" s="290">
        <f>[3]Milch!$BO60</f>
        <v>7.7651811246214022</v>
      </c>
      <c r="T78" s="292">
        <f>[3]Milch!$BP60</f>
        <v>10.459008097165992</v>
      </c>
      <c r="U78" s="292">
        <f>[3]Milch!$BQ60</f>
        <v>6.6118003627804676</v>
      </c>
      <c r="V78" s="290">
        <f>[3]Milch!$BR60</f>
        <v>6.2360391052054904</v>
      </c>
      <c r="W78" s="290">
        <f>[3]Milch!$BS60</f>
        <v>4.1925022058665293</v>
      </c>
      <c r="X78" s="292">
        <f>[3]Milch!$BF60</f>
        <v>20.950709487666412</v>
      </c>
      <c r="Y78" s="292">
        <f>[3]Milch!$BG60</f>
        <v>17.103546326587463</v>
      </c>
      <c r="Z78" s="290">
        <f>[3]Milch!$BH60</f>
        <v>18.885048882246714</v>
      </c>
      <c r="AA78" s="290">
        <f>[3]Milch!$BI60</f>
        <v>11.869741349026114</v>
      </c>
      <c r="AB78" s="292"/>
      <c r="AC78" s="292">
        <f>[3]Milch!$AH60</f>
        <v>20.294556777194359</v>
      </c>
      <c r="AD78" s="292">
        <f>[3]Milch!$AI60</f>
        <v>16.72994072929945</v>
      </c>
      <c r="AE78" s="290">
        <f>[3]Milch!$AL60</f>
        <v>24.069482416443712</v>
      </c>
      <c r="AF78" s="290">
        <f>[3]Milch!$AM60</f>
        <v>17.688559470281632</v>
      </c>
      <c r="AG78" s="292">
        <f>[3]Milch!$AR60</f>
        <v>9.31512004300731</v>
      </c>
      <c r="AH78" s="292">
        <f>[3]Milch!$AS60</f>
        <v>7.2947275516641756</v>
      </c>
      <c r="AI78" s="290">
        <f>[3]Milch!$AN60</f>
        <v>15.688267184181452</v>
      </c>
      <c r="AJ78" s="290">
        <f>[3]Milch!$AO60</f>
        <v>11.475662185168844</v>
      </c>
      <c r="AK78" s="292">
        <f>[3]Milch!$AP60</f>
        <v>30.486980789231168</v>
      </c>
      <c r="AL78" s="292">
        <f>[3]Milch!$AQ60</f>
        <v>21.122380984897628</v>
      </c>
      <c r="AM78" s="290">
        <f>[3]Milch!$AJ60</f>
        <v>25.09982457970705</v>
      </c>
      <c r="AN78" s="290">
        <f>[3]Milch!$AK60</f>
        <v>18.234839084190359</v>
      </c>
      <c r="AO78" s="292"/>
      <c r="AP78" s="292">
        <f>[3]Milch!$CD60</f>
        <v>4.0016990721679218</v>
      </c>
      <c r="AQ78" s="292">
        <f>[3]Milch!$CE60</f>
        <v>3.4886162351834118</v>
      </c>
      <c r="AR78" s="290">
        <f>[3]Milch!$BZ60</f>
        <v>4.9942185247537125</v>
      </c>
      <c r="AS78" s="290">
        <f>[3]Milch!$CA60</f>
        <v>4.3389979656209565</v>
      </c>
      <c r="AT78" s="292">
        <f>[3]Milch!$CB60</f>
        <v>5.4757162034181608</v>
      </c>
      <c r="AU78" s="292">
        <f>[3]Milch!$CC60</f>
        <v>4.5970110713954142</v>
      </c>
      <c r="AV78" s="290">
        <f>[3]Milch!$CF60</f>
        <v>5.0452781862039737</v>
      </c>
      <c r="AW78" s="290">
        <f>[3]Milch!$CG60</f>
        <v>3.7352673103976159</v>
      </c>
      <c r="AX78" s="435"/>
      <c r="AY78" s="218">
        <f>[3]Milch!$A60</f>
        <v>43709</v>
      </c>
      <c r="AZ78" s="405" t="str">
        <f>'Früchte Daten'!BQ76</f>
        <v>5 W 36-40/19</v>
      </c>
      <c r="BA78" s="527">
        <f>[3]Milch!$CX60</f>
        <v>4563.8011999999999</v>
      </c>
      <c r="BB78" s="527">
        <f>[3]Milch!$CY60</f>
        <v>25362.878499999999</v>
      </c>
      <c r="BC78" s="355">
        <f>[3]Milch!$AD60</f>
        <v>3186.8366000000001</v>
      </c>
      <c r="BD78" s="355">
        <f>[3]Milch!$AE60</f>
        <v>6004.3819999999996</v>
      </c>
      <c r="BE78" s="356">
        <f>[3]Milch!$AF60</f>
        <v>1297.5303000000001</v>
      </c>
      <c r="BF78" s="356">
        <f>[3]Milch!$AG60</f>
        <v>16660.121900000002</v>
      </c>
      <c r="BG78" s="355"/>
      <c r="BH78" s="355">
        <f>[3]Milch!$CV60</f>
        <v>172.86879999999999</v>
      </c>
      <c r="BI78" s="355">
        <f>[3]Milch!$CW60</f>
        <v>3781.4978999999998</v>
      </c>
      <c r="BJ78" s="356">
        <f>[3]Milch!$BT60</f>
        <v>40.086199999999998</v>
      </c>
      <c r="BK78" s="356">
        <f>[3]Milch!$BU60</f>
        <v>1047.2182</v>
      </c>
      <c r="BL78" s="355">
        <f>[3]Milch!$BV60</f>
        <v>13.832000000000001</v>
      </c>
      <c r="BM78" s="355">
        <f>[3]Milch!$BW60</f>
        <v>1039.2511</v>
      </c>
      <c r="BN78" s="356">
        <f>[3]Milch!$BX60</f>
        <v>65.986100000000008</v>
      </c>
      <c r="BO78" s="356">
        <f>[3]Milch!$BY60</f>
        <v>933.98669999999993</v>
      </c>
      <c r="BP78" s="355"/>
      <c r="BQ78" s="355">
        <f>[3]Milch!$CT60</f>
        <v>134.20400000000001</v>
      </c>
      <c r="BR78" s="355">
        <f>[3]Milch!$CU60</f>
        <v>1601.3676</v>
      </c>
      <c r="BS78" s="356">
        <f>[3]Milch!$BJ60</f>
        <v>100.3682</v>
      </c>
      <c r="BT78" s="356">
        <f>[3]Milch!$BK60</f>
        <v>405.63099999999997</v>
      </c>
      <c r="BU78" s="355">
        <f>[3]Milch!$BL60</f>
        <v>16.059000000000001</v>
      </c>
      <c r="BV78" s="355">
        <f>[3]Milch!$BM60</f>
        <v>1102.4857</v>
      </c>
      <c r="BW78" s="355"/>
      <c r="BX78" s="356">
        <f>[3]Milch!$CP60</f>
        <v>546.31230000000005</v>
      </c>
      <c r="BY78" s="356">
        <f>[3]Milch!$CQ60</f>
        <v>9047.0457999999999</v>
      </c>
      <c r="BZ78" s="355">
        <f>[3]Milch!AT60</f>
        <v>20.682599999999997</v>
      </c>
      <c r="CA78" s="355">
        <f>[3]Milch!AU60</f>
        <v>268.6825</v>
      </c>
      <c r="CB78" s="356">
        <f>[3]Milch!AX60</f>
        <v>68.325199999999995</v>
      </c>
      <c r="CC78" s="356">
        <f>[3]Milch!AY60</f>
        <v>901.77730000000008</v>
      </c>
      <c r="CD78" s="355">
        <f>[3]Milch!BD60</f>
        <v>26.228099999999998</v>
      </c>
      <c r="CE78" s="355">
        <f>[3]Milch!BE60</f>
        <v>517.6798</v>
      </c>
      <c r="CF78" s="356">
        <f>[3]Milch!AZ60</f>
        <v>87.340500000000006</v>
      </c>
      <c r="CG78" s="356">
        <f>[3]Milch!BA60</f>
        <v>1089.6951999999999</v>
      </c>
      <c r="CH78" s="355">
        <f>[3]Milch!BB60</f>
        <v>42.210699999999996</v>
      </c>
      <c r="CI78" s="355">
        <f>[3]Milch!BC60</f>
        <v>386.6148</v>
      </c>
      <c r="CJ78" s="356">
        <f>[3]Milch!AV60</f>
        <v>41.215300000000006</v>
      </c>
      <c r="CK78" s="356">
        <f>[3]Milch!AW60</f>
        <v>985.0213</v>
      </c>
      <c r="CL78" s="355"/>
      <c r="CM78" s="355">
        <f>[3]Milch!$CR60</f>
        <v>1707.066</v>
      </c>
      <c r="CN78" s="355">
        <f>[3]Milch!$CS60</f>
        <v>9059.1783000000014</v>
      </c>
      <c r="CO78" s="356">
        <f>[3]Milch!$CL60</f>
        <v>814.85649999999998</v>
      </c>
      <c r="CP78" s="356">
        <f>[3]Milch!$CM60</f>
        <v>2161.7408999999998</v>
      </c>
      <c r="CQ78" s="355">
        <f>[3]Milch!$CH60</f>
        <v>250.4897</v>
      </c>
      <c r="CR78" s="355">
        <f>[3]Milch!$CI60</f>
        <v>1463.0017</v>
      </c>
      <c r="CS78" s="356">
        <f>[3]Milch!$CJ60</f>
        <v>159.8638</v>
      </c>
      <c r="CT78" s="356">
        <f>[3]Milch!$CK60</f>
        <v>723.81119999999999</v>
      </c>
      <c r="CU78" s="355">
        <f>[3]Milch!$CN60</f>
        <v>305.7808</v>
      </c>
      <c r="CV78" s="355">
        <f>[3]Milch!$CO60</f>
        <v>2600.3721</v>
      </c>
    </row>
    <row r="79" spans="2:100" s="217" customFormat="1" ht="12.75" x14ac:dyDescent="0.2">
      <c r="B79" s="218">
        <f>[3]Milch!$A61</f>
        <v>43678</v>
      </c>
      <c r="C79" s="290">
        <f>[3]Milch!$B61</f>
        <v>86.144936000000001</v>
      </c>
      <c r="D79" s="290">
        <f>[3]Milch!$C61</f>
        <v>66.018659</v>
      </c>
      <c r="E79" s="290">
        <f t="shared" si="14"/>
        <v>20.126277000000002</v>
      </c>
      <c r="F79" s="415">
        <f t="shared" si="19"/>
        <v>0.30485740402573169</v>
      </c>
      <c r="G79" s="291"/>
      <c r="H79" s="355">
        <f>[3]Milch!$E61</f>
        <v>15136</v>
      </c>
      <c r="I79" s="355">
        <f>[3]Milch!$F61</f>
        <v>242096</v>
      </c>
      <c r="J79" s="308">
        <f t="shared" si="18"/>
        <v>5.8841823723331466E-2</v>
      </c>
      <c r="K79" s="308"/>
      <c r="L79" s="218">
        <f>[3]Milch!$A61</f>
        <v>43678</v>
      </c>
      <c r="M79" s="405" t="str">
        <f>'Früchte Daten'!BQ77</f>
        <v>4 W 32-35/19</v>
      </c>
      <c r="N79" s="290">
        <f>[3]Milch!$Z61</f>
        <v>1.9085480076757468</v>
      </c>
      <c r="O79" s="290">
        <f>[3]Milch!$AA61</f>
        <v>1.5911142289810729</v>
      </c>
      <c r="P79" s="292">
        <f>[3]Milch!$AB61</f>
        <v>1.7735815590020632</v>
      </c>
      <c r="Q79" s="292">
        <f>[3]Milch!$AC61</f>
        <v>1.2423963584925768</v>
      </c>
      <c r="R79" s="290">
        <f>[3]Milch!$BN61</f>
        <v>12.114558703644127</v>
      </c>
      <c r="S79" s="290">
        <f>[3]Milch!$BO61</f>
        <v>7.7271280368128519</v>
      </c>
      <c r="T79" s="292">
        <f>[3]Milch!$BP61</f>
        <v>10.396860769305301</v>
      </c>
      <c r="U79" s="292">
        <f>[3]Milch!$BQ61</f>
        <v>6.3619361572214297</v>
      </c>
      <c r="V79" s="290">
        <f>[3]Milch!$BR61</f>
        <v>6.1403077343443142</v>
      </c>
      <c r="W79" s="290">
        <f>[3]Milch!$BS61</f>
        <v>4.1338208094098787</v>
      </c>
      <c r="X79" s="292">
        <f>[3]Milch!$BF61</f>
        <v>21.387590425057766</v>
      </c>
      <c r="Y79" s="292">
        <f>[3]Milch!$BG61</f>
        <v>16.749074972204845</v>
      </c>
      <c r="Z79" s="290">
        <f>[3]Milch!$BH61</f>
        <v>18.83933849964049</v>
      </c>
      <c r="AA79" s="290">
        <f>[3]Milch!$BI61</f>
        <v>11.735668765134726</v>
      </c>
      <c r="AB79" s="292"/>
      <c r="AC79" s="292">
        <f>[3]Milch!$AH61</f>
        <v>19.801384537476558</v>
      </c>
      <c r="AD79" s="292">
        <f>[3]Milch!$AI61</f>
        <v>16.113560417740906</v>
      </c>
      <c r="AE79" s="290">
        <f>[3]Milch!$AL61</f>
        <v>23.503975349843589</v>
      </c>
      <c r="AF79" s="290">
        <f>[3]Milch!$AM61</f>
        <v>17.856486467093184</v>
      </c>
      <c r="AG79" s="292">
        <f>[3]Milch!$AR61</f>
        <v>8.9875913893995314</v>
      </c>
      <c r="AH79" s="292">
        <f>[3]Milch!$AS61</f>
        <v>7.3520741027450462</v>
      </c>
      <c r="AI79" s="290">
        <f>[3]Milch!$AN61</f>
        <v>15.072156591738965</v>
      </c>
      <c r="AJ79" s="290">
        <f>[3]Milch!$AO61</f>
        <v>11.65417442135074</v>
      </c>
      <c r="AK79" s="292">
        <f>[3]Milch!$AP61</f>
        <v>28.752776128729884</v>
      </c>
      <c r="AL79" s="292">
        <f>[3]Milch!$AQ61</f>
        <v>20.257784097255236</v>
      </c>
      <c r="AM79" s="290">
        <f>[3]Milch!$AJ61</f>
        <v>20.26308307147869</v>
      </c>
      <c r="AN79" s="290">
        <f>[3]Milch!$AK61</f>
        <v>19.045984222192587</v>
      </c>
      <c r="AO79" s="292"/>
      <c r="AP79" s="292">
        <f>[3]Milch!$CD61</f>
        <v>3.9107750772769991</v>
      </c>
      <c r="AQ79" s="292">
        <f>[3]Milch!$CE61</f>
        <v>3.5697351618591302</v>
      </c>
      <c r="AR79" s="290">
        <f>[3]Milch!$BZ61</f>
        <v>4.7372218520414435</v>
      </c>
      <c r="AS79" s="290">
        <f>[3]Milch!$CA61</f>
        <v>4.2199690903063551</v>
      </c>
      <c r="AT79" s="292">
        <f>[3]Milch!$CB61</f>
        <v>5.3864967381678266</v>
      </c>
      <c r="AU79" s="292">
        <f>[3]Milch!$CC61</f>
        <v>4.5682736670344086</v>
      </c>
      <c r="AV79" s="290">
        <f>[3]Milch!$CF61</f>
        <v>4.8367868739037609</v>
      </c>
      <c r="AW79" s="290">
        <f>[3]Milch!$CG61</f>
        <v>3.7492784540710749</v>
      </c>
      <c r="AX79" s="435"/>
      <c r="AY79" s="218">
        <f>[3]Milch!$A61</f>
        <v>43678</v>
      </c>
      <c r="AZ79" s="405" t="str">
        <f>'Früchte Daten'!BQ77</f>
        <v>4 W 32-35/19</v>
      </c>
      <c r="BA79" s="527">
        <f>[3]Milch!$CX61</f>
        <v>3721.5126</v>
      </c>
      <c r="BB79" s="527">
        <f>[3]Milch!$CY61</f>
        <v>20751.022300000001</v>
      </c>
      <c r="BC79" s="355">
        <f>[3]Milch!$AD61</f>
        <v>2574.5508</v>
      </c>
      <c r="BD79" s="355">
        <f>[3]Milch!$AE61</f>
        <v>4967.2087999999994</v>
      </c>
      <c r="BE79" s="356">
        <f>[3]Milch!$AF61</f>
        <v>1079.0826000000002</v>
      </c>
      <c r="BF79" s="356">
        <f>[3]Milch!$AG61</f>
        <v>13707.9056</v>
      </c>
      <c r="BG79" s="355"/>
      <c r="BH79" s="355">
        <f>[3]Milch!$CV61</f>
        <v>144.80160000000001</v>
      </c>
      <c r="BI79" s="355">
        <f>[3]Milch!$CW61</f>
        <v>2989.5757000000003</v>
      </c>
      <c r="BJ79" s="356">
        <f>[3]Milch!$BT61</f>
        <v>32.015900000000002</v>
      </c>
      <c r="BK79" s="356">
        <f>[3]Milch!$BU61</f>
        <v>812.45540000000005</v>
      </c>
      <c r="BL79" s="355">
        <f>[3]Milch!$BV61</f>
        <v>10.321</v>
      </c>
      <c r="BM79" s="355">
        <f>[3]Milch!$BW61</f>
        <v>837.2192</v>
      </c>
      <c r="BN79" s="356">
        <f>[3]Milch!$BX61</f>
        <v>58.557000000000002</v>
      </c>
      <c r="BO79" s="356">
        <f>[3]Milch!$BY61</f>
        <v>748.86410000000001</v>
      </c>
      <c r="BP79" s="355"/>
      <c r="BQ79" s="355">
        <f>[3]Milch!$CT61</f>
        <v>98.886800000000008</v>
      </c>
      <c r="BR79" s="355">
        <f>[3]Milch!$CU61</f>
        <v>1149.539</v>
      </c>
      <c r="BS79" s="356">
        <f>[3]Milch!$BJ61</f>
        <v>72.919499999999999</v>
      </c>
      <c r="BT79" s="356">
        <f>[3]Milch!$BK61</f>
        <v>315.88240000000002</v>
      </c>
      <c r="BU79" s="355">
        <f>[3]Milch!$BL61</f>
        <v>12.516999999999999</v>
      </c>
      <c r="BV79" s="355">
        <f>[3]Milch!$BM61</f>
        <v>748.6096</v>
      </c>
      <c r="BW79" s="355"/>
      <c r="BX79" s="356">
        <f>[3]Milch!$CP61</f>
        <v>485.0181</v>
      </c>
      <c r="BY79" s="356">
        <f>[3]Milch!$CQ61</f>
        <v>7069.4402</v>
      </c>
      <c r="BZ79" s="355">
        <f>[3]Milch!AT61</f>
        <v>17.969900000000003</v>
      </c>
      <c r="CA79" s="355">
        <f>[3]Milch!AU61</f>
        <v>259.87400000000002</v>
      </c>
      <c r="CB79" s="356">
        <f>[3]Milch!AX61</f>
        <v>46.863800000000005</v>
      </c>
      <c r="CC79" s="356">
        <f>[3]Milch!AY61</f>
        <v>709.35609999999997</v>
      </c>
      <c r="CD79" s="355">
        <f>[3]Milch!BD61</f>
        <v>28.5044</v>
      </c>
      <c r="CE79" s="355">
        <f>[3]Milch!BE61</f>
        <v>436.88529999999997</v>
      </c>
      <c r="CF79" s="356">
        <f>[3]Milch!AZ61</f>
        <v>107.081</v>
      </c>
      <c r="CG79" s="356">
        <f>[3]Milch!BA61</f>
        <v>1188.5826999999999</v>
      </c>
      <c r="CH79" s="355">
        <f>[3]Milch!BB61</f>
        <v>32.005000000000003</v>
      </c>
      <c r="CI79" s="355">
        <f>[3]Milch!BC61</f>
        <v>342.01140000000004</v>
      </c>
      <c r="CJ79" s="356">
        <f>[3]Milch!AV61</f>
        <v>16.389500000000002</v>
      </c>
      <c r="CK79" s="356">
        <f>[3]Milch!AW61</f>
        <v>296.1755</v>
      </c>
      <c r="CL79" s="355"/>
      <c r="CM79" s="355">
        <f>[3]Milch!$CR61</f>
        <v>1554.675</v>
      </c>
      <c r="CN79" s="355">
        <f>[3]Milch!$CS61</f>
        <v>7354.7698</v>
      </c>
      <c r="CO79" s="356">
        <f>[3]Milch!$CL61</f>
        <v>736.79750000000001</v>
      </c>
      <c r="CP79" s="356">
        <f>[3]Milch!$CM61</f>
        <v>1838.3115</v>
      </c>
      <c r="CQ79" s="355">
        <f>[3]Milch!$CH61</f>
        <v>209.8074</v>
      </c>
      <c r="CR79" s="355">
        <f>[3]Milch!$CI61</f>
        <v>1279.9221</v>
      </c>
      <c r="CS79" s="356">
        <f>[3]Milch!$CJ61</f>
        <v>142.38929999999999</v>
      </c>
      <c r="CT79" s="356">
        <f>[3]Milch!$CK61</f>
        <v>595.07349999999997</v>
      </c>
      <c r="CU79" s="355">
        <f>[3]Milch!$CN61</f>
        <v>283.86809999999997</v>
      </c>
      <c r="CV79" s="355">
        <f>[3]Milch!$CO61</f>
        <v>2030.8824999999999</v>
      </c>
    </row>
    <row r="80" spans="2:100" s="217" customFormat="1" ht="12.75" x14ac:dyDescent="0.2">
      <c r="B80" s="218">
        <f>[3]Milch!$A62</f>
        <v>43647</v>
      </c>
      <c r="C80" s="290">
        <f>[3]Milch!$B62</f>
        <v>84.898527999999999</v>
      </c>
      <c r="D80" s="290">
        <f>[3]Milch!$C62</f>
        <v>64.400203000000005</v>
      </c>
      <c r="E80" s="290">
        <f t="shared" si="14"/>
        <v>20.498324999999994</v>
      </c>
      <c r="F80" s="415">
        <f t="shared" si="19"/>
        <v>0.31829596872544008</v>
      </c>
      <c r="G80" s="291"/>
      <c r="H80" s="355">
        <f>[3]Milch!$E62</f>
        <v>16374</v>
      </c>
      <c r="I80" s="355">
        <f>[3]Milch!$F62</f>
        <v>244356</v>
      </c>
      <c r="J80" s="308">
        <f t="shared" si="18"/>
        <v>6.280059832010125E-2</v>
      </c>
      <c r="K80" s="308"/>
      <c r="L80" s="218">
        <f>[3]Milch!$A62</f>
        <v>43647</v>
      </c>
      <c r="M80" s="405" t="str">
        <f>'Früchte Daten'!BQ78</f>
        <v>4 W 28-31/19</v>
      </c>
      <c r="N80" s="290">
        <f>[3]Milch!$Z62</f>
        <v>1.8909135139182618</v>
      </c>
      <c r="O80" s="290">
        <f>[3]Milch!$AA62</f>
        <v>1.5896025077198384</v>
      </c>
      <c r="P80" s="292">
        <f>[3]Milch!$AB62</f>
        <v>1.8498900511677214</v>
      </c>
      <c r="Q80" s="292">
        <f>[3]Milch!$AC62</f>
        <v>1.2451403493120325</v>
      </c>
      <c r="R80" s="290">
        <f>[3]Milch!$BN62</f>
        <v>12.163812766410205</v>
      </c>
      <c r="S80" s="290">
        <f>[3]Milch!$BO62</f>
        <v>7.4353970891773038</v>
      </c>
      <c r="T80" s="292">
        <f>[3]Milch!$BP62</f>
        <v>10.124508519003932</v>
      </c>
      <c r="U80" s="292">
        <f>[3]Milch!$BQ62</f>
        <v>6.8002755714823877</v>
      </c>
      <c r="V80" s="290">
        <f>[3]Milch!$BR62</f>
        <v>6.1395437781723814</v>
      </c>
      <c r="W80" s="290">
        <f>[3]Milch!$BS62</f>
        <v>4.1243563730207384</v>
      </c>
      <c r="X80" s="292">
        <f>[3]Milch!$BF62</f>
        <v>20.427272053058715</v>
      </c>
      <c r="Y80" s="292">
        <f>[3]Milch!$BG62</f>
        <v>16.73852404253061</v>
      </c>
      <c r="Z80" s="290">
        <f>[3]Milch!$BH62</f>
        <v>18.842087579796171</v>
      </c>
      <c r="AA80" s="290">
        <f>[3]Milch!$BI62</f>
        <v>11.849730065088645</v>
      </c>
      <c r="AB80" s="292"/>
      <c r="AC80" s="292">
        <f>[3]Milch!$AH62</f>
        <v>20.14046786341407</v>
      </c>
      <c r="AD80" s="292">
        <f>[3]Milch!$AI62</f>
        <v>16.03609155004489</v>
      </c>
      <c r="AE80" s="290">
        <f>[3]Milch!$AL62</f>
        <v>23.104789952114661</v>
      </c>
      <c r="AF80" s="290">
        <f>[3]Milch!$AM62</f>
        <v>17.739677504351075</v>
      </c>
      <c r="AG80" s="292">
        <f>[3]Milch!$AR62</f>
        <v>9.0740829381675407</v>
      </c>
      <c r="AH80" s="292">
        <f>[3]Milch!$AS62</f>
        <v>7.180169653300803</v>
      </c>
      <c r="AI80" s="290">
        <f>[3]Milch!$AN62</f>
        <v>15.441265543960652</v>
      </c>
      <c r="AJ80" s="290">
        <f>[3]Milch!$AO62</f>
        <v>11.520154872537436</v>
      </c>
      <c r="AK80" s="292">
        <f>[3]Milch!$AP62</f>
        <v>32.28196662724109</v>
      </c>
      <c r="AL80" s="292">
        <f>[3]Milch!$AQ62</f>
        <v>20.308465606439746</v>
      </c>
      <c r="AM80" s="290">
        <f>[3]Milch!$AJ62</f>
        <v>24.660972554378773</v>
      </c>
      <c r="AN80" s="290">
        <f>[3]Milch!$AK62</f>
        <v>18.584182914250281</v>
      </c>
      <c r="AO80" s="292"/>
      <c r="AP80" s="292">
        <f>[3]Milch!$CD62</f>
        <v>3.981937978676044</v>
      </c>
      <c r="AQ80" s="292">
        <f>[3]Milch!$CE62</f>
        <v>3.5563922140439073</v>
      </c>
      <c r="AR80" s="290">
        <f>[3]Milch!$BZ62</f>
        <v>4.9415724073379472</v>
      </c>
      <c r="AS80" s="290">
        <f>[3]Milch!$CA62</f>
        <v>4.2554079982074944</v>
      </c>
      <c r="AT80" s="292">
        <f>[3]Milch!$CB62</f>
        <v>5.3803671743178256</v>
      </c>
      <c r="AU80" s="292">
        <f>[3]Milch!$CC62</f>
        <v>4.5507248982902979</v>
      </c>
      <c r="AV80" s="290">
        <f>[3]Milch!$CF62</f>
        <v>4.8899947264805519</v>
      </c>
      <c r="AW80" s="290">
        <f>[3]Milch!$CG62</f>
        <v>3.758335709516182</v>
      </c>
      <c r="AX80" s="435"/>
      <c r="AY80" s="218">
        <f>[3]Milch!$A62</f>
        <v>43647</v>
      </c>
      <c r="AZ80" s="405" t="str">
        <f>'Früchte Daten'!BQ78</f>
        <v>4 W 28-31/19</v>
      </c>
      <c r="BA80" s="527">
        <f>[3]Milch!$CX62</f>
        <v>3171.6122</v>
      </c>
      <c r="BB80" s="527">
        <f>[3]Milch!$CY62</f>
        <v>18265.894700000001</v>
      </c>
      <c r="BC80" s="355">
        <f>[3]Milch!$AD62</f>
        <v>2232.9512</v>
      </c>
      <c r="BD80" s="355">
        <f>[3]Milch!$AE62</f>
        <v>4392.6437999999998</v>
      </c>
      <c r="BE80" s="356">
        <f>[3]Milch!$AF62</f>
        <v>870.17750000000001</v>
      </c>
      <c r="BF80" s="356">
        <f>[3]Milch!$AG62</f>
        <v>12050.778699999999</v>
      </c>
      <c r="BG80" s="355"/>
      <c r="BH80" s="355">
        <f>[3]Milch!$CV62</f>
        <v>124.23139999999999</v>
      </c>
      <c r="BI80" s="355">
        <f>[3]Milch!$CW62</f>
        <v>2593.2567000000004</v>
      </c>
      <c r="BJ80" s="356">
        <f>[3]Milch!$BT62</f>
        <v>30.075800000000001</v>
      </c>
      <c r="BK80" s="356">
        <f>[3]Milch!$BU62</f>
        <v>775.65700000000004</v>
      </c>
      <c r="BL80" s="355">
        <f>[3]Milch!$BV62</f>
        <v>8.3930000000000007</v>
      </c>
      <c r="BM80" s="355">
        <f>[3]Milch!$BW62</f>
        <v>631.77800000000002</v>
      </c>
      <c r="BN80" s="356">
        <f>[3]Milch!$BX62</f>
        <v>47.586500000000001</v>
      </c>
      <c r="BO80" s="356">
        <f>[3]Milch!$BY62</f>
        <v>677.95480000000009</v>
      </c>
      <c r="BP80" s="355"/>
      <c r="BQ80" s="355">
        <f>[3]Milch!$CT62</f>
        <v>98.725399999999993</v>
      </c>
      <c r="BR80" s="355">
        <f>[3]Milch!$CU62</f>
        <v>1040.2138</v>
      </c>
      <c r="BS80" s="356">
        <f>[3]Milch!$BJ62</f>
        <v>75.508800000000008</v>
      </c>
      <c r="BT80" s="356">
        <f>[3]Milch!$BK62</f>
        <v>293.9624</v>
      </c>
      <c r="BU80" s="355">
        <f>[3]Milch!$BL62</f>
        <v>8.9290000000000003</v>
      </c>
      <c r="BV80" s="355">
        <f>[3]Milch!$BM62</f>
        <v>656.65830000000005</v>
      </c>
      <c r="BW80" s="355"/>
      <c r="BX80" s="356">
        <f>[3]Milch!$CP62</f>
        <v>449.74770000000001</v>
      </c>
      <c r="BY80" s="356">
        <f>[3]Milch!$CQ62</f>
        <v>6584.2109</v>
      </c>
      <c r="BZ80" s="355">
        <f>[3]Milch!AT62</f>
        <v>13.781799999999999</v>
      </c>
      <c r="CA80" s="355">
        <f>[3]Milch!AU62</f>
        <v>235.01900000000001</v>
      </c>
      <c r="CB80" s="356">
        <f>[3]Milch!AX62</f>
        <v>42.309400000000004</v>
      </c>
      <c r="CC80" s="356">
        <f>[3]Milch!AY62</f>
        <v>653.91890000000001</v>
      </c>
      <c r="CD80" s="355">
        <f>[3]Milch!BD62</f>
        <v>24.652099999999997</v>
      </c>
      <c r="CE80" s="355">
        <f>[3]Milch!BE62</f>
        <v>414.46879999999999</v>
      </c>
      <c r="CF80" s="356">
        <f>[3]Milch!AZ62</f>
        <v>107.4131</v>
      </c>
      <c r="CG80" s="356">
        <f>[3]Milch!BA62</f>
        <v>1211.6028000000001</v>
      </c>
      <c r="CH80" s="355">
        <f>[3]Milch!BB62</f>
        <v>23.504200000000001</v>
      </c>
      <c r="CI80" s="355">
        <f>[3]Milch!BC62</f>
        <v>287.29070000000002</v>
      </c>
      <c r="CJ80" s="356">
        <f>[3]Milch!AV62</f>
        <v>8.7810000000000006</v>
      </c>
      <c r="CK80" s="356">
        <f>[3]Milch!AW62</f>
        <v>265.44459999999998</v>
      </c>
      <c r="CL80" s="355"/>
      <c r="CM80" s="355">
        <f>[3]Milch!$CR62</f>
        <v>1404.2304999999999</v>
      </c>
      <c r="CN80" s="355">
        <f>[3]Milch!$CS62</f>
        <v>6576.5589</v>
      </c>
      <c r="CO80" s="356">
        <f>[3]Milch!$CL62</f>
        <v>661.96910000000003</v>
      </c>
      <c r="CP80" s="356">
        <f>[3]Milch!$CM62</f>
        <v>1688.4760000000001</v>
      </c>
      <c r="CQ80" s="355">
        <f>[3]Milch!$CH62</f>
        <v>203.41929999999999</v>
      </c>
      <c r="CR80" s="355">
        <f>[3]Milch!$CI62</f>
        <v>1131.8236000000002</v>
      </c>
      <c r="CS80" s="356">
        <f>[3]Milch!$CJ62</f>
        <v>132.81429999999997</v>
      </c>
      <c r="CT80" s="356">
        <f>[3]Milch!$CK62</f>
        <v>539.42740000000003</v>
      </c>
      <c r="CU80" s="355">
        <f>[3]Milch!$CN62</f>
        <v>233.80970000000002</v>
      </c>
      <c r="CV80" s="355">
        <f>[3]Milch!$CO62</f>
        <v>1747.5507</v>
      </c>
    </row>
    <row r="81" spans="2:100" s="217" customFormat="1" ht="12.75" x14ac:dyDescent="0.2">
      <c r="B81" s="218">
        <f>[3]Milch!$A63</f>
        <v>43617</v>
      </c>
      <c r="C81" s="290">
        <f>[3]Milch!$B63</f>
        <v>81.610054000000005</v>
      </c>
      <c r="D81" s="290">
        <f>[3]Milch!$C63</f>
        <v>62.171953999999999</v>
      </c>
      <c r="E81" s="290">
        <f t="shared" si="14"/>
        <v>19.438100000000006</v>
      </c>
      <c r="F81" s="415">
        <f t="shared" si="19"/>
        <v>0.31265062056759563</v>
      </c>
      <c r="G81" s="291"/>
      <c r="H81" s="355">
        <f>[3]Milch!$E63</f>
        <v>18654</v>
      </c>
      <c r="I81" s="355">
        <f>[3]Milch!$F63</f>
        <v>259304</v>
      </c>
      <c r="J81" s="308">
        <f t="shared" si="18"/>
        <v>6.7110858475021407E-2</v>
      </c>
      <c r="K81" s="308"/>
      <c r="L81" s="218">
        <f>[3]Milch!$A63</f>
        <v>43617</v>
      </c>
      <c r="M81" s="405" t="str">
        <f>'Früchte Daten'!BQ79</f>
        <v>5 W 23-27/19</v>
      </c>
      <c r="N81" s="290">
        <f>[3]Milch!$Z63</f>
        <v>1.9082671379436749</v>
      </c>
      <c r="O81" s="290">
        <f>[3]Milch!$AA63</f>
        <v>1.5852081719317725</v>
      </c>
      <c r="P81" s="292">
        <f>[3]Milch!$AB63</f>
        <v>1.820196983565586</v>
      </c>
      <c r="Q81" s="292">
        <f>[3]Milch!$AC63</f>
        <v>1.2571353918816601</v>
      </c>
      <c r="R81" s="290">
        <f>[3]Milch!$BN63</f>
        <v>11.992261795572375</v>
      </c>
      <c r="S81" s="290">
        <f>[3]Milch!$BO63</f>
        <v>7.8208374712390452</v>
      </c>
      <c r="T81" s="292">
        <f>[3]Milch!$BP63</f>
        <v>10.174455879871774</v>
      </c>
      <c r="U81" s="292">
        <f>[3]Milch!$BQ63</f>
        <v>6.5317367014693763</v>
      </c>
      <c r="V81" s="290">
        <f>[3]Milch!$BR63</f>
        <v>6.0776976769138411</v>
      </c>
      <c r="W81" s="290">
        <f>[3]Milch!$BS63</f>
        <v>4.1038509317315572</v>
      </c>
      <c r="X81" s="292">
        <f>[3]Milch!$BF63</f>
        <v>21.195419092542938</v>
      </c>
      <c r="Y81" s="292">
        <f>[3]Milch!$BG63</f>
        <v>16.724603835856875</v>
      </c>
      <c r="Z81" s="290">
        <f>[3]Milch!$BH63</f>
        <v>18.826133754305395</v>
      </c>
      <c r="AA81" s="290">
        <f>[3]Milch!$BI63</f>
        <v>11.25086315496514</v>
      </c>
      <c r="AB81" s="292"/>
      <c r="AC81" s="292">
        <f>[3]Milch!$AH63</f>
        <v>19.451313566699451</v>
      </c>
      <c r="AD81" s="292">
        <f>[3]Milch!$AI63</f>
        <v>16.887412044944082</v>
      </c>
      <c r="AE81" s="290">
        <f>[3]Milch!$AL63</f>
        <v>22.68863874398107</v>
      </c>
      <c r="AF81" s="290">
        <f>[3]Milch!$AM63</f>
        <v>17.847552652009313</v>
      </c>
      <c r="AG81" s="292">
        <f>[3]Milch!$AR63</f>
        <v>9.1697274019401469</v>
      </c>
      <c r="AH81" s="292">
        <f>[3]Milch!$AS63</f>
        <v>7.3127293697795297</v>
      </c>
      <c r="AI81" s="290">
        <f>[3]Milch!$AN63</f>
        <v>15.493553951028781</v>
      </c>
      <c r="AJ81" s="290">
        <f>[3]Milch!$AO63</f>
        <v>11.812046833932303</v>
      </c>
      <c r="AK81" s="292">
        <f>[3]Milch!$AP63</f>
        <v>32.737841077647076</v>
      </c>
      <c r="AL81" s="292">
        <f>[3]Milch!$AQ63</f>
        <v>20.524452643278973</v>
      </c>
      <c r="AM81" s="290">
        <f>[3]Milch!$AJ63</f>
        <v>24.471774710980974</v>
      </c>
      <c r="AN81" s="290">
        <f>[3]Milch!$AK63</f>
        <v>18.951988330385582</v>
      </c>
      <c r="AO81" s="292"/>
      <c r="AP81" s="292">
        <f>[3]Milch!$CD63</f>
        <v>3.8954875585193469</v>
      </c>
      <c r="AQ81" s="292">
        <f>[3]Milch!$CE63</f>
        <v>3.4829239305765962</v>
      </c>
      <c r="AR81" s="290">
        <f>[3]Milch!$BZ63</f>
        <v>4.9586130821261927</v>
      </c>
      <c r="AS81" s="290">
        <f>[3]Milch!$CA63</f>
        <v>4.3589059549147509</v>
      </c>
      <c r="AT81" s="292">
        <f>[3]Milch!$CB63</f>
        <v>5.4248774949681868</v>
      </c>
      <c r="AU81" s="292">
        <f>[3]Milch!$CC63</f>
        <v>4.6161723086532858</v>
      </c>
      <c r="AV81" s="290">
        <f>[3]Milch!$CF63</f>
        <v>4.9415805559026955</v>
      </c>
      <c r="AW81" s="290">
        <f>[3]Milch!$CG63</f>
        <v>3.8709618831529231</v>
      </c>
      <c r="AX81" s="435"/>
      <c r="AY81" s="218">
        <f>[3]Milch!$A63</f>
        <v>43617</v>
      </c>
      <c r="AZ81" s="405" t="str">
        <f>'Früchte Daten'!BQ79</f>
        <v>5 W 23-27/19</v>
      </c>
      <c r="BA81" s="527">
        <f>[3]Milch!$CX63</f>
        <v>4468.8575999999994</v>
      </c>
      <c r="BB81" s="527">
        <f>[3]Milch!$CY63</f>
        <v>24888.4859</v>
      </c>
      <c r="BC81" s="355">
        <f>[3]Milch!$AD63</f>
        <v>3143.4591</v>
      </c>
      <c r="BD81" s="355">
        <f>[3]Milch!$AE63</f>
        <v>6045.3514999999998</v>
      </c>
      <c r="BE81" s="356">
        <f>[3]Milch!$AF63</f>
        <v>1224.0411999999999</v>
      </c>
      <c r="BF81" s="356">
        <f>[3]Milch!$AG63</f>
        <v>16328.9665</v>
      </c>
      <c r="BG81" s="355"/>
      <c r="BH81" s="355">
        <f>[3]Milch!$CV63</f>
        <v>174.8648</v>
      </c>
      <c r="BI81" s="355">
        <f>[3]Milch!$CW63</f>
        <v>3498.2559999999999</v>
      </c>
      <c r="BJ81" s="356">
        <f>[3]Milch!$BT63</f>
        <v>41.430800000000005</v>
      </c>
      <c r="BK81" s="356">
        <f>[3]Milch!$BU63</f>
        <v>937.7731</v>
      </c>
      <c r="BL81" s="355">
        <f>[3]Milch!$BV63</f>
        <v>11.853999999999999</v>
      </c>
      <c r="BM81" s="355">
        <f>[3]Milch!$BW63</f>
        <v>949.03530000000001</v>
      </c>
      <c r="BN81" s="356">
        <f>[3]Milch!$BX63</f>
        <v>68.968600000000009</v>
      </c>
      <c r="BO81" s="356">
        <f>[3]Milch!$BY63</f>
        <v>911.08859999999993</v>
      </c>
      <c r="BP81" s="355"/>
      <c r="BQ81" s="355">
        <f>[3]Milch!$CT63</f>
        <v>118.4825</v>
      </c>
      <c r="BR81" s="355">
        <f>[3]Milch!$CU63</f>
        <v>1429.1242999999999</v>
      </c>
      <c r="BS81" s="356">
        <f>[3]Milch!$BJ63</f>
        <v>85.965500000000006</v>
      </c>
      <c r="BT81" s="356">
        <f>[3]Milch!$BK63</f>
        <v>371.46850000000001</v>
      </c>
      <c r="BU81" s="355">
        <f>[3]Milch!$BL63</f>
        <v>13.936</v>
      </c>
      <c r="BV81" s="355">
        <f>[3]Milch!$BM63</f>
        <v>951.45140000000004</v>
      </c>
      <c r="BW81" s="355"/>
      <c r="BX81" s="356">
        <f>[3]Milch!$CP63</f>
        <v>623.10469999999998</v>
      </c>
      <c r="BY81" s="356">
        <f>[3]Milch!$CQ63</f>
        <v>8632.8691999999992</v>
      </c>
      <c r="BZ81" s="355">
        <f>[3]Milch!AT63</f>
        <v>21.251300000000001</v>
      </c>
      <c r="CA81" s="355">
        <f>[3]Milch!AU63</f>
        <v>273.54879999999997</v>
      </c>
      <c r="CB81" s="356">
        <f>[3]Milch!AX63</f>
        <v>59.769800000000004</v>
      </c>
      <c r="CC81" s="356">
        <f>[3]Milch!AY63</f>
        <v>856.4393</v>
      </c>
      <c r="CD81" s="355">
        <f>[3]Milch!BD63</f>
        <v>35.389099999999999</v>
      </c>
      <c r="CE81" s="355">
        <f>[3]Milch!BE63</f>
        <v>605.87209999999993</v>
      </c>
      <c r="CF81" s="356">
        <f>[3]Milch!AZ63</f>
        <v>140.76839999999999</v>
      </c>
      <c r="CG81" s="356">
        <f>[3]Milch!BA63</f>
        <v>1674.1793</v>
      </c>
      <c r="CH81" s="355">
        <f>[3]Milch!BB63</f>
        <v>28.113099999999999</v>
      </c>
      <c r="CI81" s="355">
        <f>[3]Milch!BC63</f>
        <v>364.82150000000001</v>
      </c>
      <c r="CJ81" s="356">
        <f>[3]Milch!AV63</f>
        <v>8.5721000000000007</v>
      </c>
      <c r="CK81" s="356">
        <f>[3]Milch!AW63</f>
        <v>211.96929999999998</v>
      </c>
      <c r="CL81" s="355"/>
      <c r="CM81" s="355">
        <f>[3]Milch!$CR63</f>
        <v>1949.1313</v>
      </c>
      <c r="CN81" s="355">
        <f>[3]Milch!$CS63</f>
        <v>9216.6769999999997</v>
      </c>
      <c r="CO81" s="356">
        <f>[3]Milch!$CL63</f>
        <v>959.04180000000008</v>
      </c>
      <c r="CP81" s="356">
        <f>[3]Milch!$CM63</f>
        <v>2489.2642999999998</v>
      </c>
      <c r="CQ81" s="355">
        <f>[3]Milch!$CH63</f>
        <v>295.53300000000002</v>
      </c>
      <c r="CR81" s="355">
        <f>[3]Milch!$CI63</f>
        <v>1578.5163</v>
      </c>
      <c r="CS81" s="356">
        <f>[3]Milch!$CJ63</f>
        <v>188.05350000000001</v>
      </c>
      <c r="CT81" s="356">
        <f>[3]Milch!$CK63</f>
        <v>758.20219999999995</v>
      </c>
      <c r="CU81" s="355">
        <f>[3]Milch!$CN63</f>
        <v>305.67220000000003</v>
      </c>
      <c r="CV81" s="355">
        <f>[3]Milch!$CO63</f>
        <v>2434.1729999999998</v>
      </c>
    </row>
    <row r="82" spans="2:100" s="217" customFormat="1" ht="12.75" x14ac:dyDescent="0.2">
      <c r="B82" s="218">
        <f>[3]Milch!$A64</f>
        <v>43586</v>
      </c>
      <c r="C82" s="290">
        <f>[3]Milch!$B64</f>
        <v>76.853821999999994</v>
      </c>
      <c r="D82" s="290">
        <f>[3]Milch!$C64</f>
        <v>59.573892000000001</v>
      </c>
      <c r="E82" s="290">
        <f t="shared" si="14"/>
        <v>17.279929999999993</v>
      </c>
      <c r="F82" s="415">
        <f t="shared" si="19"/>
        <v>0.29005877272547509</v>
      </c>
      <c r="G82" s="291"/>
      <c r="H82" s="355">
        <f>[3]Milch!$E64</f>
        <v>22647</v>
      </c>
      <c r="I82" s="355">
        <f>[3]Milch!$F64</f>
        <v>297607</v>
      </c>
      <c r="J82" s="308">
        <f t="shared" si="18"/>
        <v>7.0715744377900042E-2</v>
      </c>
      <c r="K82" s="308"/>
      <c r="L82" s="218">
        <f>[3]Milch!$A64</f>
        <v>43586</v>
      </c>
      <c r="M82" s="405" t="str">
        <f>'Früchte Daten'!BQ80</f>
        <v>4 W 19-22/19</v>
      </c>
      <c r="N82" s="290">
        <f>[3]Milch!$Z64</f>
        <v>1.9123038375661485</v>
      </c>
      <c r="O82" s="290">
        <f>[3]Milch!$AA64</f>
        <v>1.5837749035375175</v>
      </c>
      <c r="P82" s="292">
        <f>[3]Milch!$AB64</f>
        <v>1.805264261450487</v>
      </c>
      <c r="Q82" s="292">
        <f>[3]Milch!$AC64</f>
        <v>1.2584158378017107</v>
      </c>
      <c r="R82" s="290">
        <f>[3]Milch!$BN64</f>
        <v>12.221282824877317</v>
      </c>
      <c r="S82" s="290">
        <f>[3]Milch!$BO64</f>
        <v>7.5946135334893752</v>
      </c>
      <c r="T82" s="292">
        <f>[3]Milch!$BP64</f>
        <v>10.452132527915065</v>
      </c>
      <c r="U82" s="292">
        <f>[3]Milch!$BQ64</f>
        <v>6.6950150878577706</v>
      </c>
      <c r="V82" s="290">
        <f>[3]Milch!$BR64</f>
        <v>6.0706558671735822</v>
      </c>
      <c r="W82" s="290">
        <f>[3]Milch!$BS64</f>
        <v>4.146279215173637</v>
      </c>
      <c r="X82" s="292">
        <f>[3]Milch!$BF64</f>
        <v>20.881878487893047</v>
      </c>
      <c r="Y82" s="292">
        <f>[3]Milch!$BG64</f>
        <v>16.73539499358693</v>
      </c>
      <c r="Z82" s="290">
        <f>[3]Milch!$BH64</f>
        <v>18.761374254294545</v>
      </c>
      <c r="AA82" s="290">
        <f>[3]Milch!$BI64</f>
        <v>11.802096722533998</v>
      </c>
      <c r="AB82" s="292"/>
      <c r="AC82" s="292">
        <f>[3]Milch!$AH64</f>
        <v>18.683186702333213</v>
      </c>
      <c r="AD82" s="292">
        <f>[3]Milch!$AI64</f>
        <v>15.96238934522979</v>
      </c>
      <c r="AE82" s="290">
        <f>[3]Milch!$AL64</f>
        <v>23.340907732887182</v>
      </c>
      <c r="AF82" s="290">
        <f>[3]Milch!$AM64</f>
        <v>17.909388855621568</v>
      </c>
      <c r="AG82" s="292">
        <f>[3]Milch!$AR64</f>
        <v>8.9887107064816725</v>
      </c>
      <c r="AH82" s="292">
        <f>[3]Milch!$AS64</f>
        <v>7.3680786295537297</v>
      </c>
      <c r="AI82" s="290">
        <f>[3]Milch!$AN64</f>
        <v>15.259036439784611</v>
      </c>
      <c r="AJ82" s="290">
        <f>[3]Milch!$AO64</f>
        <v>11.304511138263932</v>
      </c>
      <c r="AK82" s="292">
        <f>[3]Milch!$AP64</f>
        <v>31.565564089558727</v>
      </c>
      <c r="AL82" s="292">
        <f>[3]Milch!$AQ64</f>
        <v>19.766853040583623</v>
      </c>
      <c r="AM82" s="290">
        <f>[3]Milch!$AJ64</f>
        <v>25.46876969773373</v>
      </c>
      <c r="AN82" s="290">
        <f>[3]Milch!$AK64</f>
        <v>19.380467048393271</v>
      </c>
      <c r="AO82" s="292"/>
      <c r="AP82" s="292">
        <f>[3]Milch!$CD64</f>
        <v>3.916385568371417</v>
      </c>
      <c r="AQ82" s="292">
        <f>[3]Milch!$CE64</f>
        <v>3.5339948106209018</v>
      </c>
      <c r="AR82" s="290">
        <f>[3]Milch!$BZ64</f>
        <v>4.861696308042907</v>
      </c>
      <c r="AS82" s="290">
        <f>[3]Milch!$CA64</f>
        <v>4.4044052368548261</v>
      </c>
      <c r="AT82" s="292">
        <f>[3]Milch!$CB64</f>
        <v>5.5763711445277178</v>
      </c>
      <c r="AU82" s="292">
        <f>[3]Milch!$CC64</f>
        <v>4.5526049392923911</v>
      </c>
      <c r="AV82" s="290">
        <f>[3]Milch!$CF64</f>
        <v>5.0694093841407222</v>
      </c>
      <c r="AW82" s="290">
        <f>[3]Milch!$CG64</f>
        <v>3.7867294082021048</v>
      </c>
      <c r="AY82" s="218">
        <f>[3]Milch!$A64</f>
        <v>43586</v>
      </c>
      <c r="AZ82" s="405" t="str">
        <f>'Früchte Daten'!BQ80</f>
        <v>4 W 19-22/19</v>
      </c>
      <c r="BA82" s="527">
        <f>[3]Milch!$CX64</f>
        <v>3836.8607999999999</v>
      </c>
      <c r="BB82" s="527">
        <f>[3]Milch!$CY64</f>
        <v>21390.458300000002</v>
      </c>
      <c r="BC82" s="355">
        <f>[3]Milch!$AD64</f>
        <v>2650.482</v>
      </c>
      <c r="BD82" s="355">
        <f>[3]Milch!$AE64</f>
        <v>5112.5317000000005</v>
      </c>
      <c r="BE82" s="356">
        <f>[3]Milch!$AF64</f>
        <v>1068.317</v>
      </c>
      <c r="BF82" s="356">
        <f>[3]Milch!$AG64</f>
        <v>14108.9429</v>
      </c>
      <c r="BG82" s="355"/>
      <c r="BH82" s="355">
        <f>[3]Milch!$CV64</f>
        <v>150.8587</v>
      </c>
      <c r="BI82" s="355">
        <f>[3]Milch!$CW64</f>
        <v>3100.0402000000004</v>
      </c>
      <c r="BJ82" s="356">
        <f>[3]Milch!$BT64</f>
        <v>34.703099999999999</v>
      </c>
      <c r="BK82" s="356">
        <f>[3]Milch!$BU64</f>
        <v>905.18709999999999</v>
      </c>
      <c r="BL82" s="355">
        <f>[3]Milch!$BV64</f>
        <v>10.926</v>
      </c>
      <c r="BM82" s="355">
        <f>[3]Milch!$BW64</f>
        <v>820.22910000000002</v>
      </c>
      <c r="BN82" s="356">
        <f>[3]Milch!$BX64</f>
        <v>59.8917</v>
      </c>
      <c r="BO82" s="356">
        <f>[3]Milch!$BY64</f>
        <v>757.94090000000006</v>
      </c>
      <c r="BP82" s="355"/>
      <c r="BQ82" s="355">
        <f>[3]Milch!$CT64</f>
        <v>113.12180000000001</v>
      </c>
      <c r="BR82" s="355">
        <f>[3]Milch!$CU64</f>
        <v>1242.02</v>
      </c>
      <c r="BS82" s="356">
        <f>[3]Milch!$BJ64</f>
        <v>83.37769999999999</v>
      </c>
      <c r="BT82" s="356">
        <f>[3]Milch!$BK64</f>
        <v>320.04950000000002</v>
      </c>
      <c r="BU82" s="355">
        <f>[3]Milch!$BL64</f>
        <v>13.913</v>
      </c>
      <c r="BV82" s="355">
        <f>[3]Milch!$BM64</f>
        <v>832.06050000000005</v>
      </c>
      <c r="BW82" s="355"/>
      <c r="BX82" s="356">
        <f>[3]Milch!$CP64</f>
        <v>474.10149999999999</v>
      </c>
      <c r="BY82" s="356">
        <f>[3]Milch!$CQ64</f>
        <v>6940.6855999999998</v>
      </c>
      <c r="BZ82" s="355">
        <f>[3]Milch!AT64</f>
        <v>19.9253</v>
      </c>
      <c r="CA82" s="355">
        <f>[3]Milch!AU64</f>
        <v>244.42010000000002</v>
      </c>
      <c r="CB82" s="356">
        <f>[3]Milch!AX64</f>
        <v>46.8596</v>
      </c>
      <c r="CC82" s="356">
        <f>[3]Milch!AY64</f>
        <v>679.01139999999998</v>
      </c>
      <c r="CD82" s="355">
        <f>[3]Milch!BD64</f>
        <v>30.2499</v>
      </c>
      <c r="CE82" s="355">
        <f>[3]Milch!BE64</f>
        <v>452.34899999999999</v>
      </c>
      <c r="CF82" s="356">
        <f>[3]Milch!AZ64</f>
        <v>87.747500000000002</v>
      </c>
      <c r="CG82" s="356">
        <f>[3]Milch!BA64</f>
        <v>1117.6248000000001</v>
      </c>
      <c r="CH82" s="355">
        <f>[3]Milch!BB64</f>
        <v>27.602</v>
      </c>
      <c r="CI82" s="355">
        <f>[3]Milch!BC64</f>
        <v>356.79169999999999</v>
      </c>
      <c r="CJ82" s="356">
        <f>[3]Milch!AV64</f>
        <v>10.312100000000001</v>
      </c>
      <c r="CK82" s="356">
        <f>[3]Milch!AW64</f>
        <v>257.33949999999999</v>
      </c>
      <c r="CL82" s="355"/>
      <c r="CM82" s="355">
        <f>[3]Milch!$CR64</f>
        <v>1543.8036000000002</v>
      </c>
      <c r="CN82" s="355">
        <f>[3]Milch!$CS64</f>
        <v>7441.8437000000004</v>
      </c>
      <c r="CO82" s="356">
        <f>[3]Milch!$CL64</f>
        <v>728.33359999999993</v>
      </c>
      <c r="CP82" s="356">
        <f>[3]Milch!$CM64</f>
        <v>1841.2221999999999</v>
      </c>
      <c r="CQ82" s="355">
        <f>[3]Milch!$CH64</f>
        <v>220.45760000000001</v>
      </c>
      <c r="CR82" s="355">
        <f>[3]Milch!$CI64</f>
        <v>1244.4416000000001</v>
      </c>
      <c r="CS82" s="356">
        <f>[3]Milch!$CJ64</f>
        <v>180.14329999999998</v>
      </c>
      <c r="CT82" s="356">
        <f>[3]Milch!$CK64</f>
        <v>616.80899999999997</v>
      </c>
      <c r="CU82" s="355">
        <f>[3]Milch!$CN64</f>
        <v>259.55279999999999</v>
      </c>
      <c r="CV82" s="355">
        <f>[3]Milch!$CO64</f>
        <v>2102.8919000000001</v>
      </c>
    </row>
    <row r="83" spans="2:100" s="217" customFormat="1" ht="12.75" x14ac:dyDescent="0.2">
      <c r="B83" s="218">
        <f>[3]Milch!$A65</f>
        <v>43556</v>
      </c>
      <c r="C83" s="290">
        <f>[3]Milch!$B65</f>
        <v>76.844206999999997</v>
      </c>
      <c r="D83" s="290">
        <f>[3]Milch!$C65</f>
        <v>59.430708000000003</v>
      </c>
      <c r="E83" s="290">
        <f t="shared" si="14"/>
        <v>17.413498999999995</v>
      </c>
      <c r="F83" s="415">
        <f t="shared" si="19"/>
        <v>0.29300507407719234</v>
      </c>
      <c r="G83" s="291"/>
      <c r="H83" s="355">
        <f>[3]Milch!$E65</f>
        <v>22733</v>
      </c>
      <c r="I83" s="355">
        <f>[3]Milch!$F65</f>
        <v>291129</v>
      </c>
      <c r="J83" s="308">
        <f t="shared" si="18"/>
        <v>7.2429921430437583E-2</v>
      </c>
      <c r="K83" s="308"/>
      <c r="L83" s="218">
        <f>[3]Milch!$A65</f>
        <v>43556</v>
      </c>
      <c r="M83" s="405" t="str">
        <f>'Früchte Daten'!BQ81</f>
        <v>4 W 15-18/19</v>
      </c>
      <c r="N83" s="290">
        <f>[3]Milch!$Z65</f>
        <v>1.8849544253631765</v>
      </c>
      <c r="O83" s="290">
        <f>[3]Milch!$AA65</f>
        <v>1.582638873520738</v>
      </c>
      <c r="P83" s="292">
        <f>[3]Milch!$AB65</f>
        <v>1.8430324950383139</v>
      </c>
      <c r="Q83" s="292">
        <f>[3]Milch!$AC65</f>
        <v>1.2584527399809486</v>
      </c>
      <c r="R83" s="290">
        <f>[3]Milch!$BN65</f>
        <v>12.208237986270023</v>
      </c>
      <c r="S83" s="290">
        <f>[3]Milch!$BO65</f>
        <v>7.4933373817114521</v>
      </c>
      <c r="T83" s="292">
        <f>[3]Milch!$BP65</f>
        <v>10.340911165890624</v>
      </c>
      <c r="U83" s="292">
        <f>[3]Milch!$BQ65</f>
        <v>6.7546811073222868</v>
      </c>
      <c r="V83" s="290">
        <f>[3]Milch!$BR65</f>
        <v>6.0504297994269338</v>
      </c>
      <c r="W83" s="290">
        <f>[3]Milch!$BS65</f>
        <v>4.0899957064127994</v>
      </c>
      <c r="X83" s="292">
        <f>[3]Milch!$BF65</f>
        <v>21.3636137617043</v>
      </c>
      <c r="Y83" s="292">
        <f>[3]Milch!$BG65</f>
        <v>16.803647633433947</v>
      </c>
      <c r="Z83" s="290">
        <f>[3]Milch!$BH65</f>
        <v>18.489140543793425</v>
      </c>
      <c r="AA83" s="290">
        <f>[3]Milch!$BI65</f>
        <v>11.566517090422989</v>
      </c>
      <c r="AB83" s="292"/>
      <c r="AC83" s="292">
        <f>[3]Milch!$AH65</f>
        <v>19.692684619053811</v>
      </c>
      <c r="AD83" s="292">
        <f>[3]Milch!$AI65</f>
        <v>17.060701063733028</v>
      </c>
      <c r="AE83" s="290">
        <f>[3]Milch!$AL65</f>
        <v>23.005031533334254</v>
      </c>
      <c r="AF83" s="290">
        <f>[3]Milch!$AM65</f>
        <v>18.03529324606021</v>
      </c>
      <c r="AG83" s="292">
        <f>[3]Milch!$AR65</f>
        <v>9.2067989201847897</v>
      </c>
      <c r="AH83" s="292">
        <f>[3]Milch!$AS65</f>
        <v>7.4640866946253306</v>
      </c>
      <c r="AI83" s="290">
        <f>[3]Milch!$AN65</f>
        <v>15.216642618682103</v>
      </c>
      <c r="AJ83" s="290">
        <f>[3]Milch!$AO65</f>
        <v>11.488062516082998</v>
      </c>
      <c r="AK83" s="292">
        <f>[3]Milch!$AP65</f>
        <v>32.369623552272415</v>
      </c>
      <c r="AL83" s="292">
        <f>[3]Milch!$AQ65</f>
        <v>20.272838700439276</v>
      </c>
      <c r="AM83" s="290">
        <f>[3]Milch!$AJ65</f>
        <v>24.456203321006452</v>
      </c>
      <c r="AN83" s="290">
        <f>[3]Milch!$AK65</f>
        <v>18.875436753733243</v>
      </c>
      <c r="AO83" s="292"/>
      <c r="AP83" s="292">
        <f>[3]Milch!$CD65</f>
        <v>3.8891633839422135</v>
      </c>
      <c r="AQ83" s="292">
        <f>[3]Milch!$CE65</f>
        <v>3.6355140691707297</v>
      </c>
      <c r="AR83" s="290">
        <f>[3]Milch!$BZ65</f>
        <v>4.7681463969035649</v>
      </c>
      <c r="AS83" s="290">
        <f>[3]Milch!$CA65</f>
        <v>4.4291239766609891</v>
      </c>
      <c r="AT83" s="292">
        <f>[3]Milch!$CB65</f>
        <v>5.5706879250752595</v>
      </c>
      <c r="AU83" s="292">
        <f>[3]Milch!$CC65</f>
        <v>4.727012925807033</v>
      </c>
      <c r="AV83" s="290">
        <f>[3]Milch!$CF65</f>
        <v>4.8835459761394349</v>
      </c>
      <c r="AW83" s="290">
        <f>[3]Milch!$CG65</f>
        <v>3.9135567505892799</v>
      </c>
      <c r="AY83" s="218">
        <f>[3]Milch!$A65</f>
        <v>43556</v>
      </c>
      <c r="AZ83" s="405" t="str">
        <f>'Früchte Daten'!BQ81</f>
        <v>4 W 15-18/19</v>
      </c>
      <c r="BA83" s="527">
        <f>[3]Milch!$CX65</f>
        <v>3784.8894</v>
      </c>
      <c r="BB83" s="527">
        <f>[3]Milch!$CY65</f>
        <v>21247.1643</v>
      </c>
      <c r="BC83" s="355">
        <f>[3]Milch!$AD65</f>
        <v>2647.8323999999998</v>
      </c>
      <c r="BD83" s="355">
        <f>[3]Milch!$AE65</f>
        <v>5029.3406999999997</v>
      </c>
      <c r="BE83" s="356">
        <f>[3]Milch!$AF65</f>
        <v>1023.4424</v>
      </c>
      <c r="BF83" s="356">
        <f>[3]Milch!$AG65</f>
        <v>14123.627400000001</v>
      </c>
      <c r="BG83" s="355"/>
      <c r="BH83" s="355">
        <f>[3]Milch!$CV65</f>
        <v>150.63249999999999</v>
      </c>
      <c r="BI83" s="355">
        <f>[3]Milch!$CW65</f>
        <v>3195.8917999999999</v>
      </c>
      <c r="BJ83" s="356">
        <f>[3]Milch!$BT65</f>
        <v>33.649000000000001</v>
      </c>
      <c r="BK83" s="356">
        <f>[3]Milch!$BU65</f>
        <v>988.05</v>
      </c>
      <c r="BL83" s="355">
        <f>[3]Milch!$BV65</f>
        <v>10.952999999999999</v>
      </c>
      <c r="BM83" s="355">
        <f>[3]Milch!$BW65</f>
        <v>811.59749999999997</v>
      </c>
      <c r="BN83" s="356">
        <f>[3]Milch!$BX65</f>
        <v>59.33</v>
      </c>
      <c r="BO83" s="356">
        <f>[3]Milch!$BY65</f>
        <v>764.62869999999998</v>
      </c>
      <c r="BP83" s="355"/>
      <c r="BQ83" s="355">
        <f>[3]Milch!$CT65</f>
        <v>110.8732</v>
      </c>
      <c r="BR83" s="355">
        <f>[3]Milch!$CU65</f>
        <v>1318.7186999999999</v>
      </c>
      <c r="BS83" s="356">
        <f>[3]Milch!$BJ65</f>
        <v>77.225899999999996</v>
      </c>
      <c r="BT83" s="356">
        <f>[3]Milch!$BK65</f>
        <v>333.05430000000001</v>
      </c>
      <c r="BU83" s="355">
        <f>[3]Milch!$BL65</f>
        <v>18.279</v>
      </c>
      <c r="BV83" s="355">
        <f>[3]Milch!$BM65</f>
        <v>903.66399999999999</v>
      </c>
      <c r="BW83" s="355"/>
      <c r="BX83" s="356">
        <f>[3]Milch!$CP65</f>
        <v>420.50400000000002</v>
      </c>
      <c r="BY83" s="356">
        <f>[3]Milch!$CQ65</f>
        <v>6806.1209000000008</v>
      </c>
      <c r="BZ83" s="355">
        <f>[3]Milch!AT65</f>
        <v>16.142700000000001</v>
      </c>
      <c r="CA83" s="355">
        <f>[3]Milch!AU65</f>
        <v>229.7851</v>
      </c>
      <c r="CB83" s="356">
        <f>[3]Milch!AX65</f>
        <v>36.231499999999997</v>
      </c>
      <c r="CC83" s="356">
        <f>[3]Milch!AY65</f>
        <v>707.29680000000008</v>
      </c>
      <c r="CD83" s="355">
        <f>[3]Milch!BD65</f>
        <v>26.560099999999998</v>
      </c>
      <c r="CE83" s="355">
        <f>[3]Milch!BE65</f>
        <v>418.78490000000005</v>
      </c>
      <c r="CF83" s="356">
        <f>[3]Milch!AZ65</f>
        <v>80.186899999999994</v>
      </c>
      <c r="CG83" s="356">
        <f>[3]Milch!BA65</f>
        <v>951.70389999999986</v>
      </c>
      <c r="CH83" s="355">
        <f>[3]Milch!BB65</f>
        <v>25.937200000000001</v>
      </c>
      <c r="CI83" s="355">
        <f>[3]Milch!BC65</f>
        <v>338.00959999999998</v>
      </c>
      <c r="CJ83" s="356">
        <f>[3]Milch!AV65</f>
        <v>13.791</v>
      </c>
      <c r="CK83" s="356">
        <f>[3]Milch!AW65</f>
        <v>314.3648</v>
      </c>
      <c r="CL83" s="355"/>
      <c r="CM83" s="355">
        <f>[3]Milch!$CR65</f>
        <v>1495.1023</v>
      </c>
      <c r="CN83" s="355">
        <f>[3]Milch!$CS65</f>
        <v>6975.4424000000008</v>
      </c>
      <c r="CO83" s="356">
        <f>[3]Milch!$CL65</f>
        <v>690.96569999999997</v>
      </c>
      <c r="CP83" s="356">
        <f>[3]Milch!$CM65</f>
        <v>1721.8179</v>
      </c>
      <c r="CQ83" s="355">
        <f>[3]Milch!$CH65</f>
        <v>207.3869</v>
      </c>
      <c r="CR83" s="355">
        <f>[3]Milch!$CI65</f>
        <v>1189.4763</v>
      </c>
      <c r="CS83" s="356">
        <f>[3]Milch!$CJ65</f>
        <v>166.82339999999999</v>
      </c>
      <c r="CT83" s="356">
        <f>[3]Milch!$CK65</f>
        <v>561.44269999999995</v>
      </c>
      <c r="CU83" s="355">
        <f>[3]Milch!$CN65</f>
        <v>262.95269999999999</v>
      </c>
      <c r="CV83" s="355">
        <f>[3]Milch!$CO65</f>
        <v>2003.8858</v>
      </c>
    </row>
    <row r="84" spans="2:100" s="217" customFormat="1" ht="12.75" x14ac:dyDescent="0.2">
      <c r="B84" s="218">
        <f>[3]Milch!$A66</f>
        <v>43525</v>
      </c>
      <c r="C84" s="290">
        <f>[3]Milch!$B66</f>
        <v>76.559635</v>
      </c>
      <c r="D84" s="290">
        <f>[3]Milch!$C66</f>
        <v>59.427081000000001</v>
      </c>
      <c r="E84" s="290">
        <f t="shared" si="14"/>
        <v>17.132553999999999</v>
      </c>
      <c r="F84" s="415">
        <f t="shared" si="19"/>
        <v>0.28829539852378083</v>
      </c>
      <c r="G84" s="291"/>
      <c r="H84" s="355">
        <f>[3]Milch!$E66</f>
        <v>21377</v>
      </c>
      <c r="I84" s="355">
        <f>[3]Milch!$F66</f>
        <v>288712</v>
      </c>
      <c r="J84" s="308">
        <f t="shared" si="18"/>
        <v>6.8938272560458452E-2</v>
      </c>
      <c r="K84" s="308"/>
      <c r="L84" s="218">
        <f>[3]Milch!$A66</f>
        <v>43525</v>
      </c>
      <c r="M84" s="405" t="str">
        <f>'Früchte Daten'!BQ82</f>
        <v>5 W 10-14/19</v>
      </c>
      <c r="N84" s="290">
        <f>[3]Milch!$Z66</f>
        <v>1.910863414809413</v>
      </c>
      <c r="O84" s="290">
        <f>[3]Milch!$AA66</f>
        <v>1.5890806481073132</v>
      </c>
      <c r="P84" s="292">
        <f>[3]Milch!$AB66</f>
        <v>1.8017651284810918</v>
      </c>
      <c r="Q84" s="292">
        <f>[3]Milch!$AC66</f>
        <v>1.259062445178651</v>
      </c>
      <c r="R84" s="290">
        <f>[3]Milch!$BN66</f>
        <v>12.320617731081388</v>
      </c>
      <c r="S84" s="290">
        <f>[3]Milch!$BO66</f>
        <v>7.3762390058026597</v>
      </c>
      <c r="T84" s="292">
        <f>[3]Milch!$BP66</f>
        <v>10.502762827412988</v>
      </c>
      <c r="U84" s="292">
        <f>[3]Milch!$BQ66</f>
        <v>6.4026755797227981</v>
      </c>
      <c r="V84" s="290">
        <f>[3]Milch!$BR66</f>
        <v>6.0720838060025493</v>
      </c>
      <c r="W84" s="290">
        <f>[3]Milch!$BS66</f>
        <v>4.0868516956387539</v>
      </c>
      <c r="X84" s="292">
        <f>[3]Milch!$BF66</f>
        <v>20.76028481087577</v>
      </c>
      <c r="Y84" s="292">
        <f>[3]Milch!$BG66</f>
        <v>16.67163082765628</v>
      </c>
      <c r="Z84" s="290">
        <f>[3]Milch!$BH66</f>
        <v>18.886028523084359</v>
      </c>
      <c r="AA84" s="290">
        <f>[3]Milch!$BI66</f>
        <v>11.767960491920878</v>
      </c>
      <c r="AB84" s="292"/>
      <c r="AC84" s="292">
        <f>[3]Milch!$AH66</f>
        <v>19.076494004444768</v>
      </c>
      <c r="AD84" s="292">
        <f>[3]Milch!$AI66</f>
        <v>16.133127757692048</v>
      </c>
      <c r="AE84" s="290">
        <f>[3]Milch!$AL66</f>
        <v>23.384514117443267</v>
      </c>
      <c r="AF84" s="290">
        <f>[3]Milch!$AM66</f>
        <v>17.525447271387058</v>
      </c>
      <c r="AG84" s="292">
        <f>[3]Milch!$AR66</f>
        <v>9.5226224576418428</v>
      </c>
      <c r="AH84" s="292">
        <f>[3]Milch!$AS66</f>
        <v>7.4309957735627217</v>
      </c>
      <c r="AI84" s="290">
        <f>[3]Milch!$AN66</f>
        <v>15.713715703952184</v>
      </c>
      <c r="AJ84" s="290">
        <f>[3]Milch!$AO66</f>
        <v>11.018226667332661</v>
      </c>
      <c r="AK84" s="292">
        <f>[3]Milch!$AP66</f>
        <v>31.251544213486998</v>
      </c>
      <c r="AL84" s="292">
        <f>[3]Milch!$AQ66</f>
        <v>19.882379530692663</v>
      </c>
      <c r="AM84" s="290">
        <f>[3]Milch!$AJ66</f>
        <v>23.305408997543196</v>
      </c>
      <c r="AN84" s="290">
        <f>[3]Milch!$AK66</f>
        <v>19.03865336585234</v>
      </c>
      <c r="AO84" s="292"/>
      <c r="AP84" s="292">
        <f>[3]Milch!$CD66</f>
        <v>3.9729976053980973</v>
      </c>
      <c r="AQ84" s="292">
        <f>[3]Milch!$CE66</f>
        <v>3.5812366909989515</v>
      </c>
      <c r="AR84" s="290">
        <f>[3]Milch!$BZ66</f>
        <v>4.8835809591695813</v>
      </c>
      <c r="AS84" s="290">
        <f>[3]Milch!$CA66</f>
        <v>4.4119950897293503</v>
      </c>
      <c r="AT84" s="292">
        <f>[3]Milch!$CB66</f>
        <v>5.56145047007361</v>
      </c>
      <c r="AU84" s="292">
        <f>[3]Milch!$CC66</f>
        <v>4.5297384735349651</v>
      </c>
      <c r="AV84" s="290">
        <f>[3]Milch!$CF66</f>
        <v>5.184191334498288</v>
      </c>
      <c r="AW84" s="290">
        <f>[3]Milch!$CG66</f>
        <v>3.8066376840561111</v>
      </c>
      <c r="AY84" s="218">
        <f>[3]Milch!$A66</f>
        <v>43525</v>
      </c>
      <c r="AZ84" s="405" t="str">
        <f>'Früchte Daten'!BQ82</f>
        <v>5 W 10-14/19</v>
      </c>
      <c r="BA84" s="527">
        <f>[3]Milch!$CX66</f>
        <v>4912.2075000000004</v>
      </c>
      <c r="BB84" s="527">
        <f>[3]Milch!$CY66</f>
        <v>26874.0759</v>
      </c>
      <c r="BC84" s="355">
        <f>[3]Milch!$AD66</f>
        <v>3412.2162000000003</v>
      </c>
      <c r="BD84" s="355">
        <f>[3]Milch!$AE66</f>
        <v>6470.7246999999998</v>
      </c>
      <c r="BE84" s="356">
        <f>[3]Milch!$AF66</f>
        <v>1351.7203</v>
      </c>
      <c r="BF84" s="356">
        <f>[3]Milch!$AG66</f>
        <v>17639.113600000001</v>
      </c>
      <c r="BG84" s="355"/>
      <c r="BH84" s="355">
        <f>[3]Milch!$CV66</f>
        <v>186.05620000000002</v>
      </c>
      <c r="BI84" s="355">
        <f>[3]Milch!$CW66</f>
        <v>4054.4422999999997</v>
      </c>
      <c r="BJ84" s="356">
        <f>[3]Milch!$BT66</f>
        <v>41.830500000000001</v>
      </c>
      <c r="BK84" s="356">
        <f>[3]Milch!$BU66</f>
        <v>1184.2156</v>
      </c>
      <c r="BL84" s="355">
        <f>[3]Milch!$BV66</f>
        <v>13.935</v>
      </c>
      <c r="BM84" s="355">
        <f>[3]Milch!$BW66</f>
        <v>1118.5389</v>
      </c>
      <c r="BN84" s="356">
        <f>[3]Milch!$BX66</f>
        <v>71.403000000000006</v>
      </c>
      <c r="BO84" s="356">
        <f>[3]Milch!$BY66</f>
        <v>1002.0736999999999</v>
      </c>
      <c r="BP84" s="355"/>
      <c r="BQ84" s="355">
        <f>[3]Milch!$CT66</f>
        <v>143.46039999999999</v>
      </c>
      <c r="BR84" s="355">
        <f>[3]Milch!$CU66</f>
        <v>1565.6083000000001</v>
      </c>
      <c r="BS84" s="356">
        <f>[3]Milch!$BJ66</f>
        <v>105.59989999999999</v>
      </c>
      <c r="BT84" s="356">
        <f>[3]Milch!$BK66</f>
        <v>420.25900000000001</v>
      </c>
      <c r="BU84" s="355">
        <f>[3]Milch!$BL66</f>
        <v>16.547999999999998</v>
      </c>
      <c r="BV84" s="355">
        <f>[3]Milch!$BM66</f>
        <v>1040.3543</v>
      </c>
      <c r="BW84" s="355"/>
      <c r="BX84" s="356">
        <f>[3]Milch!$CP66</f>
        <v>566.33759999999995</v>
      </c>
      <c r="BY84" s="356">
        <f>[3]Milch!$CQ66</f>
        <v>8810.3744000000006</v>
      </c>
      <c r="BZ84" s="355">
        <f>[3]Milch!AT66</f>
        <v>20.473500000000001</v>
      </c>
      <c r="CA84" s="355">
        <f>[3]Milch!AU66</f>
        <v>305.1918</v>
      </c>
      <c r="CB84" s="356">
        <f>[3]Milch!AX66</f>
        <v>46.183999999999997</v>
      </c>
      <c r="CC84" s="356">
        <f>[3]Milch!AY66</f>
        <v>939.8768</v>
      </c>
      <c r="CD84" s="355">
        <f>[3]Milch!BD66</f>
        <v>40.287399999999998</v>
      </c>
      <c r="CE84" s="355">
        <f>[3]Milch!BE66</f>
        <v>561.34749999999997</v>
      </c>
      <c r="CF84" s="356">
        <f>[3]Milch!AZ66</f>
        <v>81.0261</v>
      </c>
      <c r="CG84" s="356">
        <f>[3]Milch!BA66</f>
        <v>1121.1320000000001</v>
      </c>
      <c r="CH84" s="355">
        <f>[3]Milch!BB66</f>
        <v>36.442500000000003</v>
      </c>
      <c r="CI84" s="355">
        <f>[3]Milch!BC66</f>
        <v>445.11129999999997</v>
      </c>
      <c r="CJ84" s="356">
        <f>[3]Milch!AV66</f>
        <v>29.794799999999999</v>
      </c>
      <c r="CK84" s="356">
        <f>[3]Milch!AW66</f>
        <v>511.57769999999999</v>
      </c>
      <c r="CL84" s="355"/>
      <c r="CM84" s="355">
        <f>[3]Milch!$CR66</f>
        <v>1935.0724</v>
      </c>
      <c r="CN84" s="355">
        <f>[3]Milch!$CS66</f>
        <v>9481.3231999999989</v>
      </c>
      <c r="CO84" s="356">
        <f>[3]Milch!$CL66</f>
        <v>906.95659999999998</v>
      </c>
      <c r="CP84" s="356">
        <f>[3]Milch!$CM66</f>
        <v>2270.2211000000002</v>
      </c>
      <c r="CQ84" s="355">
        <f>[3]Milch!$CH66</f>
        <v>269.358</v>
      </c>
      <c r="CR84" s="355">
        <f>[3]Milch!$CI66</f>
        <v>1556.7370000000001</v>
      </c>
      <c r="CS84" s="356">
        <f>[3]Milch!$CJ66</f>
        <v>200.35160000000002</v>
      </c>
      <c r="CT84" s="356">
        <f>[3]Milch!$CK66</f>
        <v>771.63509999999997</v>
      </c>
      <c r="CU84" s="355">
        <f>[3]Milch!$CN66</f>
        <v>377.35379999999998</v>
      </c>
      <c r="CV84" s="355">
        <f>[3]Milch!$CO66</f>
        <v>2735.7554</v>
      </c>
    </row>
    <row r="85" spans="2:100" s="217" customFormat="1" ht="12.75" x14ac:dyDescent="0.2">
      <c r="B85" s="218">
        <f>[3]Milch!$A67</f>
        <v>43497</v>
      </c>
      <c r="C85" s="290">
        <f>[3]Milch!$B67</f>
        <v>79.737894999999995</v>
      </c>
      <c r="D85" s="290">
        <f>[3]Milch!$C67</f>
        <v>60.452711999999998</v>
      </c>
      <c r="E85" s="290">
        <f t="shared" si="14"/>
        <v>19.285182999999996</v>
      </c>
      <c r="F85" s="415">
        <f t="shared" si="19"/>
        <v>0.3190127020273299</v>
      </c>
      <c r="G85" s="291"/>
      <c r="H85" s="355">
        <f>[3]Milch!$E67</f>
        <v>18986</v>
      </c>
      <c r="I85" s="355">
        <f>[3]Milch!$F67</f>
        <v>248896</v>
      </c>
      <c r="J85" s="308">
        <f t="shared" si="18"/>
        <v>7.0874489514039768E-2</v>
      </c>
      <c r="K85" s="308"/>
      <c r="L85" s="218">
        <f>[3]Milch!$A67</f>
        <v>43497</v>
      </c>
      <c r="M85" s="405" t="str">
        <f>'Früchte Daten'!BQ83</f>
        <v>4 W 06-09/19</v>
      </c>
      <c r="N85" s="290">
        <f>[3]Milch!$Z67</f>
        <v>1.9058340169132448</v>
      </c>
      <c r="O85" s="290">
        <f>[3]Milch!$AA67</f>
        <v>1.5838075335464905</v>
      </c>
      <c r="P85" s="292">
        <f>[3]Milch!$AB67</f>
        <v>1.8121997981127165</v>
      </c>
      <c r="Q85" s="292">
        <f>[3]Milch!$AC67</f>
        <v>1.2567444982615823</v>
      </c>
      <c r="R85" s="290">
        <f>[3]Milch!$BN67</f>
        <v>12.332712972401733</v>
      </c>
      <c r="S85" s="290">
        <f>[3]Milch!$BO67</f>
        <v>7.7728426522334475</v>
      </c>
      <c r="T85" s="292">
        <f>[3]Milch!$BP67</f>
        <v>10.4563806777217</v>
      </c>
      <c r="U85" s="292">
        <f>[3]Milch!$BQ67</f>
        <v>6.2806432955285771</v>
      </c>
      <c r="V85" s="290">
        <f>[3]Milch!$BR67</f>
        <v>5.91308741512763</v>
      </c>
      <c r="W85" s="290">
        <f>[3]Milch!$BS67</f>
        <v>4.1053536553669741</v>
      </c>
      <c r="X85" s="292">
        <f>[3]Milch!$BF67</f>
        <v>21.207737158625889</v>
      </c>
      <c r="Y85" s="292">
        <f>[3]Milch!$BG67</f>
        <v>16.560804133800985</v>
      </c>
      <c r="Z85" s="290">
        <f>[3]Milch!$BH67</f>
        <v>18.612432012432013</v>
      </c>
      <c r="AA85" s="290">
        <f>[3]Milch!$BI67</f>
        <v>11.408882025179823</v>
      </c>
      <c r="AB85" s="292"/>
      <c r="AC85" s="292">
        <f>[3]Milch!$AH67</f>
        <v>19.226265295929412</v>
      </c>
      <c r="AD85" s="292">
        <f>[3]Milch!$AI67</f>
        <v>16.092448142916528</v>
      </c>
      <c r="AE85" s="290">
        <f>[3]Milch!$AL67</f>
        <v>21.786203029886952</v>
      </c>
      <c r="AF85" s="290">
        <f>[3]Milch!$AM67</f>
        <v>18.377901558939918</v>
      </c>
      <c r="AG85" s="292">
        <f>[3]Milch!$AR67</f>
        <v>9.8126495029574112</v>
      </c>
      <c r="AH85" s="292">
        <f>[3]Milch!$AS67</f>
        <v>7.3497050504975601</v>
      </c>
      <c r="AI85" s="290">
        <f>[3]Milch!$AN67</f>
        <v>16.045590809407884</v>
      </c>
      <c r="AJ85" s="290">
        <f>[3]Milch!$AO67</f>
        <v>11.03824575298899</v>
      </c>
      <c r="AK85" s="292">
        <f>[3]Milch!$AP67</f>
        <v>28.334818577732268</v>
      </c>
      <c r="AL85" s="292">
        <f>[3]Milch!$AQ67</f>
        <v>19.932440613522374</v>
      </c>
      <c r="AM85" s="290">
        <f>[3]Milch!$AJ67</f>
        <v>21.995165164955253</v>
      </c>
      <c r="AN85" s="290">
        <f>[3]Milch!$AK67</f>
        <v>18.919927470433674</v>
      </c>
      <c r="AO85" s="292"/>
      <c r="AP85" s="292">
        <f>[3]Milch!$CD67</f>
        <v>3.9349079296346412</v>
      </c>
      <c r="AQ85" s="292">
        <f>[3]Milch!$CE67</f>
        <v>3.5914259905391468</v>
      </c>
      <c r="AR85" s="290">
        <f>[3]Milch!$BZ67</f>
        <v>4.7168962240661294</v>
      </c>
      <c r="AS85" s="290">
        <f>[3]Milch!$CA67</f>
        <v>4.3990550879941477</v>
      </c>
      <c r="AT85" s="292">
        <f>[3]Milch!$CB67</f>
        <v>5.591144142837182</v>
      </c>
      <c r="AU85" s="292">
        <f>[3]Milch!$CC67</f>
        <v>4.5857113373630893</v>
      </c>
      <c r="AV85" s="290">
        <f>[3]Milch!$CF67</f>
        <v>5.0682810533546832</v>
      </c>
      <c r="AW85" s="290">
        <f>[3]Milch!$CG67</f>
        <v>3.8110590639546631</v>
      </c>
      <c r="AY85" s="218">
        <f>[3]Milch!$A67</f>
        <v>43497</v>
      </c>
      <c r="AZ85" s="405" t="str">
        <f>'Früchte Daten'!BQ83</f>
        <v>4 W 06-09/19</v>
      </c>
      <c r="BA85" s="527">
        <f>[3]Milch!$CX67</f>
        <v>3909.2851000000001</v>
      </c>
      <c r="BB85" s="527">
        <f>[3]Milch!$CY67</f>
        <v>21825.984499999999</v>
      </c>
      <c r="BC85" s="355">
        <f>[3]Milch!$AD67</f>
        <v>2724.8703999999998</v>
      </c>
      <c r="BD85" s="355">
        <f>[3]Milch!$AE67</f>
        <v>5359.2341999999999</v>
      </c>
      <c r="BE85" s="356">
        <f>[3]Milch!$AF67</f>
        <v>1052.6666</v>
      </c>
      <c r="BF85" s="356">
        <f>[3]Milch!$AG67</f>
        <v>14225.4355</v>
      </c>
      <c r="BG85" s="355"/>
      <c r="BH85" s="355">
        <f>[3]Milch!$CV67</f>
        <v>142.9222</v>
      </c>
      <c r="BI85" s="355">
        <f>[3]Milch!$CW67</f>
        <v>3123.2737000000002</v>
      </c>
      <c r="BJ85" s="356">
        <f>[3]Milch!$BT67</f>
        <v>32.078099999999999</v>
      </c>
      <c r="BK85" s="356">
        <f>[3]Milch!$BU67</f>
        <v>833.33690000000001</v>
      </c>
      <c r="BL85" s="355">
        <f>[3]Milch!$BV67</f>
        <v>11.5121</v>
      </c>
      <c r="BM85" s="355">
        <f>[3]Milch!$BW67</f>
        <v>897.4973</v>
      </c>
      <c r="BN85" s="356">
        <f>[3]Milch!$BX67</f>
        <v>54.920699999999997</v>
      </c>
      <c r="BO85" s="356">
        <f>[3]Milch!$BY67</f>
        <v>773.73490000000004</v>
      </c>
      <c r="BP85" s="355"/>
      <c r="BQ85" s="355">
        <f>[3]Milch!$CT67</f>
        <v>104.85289999999999</v>
      </c>
      <c r="BR85" s="355">
        <f>[3]Milch!$CU67</f>
        <v>1269.2995000000001</v>
      </c>
      <c r="BS85" s="356">
        <f>[3]Milch!$BJ67</f>
        <v>76.389800000000008</v>
      </c>
      <c r="BT85" s="356">
        <f>[3]Milch!$BK67</f>
        <v>336.77479999999997</v>
      </c>
      <c r="BU85" s="355">
        <f>[3]Milch!$BL67</f>
        <v>12.87</v>
      </c>
      <c r="BV85" s="355">
        <f>[3]Milch!$BM67</f>
        <v>849.36259999999993</v>
      </c>
      <c r="BW85" s="355"/>
      <c r="BX85" s="356">
        <f>[3]Milch!$CP67</f>
        <v>468.07840000000004</v>
      </c>
      <c r="BY85" s="356">
        <f>[3]Milch!$CQ67</f>
        <v>6987.8959000000004</v>
      </c>
      <c r="BZ85" s="355">
        <f>[3]Milch!AT67</f>
        <v>19.220800000000001</v>
      </c>
      <c r="CA85" s="355">
        <f>[3]Milch!AU67</f>
        <v>253.79849999999999</v>
      </c>
      <c r="CB85" s="356">
        <f>[3]Milch!AX67</f>
        <v>69.916800000000009</v>
      </c>
      <c r="CC85" s="356">
        <f>[3]Milch!AY67</f>
        <v>665.9781999999999</v>
      </c>
      <c r="CD85" s="355">
        <f>[3]Milch!BD67</f>
        <v>31.395700000000001</v>
      </c>
      <c r="CE85" s="355">
        <f>[3]Milch!BE67</f>
        <v>431.56540000000001</v>
      </c>
      <c r="CF85" s="356">
        <f>[3]Milch!AZ67</f>
        <v>49.703000000000003</v>
      </c>
      <c r="CG85" s="356">
        <f>[3]Milch!BA67</f>
        <v>736.07650000000001</v>
      </c>
      <c r="CH85" s="355">
        <f>[3]Milch!BB67</f>
        <v>34.764199999999995</v>
      </c>
      <c r="CI85" s="355">
        <f>[3]Milch!BC67</f>
        <v>348.69470000000001</v>
      </c>
      <c r="CJ85" s="356">
        <f>[3]Milch!AV67</f>
        <v>42.917699999999996</v>
      </c>
      <c r="CK85" s="356">
        <f>[3]Milch!AW67</f>
        <v>644.81290000000001</v>
      </c>
      <c r="CL85" s="355"/>
      <c r="CM85" s="355">
        <f>[3]Milch!$CR67</f>
        <v>1522.5862</v>
      </c>
      <c r="CN85" s="355">
        <f>[3]Milch!$CS67</f>
        <v>7420.8132000000005</v>
      </c>
      <c r="CO85" s="356">
        <f>[3]Milch!$CL67</f>
        <v>692.8125</v>
      </c>
      <c r="CP85" s="356">
        <f>[3]Milch!$CM67</f>
        <v>1756.2051999999999</v>
      </c>
      <c r="CQ85" s="355">
        <f>[3]Milch!$CH67</f>
        <v>207.6387</v>
      </c>
      <c r="CR85" s="355">
        <f>[3]Milch!$CI67</f>
        <v>1197.4659999999999</v>
      </c>
      <c r="CS85" s="356">
        <f>[3]Milch!$CJ67</f>
        <v>149.58010000000002</v>
      </c>
      <c r="CT85" s="356">
        <f>[3]Milch!$CK67</f>
        <v>665.74739999999997</v>
      </c>
      <c r="CU85" s="355">
        <f>[3]Milch!$CN67</f>
        <v>323.31370000000004</v>
      </c>
      <c r="CV85" s="355">
        <f>[3]Milch!$CO67</f>
        <v>2073.4829</v>
      </c>
    </row>
    <row r="86" spans="2:100" s="217" customFormat="1" ht="12.75" x14ac:dyDescent="0.2">
      <c r="B86" s="218">
        <f>[3]Milch!$A68</f>
        <v>43466</v>
      </c>
      <c r="C86" s="290">
        <f>[3]Milch!$B68</f>
        <v>84.014309999999995</v>
      </c>
      <c r="D86" s="290">
        <f>[3]Milch!$C68</f>
        <v>63.028320999999998</v>
      </c>
      <c r="E86" s="290">
        <f t="shared" si="14"/>
        <v>20.985988999999996</v>
      </c>
      <c r="F86" s="415">
        <f t="shared" si="19"/>
        <v>0.33296125721007219</v>
      </c>
      <c r="G86" s="292"/>
      <c r="H86" s="355">
        <f>[3]Milch!$E68</f>
        <v>20659</v>
      </c>
      <c r="I86" s="355">
        <f>[3]Milch!$F68</f>
        <v>266059</v>
      </c>
      <c r="J86" s="308">
        <f t="shared" si="18"/>
        <v>7.205337648839627E-2</v>
      </c>
      <c r="K86" s="308"/>
      <c r="L86" s="292"/>
      <c r="M86" s="292"/>
      <c r="N86" s="292"/>
      <c r="O86" s="292"/>
      <c r="P86" s="292"/>
      <c r="Q86" s="292"/>
      <c r="R86" s="292"/>
      <c r="S86" s="292"/>
      <c r="T86" s="292"/>
      <c r="U86" s="292"/>
      <c r="V86" s="292"/>
      <c r="W86" s="292"/>
      <c r="X86" s="292"/>
      <c r="Y86" s="292"/>
      <c r="Z86" s="292"/>
      <c r="AA86" s="292"/>
      <c r="AB86" s="292"/>
      <c r="AC86" s="292"/>
      <c r="AD86" s="292"/>
      <c r="AE86" s="292"/>
      <c r="AF86" s="292"/>
      <c r="AG86" s="292"/>
      <c r="AH86" s="292"/>
      <c r="AI86" s="292"/>
      <c r="AJ86" s="292"/>
      <c r="AK86" s="292"/>
      <c r="AL86" s="292"/>
      <c r="AM86" s="292"/>
      <c r="AN86" s="292"/>
      <c r="AO86" s="292"/>
      <c r="AP86" s="292"/>
      <c r="AQ86" s="292"/>
      <c r="AR86" s="292"/>
      <c r="AS86" s="292"/>
      <c r="AT86" s="292"/>
      <c r="AU86" s="292"/>
      <c r="AV86" s="292"/>
      <c r="AW86" s="292"/>
      <c r="AZ86" s="405"/>
      <c r="BA86" s="405"/>
      <c r="BB86" s="405"/>
      <c r="BC86" s="355"/>
      <c r="BD86" s="355"/>
      <c r="BE86" s="355"/>
      <c r="BF86" s="355"/>
      <c r="BG86" s="355"/>
      <c r="BH86" s="355"/>
      <c r="BI86" s="355"/>
      <c r="BJ86" s="355"/>
      <c r="BK86" s="355"/>
      <c r="BL86" s="355"/>
      <c r="BM86" s="355"/>
      <c r="BN86" s="355"/>
      <c r="BO86" s="355"/>
      <c r="BP86" s="355"/>
      <c r="BQ86" s="355"/>
      <c r="BR86" s="355"/>
      <c r="BS86" s="355"/>
      <c r="BT86" s="355"/>
      <c r="BU86" s="355"/>
      <c r="BV86" s="355"/>
      <c r="BW86" s="292"/>
      <c r="BX86" s="292"/>
      <c r="BY86" s="292"/>
      <c r="BZ86" s="292"/>
      <c r="CA86" s="292"/>
      <c r="CB86" s="292"/>
      <c r="CC86" s="292"/>
      <c r="CD86" s="292"/>
      <c r="CE86" s="292"/>
      <c r="CF86" s="292"/>
      <c r="CG86" s="292"/>
      <c r="CH86" s="292"/>
      <c r="CI86" s="292"/>
      <c r="CJ86" s="292"/>
      <c r="CK86" s="292"/>
      <c r="CL86" s="292"/>
      <c r="CM86" s="292"/>
      <c r="CN86" s="292"/>
      <c r="CO86" s="292"/>
      <c r="CP86" s="292"/>
      <c r="CQ86" s="292"/>
      <c r="CR86" s="292"/>
      <c r="CS86" s="292"/>
      <c r="CT86" s="292"/>
      <c r="CU86" s="292"/>
      <c r="CV86" s="292"/>
    </row>
    <row r="87" spans="2:100" s="217" customFormat="1" ht="12.75" x14ac:dyDescent="0.2">
      <c r="B87" s="218">
        <f>[3]Milch!$A69</f>
        <v>43435</v>
      </c>
      <c r="C87" s="290">
        <f>[3]Milch!$B69</f>
        <v>84.031987999999998</v>
      </c>
      <c r="D87" s="290">
        <f>[3]Milch!$C69</f>
        <v>63.954493999999997</v>
      </c>
      <c r="E87" s="290">
        <f t="shared" si="14"/>
        <v>20.077494000000002</v>
      </c>
      <c r="F87" s="415">
        <f t="shared" si="19"/>
        <v>0.31393406067758112</v>
      </c>
      <c r="G87" s="292"/>
      <c r="H87" s="355">
        <f>[3]Milch!$E69</f>
        <v>18950</v>
      </c>
      <c r="I87" s="355">
        <f>[3]Milch!$F69</f>
        <v>259467</v>
      </c>
      <c r="J87" s="308">
        <f t="shared" si="18"/>
        <v>6.8063372567048711E-2</v>
      </c>
      <c r="K87" s="308"/>
      <c r="L87" s="292"/>
      <c r="M87" s="292"/>
      <c r="N87" s="292"/>
      <c r="O87" s="292"/>
      <c r="P87" s="292"/>
      <c r="Q87" s="292"/>
      <c r="R87" s="292"/>
      <c r="S87" s="292"/>
      <c r="T87" s="292"/>
      <c r="U87" s="292"/>
      <c r="V87" s="292"/>
      <c r="W87" s="292"/>
      <c r="X87" s="292"/>
      <c r="Y87" s="292"/>
      <c r="Z87" s="292"/>
      <c r="AA87" s="292"/>
      <c r="AB87" s="292"/>
      <c r="AC87" s="292"/>
      <c r="AD87" s="292"/>
      <c r="AE87" s="292"/>
      <c r="AF87" s="292"/>
      <c r="AG87" s="292"/>
      <c r="AH87" s="292"/>
      <c r="AI87" s="292"/>
      <c r="AJ87" s="292"/>
      <c r="AK87" s="292"/>
      <c r="AL87" s="292"/>
      <c r="AM87" s="292"/>
      <c r="AN87" s="292"/>
      <c r="AO87" s="292"/>
      <c r="AP87" s="292"/>
      <c r="AQ87" s="292"/>
      <c r="AR87" s="292"/>
      <c r="AS87" s="292"/>
      <c r="AT87" s="292"/>
      <c r="AU87" s="292"/>
      <c r="AV87" s="292"/>
      <c r="AW87" s="292"/>
      <c r="AZ87" s="405"/>
      <c r="BA87" s="405"/>
      <c r="BB87" s="405"/>
      <c r="BC87" s="355"/>
      <c r="BD87" s="355"/>
      <c r="BE87" s="355"/>
      <c r="BF87" s="355"/>
      <c r="BG87" s="355"/>
      <c r="BH87" s="355"/>
      <c r="BI87" s="355"/>
      <c r="BJ87" s="355"/>
      <c r="BK87" s="355"/>
      <c r="BL87" s="355"/>
      <c r="BM87" s="355"/>
      <c r="BN87" s="355"/>
      <c r="BO87" s="355"/>
      <c r="BP87" s="355"/>
      <c r="BQ87" s="355"/>
      <c r="BR87" s="355"/>
      <c r="BS87" s="355"/>
      <c r="BT87" s="355"/>
      <c r="BU87" s="355"/>
      <c r="BV87" s="355"/>
      <c r="BW87" s="292"/>
      <c r="BX87" s="292"/>
      <c r="BY87" s="292"/>
      <c r="BZ87" s="292"/>
      <c r="CA87" s="292"/>
      <c r="CB87" s="292"/>
      <c r="CC87" s="292"/>
      <c r="CD87" s="292"/>
      <c r="CE87" s="292"/>
      <c r="CF87" s="292"/>
      <c r="CG87" s="292"/>
      <c r="CH87" s="292"/>
      <c r="CI87" s="292"/>
      <c r="CJ87" s="292"/>
      <c r="CK87" s="292"/>
      <c r="CL87" s="292"/>
      <c r="CM87" s="292"/>
      <c r="CN87" s="292"/>
      <c r="CO87" s="292"/>
      <c r="CP87" s="292"/>
      <c r="CQ87" s="292"/>
      <c r="CR87" s="292"/>
      <c r="CS87" s="292"/>
      <c r="CT87" s="292"/>
      <c r="CU87" s="292"/>
      <c r="CV87" s="292"/>
    </row>
    <row r="88" spans="2:100" x14ac:dyDescent="0.2">
      <c r="B88" s="218">
        <f>[3]Milch!$A70</f>
        <v>43405</v>
      </c>
      <c r="C88" s="290">
        <f>[3]Milch!$B70</f>
        <v>84.576714999999993</v>
      </c>
      <c r="D88" s="290">
        <f>[3]Milch!$C70</f>
        <v>64.851353000000003</v>
      </c>
      <c r="E88" s="290">
        <f t="shared" ref="E88:E90" si="20">C88-D88</f>
        <v>19.72536199999999</v>
      </c>
      <c r="F88" s="415">
        <f t="shared" ref="F88:F90" si="21">C88/D88-1</f>
        <v>0.30416269032968346</v>
      </c>
      <c r="G88" s="292"/>
      <c r="H88" s="355">
        <f>[3]Milch!$E70</f>
        <v>16992</v>
      </c>
      <c r="I88" s="355">
        <f>[3]Milch!$F70</f>
        <v>247641</v>
      </c>
      <c r="J88" s="308">
        <f t="shared" ref="J88:J90" si="22">H88/(H88+I88)</f>
        <v>6.4209679064969216E-2</v>
      </c>
      <c r="K88" s="308"/>
      <c r="L88" s="292"/>
      <c r="M88" s="292"/>
      <c r="N88" s="292"/>
      <c r="O88" s="292"/>
      <c r="P88" s="292"/>
      <c r="Q88" s="292"/>
      <c r="R88" s="292"/>
      <c r="S88" s="292"/>
      <c r="T88" s="292"/>
      <c r="U88" s="292"/>
      <c r="V88" s="292"/>
      <c r="W88" s="292"/>
      <c r="X88" s="292"/>
      <c r="Y88" s="292"/>
      <c r="Z88" s="292"/>
      <c r="AA88" s="292"/>
      <c r="AB88" s="292"/>
      <c r="AC88" s="292"/>
      <c r="AD88" s="292"/>
      <c r="AE88" s="292"/>
      <c r="AF88" s="292"/>
      <c r="AG88" s="292"/>
      <c r="AH88" s="292"/>
      <c r="AI88" s="292"/>
      <c r="AJ88" s="292"/>
      <c r="AK88" s="292"/>
      <c r="AL88" s="292"/>
      <c r="AM88" s="292"/>
      <c r="AN88" s="292"/>
      <c r="AO88" s="292"/>
      <c r="AP88" s="292"/>
      <c r="AQ88" s="292"/>
      <c r="AR88" s="292"/>
      <c r="AS88" s="292"/>
      <c r="AT88" s="292"/>
      <c r="AU88" s="292"/>
      <c r="AV88" s="292"/>
      <c r="AW88" s="292"/>
      <c r="AZ88" s="405"/>
      <c r="BA88" s="405"/>
      <c r="BB88" s="405"/>
      <c r="BC88" s="355"/>
      <c r="BD88" s="355"/>
      <c r="BE88" s="355"/>
      <c r="BF88" s="355"/>
      <c r="BG88" s="355"/>
      <c r="BH88" s="355"/>
      <c r="BI88" s="355"/>
      <c r="BJ88" s="355"/>
      <c r="BK88" s="355"/>
      <c r="BL88" s="355"/>
      <c r="BM88" s="355"/>
      <c r="BN88" s="355"/>
      <c r="BO88" s="355"/>
      <c r="BP88" s="355"/>
      <c r="BQ88" s="355"/>
      <c r="BR88" s="355"/>
      <c r="BS88" s="355"/>
      <c r="BT88" s="355"/>
      <c r="BU88" s="355"/>
      <c r="BV88" s="355"/>
    </row>
    <row r="89" spans="2:100" x14ac:dyDescent="0.2">
      <c r="B89" s="218">
        <f>[3]Milch!$A71</f>
        <v>43374</v>
      </c>
      <c r="C89" s="290">
        <f>[3]Milch!$B71</f>
        <v>88.461956999999998</v>
      </c>
      <c r="D89" s="290">
        <f>[3]Milch!$C71</f>
        <v>65.790706</v>
      </c>
      <c r="E89" s="290">
        <f t="shared" si="20"/>
        <v>22.671250999999998</v>
      </c>
      <c r="F89" s="415">
        <f t="shared" si="21"/>
        <v>0.34459656049290599</v>
      </c>
      <c r="G89" s="292"/>
      <c r="H89" s="355">
        <f>[3]Milch!$E71</f>
        <v>17849</v>
      </c>
      <c r="I89" s="355">
        <f>[3]Milch!$F71</f>
        <v>270642</v>
      </c>
      <c r="J89" s="308">
        <f t="shared" si="22"/>
        <v>6.1870214322110567E-2</v>
      </c>
      <c r="K89" s="308"/>
      <c r="L89" s="292"/>
      <c r="M89" s="292"/>
      <c r="N89" s="292"/>
      <c r="O89" s="292"/>
      <c r="P89" s="292"/>
      <c r="Q89" s="292"/>
      <c r="R89" s="292"/>
      <c r="S89" s="292"/>
      <c r="T89" s="292"/>
      <c r="U89" s="292"/>
      <c r="V89" s="292"/>
      <c r="W89" s="292"/>
      <c r="X89" s="292"/>
      <c r="Y89" s="292"/>
      <c r="Z89" s="292"/>
      <c r="AA89" s="292"/>
      <c r="AB89" s="292"/>
      <c r="AC89" s="292"/>
      <c r="AD89" s="292"/>
      <c r="AE89" s="292"/>
      <c r="AF89" s="292"/>
      <c r="AG89" s="292"/>
      <c r="AH89" s="292"/>
      <c r="AI89" s="292"/>
      <c r="AJ89" s="292"/>
      <c r="AK89" s="292"/>
      <c r="AL89" s="292"/>
      <c r="AM89" s="292"/>
      <c r="AN89" s="292"/>
      <c r="AO89" s="292"/>
      <c r="AP89" s="292"/>
      <c r="AQ89" s="292"/>
      <c r="AR89" s="292"/>
      <c r="AS89" s="292"/>
      <c r="AT89" s="292"/>
      <c r="AU89" s="292"/>
      <c r="AV89" s="292"/>
      <c r="AW89" s="292"/>
    </row>
    <row r="90" spans="2:100" x14ac:dyDescent="0.2">
      <c r="B90" s="218">
        <f>[3]Milch!$A72</f>
        <v>43344</v>
      </c>
      <c r="C90" s="290">
        <f>[3]Milch!$B72</f>
        <v>88.676227999999995</v>
      </c>
      <c r="D90" s="290">
        <f>[3]Milch!$C72</f>
        <v>65.789738</v>
      </c>
      <c r="E90" s="290">
        <f t="shared" si="20"/>
        <v>22.886489999999995</v>
      </c>
      <c r="F90" s="415">
        <f t="shared" si="21"/>
        <v>0.34787325038442929</v>
      </c>
      <c r="G90" s="292"/>
      <c r="H90" s="355">
        <f>[3]Milch!$E72</f>
        <v>16766</v>
      </c>
      <c r="I90" s="355">
        <f>[3]Milch!$F72</f>
        <v>269543</v>
      </c>
      <c r="J90" s="308">
        <f t="shared" si="22"/>
        <v>5.8559109214170707E-2</v>
      </c>
      <c r="K90" s="308"/>
      <c r="L90" s="292"/>
      <c r="M90" s="292"/>
      <c r="N90" s="292"/>
      <c r="O90" s="292"/>
      <c r="P90" s="292"/>
      <c r="Q90" s="292"/>
      <c r="R90" s="292"/>
      <c r="S90" s="292"/>
      <c r="T90" s="292"/>
      <c r="U90" s="292"/>
      <c r="V90" s="292"/>
      <c r="W90" s="292"/>
      <c r="X90" s="292"/>
      <c r="Y90" s="292"/>
      <c r="Z90" s="292"/>
      <c r="AA90" s="292"/>
      <c r="AB90" s="292"/>
      <c r="AC90" s="292"/>
      <c r="AD90" s="292"/>
      <c r="AE90" s="292"/>
      <c r="AF90" s="292"/>
      <c r="AG90" s="292"/>
      <c r="AH90" s="292"/>
      <c r="AI90" s="292"/>
      <c r="AJ90" s="292"/>
      <c r="AK90" s="292"/>
      <c r="AL90" s="292"/>
      <c r="AM90" s="292"/>
      <c r="AN90" s="292"/>
      <c r="AO90" s="292"/>
      <c r="AP90" s="292"/>
      <c r="AQ90" s="292"/>
      <c r="AR90" s="292"/>
      <c r="AS90" s="292"/>
      <c r="AT90" s="292"/>
      <c r="AU90" s="292"/>
      <c r="AV90" s="292"/>
      <c r="AW90" s="292"/>
    </row>
    <row r="91" spans="2:100" x14ac:dyDescent="0.2">
      <c r="B91" s="218">
        <f>[3]Milch!$A73</f>
        <v>43313</v>
      </c>
      <c r="C91" s="290">
        <f>[3]Milch!$B73</f>
        <v>87.930062000000007</v>
      </c>
      <c r="D91" s="290">
        <f>[3]Milch!$C73</f>
        <v>65.124694000000005</v>
      </c>
      <c r="E91" s="290">
        <f t="shared" ref="E91" si="23">C91-D91</f>
        <v>22.805368000000001</v>
      </c>
      <c r="F91" s="415">
        <f t="shared" ref="F91" si="24">C91/D91-1</f>
        <v>0.35018004076917419</v>
      </c>
      <c r="G91" s="292"/>
      <c r="H91" s="355">
        <f>[3]Milch!$E73</f>
        <v>14248</v>
      </c>
      <c r="I91" s="355">
        <f>[3]Milch!$F73</f>
        <v>243945</v>
      </c>
      <c r="J91" s="308">
        <f t="shared" ref="J91" si="25">H91/(H91+I91)</f>
        <v>5.5183525502240573E-2</v>
      </c>
      <c r="K91" s="308"/>
      <c r="L91" s="292"/>
      <c r="M91" s="292"/>
      <c r="N91" s="292"/>
      <c r="O91" s="292"/>
      <c r="P91" s="292"/>
      <c r="Q91" s="292"/>
      <c r="R91" s="292"/>
      <c r="S91" s="292"/>
      <c r="T91" s="292"/>
      <c r="U91" s="292"/>
      <c r="V91" s="292"/>
      <c r="W91" s="292"/>
      <c r="X91" s="292"/>
      <c r="Y91" s="292"/>
      <c r="Z91" s="292"/>
      <c r="AA91" s="292"/>
      <c r="AB91" s="292"/>
      <c r="AC91" s="292"/>
      <c r="AD91" s="292"/>
      <c r="AE91" s="292"/>
      <c r="AF91" s="292"/>
      <c r="AG91" s="292"/>
      <c r="AH91" s="292"/>
      <c r="AI91" s="292"/>
      <c r="AJ91" s="292"/>
      <c r="AK91" s="292"/>
      <c r="AL91" s="292"/>
      <c r="AM91" s="292"/>
      <c r="AN91" s="292"/>
      <c r="AO91" s="292"/>
      <c r="AP91" s="292"/>
      <c r="AQ91" s="292"/>
      <c r="AR91" s="292"/>
      <c r="AS91" s="292"/>
      <c r="AT91" s="292"/>
      <c r="AU91" s="292"/>
      <c r="AV91" s="292"/>
      <c r="AW91" s="292"/>
    </row>
    <row r="92" spans="2:100" x14ac:dyDescent="0.2">
      <c r="B92" s="218">
        <f>[3]Milch!$A74</f>
        <v>43282</v>
      </c>
      <c r="C92" s="290">
        <f>[3]Milch!$B74</f>
        <v>86.776083999999997</v>
      </c>
      <c r="D92" s="290">
        <f>[3]Milch!$C74</f>
        <v>63.988543999999997</v>
      </c>
      <c r="E92" s="290">
        <f t="shared" ref="E92:E95" si="26">C92-D92</f>
        <v>22.78754</v>
      </c>
      <c r="F92" s="415">
        <f t="shared" ref="F92:F95" si="27">C92/D92-1</f>
        <v>0.35611905781134823</v>
      </c>
      <c r="H92" s="355">
        <f>[3]Milch!$E74</f>
        <v>14930</v>
      </c>
      <c r="I92" s="355">
        <f>[3]Milch!$F74</f>
        <v>252851</v>
      </c>
      <c r="J92" s="308">
        <f t="shared" ref="J92:J95" si="28">H92/(H92+I92)</f>
        <v>5.5754515817029587E-2</v>
      </c>
      <c r="K92" s="308"/>
      <c r="M92" s="292"/>
      <c r="N92" s="292"/>
      <c r="O92" s="292"/>
      <c r="P92" s="292"/>
      <c r="Q92" s="292"/>
      <c r="R92" s="292"/>
      <c r="S92" s="292"/>
      <c r="T92" s="292"/>
      <c r="U92" s="292"/>
      <c r="V92" s="292"/>
      <c r="W92" s="292"/>
      <c r="X92" s="292"/>
      <c r="Y92" s="292"/>
      <c r="Z92" s="292"/>
      <c r="AA92" s="292"/>
      <c r="AB92" s="292"/>
      <c r="AC92" s="292"/>
      <c r="AD92" s="292"/>
      <c r="AE92" s="292"/>
      <c r="AF92" s="292"/>
      <c r="AG92" s="292"/>
      <c r="AH92" s="292"/>
      <c r="AI92" s="292"/>
      <c r="AJ92" s="292"/>
      <c r="AK92" s="292"/>
      <c r="AL92" s="292"/>
      <c r="AM92" s="292"/>
      <c r="AN92" s="292"/>
      <c r="AO92" s="292"/>
      <c r="AP92" s="292"/>
      <c r="AQ92" s="292"/>
      <c r="AR92" s="292"/>
      <c r="AS92" s="292"/>
      <c r="AT92" s="292"/>
      <c r="AU92" s="292"/>
      <c r="AV92" s="292"/>
      <c r="AW92" s="292"/>
    </row>
    <row r="93" spans="2:100" x14ac:dyDescent="0.2">
      <c r="B93" s="218">
        <f>[3]Milch!$A75</f>
        <v>43252</v>
      </c>
      <c r="C93" s="290">
        <f>[3]Milch!$B75</f>
        <v>81.894267999999997</v>
      </c>
      <c r="D93" s="290">
        <f>[3]Milch!$C75</f>
        <v>62.484943000000001</v>
      </c>
      <c r="E93" s="290">
        <f t="shared" si="26"/>
        <v>19.409324999999995</v>
      </c>
      <c r="F93" s="415">
        <f t="shared" si="27"/>
        <v>0.31062403305705177</v>
      </c>
      <c r="H93" s="355">
        <f>[3]Milch!$E75</f>
        <v>16578</v>
      </c>
      <c r="I93" s="355">
        <f>[3]Milch!$F75</f>
        <v>259677</v>
      </c>
      <c r="J93" s="308">
        <f t="shared" si="28"/>
        <v>6.0009773578758759E-2</v>
      </c>
      <c r="K93" s="308"/>
      <c r="L93" s="292"/>
      <c r="M93" s="292"/>
      <c r="N93" s="292"/>
      <c r="O93" s="292"/>
      <c r="P93" s="292"/>
      <c r="Q93" s="292"/>
      <c r="R93" s="292"/>
      <c r="S93" s="292"/>
      <c r="T93" s="292"/>
      <c r="U93" s="292"/>
      <c r="V93" s="292"/>
      <c r="W93" s="292"/>
      <c r="X93" s="292"/>
      <c r="Y93" s="292"/>
      <c r="Z93" s="292"/>
      <c r="AA93" s="292"/>
      <c r="AB93" s="292"/>
      <c r="AC93" s="292"/>
      <c r="AD93" s="292"/>
      <c r="AE93" s="292"/>
      <c r="AF93" s="292"/>
      <c r="AG93" s="292"/>
      <c r="AH93" s="292"/>
      <c r="AI93" s="292"/>
      <c r="AJ93" s="292"/>
      <c r="AK93" s="292"/>
      <c r="AL93" s="292"/>
      <c r="AM93" s="292"/>
      <c r="AN93" s="292"/>
      <c r="AO93" s="292"/>
      <c r="AP93" s="292"/>
      <c r="AQ93" s="292"/>
      <c r="AR93" s="292"/>
      <c r="AS93" s="292"/>
      <c r="AT93" s="292"/>
      <c r="AU93" s="292"/>
      <c r="AV93" s="292"/>
      <c r="AW93" s="292"/>
    </row>
    <row r="94" spans="2:100" x14ac:dyDescent="0.2">
      <c r="B94" s="218">
        <f>[3]Milch!$A76</f>
        <v>43221</v>
      </c>
      <c r="C94" s="290">
        <f>[3]Milch!$B76</f>
        <v>78.287998999999999</v>
      </c>
      <c r="D94" s="290">
        <f>[3]Milch!$C76</f>
        <v>59.460526999999999</v>
      </c>
      <c r="E94" s="290">
        <f t="shared" si="26"/>
        <v>18.827472</v>
      </c>
      <c r="F94" s="415">
        <f t="shared" si="27"/>
        <v>0.31663816232237574</v>
      </c>
      <c r="H94" s="355">
        <f>[3]Milch!$E76</f>
        <v>21354</v>
      </c>
      <c r="I94" s="355">
        <f>[3]Milch!$F76</f>
        <v>299542</v>
      </c>
      <c r="J94" s="308">
        <f t="shared" si="28"/>
        <v>6.6544924212205828E-2</v>
      </c>
      <c r="K94" s="308"/>
      <c r="L94" s="292"/>
      <c r="M94" s="292"/>
      <c r="N94" s="292"/>
      <c r="O94" s="292"/>
      <c r="P94" s="292"/>
      <c r="Q94" s="292"/>
      <c r="R94" s="292"/>
      <c r="S94" s="292"/>
      <c r="T94" s="292"/>
      <c r="U94" s="292"/>
      <c r="V94" s="292"/>
      <c r="W94" s="292"/>
      <c r="X94" s="292"/>
      <c r="Y94" s="292"/>
      <c r="Z94" s="292"/>
      <c r="AA94" s="292"/>
      <c r="AB94" s="292"/>
      <c r="AC94" s="292"/>
      <c r="AD94" s="292"/>
      <c r="AE94" s="292"/>
      <c r="AF94" s="292"/>
      <c r="AG94" s="292"/>
      <c r="AH94" s="292"/>
      <c r="AI94" s="292"/>
      <c r="AJ94" s="292"/>
      <c r="AK94" s="292"/>
      <c r="AL94" s="292"/>
      <c r="AM94" s="292"/>
      <c r="AN94" s="292"/>
      <c r="AO94" s="292"/>
      <c r="AP94" s="292"/>
      <c r="AQ94" s="292"/>
      <c r="AR94" s="292"/>
      <c r="AS94" s="292"/>
      <c r="AT94" s="292"/>
      <c r="AU94" s="292"/>
      <c r="AV94" s="292"/>
      <c r="AW94" s="292"/>
    </row>
    <row r="95" spans="2:100" x14ac:dyDescent="0.2">
      <c r="B95" s="218">
        <f>[3]Milch!$A77</f>
        <v>43191</v>
      </c>
      <c r="C95" s="290">
        <f>[3]Milch!$B77</f>
        <v>77.459126999999995</v>
      </c>
      <c r="D95" s="290">
        <f>[3]Milch!$C77</f>
        <v>59.344059000000001</v>
      </c>
      <c r="E95" s="290">
        <f t="shared" si="26"/>
        <v>18.115067999999994</v>
      </c>
      <c r="F95" s="415">
        <f t="shared" si="27"/>
        <v>0.30525495399632163</v>
      </c>
      <c r="H95" s="355">
        <f>[3]Milch!$E77</f>
        <v>21387</v>
      </c>
      <c r="I95" s="355">
        <f>[3]Milch!$F77</f>
        <v>298220</v>
      </c>
      <c r="J95" s="308">
        <f t="shared" si="28"/>
        <v>6.6916556896438439E-2</v>
      </c>
      <c r="K95" s="308"/>
      <c r="L95" s="292"/>
      <c r="M95" s="292"/>
      <c r="N95" s="292"/>
      <c r="O95" s="292"/>
      <c r="P95" s="292"/>
      <c r="Q95" s="292"/>
      <c r="R95" s="292"/>
      <c r="S95" s="292"/>
      <c r="T95" s="292"/>
      <c r="U95" s="292"/>
      <c r="V95" s="292"/>
      <c r="W95" s="292"/>
      <c r="X95" s="292"/>
      <c r="Y95" s="292"/>
      <c r="Z95" s="292"/>
      <c r="AA95" s="292"/>
      <c r="AB95" s="292"/>
      <c r="AC95" s="292"/>
      <c r="AD95" s="292"/>
      <c r="AE95" s="292"/>
      <c r="AF95" s="292"/>
      <c r="AG95" s="292"/>
      <c r="AH95" s="292"/>
      <c r="AI95" s="292"/>
      <c r="AJ95" s="292"/>
      <c r="AK95" s="292"/>
      <c r="AL95" s="292"/>
      <c r="AM95" s="292"/>
      <c r="AN95" s="292"/>
      <c r="AO95" s="292"/>
      <c r="AP95" s="292"/>
      <c r="AQ95" s="292"/>
      <c r="AR95" s="292"/>
      <c r="AS95" s="292"/>
      <c r="AT95" s="292"/>
      <c r="AU95" s="292"/>
      <c r="AV95" s="292"/>
      <c r="AW95" s="292"/>
    </row>
    <row r="96" spans="2:100" x14ac:dyDescent="0.2">
      <c r="B96" s="218">
        <f>[3]Milch!$A78</f>
        <v>43160</v>
      </c>
      <c r="C96" s="290">
        <f>[3]Milch!$B78</f>
        <v>77.097543999999999</v>
      </c>
      <c r="D96" s="290">
        <f>[3]Milch!$C78</f>
        <v>59.995406000000003</v>
      </c>
      <c r="E96" s="290">
        <f t="shared" ref="E96:E99" si="29">C96-D96</f>
        <v>17.102137999999997</v>
      </c>
      <c r="F96" s="415">
        <f t="shared" ref="F96:F99" si="30">C96/D96-1</f>
        <v>0.28505745923279524</v>
      </c>
      <c r="H96" s="355">
        <f>[3]Milch!$E78</f>
        <v>20347</v>
      </c>
      <c r="I96" s="355">
        <f>[3]Milch!$F78</f>
        <v>293535</v>
      </c>
      <c r="J96" s="308">
        <f t="shared" ref="J96:J102" si="31">H96/(H96+I96)</f>
        <v>6.4823723564906552E-2</v>
      </c>
      <c r="K96" s="308"/>
      <c r="L96" s="292"/>
      <c r="M96" s="292"/>
      <c r="N96" s="292"/>
      <c r="O96" s="292"/>
      <c r="P96" s="292"/>
      <c r="Q96" s="292"/>
      <c r="R96" s="292"/>
      <c r="S96" s="292"/>
      <c r="T96" s="292"/>
      <c r="U96" s="292"/>
      <c r="V96" s="292"/>
      <c r="W96" s="292"/>
      <c r="X96" s="292"/>
      <c r="Y96" s="292"/>
      <c r="Z96" s="292"/>
      <c r="AA96" s="292"/>
      <c r="AC96" s="292"/>
      <c r="AD96" s="292"/>
      <c r="AE96" s="292"/>
      <c r="AF96" s="292"/>
      <c r="AG96" s="292"/>
      <c r="AH96" s="292"/>
      <c r="AI96" s="292"/>
      <c r="AJ96" s="292"/>
      <c r="AK96" s="292"/>
      <c r="AL96" s="292"/>
      <c r="AM96" s="292"/>
      <c r="AN96" s="292"/>
      <c r="AO96" s="292"/>
      <c r="AP96" s="292"/>
      <c r="AQ96" s="292"/>
      <c r="AR96" s="292"/>
      <c r="AS96" s="292"/>
      <c r="AT96" s="292"/>
      <c r="AU96" s="292"/>
      <c r="AV96" s="292"/>
      <c r="AW96" s="292"/>
    </row>
    <row r="97" spans="2:49" x14ac:dyDescent="0.2">
      <c r="B97" s="218">
        <f>[3]Milch!$A79</f>
        <v>43132</v>
      </c>
      <c r="C97" s="290">
        <f>[3]Milch!$B79</f>
        <v>78.467517000000001</v>
      </c>
      <c r="D97" s="290">
        <f>[3]Milch!$C79</f>
        <v>62.295690999999998</v>
      </c>
      <c r="E97" s="290">
        <f t="shared" si="29"/>
        <v>16.171826000000003</v>
      </c>
      <c r="F97" s="415">
        <f t="shared" si="30"/>
        <v>0.25959782675819421</v>
      </c>
      <c r="H97" s="355">
        <f>[3]Milch!$E79</f>
        <v>18201</v>
      </c>
      <c r="I97" s="355">
        <f>[3]Milch!$F79</f>
        <v>260241</v>
      </c>
      <c r="J97" s="308">
        <f t="shared" si="31"/>
        <v>6.5367293727239428E-2</v>
      </c>
      <c r="K97" s="308"/>
      <c r="L97" s="292"/>
      <c r="M97" s="292"/>
      <c r="N97" s="292"/>
      <c r="O97" s="292"/>
      <c r="P97" s="292"/>
      <c r="Q97" s="292"/>
      <c r="R97" s="292"/>
      <c r="S97" s="292"/>
      <c r="T97" s="292"/>
      <c r="U97" s="292"/>
      <c r="V97" s="292"/>
      <c r="W97" s="292"/>
      <c r="X97" s="292"/>
      <c r="Y97" s="292"/>
      <c r="Z97" s="292"/>
      <c r="AA97" s="292"/>
      <c r="AC97" s="292"/>
      <c r="AD97" s="292"/>
      <c r="AE97" s="292"/>
      <c r="AF97" s="292"/>
      <c r="AG97" s="292"/>
      <c r="AH97" s="292"/>
      <c r="AI97" s="292"/>
      <c r="AJ97" s="292"/>
      <c r="AK97" s="292"/>
      <c r="AL97" s="292"/>
      <c r="AM97" s="292"/>
      <c r="AN97" s="292"/>
      <c r="AO97" s="292"/>
      <c r="AP97" s="292"/>
      <c r="AQ97" s="292"/>
      <c r="AR97" s="292"/>
      <c r="AS97" s="292"/>
      <c r="AT97" s="292"/>
      <c r="AU97" s="292"/>
      <c r="AV97" s="292"/>
      <c r="AW97" s="292"/>
    </row>
    <row r="98" spans="2:49" x14ac:dyDescent="0.2">
      <c r="B98" s="218">
        <f>[3]Milch!$A80</f>
        <v>43101</v>
      </c>
      <c r="C98" s="290">
        <f>[3]Milch!$B80</f>
        <v>82.025193999999999</v>
      </c>
      <c r="D98" s="290">
        <f>[3]Milch!$C80</f>
        <v>63.238013000000002</v>
      </c>
      <c r="E98" s="290">
        <f t="shared" si="29"/>
        <v>18.787180999999997</v>
      </c>
      <c r="F98" s="415">
        <f t="shared" si="30"/>
        <v>0.29708683288325322</v>
      </c>
      <c r="H98" s="355">
        <f>[3]Milch!$E80</f>
        <v>19833</v>
      </c>
      <c r="I98" s="355">
        <f>[3]Milch!$F80</f>
        <v>281696</v>
      </c>
      <c r="J98" s="308">
        <f t="shared" si="31"/>
        <v>6.5774767932769318E-2</v>
      </c>
      <c r="K98" s="308"/>
      <c r="L98" s="292"/>
      <c r="M98" s="292"/>
      <c r="N98" s="292"/>
      <c r="O98" s="292"/>
      <c r="P98" s="292"/>
      <c r="Q98" s="292"/>
      <c r="R98" s="292"/>
      <c r="S98" s="292"/>
      <c r="T98" s="292"/>
      <c r="U98" s="292"/>
      <c r="V98" s="292"/>
      <c r="W98" s="292"/>
      <c r="X98" s="292"/>
      <c r="Y98" s="292"/>
      <c r="Z98" s="292"/>
      <c r="AA98" s="292"/>
      <c r="AC98" s="292"/>
      <c r="AD98" s="292"/>
      <c r="AE98" s="292"/>
      <c r="AF98" s="292"/>
      <c r="AG98" s="292"/>
      <c r="AH98" s="292"/>
      <c r="AI98" s="292"/>
      <c r="AJ98" s="292"/>
      <c r="AK98" s="292"/>
      <c r="AL98" s="292"/>
      <c r="AM98" s="292"/>
      <c r="AN98" s="292"/>
      <c r="AO98" s="292"/>
      <c r="AP98" s="292"/>
      <c r="AQ98" s="292"/>
      <c r="AR98" s="292"/>
      <c r="AS98" s="292"/>
      <c r="AT98" s="292"/>
      <c r="AU98" s="292"/>
      <c r="AV98" s="292"/>
      <c r="AW98" s="292"/>
    </row>
    <row r="99" spans="2:49" x14ac:dyDescent="0.2">
      <c r="B99" s="218">
        <f>[3]Milch!$A81</f>
        <v>43070</v>
      </c>
      <c r="C99" s="290">
        <f>[3]Milch!$B81</f>
        <v>83.128850999999997</v>
      </c>
      <c r="D99" s="290">
        <f>[3]Milch!$C81</f>
        <v>64.311169000000007</v>
      </c>
      <c r="E99" s="290">
        <f t="shared" si="29"/>
        <v>18.817681999999991</v>
      </c>
      <c r="F99" s="415">
        <f t="shared" si="30"/>
        <v>0.29260363779112741</v>
      </c>
      <c r="H99" s="355">
        <f>[3]Milch!$E81</f>
        <v>18170</v>
      </c>
      <c r="I99" s="355">
        <f>[3]Milch!$F81</f>
        <v>271375</v>
      </c>
      <c r="J99" s="308">
        <f t="shared" si="31"/>
        <v>6.275363069643751E-2</v>
      </c>
      <c r="K99" s="308"/>
      <c r="L99" s="292"/>
      <c r="M99" s="292"/>
      <c r="N99" s="292"/>
      <c r="O99" s="292"/>
      <c r="P99" s="292"/>
      <c r="Q99" s="292"/>
      <c r="R99" s="292"/>
      <c r="S99" s="292"/>
      <c r="T99" s="292"/>
      <c r="U99" s="292"/>
      <c r="V99" s="292"/>
      <c r="W99" s="292"/>
      <c r="X99" s="292"/>
      <c r="Y99" s="292"/>
      <c r="Z99" s="292"/>
      <c r="AA99" s="292"/>
      <c r="AC99" s="292"/>
      <c r="AD99" s="292"/>
      <c r="AE99" s="292"/>
      <c r="AF99" s="292"/>
      <c r="AG99" s="292"/>
      <c r="AH99" s="292"/>
      <c r="AI99" s="292"/>
      <c r="AJ99" s="292"/>
      <c r="AK99" s="292"/>
      <c r="AL99" s="292"/>
      <c r="AM99" s="292"/>
      <c r="AN99" s="292"/>
      <c r="AO99" s="292"/>
      <c r="AP99" s="292"/>
      <c r="AQ99" s="292"/>
      <c r="AR99" s="292"/>
      <c r="AS99" s="292"/>
      <c r="AT99" s="292"/>
      <c r="AU99" s="292"/>
      <c r="AV99" s="292"/>
      <c r="AW99" s="292"/>
    </row>
    <row r="100" spans="2:49" x14ac:dyDescent="0.2">
      <c r="B100" s="218">
        <f>[3]Milch!$A82</f>
        <v>43040</v>
      </c>
      <c r="C100" s="290">
        <f>[3]Milch!$B82</f>
        <v>83.680537000000001</v>
      </c>
      <c r="D100" s="290">
        <f>[3]Milch!$C82</f>
        <v>65.202327999999994</v>
      </c>
      <c r="E100" s="290">
        <f t="shared" ref="E100:E102" si="32">C100-D100</f>
        <v>18.478209000000007</v>
      </c>
      <c r="F100" s="415">
        <f t="shared" ref="F100:F102" si="33">C100/D100-1</f>
        <v>0.28339799462375037</v>
      </c>
      <c r="H100" s="355">
        <f>[3]Milch!$E82</f>
        <v>17263</v>
      </c>
      <c r="I100" s="355">
        <f>[3]Milch!$F82</f>
        <v>253637</v>
      </c>
      <c r="J100" s="308">
        <f t="shared" si="31"/>
        <v>6.372462163159838E-2</v>
      </c>
      <c r="K100" s="308"/>
      <c r="L100" s="292"/>
      <c r="M100" s="292"/>
      <c r="N100" s="292"/>
      <c r="O100" s="292"/>
      <c r="P100" s="292"/>
      <c r="Q100" s="292"/>
      <c r="R100" s="292"/>
      <c r="S100" s="292"/>
      <c r="T100" s="292"/>
      <c r="U100" s="292"/>
      <c r="V100" s="292"/>
      <c r="W100" s="292"/>
      <c r="X100" s="292"/>
      <c r="Y100" s="292"/>
      <c r="Z100" s="292"/>
      <c r="AA100" s="292"/>
      <c r="AC100" s="292"/>
      <c r="AD100" s="292"/>
      <c r="AE100" s="292"/>
      <c r="AF100" s="292"/>
      <c r="AG100" s="292"/>
      <c r="AH100" s="292"/>
      <c r="AI100" s="292"/>
      <c r="AJ100" s="292"/>
      <c r="AK100" s="292"/>
      <c r="AL100" s="292"/>
      <c r="AM100" s="292"/>
      <c r="AN100" s="292"/>
      <c r="AO100" s="292"/>
      <c r="AP100" s="292"/>
      <c r="AQ100" s="292"/>
      <c r="AR100" s="292"/>
      <c r="AS100" s="292"/>
      <c r="AT100" s="292"/>
      <c r="AU100" s="292"/>
      <c r="AV100" s="292"/>
      <c r="AW100" s="292"/>
    </row>
    <row r="101" spans="2:49" x14ac:dyDescent="0.2">
      <c r="B101" s="218">
        <f>[3]Milch!$A83</f>
        <v>43009</v>
      </c>
      <c r="C101" s="290">
        <f>[3]Milch!$B83</f>
        <v>87.202502999999993</v>
      </c>
      <c r="D101" s="290">
        <f>[3]Milch!$C83</f>
        <v>65.519611999999995</v>
      </c>
      <c r="E101" s="290">
        <f t="shared" si="32"/>
        <v>21.682890999999998</v>
      </c>
      <c r="F101" s="415">
        <f t="shared" si="33"/>
        <v>0.33093741458664305</v>
      </c>
      <c r="H101" s="355">
        <f>[3]Milch!$E83</f>
        <v>16859</v>
      </c>
      <c r="I101" s="355">
        <f>[3]Milch!$F83</f>
        <v>272826</v>
      </c>
      <c r="J101" s="308">
        <f t="shared" si="31"/>
        <v>5.8197697499007543E-2</v>
      </c>
      <c r="K101" s="308"/>
      <c r="L101" s="308"/>
      <c r="N101" s="292"/>
      <c r="O101" s="292"/>
      <c r="P101" s="292"/>
      <c r="Q101" s="292"/>
      <c r="R101" s="292"/>
      <c r="S101" s="292"/>
      <c r="T101" s="292"/>
      <c r="U101" s="292"/>
      <c r="V101" s="292"/>
      <c r="W101" s="292"/>
      <c r="X101" s="292"/>
      <c r="Y101" s="292"/>
      <c r="Z101" s="292"/>
      <c r="AA101" s="292"/>
      <c r="AC101" s="292"/>
      <c r="AD101" s="292"/>
      <c r="AE101" s="292"/>
      <c r="AF101" s="292"/>
      <c r="AG101" s="292"/>
      <c r="AH101" s="292"/>
      <c r="AI101" s="292"/>
      <c r="AJ101" s="292"/>
      <c r="AK101" s="292"/>
      <c r="AL101" s="292"/>
      <c r="AM101" s="292"/>
      <c r="AN101" s="292"/>
      <c r="AO101" s="292"/>
      <c r="AP101" s="292"/>
      <c r="AQ101" s="292"/>
      <c r="AR101" s="292"/>
      <c r="AS101" s="292"/>
      <c r="AT101" s="292"/>
      <c r="AU101" s="292"/>
      <c r="AV101" s="292"/>
      <c r="AW101" s="292"/>
    </row>
    <row r="102" spans="2:49" x14ac:dyDescent="0.2">
      <c r="B102" s="218">
        <f>[3]Milch!$A84</f>
        <v>42979</v>
      </c>
      <c r="C102" s="290">
        <f>[3]Milch!$B84</f>
        <v>89.308183</v>
      </c>
      <c r="D102" s="290">
        <f>[3]Milch!$C84</f>
        <v>63.748606000000002</v>
      </c>
      <c r="E102" s="290">
        <f t="shared" si="32"/>
        <v>25.559576999999997</v>
      </c>
      <c r="F102" s="415">
        <f t="shared" si="33"/>
        <v>0.40094330847014903</v>
      </c>
      <c r="H102" s="355">
        <f>[3]Milch!$E84</f>
        <v>15278</v>
      </c>
      <c r="I102" s="355">
        <f>[3]Milch!$F84</f>
        <v>275411</v>
      </c>
      <c r="J102" s="308">
        <f t="shared" si="31"/>
        <v>5.255788832738769E-2</v>
      </c>
      <c r="K102" s="308"/>
      <c r="L102" s="308"/>
      <c r="N102" s="292"/>
      <c r="O102" s="292"/>
      <c r="P102" s="292"/>
      <c r="Q102" s="292"/>
      <c r="R102" s="292"/>
      <c r="S102" s="292"/>
      <c r="T102" s="292"/>
      <c r="U102" s="292"/>
      <c r="V102" s="292"/>
      <c r="W102" s="292"/>
      <c r="X102" s="292"/>
      <c r="Y102" s="292"/>
      <c r="Z102" s="292"/>
      <c r="AA102" s="292"/>
      <c r="AC102" s="292"/>
      <c r="AD102" s="292"/>
      <c r="AE102" s="292"/>
      <c r="AF102" s="292"/>
      <c r="AG102" s="292"/>
      <c r="AH102" s="292"/>
      <c r="AI102" s="292"/>
      <c r="AJ102" s="292"/>
      <c r="AK102" s="292"/>
      <c r="AL102" s="292"/>
      <c r="AM102" s="292"/>
      <c r="AN102" s="292"/>
      <c r="AO102" s="292"/>
      <c r="AP102" s="292"/>
      <c r="AQ102" s="292"/>
      <c r="AR102" s="292"/>
      <c r="AS102" s="292"/>
      <c r="AT102" s="292"/>
      <c r="AU102" s="292"/>
      <c r="AV102" s="292"/>
      <c r="AW102" s="292"/>
    </row>
  </sheetData>
  <mergeCells count="53">
    <mergeCell ref="CM18:CN18"/>
    <mergeCell ref="BA18:BB18"/>
    <mergeCell ref="BH18:BI18"/>
    <mergeCell ref="BQ18:BR18"/>
    <mergeCell ref="BX18:BY18"/>
    <mergeCell ref="A13:B13"/>
    <mergeCell ref="C15:F15"/>
    <mergeCell ref="H15:J15"/>
    <mergeCell ref="M15:AW15"/>
    <mergeCell ref="CQ18:CR18"/>
    <mergeCell ref="CH18:CI18"/>
    <mergeCell ref="BE18:BF18"/>
    <mergeCell ref="BJ18:BK18"/>
    <mergeCell ref="BL18:BM18"/>
    <mergeCell ref="BN18:BO18"/>
    <mergeCell ref="CO18:CP18"/>
    <mergeCell ref="AI18:AJ18"/>
    <mergeCell ref="AK18:AL18"/>
    <mergeCell ref="AZ15:CV15"/>
    <mergeCell ref="CS18:CT18"/>
    <mergeCell ref="CU18:CV18"/>
    <mergeCell ref="A12:B12"/>
    <mergeCell ref="A7:B7"/>
    <mergeCell ref="A8:B8"/>
    <mergeCell ref="A9:B9"/>
    <mergeCell ref="A10:B10"/>
    <mergeCell ref="A11:B11"/>
    <mergeCell ref="E19:F19"/>
    <mergeCell ref="C18:F18"/>
    <mergeCell ref="H18:J18"/>
    <mergeCell ref="CF18:CG18"/>
    <mergeCell ref="CJ18:CK18"/>
    <mergeCell ref="CD18:CE18"/>
    <mergeCell ref="CB18:CC18"/>
    <mergeCell ref="BC18:BD18"/>
    <mergeCell ref="BS18:BT18"/>
    <mergeCell ref="BU18:BV18"/>
    <mergeCell ref="BZ18:CA18"/>
    <mergeCell ref="X18:Y18"/>
    <mergeCell ref="Z18:AA18"/>
    <mergeCell ref="AC18:AD18"/>
    <mergeCell ref="AE18:AF18"/>
    <mergeCell ref="AG18:AH18"/>
    <mergeCell ref="N18:O18"/>
    <mergeCell ref="P18:Q18"/>
    <mergeCell ref="R18:S18"/>
    <mergeCell ref="T18:U18"/>
    <mergeCell ref="V18:W18"/>
    <mergeCell ref="AM18:AN18"/>
    <mergeCell ref="AP18:AQ18"/>
    <mergeCell ref="AR18:AS18"/>
    <mergeCell ref="AT18:AU18"/>
    <mergeCell ref="AV18:AW18"/>
  </mergeCells>
  <hyperlinks>
    <hyperlink ref="A7" location="Inhaltsverzeichnis!A1" display="Inhaltsverzeichnis!A1" xr:uid="{00000000-0004-0000-0900-000000000000}"/>
    <hyperlink ref="A9" location="MilchPreiseProduzenten" display="Preise Produzenten" xr:uid="{00000000-0004-0000-0900-000001000000}"/>
    <hyperlink ref="A10" location="MilchVerwertungMilchäquivalent" display="Menge Produktion" xr:uid="{00000000-0004-0000-0900-000002000000}"/>
    <hyperlink ref="A11" location="MilchPreiseDetailhandel1" display="Preise Detailhandel" xr:uid="{00000000-0004-0000-0900-000003000000}"/>
    <hyperlink ref="A11:B11" location="MilchPreiseDetailhandel" display="Preise Detailhandel" xr:uid="{00000000-0004-0000-0900-000004000000}"/>
    <hyperlink ref="A13:B13" location="MilchUebersicht" display="MilchUebersicht" xr:uid="{00000000-0004-0000-0900-000005000000}"/>
    <hyperlink ref="A12:B12" location="MilchAbsatzmengenDetailhandel" display="MilchAbsatzmengenDetailhandel" xr:uid="{00000000-0004-0000-0900-000006000000}"/>
  </hyperlinks>
  <pageMargins left="0.7" right="0.7" top="0.78740157499999996" bottom="0.78740157499999996" header="0.3" footer="0.3"/>
  <pageSetup paperSize="9" orientation="landscape" r:id="rId1"/>
  <ignoredErrors>
    <ignoredError sqref="AV19 BT19 O19:AN19 BR19 BK19:BM19 BI19 BD19 BB19:BC19 BE19 CA19 CC19 CE19 CG19 BY19:BZ19 CH19:CV19 CF19 CD19 CB19"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Drop Down 1">
              <controlPr defaultSize="0" autoLine="0" autoPict="0">
                <anchor moveWithCells="1">
                  <from>
                    <xdr:col>0</xdr:col>
                    <xdr:colOff>57150</xdr:colOff>
                    <xdr:row>4</xdr:row>
                    <xdr:rowOff>0</xdr:rowOff>
                  </from>
                  <to>
                    <xdr:col>1</xdr:col>
                    <xdr:colOff>695325</xdr:colOff>
                    <xdr:row>5</xdr:row>
                    <xdr:rowOff>142875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tabColor theme="5" tint="0.79998168889431442"/>
  </sheetPr>
  <dimension ref="A1:AZ40"/>
  <sheetViews>
    <sheetView zoomScaleNormal="100" workbookViewId="0">
      <selection activeCell="K2" sqref="K2"/>
    </sheetView>
  </sheetViews>
  <sheetFormatPr baseColWidth="10" defaultColWidth="11" defaultRowHeight="12.75" x14ac:dyDescent="0.2"/>
  <cols>
    <col min="1" max="1" width="10.625" style="222" customWidth="1"/>
    <col min="2" max="2" width="6.125" style="222" customWidth="1"/>
    <col min="3" max="4" width="2.375" style="222" customWidth="1"/>
    <col min="5" max="5" width="6.125" style="222" customWidth="1"/>
    <col min="6" max="6" width="3.625" style="222" customWidth="1"/>
    <col min="7" max="7" width="6.125" style="222" customWidth="1"/>
    <col min="8" max="9" width="2.375" style="222" customWidth="1"/>
    <col min="10" max="10" width="6.125" style="222" customWidth="1"/>
    <col min="11" max="11" width="3.625" style="222" customWidth="1"/>
    <col min="12" max="12" width="6.125" style="222" customWidth="1"/>
    <col min="13" max="14" width="2.375" style="222" customWidth="1"/>
    <col min="15" max="15" width="6.125" style="222" customWidth="1"/>
    <col min="16" max="16" width="3.625" style="222" customWidth="1"/>
    <col min="17" max="17" width="6.125" style="222" customWidth="1"/>
    <col min="18" max="19" width="2.375" style="222" customWidth="1"/>
    <col min="20" max="20" width="6.125" style="222" customWidth="1"/>
    <col min="21" max="21" width="3.625" style="222" customWidth="1"/>
    <col min="22" max="22" width="6.125" style="222" customWidth="1"/>
    <col min="23" max="24" width="2.375" style="222" customWidth="1"/>
    <col min="25" max="25" width="6.125" style="222" customWidth="1"/>
    <col min="26" max="27" width="10.625" style="222" customWidth="1"/>
    <col min="28" max="28" width="6.125" style="222" customWidth="1"/>
    <col min="29" max="30" width="2.375" style="222" customWidth="1"/>
    <col min="31" max="31" width="6.125" style="222" customWidth="1"/>
    <col min="32" max="32" width="3.125" style="222" customWidth="1"/>
    <col min="33" max="33" width="6.125" style="222" customWidth="1"/>
    <col min="34" max="35" width="2.375" style="222" customWidth="1"/>
    <col min="36" max="36" width="6.125" style="222" customWidth="1"/>
    <col min="37" max="37" width="3.125" style="222" customWidth="1"/>
    <col min="38" max="38" width="6.125" style="222" customWidth="1"/>
    <col min="39" max="40" width="2.375" style="222" customWidth="1"/>
    <col min="41" max="41" width="6.125" style="222" customWidth="1"/>
    <col min="42" max="42" width="3.125" style="222" customWidth="1"/>
    <col min="43" max="43" width="6.125" style="222" customWidth="1"/>
    <col min="44" max="45" width="2.375" style="222" customWidth="1"/>
    <col min="46" max="46" width="6.125" style="222" customWidth="1"/>
    <col min="47" max="47" width="3.125" style="222" customWidth="1"/>
    <col min="48" max="48" width="6.125" style="222" customWidth="1"/>
    <col min="49" max="50" width="2.375" style="222" customWidth="1"/>
    <col min="51" max="51" width="6.125" style="222" customWidth="1"/>
    <col min="52" max="52" width="10.625" style="222" customWidth="1"/>
    <col min="53" max="16384" width="11" style="222"/>
  </cols>
  <sheetData>
    <row r="1" spans="1:52" ht="9.9499999999999993" customHeight="1" x14ac:dyDescent="0.25">
      <c r="F1" s="265"/>
      <c r="G1" s="336" t="str">
        <f>Codierung!I152</f>
        <v>Eidgenössisches Departement für  Wirtschaft, Bildung und Forschung WBF</v>
      </c>
      <c r="H1" s="266"/>
      <c r="I1" s="264"/>
      <c r="J1" s="264"/>
      <c r="T1" s="161"/>
      <c r="U1" s="161"/>
      <c r="AG1" s="336" t="s">
        <v>289</v>
      </c>
      <c r="AH1" s="214"/>
      <c r="AT1" s="161"/>
      <c r="AU1" s="161"/>
    </row>
    <row r="2" spans="1:52" ht="9.9499999999999993" customHeight="1" x14ac:dyDescent="0.25">
      <c r="F2" s="267"/>
      <c r="G2" s="337" t="str">
        <f>Codierung!I153</f>
        <v>Bundesamt für Landwirtschaft BLW</v>
      </c>
      <c r="H2" s="269"/>
      <c r="I2" s="270"/>
      <c r="J2" s="270"/>
      <c r="K2" s="240"/>
      <c r="L2" s="240"/>
      <c r="T2" s="161"/>
      <c r="U2" s="161"/>
      <c r="AG2" s="336" t="s">
        <v>292</v>
      </c>
      <c r="AH2" s="214"/>
      <c r="AT2" s="161"/>
      <c r="AU2" s="161"/>
    </row>
    <row r="3" spans="1:52" ht="9.9499999999999993" customHeight="1" x14ac:dyDescent="0.2">
      <c r="F3" s="265"/>
      <c r="G3" s="336" t="str">
        <f>Codierung!I154</f>
        <v>Fachbereich Marktanalysen</v>
      </c>
      <c r="H3" s="266"/>
      <c r="I3" s="264"/>
      <c r="J3" s="264"/>
      <c r="AG3" s="336" t="s">
        <v>428</v>
      </c>
      <c r="AH3" s="214"/>
    </row>
    <row r="4" spans="1:52" ht="9.9499999999999993" customHeight="1" x14ac:dyDescent="0.2">
      <c r="F4" s="265"/>
      <c r="G4" s="266"/>
      <c r="H4" s="266"/>
      <c r="I4" s="264"/>
      <c r="J4" s="264"/>
    </row>
    <row r="5" spans="1:52" x14ac:dyDescent="0.2">
      <c r="B5" s="618" t="str">
        <f>Codierung!I552</f>
        <v>Diese Daten werden bis auf weiteres nicht aktualisiert, da die internen Prozesse konzeptionell überarbeitet werden.</v>
      </c>
      <c r="F5" s="265"/>
      <c r="G5" s="268"/>
      <c r="H5" s="266"/>
      <c r="I5" s="264"/>
      <c r="J5" s="264"/>
      <c r="U5" s="224"/>
      <c r="V5" s="224"/>
      <c r="W5" s="224"/>
      <c r="X5" s="224"/>
      <c r="Y5" s="259"/>
      <c r="AB5" s="618" t="str">
        <f>Codierung!I552</f>
        <v>Diese Daten werden bis auf weiteres nicht aktualisiert, da die internen Prozesse konzeptionell überarbeitet werden.</v>
      </c>
    </row>
    <row r="6" spans="1:52" s="257" customFormat="1" ht="14.25" customHeight="1" x14ac:dyDescent="0.2">
      <c r="A6" s="222"/>
      <c r="B6" s="684" t="str">
        <f>Codierung!I192</f>
        <v>Produktion: Preise und Mengen bio</v>
      </c>
      <c r="C6" s="684"/>
      <c r="D6" s="684"/>
      <c r="E6" s="684"/>
      <c r="F6" s="684"/>
      <c r="G6" s="684"/>
      <c r="H6" s="684"/>
      <c r="I6" s="684"/>
      <c r="J6" s="684"/>
      <c r="K6" s="295"/>
      <c r="L6" s="683">
        <f>'Fleisch Daten'!C20</f>
        <v>45017</v>
      </c>
      <c r="M6" s="683"/>
      <c r="N6" s="683"/>
      <c r="O6" s="295"/>
      <c r="P6" s="295"/>
      <c r="Q6" s="295"/>
      <c r="R6" s="295"/>
      <c r="S6" s="295"/>
      <c r="T6" s="295"/>
      <c r="U6" s="217"/>
      <c r="V6" s="313"/>
      <c r="W6" s="313"/>
      <c r="X6" s="313"/>
      <c r="Y6" s="338"/>
      <c r="Z6" s="222"/>
      <c r="AB6" s="618"/>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row>
    <row r="7" spans="1:52" ht="5.25" customHeight="1" x14ac:dyDescent="0.2">
      <c r="U7" s="224"/>
      <c r="V7" s="658"/>
      <c r="W7" s="658"/>
      <c r="X7" s="658"/>
      <c r="Y7" s="658"/>
    </row>
    <row r="8" spans="1:52" x14ac:dyDescent="0.2">
      <c r="B8" s="699" t="str">
        <f>'Fleisch Daten'!H17</f>
        <v>Natura-Beef-Bio T3</v>
      </c>
      <c r="C8" s="699"/>
      <c r="D8" s="699"/>
      <c r="E8" s="699"/>
      <c r="G8" s="699" t="str">
        <f>'Fleisch Daten'!K17</f>
        <v>Bankkälber T3</v>
      </c>
      <c r="H8" s="699"/>
      <c r="I8" s="699"/>
      <c r="J8" s="699"/>
      <c r="K8" s="235"/>
      <c r="L8" s="699" t="str">
        <f>'Fleisch Daten'!N17</f>
        <v>Schlachtschweine</v>
      </c>
      <c r="M8" s="699"/>
      <c r="N8" s="699"/>
      <c r="O8" s="699"/>
      <c r="P8" s="217"/>
      <c r="Q8" s="699" t="str">
        <f>'Fleisch Daten'!Q17</f>
        <v>Lämmer T3</v>
      </c>
      <c r="R8" s="699"/>
      <c r="S8" s="699"/>
      <c r="T8" s="699"/>
      <c r="U8" s="235"/>
      <c r="V8" s="659"/>
      <c r="W8" s="659"/>
      <c r="X8" s="659"/>
      <c r="Y8" s="659"/>
      <c r="AB8" s="659"/>
      <c r="AC8" s="659"/>
      <c r="AD8" s="659"/>
      <c r="AE8" s="659"/>
      <c r="AF8" s="217"/>
      <c r="AG8" s="659"/>
      <c r="AH8" s="659"/>
      <c r="AI8" s="659"/>
      <c r="AJ8" s="659"/>
      <c r="AK8" s="235"/>
      <c r="AL8" s="659"/>
      <c r="AM8" s="659"/>
      <c r="AN8" s="659"/>
      <c r="AO8" s="659"/>
      <c r="AP8" s="217"/>
      <c r="AQ8" s="659"/>
      <c r="AR8" s="659"/>
      <c r="AS8" s="659"/>
      <c r="AT8" s="659"/>
      <c r="AU8" s="235"/>
      <c r="AV8" s="659"/>
      <c r="AW8" s="659"/>
      <c r="AX8" s="659"/>
      <c r="AY8" s="659"/>
    </row>
    <row r="9" spans="1:52" ht="18" customHeight="1" x14ac:dyDescent="0.2">
      <c r="B9" s="325" t="str">
        <f>Codierung!I119</f>
        <v>CHF/kg</v>
      </c>
      <c r="C9" s="326"/>
      <c r="D9" s="326"/>
      <c r="E9" s="327" t="str">
        <f>Codierung!I127</f>
        <v>Tonnen</v>
      </c>
      <c r="G9" s="325" t="str">
        <f>Codierung!I119</f>
        <v>CHF/kg</v>
      </c>
      <c r="H9" s="326"/>
      <c r="I9" s="326"/>
      <c r="J9" s="327" t="str">
        <f>Codierung!I127</f>
        <v>Tonnen</v>
      </c>
      <c r="K9" s="224"/>
      <c r="L9" s="325" t="str">
        <f>Codierung!I119</f>
        <v>CHF/kg</v>
      </c>
      <c r="M9" s="326"/>
      <c r="N9" s="326"/>
      <c r="O9" s="327" t="str">
        <f>Codierung!I127</f>
        <v>Tonnen</v>
      </c>
      <c r="P9" s="217"/>
      <c r="Q9" s="325" t="str">
        <f>Codierung!I119</f>
        <v>CHF/kg</v>
      </c>
      <c r="R9" s="326"/>
      <c r="S9" s="326"/>
      <c r="T9" s="327" t="str">
        <f>Codierung!I127</f>
        <v>Tonnen</v>
      </c>
      <c r="U9" s="224"/>
      <c r="V9" s="224"/>
      <c r="W9" s="224"/>
      <c r="X9" s="224"/>
      <c r="Y9" s="259"/>
      <c r="AB9" s="685"/>
      <c r="AC9" s="685"/>
      <c r="AD9" s="686"/>
      <c r="AE9" s="686"/>
      <c r="AF9" s="217"/>
      <c r="AG9" s="685"/>
      <c r="AH9" s="685"/>
      <c r="AI9" s="686"/>
      <c r="AJ9" s="686"/>
      <c r="AK9" s="224"/>
      <c r="AL9" s="685"/>
      <c r="AM9" s="685"/>
      <c r="AN9" s="686"/>
      <c r="AO9" s="686"/>
      <c r="AP9" s="217"/>
      <c r="AQ9" s="685"/>
      <c r="AR9" s="685"/>
      <c r="AS9" s="686"/>
      <c r="AT9" s="686"/>
      <c r="AU9" s="224"/>
      <c r="AV9" s="685"/>
      <c r="AW9" s="685"/>
      <c r="AX9" s="686"/>
      <c r="AY9" s="686"/>
    </row>
    <row r="10" spans="1:52" ht="12.75" customHeight="1" x14ac:dyDescent="0.2">
      <c r="B10" s="328" t="str">
        <f>'Fleisch Daten'!H20</f>
        <v>-</v>
      </c>
      <c r="C10" s="313"/>
      <c r="D10" s="313"/>
      <c r="E10" s="329" t="s">
        <v>498</v>
      </c>
      <c r="G10" s="328" t="str">
        <f>'Fleisch Daten'!K20</f>
        <v>-</v>
      </c>
      <c r="H10" s="313"/>
      <c r="I10" s="313"/>
      <c r="J10" s="329" t="s">
        <v>498</v>
      </c>
      <c r="K10" s="225"/>
      <c r="L10" s="328" t="str">
        <f>'Fleisch Daten'!N20</f>
        <v>-</v>
      </c>
      <c r="M10" s="313"/>
      <c r="N10" s="313"/>
      <c r="O10" s="329" t="s">
        <v>498</v>
      </c>
      <c r="P10" s="217"/>
      <c r="Q10" s="328" t="str">
        <f>'Fleisch Daten'!Q20</f>
        <v>-</v>
      </c>
      <c r="R10" s="313"/>
      <c r="S10" s="313"/>
      <c r="T10" s="329" t="s">
        <v>498</v>
      </c>
      <c r="U10" s="217"/>
      <c r="V10" s="313"/>
      <c r="W10" s="313"/>
      <c r="X10" s="313"/>
      <c r="Y10" s="338"/>
      <c r="AB10" s="224"/>
      <c r="AC10" s="224"/>
      <c r="AD10" s="224"/>
      <c r="AE10" s="259"/>
      <c r="AF10" s="217"/>
      <c r="AG10" s="224"/>
      <c r="AH10" s="224"/>
      <c r="AI10" s="224"/>
      <c r="AJ10" s="259"/>
      <c r="AK10" s="224"/>
      <c r="AL10" s="224"/>
      <c r="AM10" s="224"/>
      <c r="AN10" s="224"/>
      <c r="AO10" s="259"/>
      <c r="AP10" s="217"/>
      <c r="AQ10" s="224"/>
      <c r="AR10" s="224"/>
      <c r="AS10" s="224"/>
      <c r="AT10" s="259"/>
      <c r="AU10" s="224"/>
      <c r="AV10" s="224"/>
      <c r="AW10" s="224"/>
      <c r="AX10" s="224"/>
      <c r="AY10" s="259"/>
    </row>
    <row r="11" spans="1:52" ht="12.75" customHeight="1" x14ac:dyDescent="0.2">
      <c r="B11" s="697" t="str">
        <f>Codierung!I217</f>
        <v>Vergleich Vormonat*</v>
      </c>
      <c r="C11" s="658"/>
      <c r="D11" s="658"/>
      <c r="E11" s="698"/>
      <c r="G11" s="697" t="str">
        <f>Codierung!I217</f>
        <v>Vergleich Vormonat*</v>
      </c>
      <c r="H11" s="658"/>
      <c r="I11" s="658"/>
      <c r="J11" s="698"/>
      <c r="K11" s="226"/>
      <c r="L11" s="697" t="str">
        <f>Codierung!I217</f>
        <v>Vergleich Vormonat*</v>
      </c>
      <c r="M11" s="658"/>
      <c r="N11" s="658"/>
      <c r="O11" s="698"/>
      <c r="P11" s="217"/>
      <c r="Q11" s="697" t="str">
        <f>Codierung!I217</f>
        <v>Vergleich Vormonat*</v>
      </c>
      <c r="R11" s="658"/>
      <c r="S11" s="658"/>
      <c r="T11" s="698"/>
      <c r="U11" s="224"/>
      <c r="V11" s="658"/>
      <c r="W11" s="658"/>
      <c r="X11" s="658"/>
      <c r="Y11" s="658"/>
      <c r="AB11" s="313"/>
      <c r="AC11" s="313"/>
      <c r="AD11" s="313"/>
      <c r="AE11" s="272"/>
      <c r="AF11" s="217"/>
      <c r="AG11" s="313"/>
      <c r="AH11" s="313"/>
      <c r="AI11" s="313"/>
      <c r="AJ11" s="272"/>
      <c r="AK11" s="225"/>
      <c r="AL11" s="313"/>
      <c r="AM11" s="313"/>
      <c r="AN11" s="313"/>
      <c r="AO11" s="239"/>
      <c r="AP11" s="217"/>
      <c r="AQ11" s="313"/>
      <c r="AR11" s="313"/>
      <c r="AS11" s="313"/>
      <c r="AT11" s="239"/>
      <c r="AU11" s="217"/>
      <c r="AV11" s="313"/>
      <c r="AW11" s="313"/>
      <c r="AX11" s="313"/>
      <c r="AY11" s="239"/>
    </row>
    <row r="12" spans="1:52" x14ac:dyDescent="0.2">
      <c r="B12" s="330" t="e">
        <f>'Fleisch Daten'!H20/'Fleisch Daten'!H21-1</f>
        <v>#VALUE!</v>
      </c>
      <c r="C12" s="335" t="e">
        <f>IF(B12&lt;0,Codierung!$O$37,IF(B12=0,Codierung!$O$38,IF(B12&gt;0,Codierung!$O$39,Codierung!$O$40)))</f>
        <v>#VALUE!</v>
      </c>
      <c r="D12" s="304"/>
      <c r="E12" s="591"/>
      <c r="F12" s="592"/>
      <c r="G12" s="330" t="e">
        <f>'Fleisch Daten'!K20/'Fleisch Daten'!K21-1</f>
        <v>#VALUE!</v>
      </c>
      <c r="H12" s="335" t="e">
        <f>IF(G12&lt;0,Codierung!$O$37,IF(G12=0,Codierung!$O$38,IF(G12&gt;0,Codierung!$O$39,Codierung!$O$40)))</f>
        <v>#VALUE!</v>
      </c>
      <c r="I12" s="304"/>
      <c r="J12" s="591"/>
      <c r="K12" s="593"/>
      <c r="L12" s="330" t="e">
        <f>'Fleisch Daten'!N20/'Fleisch Daten'!N21-1</f>
        <v>#VALUE!</v>
      </c>
      <c r="M12" s="335" t="e">
        <f>IF(L12&lt;0,Codierung!$O$37,IF(L12=0,Codierung!$O$38,IF(L12&gt;0,Codierung!$O$39,Codierung!$O$40)))</f>
        <v>#VALUE!</v>
      </c>
      <c r="N12" s="304"/>
      <c r="O12" s="591"/>
      <c r="P12" s="594"/>
      <c r="Q12" s="330" t="e">
        <f>'Fleisch Daten'!Q20/'Fleisch Daten'!Q21-1</f>
        <v>#VALUE!</v>
      </c>
      <c r="R12" s="335" t="e">
        <f>IF(Q12&lt;0,Codierung!$O$37,IF(Q12=0,Codierung!$O$38,IF(Q12&gt;0,Codierung!$O$39,Codierung!$O$40)))</f>
        <v>#VALUE!</v>
      </c>
      <c r="S12" s="304"/>
      <c r="T12" s="591"/>
      <c r="U12" s="224"/>
      <c r="V12" s="339"/>
      <c r="W12" s="335"/>
      <c r="X12" s="304"/>
      <c r="Y12" s="340"/>
      <c r="AB12" s="658"/>
      <c r="AC12" s="658"/>
      <c r="AD12" s="658"/>
      <c r="AE12" s="658"/>
      <c r="AF12" s="217"/>
      <c r="AG12" s="658"/>
      <c r="AH12" s="658"/>
      <c r="AI12" s="658"/>
      <c r="AJ12" s="658"/>
      <c r="AK12" s="226"/>
      <c r="AL12" s="658"/>
      <c r="AM12" s="658"/>
      <c r="AN12" s="658"/>
      <c r="AO12" s="658"/>
      <c r="AP12" s="217"/>
      <c r="AQ12" s="658"/>
      <c r="AR12" s="658"/>
      <c r="AS12" s="658"/>
      <c r="AT12" s="658"/>
      <c r="AU12" s="224"/>
      <c r="AV12" s="658"/>
      <c r="AW12" s="658"/>
      <c r="AX12" s="658"/>
      <c r="AY12" s="658"/>
    </row>
    <row r="13" spans="1:52" x14ac:dyDescent="0.2">
      <c r="B13" s="697" t="str">
        <f>Codierung!I218</f>
        <v>Vergleich Vorjahr</v>
      </c>
      <c r="C13" s="658"/>
      <c r="D13" s="658"/>
      <c r="E13" s="698"/>
      <c r="G13" s="697" t="str">
        <f>Codierung!I218</f>
        <v>Vergleich Vorjahr</v>
      </c>
      <c r="H13" s="658"/>
      <c r="I13" s="658"/>
      <c r="J13" s="698"/>
      <c r="K13" s="226"/>
      <c r="L13" s="697" t="str">
        <f>Codierung!I218</f>
        <v>Vergleich Vorjahr</v>
      </c>
      <c r="M13" s="658"/>
      <c r="N13" s="658"/>
      <c r="O13" s="698"/>
      <c r="P13" s="217"/>
      <c r="Q13" s="697" t="str">
        <f>Codierung!I218</f>
        <v>Vergleich Vorjahr</v>
      </c>
      <c r="R13" s="658"/>
      <c r="S13" s="658"/>
      <c r="T13" s="698"/>
      <c r="U13" s="224"/>
      <c r="V13" s="658"/>
      <c r="W13" s="658"/>
      <c r="X13" s="658"/>
      <c r="Y13" s="658"/>
      <c r="AB13" s="273"/>
      <c r="AC13" s="255"/>
      <c r="AD13" s="255"/>
      <c r="AE13" s="311"/>
      <c r="AF13" s="217"/>
      <c r="AG13" s="311"/>
      <c r="AH13" s="255"/>
      <c r="AI13" s="255"/>
      <c r="AJ13" s="311"/>
      <c r="AK13" s="226"/>
      <c r="AL13" s="311"/>
      <c r="AM13" s="255"/>
      <c r="AN13" s="255"/>
      <c r="AO13" s="311"/>
      <c r="AP13" s="217"/>
      <c r="AQ13" s="311"/>
      <c r="AR13" s="255"/>
      <c r="AS13" s="255"/>
      <c r="AT13" s="274"/>
      <c r="AU13" s="224"/>
      <c r="AV13" s="311"/>
      <c r="AW13" s="255"/>
      <c r="AX13" s="255"/>
      <c r="AY13" s="311"/>
    </row>
    <row r="14" spans="1:52" x14ac:dyDescent="0.2">
      <c r="B14" s="330" t="e">
        <f>'Fleisch Daten'!H20/'Fleisch Daten'!H22-1</f>
        <v>#VALUE!</v>
      </c>
      <c r="C14" s="335" t="e">
        <f>IF(B14&lt;0,Codierung!$B$10,IF(B14=0,Codierung!$B$11,IF(B14&gt;0,Codierung!$B$12)))</f>
        <v>#VALUE!</v>
      </c>
      <c r="D14" s="304"/>
      <c r="E14" s="331"/>
      <c r="G14" s="330" t="e">
        <f>'Fleisch Daten'!K20/'Fleisch Daten'!K22-1</f>
        <v>#VALUE!</v>
      </c>
      <c r="H14" s="335" t="e">
        <f>IF(G14&lt;0,Codierung!$B$10,IF(G14=0,Codierung!$B$11,IF(G14&gt;0,Codierung!$B$12)))</f>
        <v>#VALUE!</v>
      </c>
      <c r="I14" s="304"/>
      <c r="J14" s="331"/>
      <c r="K14" s="226"/>
      <c r="L14" s="330" t="e">
        <f>'Fleisch Daten'!N20/'Fleisch Daten'!N22-1</f>
        <v>#VALUE!</v>
      </c>
      <c r="M14" s="335" t="e">
        <f>IF(L14&lt;0,Codierung!$B$10,IF(L14=0,Codierung!$B$11,IF(L14&gt;0,Codierung!$B$12)))</f>
        <v>#VALUE!</v>
      </c>
      <c r="N14" s="304"/>
      <c r="O14" s="331"/>
      <c r="P14" s="217"/>
      <c r="Q14" s="330" t="e">
        <f>'Fleisch Daten'!Q20/'Fleisch Daten'!Q22-1</f>
        <v>#VALUE!</v>
      </c>
      <c r="R14" s="335" t="e">
        <f>IF(Q14&lt;0,Codierung!$B$10,IF(Q14=0,Codierung!$B$11,IF(Q14&gt;0,Codierung!$B$12)))</f>
        <v>#VALUE!</v>
      </c>
      <c r="S14" s="304"/>
      <c r="T14" s="331"/>
      <c r="U14" s="224"/>
      <c r="V14" s="339"/>
      <c r="W14" s="335"/>
      <c r="X14" s="304"/>
      <c r="Y14" s="340"/>
      <c r="AB14" s="658"/>
      <c r="AC14" s="658"/>
      <c r="AD14" s="658"/>
      <c r="AE14" s="658"/>
      <c r="AF14" s="217"/>
      <c r="AG14" s="658"/>
      <c r="AH14" s="658"/>
      <c r="AI14" s="658"/>
      <c r="AJ14" s="658"/>
      <c r="AK14" s="226"/>
      <c r="AL14" s="658"/>
      <c r="AM14" s="658"/>
      <c r="AN14" s="658"/>
      <c r="AO14" s="658"/>
      <c r="AP14" s="217"/>
      <c r="AQ14" s="658"/>
      <c r="AR14" s="658"/>
      <c r="AS14" s="658"/>
      <c r="AT14" s="658"/>
      <c r="AU14" s="224"/>
      <c r="AV14" s="658"/>
      <c r="AW14" s="658"/>
      <c r="AX14" s="658"/>
      <c r="AY14" s="658"/>
    </row>
    <row r="15" spans="1:52" ht="12.75" customHeight="1" x14ac:dyDescent="0.2">
      <c r="B15" s="697" t="str">
        <f>Codierung!I219</f>
        <v>Vergl. nicht-bio / Anteil bio</v>
      </c>
      <c r="C15" s="658"/>
      <c r="D15" s="658"/>
      <c r="E15" s="698"/>
      <c r="G15" s="697" t="str">
        <f>Codierung!I219</f>
        <v>Vergl. nicht-bio / Anteil bio</v>
      </c>
      <c r="H15" s="658"/>
      <c r="I15" s="658"/>
      <c r="J15" s="698"/>
      <c r="K15" s="226"/>
      <c r="L15" s="697" t="str">
        <f>Codierung!I219</f>
        <v>Vergl. nicht-bio / Anteil bio</v>
      </c>
      <c r="M15" s="658"/>
      <c r="N15" s="658"/>
      <c r="O15" s="698"/>
      <c r="P15" s="217"/>
      <c r="Q15" s="697" t="str">
        <f>Codierung!I219</f>
        <v>Vergl. nicht-bio / Anteil bio</v>
      </c>
      <c r="R15" s="658"/>
      <c r="S15" s="658"/>
      <c r="T15" s="698"/>
      <c r="U15" s="224"/>
      <c r="V15" s="658"/>
      <c r="W15" s="658"/>
      <c r="X15" s="658"/>
      <c r="Y15" s="658"/>
      <c r="AB15" s="237"/>
      <c r="AC15" s="255"/>
      <c r="AD15" s="255"/>
      <c r="AE15" s="258"/>
      <c r="AF15" s="217"/>
      <c r="AG15" s="237"/>
      <c r="AH15" s="255"/>
      <c r="AI15" s="255"/>
      <c r="AJ15" s="258"/>
      <c r="AK15" s="227"/>
      <c r="AL15" s="237"/>
      <c r="AM15" s="255"/>
      <c r="AN15" s="255"/>
      <c r="AO15" s="258"/>
      <c r="AP15" s="217"/>
      <c r="AQ15" s="237"/>
      <c r="AR15" s="255"/>
      <c r="AS15" s="255"/>
      <c r="AT15" s="258"/>
      <c r="AU15" s="228"/>
      <c r="AV15" s="237"/>
      <c r="AW15" s="255"/>
      <c r="AX15" s="255"/>
      <c r="AY15" s="258"/>
    </row>
    <row r="16" spans="1:52" ht="12.75" customHeight="1" x14ac:dyDescent="0.2">
      <c r="B16" s="332" t="s">
        <v>498</v>
      </c>
      <c r="C16" s="333"/>
      <c r="D16" s="333"/>
      <c r="E16" s="334"/>
      <c r="G16" s="332" t="e">
        <f>'Fleisch Daten'!K20/'Fleisch Daten'!L20-1</f>
        <v>#VALUE!</v>
      </c>
      <c r="H16" s="333"/>
      <c r="I16" s="333"/>
      <c r="J16" s="334"/>
      <c r="K16" s="227"/>
      <c r="L16" s="609" t="e">
        <f>'Fleisch Daten'!N20/'Fleisch Daten'!O20-1</f>
        <v>#VALUE!</v>
      </c>
      <c r="M16" s="333"/>
      <c r="N16" s="333"/>
      <c r="O16" s="334"/>
      <c r="P16" s="217"/>
      <c r="Q16" s="332" t="e">
        <f>'Fleisch Daten'!Q20/'Fleisch Daten'!R20-1</f>
        <v>#VALUE!</v>
      </c>
      <c r="R16" s="333"/>
      <c r="S16" s="333"/>
      <c r="T16" s="334"/>
      <c r="U16" s="228"/>
      <c r="V16" s="341"/>
      <c r="W16" s="304"/>
      <c r="X16" s="304"/>
      <c r="Y16" s="342"/>
      <c r="AB16" s="217"/>
      <c r="AC16" s="217"/>
      <c r="AD16" s="217"/>
      <c r="AE16" s="217"/>
      <c r="AF16" s="217"/>
      <c r="AG16" s="217"/>
      <c r="AH16" s="217"/>
      <c r="AI16" s="217"/>
      <c r="AJ16" s="217"/>
      <c r="AK16" s="217"/>
      <c r="AL16" s="217"/>
      <c r="AM16" s="217"/>
      <c r="AN16" s="217"/>
      <c r="AO16" s="217"/>
      <c r="AP16" s="217"/>
      <c r="AQ16" s="217"/>
      <c r="AR16" s="217"/>
      <c r="AS16" s="217"/>
      <c r="AT16" s="217"/>
      <c r="AU16" s="217"/>
      <c r="AV16" s="217"/>
      <c r="AW16" s="217"/>
      <c r="AX16" s="217"/>
      <c r="AY16" s="217"/>
    </row>
    <row r="17" spans="2:51" ht="20.25" customHeight="1" x14ac:dyDescent="0.2">
      <c r="B17" s="684" t="str">
        <f>Codierung!I194</f>
        <v>Detailhandel: Preise und Mengen bio</v>
      </c>
      <c r="C17" s="684"/>
      <c r="D17" s="684"/>
      <c r="E17" s="684"/>
      <c r="F17" s="684"/>
      <c r="G17" s="684"/>
      <c r="H17" s="684"/>
      <c r="I17" s="684"/>
      <c r="J17" s="684"/>
      <c r="K17" s="295"/>
      <c r="L17" s="701">
        <f>'Fleisch Daten'!U20</f>
        <v>45323</v>
      </c>
      <c r="M17" s="701"/>
      <c r="N17" s="701"/>
      <c r="O17" s="295"/>
      <c r="P17" s="295"/>
      <c r="Q17" s="295"/>
      <c r="R17" s="295"/>
      <c r="S17" s="295"/>
      <c r="T17" s="295"/>
      <c r="U17" s="295"/>
      <c r="V17" s="295"/>
      <c r="W17" s="295"/>
      <c r="X17" s="295"/>
      <c r="Y17" s="295"/>
      <c r="AB17" s="217"/>
      <c r="AC17" s="217"/>
      <c r="AD17" s="217"/>
      <c r="AE17" s="217"/>
      <c r="AF17" s="217"/>
      <c r="AG17" s="217"/>
      <c r="AH17" s="217"/>
      <c r="AI17" s="217"/>
      <c r="AJ17" s="217"/>
      <c r="AK17" s="217"/>
      <c r="AL17" s="217"/>
      <c r="AM17" s="217"/>
      <c r="AN17" s="217"/>
      <c r="AO17" s="217"/>
      <c r="AP17" s="217"/>
      <c r="AQ17" s="217"/>
      <c r="AR17" s="217"/>
      <c r="AS17" s="217"/>
      <c r="AT17" s="217"/>
      <c r="AU17" s="217"/>
      <c r="AV17" s="217"/>
      <c r="AW17" s="217"/>
      <c r="AX17" s="217"/>
      <c r="AY17" s="217"/>
    </row>
    <row r="18" spans="2:51" ht="5.25" customHeight="1" x14ac:dyDescent="0.2">
      <c r="AB18" s="217"/>
      <c r="AC18" s="217"/>
      <c r="AD18" s="217"/>
      <c r="AE18" s="217"/>
      <c r="AF18" s="217"/>
      <c r="AG18" s="217"/>
      <c r="AH18" s="217"/>
      <c r="AI18" s="217"/>
      <c r="AJ18" s="217"/>
      <c r="AK18" s="217"/>
      <c r="AL18" s="217"/>
      <c r="AM18" s="217"/>
      <c r="AN18" s="217"/>
      <c r="AO18" s="217"/>
      <c r="AP18" s="217"/>
      <c r="AQ18" s="217"/>
      <c r="AR18" s="217"/>
      <c r="AS18" s="217"/>
      <c r="AT18" s="217"/>
      <c r="AU18" s="217"/>
      <c r="AV18" s="217"/>
      <c r="AW18" s="217"/>
      <c r="AX18" s="217"/>
      <c r="AY18" s="217"/>
    </row>
    <row r="19" spans="2:51" x14ac:dyDescent="0.2">
      <c r="B19" s="699" t="str">
        <f>'Fleisch Daten'!DC16</f>
        <v>Rind</v>
      </c>
      <c r="C19" s="699"/>
      <c r="D19" s="699"/>
      <c r="E19" s="699"/>
      <c r="G19" s="699" t="str">
        <f>'Fleisch Daten'!CO16</f>
        <v>Kalb</v>
      </c>
      <c r="H19" s="699"/>
      <c r="I19" s="699"/>
      <c r="J19" s="699"/>
      <c r="K19" s="235"/>
      <c r="L19" s="699" t="str">
        <f>'Fleisch Daten'!DV16</f>
        <v>Schwein</v>
      </c>
      <c r="M19" s="699"/>
      <c r="N19" s="699"/>
      <c r="O19" s="699"/>
      <c r="P19" s="217"/>
      <c r="Q19" s="699" t="str">
        <f>'Fleisch Daten'!CX16</f>
        <v>Lamm</v>
      </c>
      <c r="R19" s="699"/>
      <c r="S19" s="699"/>
      <c r="T19" s="699"/>
      <c r="U19" s="235"/>
      <c r="V19" s="700" t="str">
        <f>'Fleisch Daten'!EI16</f>
        <v>Poulet</v>
      </c>
      <c r="W19" s="700"/>
      <c r="X19" s="700"/>
      <c r="Y19" s="700"/>
      <c r="AB19" s="217"/>
      <c r="AC19" s="217"/>
      <c r="AD19" s="217"/>
      <c r="AE19" s="217"/>
      <c r="AF19" s="217"/>
      <c r="AG19" s="217"/>
      <c r="AH19" s="217"/>
      <c r="AI19" s="217"/>
      <c r="AJ19" s="217"/>
      <c r="AK19" s="217"/>
      <c r="AL19" s="217"/>
      <c r="AM19" s="217"/>
      <c r="AN19" s="217"/>
      <c r="AO19" s="217"/>
      <c r="AP19" s="217"/>
      <c r="AQ19" s="217"/>
      <c r="AR19" s="217"/>
      <c r="AS19" s="217"/>
      <c r="AT19" s="217"/>
      <c r="AU19" s="217"/>
      <c r="AV19" s="217"/>
      <c r="AW19" s="217"/>
      <c r="AX19" s="217"/>
      <c r="AY19" s="217"/>
    </row>
    <row r="20" spans="2:51" x14ac:dyDescent="0.2">
      <c r="B20" s="325" t="str">
        <f>Codierung!I119</f>
        <v>CHF/kg</v>
      </c>
      <c r="C20" s="326"/>
      <c r="D20" s="326"/>
      <c r="E20" s="327" t="str">
        <f>Codierung!I127</f>
        <v>Tonnen</v>
      </c>
      <c r="G20" s="325" t="str">
        <f>Codierung!I119</f>
        <v>CHF/kg</v>
      </c>
      <c r="H20" s="326"/>
      <c r="I20" s="326"/>
      <c r="J20" s="327" t="str">
        <f>Codierung!I127</f>
        <v>Tonnen</v>
      </c>
      <c r="K20" s="224"/>
      <c r="L20" s="325" t="str">
        <f>Codierung!I119</f>
        <v>CHF/kg</v>
      </c>
      <c r="M20" s="326"/>
      <c r="N20" s="326"/>
      <c r="O20" s="327" t="str">
        <f>Codierung!I127</f>
        <v>Tonnen</v>
      </c>
      <c r="P20" s="217"/>
      <c r="Q20" s="325" t="str">
        <f>Codierung!I119</f>
        <v>CHF/kg</v>
      </c>
      <c r="R20" s="326"/>
      <c r="S20" s="326"/>
      <c r="T20" s="327" t="str">
        <f>Codierung!I127</f>
        <v>Tonnen</v>
      </c>
      <c r="U20" s="224"/>
      <c r="V20" s="325" t="str">
        <f>Codierung!I119</f>
        <v>CHF/kg</v>
      </c>
      <c r="W20" s="326"/>
      <c r="X20" s="326"/>
      <c r="Y20" s="327" t="str">
        <f>Codierung!I127</f>
        <v>Tonnen</v>
      </c>
      <c r="AB20" s="217"/>
      <c r="AC20" s="217"/>
      <c r="AD20" s="217"/>
      <c r="AE20" s="217"/>
      <c r="AF20" s="217"/>
      <c r="AG20" s="217"/>
      <c r="AH20" s="217"/>
      <c r="AI20" s="217"/>
      <c r="AJ20" s="217"/>
      <c r="AK20" s="217"/>
      <c r="AL20" s="217"/>
      <c r="AM20" s="217"/>
      <c r="AN20" s="217"/>
      <c r="AO20" s="217"/>
      <c r="AP20" s="217"/>
      <c r="AQ20" s="217"/>
      <c r="AR20" s="217"/>
      <c r="AS20" s="217"/>
      <c r="AT20" s="217"/>
      <c r="AU20" s="217"/>
      <c r="AV20" s="217"/>
      <c r="AW20" s="217"/>
      <c r="AX20" s="217"/>
      <c r="AY20" s="217"/>
    </row>
    <row r="21" spans="2:51" ht="14.25" x14ac:dyDescent="0.2">
      <c r="B21" s="328" t="s">
        <v>498</v>
      </c>
      <c r="C21" s="313"/>
      <c r="D21" s="313"/>
      <c r="E21" s="329">
        <f>'Fleisch Daten'!DC20</f>
        <v>268.52800000000002</v>
      </c>
      <c r="F21" s="323"/>
      <c r="G21" s="328" t="s">
        <v>498</v>
      </c>
      <c r="H21" s="313"/>
      <c r="I21" s="313"/>
      <c r="J21" s="329">
        <f>'Fleisch Daten'!CO20</f>
        <v>6.4152000000000005</v>
      </c>
      <c r="K21" s="323"/>
      <c r="L21" s="328" t="s">
        <v>498</v>
      </c>
      <c r="M21" s="313"/>
      <c r="N21" s="313"/>
      <c r="O21" s="329">
        <f>'Fleisch Daten'!DV20</f>
        <v>60.414900000000003</v>
      </c>
      <c r="P21" s="323"/>
      <c r="Q21" s="328" t="s">
        <v>498</v>
      </c>
      <c r="R21" s="313"/>
      <c r="S21" s="313"/>
      <c r="T21" s="329">
        <f>'Fleisch Daten'!CX20</f>
        <v>10.832699999999999</v>
      </c>
      <c r="U21" s="323"/>
      <c r="V21" s="328" t="s">
        <v>498</v>
      </c>
      <c r="W21" s="313"/>
      <c r="X21" s="313"/>
      <c r="Y21" s="329">
        <f>'Fleisch Daten'!EI20</f>
        <v>122.75200000000001</v>
      </c>
      <c r="Z21" s="323"/>
    </row>
    <row r="22" spans="2:51" x14ac:dyDescent="0.2">
      <c r="B22" s="697" t="str">
        <f>Codierung!I217</f>
        <v>Vergleich Vormonat*</v>
      </c>
      <c r="C22" s="658"/>
      <c r="D22" s="658"/>
      <c r="E22" s="698"/>
      <c r="G22" s="697" t="str">
        <f>Codierung!I217</f>
        <v>Vergleich Vormonat*</v>
      </c>
      <c r="H22" s="658"/>
      <c r="I22" s="658"/>
      <c r="J22" s="698"/>
      <c r="K22" s="226"/>
      <c r="L22" s="697" t="str">
        <f>Codierung!I217</f>
        <v>Vergleich Vormonat*</v>
      </c>
      <c r="M22" s="658"/>
      <c r="N22" s="658"/>
      <c r="O22" s="698"/>
      <c r="P22" s="217"/>
      <c r="Q22" s="697" t="str">
        <f>Codierung!I217</f>
        <v>Vergleich Vormonat*</v>
      </c>
      <c r="R22" s="658"/>
      <c r="S22" s="658"/>
      <c r="T22" s="698"/>
      <c r="U22" s="224"/>
      <c r="V22" s="697" t="str">
        <f>Codierung!I217</f>
        <v>Vergleich Vormonat*</v>
      </c>
      <c r="W22" s="658"/>
      <c r="X22" s="658"/>
      <c r="Y22" s="698"/>
    </row>
    <row r="23" spans="2:51" x14ac:dyDescent="0.2">
      <c r="B23" s="330"/>
      <c r="C23" s="335"/>
      <c r="D23" s="335" t="str">
        <f>IF(E23&lt;0,Codierung!$B$10,IF(E23=0,Codierung!$B$11,IF(E23&gt;0,Codierung!$B$12)))</f>
        <v>▲</v>
      </c>
      <c r="E23" s="331">
        <f>('Fleisch Daten'!DC20/'Fleisch Daten'!CJ20)/('Fleisch Daten'!DC21/'Fleisch Daten'!CJ21)-1</f>
        <v>0.32093310626475136</v>
      </c>
      <c r="G23" s="330"/>
      <c r="H23" s="335"/>
      <c r="I23" s="335" t="str">
        <f>IF(J23&lt;0,Codierung!$B$10,IF(J23=0,Codierung!$B$11,IF(J23&gt;0,Codierung!$B$12)))</f>
        <v>▼</v>
      </c>
      <c r="J23" s="331">
        <f>('Fleisch Daten'!CO20/'Fleisch Daten'!CJ20)/('Fleisch Daten'!CO21/'Fleisch Daten'!CJ21)-1</f>
        <v>-0.63864135639046915</v>
      </c>
      <c r="K23" s="226"/>
      <c r="L23" s="330"/>
      <c r="M23" s="335"/>
      <c r="N23" s="335" t="str">
        <f>IF(O23&lt;0,Codierung!$B$10,IF(O23=0,Codierung!$B$11,IF(O23&gt;0,Codierung!$B$12)))</f>
        <v>▲</v>
      </c>
      <c r="O23" s="331">
        <f>('Fleisch Daten'!DV20/'Fleisch Daten'!CJ20)/('Fleisch Daten'!DV21/'Fleisch Daten'!CJ21)-1</f>
        <v>0.25224166449029339</v>
      </c>
      <c r="P23" s="217"/>
      <c r="Q23" s="330"/>
      <c r="R23" s="335"/>
      <c r="S23" s="335" t="str">
        <f>IF(T23&lt;0,Codierung!$B$10,IF(T23=0,Codierung!$B$11,IF(T23&gt;0,Codierung!$B$12)))</f>
        <v>▼</v>
      </c>
      <c r="T23" s="331">
        <f>('Fleisch Daten'!CX20/'Fleisch Daten'!CJ20)/('Fleisch Daten'!CX21/'Fleisch Daten'!CJ21)-1</f>
        <v>-4.3657285711661276E-3</v>
      </c>
      <c r="U23" s="224"/>
      <c r="V23" s="330"/>
      <c r="W23" s="335"/>
      <c r="X23" s="335" t="str">
        <f>IF(Y23&lt;0,Codierung!$B$10,IF(Y23=0,Codierung!$B$11,IF(Y23&gt;0,Codierung!$B$12)))</f>
        <v>▲</v>
      </c>
      <c r="Y23" s="331">
        <f>('Fleisch Daten'!EI20/'Fleisch Daten'!CJ20)/('Fleisch Daten'!EI21/'Fleisch Daten'!CJ21)-1</f>
        <v>7.5691520358937669E-2</v>
      </c>
    </row>
    <row r="24" spans="2:51" x14ac:dyDescent="0.2">
      <c r="B24" s="697" t="str">
        <f>Codierung!I218</f>
        <v>Vergleich Vorjahr</v>
      </c>
      <c r="C24" s="658"/>
      <c r="D24" s="658"/>
      <c r="E24" s="698"/>
      <c r="G24" s="697" t="str">
        <f>Codierung!I218</f>
        <v>Vergleich Vorjahr</v>
      </c>
      <c r="H24" s="658"/>
      <c r="I24" s="658"/>
      <c r="J24" s="698"/>
      <c r="K24" s="226"/>
      <c r="L24" s="697" t="str">
        <f>Codierung!I218</f>
        <v>Vergleich Vorjahr</v>
      </c>
      <c r="M24" s="658"/>
      <c r="N24" s="658"/>
      <c r="O24" s="698"/>
      <c r="P24" s="217"/>
      <c r="Q24" s="697" t="str">
        <f>Codierung!I218</f>
        <v>Vergleich Vorjahr</v>
      </c>
      <c r="R24" s="658"/>
      <c r="S24" s="658"/>
      <c r="T24" s="698"/>
      <c r="U24" s="224"/>
      <c r="V24" s="697" t="str">
        <f>Codierung!I218</f>
        <v>Vergleich Vorjahr</v>
      </c>
      <c r="W24" s="658"/>
      <c r="X24" s="658"/>
      <c r="Y24" s="698"/>
    </row>
    <row r="25" spans="2:51" x14ac:dyDescent="0.2">
      <c r="B25" s="330"/>
      <c r="C25" s="335"/>
      <c r="D25" s="335" t="str">
        <f>IF(E25&lt;0,Codierung!$B$10,IF(E25=0,Codierung!$B$11,IF(E25&gt;0,Codierung!$B$12)))</f>
        <v>▲</v>
      </c>
      <c r="E25" s="331">
        <f>'Fleisch Daten'!DC20/'Fleisch Daten'!DC22-1</f>
        <v>0.28444869413649321</v>
      </c>
      <c r="G25" s="330"/>
      <c r="H25" s="335"/>
      <c r="I25" s="335" t="str">
        <f>IF(J25&lt;0,Codierung!$B$10,IF(J25=0,Codierung!$B$11,IF(J25&gt;0,Codierung!$B$12)))</f>
        <v>▼</v>
      </c>
      <c r="J25" s="331">
        <f>'Fleisch Daten'!CO20/'Fleisch Daten'!CO22-1</f>
        <v>-0.27271078259095083</v>
      </c>
      <c r="K25" s="226"/>
      <c r="L25" s="330"/>
      <c r="M25" s="335"/>
      <c r="N25" s="335" t="str">
        <f>IF(O25&lt;0,Codierung!$B$10,IF(O25=0,Codierung!$B$11,IF(O25&gt;0,Codierung!$B$12)))</f>
        <v>▼</v>
      </c>
      <c r="O25" s="331">
        <f>'Fleisch Daten'!DV20/'Fleisch Daten'!DV22-1</f>
        <v>-0.18045931794134407</v>
      </c>
      <c r="P25" s="217"/>
      <c r="Q25" s="330"/>
      <c r="R25" s="335"/>
      <c r="S25" s="335" t="str">
        <f>IF(T25&lt;0,Codierung!$B$10,IF(T25=0,Codierung!$B$11,IF(T25&gt;0,Codierung!$B$12)))</f>
        <v>▼</v>
      </c>
      <c r="T25" s="331">
        <f>'Fleisch Daten'!CX20/'Fleisch Daten'!CX22-1</f>
        <v>-0.2188820466967597</v>
      </c>
      <c r="U25" s="224"/>
      <c r="V25" s="330"/>
      <c r="W25" s="335"/>
      <c r="X25" s="335" t="str">
        <f>IF(Y25&lt;0,Codierung!$B$10,IF(Y25=0,Codierung!$B$11,IF(Y25&gt;0,Codierung!$B$12)))</f>
        <v>▲</v>
      </c>
      <c r="Y25" s="331">
        <f>'Fleisch Daten'!EI20/'Fleisch Daten'!EI22-1</f>
        <v>8.6395103292143949E-2</v>
      </c>
    </row>
    <row r="26" spans="2:51" x14ac:dyDescent="0.2">
      <c r="B26" s="697" t="str">
        <f>Codierung!I219</f>
        <v>Vergl. nicht-bio / Anteil bio</v>
      </c>
      <c r="C26" s="658"/>
      <c r="D26" s="658"/>
      <c r="E26" s="698"/>
      <c r="G26" s="697" t="str">
        <f>Codierung!I219</f>
        <v>Vergl. nicht-bio / Anteil bio</v>
      </c>
      <c r="H26" s="658"/>
      <c r="I26" s="658"/>
      <c r="J26" s="698"/>
      <c r="K26" s="226"/>
      <c r="L26" s="697" t="str">
        <f>Codierung!I219</f>
        <v>Vergl. nicht-bio / Anteil bio</v>
      </c>
      <c r="M26" s="658"/>
      <c r="N26" s="658"/>
      <c r="O26" s="698"/>
      <c r="P26" s="217"/>
      <c r="Q26" s="697" t="str">
        <f>Codierung!I219</f>
        <v>Vergl. nicht-bio / Anteil bio</v>
      </c>
      <c r="R26" s="658"/>
      <c r="S26" s="658"/>
      <c r="T26" s="698"/>
      <c r="U26" s="224"/>
      <c r="V26" s="697" t="str">
        <f>Codierung!I219</f>
        <v>Vergl. nicht-bio / Anteil bio</v>
      </c>
      <c r="W26" s="658"/>
      <c r="X26" s="658"/>
      <c r="Y26" s="698"/>
    </row>
    <row r="27" spans="2:51" x14ac:dyDescent="0.2">
      <c r="B27" s="332"/>
      <c r="C27" s="333"/>
      <c r="D27" s="333"/>
      <c r="E27" s="334">
        <f>'Fleisch Daten'!DC20/('Fleisch Daten'!DC20+'Fleisch Daten'!DD20)</f>
        <v>0.12160067035059413</v>
      </c>
      <c r="G27" s="332"/>
      <c r="H27" s="333"/>
      <c r="I27" s="333"/>
      <c r="J27" s="334">
        <f>'Fleisch Daten'!CO20/('Fleisch Daten'!CO20+'Fleisch Daten'!CP20)</f>
        <v>2.7602194854663809E-2</v>
      </c>
      <c r="K27" s="227"/>
      <c r="L27" s="332"/>
      <c r="M27" s="333"/>
      <c r="N27" s="333"/>
      <c r="O27" s="334">
        <f>'Fleisch Daten'!DV20/('Fleisch Daten'!DV20+'Fleisch Daten'!DW20)</f>
        <v>3.3993589737458099E-2</v>
      </c>
      <c r="P27" s="217"/>
      <c r="Q27" s="332"/>
      <c r="R27" s="333"/>
      <c r="S27" s="333"/>
      <c r="T27" s="334">
        <f>'Fleisch Daten'!CX20/('Fleisch Daten'!CX20+'Fleisch Daten'!CY20)</f>
        <v>5.8252192247775218E-2</v>
      </c>
      <c r="U27" s="228"/>
      <c r="V27" s="332"/>
      <c r="W27" s="333"/>
      <c r="X27" s="333"/>
      <c r="Y27" s="334">
        <f>'Fleisch Daten'!EI20/('Fleisch Daten'!EI20+'Fleisch Daten'!EJ20)</f>
        <v>2.6631970818344283E-2</v>
      </c>
    </row>
    <row r="29" spans="2:51" x14ac:dyDescent="0.2">
      <c r="B29" s="699" t="str">
        <f>Codierung!I57</f>
        <v>Rindsentrecôte</v>
      </c>
      <c r="C29" s="699"/>
      <c r="D29" s="699"/>
      <c r="E29" s="699"/>
      <c r="G29" s="699" t="str">
        <f>'Fleisch Daten'!CU17</f>
        <v>Steak/Schnitzel</v>
      </c>
      <c r="H29" s="699"/>
      <c r="I29" s="699"/>
      <c r="J29" s="699"/>
      <c r="K29" s="235"/>
      <c r="L29" s="699" t="str">
        <f>Codierung!I62</f>
        <v>Schweinskotelett</v>
      </c>
      <c r="M29" s="699"/>
      <c r="N29" s="699"/>
      <c r="O29" s="699"/>
      <c r="P29" s="217"/>
      <c r="Q29" s="699" t="str">
        <f>Codierung!I65</f>
        <v>Wienerli</v>
      </c>
      <c r="R29" s="699"/>
      <c r="S29" s="699"/>
      <c r="T29" s="699"/>
      <c r="U29" s="235"/>
      <c r="V29" s="699" t="str">
        <f>Codierung!I68</f>
        <v>Pouletbrust</v>
      </c>
      <c r="W29" s="699"/>
      <c r="X29" s="699"/>
      <c r="Y29" s="699"/>
    </row>
    <row r="30" spans="2:51" x14ac:dyDescent="0.2">
      <c r="B30" s="325" t="str">
        <f>Codierung!$I$119</f>
        <v>CHF/kg</v>
      </c>
      <c r="C30" s="326"/>
      <c r="D30" s="326"/>
      <c r="E30" s="327" t="str">
        <f>Codierung!$I$127</f>
        <v>Tonnen</v>
      </c>
      <c r="G30" s="325" t="str">
        <f>Codierung!I119</f>
        <v>CHF/kg</v>
      </c>
      <c r="H30" s="326"/>
      <c r="I30" s="326"/>
      <c r="J30" s="327" t="str">
        <f>Codierung!I127</f>
        <v>Tonnen</v>
      </c>
      <c r="K30" s="224"/>
      <c r="L30" s="325" t="str">
        <f>Codierung!I119</f>
        <v>CHF/kg</v>
      </c>
      <c r="M30" s="326"/>
      <c r="N30" s="326"/>
      <c r="O30" s="327" t="str">
        <f>Codierung!I127</f>
        <v>Tonnen</v>
      </c>
      <c r="P30" s="217"/>
      <c r="Q30" s="325" t="str">
        <f>Codierung!I121</f>
        <v>CHF/100g</v>
      </c>
      <c r="R30" s="326"/>
      <c r="S30" s="326"/>
      <c r="T30" s="327" t="str">
        <f>Codierung!I127</f>
        <v>Tonnen</v>
      </c>
      <c r="U30" s="224"/>
      <c r="V30" s="325" t="str">
        <f>Codierung!I119</f>
        <v>CHF/kg</v>
      </c>
      <c r="W30" s="326"/>
      <c r="X30" s="326"/>
      <c r="Y30" s="327" t="str">
        <f>Codierung!I127</f>
        <v>Tonnen</v>
      </c>
    </row>
    <row r="31" spans="2:51" ht="14.25" x14ac:dyDescent="0.2">
      <c r="B31" s="328">
        <f>'Fleisch Daten'!AI20</f>
        <v>75.344663473809064</v>
      </c>
      <c r="C31" s="313"/>
      <c r="D31" s="313"/>
      <c r="E31" s="329">
        <f>'Fleisch Daten'!DG20</f>
        <v>6.6607000000000003</v>
      </c>
      <c r="F31" s="323"/>
      <c r="G31" s="328">
        <f>'Fleisch Daten'!AA20</f>
        <v>89.960953011250822</v>
      </c>
      <c r="H31" s="313"/>
      <c r="I31" s="313"/>
      <c r="J31" s="329">
        <f>'Fleisch Daten'!CU20</f>
        <v>1.5110000000000001</v>
      </c>
      <c r="K31" s="323"/>
      <c r="L31" s="328">
        <f>'Fleisch Daten'!BD20</f>
        <v>28.321358899938144</v>
      </c>
      <c r="M31" s="313"/>
      <c r="N31" s="313"/>
      <c r="O31" s="329">
        <f>'Fleisch Daten'!ED20</f>
        <v>6.3051000000000004</v>
      </c>
      <c r="P31" s="323"/>
      <c r="Q31" s="328">
        <f>'Fleisch Daten'!CH20/10</f>
        <v>2.4341607167219972</v>
      </c>
      <c r="R31" s="313"/>
      <c r="S31" s="313"/>
      <c r="T31" s="329">
        <f>'Fleisch Daten'!FL20</f>
        <v>21.989000000000001</v>
      </c>
      <c r="U31" s="323"/>
      <c r="V31" s="328">
        <f>'Fleisch Daten'!BI20</f>
        <v>54.864257742969031</v>
      </c>
      <c r="W31" s="313"/>
      <c r="X31" s="313"/>
      <c r="Y31" s="329">
        <f>'Fleisch Daten'!EK20</f>
        <v>28.09</v>
      </c>
      <c r="Z31" s="323"/>
    </row>
    <row r="32" spans="2:51" x14ac:dyDescent="0.2">
      <c r="B32" s="697" t="str">
        <f>Codierung!$I$217</f>
        <v>Vergleich Vormonat*</v>
      </c>
      <c r="C32" s="658"/>
      <c r="D32" s="658"/>
      <c r="E32" s="698"/>
      <c r="G32" s="697" t="str">
        <f>Codierung!$I$217</f>
        <v>Vergleich Vormonat*</v>
      </c>
      <c r="H32" s="658"/>
      <c r="I32" s="658"/>
      <c r="J32" s="698"/>
      <c r="K32" s="226"/>
      <c r="L32" s="697" t="str">
        <f>Codierung!$I$217</f>
        <v>Vergleich Vormonat*</v>
      </c>
      <c r="M32" s="658"/>
      <c r="N32" s="658"/>
      <c r="O32" s="698"/>
      <c r="P32" s="217"/>
      <c r="Q32" s="697" t="str">
        <f>Codierung!$I$217</f>
        <v>Vergleich Vormonat*</v>
      </c>
      <c r="R32" s="658"/>
      <c r="S32" s="658"/>
      <c r="T32" s="698"/>
      <c r="U32" s="224"/>
      <c r="V32" s="697" t="str">
        <f>Codierung!$I$217</f>
        <v>Vergleich Vormonat*</v>
      </c>
      <c r="W32" s="658"/>
      <c r="X32" s="658"/>
      <c r="Y32" s="698"/>
    </row>
    <row r="33" spans="1:26" x14ac:dyDescent="0.2">
      <c r="B33" s="330">
        <f>'Fleisch Daten'!AI20/'Fleisch Daten'!AI21-1</f>
        <v>0.23371100936559852</v>
      </c>
      <c r="C33" s="335" t="str">
        <f>IF(B33&lt;0,Codierung!$O$37,IF(B33=0,Codierung!$O$38,IF(B33&gt;0,Codierung!$O$39,Codierung!$O$40)))</f>
        <v>▲</v>
      </c>
      <c r="D33" s="335" t="str">
        <f>IF(E33&lt;0,Codierung!$O$37,IF(E33=0,Codierung!$O$38,IF(E33&gt;0,Codierung!$O$39,Codierung!$O$40)))</f>
        <v>▼</v>
      </c>
      <c r="E33" s="331">
        <f>('Fleisch Daten'!DG20/'Fleisch Daten'!$CJ20)/('Fleisch Daten'!DG21/'Fleisch Daten'!$CJ21)-1</f>
        <v>-0.29139227847697269</v>
      </c>
      <c r="G33" s="330">
        <f>'Fleisch Daten'!AA20/'Fleisch Daten'!AA21-1</f>
        <v>0.2038146896398163</v>
      </c>
      <c r="H33" s="335" t="str">
        <f>IF(G33&lt;0,Codierung!$O$37,IF(G33=0,Codierung!$O$38,IF(G33&gt;0,Codierung!$O$39,Codierung!$O$40)))</f>
        <v>▲</v>
      </c>
      <c r="I33" s="335" t="str">
        <f>IF(J33&lt;0,Codierung!$O$37,IF(J33=0,Codierung!$O$38,IF(J33&gt;0,Codierung!$O$39,Codierung!$O$40)))</f>
        <v>▼</v>
      </c>
      <c r="J33" s="331">
        <f>('Fleisch Daten'!CU20/'Fleisch Daten'!$CJ20)/('Fleisch Daten'!CU21/'Fleisch Daten'!$CJ21)-1</f>
        <v>-0.3603149739638456</v>
      </c>
      <c r="K33" s="226"/>
      <c r="L33" s="330">
        <f>'Fleisch Daten'!BD20/'Fleisch Daten'!BD21-1</f>
        <v>0.43365119437806698</v>
      </c>
      <c r="M33" s="335" t="str">
        <f>IF(L33&lt;0,Codierung!$O$37,IF(L33=0,Codierung!$O$38,IF(L33&gt;0,Codierung!$O$39,Codierung!$O$40)))</f>
        <v>▲</v>
      </c>
      <c r="N33" s="335" t="str">
        <f>IF(O33&lt;0,Codierung!$O$37,IF(O33=0,Codierung!$O$38,IF(O33&gt;0,Codierung!$O$39,Codierung!$O$40)))</f>
        <v>▼</v>
      </c>
      <c r="O33" s="331">
        <f>('Fleisch Daten'!ED20/'Fleisch Daten'!$CJ20)/('Fleisch Daten'!ED21/'Fleisch Daten'!$CJ21)-1</f>
        <v>-0.48877843903546458</v>
      </c>
      <c r="P33" s="217"/>
      <c r="Q33" s="330">
        <f>'Fleisch Daten'!CH20/'Fleisch Daten'!CH21-1</f>
        <v>0.1048324578380242</v>
      </c>
      <c r="R33" s="335" t="str">
        <f>IF(Q33&lt;0,Codierung!$O$37,IF(Q33=0,Codierung!$O$38,IF(Q33&gt;0,Codierung!$O$39,Codierung!$O$40)))</f>
        <v>▲</v>
      </c>
      <c r="S33" s="335" t="str">
        <f>IF(T33&lt;0,Codierung!$O$37,IF(T33=0,Codierung!$O$38,IF(T33&gt;0,Codierung!$O$39,Codierung!$O$40)))</f>
        <v>▼</v>
      </c>
      <c r="T33" s="331">
        <f>('Fleisch Daten'!FL20/'Fleisch Daten'!$CJ20)/('Fleisch Daten'!FL21/'Fleisch Daten'!$CJ21)-1</f>
        <v>-0.12807457898639518</v>
      </c>
      <c r="U33" s="224"/>
      <c r="V33" s="330">
        <f>'Fleisch Daten'!BI20/'Fleisch Daten'!BI21-1</f>
        <v>-7.2618253845335712E-4</v>
      </c>
      <c r="W33" s="335" t="str">
        <f>IF(V33&lt;0,Codierung!$O$37,IF(V33=0,Codierung!$O$38,IF(V33&gt;0,Codierung!$O$39,Codierung!$O$40)))</f>
        <v>▼</v>
      </c>
      <c r="X33" s="335" t="str">
        <f>IF(Y33&lt;0,Codierung!$O$37,IF(Y33=0,Codierung!$O$38,IF(Y33&gt;0,Codierung!$O$39,Codierung!$O$40)))</f>
        <v>▲</v>
      </c>
      <c r="Y33" s="331">
        <f>('Fleisch Daten'!EK20/'Fleisch Daten'!$CJ20)/('Fleisch Daten'!EK21/'Fleisch Daten'!$CJ21)-1</f>
        <v>2.2478324472829936E-3</v>
      </c>
    </row>
    <row r="34" spans="1:26" x14ac:dyDescent="0.2">
      <c r="B34" s="697" t="str">
        <f>Codierung!$I$218</f>
        <v>Vergleich Vorjahr</v>
      </c>
      <c r="C34" s="658"/>
      <c r="D34" s="658"/>
      <c r="E34" s="698"/>
      <c r="G34" s="697" t="str">
        <f>Codierung!$I$218</f>
        <v>Vergleich Vorjahr</v>
      </c>
      <c r="H34" s="658"/>
      <c r="I34" s="658"/>
      <c r="J34" s="698"/>
      <c r="K34" s="226"/>
      <c r="L34" s="697" t="str">
        <f>Codierung!$I$218</f>
        <v>Vergleich Vorjahr</v>
      </c>
      <c r="M34" s="658"/>
      <c r="N34" s="658"/>
      <c r="O34" s="698"/>
      <c r="P34" s="217"/>
      <c r="Q34" s="697" t="str">
        <f>Codierung!$I$218</f>
        <v>Vergleich Vorjahr</v>
      </c>
      <c r="R34" s="658"/>
      <c r="S34" s="658"/>
      <c r="T34" s="698"/>
      <c r="U34" s="224"/>
      <c r="V34" s="697" t="str">
        <f>Codierung!$I$218</f>
        <v>Vergleich Vorjahr</v>
      </c>
      <c r="W34" s="658"/>
      <c r="X34" s="658"/>
      <c r="Y34" s="698"/>
    </row>
    <row r="35" spans="1:26" x14ac:dyDescent="0.2">
      <c r="B35" s="330">
        <f>'Fleisch Daten'!AI20/'Fleisch Daten'!AI22-1</f>
        <v>8.6211980152203882E-2</v>
      </c>
      <c r="C35" s="335" t="str">
        <f>IF(B35&lt;0,Codierung!$O$37,IF(B35=0,Codierung!$O$38,IF(B35&gt;0,Codierung!$O$39,Codierung!$O$40)))</f>
        <v>▲</v>
      </c>
      <c r="D35" s="335" t="str">
        <f>IF(E35&lt;0,Codierung!$O$37,IF(E35=0,Codierung!$O$38,IF(E35&gt;0,Codierung!$O$39,Codierung!$O$40)))</f>
        <v>▼</v>
      </c>
      <c r="E35" s="331">
        <f>'Fleisch Daten'!DG20/'Fleisch Daten'!DG22-1</f>
        <v>-0.26635385344039464</v>
      </c>
      <c r="G35" s="330">
        <f>'Fleisch Daten'!AA20/'Fleisch Daten'!AA22-1</f>
        <v>0.24207317541730777</v>
      </c>
      <c r="H35" s="335" t="str">
        <f>IF(G35&lt;0,Codierung!$O$37,IF(G35=0,Codierung!$O$38,IF(G35&gt;0,Codierung!$O$39,Codierung!$O$40)))</f>
        <v>▲</v>
      </c>
      <c r="I35" s="335" t="str">
        <f>IF(J35&lt;0,Codierung!$O$37,IF(J35=0,Codierung!$O$38,IF(J35&gt;0,Codierung!$O$39,Codierung!$O$40)))</f>
        <v>▼</v>
      </c>
      <c r="J35" s="331">
        <f>'Fleisch Daten'!CU20/'Fleisch Daten'!CU22-1</f>
        <v>-0.46122303440898549</v>
      </c>
      <c r="K35" s="226"/>
      <c r="L35" s="330">
        <f>'Fleisch Daten'!BD20/'Fleisch Daten'!BD22-1</f>
        <v>0.37669768498877709</v>
      </c>
      <c r="M35" s="335" t="str">
        <f>IF(L35&lt;0,Codierung!$O$37,IF(L35=0,Codierung!$O$38,IF(L35&gt;0,Codierung!$O$39,Codierung!$O$40)))</f>
        <v>▲</v>
      </c>
      <c r="N35" s="335" t="str">
        <f>IF(O35&lt;0,Codierung!$O$37,IF(O35=0,Codierung!$O$38,IF(O35&gt;0,Codierung!$O$39,Codierung!$O$40)))</f>
        <v>▼</v>
      </c>
      <c r="O35" s="331">
        <f>'Fleisch Daten'!ED20/'Fleisch Daten'!ED22-1</f>
        <v>-0.64117258727249959</v>
      </c>
      <c r="P35" s="217"/>
      <c r="Q35" s="330">
        <f>'Fleisch Daten'!CH20/'Fleisch Daten'!CH22-1</f>
        <v>0.10443874006245557</v>
      </c>
      <c r="R35" s="335" t="str">
        <f>IF(Q35&lt;0,Codierung!$O$37,IF(Q35=0,Codierung!$O$38,IF(Q35&gt;0,Codierung!$O$39,Codierung!$O$40)))</f>
        <v>▲</v>
      </c>
      <c r="S35" s="335" t="str">
        <f>IF(T35&lt;0,Codierung!$O$37,IF(T35=0,Codierung!$O$38,IF(T35&gt;0,Codierung!$O$39,Codierung!$O$40)))</f>
        <v>▲</v>
      </c>
      <c r="T35" s="331">
        <f>'Fleisch Daten'!FL20/'Fleisch Daten'!FL22-1</f>
        <v>5.5514220568822825E-2</v>
      </c>
      <c r="U35" s="224"/>
      <c r="V35" s="330">
        <f>'Fleisch Daten'!BI20/'Fleisch Daten'!BI22-1</f>
        <v>-3.4287795801577814E-2</v>
      </c>
      <c r="W35" s="335" t="str">
        <f>IF(V35&lt;0,Codierung!$O$37,IF(V35=0,Codierung!$O$38,IF(V35&gt;0,Codierung!$O$39,Codierung!$O$40)))</f>
        <v>▼</v>
      </c>
      <c r="X35" s="335" t="str">
        <f>IF(Y35&lt;0,Codierung!$O$37,IF(Y35=0,Codierung!$O$38,IF(Y35&gt;0,Codierung!$O$39,Codierung!$O$40)))</f>
        <v>▲</v>
      </c>
      <c r="Y35" s="331">
        <f>'Fleisch Daten'!EK20/'Fleisch Daten'!EK22-1</f>
        <v>4.3655953929035984E-2</v>
      </c>
    </row>
    <row r="36" spans="1:26" x14ac:dyDescent="0.2">
      <c r="B36" s="697" t="str">
        <f>Codierung!$I$219</f>
        <v>Vergl. nicht-bio / Anteil bio</v>
      </c>
      <c r="C36" s="658"/>
      <c r="D36" s="658"/>
      <c r="E36" s="698"/>
      <c r="G36" s="697" t="str">
        <f>Codierung!$I$219</f>
        <v>Vergl. nicht-bio / Anteil bio</v>
      </c>
      <c r="H36" s="658"/>
      <c r="I36" s="658"/>
      <c r="J36" s="698"/>
      <c r="K36" s="226"/>
      <c r="L36" s="697" t="str">
        <f>Codierung!$I$219</f>
        <v>Vergl. nicht-bio / Anteil bio</v>
      </c>
      <c r="M36" s="658"/>
      <c r="N36" s="658"/>
      <c r="O36" s="698"/>
      <c r="P36" s="217"/>
      <c r="Q36" s="697" t="str">
        <f>Codierung!$I$219</f>
        <v>Vergl. nicht-bio / Anteil bio</v>
      </c>
      <c r="R36" s="658"/>
      <c r="S36" s="658"/>
      <c r="T36" s="698"/>
      <c r="U36" s="224"/>
      <c r="V36" s="697" t="str">
        <f>Codierung!$I$219</f>
        <v>Vergl. nicht-bio / Anteil bio</v>
      </c>
      <c r="W36" s="658"/>
      <c r="X36" s="658"/>
      <c r="Y36" s="698"/>
    </row>
    <row r="37" spans="1:26" x14ac:dyDescent="0.2">
      <c r="B37" s="332">
        <f>'Fleisch Daten'!AI20/'Fleisch Daten'!AJ20-1</f>
        <v>0.45768766815487583</v>
      </c>
      <c r="C37" s="333"/>
      <c r="D37" s="333"/>
      <c r="E37" s="334">
        <f>'Fleisch Daten'!DG20/('Fleisch Daten'!DG20+'Fleisch Daten'!DH20)</f>
        <v>6.8935503435028384E-2</v>
      </c>
      <c r="G37" s="332">
        <f>'Fleisch Daten'!AA20/'Fleisch Daten'!AB20-1</f>
        <v>0.22905859099429415</v>
      </c>
      <c r="H37" s="333"/>
      <c r="I37" s="333"/>
      <c r="J37" s="334">
        <f>'Fleisch Daten'!CU20/('Fleisch Daten'!CU20+'Fleisch Daten'!CV20)</f>
        <v>3.5222594676749361E-2</v>
      </c>
      <c r="K37" s="227"/>
      <c r="L37" s="332">
        <f>'Fleisch Daten'!BD20/'Fleisch Daten'!BE20-1</f>
        <v>0.92887070961816787</v>
      </c>
      <c r="M37" s="333"/>
      <c r="N37" s="333"/>
      <c r="O37" s="334">
        <f>'Fleisch Daten'!ED20/('Fleisch Daten'!ED20+'Fleisch Daten'!EE20)</f>
        <v>2.2025865396674133E-2</v>
      </c>
      <c r="P37" s="217"/>
      <c r="Q37" s="332">
        <f>'Fleisch Daten'!CH20/'Fleisch Daten'!CI20-1</f>
        <v>1.2461436718176659</v>
      </c>
      <c r="R37" s="333"/>
      <c r="S37" s="333"/>
      <c r="T37" s="334">
        <f>'Fleisch Daten'!FL20/('Fleisch Daten'!FL20+'Fleisch Daten'!FM20)</f>
        <v>3.8507757415663472E-2</v>
      </c>
      <c r="U37" s="228"/>
      <c r="V37" s="332">
        <f>'Fleisch Daten'!BI20/'Fleisch Daten'!BJ20-1</f>
        <v>1.5181664515395359</v>
      </c>
      <c r="W37" s="333"/>
      <c r="X37" s="333"/>
      <c r="Y37" s="334">
        <f>'Fleisch Daten'!EK20/('Fleisch Daten'!EK20+'Fleisch Daten'!EL20)</f>
        <v>1.5248024121516494E-2</v>
      </c>
    </row>
    <row r="38" spans="1:26" x14ac:dyDescent="0.2">
      <c r="A38" s="275"/>
      <c r="B38" s="254"/>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row>
    <row r="39" spans="1:26" ht="21.75" customHeight="1" x14ac:dyDescent="0.2">
      <c r="A39" s="275"/>
      <c r="B39" s="695" t="str">
        <f>Codierung!$I$485</f>
        <v>Quellen: Produktion: Proviande, Labelorganisationen; Detailhandel: BLW, Fachbereich Marktanalysen; NielsenIQ Switzerland, Total Market Consumer/Retail Panel</v>
      </c>
      <c r="C39" s="695"/>
      <c r="D39" s="695"/>
      <c r="E39" s="695"/>
      <c r="F39" s="695"/>
      <c r="G39" s="695"/>
      <c r="H39" s="695"/>
      <c r="I39" s="695"/>
      <c r="J39" s="695"/>
      <c r="K39" s="695"/>
      <c r="L39" s="695"/>
      <c r="M39" s="695"/>
      <c r="N39" s="695"/>
      <c r="O39" s="695"/>
      <c r="P39" s="695"/>
      <c r="Q39" s="695"/>
      <c r="R39" s="695"/>
      <c r="S39" s="695"/>
      <c r="T39" s="695"/>
      <c r="U39" s="695"/>
      <c r="V39" s="695"/>
      <c r="W39" s="695"/>
      <c r="X39" s="695"/>
      <c r="Y39" s="695"/>
      <c r="Z39" s="275"/>
    </row>
    <row r="40" spans="1:26" x14ac:dyDescent="0.2">
      <c r="B40" s="696" t="str">
        <f>Codierung!I496</f>
        <v>Anmerkung: * Absatzmengen Detailhandel auf 4 Wochen umgerechnet</v>
      </c>
      <c r="C40" s="696"/>
      <c r="D40" s="696"/>
      <c r="E40" s="696"/>
      <c r="F40" s="696"/>
      <c r="G40" s="696"/>
      <c r="H40" s="696"/>
      <c r="I40" s="696"/>
      <c r="J40" s="696"/>
      <c r="K40" s="696"/>
      <c r="L40" s="696"/>
      <c r="M40" s="696"/>
      <c r="N40" s="696"/>
      <c r="O40" s="696"/>
      <c r="P40" s="696"/>
      <c r="Q40" s="696"/>
      <c r="R40" s="696"/>
      <c r="S40" s="696"/>
      <c r="T40" s="696"/>
      <c r="U40" s="696"/>
      <c r="V40" s="696"/>
      <c r="W40" s="696"/>
      <c r="X40" s="696"/>
      <c r="Y40" s="696"/>
    </row>
  </sheetData>
  <mergeCells count="92">
    <mergeCell ref="L6:N6"/>
    <mergeCell ref="B6:J6"/>
    <mergeCell ref="L17:N17"/>
    <mergeCell ref="B17:J17"/>
    <mergeCell ref="AV9:AW9"/>
    <mergeCell ref="B11:E11"/>
    <mergeCell ref="G11:J11"/>
    <mergeCell ref="L11:O11"/>
    <mergeCell ref="Q11:T11"/>
    <mergeCell ref="V11:Y11"/>
    <mergeCell ref="AN9:AO9"/>
    <mergeCell ref="AQ9:AR9"/>
    <mergeCell ref="AS9:AT9"/>
    <mergeCell ref="B13:E13"/>
    <mergeCell ref="G13:J13"/>
    <mergeCell ref="L13:O13"/>
    <mergeCell ref="AX9:AY9"/>
    <mergeCell ref="B8:E8"/>
    <mergeCell ref="G8:J8"/>
    <mergeCell ref="L8:O8"/>
    <mergeCell ref="Q8:T8"/>
    <mergeCell ref="V8:Y8"/>
    <mergeCell ref="AB8:AE8"/>
    <mergeCell ref="AG8:AJ8"/>
    <mergeCell ref="AL8:AO8"/>
    <mergeCell ref="AQ8:AT8"/>
    <mergeCell ref="AV8:AY8"/>
    <mergeCell ref="AB9:AC9"/>
    <mergeCell ref="AD9:AE9"/>
    <mergeCell ref="AG9:AH9"/>
    <mergeCell ref="AI9:AJ9"/>
    <mergeCell ref="AL9:AM9"/>
    <mergeCell ref="Q13:T13"/>
    <mergeCell ref="V13:Y13"/>
    <mergeCell ref="B15:E15"/>
    <mergeCell ref="G15:J15"/>
    <mergeCell ref="L15:O15"/>
    <mergeCell ref="Q15:T15"/>
    <mergeCell ref="V15:Y15"/>
    <mergeCell ref="AB14:AE14"/>
    <mergeCell ref="AG14:AJ14"/>
    <mergeCell ref="AL14:AO14"/>
    <mergeCell ref="AQ14:AT14"/>
    <mergeCell ref="AV14:AY14"/>
    <mergeCell ref="AB12:AE12"/>
    <mergeCell ref="AG12:AJ12"/>
    <mergeCell ref="AL12:AO12"/>
    <mergeCell ref="AQ12:AT12"/>
    <mergeCell ref="AV12:AY12"/>
    <mergeCell ref="V29:Y29"/>
    <mergeCell ref="V19:Y19"/>
    <mergeCell ref="B22:E22"/>
    <mergeCell ref="G22:J22"/>
    <mergeCell ref="L22:O22"/>
    <mergeCell ref="Q22:T22"/>
    <mergeCell ref="V22:Y22"/>
    <mergeCell ref="B19:E19"/>
    <mergeCell ref="G19:J19"/>
    <mergeCell ref="L19:O19"/>
    <mergeCell ref="Q19:T19"/>
    <mergeCell ref="Q34:T34"/>
    <mergeCell ref="V34:Y34"/>
    <mergeCell ref="V24:Y24"/>
    <mergeCell ref="B26:E26"/>
    <mergeCell ref="G26:J26"/>
    <mergeCell ref="L26:O26"/>
    <mergeCell ref="Q26:T26"/>
    <mergeCell ref="V26:Y26"/>
    <mergeCell ref="B24:E24"/>
    <mergeCell ref="G24:J24"/>
    <mergeCell ref="L24:O24"/>
    <mergeCell ref="Q24:T24"/>
    <mergeCell ref="B29:E29"/>
    <mergeCell ref="G29:J29"/>
    <mergeCell ref="L29:O29"/>
    <mergeCell ref="Q29:T29"/>
    <mergeCell ref="B39:Y39"/>
    <mergeCell ref="B40:Y40"/>
    <mergeCell ref="V7:Y7"/>
    <mergeCell ref="B36:E36"/>
    <mergeCell ref="G36:J36"/>
    <mergeCell ref="L36:O36"/>
    <mergeCell ref="Q36:T36"/>
    <mergeCell ref="V36:Y36"/>
    <mergeCell ref="B32:E32"/>
    <mergeCell ref="G32:J32"/>
    <mergeCell ref="L32:O32"/>
    <mergeCell ref="Q32:T32"/>
    <mergeCell ref="V32:Y32"/>
    <mergeCell ref="B34:E34"/>
    <mergeCell ref="G34:J34"/>
    <mergeCell ref="L34:O34"/>
  </mergeCells>
  <pageMargins left="0.7" right="0.7" top="0.78740157499999996" bottom="0.78740157499999996" header="0.3" footer="0.3"/>
  <pageSetup paperSize="9" orientation="landscape" r:id="rId1"/>
  <ignoredErrors>
    <ignoredError sqref="L16"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46082" r:id="rId4" name="Drop Down 2">
              <controlPr defaultSize="0" autoLine="0" autoPict="0">
                <anchor moveWithCells="1">
                  <from>
                    <xdr:col>45</xdr:col>
                    <xdr:colOff>57150</xdr:colOff>
                    <xdr:row>0</xdr:row>
                    <xdr:rowOff>0</xdr:rowOff>
                  </from>
                  <to>
                    <xdr:col>50</xdr:col>
                    <xdr:colOff>238125</xdr:colOff>
                    <xdr:row>2</xdr:row>
                    <xdr:rowOff>47625</xdr:rowOff>
                  </to>
                </anchor>
              </controlPr>
            </control>
          </mc:Choice>
        </mc:AlternateContent>
        <mc:AlternateContent xmlns:mc="http://schemas.openxmlformats.org/markup-compatibility/2006">
          <mc:Choice Requires="x14">
            <control shapeId="46081" r:id="rId5" name="Drop Down 1">
              <controlPr defaultSize="0" autoLine="0" autoPict="0">
                <anchor moveWithCells="1">
                  <from>
                    <xdr:col>19</xdr:col>
                    <xdr:colOff>57150</xdr:colOff>
                    <xdr:row>0</xdr:row>
                    <xdr:rowOff>0</xdr:rowOff>
                  </from>
                  <to>
                    <xdr:col>24</xdr:col>
                    <xdr:colOff>200025</xdr:colOff>
                    <xdr:row>2</xdr:row>
                    <xdr:rowOff>47625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tabColor theme="5" tint="0.79998168889431442"/>
  </sheetPr>
  <dimension ref="A1:FM100"/>
  <sheetViews>
    <sheetView zoomScaleNormal="100" workbookViewId="0">
      <pane xSplit="2" ySplit="22" topLeftCell="C23" activePane="bottomRight" state="frozen"/>
      <selection activeCell="K2" sqref="K2"/>
      <selection pane="topRight" activeCell="K2" sqref="K2"/>
      <selection pane="bottomLeft" activeCell="K2" sqref="K2"/>
      <selection pane="bottomRight" activeCell="K2" sqref="K2"/>
    </sheetView>
  </sheetViews>
  <sheetFormatPr baseColWidth="10" defaultColWidth="11" defaultRowHeight="14.25" x14ac:dyDescent="0.2"/>
  <cols>
    <col min="1" max="1" width="14.125" style="209" customWidth="1"/>
    <col min="2" max="3" width="10.625" style="209" customWidth="1"/>
    <col min="4" max="9" width="8.625" style="209" customWidth="1"/>
    <col min="10" max="10" width="4.125" style="209" customWidth="1"/>
    <col min="11" max="12" width="8.625" style="209" customWidth="1"/>
    <col min="13" max="13" width="4.125" style="209" customWidth="1"/>
    <col min="14" max="15" width="8.625" style="209" customWidth="1"/>
    <col min="16" max="16" width="4.125" style="209" customWidth="1"/>
    <col min="17" max="21" width="8.625" style="209" customWidth="1"/>
    <col min="22" max="22" width="12.625" style="209" customWidth="1"/>
    <col min="23" max="28" width="8.625" style="209" customWidth="1"/>
    <col min="29" max="29" width="4.125" style="209" customWidth="1"/>
    <col min="30" max="31" width="8.625" style="209" customWidth="1"/>
    <col min="32" max="32" width="4.125" style="209" customWidth="1"/>
    <col min="33" max="48" width="8.625" style="209" customWidth="1"/>
    <col min="49" max="49" width="4.125" style="209" customWidth="1"/>
    <col min="50" max="59" width="8.625" style="209" customWidth="1"/>
    <col min="60" max="60" width="4.125" style="209" customWidth="1"/>
    <col min="61" max="68" width="8.625" style="209" customWidth="1"/>
    <col min="69" max="69" width="4.125" style="209" customWidth="1"/>
    <col min="70" max="88" width="8.625" style="209" customWidth="1"/>
    <col min="89" max="89" width="12.625" style="209" customWidth="1"/>
    <col min="90" max="91" width="8.625" style="209" customWidth="1"/>
    <col min="92" max="92" width="4.125" style="209" customWidth="1"/>
    <col min="93" max="100" width="8.625" style="209" customWidth="1"/>
    <col min="101" max="101" width="4.125" style="209" customWidth="1"/>
    <col min="102" max="105" width="8.625" style="209" customWidth="1"/>
    <col min="106" max="106" width="4.125" style="209" customWidth="1"/>
    <col min="107" max="124" width="8.625" style="209" customWidth="1"/>
    <col min="125" max="125" width="4.125" style="209" customWidth="1"/>
    <col min="126" max="137" width="8.625" style="209" customWidth="1"/>
    <col min="138" max="138" width="4.125" style="209" customWidth="1"/>
    <col min="139" max="148" width="8.625" style="209" customWidth="1"/>
    <col min="149" max="149" width="4.125" style="209" customWidth="1"/>
    <col min="150" max="169" width="8.625" style="209" customWidth="1"/>
    <col min="170" max="16384" width="11" style="209"/>
  </cols>
  <sheetData>
    <row r="1" spans="1:169" s="210" customFormat="1" ht="9.9499999999999993" customHeight="1" x14ac:dyDescent="0.2">
      <c r="A1" s="219"/>
      <c r="B1" s="219"/>
      <c r="C1" s="219"/>
      <c r="D1" s="336" t="str">
        <f>Codierung!I152</f>
        <v>Eidgenössisches Departement für  Wirtschaft, Bildung und Forschung WBF</v>
      </c>
      <c r="E1" s="219"/>
      <c r="J1" s="221"/>
      <c r="K1" s="221"/>
    </row>
    <row r="2" spans="1:169" s="210" customFormat="1" ht="9.9499999999999993" customHeight="1" x14ac:dyDescent="0.2">
      <c r="A2" s="219"/>
      <c r="B2" s="219"/>
      <c r="C2" s="219"/>
      <c r="D2" s="337" t="str">
        <f>Codierung!I153</f>
        <v>Bundesamt für Landwirtschaft BLW</v>
      </c>
      <c r="E2" s="219"/>
      <c r="J2" s="216"/>
      <c r="K2" s="216"/>
    </row>
    <row r="3" spans="1:169" s="210" customFormat="1" ht="9.9499999999999993" customHeight="1" x14ac:dyDescent="0.2">
      <c r="A3" s="219"/>
      <c r="B3" s="219"/>
      <c r="C3" s="219"/>
      <c r="D3" s="336" t="str">
        <f>Codierung!I154</f>
        <v>Fachbereich Marktanalysen</v>
      </c>
      <c r="E3" s="219"/>
      <c r="J3" s="221"/>
      <c r="K3" s="221"/>
    </row>
    <row r="4" spans="1:169" s="210" customFormat="1" ht="9.9499999999999993" customHeight="1" x14ac:dyDescent="0.2">
      <c r="A4" s="219"/>
      <c r="B4" s="219"/>
      <c r="C4" s="219"/>
      <c r="D4" s="219"/>
      <c r="E4" s="219"/>
      <c r="J4" s="219"/>
      <c r="K4" s="219"/>
    </row>
    <row r="5" spans="1:169" s="210" customFormat="1" ht="18" customHeight="1" x14ac:dyDescent="0.2"/>
    <row r="6" spans="1:169" s="210" customFormat="1" ht="18" customHeight="1" x14ac:dyDescent="0.2">
      <c r="ET6" s="365"/>
      <c r="EU6" s="365"/>
    </row>
    <row r="7" spans="1:169" ht="12.75" customHeight="1" x14ac:dyDescent="0.2">
      <c r="A7" s="667" t="str">
        <f>Codierung!$I$160</f>
        <v>Zurück zum Inhaltsverzeichnis</v>
      </c>
      <c r="B7" s="667"/>
      <c r="C7" s="613"/>
      <c r="CL7" s="472"/>
      <c r="EJ7" s="210"/>
      <c r="EK7" s="210"/>
      <c r="ET7" s="471"/>
      <c r="EU7" s="471"/>
    </row>
    <row r="8" spans="1:169" s="210" customFormat="1" ht="12.75" customHeight="1" x14ac:dyDescent="0.2">
      <c r="A8" s="669" t="str">
        <f>Codierung!I40</f>
        <v>Fleisch</v>
      </c>
      <c r="B8" s="669"/>
      <c r="C8" s="615"/>
      <c r="D8" s="204"/>
      <c r="E8" s="204"/>
      <c r="F8" s="204"/>
      <c r="G8" s="204"/>
      <c r="H8" s="204"/>
      <c r="I8" s="204"/>
      <c r="J8" s="204"/>
      <c r="K8" s="204"/>
      <c r="L8" s="204"/>
      <c r="M8" s="204"/>
      <c r="N8" s="204"/>
      <c r="O8" s="204"/>
      <c r="P8" s="204"/>
      <c r="Q8" s="204"/>
      <c r="R8" s="204"/>
      <c r="S8" s="204"/>
      <c r="T8" s="204"/>
      <c r="U8" s="204"/>
      <c r="V8" s="204"/>
      <c r="CJ8" s="204"/>
      <c r="CL8" s="365"/>
      <c r="CM8" s="365"/>
      <c r="ET8" s="365"/>
      <c r="EU8" s="365"/>
    </row>
    <row r="9" spans="1:169" s="210" customFormat="1" ht="12.75" customHeight="1" x14ac:dyDescent="0.2">
      <c r="A9" s="668" t="str">
        <f>Codierung!I183</f>
        <v>Preise Produzenten</v>
      </c>
      <c r="B9" s="668"/>
      <c r="C9" s="614"/>
      <c r="D9" s="204"/>
      <c r="E9" s="204"/>
      <c r="F9" s="204"/>
      <c r="G9" s="204"/>
      <c r="H9" s="204"/>
      <c r="I9" s="204"/>
      <c r="J9" s="204"/>
      <c r="K9" s="204"/>
      <c r="L9" s="204"/>
      <c r="M9" s="204"/>
      <c r="N9" s="204"/>
      <c r="O9" s="204"/>
      <c r="P9" s="204"/>
      <c r="Q9" s="204"/>
      <c r="R9" s="204"/>
      <c r="S9" s="204"/>
      <c r="T9" s="204"/>
      <c r="U9" s="204"/>
      <c r="V9" s="204"/>
      <c r="CJ9" s="204"/>
      <c r="CL9" s="365"/>
      <c r="ET9" s="365"/>
      <c r="EX9" s="365"/>
      <c r="EY9" s="365"/>
    </row>
    <row r="10" spans="1:169" s="210" customFormat="1" ht="12.75" customHeight="1" x14ac:dyDescent="0.2">
      <c r="A10" s="668" t="str">
        <f>Codierung!I186</f>
        <v>Preise Detailhandel</v>
      </c>
      <c r="B10" s="668"/>
      <c r="C10" s="614"/>
      <c r="D10" s="204"/>
      <c r="E10" s="204"/>
      <c r="F10" s="204"/>
      <c r="G10" s="204"/>
      <c r="H10" s="204"/>
      <c r="I10" s="204"/>
      <c r="J10" s="204"/>
      <c r="K10" s="204"/>
      <c r="L10" s="204"/>
      <c r="M10" s="204"/>
      <c r="N10" s="204"/>
      <c r="O10" s="204"/>
      <c r="P10" s="204"/>
      <c r="Q10" s="204"/>
      <c r="R10" s="204"/>
      <c r="S10" s="204"/>
      <c r="T10" s="204"/>
      <c r="U10" s="204"/>
      <c r="V10" s="204"/>
      <c r="CJ10" s="204"/>
      <c r="CL10" s="365"/>
      <c r="CM10" s="627"/>
      <c r="CO10" s="610"/>
      <c r="CP10" s="610"/>
      <c r="ET10" s="365"/>
      <c r="EU10" s="623"/>
      <c r="EV10" s="624"/>
    </row>
    <row r="11" spans="1:169" s="210" customFormat="1" ht="12.75" customHeight="1" x14ac:dyDescent="0.2">
      <c r="A11" s="668" t="str">
        <f>Codierung!I187</f>
        <v>Absatzmengen Detailhandel</v>
      </c>
      <c r="B11" s="668"/>
      <c r="C11" s="614"/>
      <c r="D11" s="220"/>
      <c r="E11" s="220"/>
      <c r="F11" s="220"/>
      <c r="G11" s="220"/>
      <c r="H11" s="220"/>
      <c r="I11" s="220"/>
      <c r="J11" s="220"/>
      <c r="K11" s="220"/>
      <c r="L11" s="220"/>
      <c r="M11" s="220"/>
      <c r="N11" s="220"/>
      <c r="O11" s="220"/>
      <c r="P11" s="220"/>
      <c r="Q11" s="220"/>
      <c r="R11" s="220"/>
      <c r="S11" s="220"/>
      <c r="T11" s="220"/>
      <c r="U11" s="220"/>
      <c r="V11" s="220"/>
      <c r="CJ11" s="220"/>
      <c r="CL11" s="365"/>
      <c r="CM11" s="620"/>
      <c r="EI11" s="209"/>
      <c r="ET11" s="365"/>
      <c r="EU11" s="623"/>
      <c r="EV11" s="365"/>
    </row>
    <row r="12" spans="1:169" s="210" customFormat="1" ht="12.75" customHeight="1" x14ac:dyDescent="0.2">
      <c r="A12" s="668" t="str">
        <f>Codierung!I203</f>
        <v>Fleisch Übersicht</v>
      </c>
      <c r="B12" s="668"/>
      <c r="C12" s="614"/>
      <c r="D12" s="220"/>
      <c r="E12" s="617" t="str">
        <f>Codierung!I552</f>
        <v>Diese Daten werden bis auf weiteres nicht aktualisiert, da die internen Prozesse konzeptionell überarbeitet werden.</v>
      </c>
      <c r="F12" s="617"/>
      <c r="G12" s="617"/>
      <c r="H12" s="617"/>
      <c r="I12" s="617"/>
      <c r="J12" s="617"/>
      <c r="K12" s="617"/>
      <c r="L12" s="617"/>
      <c r="M12" s="617"/>
      <c r="N12" s="617"/>
      <c r="O12" s="617"/>
      <c r="P12" s="220"/>
      <c r="Q12" s="220"/>
      <c r="R12" s="220"/>
      <c r="S12" s="220"/>
      <c r="T12" s="220"/>
      <c r="U12" s="220"/>
      <c r="V12" s="220"/>
      <c r="CJ12" s="220"/>
    </row>
    <row r="13" spans="1:169" s="210" customFormat="1" ht="12.75" customHeight="1" x14ac:dyDescent="0.2">
      <c r="A13" s="220"/>
      <c r="B13" s="220"/>
      <c r="C13" s="220"/>
      <c r="D13" s="204"/>
      <c r="E13" s="204"/>
      <c r="F13" s="204"/>
      <c r="G13" s="204"/>
      <c r="H13" s="204"/>
      <c r="I13" s="204"/>
      <c r="J13" s="204"/>
      <c r="K13" s="204"/>
      <c r="L13" s="204"/>
      <c r="M13" s="204"/>
      <c r="N13" s="204"/>
      <c r="O13" s="204"/>
      <c r="P13" s="204"/>
      <c r="Q13" s="204"/>
      <c r="R13" s="204"/>
      <c r="S13" s="204"/>
      <c r="T13" s="204"/>
      <c r="U13" s="204"/>
      <c r="V13" s="204"/>
      <c r="CJ13" s="204"/>
    </row>
    <row r="14" spans="1:169" s="205" customFormat="1" ht="18" customHeight="1" x14ac:dyDescent="0.25">
      <c r="A14" s="707" t="str">
        <f>Codierung!I40</f>
        <v>Fleisch</v>
      </c>
      <c r="B14" s="707"/>
      <c r="C14" s="616"/>
      <c r="D14" s="707" t="str">
        <f>Codierung!$I$427</f>
        <v>Preise Produzenten franko Schlachthof</v>
      </c>
      <c r="E14" s="707"/>
      <c r="F14" s="707"/>
      <c r="G14" s="707"/>
      <c r="H14" s="707"/>
      <c r="I14" s="707"/>
      <c r="J14" s="707"/>
      <c r="K14" s="707"/>
      <c r="L14" s="707"/>
      <c r="M14" s="707"/>
      <c r="N14" s="707"/>
      <c r="O14" s="707"/>
      <c r="P14" s="707"/>
      <c r="Q14" s="707"/>
      <c r="R14" s="707"/>
      <c r="S14" s="316"/>
      <c r="T14" s="316"/>
      <c r="U14" s="316"/>
      <c r="V14" s="702" t="str">
        <f>Codierung!$I$430</f>
        <v>Preise Detailhandel Frischfleisch</v>
      </c>
      <c r="W14" s="702"/>
      <c r="X14" s="702"/>
      <c r="Y14" s="702"/>
      <c r="Z14" s="702"/>
      <c r="AA14" s="702"/>
      <c r="AB14" s="702"/>
      <c r="AC14" s="702"/>
      <c r="AD14" s="702"/>
      <c r="AE14" s="702"/>
      <c r="AF14" s="702"/>
      <c r="AG14" s="702"/>
      <c r="AH14" s="702"/>
      <c r="AI14" s="702"/>
      <c r="AJ14" s="702"/>
      <c r="AK14" s="702"/>
      <c r="AL14" s="702"/>
      <c r="AM14" s="702"/>
      <c r="AN14" s="702"/>
      <c r="AO14" s="702"/>
      <c r="AP14" s="702"/>
      <c r="AQ14" s="702"/>
      <c r="AR14" s="702"/>
      <c r="AS14" s="702"/>
      <c r="AT14" s="702"/>
      <c r="AU14" s="702"/>
      <c r="AV14" s="702"/>
      <c r="AW14" s="702"/>
      <c r="AX14" s="702"/>
      <c r="AY14" s="702"/>
      <c r="AZ14" s="702"/>
      <c r="BA14" s="702"/>
      <c r="BB14" s="702"/>
      <c r="BC14" s="702"/>
      <c r="BD14" s="702"/>
      <c r="BE14" s="702"/>
      <c r="BF14" s="702"/>
      <c r="BG14" s="702"/>
      <c r="BH14" s="702"/>
      <c r="BI14" s="702"/>
      <c r="BJ14" s="702"/>
      <c r="BK14" s="702"/>
      <c r="BL14" s="702"/>
      <c r="BM14" s="702"/>
      <c r="BN14" s="702"/>
      <c r="BO14" s="702"/>
      <c r="BP14" s="702"/>
      <c r="BQ14" s="702"/>
      <c r="BR14" s="702"/>
      <c r="BS14" s="702"/>
      <c r="BT14" s="702"/>
      <c r="BU14" s="702"/>
      <c r="BV14" s="702"/>
      <c r="BW14" s="702"/>
      <c r="BX14" s="702"/>
      <c r="BY14" s="702"/>
      <c r="BZ14" s="702"/>
      <c r="CA14" s="702"/>
      <c r="CB14" s="702"/>
      <c r="CC14" s="702"/>
      <c r="CD14" s="702"/>
      <c r="CE14" s="702"/>
      <c r="CF14" s="702"/>
      <c r="CG14" s="702"/>
      <c r="CH14" s="702"/>
      <c r="CI14" s="702"/>
      <c r="CJ14" s="316"/>
      <c r="CK14" s="707" t="str">
        <f>Codierung!$I$188</f>
        <v>Absatzmengen Detailhandel Frischfleisch</v>
      </c>
      <c r="CL14" s="707"/>
      <c r="CM14" s="707"/>
      <c r="CN14" s="707"/>
      <c r="CO14" s="707"/>
      <c r="CP14" s="707"/>
      <c r="CQ14" s="707"/>
      <c r="CR14" s="707"/>
      <c r="CS14" s="707"/>
      <c r="CT14" s="707"/>
      <c r="CU14" s="707"/>
      <c r="CV14" s="707"/>
      <c r="CW14" s="707"/>
      <c r="CX14" s="707"/>
      <c r="CY14" s="707"/>
      <c r="CZ14" s="707"/>
      <c r="DA14" s="707"/>
      <c r="DB14" s="707"/>
      <c r="DC14" s="707"/>
      <c r="DD14" s="707"/>
      <c r="DE14" s="707"/>
      <c r="DF14" s="707"/>
      <c r="DG14" s="707"/>
      <c r="DH14" s="707"/>
      <c r="DI14" s="707"/>
      <c r="DJ14" s="707"/>
      <c r="DK14" s="707"/>
      <c r="DL14" s="707"/>
      <c r="DM14" s="707"/>
      <c r="DN14" s="707"/>
      <c r="DO14" s="707"/>
      <c r="DP14" s="707"/>
      <c r="DQ14" s="707"/>
      <c r="DR14" s="707"/>
      <c r="DS14" s="707"/>
      <c r="DT14" s="707"/>
      <c r="DU14" s="707"/>
      <c r="DV14" s="707"/>
      <c r="DW14" s="707"/>
      <c r="DX14" s="707"/>
      <c r="DY14" s="707"/>
      <c r="DZ14" s="707"/>
      <c r="EA14" s="707"/>
      <c r="EB14" s="707"/>
      <c r="EC14" s="707"/>
      <c r="ED14" s="707"/>
      <c r="EE14" s="707"/>
      <c r="EF14" s="707"/>
      <c r="EG14" s="707"/>
      <c r="EH14" s="707"/>
      <c r="EI14" s="707"/>
      <c r="EJ14" s="707"/>
      <c r="EK14" s="707"/>
      <c r="EL14" s="707"/>
      <c r="EM14" s="707"/>
      <c r="EN14" s="707"/>
      <c r="EO14" s="707"/>
      <c r="EP14" s="707"/>
      <c r="EQ14" s="707"/>
      <c r="ER14" s="707"/>
      <c r="ES14" s="164"/>
      <c r="ET14" s="707" t="str">
        <f>Codierung!$I$189</f>
        <v>Absatzmengen Detailhandel Charcuterie</v>
      </c>
      <c r="EU14" s="707"/>
      <c r="EV14" s="707"/>
      <c r="EW14" s="707"/>
      <c r="EX14" s="707"/>
      <c r="EY14" s="707"/>
      <c r="EZ14" s="707"/>
      <c r="FA14" s="707"/>
      <c r="FB14" s="707"/>
      <c r="FC14" s="707"/>
      <c r="FD14" s="707"/>
      <c r="FE14" s="707"/>
      <c r="FF14" s="707"/>
      <c r="FG14" s="707"/>
      <c r="FH14" s="707"/>
      <c r="FI14" s="707"/>
      <c r="FJ14" s="707"/>
      <c r="FK14" s="707"/>
      <c r="FL14" s="707"/>
      <c r="FM14" s="707"/>
    </row>
    <row r="15" spans="1:169" s="280" customFormat="1" ht="15.95" customHeight="1" x14ac:dyDescent="0.2">
      <c r="A15" s="253"/>
      <c r="B15" s="253"/>
      <c r="C15" s="253"/>
      <c r="D15" s="254" t="str">
        <f>Codierung!I486</f>
        <v>Quellen: Proviande; Labelorganisationen; BLW, Fachbereich Marktanalysen</v>
      </c>
      <c r="E15" s="253"/>
      <c r="F15" s="253"/>
      <c r="G15" s="253"/>
      <c r="H15" s="253"/>
      <c r="I15" s="253"/>
      <c r="J15" s="254"/>
      <c r="K15" s="254"/>
      <c r="L15" s="253"/>
      <c r="M15" s="253"/>
      <c r="N15" s="253"/>
      <c r="O15" s="253"/>
      <c r="P15" s="253"/>
      <c r="Q15" s="253"/>
      <c r="R15" s="253"/>
      <c r="S15" s="253"/>
      <c r="T15" s="253"/>
      <c r="U15" s="253"/>
      <c r="V15" s="254" t="str">
        <f>Codierung!$I$146</f>
        <v>Quelle: NielsenIQ Switzerland, Total Market Consumer/Retail Panel</v>
      </c>
      <c r="W15" s="25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254"/>
      <c r="BI15" s="164"/>
      <c r="BJ15" s="164"/>
      <c r="BK15" s="164"/>
      <c r="BL15" s="164"/>
      <c r="BM15" s="164"/>
      <c r="BN15" s="164"/>
      <c r="BO15" s="164"/>
      <c r="BP15" s="164"/>
      <c r="BQ15" s="164"/>
      <c r="BR15" s="254"/>
      <c r="BS15" s="164"/>
      <c r="BT15" s="164"/>
      <c r="BU15" s="164"/>
      <c r="BV15" s="164"/>
      <c r="BW15" s="164"/>
      <c r="BX15" s="164"/>
      <c r="BY15" s="164"/>
      <c r="BZ15" s="164"/>
      <c r="CA15" s="164"/>
      <c r="CB15" s="164"/>
      <c r="CC15" s="164"/>
      <c r="CD15" s="164"/>
      <c r="CE15" s="164"/>
      <c r="CF15" s="164"/>
      <c r="CG15" s="164"/>
      <c r="CH15" s="164"/>
      <c r="CI15" s="164"/>
      <c r="CJ15" s="253"/>
      <c r="CK15" s="254" t="str">
        <f>Codierung!$I$146</f>
        <v>Quelle: NielsenIQ Switzerland, Total Market Consumer/Retail Panel</v>
      </c>
      <c r="CL15" s="254"/>
      <c r="CM15" s="482"/>
      <c r="CN15" s="164"/>
      <c r="CO15" s="164"/>
      <c r="CP15" s="164"/>
      <c r="CQ15" s="164"/>
      <c r="CR15" s="164"/>
      <c r="CS15" s="164"/>
      <c r="CT15" s="164"/>
      <c r="CU15" s="164"/>
      <c r="CV15" s="164"/>
      <c r="CW15" s="164"/>
      <c r="CX15" s="164"/>
      <c r="CY15" s="164"/>
      <c r="CZ15" s="164"/>
      <c r="DA15" s="164"/>
      <c r="DB15" s="164"/>
      <c r="DC15" s="164"/>
      <c r="DD15" s="164"/>
      <c r="DE15" s="164"/>
      <c r="DF15" s="164"/>
      <c r="DG15" s="164"/>
      <c r="DH15" s="164"/>
      <c r="DI15" s="164"/>
      <c r="DJ15" s="164"/>
      <c r="DK15" s="164"/>
      <c r="DL15" s="164"/>
      <c r="DM15" s="164"/>
      <c r="DN15" s="164"/>
      <c r="DO15" s="164"/>
      <c r="DP15" s="164"/>
      <c r="DQ15" s="164"/>
      <c r="DR15" s="164"/>
      <c r="DS15" s="164"/>
      <c r="DT15" s="164"/>
      <c r="DU15" s="164"/>
      <c r="DV15" s="164"/>
      <c r="DW15" s="164"/>
      <c r="DX15" s="164"/>
      <c r="DY15" s="164"/>
      <c r="DZ15" s="164"/>
      <c r="EA15" s="164"/>
      <c r="EB15" s="164"/>
      <c r="EC15" s="164"/>
      <c r="ED15" s="164"/>
      <c r="EE15" s="164"/>
      <c r="EF15" s="254"/>
      <c r="EG15" s="164"/>
      <c r="EH15" s="164"/>
      <c r="EI15" s="164"/>
      <c r="EJ15" s="164"/>
      <c r="EK15" s="164"/>
      <c r="EL15" s="164"/>
      <c r="EM15" s="164"/>
      <c r="EN15" s="164"/>
      <c r="EO15" s="164"/>
      <c r="EP15" s="164"/>
      <c r="EQ15" s="164"/>
      <c r="ER15" s="164"/>
      <c r="ES15" s="164"/>
      <c r="ET15" s="254"/>
      <c r="EU15" s="164"/>
      <c r="EV15" s="254"/>
      <c r="EW15" s="164"/>
      <c r="EX15" s="164"/>
      <c r="EY15" s="164"/>
      <c r="EZ15" s="164"/>
      <c r="FA15" s="164"/>
      <c r="FB15" s="164"/>
      <c r="FC15" s="164"/>
      <c r="FD15" s="164"/>
      <c r="FE15" s="164"/>
      <c r="FF15" s="164"/>
      <c r="FG15" s="164"/>
      <c r="FH15" s="164"/>
      <c r="FI15" s="164"/>
      <c r="FJ15" s="164"/>
      <c r="FK15" s="164"/>
      <c r="FL15" s="164"/>
      <c r="FM15" s="164"/>
    </row>
    <row r="16" spans="1:169" s="343" customFormat="1" ht="15.95" customHeight="1" x14ac:dyDescent="0.25">
      <c r="A16" s="316"/>
      <c r="B16" s="316"/>
      <c r="C16" s="316"/>
      <c r="D16" s="348" t="str">
        <f>Codierung!I406</f>
        <v>Rind</v>
      </c>
      <c r="E16" s="348"/>
      <c r="F16" s="348"/>
      <c r="G16" s="348"/>
      <c r="H16" s="348"/>
      <c r="I16" s="348"/>
      <c r="J16" s="316"/>
      <c r="K16" s="348" t="str">
        <f>Codierung!I404</f>
        <v>Kalb</v>
      </c>
      <c r="L16" s="348"/>
      <c r="M16" s="316"/>
      <c r="N16" s="348" t="str">
        <f>Codierung!I407</f>
        <v>Schwein</v>
      </c>
      <c r="O16" s="348"/>
      <c r="P16" s="316"/>
      <c r="Q16" s="348" t="str">
        <f>Codierung!I408</f>
        <v>Lamm</v>
      </c>
      <c r="R16" s="348"/>
      <c r="S16" s="316"/>
      <c r="T16" s="316"/>
      <c r="U16" s="316"/>
      <c r="V16" s="316"/>
      <c r="W16" s="486" t="str">
        <f>Codierung!$I$404</f>
        <v>Kalb</v>
      </c>
      <c r="X16" s="485"/>
      <c r="Y16" s="485"/>
      <c r="Z16" s="485"/>
      <c r="AA16" s="485"/>
      <c r="AB16" s="485"/>
      <c r="AC16" s="490"/>
      <c r="AD16" s="486" t="str">
        <f>Codierung!$I$408</f>
        <v>Lamm</v>
      </c>
      <c r="AE16" s="485"/>
      <c r="AF16" s="490"/>
      <c r="AG16" s="486" t="str">
        <f>Codierung!$I$406</f>
        <v>Rind</v>
      </c>
      <c r="AH16" s="485"/>
      <c r="AI16" s="485"/>
      <c r="AJ16" s="485"/>
      <c r="AK16" s="485"/>
      <c r="AL16" s="485"/>
      <c r="AM16" s="485"/>
      <c r="AN16" s="485"/>
      <c r="AO16" s="485"/>
      <c r="AP16" s="485"/>
      <c r="AQ16" s="485"/>
      <c r="AR16" s="485"/>
      <c r="AS16" s="485"/>
      <c r="AT16" s="485"/>
      <c r="AU16" s="485"/>
      <c r="AV16" s="485"/>
      <c r="AW16" s="490"/>
      <c r="AX16" s="486" t="str">
        <f>Codierung!$I$407</f>
        <v>Schwein</v>
      </c>
      <c r="AY16" s="485"/>
      <c r="AZ16" s="485"/>
      <c r="BA16" s="485"/>
      <c r="BB16" s="485"/>
      <c r="BC16" s="485"/>
      <c r="BD16" s="485"/>
      <c r="BE16" s="485"/>
      <c r="BF16" s="485"/>
      <c r="BG16" s="485"/>
      <c r="BH16" s="490"/>
      <c r="BI16" s="486" t="str">
        <f>Codierung!$I$405</f>
        <v>Poulet</v>
      </c>
      <c r="BJ16" s="485"/>
      <c r="BK16" s="485"/>
      <c r="BL16" s="485"/>
      <c r="BM16" s="485"/>
      <c r="BN16" s="485"/>
      <c r="BO16" s="485"/>
      <c r="BP16" s="485"/>
      <c r="BQ16" s="164"/>
      <c r="BR16" s="703" t="str">
        <f>Codierung!$I$431</f>
        <v>Charcuterie</v>
      </c>
      <c r="BS16" s="703"/>
      <c r="BT16" s="485"/>
      <c r="BU16" s="485"/>
      <c r="BV16" s="485"/>
      <c r="BW16" s="485"/>
      <c r="BX16" s="485"/>
      <c r="BY16" s="485"/>
      <c r="BZ16" s="485"/>
      <c r="CA16" s="485"/>
      <c r="CB16" s="485"/>
      <c r="CC16" s="485"/>
      <c r="CD16" s="485"/>
      <c r="CE16" s="485"/>
      <c r="CF16" s="485"/>
      <c r="CG16" s="485"/>
      <c r="CH16" s="485"/>
      <c r="CI16" s="485"/>
      <c r="CJ16" s="316"/>
      <c r="CK16" s="346"/>
      <c r="CL16" s="703" t="str">
        <f>Codierung!I231</f>
        <v>Gesamtmarkt</v>
      </c>
      <c r="CM16" s="703"/>
      <c r="CN16" s="490"/>
      <c r="CO16" s="492" t="str">
        <f>Codierung!$I$404</f>
        <v>Kalb</v>
      </c>
      <c r="CP16" s="486"/>
      <c r="CQ16" s="486"/>
      <c r="CR16" s="486"/>
      <c r="CS16" s="485"/>
      <c r="CT16" s="485"/>
      <c r="CU16" s="485"/>
      <c r="CV16" s="485"/>
      <c r="CW16" s="490"/>
      <c r="CX16" s="486" t="str">
        <f>Codierung!$I$408</f>
        <v>Lamm</v>
      </c>
      <c r="CY16" s="486"/>
      <c r="CZ16" s="486"/>
      <c r="DA16" s="486"/>
      <c r="DB16" s="490"/>
      <c r="DC16" s="486" t="str">
        <f>Codierung!$I$406</f>
        <v>Rind</v>
      </c>
      <c r="DD16" s="486"/>
      <c r="DE16" s="486"/>
      <c r="DF16" s="486"/>
      <c r="DG16" s="485"/>
      <c r="DH16" s="485"/>
      <c r="DI16" s="485"/>
      <c r="DJ16" s="485"/>
      <c r="DK16" s="485"/>
      <c r="DL16" s="485"/>
      <c r="DM16" s="485"/>
      <c r="DN16" s="485"/>
      <c r="DO16" s="485"/>
      <c r="DP16" s="485"/>
      <c r="DQ16" s="485"/>
      <c r="DR16" s="485"/>
      <c r="DS16" s="485"/>
      <c r="DT16" s="485"/>
      <c r="DU16" s="490"/>
      <c r="DV16" s="486" t="str">
        <f>Codierung!$I$407</f>
        <v>Schwein</v>
      </c>
      <c r="DW16" s="486"/>
      <c r="DX16" s="486"/>
      <c r="DY16" s="486"/>
      <c r="DZ16" s="485"/>
      <c r="EA16" s="485"/>
      <c r="EB16" s="485"/>
      <c r="EC16" s="485"/>
      <c r="ED16" s="485"/>
      <c r="EE16" s="485"/>
      <c r="EF16" s="485"/>
      <c r="EG16" s="485"/>
      <c r="EH16" s="490"/>
      <c r="EI16" s="486" t="str">
        <f>Codierung!$I$405</f>
        <v>Poulet</v>
      </c>
      <c r="EJ16" s="486"/>
      <c r="EK16" s="486"/>
      <c r="EL16" s="486"/>
      <c r="EM16" s="485"/>
      <c r="EN16" s="485"/>
      <c r="EO16" s="485"/>
      <c r="EP16" s="485"/>
      <c r="EQ16" s="485"/>
      <c r="ER16" s="485"/>
      <c r="ES16" s="164"/>
      <c r="ET16" s="703" t="str">
        <f>Codierung!$I$428</f>
        <v>Charcuterie</v>
      </c>
      <c r="EU16" s="703"/>
      <c r="EV16" s="485"/>
      <c r="EW16" s="485"/>
      <c r="EX16" s="485"/>
      <c r="EY16" s="485"/>
      <c r="EZ16" s="485"/>
      <c r="FA16" s="485"/>
      <c r="FB16" s="485"/>
      <c r="FC16" s="485"/>
      <c r="FD16" s="485"/>
      <c r="FE16" s="485"/>
      <c r="FF16" s="485"/>
      <c r="FG16" s="485"/>
      <c r="FH16" s="485"/>
      <c r="FI16" s="485"/>
      <c r="FJ16" s="485"/>
      <c r="FK16" s="485"/>
      <c r="FL16" s="485"/>
      <c r="FM16" s="485"/>
    </row>
    <row r="17" spans="1:169" s="279" customFormat="1" ht="29.25" customHeight="1" x14ac:dyDescent="0.2">
      <c r="A17" s="278"/>
      <c r="B17" s="278"/>
      <c r="C17" s="278"/>
      <c r="D17" s="708" t="str">
        <f>Codierung!I420</f>
        <v>Bankmuni T3</v>
      </c>
      <c r="E17" s="708"/>
      <c r="F17" s="672" t="str">
        <f>Codierung!I421</f>
        <v>Bio Weidebeef T3</v>
      </c>
      <c r="G17" s="672"/>
      <c r="H17" s="706" t="str">
        <f>Codierung!I422</f>
        <v>Natura-Beef-Bio T3</v>
      </c>
      <c r="I17" s="706"/>
      <c r="J17" s="278"/>
      <c r="K17" s="672" t="str">
        <f>Codierung!I423</f>
        <v>Bankkälber T3</v>
      </c>
      <c r="L17" s="672"/>
      <c r="M17" s="278"/>
      <c r="N17" s="708" t="str">
        <f>Codierung!I424</f>
        <v>Schlachtschweine</v>
      </c>
      <c r="O17" s="708"/>
      <c r="P17" s="324"/>
      <c r="Q17" s="672" t="str">
        <f>Codierung!I425</f>
        <v>Lämmer T3</v>
      </c>
      <c r="R17" s="672"/>
      <c r="S17" s="312"/>
      <c r="T17" s="612"/>
      <c r="U17" s="612"/>
      <c r="V17" s="497"/>
      <c r="W17" s="706" t="str">
        <f>Codierung!$I$440</f>
        <v>Geschnetzeltes</v>
      </c>
      <c r="X17" s="706"/>
      <c r="Y17" s="673" t="str">
        <f>Codierung!$I$442</f>
        <v>Koteletts</v>
      </c>
      <c r="Z17" s="673"/>
      <c r="AA17" s="706" t="str">
        <f>Codierung!$I$452</f>
        <v>Steak/Schnitzel</v>
      </c>
      <c r="AB17" s="706"/>
      <c r="AC17" s="489"/>
      <c r="AD17" s="673" t="str">
        <f>Codierung!$I$442</f>
        <v>Koteletts</v>
      </c>
      <c r="AE17" s="673"/>
      <c r="AF17" s="489"/>
      <c r="AG17" s="706" t="str">
        <f>Codierung!$I$433</f>
        <v>Braten</v>
      </c>
      <c r="AH17" s="706"/>
      <c r="AI17" s="673" t="str">
        <f>Codierung!$I$436</f>
        <v>Entrecôte</v>
      </c>
      <c r="AJ17" s="673"/>
      <c r="AK17" s="706" t="str">
        <f>Codierung!$I$437</f>
        <v>Filet</v>
      </c>
      <c r="AL17" s="706"/>
      <c r="AM17" s="673" t="str">
        <f>Codierung!$I$440</f>
        <v>Geschnetzeltes</v>
      </c>
      <c r="AN17" s="673"/>
      <c r="AO17" s="706" t="str">
        <f>Codierung!$I$441</f>
        <v>Hack</v>
      </c>
      <c r="AP17" s="706"/>
      <c r="AQ17" s="673" t="str">
        <f>Codierung!$I$443</f>
        <v>Ragout</v>
      </c>
      <c r="AR17" s="673"/>
      <c r="AS17" s="706" t="str">
        <f>Codierung!$I$449</f>
        <v>Siedfleisch</v>
      </c>
      <c r="AT17" s="706"/>
      <c r="AU17" s="673" t="str">
        <f>Codierung!$I$452</f>
        <v>Steak/Schnitzel</v>
      </c>
      <c r="AV17" s="673"/>
      <c r="AW17" s="489"/>
      <c r="AX17" s="706" t="str">
        <f>Codierung!$I$433</f>
        <v>Braten</v>
      </c>
      <c r="AY17" s="706"/>
      <c r="AZ17" s="673" t="str">
        <f>Codierung!$I$437</f>
        <v>Filet</v>
      </c>
      <c r="BA17" s="673"/>
      <c r="BB17" s="706" t="str">
        <f>Codierung!$I$440</f>
        <v>Geschnetzeltes</v>
      </c>
      <c r="BC17" s="706"/>
      <c r="BD17" s="673" t="str">
        <f>Codierung!$I$442</f>
        <v>Koteletts</v>
      </c>
      <c r="BE17" s="673"/>
      <c r="BF17" s="706" t="str">
        <f>Codierung!$I$452</f>
        <v>Steak/Schnitzel</v>
      </c>
      <c r="BG17" s="706"/>
      <c r="BH17" s="489"/>
      <c r="BI17" s="673" t="str">
        <f>Codierung!$I$434</f>
        <v>Brust</v>
      </c>
      <c r="BJ17" s="673"/>
      <c r="BK17" s="706" t="str">
        <f>Codierung!$I$438</f>
        <v>Flügeli</v>
      </c>
      <c r="BL17" s="706"/>
      <c r="BM17" s="673" t="str">
        <f>Codierung!$I$439</f>
        <v>Ganz/Halb</v>
      </c>
      <c r="BN17" s="673"/>
      <c r="BO17" s="706" t="str">
        <f>Codierung!$I$447</f>
        <v>Schenkel</v>
      </c>
      <c r="BP17" s="706"/>
      <c r="BQ17" s="497"/>
      <c r="BR17" s="673" t="str">
        <f>Codierung!$I$432</f>
        <v>Aufschnitt</v>
      </c>
      <c r="BS17" s="673"/>
      <c r="BT17" s="706" t="str">
        <f>Codierung!$I$435</f>
        <v>Cervelat</v>
      </c>
      <c r="BU17" s="706"/>
      <c r="BV17" s="705" t="str">
        <f>Codierung!$I$444</f>
        <v>Rohschinken</v>
      </c>
      <c r="BW17" s="705"/>
      <c r="BX17" s="706" t="str">
        <f>Codierung!$I$445</f>
        <v>Salami / Rohwürste</v>
      </c>
      <c r="BY17" s="706"/>
      <c r="BZ17" s="673" t="str">
        <f>Codierung!$I$446</f>
        <v>Saucisson/Schüblig</v>
      </c>
      <c r="CA17" s="673"/>
      <c r="CB17" s="706" t="str">
        <f>Codierung!$I$448</f>
        <v>Schinken</v>
      </c>
      <c r="CC17" s="706"/>
      <c r="CD17" s="673" t="str">
        <f>Codierung!$I$450</f>
        <v>Speck</v>
      </c>
      <c r="CE17" s="673"/>
      <c r="CF17" s="706" t="str">
        <f>Codierung!$I$453</f>
        <v>Trockenfleisch</v>
      </c>
      <c r="CG17" s="706"/>
      <c r="CH17" s="673" t="str">
        <f>Codierung!$I$454</f>
        <v>Wienerli</v>
      </c>
      <c r="CI17" s="673"/>
      <c r="CJ17" s="278"/>
      <c r="CK17" s="483"/>
      <c r="CL17" s="320"/>
      <c r="CM17" s="320"/>
      <c r="CN17" s="489"/>
      <c r="CO17" s="673" t="str">
        <f>Codierung!I231</f>
        <v>Gesamtmarkt</v>
      </c>
      <c r="CP17" s="673"/>
      <c r="CQ17" s="704" t="str">
        <f>Codierung!$I$440</f>
        <v>Geschnetzeltes</v>
      </c>
      <c r="CR17" s="704"/>
      <c r="CS17" s="673" t="str">
        <f>Codierung!$I$442</f>
        <v>Koteletts</v>
      </c>
      <c r="CT17" s="673"/>
      <c r="CU17" s="706" t="str">
        <f>Codierung!$I$452</f>
        <v>Steak/Schnitzel</v>
      </c>
      <c r="CV17" s="706"/>
      <c r="CW17" s="489"/>
      <c r="CX17" s="673" t="str">
        <f>Codierung!I231</f>
        <v>Gesamtmarkt</v>
      </c>
      <c r="CY17" s="673"/>
      <c r="CZ17" s="704" t="str">
        <f>Codierung!$I$442</f>
        <v>Koteletts</v>
      </c>
      <c r="DA17" s="704"/>
      <c r="DB17" s="489"/>
      <c r="DC17" s="673" t="str">
        <f>Codierung!I231</f>
        <v>Gesamtmarkt</v>
      </c>
      <c r="DD17" s="673"/>
      <c r="DE17" s="704" t="str">
        <f>Codierung!$I$433</f>
        <v>Braten</v>
      </c>
      <c r="DF17" s="704"/>
      <c r="DG17" s="673" t="str">
        <f>Codierung!$I$436</f>
        <v>Entrecôte</v>
      </c>
      <c r="DH17" s="673"/>
      <c r="DI17" s="706" t="str">
        <f>Codierung!$I$437</f>
        <v>Filet</v>
      </c>
      <c r="DJ17" s="706"/>
      <c r="DK17" s="673" t="str">
        <f>Codierung!$I$440</f>
        <v>Geschnetzeltes</v>
      </c>
      <c r="DL17" s="673"/>
      <c r="DM17" s="706" t="str">
        <f>Codierung!$I$441</f>
        <v>Hack</v>
      </c>
      <c r="DN17" s="706"/>
      <c r="DO17" s="673" t="str">
        <f>Codierung!$I$443</f>
        <v>Ragout</v>
      </c>
      <c r="DP17" s="673"/>
      <c r="DQ17" s="706" t="str">
        <f>Codierung!$I$449</f>
        <v>Siedfleisch</v>
      </c>
      <c r="DR17" s="706"/>
      <c r="DS17" s="673" t="str">
        <f>Codierung!$I$452</f>
        <v>Steak/Schnitzel</v>
      </c>
      <c r="DT17" s="673"/>
      <c r="DU17" s="489"/>
      <c r="DV17" s="706" t="str">
        <f>Codierung!I231</f>
        <v>Gesamtmarkt</v>
      </c>
      <c r="DW17" s="706"/>
      <c r="DX17" s="705" t="str">
        <f>Codierung!$I$433</f>
        <v>Braten</v>
      </c>
      <c r="DY17" s="705"/>
      <c r="DZ17" s="706" t="str">
        <f>Codierung!$I$437</f>
        <v>Filet</v>
      </c>
      <c r="EA17" s="706"/>
      <c r="EB17" s="673" t="str">
        <f>Codierung!$I$440</f>
        <v>Geschnetzeltes</v>
      </c>
      <c r="EC17" s="673"/>
      <c r="ED17" s="706" t="str">
        <f>Codierung!$I$442</f>
        <v>Koteletts</v>
      </c>
      <c r="EE17" s="706"/>
      <c r="EF17" s="673" t="str">
        <f>Codierung!$I$452</f>
        <v>Steak/Schnitzel</v>
      </c>
      <c r="EG17" s="673"/>
      <c r="EH17" s="489"/>
      <c r="EI17" s="706" t="str">
        <f>Codierung!I231</f>
        <v>Gesamtmarkt</v>
      </c>
      <c r="EJ17" s="706"/>
      <c r="EK17" s="705" t="str">
        <f>Codierung!$I$434</f>
        <v>Brust</v>
      </c>
      <c r="EL17" s="705"/>
      <c r="EM17" s="706" t="str">
        <f>Codierung!$I$438</f>
        <v>Flügeli</v>
      </c>
      <c r="EN17" s="706"/>
      <c r="EO17" s="673" t="str">
        <f>Codierung!$I$439</f>
        <v>Ganz/Halb</v>
      </c>
      <c r="EP17" s="673"/>
      <c r="EQ17" s="706" t="str">
        <f>Codierung!$I$447</f>
        <v>Schenkel</v>
      </c>
      <c r="ER17" s="706"/>
      <c r="ES17" s="497"/>
      <c r="ET17" s="673" t="str">
        <f>Codierung!I231</f>
        <v>Gesamtmarkt</v>
      </c>
      <c r="EU17" s="673"/>
      <c r="EV17" s="706" t="str">
        <f>Codierung!$I$432</f>
        <v>Aufschnitt</v>
      </c>
      <c r="EW17" s="706"/>
      <c r="EX17" s="673" t="str">
        <f>Codierung!$I$435</f>
        <v>Cervelat</v>
      </c>
      <c r="EY17" s="673"/>
      <c r="EZ17" s="706" t="str">
        <f>Codierung!$I$444</f>
        <v>Rohschinken</v>
      </c>
      <c r="FA17" s="706"/>
      <c r="FB17" s="673" t="str">
        <f>Codierung!$I$445</f>
        <v>Salami / Rohwürste</v>
      </c>
      <c r="FC17" s="673"/>
      <c r="FD17" s="706" t="str">
        <f>Codierung!$I$446</f>
        <v>Saucisson/Schüblig</v>
      </c>
      <c r="FE17" s="706"/>
      <c r="FF17" s="673" t="str">
        <f>Codierung!$I$448</f>
        <v>Schinken</v>
      </c>
      <c r="FG17" s="673"/>
      <c r="FH17" s="706" t="str">
        <f>Codierung!$I$450</f>
        <v>Speck</v>
      </c>
      <c r="FI17" s="706"/>
      <c r="FJ17" s="673" t="str">
        <f>Codierung!$I$453</f>
        <v>Trockenfleisch</v>
      </c>
      <c r="FK17" s="673"/>
      <c r="FL17" s="706" t="str">
        <f>Codierung!$I$454</f>
        <v>Wienerli</v>
      </c>
      <c r="FM17" s="706"/>
    </row>
    <row r="18" spans="1:169" s="284" customFormat="1" ht="12.75" customHeight="1" x14ac:dyDescent="0.2">
      <c r="A18" s="252"/>
      <c r="B18" s="252"/>
      <c r="C18" s="252"/>
      <c r="D18" s="320" t="str">
        <f>Codierung!$I$14</f>
        <v>bio</v>
      </c>
      <c r="E18" s="320" t="str">
        <f>Codierung!$I$16</f>
        <v>nicht-bio</v>
      </c>
      <c r="F18" s="252" t="str">
        <f>Codierung!$I$14</f>
        <v>bio</v>
      </c>
      <c r="H18" s="320" t="str">
        <f>Codierung!$I$14</f>
        <v>bio</v>
      </c>
      <c r="I18" s="320"/>
      <c r="J18" s="252"/>
      <c r="K18" s="252" t="str">
        <f>Codierung!$I$14</f>
        <v>bio</v>
      </c>
      <c r="L18" s="252" t="str">
        <f>Codierung!$I$16</f>
        <v>nicht-bio</v>
      </c>
      <c r="M18" s="252"/>
      <c r="N18" s="320" t="str">
        <f>Codierung!$I$14</f>
        <v>bio</v>
      </c>
      <c r="O18" s="320" t="str">
        <f>Codierung!$I$16</f>
        <v>nicht-bio</v>
      </c>
      <c r="P18" s="252"/>
      <c r="Q18" s="252" t="str">
        <f>Codierung!$I$14</f>
        <v>bio</v>
      </c>
      <c r="R18" s="252" t="str">
        <f>Codierung!$I$16</f>
        <v>nicht-bio</v>
      </c>
      <c r="S18" s="252"/>
      <c r="T18" s="252"/>
      <c r="U18" s="252"/>
      <c r="V18" s="252"/>
      <c r="W18" s="320" t="str">
        <f>Codierung!$I$14</f>
        <v>bio</v>
      </c>
      <c r="X18" s="320" t="str">
        <f>Codierung!$I$16</f>
        <v>nicht-bio</v>
      </c>
      <c r="Y18" s="252" t="str">
        <f>Codierung!$I$14</f>
        <v>bio</v>
      </c>
      <c r="Z18" s="252" t="str">
        <f>Codierung!$I$16</f>
        <v>nicht-bio</v>
      </c>
      <c r="AA18" s="320" t="str">
        <f>Codierung!$I$14</f>
        <v>bio</v>
      </c>
      <c r="AB18" s="320" t="str">
        <f>Codierung!$I$16</f>
        <v>nicht-bio</v>
      </c>
      <c r="AC18" s="489"/>
      <c r="AD18" s="252" t="str">
        <f>Codierung!$I$14</f>
        <v>bio</v>
      </c>
      <c r="AE18" s="252" t="str">
        <f>Codierung!$I$16</f>
        <v>nicht-bio</v>
      </c>
      <c r="AF18" s="489"/>
      <c r="AG18" s="320" t="str">
        <f>Codierung!$I$14</f>
        <v>bio</v>
      </c>
      <c r="AH18" s="320" t="str">
        <f>Codierung!$I$16</f>
        <v>nicht-bio</v>
      </c>
      <c r="AI18" s="252" t="str">
        <f>Codierung!$I$14</f>
        <v>bio</v>
      </c>
      <c r="AJ18" s="252" t="str">
        <f>Codierung!$I$16</f>
        <v>nicht-bio</v>
      </c>
      <c r="AK18" s="320" t="str">
        <f>Codierung!$I$14</f>
        <v>bio</v>
      </c>
      <c r="AL18" s="320" t="str">
        <f>Codierung!$I$16</f>
        <v>nicht-bio</v>
      </c>
      <c r="AM18" s="252" t="str">
        <f>Codierung!$I$14</f>
        <v>bio</v>
      </c>
      <c r="AN18" s="252" t="str">
        <f>Codierung!$I$16</f>
        <v>nicht-bio</v>
      </c>
      <c r="AO18" s="320" t="str">
        <f>Codierung!$I$14</f>
        <v>bio</v>
      </c>
      <c r="AP18" s="320" t="str">
        <f>Codierung!$I$16</f>
        <v>nicht-bio</v>
      </c>
      <c r="AQ18" s="252" t="str">
        <f>Codierung!$I$14</f>
        <v>bio</v>
      </c>
      <c r="AR18" s="252" t="str">
        <f>Codierung!$I$16</f>
        <v>nicht-bio</v>
      </c>
      <c r="AS18" s="320" t="str">
        <f>Codierung!$I$14</f>
        <v>bio</v>
      </c>
      <c r="AT18" s="320" t="str">
        <f>Codierung!$I$16</f>
        <v>nicht-bio</v>
      </c>
      <c r="AU18" s="252" t="str">
        <f>Codierung!$I$14</f>
        <v>bio</v>
      </c>
      <c r="AV18" s="252" t="str">
        <f>Codierung!$I$16</f>
        <v>nicht-bio</v>
      </c>
      <c r="AW18" s="489"/>
      <c r="AX18" s="320" t="str">
        <f>Codierung!$I$14</f>
        <v>bio</v>
      </c>
      <c r="AY18" s="320" t="str">
        <f>Codierung!$I$16</f>
        <v>nicht-bio</v>
      </c>
      <c r="AZ18" s="252" t="str">
        <f>Codierung!$I$14</f>
        <v>bio</v>
      </c>
      <c r="BA18" s="252" t="str">
        <f>Codierung!$I$16</f>
        <v>nicht-bio</v>
      </c>
      <c r="BB18" s="320" t="str">
        <f>Codierung!$I$14</f>
        <v>bio</v>
      </c>
      <c r="BC18" s="320" t="str">
        <f>Codierung!$I$16</f>
        <v>nicht-bio</v>
      </c>
      <c r="BD18" s="252" t="str">
        <f>Codierung!$I$14</f>
        <v>bio</v>
      </c>
      <c r="BE18" s="252" t="str">
        <f>Codierung!$I$16</f>
        <v>nicht-bio</v>
      </c>
      <c r="BF18" s="320" t="str">
        <f>Codierung!$I$14</f>
        <v>bio</v>
      </c>
      <c r="BG18" s="320" t="str">
        <f>Codierung!$I$16</f>
        <v>nicht-bio</v>
      </c>
      <c r="BH18" s="489"/>
      <c r="BI18" s="252" t="str">
        <f>Codierung!$I$14</f>
        <v>bio</v>
      </c>
      <c r="BJ18" s="252" t="str">
        <f>Codierung!$I$16</f>
        <v>nicht-bio</v>
      </c>
      <c r="BK18" s="320" t="str">
        <f>Codierung!$I$14</f>
        <v>bio</v>
      </c>
      <c r="BL18" s="320" t="str">
        <f>Codierung!$I$16</f>
        <v>nicht-bio</v>
      </c>
      <c r="BM18" s="252" t="str">
        <f>Codierung!$I$14</f>
        <v>bio</v>
      </c>
      <c r="BN18" s="252" t="str">
        <f>Codierung!$I$16</f>
        <v>nicht-bio</v>
      </c>
      <c r="BO18" s="320" t="str">
        <f>Codierung!$I$14</f>
        <v>bio</v>
      </c>
      <c r="BP18" s="320" t="str">
        <f>Codierung!$I$16</f>
        <v>nicht-bio</v>
      </c>
      <c r="BQ18" s="252"/>
      <c r="BR18" s="252" t="str">
        <f>Codierung!$I$14</f>
        <v>bio</v>
      </c>
      <c r="BS18" s="252" t="str">
        <f>Codierung!$I$16</f>
        <v>nicht-bio</v>
      </c>
      <c r="BT18" s="320" t="str">
        <f>Codierung!$I$14</f>
        <v>bio</v>
      </c>
      <c r="BU18" s="320" t="str">
        <f>Codierung!$I$16</f>
        <v>nicht-bio</v>
      </c>
      <c r="BV18" s="252" t="str">
        <f>Codierung!$I$14</f>
        <v>bio</v>
      </c>
      <c r="BW18" s="252" t="str">
        <f>Codierung!$I$16</f>
        <v>nicht-bio</v>
      </c>
      <c r="BX18" s="320" t="str">
        <f>Codierung!$I$14</f>
        <v>bio</v>
      </c>
      <c r="BY18" s="320" t="str">
        <f>Codierung!$I$16</f>
        <v>nicht-bio</v>
      </c>
      <c r="BZ18" s="252" t="str">
        <f>Codierung!$I$14</f>
        <v>bio</v>
      </c>
      <c r="CA18" s="252" t="str">
        <f>Codierung!$I$16</f>
        <v>nicht-bio</v>
      </c>
      <c r="CB18" s="320" t="str">
        <f>Codierung!$I$14</f>
        <v>bio</v>
      </c>
      <c r="CC18" s="320" t="str">
        <f>Codierung!$I$16</f>
        <v>nicht-bio</v>
      </c>
      <c r="CD18" s="252" t="str">
        <f>Codierung!$I$14</f>
        <v>bio</v>
      </c>
      <c r="CE18" s="252" t="str">
        <f>Codierung!$I$16</f>
        <v>nicht-bio</v>
      </c>
      <c r="CF18" s="320" t="str">
        <f>Codierung!$I$14</f>
        <v>bio</v>
      </c>
      <c r="CG18" s="320" t="str">
        <f>Codierung!$I$16</f>
        <v>nicht-bio</v>
      </c>
      <c r="CH18" s="252" t="str">
        <f>Codierung!$I$14</f>
        <v>bio</v>
      </c>
      <c r="CI18" s="252" t="str">
        <f>Codierung!$I$16</f>
        <v>nicht-bio</v>
      </c>
      <c r="CJ18" s="252"/>
      <c r="CL18" s="320" t="str">
        <f>Codierung!$I$14</f>
        <v>bio</v>
      </c>
      <c r="CM18" s="320" t="str">
        <f>Codierung!$I$16</f>
        <v>nicht-bio</v>
      </c>
      <c r="CN18" s="489"/>
      <c r="CO18" s="252" t="str">
        <f>Codierung!$I$14</f>
        <v>bio</v>
      </c>
      <c r="CP18" s="252" t="str">
        <f>Codierung!$I$16</f>
        <v>nicht-bio</v>
      </c>
      <c r="CQ18" s="320" t="str">
        <f>Codierung!$I$14</f>
        <v>bio</v>
      </c>
      <c r="CR18" s="320" t="str">
        <f>Codierung!$I$16</f>
        <v>nicht-bio</v>
      </c>
      <c r="CS18" s="252" t="str">
        <f>Codierung!$I$14</f>
        <v>bio</v>
      </c>
      <c r="CT18" s="252" t="str">
        <f>Codierung!$I$16</f>
        <v>nicht-bio</v>
      </c>
      <c r="CU18" s="320" t="str">
        <f>Codierung!$I$14</f>
        <v>bio</v>
      </c>
      <c r="CV18" s="320" t="str">
        <f>Codierung!$I$16</f>
        <v>nicht-bio</v>
      </c>
      <c r="CW18" s="489"/>
      <c r="CX18" s="252" t="str">
        <f>Codierung!$I$14</f>
        <v>bio</v>
      </c>
      <c r="CY18" s="252" t="str">
        <f>Codierung!$I$16</f>
        <v>nicht-bio</v>
      </c>
      <c r="CZ18" s="320" t="str">
        <f>Codierung!$I$14</f>
        <v>bio</v>
      </c>
      <c r="DA18" s="320" t="str">
        <f>Codierung!$I$16</f>
        <v>nicht-bio</v>
      </c>
      <c r="DB18" s="489"/>
      <c r="DC18" s="252" t="str">
        <f>Codierung!$I$14</f>
        <v>bio</v>
      </c>
      <c r="DD18" s="252" t="str">
        <f>Codierung!$I$16</f>
        <v>nicht-bio</v>
      </c>
      <c r="DE18" s="320" t="str">
        <f>Codierung!$I$14</f>
        <v>bio</v>
      </c>
      <c r="DF18" s="320" t="str">
        <f>Codierung!$I$16</f>
        <v>nicht-bio</v>
      </c>
      <c r="DG18" s="252" t="str">
        <f>Codierung!$I$14</f>
        <v>bio</v>
      </c>
      <c r="DH18" s="252" t="str">
        <f>Codierung!$I$16</f>
        <v>nicht-bio</v>
      </c>
      <c r="DI18" s="320" t="str">
        <f>Codierung!$I$14</f>
        <v>bio</v>
      </c>
      <c r="DJ18" s="320" t="str">
        <f>Codierung!$I$16</f>
        <v>nicht-bio</v>
      </c>
      <c r="DK18" s="252" t="str">
        <f>Codierung!$I$14</f>
        <v>bio</v>
      </c>
      <c r="DL18" s="252" t="str">
        <f>Codierung!$I$16</f>
        <v>nicht-bio</v>
      </c>
      <c r="DM18" s="320" t="str">
        <f>Codierung!$I$14</f>
        <v>bio</v>
      </c>
      <c r="DN18" s="320" t="str">
        <f>Codierung!$I$16</f>
        <v>nicht-bio</v>
      </c>
      <c r="DO18" s="252" t="str">
        <f>Codierung!$I$14</f>
        <v>bio</v>
      </c>
      <c r="DP18" s="252" t="str">
        <f>Codierung!$I$16</f>
        <v>nicht-bio</v>
      </c>
      <c r="DQ18" s="320" t="str">
        <f>Codierung!$I$14</f>
        <v>bio</v>
      </c>
      <c r="DR18" s="320" t="str">
        <f>Codierung!$I$16</f>
        <v>nicht-bio</v>
      </c>
      <c r="DS18" s="252" t="str">
        <f>Codierung!$I$14</f>
        <v>bio</v>
      </c>
      <c r="DT18" s="252" t="str">
        <f>Codierung!$I$16</f>
        <v>nicht-bio</v>
      </c>
      <c r="DU18" s="489"/>
      <c r="DV18" s="320" t="str">
        <f>Codierung!$I$14</f>
        <v>bio</v>
      </c>
      <c r="DW18" s="320" t="str">
        <f>Codierung!$I$16</f>
        <v>nicht-bio</v>
      </c>
      <c r="DX18" s="252" t="str">
        <f>Codierung!$I$14</f>
        <v>bio</v>
      </c>
      <c r="DY18" s="252" t="str">
        <f>Codierung!$I$16</f>
        <v>nicht-bio</v>
      </c>
      <c r="DZ18" s="320" t="str">
        <f>Codierung!$I$14</f>
        <v>bio</v>
      </c>
      <c r="EA18" s="320" t="str">
        <f>Codierung!$I$16</f>
        <v>nicht-bio</v>
      </c>
      <c r="EB18" s="252" t="str">
        <f>Codierung!$I$14</f>
        <v>bio</v>
      </c>
      <c r="EC18" s="252" t="str">
        <f>Codierung!$I$16</f>
        <v>nicht-bio</v>
      </c>
      <c r="ED18" s="320" t="str">
        <f>Codierung!$I$14</f>
        <v>bio</v>
      </c>
      <c r="EE18" s="320" t="str">
        <f>Codierung!$I$16</f>
        <v>nicht-bio</v>
      </c>
      <c r="EF18" s="252" t="str">
        <f>Codierung!$I$14</f>
        <v>bio</v>
      </c>
      <c r="EG18" s="252" t="str">
        <f>Codierung!$I$16</f>
        <v>nicht-bio</v>
      </c>
      <c r="EH18" s="489"/>
      <c r="EI18" s="320" t="str">
        <f>Codierung!$I$14</f>
        <v>bio</v>
      </c>
      <c r="EJ18" s="320" t="str">
        <f>Codierung!$I$16</f>
        <v>nicht-bio</v>
      </c>
      <c r="EK18" s="252" t="str">
        <f>Codierung!$I$14</f>
        <v>bio</v>
      </c>
      <c r="EL18" s="252" t="str">
        <f>Codierung!$I$16</f>
        <v>nicht-bio</v>
      </c>
      <c r="EM18" s="320" t="str">
        <f>Codierung!$I$14</f>
        <v>bio</v>
      </c>
      <c r="EN18" s="320" t="str">
        <f>Codierung!$I$16</f>
        <v>nicht-bio</v>
      </c>
      <c r="EO18" s="252" t="str">
        <f>Codierung!$I$14</f>
        <v>bio</v>
      </c>
      <c r="EP18" s="252" t="str">
        <f>Codierung!$I$16</f>
        <v>nicht-bio</v>
      </c>
      <c r="EQ18" s="320" t="str">
        <f>Codierung!$I$14</f>
        <v>bio</v>
      </c>
      <c r="ER18" s="320" t="str">
        <f>Codierung!$I$16</f>
        <v>nicht-bio</v>
      </c>
      <c r="ES18" s="252"/>
      <c r="ET18" s="252" t="str">
        <f>Codierung!$I$14</f>
        <v>bio</v>
      </c>
      <c r="EU18" s="252" t="str">
        <f>Codierung!$I$16</f>
        <v>nicht-bio</v>
      </c>
      <c r="EV18" s="320" t="str">
        <f>Codierung!$I$14</f>
        <v>bio</v>
      </c>
      <c r="EW18" s="320" t="str">
        <f>Codierung!$I$16</f>
        <v>nicht-bio</v>
      </c>
      <c r="EX18" s="252" t="str">
        <f>Codierung!$I$14</f>
        <v>bio</v>
      </c>
      <c r="EY18" s="252" t="str">
        <f>Codierung!$I$16</f>
        <v>nicht-bio</v>
      </c>
      <c r="EZ18" s="320" t="str">
        <f>Codierung!$I$14</f>
        <v>bio</v>
      </c>
      <c r="FA18" s="320" t="str">
        <f>Codierung!$I$16</f>
        <v>nicht-bio</v>
      </c>
      <c r="FB18" s="252" t="str">
        <f>Codierung!$I$14</f>
        <v>bio</v>
      </c>
      <c r="FC18" s="252" t="str">
        <f>Codierung!$I$16</f>
        <v>nicht-bio</v>
      </c>
      <c r="FD18" s="320" t="str">
        <f>Codierung!$I$14</f>
        <v>bio</v>
      </c>
      <c r="FE18" s="320" t="str">
        <f>Codierung!$I$16</f>
        <v>nicht-bio</v>
      </c>
      <c r="FF18" s="252" t="str">
        <f>Codierung!$I$14</f>
        <v>bio</v>
      </c>
      <c r="FG18" s="252" t="str">
        <f>Codierung!$I$16</f>
        <v>nicht-bio</v>
      </c>
      <c r="FH18" s="320" t="str">
        <f>Codierung!$I$14</f>
        <v>bio</v>
      </c>
      <c r="FI18" s="320" t="str">
        <f>Codierung!$I$16</f>
        <v>nicht-bio</v>
      </c>
      <c r="FJ18" s="252" t="str">
        <f>Codierung!$I$14</f>
        <v>bio</v>
      </c>
      <c r="FK18" s="252" t="str">
        <f>Codierung!$I$16</f>
        <v>nicht-bio</v>
      </c>
      <c r="FL18" s="320" t="str">
        <f>Codierung!$I$14</f>
        <v>bio</v>
      </c>
      <c r="FM18" s="320" t="str">
        <f>Codierung!$I$16</f>
        <v>nicht-bio</v>
      </c>
    </row>
    <row r="19" spans="1:169" s="261" customFormat="1" ht="12.75" customHeight="1" x14ac:dyDescent="0.2">
      <c r="A19" s="250"/>
      <c r="B19" s="250"/>
      <c r="C19" s="250"/>
      <c r="D19" s="321" t="str">
        <f>Codierung!$I$119</f>
        <v>CHF/kg</v>
      </c>
      <c r="E19" s="321" t="str">
        <f>Codierung!$I$119</f>
        <v>CHF/kg</v>
      </c>
      <c r="F19" s="271" t="str">
        <f>Codierung!$I$119</f>
        <v>CHF/kg</v>
      </c>
      <c r="G19" s="284"/>
      <c r="H19" s="321" t="str">
        <f>Codierung!$I$119</f>
        <v>CHF/kg</v>
      </c>
      <c r="I19" s="321"/>
      <c r="J19" s="251"/>
      <c r="K19" s="271" t="str">
        <f>Codierung!$I$119</f>
        <v>CHF/kg</v>
      </c>
      <c r="L19" s="271" t="str">
        <f>Codierung!$I$119</f>
        <v>CHF/kg</v>
      </c>
      <c r="M19" s="251"/>
      <c r="N19" s="321" t="str">
        <f>Codierung!$I$119</f>
        <v>CHF/kg</v>
      </c>
      <c r="O19" s="321" t="str">
        <f>Codierung!$I$119</f>
        <v>CHF/kg</v>
      </c>
      <c r="P19" s="251"/>
      <c r="Q19" s="271" t="str">
        <f>Codierung!$I$119</f>
        <v>CHF/kg</v>
      </c>
      <c r="R19" s="271" t="str">
        <f>Codierung!$I$119</f>
        <v>CHF/kg</v>
      </c>
      <c r="S19" s="251"/>
      <c r="T19" s="251"/>
      <c r="U19" s="251"/>
      <c r="V19" s="499" t="str">
        <f>Codierung!I142</f>
        <v>Anzahl Wochen</v>
      </c>
      <c r="W19" s="321" t="str">
        <f>Codierung!$I$119</f>
        <v>CHF/kg</v>
      </c>
      <c r="X19" s="321" t="str">
        <f>Codierung!$I$119</f>
        <v>CHF/kg</v>
      </c>
      <c r="Y19" s="271" t="str">
        <f>Codierung!$I$119</f>
        <v>CHF/kg</v>
      </c>
      <c r="Z19" s="271" t="str">
        <f>Codierung!$I$119</f>
        <v>CHF/kg</v>
      </c>
      <c r="AA19" s="321" t="str">
        <f>Codierung!$I$119</f>
        <v>CHF/kg</v>
      </c>
      <c r="AB19" s="321" t="str">
        <f>Codierung!$I$119</f>
        <v>CHF/kg</v>
      </c>
      <c r="AC19" s="491"/>
      <c r="AD19" s="271" t="str">
        <f>Codierung!$I$119</f>
        <v>CHF/kg</v>
      </c>
      <c r="AE19" s="271" t="str">
        <f>Codierung!$I$119</f>
        <v>CHF/kg</v>
      </c>
      <c r="AF19" s="491"/>
      <c r="AG19" s="321" t="str">
        <f>Codierung!$I$119</f>
        <v>CHF/kg</v>
      </c>
      <c r="AH19" s="321" t="str">
        <f>Codierung!$I$119</f>
        <v>CHF/kg</v>
      </c>
      <c r="AI19" s="271" t="str">
        <f>Codierung!$I$119</f>
        <v>CHF/kg</v>
      </c>
      <c r="AJ19" s="271" t="str">
        <f>Codierung!$I$119</f>
        <v>CHF/kg</v>
      </c>
      <c r="AK19" s="321" t="str">
        <f>Codierung!$I$119</f>
        <v>CHF/kg</v>
      </c>
      <c r="AL19" s="321" t="str">
        <f>Codierung!$I$119</f>
        <v>CHF/kg</v>
      </c>
      <c r="AM19" s="271" t="str">
        <f>Codierung!$I$119</f>
        <v>CHF/kg</v>
      </c>
      <c r="AN19" s="271" t="str">
        <f>Codierung!$I$119</f>
        <v>CHF/kg</v>
      </c>
      <c r="AO19" s="321" t="str">
        <f>Codierung!$I$119</f>
        <v>CHF/kg</v>
      </c>
      <c r="AP19" s="321" t="str">
        <f>Codierung!$I$119</f>
        <v>CHF/kg</v>
      </c>
      <c r="AQ19" s="271" t="str">
        <f>Codierung!$I$119</f>
        <v>CHF/kg</v>
      </c>
      <c r="AR19" s="271" t="str">
        <f>Codierung!$I$119</f>
        <v>CHF/kg</v>
      </c>
      <c r="AS19" s="321" t="str">
        <f>Codierung!$I$119</f>
        <v>CHF/kg</v>
      </c>
      <c r="AT19" s="321" t="str">
        <f>Codierung!$I$119</f>
        <v>CHF/kg</v>
      </c>
      <c r="AU19" s="271" t="str">
        <f>Codierung!$I$119</f>
        <v>CHF/kg</v>
      </c>
      <c r="AV19" s="271" t="str">
        <f>Codierung!$I$119</f>
        <v>CHF/kg</v>
      </c>
      <c r="AW19" s="491"/>
      <c r="AX19" s="321" t="str">
        <f>Codierung!$I$119</f>
        <v>CHF/kg</v>
      </c>
      <c r="AY19" s="321" t="str">
        <f>Codierung!$I$119</f>
        <v>CHF/kg</v>
      </c>
      <c r="AZ19" s="271" t="str">
        <f>Codierung!$I$119</f>
        <v>CHF/kg</v>
      </c>
      <c r="BA19" s="271" t="str">
        <f>Codierung!$I$119</f>
        <v>CHF/kg</v>
      </c>
      <c r="BB19" s="321" t="str">
        <f>Codierung!$I$119</f>
        <v>CHF/kg</v>
      </c>
      <c r="BC19" s="321" t="str">
        <f>Codierung!$I$119</f>
        <v>CHF/kg</v>
      </c>
      <c r="BD19" s="271" t="str">
        <f>Codierung!$I$119</f>
        <v>CHF/kg</v>
      </c>
      <c r="BE19" s="271" t="str">
        <f>Codierung!$I$119</f>
        <v>CHF/kg</v>
      </c>
      <c r="BF19" s="321" t="str">
        <f>Codierung!$I$119</f>
        <v>CHF/kg</v>
      </c>
      <c r="BG19" s="321" t="str">
        <f>Codierung!$I$119</f>
        <v>CHF/kg</v>
      </c>
      <c r="BH19" s="491"/>
      <c r="BI19" s="271" t="str">
        <f>Codierung!$I$119</f>
        <v>CHF/kg</v>
      </c>
      <c r="BJ19" s="271" t="str">
        <f>Codierung!$I$119</f>
        <v>CHF/kg</v>
      </c>
      <c r="BK19" s="321" t="str">
        <f>Codierung!$I$119</f>
        <v>CHF/kg</v>
      </c>
      <c r="BL19" s="321" t="str">
        <f>Codierung!$I$119</f>
        <v>CHF/kg</v>
      </c>
      <c r="BM19" s="271" t="str">
        <f>Codierung!$I$119</f>
        <v>CHF/kg</v>
      </c>
      <c r="BN19" s="271" t="str">
        <f>Codierung!$I$119</f>
        <v>CHF/kg</v>
      </c>
      <c r="BO19" s="321" t="str">
        <f>Codierung!$I$119</f>
        <v>CHF/kg</v>
      </c>
      <c r="BP19" s="321" t="str">
        <f>Codierung!$I$119</f>
        <v>CHF/kg</v>
      </c>
      <c r="BQ19" s="251"/>
      <c r="BR19" s="271" t="str">
        <f>Codierung!$I$119</f>
        <v>CHF/kg</v>
      </c>
      <c r="BS19" s="271" t="str">
        <f>Codierung!$I$119</f>
        <v>CHF/kg</v>
      </c>
      <c r="BT19" s="321" t="str">
        <f>Codierung!$I$119</f>
        <v>CHF/kg</v>
      </c>
      <c r="BU19" s="321" t="str">
        <f>Codierung!$I$119</f>
        <v>CHF/kg</v>
      </c>
      <c r="BV19" s="271" t="str">
        <f>Codierung!$I$119</f>
        <v>CHF/kg</v>
      </c>
      <c r="BW19" s="271" t="str">
        <f>Codierung!$I$119</f>
        <v>CHF/kg</v>
      </c>
      <c r="BX19" s="321" t="str">
        <f>Codierung!$I$119</f>
        <v>CHF/kg</v>
      </c>
      <c r="BY19" s="321" t="str">
        <f>Codierung!$I$119</f>
        <v>CHF/kg</v>
      </c>
      <c r="BZ19" s="271" t="str">
        <f>Codierung!$I$119</f>
        <v>CHF/kg</v>
      </c>
      <c r="CA19" s="271" t="str">
        <f>Codierung!$I$119</f>
        <v>CHF/kg</v>
      </c>
      <c r="CB19" s="321" t="str">
        <f>Codierung!$I$119</f>
        <v>CHF/kg</v>
      </c>
      <c r="CC19" s="321" t="str">
        <f>Codierung!$I$119</f>
        <v>CHF/kg</v>
      </c>
      <c r="CD19" s="271" t="str">
        <f>Codierung!$I$119</f>
        <v>CHF/kg</v>
      </c>
      <c r="CE19" s="271" t="str">
        <f>Codierung!$I$119</f>
        <v>CHF/kg</v>
      </c>
      <c r="CF19" s="321" t="str">
        <f>Codierung!$I$119</f>
        <v>CHF/kg</v>
      </c>
      <c r="CG19" s="321" t="str">
        <f>Codierung!$I$119</f>
        <v>CHF/kg</v>
      </c>
      <c r="CH19" s="271" t="str">
        <f>Codierung!$I$119</f>
        <v>CHF/kg</v>
      </c>
      <c r="CI19" s="271" t="str">
        <f>Codierung!$I$119</f>
        <v>CHF/kg</v>
      </c>
      <c r="CJ19" s="251"/>
      <c r="CK19" s="499" t="str">
        <f>Codierung!I142</f>
        <v>Anzahl Wochen</v>
      </c>
      <c r="CL19" s="321" t="str">
        <f>Codierung!$I$126</f>
        <v>t</v>
      </c>
      <c r="CM19" s="321" t="str">
        <f>Codierung!$I$126</f>
        <v>t</v>
      </c>
      <c r="CN19" s="491"/>
      <c r="CO19" s="271" t="str">
        <f>Codierung!$I$126</f>
        <v>t</v>
      </c>
      <c r="CP19" s="271" t="str">
        <f>Codierung!$I$126</f>
        <v>t</v>
      </c>
      <c r="CQ19" s="321" t="str">
        <f>Codierung!$I$126</f>
        <v>t</v>
      </c>
      <c r="CR19" s="321" t="str">
        <f>Codierung!$I$126</f>
        <v>t</v>
      </c>
      <c r="CS19" s="271" t="str">
        <f>Codierung!$I$126</f>
        <v>t</v>
      </c>
      <c r="CT19" s="271" t="str">
        <f>Codierung!$I$126</f>
        <v>t</v>
      </c>
      <c r="CU19" s="321" t="str">
        <f>Codierung!$I$126</f>
        <v>t</v>
      </c>
      <c r="CV19" s="321" t="str">
        <f>Codierung!$I$126</f>
        <v>t</v>
      </c>
      <c r="CW19" s="491"/>
      <c r="CX19" s="271" t="str">
        <f>Codierung!$I$126</f>
        <v>t</v>
      </c>
      <c r="CY19" s="271" t="str">
        <f>Codierung!$I$126</f>
        <v>t</v>
      </c>
      <c r="CZ19" s="321" t="str">
        <f>Codierung!$I$126</f>
        <v>t</v>
      </c>
      <c r="DA19" s="321" t="str">
        <f>Codierung!$I$126</f>
        <v>t</v>
      </c>
      <c r="DB19" s="489"/>
      <c r="DC19" s="271" t="str">
        <f>Codierung!$I$126</f>
        <v>t</v>
      </c>
      <c r="DD19" s="271" t="str">
        <f>Codierung!$I$126</f>
        <v>t</v>
      </c>
      <c r="DE19" s="321" t="str">
        <f>Codierung!$I$126</f>
        <v>t</v>
      </c>
      <c r="DF19" s="321" t="str">
        <f>Codierung!$I$126</f>
        <v>t</v>
      </c>
      <c r="DG19" s="271" t="str">
        <f>Codierung!$I$126</f>
        <v>t</v>
      </c>
      <c r="DH19" s="271" t="str">
        <f>Codierung!$I$126</f>
        <v>t</v>
      </c>
      <c r="DI19" s="321" t="str">
        <f>Codierung!$I$126</f>
        <v>t</v>
      </c>
      <c r="DJ19" s="321" t="str">
        <f>Codierung!$I$126</f>
        <v>t</v>
      </c>
      <c r="DK19" s="271" t="str">
        <f>Codierung!$I$126</f>
        <v>t</v>
      </c>
      <c r="DL19" s="271" t="str">
        <f>Codierung!$I$126</f>
        <v>t</v>
      </c>
      <c r="DM19" s="321" t="str">
        <f>Codierung!$I$126</f>
        <v>t</v>
      </c>
      <c r="DN19" s="321" t="str">
        <f>Codierung!$I$126</f>
        <v>t</v>
      </c>
      <c r="DO19" s="271" t="str">
        <f>Codierung!$I$126</f>
        <v>t</v>
      </c>
      <c r="DP19" s="271" t="str">
        <f>Codierung!$I$126</f>
        <v>t</v>
      </c>
      <c r="DQ19" s="321" t="str">
        <f>Codierung!$I$126</f>
        <v>t</v>
      </c>
      <c r="DR19" s="321" t="str">
        <f>Codierung!$I$126</f>
        <v>t</v>
      </c>
      <c r="DS19" s="271" t="str">
        <f>Codierung!$I$126</f>
        <v>t</v>
      </c>
      <c r="DT19" s="271" t="str">
        <f>Codierung!$I$126</f>
        <v>t</v>
      </c>
      <c r="DU19" s="491"/>
      <c r="DV19" s="321" t="str">
        <f>Codierung!$I$126</f>
        <v>t</v>
      </c>
      <c r="DW19" s="321" t="str">
        <f>Codierung!$I$126</f>
        <v>t</v>
      </c>
      <c r="DX19" s="271" t="str">
        <f>Codierung!$I$126</f>
        <v>t</v>
      </c>
      <c r="DY19" s="271" t="str">
        <f>Codierung!$I$126</f>
        <v>t</v>
      </c>
      <c r="DZ19" s="321" t="str">
        <f>Codierung!$I$126</f>
        <v>t</v>
      </c>
      <c r="EA19" s="321" t="str">
        <f>Codierung!$I$126</f>
        <v>t</v>
      </c>
      <c r="EB19" s="271" t="str">
        <f>Codierung!$I$126</f>
        <v>t</v>
      </c>
      <c r="EC19" s="271" t="str">
        <f>Codierung!$I$126</f>
        <v>t</v>
      </c>
      <c r="ED19" s="321" t="str">
        <f>Codierung!$I$126</f>
        <v>t</v>
      </c>
      <c r="EE19" s="321" t="str">
        <f>Codierung!$I$126</f>
        <v>t</v>
      </c>
      <c r="EF19" s="271" t="str">
        <f>Codierung!$I$126</f>
        <v>t</v>
      </c>
      <c r="EG19" s="271" t="str">
        <f>Codierung!$I$126</f>
        <v>t</v>
      </c>
      <c r="EH19" s="491"/>
      <c r="EI19" s="321" t="str">
        <f>Codierung!$I$126</f>
        <v>t</v>
      </c>
      <c r="EJ19" s="321" t="str">
        <f>Codierung!$I$126</f>
        <v>t</v>
      </c>
      <c r="EK19" s="271" t="str">
        <f>Codierung!$I$126</f>
        <v>t</v>
      </c>
      <c r="EL19" s="271" t="str">
        <f>Codierung!$I$126</f>
        <v>t</v>
      </c>
      <c r="EM19" s="321" t="str">
        <f>Codierung!$I$126</f>
        <v>t</v>
      </c>
      <c r="EN19" s="321" t="str">
        <f>Codierung!$I$126</f>
        <v>t</v>
      </c>
      <c r="EO19" s="271" t="str">
        <f>Codierung!$I$126</f>
        <v>t</v>
      </c>
      <c r="EP19" s="271" t="str">
        <f>Codierung!$I$126</f>
        <v>t</v>
      </c>
      <c r="EQ19" s="321" t="str">
        <f>Codierung!$I$126</f>
        <v>t</v>
      </c>
      <c r="ER19" s="321" t="str">
        <f>Codierung!$I$126</f>
        <v>t</v>
      </c>
      <c r="ES19" s="251"/>
      <c r="ET19" s="271" t="str">
        <f>Codierung!$I$126</f>
        <v>t</v>
      </c>
      <c r="EU19" s="271" t="str">
        <f>Codierung!$I$126</f>
        <v>t</v>
      </c>
      <c r="EV19" s="321" t="str">
        <f>Codierung!$I$126</f>
        <v>t</v>
      </c>
      <c r="EW19" s="321" t="str">
        <f>Codierung!$I$126</f>
        <v>t</v>
      </c>
      <c r="EX19" s="271" t="str">
        <f>Codierung!$I$126</f>
        <v>t</v>
      </c>
      <c r="EY19" s="271" t="str">
        <f>Codierung!$I$126</f>
        <v>t</v>
      </c>
      <c r="EZ19" s="321" t="str">
        <f>Codierung!$I$126</f>
        <v>t</v>
      </c>
      <c r="FA19" s="321" t="str">
        <f>Codierung!$I$126</f>
        <v>t</v>
      </c>
      <c r="FB19" s="271" t="str">
        <f>Codierung!$I$126</f>
        <v>t</v>
      </c>
      <c r="FC19" s="271" t="str">
        <f>Codierung!$I$126</f>
        <v>t</v>
      </c>
      <c r="FD19" s="321" t="str">
        <f>Codierung!$I$126</f>
        <v>t</v>
      </c>
      <c r="FE19" s="321" t="str">
        <f>Codierung!$I$126</f>
        <v>t</v>
      </c>
      <c r="FF19" s="271" t="str">
        <f>Codierung!$I$126</f>
        <v>t</v>
      </c>
      <c r="FG19" s="271" t="str">
        <f>Codierung!$I$126</f>
        <v>t</v>
      </c>
      <c r="FH19" s="321" t="str">
        <f>Codierung!$I$126</f>
        <v>t</v>
      </c>
      <c r="FI19" s="321" t="str">
        <f>Codierung!$I$126</f>
        <v>t</v>
      </c>
      <c r="FJ19" s="271" t="str">
        <f>Codierung!$I$126</f>
        <v>t</v>
      </c>
      <c r="FK19" s="271" t="str">
        <f>Codierung!$I$126</f>
        <v>t</v>
      </c>
      <c r="FL19" s="321" t="str">
        <f>Codierung!$I$126</f>
        <v>t</v>
      </c>
      <c r="FM19" s="321" t="str">
        <f>Codierung!$I$126</f>
        <v>t</v>
      </c>
    </row>
    <row r="20" spans="1:169" s="261" customFormat="1" ht="12.75" customHeight="1" x14ac:dyDescent="0.2">
      <c r="A20" s="402" t="str">
        <f>Codierung!I227</f>
        <v>Aktuell</v>
      </c>
      <c r="B20" s="218">
        <f>U20</f>
        <v>45323</v>
      </c>
      <c r="C20" s="621">
        <f>C24</f>
        <v>45017</v>
      </c>
      <c r="D20" s="466" t="str">
        <f t="shared" ref="D20:R21" si="0">D24</f>
        <v>-</v>
      </c>
      <c r="E20" s="466" t="str">
        <f t="shared" si="0"/>
        <v>-</v>
      </c>
      <c r="F20" s="448" t="str">
        <f t="shared" si="0"/>
        <v>-</v>
      </c>
      <c r="G20" s="448"/>
      <c r="H20" s="466" t="str">
        <f t="shared" si="0"/>
        <v>-</v>
      </c>
      <c r="I20" s="466">
        <f t="shared" si="0"/>
        <v>0</v>
      </c>
      <c r="J20" s="448"/>
      <c r="K20" s="448" t="str">
        <f t="shared" si="0"/>
        <v>-</v>
      </c>
      <c r="L20" s="448" t="str">
        <f t="shared" si="0"/>
        <v>-</v>
      </c>
      <c r="M20" s="448"/>
      <c r="N20" s="466" t="str">
        <f t="shared" si="0"/>
        <v>-</v>
      </c>
      <c r="O20" s="466" t="str">
        <f t="shared" si="0"/>
        <v>-</v>
      </c>
      <c r="P20" s="448"/>
      <c r="Q20" s="448" t="str">
        <f t="shared" si="0"/>
        <v>-</v>
      </c>
      <c r="R20" s="448" t="str">
        <f t="shared" si="0"/>
        <v>-</v>
      </c>
      <c r="S20" s="448"/>
      <c r="T20" s="402" t="str">
        <f>Codierung!I227</f>
        <v>Aktuell</v>
      </c>
      <c r="U20" s="218">
        <f>U24</f>
        <v>45323</v>
      </c>
      <c r="V20" s="450" t="str">
        <f>V$24</f>
        <v>4 W 05-08/24</v>
      </c>
      <c r="W20" s="530">
        <f t="shared" ref="W20:AB20" si="1">W$24</f>
        <v>53.728657069093771</v>
      </c>
      <c r="X20" s="530">
        <f t="shared" si="1"/>
        <v>42.818612833787633</v>
      </c>
      <c r="Y20" s="531">
        <f t="shared" si="1"/>
        <v>59.532133676092542</v>
      </c>
      <c r="Z20" s="531">
        <f t="shared" si="1"/>
        <v>60.119279952418125</v>
      </c>
      <c r="AA20" s="530">
        <f t="shared" si="1"/>
        <v>89.960953011250822</v>
      </c>
      <c r="AB20" s="530">
        <f t="shared" si="1"/>
        <v>73.195007683460759</v>
      </c>
      <c r="AC20" s="532"/>
      <c r="AD20" s="531">
        <f>AD$24</f>
        <v>41.357554227891704</v>
      </c>
      <c r="AE20" s="531">
        <f>AE$24</f>
        <v>44.781710989740183</v>
      </c>
      <c r="AF20" s="532"/>
      <c r="AG20" s="530">
        <f t="shared" ref="AG20:AV20" si="2">AG$24</f>
        <v>39.47038095238095</v>
      </c>
      <c r="AH20" s="530">
        <f t="shared" si="2"/>
        <v>40.512953384277402</v>
      </c>
      <c r="AI20" s="531">
        <f t="shared" si="2"/>
        <v>75.344663473809064</v>
      </c>
      <c r="AJ20" s="531">
        <f t="shared" si="2"/>
        <v>51.687796446257565</v>
      </c>
      <c r="AK20" s="530" t="s">
        <v>1430</v>
      </c>
      <c r="AL20" s="530">
        <f t="shared" si="2"/>
        <v>65.049171571641921</v>
      </c>
      <c r="AM20" s="531">
        <f t="shared" si="2"/>
        <v>38.820248360994626</v>
      </c>
      <c r="AN20" s="531">
        <f t="shared" si="2"/>
        <v>31.693722266291008</v>
      </c>
      <c r="AO20" s="530">
        <f t="shared" si="2"/>
        <v>22.693257072961494</v>
      </c>
      <c r="AP20" s="530">
        <f t="shared" si="2"/>
        <v>17.461467839791421</v>
      </c>
      <c r="AQ20" s="531">
        <f t="shared" si="2"/>
        <v>31.668389461537711</v>
      </c>
      <c r="AR20" s="531">
        <f t="shared" si="2"/>
        <v>25.154449565864507</v>
      </c>
      <c r="AS20" s="530">
        <f t="shared" si="2"/>
        <v>34.56073667711599</v>
      </c>
      <c r="AT20" s="530">
        <f t="shared" si="2"/>
        <v>21.2098118056707</v>
      </c>
      <c r="AU20" s="531">
        <f t="shared" si="2"/>
        <v>57.016399614342774</v>
      </c>
      <c r="AV20" s="531">
        <f t="shared" si="2"/>
        <v>46.723454326283999</v>
      </c>
      <c r="AW20" s="532"/>
      <c r="AX20" s="530">
        <f t="shared" ref="AX20:BG20" si="3">AX$24</f>
        <v>14.811108772299109</v>
      </c>
      <c r="AY20" s="530">
        <f t="shared" si="3"/>
        <v>16.89065427493972</v>
      </c>
      <c r="AZ20" s="531">
        <f t="shared" si="3"/>
        <v>58.711700211985132</v>
      </c>
      <c r="BA20" s="531">
        <f t="shared" si="3"/>
        <v>34.702499497909479</v>
      </c>
      <c r="BB20" s="530">
        <f t="shared" si="3"/>
        <v>21.37844400859251</v>
      </c>
      <c r="BC20" s="530">
        <f t="shared" si="3"/>
        <v>15.410195555938381</v>
      </c>
      <c r="BD20" s="531">
        <f t="shared" si="3"/>
        <v>28.321358899938144</v>
      </c>
      <c r="BE20" s="531">
        <f t="shared" si="3"/>
        <v>14.682870530780436</v>
      </c>
      <c r="BF20" s="530">
        <f t="shared" si="3"/>
        <v>30.112252050930195</v>
      </c>
      <c r="BG20" s="530">
        <f t="shared" si="3"/>
        <v>21.957225696337435</v>
      </c>
      <c r="BH20" s="532"/>
      <c r="BI20" s="531">
        <f t="shared" ref="BI20:BP20" si="4">BI$24</f>
        <v>54.864257742969031</v>
      </c>
      <c r="BJ20" s="531">
        <f t="shared" si="4"/>
        <v>21.787383319886011</v>
      </c>
      <c r="BK20" s="530">
        <f t="shared" si="4"/>
        <v>16.53779920785259</v>
      </c>
      <c r="BL20" s="530">
        <f t="shared" si="4"/>
        <v>8.0369510250784995</v>
      </c>
      <c r="BM20" s="531">
        <f t="shared" si="4"/>
        <v>18.696654833183207</v>
      </c>
      <c r="BN20" s="531">
        <f t="shared" si="4"/>
        <v>10.991480889837874</v>
      </c>
      <c r="BO20" s="530">
        <f t="shared" si="4"/>
        <v>18.150747076205935</v>
      </c>
      <c r="BP20" s="530">
        <f t="shared" si="4"/>
        <v>10.332059954267866</v>
      </c>
      <c r="BQ20" s="531"/>
      <c r="BR20" s="531">
        <f t="shared" ref="BR20:CI20" si="5">BR$24</f>
        <v>28.957038487610152</v>
      </c>
      <c r="BS20" s="531">
        <f t="shared" si="5"/>
        <v>16.843302978266852</v>
      </c>
      <c r="BT20" s="530">
        <f t="shared" si="5"/>
        <v>19.094079918617489</v>
      </c>
      <c r="BU20" s="530">
        <f t="shared" si="5"/>
        <v>10.01394948808273</v>
      </c>
      <c r="BV20" s="531">
        <f t="shared" si="5"/>
        <v>73.81111890030175</v>
      </c>
      <c r="BW20" s="531">
        <f t="shared" si="5"/>
        <v>46.056182645856559</v>
      </c>
      <c r="BX20" s="530">
        <f t="shared" si="5"/>
        <v>51.70993100486421</v>
      </c>
      <c r="BY20" s="530">
        <f t="shared" si="5"/>
        <v>33.287600281702289</v>
      </c>
      <c r="BZ20" s="531">
        <f t="shared" si="5"/>
        <v>28.155215608867294</v>
      </c>
      <c r="CA20" s="531">
        <f t="shared" si="5"/>
        <v>21.090451693030474</v>
      </c>
      <c r="CB20" s="530">
        <f t="shared" si="5"/>
        <v>48.659470274983647</v>
      </c>
      <c r="CC20" s="530">
        <f t="shared" si="5"/>
        <v>24.013693367759657</v>
      </c>
      <c r="CD20" s="531">
        <f t="shared" si="5"/>
        <v>32.937541706450958</v>
      </c>
      <c r="CE20" s="531">
        <f t="shared" si="5"/>
        <v>22.556186442358747</v>
      </c>
      <c r="CF20" s="530">
        <f t="shared" si="5"/>
        <v>86.368116318777723</v>
      </c>
      <c r="CG20" s="530">
        <f t="shared" si="5"/>
        <v>66.493927681060768</v>
      </c>
      <c r="CH20" s="531">
        <f t="shared" si="5"/>
        <v>24.341607167219973</v>
      </c>
      <c r="CI20" s="531">
        <f t="shared" si="5"/>
        <v>10.837065977850743</v>
      </c>
      <c r="CJ20" s="436" t="str">
        <f>LEFT(CK20,1)</f>
        <v>4</v>
      </c>
      <c r="CK20" s="450" t="str">
        <f t="shared" ref="CK20:ER20" si="6">CK$24</f>
        <v>4 W 05-08/24</v>
      </c>
      <c r="CL20" s="467">
        <f t="shared" si="6"/>
        <v>518.29119999999989</v>
      </c>
      <c r="CM20" s="467">
        <f>CM$24</f>
        <v>9619.0504000000019</v>
      </c>
      <c r="CN20" s="487"/>
      <c r="CO20" s="477">
        <f>CO$24</f>
        <v>6.4152000000000005</v>
      </c>
      <c r="CP20" s="477">
        <f t="shared" si="6"/>
        <v>226.00110000000001</v>
      </c>
      <c r="CQ20" s="476">
        <f t="shared" si="6"/>
        <v>2.2853000000000003</v>
      </c>
      <c r="CR20" s="476">
        <f t="shared" si="6"/>
        <v>32.797800000000002</v>
      </c>
      <c r="CS20" s="477">
        <f t="shared" si="6"/>
        <v>0.38900000000000001</v>
      </c>
      <c r="CT20" s="477">
        <f t="shared" si="6"/>
        <v>10.760400000000001</v>
      </c>
      <c r="CU20" s="476">
        <f t="shared" si="6"/>
        <v>1.5110000000000001</v>
      </c>
      <c r="CV20" s="476">
        <f t="shared" si="6"/>
        <v>41.387599999999999</v>
      </c>
      <c r="CW20" s="487"/>
      <c r="CX20" s="477">
        <f t="shared" si="6"/>
        <v>10.832699999999999</v>
      </c>
      <c r="CY20" s="477">
        <f t="shared" si="6"/>
        <v>175.1294</v>
      </c>
      <c r="CZ20" s="476">
        <f t="shared" si="6"/>
        <v>1.8579000000000001</v>
      </c>
      <c r="DA20" s="476">
        <f t="shared" si="6"/>
        <v>35.263800000000003</v>
      </c>
      <c r="DB20" s="489"/>
      <c r="DC20" s="477">
        <f t="shared" si="6"/>
        <v>268.52800000000002</v>
      </c>
      <c r="DD20" s="477">
        <f t="shared" si="6"/>
        <v>1939.7492999999995</v>
      </c>
      <c r="DE20" s="476">
        <f t="shared" si="6"/>
        <v>7.3500000000000005</v>
      </c>
      <c r="DF20" s="476">
        <f t="shared" si="6"/>
        <v>94.770600000000002</v>
      </c>
      <c r="DG20" s="477">
        <f t="shared" si="6"/>
        <v>6.6607000000000003</v>
      </c>
      <c r="DH20" s="477">
        <f t="shared" si="6"/>
        <v>89.961500000000001</v>
      </c>
      <c r="DI20" s="476">
        <f t="shared" si="6"/>
        <v>5.9018999999999995</v>
      </c>
      <c r="DJ20" s="476">
        <f t="shared" si="6"/>
        <v>56.914999999999999</v>
      </c>
      <c r="DK20" s="477">
        <f t="shared" si="6"/>
        <v>13.544800000000002</v>
      </c>
      <c r="DL20" s="477">
        <f t="shared" si="6"/>
        <v>71.731300000000005</v>
      </c>
      <c r="DM20" s="476">
        <f t="shared" si="6"/>
        <v>193.26769999999999</v>
      </c>
      <c r="DN20" s="476">
        <f t="shared" si="6"/>
        <v>1048.9251000000002</v>
      </c>
      <c r="DO20" s="477">
        <f t="shared" si="6"/>
        <v>10.312700000000001</v>
      </c>
      <c r="DP20" s="477">
        <f t="shared" si="6"/>
        <v>119.9971</v>
      </c>
      <c r="DQ20" s="476">
        <f t="shared" si="6"/>
        <v>2.552</v>
      </c>
      <c r="DR20" s="476">
        <f t="shared" si="6"/>
        <v>96.495999999999995</v>
      </c>
      <c r="DS20" s="477">
        <f t="shared" si="6"/>
        <v>10.890499999999999</v>
      </c>
      <c r="DT20" s="477">
        <f t="shared" si="6"/>
        <v>137.2945</v>
      </c>
      <c r="DU20" s="487"/>
      <c r="DV20" s="476">
        <f t="shared" si="6"/>
        <v>60.414900000000003</v>
      </c>
      <c r="DW20" s="476">
        <f t="shared" si="6"/>
        <v>1716.829</v>
      </c>
      <c r="DX20" s="477">
        <f t="shared" si="6"/>
        <v>7.6012000000000013</v>
      </c>
      <c r="DY20" s="477">
        <f t="shared" si="6"/>
        <v>242.63500000000005</v>
      </c>
      <c r="DZ20" s="476">
        <f t="shared" si="6"/>
        <v>4.3871000000000002</v>
      </c>
      <c r="EA20" s="476">
        <f t="shared" si="6"/>
        <v>109.542</v>
      </c>
      <c r="EB20" s="477">
        <f t="shared" si="6"/>
        <v>3.2121</v>
      </c>
      <c r="EC20" s="477">
        <f t="shared" si="6"/>
        <v>109.12990000000001</v>
      </c>
      <c r="ED20" s="476">
        <f t="shared" si="6"/>
        <v>6.3051000000000004</v>
      </c>
      <c r="EE20" s="476">
        <f t="shared" si="6"/>
        <v>279.9538</v>
      </c>
      <c r="EF20" s="477">
        <f t="shared" si="6"/>
        <v>23.5381</v>
      </c>
      <c r="EG20" s="477">
        <f t="shared" si="6"/>
        <v>336.95230000000004</v>
      </c>
      <c r="EH20" s="487"/>
      <c r="EI20" s="476">
        <f t="shared" si="6"/>
        <v>122.75200000000001</v>
      </c>
      <c r="EJ20" s="476">
        <f t="shared" si="6"/>
        <v>4486.4449999999997</v>
      </c>
      <c r="EK20" s="477">
        <f t="shared" si="6"/>
        <v>28.09</v>
      </c>
      <c r="EL20" s="477">
        <f t="shared" si="6"/>
        <v>1814.1159</v>
      </c>
      <c r="EM20" s="476">
        <f t="shared" si="6"/>
        <v>5.8070000000000004</v>
      </c>
      <c r="EN20" s="476">
        <f t="shared" si="6"/>
        <v>401.66680000000002</v>
      </c>
      <c r="EO20" s="477">
        <f t="shared" si="6"/>
        <v>56.619</v>
      </c>
      <c r="EP20" s="477">
        <f t="shared" si="6"/>
        <v>956.15620000000001</v>
      </c>
      <c r="EQ20" s="476">
        <f t="shared" si="6"/>
        <v>24.027000000000001</v>
      </c>
      <c r="ER20" s="476">
        <f t="shared" si="6"/>
        <v>599.00990000000002</v>
      </c>
      <c r="ES20" s="484"/>
      <c r="ET20" s="287">
        <f t="shared" ref="ET20:FB20" si="7">ET$24</f>
        <v>190.24850000000001</v>
      </c>
      <c r="EU20" s="287">
        <f t="shared" si="7"/>
        <v>6180.3930999999966</v>
      </c>
      <c r="EV20" s="478">
        <f t="shared" si="7"/>
        <v>6.6385000000000005</v>
      </c>
      <c r="EW20" s="478">
        <f t="shared" si="7"/>
        <v>736.14290000000017</v>
      </c>
      <c r="EX20" s="287">
        <f t="shared" si="7"/>
        <v>16.121400000000001</v>
      </c>
      <c r="EY20" s="287">
        <f t="shared" si="7"/>
        <v>485.43</v>
      </c>
      <c r="EZ20" s="478">
        <f t="shared" si="7"/>
        <v>3.2808999999999995</v>
      </c>
      <c r="FA20" s="478">
        <f t="shared" si="7"/>
        <v>215.28</v>
      </c>
      <c r="FB20" s="287">
        <f t="shared" si="7"/>
        <v>10.710900000000001</v>
      </c>
      <c r="FC20" s="287">
        <f t="shared" ref="FC20:FM20" si="8">FC$24</f>
        <v>628.89089999999987</v>
      </c>
      <c r="FD20" s="478">
        <f t="shared" si="8"/>
        <v>2.6344000000000003</v>
      </c>
      <c r="FE20" s="478">
        <f t="shared" si="8"/>
        <v>151.21109999999999</v>
      </c>
      <c r="FF20" s="287">
        <f t="shared" si="8"/>
        <v>25.688800000000001</v>
      </c>
      <c r="FG20" s="287">
        <f t="shared" si="8"/>
        <v>908.49090000000001</v>
      </c>
      <c r="FH20" s="478">
        <f t="shared" si="8"/>
        <v>46.605499999999999</v>
      </c>
      <c r="FI20" s="478">
        <f t="shared" si="8"/>
        <v>615.13059999999996</v>
      </c>
      <c r="FJ20" s="287">
        <f t="shared" si="8"/>
        <v>16.925900000000002</v>
      </c>
      <c r="FK20" s="287">
        <f t="shared" si="8"/>
        <v>204.0489</v>
      </c>
      <c r="FL20" s="478">
        <f t="shared" si="8"/>
        <v>21.989000000000001</v>
      </c>
      <c r="FM20" s="478">
        <f t="shared" si="8"/>
        <v>549.03880000000004</v>
      </c>
    </row>
    <row r="21" spans="1:169" s="261" customFormat="1" ht="12.75" customHeight="1" x14ac:dyDescent="0.2">
      <c r="A21" s="402" t="str">
        <f>Codierung!I228</f>
        <v>Vormonat</v>
      </c>
      <c r="B21" s="218">
        <f>U21</f>
        <v>45292</v>
      </c>
      <c r="C21" s="621">
        <f>C25</f>
        <v>44986</v>
      </c>
      <c r="D21" s="466" t="str">
        <f t="shared" si="0"/>
        <v>-</v>
      </c>
      <c r="E21" s="466" t="str">
        <f t="shared" si="0"/>
        <v>-</v>
      </c>
      <c r="F21" s="448" t="str">
        <f t="shared" si="0"/>
        <v>-</v>
      </c>
      <c r="G21" s="448"/>
      <c r="H21" s="466" t="str">
        <f t="shared" si="0"/>
        <v>-</v>
      </c>
      <c r="I21" s="466">
        <f t="shared" si="0"/>
        <v>0</v>
      </c>
      <c r="J21" s="448"/>
      <c r="K21" s="448" t="str">
        <f t="shared" si="0"/>
        <v>-</v>
      </c>
      <c r="L21" s="448" t="str">
        <f t="shared" si="0"/>
        <v>-</v>
      </c>
      <c r="M21" s="448"/>
      <c r="N21" s="466" t="str">
        <f t="shared" si="0"/>
        <v>-</v>
      </c>
      <c r="O21" s="466" t="str">
        <f t="shared" si="0"/>
        <v>-</v>
      </c>
      <c r="P21" s="448"/>
      <c r="Q21" s="448" t="str">
        <f t="shared" si="0"/>
        <v>-</v>
      </c>
      <c r="R21" s="448" t="str">
        <f t="shared" si="0"/>
        <v>-</v>
      </c>
      <c r="S21" s="448"/>
      <c r="T21" s="402" t="str">
        <f>Codierung!I228</f>
        <v>Vormonat</v>
      </c>
      <c r="U21" s="218">
        <f>U25</f>
        <v>45292</v>
      </c>
      <c r="V21" s="450" t="str">
        <f t="shared" ref="V21:AB21" si="9">V$25</f>
        <v>4 W 01-04/24</v>
      </c>
      <c r="W21" s="530">
        <f t="shared" si="9"/>
        <v>35.465224058613053</v>
      </c>
      <c r="X21" s="530">
        <f t="shared" si="9"/>
        <v>45.379311926223018</v>
      </c>
      <c r="Y21" s="531">
        <f t="shared" si="9"/>
        <v>60.294117647058826</v>
      </c>
      <c r="Z21" s="531">
        <f t="shared" si="9"/>
        <v>64.366718276985637</v>
      </c>
      <c r="AA21" s="530">
        <f t="shared" si="9"/>
        <v>74.729901358960248</v>
      </c>
      <c r="AB21" s="530">
        <f t="shared" si="9"/>
        <v>67.624851452499016</v>
      </c>
      <c r="AC21" s="532"/>
      <c r="AD21" s="531">
        <f>AD$25</f>
        <v>64.739130434782609</v>
      </c>
      <c r="AE21" s="531">
        <f>AE$25</f>
        <v>45.360022477023747</v>
      </c>
      <c r="AF21" s="532"/>
      <c r="AG21" s="530">
        <f t="shared" ref="AG21:AV21" si="10">AG$25</f>
        <v>54.271354639065251</v>
      </c>
      <c r="AH21" s="530">
        <f t="shared" si="10"/>
        <v>37.27813077130191</v>
      </c>
      <c r="AI21" s="531">
        <f t="shared" si="10"/>
        <v>61.071566113812139</v>
      </c>
      <c r="AJ21" s="531">
        <f t="shared" si="10"/>
        <v>51.605523398051467</v>
      </c>
      <c r="AK21" s="530">
        <f t="shared" si="10"/>
        <v>75.111390538958503</v>
      </c>
      <c r="AL21" s="530">
        <f t="shared" si="10"/>
        <v>66.238261645888471</v>
      </c>
      <c r="AM21" s="531">
        <f t="shared" si="10"/>
        <v>41.244862332825797</v>
      </c>
      <c r="AN21" s="531">
        <f t="shared" si="10"/>
        <v>31.50660638320759</v>
      </c>
      <c r="AO21" s="530">
        <f t="shared" si="10"/>
        <v>25.023071388234811</v>
      </c>
      <c r="AP21" s="530">
        <f t="shared" si="10"/>
        <v>17.118513673620313</v>
      </c>
      <c r="AQ21" s="531">
        <f t="shared" si="10"/>
        <v>33.907881343609127</v>
      </c>
      <c r="AR21" s="531">
        <f t="shared" si="10"/>
        <v>26.340279254553963</v>
      </c>
      <c r="AS21" s="530">
        <f t="shared" si="10"/>
        <v>32.06018381262971</v>
      </c>
      <c r="AT21" s="530">
        <f t="shared" si="10"/>
        <v>21.89165089532683</v>
      </c>
      <c r="AU21" s="531">
        <f t="shared" si="10"/>
        <v>64.13137886799538</v>
      </c>
      <c r="AV21" s="531">
        <f t="shared" si="10"/>
        <v>43.669259989324303</v>
      </c>
      <c r="AW21" s="532"/>
      <c r="AX21" s="530">
        <f t="shared" ref="AX21:BG21" si="11">AX$25</f>
        <v>14.577993936331479</v>
      </c>
      <c r="AY21" s="530">
        <f t="shared" si="11"/>
        <v>15.913401585793244</v>
      </c>
      <c r="AZ21" s="531">
        <f t="shared" si="11"/>
        <v>42.393954462577035</v>
      </c>
      <c r="BA21" s="531">
        <f t="shared" si="11"/>
        <v>28.6163008631823</v>
      </c>
      <c r="BB21" s="530">
        <f t="shared" si="11"/>
        <v>24.349907454147733</v>
      </c>
      <c r="BC21" s="530">
        <f t="shared" si="11"/>
        <v>16.110790541677837</v>
      </c>
      <c r="BD21" s="531">
        <f t="shared" si="11"/>
        <v>19.754706731314968</v>
      </c>
      <c r="BE21" s="531">
        <f t="shared" si="11"/>
        <v>14.664378890447972</v>
      </c>
      <c r="BF21" s="530">
        <f t="shared" si="11"/>
        <v>23.916692721903768</v>
      </c>
      <c r="BG21" s="530">
        <f t="shared" si="11"/>
        <v>20.825721734926447</v>
      </c>
      <c r="BH21" s="532"/>
      <c r="BI21" s="531">
        <f t="shared" ref="BI21:BP21" si="12">BI$25</f>
        <v>54.904128162129375</v>
      </c>
      <c r="BJ21" s="531">
        <f t="shared" si="12"/>
        <v>21.241963248427222</v>
      </c>
      <c r="BK21" s="530">
        <f t="shared" si="12"/>
        <v>16.907737471167959</v>
      </c>
      <c r="BL21" s="530">
        <f t="shared" si="12"/>
        <v>8.5392180849233483</v>
      </c>
      <c r="BM21" s="531">
        <f t="shared" si="12"/>
        <v>16.67555940366352</v>
      </c>
      <c r="BN21" s="531">
        <f t="shared" si="12"/>
        <v>11.133003699088713</v>
      </c>
      <c r="BO21" s="530">
        <f t="shared" si="12"/>
        <v>21.460798400699694</v>
      </c>
      <c r="BP21" s="530">
        <f t="shared" si="12"/>
        <v>9.5936279081109213</v>
      </c>
      <c r="BQ21" s="531"/>
      <c r="BR21" s="531">
        <f t="shared" ref="BR21:CI21" si="13">BR$25</f>
        <v>24.222620806077231</v>
      </c>
      <c r="BS21" s="531">
        <f t="shared" si="13"/>
        <v>16.714728212562473</v>
      </c>
      <c r="BT21" s="530">
        <f t="shared" si="13"/>
        <v>18.36612909889686</v>
      </c>
      <c r="BU21" s="530">
        <f t="shared" si="13"/>
        <v>9.7590881291559359</v>
      </c>
      <c r="BV21" s="531">
        <f t="shared" si="13"/>
        <v>76.590311920689942</v>
      </c>
      <c r="BW21" s="531">
        <f t="shared" si="13"/>
        <v>45.127487609454818</v>
      </c>
      <c r="BX21" s="530">
        <f t="shared" si="13"/>
        <v>53.67810243128843</v>
      </c>
      <c r="BY21" s="530">
        <f t="shared" si="13"/>
        <v>32.138245244380052</v>
      </c>
      <c r="BZ21" s="531">
        <f t="shared" si="13"/>
        <v>17.524684967693567</v>
      </c>
      <c r="CA21" s="531">
        <f t="shared" si="13"/>
        <v>19.809512538019835</v>
      </c>
      <c r="CB21" s="530">
        <f t="shared" si="13"/>
        <v>47.424460598831153</v>
      </c>
      <c r="CC21" s="530">
        <f t="shared" si="13"/>
        <v>23.918201884454696</v>
      </c>
      <c r="CD21" s="531">
        <f t="shared" si="13"/>
        <v>37.073832442178755</v>
      </c>
      <c r="CE21" s="531">
        <f t="shared" si="13"/>
        <v>22.359171749926645</v>
      </c>
      <c r="CF21" s="530">
        <f t="shared" si="13"/>
        <v>85.065138765331298</v>
      </c>
      <c r="CG21" s="530">
        <f t="shared" si="13"/>
        <v>65.278210717122789</v>
      </c>
      <c r="CH21" s="531">
        <f t="shared" si="13"/>
        <v>22.031944295746438</v>
      </c>
      <c r="CI21" s="531">
        <f t="shared" si="13"/>
        <v>10.335552209263216</v>
      </c>
      <c r="CJ21" s="436" t="str">
        <f t="shared" ref="CJ21:CJ65" si="14">LEFT(CK21,1)</f>
        <v>4</v>
      </c>
      <c r="CK21" s="450" t="str">
        <f t="shared" ref="CK21:ER21" si="15">CK$25</f>
        <v>4 W 01-04/24</v>
      </c>
      <c r="CL21" s="467">
        <f t="shared" si="15"/>
        <v>430.48319999999995</v>
      </c>
      <c r="CM21" s="467">
        <f t="shared" si="15"/>
        <v>9764.8473000000013</v>
      </c>
      <c r="CN21" s="487"/>
      <c r="CO21" s="477">
        <f t="shared" si="15"/>
        <v>17.753</v>
      </c>
      <c r="CP21" s="477">
        <f t="shared" si="15"/>
        <v>253.23480000000004</v>
      </c>
      <c r="CQ21" s="476">
        <f t="shared" si="15"/>
        <v>2.9344999999999999</v>
      </c>
      <c r="CR21" s="476">
        <f t="shared" si="15"/>
        <v>23.985800000000001</v>
      </c>
      <c r="CS21" s="477">
        <f t="shared" si="15"/>
        <v>0.34</v>
      </c>
      <c r="CT21" s="477">
        <f t="shared" si="15"/>
        <v>8.6546000000000003</v>
      </c>
      <c r="CU21" s="476">
        <f t="shared" si="15"/>
        <v>2.3620999999999999</v>
      </c>
      <c r="CV21" s="476">
        <f t="shared" si="15"/>
        <v>48.216900000000003</v>
      </c>
      <c r="CW21" s="487"/>
      <c r="CX21" s="477">
        <f t="shared" si="15"/>
        <v>10.8802</v>
      </c>
      <c r="CY21" s="477">
        <f t="shared" si="15"/>
        <v>124.03630000000001</v>
      </c>
      <c r="CZ21" s="476">
        <f t="shared" si="15"/>
        <v>0.52900000000000003</v>
      </c>
      <c r="DA21" s="476">
        <f t="shared" si="15"/>
        <v>21.533099999999997</v>
      </c>
      <c r="DB21" s="487"/>
      <c r="DC21" s="477">
        <f t="shared" si="15"/>
        <v>203.28660000000002</v>
      </c>
      <c r="DD21" s="477">
        <f t="shared" si="15"/>
        <v>2046.4921999999997</v>
      </c>
      <c r="DE21" s="476">
        <f t="shared" si="15"/>
        <v>3.7486000000000002</v>
      </c>
      <c r="DF21" s="476">
        <f t="shared" si="15"/>
        <v>105.47880000000001</v>
      </c>
      <c r="DG21" s="477">
        <f t="shared" si="15"/>
        <v>9.3997000000000011</v>
      </c>
      <c r="DH21" s="477">
        <f t="shared" si="15"/>
        <v>60.086199999999998</v>
      </c>
      <c r="DI21" s="476">
        <f t="shared" si="15"/>
        <v>4.6126000000000005</v>
      </c>
      <c r="DJ21" s="476">
        <f t="shared" si="15"/>
        <v>47.044499999999999</v>
      </c>
      <c r="DK21" s="477">
        <f t="shared" si="15"/>
        <v>10.311099999999998</v>
      </c>
      <c r="DL21" s="477">
        <f t="shared" si="15"/>
        <v>88.316100000000006</v>
      </c>
      <c r="DM21" s="476">
        <f t="shared" si="15"/>
        <v>135.64419999999998</v>
      </c>
      <c r="DN21" s="476">
        <f t="shared" si="15"/>
        <v>1122.9835</v>
      </c>
      <c r="DO21" s="477">
        <f t="shared" si="15"/>
        <v>12.3786</v>
      </c>
      <c r="DP21" s="477">
        <f t="shared" si="15"/>
        <v>119.9121</v>
      </c>
      <c r="DQ21" s="476">
        <f t="shared" si="15"/>
        <v>3.3730000000000002</v>
      </c>
      <c r="DR21" s="476">
        <f t="shared" si="15"/>
        <v>109.904</v>
      </c>
      <c r="DS21" s="477">
        <f t="shared" si="15"/>
        <v>9.5883000000000003</v>
      </c>
      <c r="DT21" s="477">
        <f t="shared" si="15"/>
        <v>138.44530000000003</v>
      </c>
      <c r="DU21" s="487"/>
      <c r="DV21" s="476">
        <f t="shared" si="15"/>
        <v>48.245400000000004</v>
      </c>
      <c r="DW21" s="476">
        <f t="shared" si="15"/>
        <v>1767.6224000000002</v>
      </c>
      <c r="DX21" s="477">
        <f t="shared" si="15"/>
        <v>3.9580000000000002</v>
      </c>
      <c r="DY21" s="477">
        <f t="shared" si="15"/>
        <v>288.44870000000003</v>
      </c>
      <c r="DZ21" s="476">
        <f t="shared" si="15"/>
        <v>6.6363000000000003</v>
      </c>
      <c r="EA21" s="476">
        <f t="shared" si="15"/>
        <v>146.88670000000002</v>
      </c>
      <c r="EB21" s="477">
        <f t="shared" si="15"/>
        <v>3.5658000000000003</v>
      </c>
      <c r="EC21" s="477">
        <f t="shared" si="15"/>
        <v>80.204499999999996</v>
      </c>
      <c r="ED21" s="476">
        <f t="shared" si="15"/>
        <v>12.333399999999999</v>
      </c>
      <c r="EE21" s="476">
        <f t="shared" si="15"/>
        <v>214.37119999999999</v>
      </c>
      <c r="EF21" s="477">
        <f t="shared" si="15"/>
        <v>5.7570000000000006</v>
      </c>
      <c r="EG21" s="477">
        <f t="shared" si="15"/>
        <v>370.66239999999999</v>
      </c>
      <c r="EH21" s="487"/>
      <c r="EI21" s="476">
        <f t="shared" si="15"/>
        <v>114.11450000000001</v>
      </c>
      <c r="EJ21" s="476">
        <f t="shared" si="15"/>
        <v>4457.4461000000019</v>
      </c>
      <c r="EK21" s="477">
        <f t="shared" si="15"/>
        <v>28.027000000000001</v>
      </c>
      <c r="EL21" s="477">
        <f t="shared" si="15"/>
        <v>1836.1772000000001</v>
      </c>
      <c r="EM21" s="476">
        <f t="shared" si="15"/>
        <v>4.7690000000000001</v>
      </c>
      <c r="EN21" s="476">
        <f t="shared" si="15"/>
        <v>316.76330000000007</v>
      </c>
      <c r="EO21" s="477">
        <f t="shared" si="15"/>
        <v>55.438499999999998</v>
      </c>
      <c r="EP21" s="477">
        <f t="shared" si="15"/>
        <v>962.72359999999992</v>
      </c>
      <c r="EQ21" s="476">
        <f t="shared" si="15"/>
        <v>16.007000000000001</v>
      </c>
      <c r="ER21" s="476">
        <f t="shared" si="15"/>
        <v>725.86209999999994</v>
      </c>
      <c r="ES21" s="484"/>
      <c r="ET21" s="287">
        <f t="shared" ref="ET21:FB21" si="16">ET$25</f>
        <v>174.00000000000006</v>
      </c>
      <c r="EU21" s="287">
        <f t="shared" si="16"/>
        <v>6072.5326999999934</v>
      </c>
      <c r="EV21" s="478">
        <f t="shared" si="16"/>
        <v>7.1085000000000003</v>
      </c>
      <c r="EW21" s="478">
        <f t="shared" si="16"/>
        <v>700.56769999999995</v>
      </c>
      <c r="EX21" s="287">
        <f t="shared" si="16"/>
        <v>14.522200000000002</v>
      </c>
      <c r="EY21" s="287">
        <f t="shared" si="16"/>
        <v>466.98280000000005</v>
      </c>
      <c r="EZ21" s="478">
        <f t="shared" si="16"/>
        <v>2.4814000000000003</v>
      </c>
      <c r="FA21" s="478">
        <f t="shared" si="16"/>
        <v>199.99120000000002</v>
      </c>
      <c r="FB21" s="287">
        <f t="shared" si="16"/>
        <v>8.7649000000000008</v>
      </c>
      <c r="FC21" s="287">
        <f t="shared" ref="FC21:FM21" si="17">FC$25</f>
        <v>599.89549999999997</v>
      </c>
      <c r="FD21" s="478">
        <f t="shared" si="17"/>
        <v>2.8013000000000003</v>
      </c>
      <c r="FE21" s="478">
        <f t="shared" si="17"/>
        <v>174.4813</v>
      </c>
      <c r="FF21" s="287">
        <f t="shared" si="17"/>
        <v>25.8203</v>
      </c>
      <c r="FG21" s="287">
        <f t="shared" si="17"/>
        <v>880.94449999999995</v>
      </c>
      <c r="FH21" s="478">
        <f t="shared" si="17"/>
        <v>32.111900000000006</v>
      </c>
      <c r="FI21" s="478">
        <f t="shared" si="17"/>
        <v>599.12340000000006</v>
      </c>
      <c r="FJ21" s="287">
        <f t="shared" si="17"/>
        <v>13.713799999999999</v>
      </c>
      <c r="FK21" s="287">
        <f t="shared" si="17"/>
        <v>205.44320000000002</v>
      </c>
      <c r="FL21" s="478">
        <f t="shared" si="17"/>
        <v>25.218900000000001</v>
      </c>
      <c r="FM21" s="478">
        <f t="shared" si="17"/>
        <v>588.97689999999989</v>
      </c>
    </row>
    <row r="22" spans="1:169" ht="12.75" customHeight="1" x14ac:dyDescent="0.2">
      <c r="A22" s="402" t="str">
        <f>Codierung!I229</f>
        <v>Vorjahr</v>
      </c>
      <c r="B22" s="218">
        <f>U22</f>
        <v>44958</v>
      </c>
      <c r="C22" s="621">
        <f>C36</f>
        <v>44652</v>
      </c>
      <c r="D22" s="466">
        <f t="shared" ref="D22:R22" si="18">D36</f>
        <v>10.35</v>
      </c>
      <c r="E22" s="466">
        <f t="shared" si="18"/>
        <v>10.157499999999999</v>
      </c>
      <c r="F22" s="448">
        <f t="shared" si="18"/>
        <v>12.55</v>
      </c>
      <c r="G22" s="448"/>
      <c r="H22" s="466">
        <f t="shared" si="18"/>
        <v>12.75</v>
      </c>
      <c r="I22" s="466">
        <f t="shared" si="18"/>
        <v>0</v>
      </c>
      <c r="J22" s="448"/>
      <c r="K22" s="448">
        <f t="shared" si="18"/>
        <v>14.850000000000001</v>
      </c>
      <c r="L22" s="448">
        <f t="shared" si="18"/>
        <v>14.6425</v>
      </c>
      <c r="M22" s="448"/>
      <c r="N22" s="466">
        <f t="shared" si="18"/>
        <v>7.6</v>
      </c>
      <c r="O22" s="466">
        <f t="shared" si="18"/>
        <v>3.85</v>
      </c>
      <c r="P22" s="448"/>
      <c r="Q22" s="448">
        <f t="shared" si="18"/>
        <v>16.3</v>
      </c>
      <c r="R22" s="448">
        <f t="shared" si="18"/>
        <v>14.824999999999999</v>
      </c>
      <c r="S22" s="448"/>
      <c r="T22" s="402" t="str">
        <f>Codierung!I229</f>
        <v>Vorjahr</v>
      </c>
      <c r="U22" s="218">
        <f>U36</f>
        <v>44958</v>
      </c>
      <c r="V22" s="450" t="str">
        <f t="shared" ref="V22:AB22" si="19">V$36</f>
        <v>4 W 05-08/23</v>
      </c>
      <c r="W22" s="533">
        <f t="shared" si="19"/>
        <v>53.72171912114014</v>
      </c>
      <c r="X22" s="533">
        <f t="shared" si="19"/>
        <v>47.087385236043765</v>
      </c>
      <c r="Y22" s="531">
        <f t="shared" si="19"/>
        <v>59.654205607476634</v>
      </c>
      <c r="Z22" s="531">
        <f t="shared" si="19"/>
        <v>63.750460518236522</v>
      </c>
      <c r="AA22" s="533">
        <f t="shared" si="19"/>
        <v>72.428062043144948</v>
      </c>
      <c r="AB22" s="533">
        <f t="shared" si="19"/>
        <v>70.335378709402221</v>
      </c>
      <c r="AC22" s="532"/>
      <c r="AD22" s="531">
        <f>AD$36</f>
        <v>52.29139578601081</v>
      </c>
      <c r="AE22" s="531">
        <f>AE$36</f>
        <v>47.28511357788723</v>
      </c>
      <c r="AF22" s="532"/>
      <c r="AG22" s="533">
        <f t="shared" ref="AG22:AV22" si="20">AG$36</f>
        <v>47.634239389604197</v>
      </c>
      <c r="AH22" s="533">
        <f t="shared" si="20"/>
        <v>38.692474697318652</v>
      </c>
      <c r="AI22" s="531">
        <f t="shared" si="20"/>
        <v>69.364603641410312</v>
      </c>
      <c r="AJ22" s="531">
        <f t="shared" si="20"/>
        <v>53.879618531450312</v>
      </c>
      <c r="AK22" s="533">
        <f t="shared" si="20"/>
        <v>68.368937329700273</v>
      </c>
      <c r="AL22" s="533">
        <f t="shared" si="20"/>
        <v>66.746488202885132</v>
      </c>
      <c r="AM22" s="531">
        <f t="shared" si="20"/>
        <v>43.84107642060394</v>
      </c>
      <c r="AN22" s="531">
        <f t="shared" si="20"/>
        <v>32.400919085249392</v>
      </c>
      <c r="AO22" s="533">
        <f t="shared" si="20"/>
        <v>25.478282005300866</v>
      </c>
      <c r="AP22" s="533">
        <f t="shared" si="20"/>
        <v>16.986578589360597</v>
      </c>
      <c r="AQ22" s="531">
        <f t="shared" si="20"/>
        <v>33.567792801993548</v>
      </c>
      <c r="AR22" s="531">
        <f t="shared" si="20"/>
        <v>23.157604349496815</v>
      </c>
      <c r="AS22" s="533">
        <f t="shared" si="20"/>
        <v>32.919875776397518</v>
      </c>
      <c r="AT22" s="533">
        <f t="shared" si="20"/>
        <v>20.622513323703739</v>
      </c>
      <c r="AU22" s="531">
        <f t="shared" si="20"/>
        <v>56.148657128081368</v>
      </c>
      <c r="AV22" s="531">
        <f t="shared" si="20"/>
        <v>44.434896109796355</v>
      </c>
      <c r="AW22" s="532"/>
      <c r="AX22" s="533">
        <f t="shared" ref="AX22:BG22" si="21">AX$36</f>
        <v>15.00125224191698</v>
      </c>
      <c r="AY22" s="533">
        <f t="shared" si="21"/>
        <v>14.881818869127866</v>
      </c>
      <c r="AZ22" s="531">
        <f t="shared" si="21"/>
        <v>59.840761575075724</v>
      </c>
      <c r="BA22" s="531">
        <f t="shared" si="21"/>
        <v>32.831170035535202</v>
      </c>
      <c r="BB22" s="533">
        <f t="shared" si="21"/>
        <v>26.470316114109483</v>
      </c>
      <c r="BC22" s="533">
        <f t="shared" si="21"/>
        <v>16.889972071098711</v>
      </c>
      <c r="BD22" s="531">
        <f t="shared" si="21"/>
        <v>20.571952149515688</v>
      </c>
      <c r="BE22" s="531">
        <f t="shared" si="21"/>
        <v>13.041985165312486</v>
      </c>
      <c r="BF22" s="533">
        <f t="shared" si="21"/>
        <v>30.447444514288478</v>
      </c>
      <c r="BG22" s="533">
        <f t="shared" si="21"/>
        <v>20.950999790788355</v>
      </c>
      <c r="BH22" s="532"/>
      <c r="BI22" s="292">
        <f t="shared" ref="BI22:BP22" si="22">BI$36</f>
        <v>56.812223667100127</v>
      </c>
      <c r="BJ22" s="292">
        <f t="shared" si="22"/>
        <v>22.305118857800458</v>
      </c>
      <c r="BK22" s="530">
        <f t="shared" si="22"/>
        <v>19.536736161035225</v>
      </c>
      <c r="BL22" s="530">
        <f t="shared" si="22"/>
        <v>8.5957508158794695</v>
      </c>
      <c r="BM22" s="292">
        <f t="shared" si="22"/>
        <v>18.775406155999644</v>
      </c>
      <c r="BN22" s="292">
        <f t="shared" si="22"/>
        <v>11.201726589524773</v>
      </c>
      <c r="BO22" s="530">
        <f t="shared" si="22"/>
        <v>21.758223777012923</v>
      </c>
      <c r="BP22" s="530">
        <f t="shared" si="22"/>
        <v>10.596585213215171</v>
      </c>
      <c r="BQ22" s="531"/>
      <c r="BR22" s="292">
        <f t="shared" ref="BR22:CI22" si="23">BR$36</f>
        <v>27.220408403807053</v>
      </c>
      <c r="BS22" s="292">
        <f t="shared" si="23"/>
        <v>16.827819599160883</v>
      </c>
      <c r="BT22" s="530">
        <f t="shared" si="23"/>
        <v>18.919971065956467</v>
      </c>
      <c r="BU22" s="530">
        <f t="shared" si="23"/>
        <v>10.047227210570872</v>
      </c>
      <c r="BV22" s="292">
        <f t="shared" si="23"/>
        <v>68.761284439523237</v>
      </c>
      <c r="BW22" s="292">
        <f t="shared" si="23"/>
        <v>46.714501104294484</v>
      </c>
      <c r="BX22" s="530">
        <f t="shared" si="23"/>
        <v>48.597355776663299</v>
      </c>
      <c r="BY22" s="530">
        <f t="shared" si="23"/>
        <v>31.64574624571944</v>
      </c>
      <c r="BZ22" s="292">
        <f t="shared" si="23"/>
        <v>32.502826794586262</v>
      </c>
      <c r="CA22" s="292">
        <f t="shared" si="23"/>
        <v>20.619960871147967</v>
      </c>
      <c r="CB22" s="530">
        <f t="shared" si="23"/>
        <v>48.637821868669675</v>
      </c>
      <c r="CC22" s="530">
        <f t="shared" si="23"/>
        <v>24.766844080751337</v>
      </c>
      <c r="CD22" s="292">
        <f t="shared" si="23"/>
        <v>36.428601118395896</v>
      </c>
      <c r="CE22" s="292">
        <f t="shared" si="23"/>
        <v>21.301850428806741</v>
      </c>
      <c r="CF22" s="530">
        <f t="shared" si="23"/>
        <v>84.628305046953827</v>
      </c>
      <c r="CG22" s="530">
        <f t="shared" si="23"/>
        <v>66.784217925482679</v>
      </c>
      <c r="CH22" s="292">
        <f t="shared" si="23"/>
        <v>22.039798391935676</v>
      </c>
      <c r="CI22" s="292">
        <f t="shared" si="23"/>
        <v>11.668352597731626</v>
      </c>
      <c r="CJ22" s="436" t="str">
        <f t="shared" si="14"/>
        <v>4</v>
      </c>
      <c r="CK22" s="450" t="str">
        <f t="shared" ref="CK22:ER22" si="24">CK$36</f>
        <v>4 W 05-08/23</v>
      </c>
      <c r="CL22" s="467">
        <f t="shared" si="24"/>
        <v>481.93589999999995</v>
      </c>
      <c r="CM22" s="467">
        <f t="shared" si="24"/>
        <v>9523.6782999999978</v>
      </c>
      <c r="CN22" s="487"/>
      <c r="CO22" s="477">
        <f t="shared" si="24"/>
        <v>8.8207000000000004</v>
      </c>
      <c r="CP22" s="477">
        <f t="shared" si="24"/>
        <v>266.10779999999994</v>
      </c>
      <c r="CQ22" s="476">
        <f t="shared" si="24"/>
        <v>1.3472000000000002</v>
      </c>
      <c r="CR22" s="476">
        <f t="shared" si="24"/>
        <v>28.852700000000002</v>
      </c>
      <c r="CS22" s="477">
        <f t="shared" si="24"/>
        <v>0.42799999999999999</v>
      </c>
      <c r="CT22" s="477">
        <f t="shared" si="24"/>
        <v>8.1430000000000007</v>
      </c>
      <c r="CU22" s="476">
        <f t="shared" si="24"/>
        <v>2.8045</v>
      </c>
      <c r="CV22" s="476">
        <f t="shared" si="24"/>
        <v>49.233000000000004</v>
      </c>
      <c r="CW22" s="487"/>
      <c r="CX22" s="477">
        <f t="shared" si="24"/>
        <v>13.868200000000002</v>
      </c>
      <c r="CY22" s="477">
        <f t="shared" si="24"/>
        <v>157.64240000000001</v>
      </c>
      <c r="CZ22" s="476">
        <f t="shared" si="24"/>
        <v>5.1068000000000007</v>
      </c>
      <c r="DA22" s="476">
        <f t="shared" si="24"/>
        <v>34.0075</v>
      </c>
      <c r="DB22" s="487"/>
      <c r="DC22" s="477">
        <f t="shared" si="24"/>
        <v>209.0609</v>
      </c>
      <c r="DD22" s="477">
        <f t="shared" si="24"/>
        <v>2041.2086000000004</v>
      </c>
      <c r="DE22" s="476">
        <f t="shared" si="24"/>
        <v>5.4521999999999995</v>
      </c>
      <c r="DF22" s="476">
        <f t="shared" si="24"/>
        <v>113.5848</v>
      </c>
      <c r="DG22" s="477">
        <f t="shared" si="24"/>
        <v>9.0788999999999991</v>
      </c>
      <c r="DH22" s="477">
        <f t="shared" si="24"/>
        <v>82.512699999999995</v>
      </c>
      <c r="DI22" s="476">
        <f t="shared" si="24"/>
        <v>3.67</v>
      </c>
      <c r="DJ22" s="476">
        <f t="shared" si="24"/>
        <v>57.064800000000005</v>
      </c>
      <c r="DK22" s="477">
        <f t="shared" si="24"/>
        <v>14.451600000000001</v>
      </c>
      <c r="DL22" s="477">
        <f t="shared" si="24"/>
        <v>83.974799999999988</v>
      </c>
      <c r="DM22" s="476">
        <f t="shared" si="24"/>
        <v>135.56270000000001</v>
      </c>
      <c r="DN22" s="476">
        <f t="shared" si="24"/>
        <v>1069.5150000000001</v>
      </c>
      <c r="DO22" s="477">
        <f t="shared" si="24"/>
        <v>12.2395</v>
      </c>
      <c r="DP22" s="477">
        <f t="shared" si="24"/>
        <v>154.0592</v>
      </c>
      <c r="DQ22" s="476">
        <f t="shared" si="24"/>
        <v>3.22</v>
      </c>
      <c r="DR22" s="476">
        <f t="shared" si="24"/>
        <v>100.38500000000001</v>
      </c>
      <c r="DS22" s="477">
        <f t="shared" si="24"/>
        <v>14.5025</v>
      </c>
      <c r="DT22" s="477">
        <f t="shared" si="24"/>
        <v>151.65529999999998</v>
      </c>
      <c r="DU22" s="487"/>
      <c r="DV22" s="476">
        <f t="shared" si="24"/>
        <v>73.718000000000004</v>
      </c>
      <c r="DW22" s="476">
        <f t="shared" si="24"/>
        <v>1684.8468</v>
      </c>
      <c r="DX22" s="477">
        <f t="shared" si="24"/>
        <v>12.377800000000001</v>
      </c>
      <c r="DY22" s="477">
        <f t="shared" si="24"/>
        <v>267.18140000000005</v>
      </c>
      <c r="DZ22" s="476">
        <f t="shared" si="24"/>
        <v>2.3109999999999999</v>
      </c>
      <c r="EA22" s="476">
        <f t="shared" si="24"/>
        <v>121.851</v>
      </c>
      <c r="EB22" s="477">
        <f t="shared" si="24"/>
        <v>1.2969999999999999</v>
      </c>
      <c r="EC22" s="477">
        <f t="shared" si="24"/>
        <v>88.761100000000013</v>
      </c>
      <c r="ED22" s="476">
        <f t="shared" si="24"/>
        <v>17.571400000000001</v>
      </c>
      <c r="EE22" s="476">
        <f t="shared" si="24"/>
        <v>272.69870000000003</v>
      </c>
      <c r="EF22" s="477">
        <f t="shared" si="24"/>
        <v>20.681000000000001</v>
      </c>
      <c r="EG22" s="477">
        <f t="shared" si="24"/>
        <v>344.62710000000004</v>
      </c>
      <c r="EH22" s="487"/>
      <c r="EI22" s="476">
        <f t="shared" si="24"/>
        <v>112.9902</v>
      </c>
      <c r="EJ22" s="476">
        <f t="shared" si="24"/>
        <v>4238.1988999999994</v>
      </c>
      <c r="EK22" s="477">
        <f t="shared" si="24"/>
        <v>26.914999999999999</v>
      </c>
      <c r="EL22" s="477">
        <f t="shared" si="24"/>
        <v>1746.0907</v>
      </c>
      <c r="EM22" s="476">
        <f t="shared" si="24"/>
        <v>6.9550000000000001</v>
      </c>
      <c r="EN22" s="476">
        <f t="shared" si="24"/>
        <v>355.47530000000006</v>
      </c>
      <c r="EO22" s="477">
        <f t="shared" si="24"/>
        <v>53.723199999999999</v>
      </c>
      <c r="EP22" s="477">
        <f t="shared" si="24"/>
        <v>954.62180000000012</v>
      </c>
      <c r="EQ22" s="476">
        <f t="shared" si="24"/>
        <v>17.722999999999999</v>
      </c>
      <c r="ER22" s="476">
        <f t="shared" si="24"/>
        <v>549.04160000000013</v>
      </c>
      <c r="ES22" s="484"/>
      <c r="ET22" s="287">
        <f t="shared" ref="ET22:FB22" si="25">ET$36</f>
        <v>224.16040000000001</v>
      </c>
      <c r="EU22" s="287">
        <f t="shared" si="25"/>
        <v>6253.5892999999987</v>
      </c>
      <c r="EV22" s="478">
        <f t="shared" si="25"/>
        <v>6.7873999999999999</v>
      </c>
      <c r="EW22" s="478">
        <f t="shared" si="25"/>
        <v>778.96090000000004</v>
      </c>
      <c r="EX22" s="287">
        <f t="shared" si="25"/>
        <v>12.165600000000001</v>
      </c>
      <c r="EY22" s="287">
        <f t="shared" si="25"/>
        <v>493.0378</v>
      </c>
      <c r="EZ22" s="478">
        <f t="shared" si="25"/>
        <v>4.6059000000000001</v>
      </c>
      <c r="FA22" s="478">
        <f t="shared" si="25"/>
        <v>203.74999999999997</v>
      </c>
      <c r="FB22" s="287">
        <f t="shared" si="25"/>
        <v>16.171099999999999</v>
      </c>
      <c r="FC22" s="287">
        <f t="shared" ref="FC22:FM22" si="26">FC$36</f>
        <v>680.63640000000009</v>
      </c>
      <c r="FD22" s="478">
        <f t="shared" si="26"/>
        <v>0.58370000000000011</v>
      </c>
      <c r="FE22" s="478">
        <f t="shared" si="26"/>
        <v>162.89769999999999</v>
      </c>
      <c r="FF22" s="287">
        <f t="shared" si="26"/>
        <v>29.076299999999996</v>
      </c>
      <c r="FG22" s="287">
        <f t="shared" si="26"/>
        <v>876.61209999999994</v>
      </c>
      <c r="FH22" s="478">
        <f t="shared" si="26"/>
        <v>36.087400000000002</v>
      </c>
      <c r="FI22" s="478">
        <f t="shared" si="26"/>
        <v>649.10360000000014</v>
      </c>
      <c r="FJ22" s="287">
        <f t="shared" si="26"/>
        <v>19.2849</v>
      </c>
      <c r="FK22" s="287">
        <f t="shared" si="26"/>
        <v>194.82990000000004</v>
      </c>
      <c r="FL22" s="478">
        <f t="shared" si="26"/>
        <v>20.8325</v>
      </c>
      <c r="FM22" s="478">
        <f t="shared" si="26"/>
        <v>485.29069999999996</v>
      </c>
    </row>
    <row r="23" spans="1:169" s="261" customFormat="1" ht="12.75" customHeight="1" x14ac:dyDescent="0.2">
      <c r="A23" s="250"/>
      <c r="B23" s="250"/>
      <c r="C23" s="622"/>
      <c r="D23" s="466"/>
      <c r="E23" s="466"/>
      <c r="F23" s="448"/>
      <c r="G23" s="448"/>
      <c r="H23" s="466"/>
      <c r="I23" s="466"/>
      <c r="J23" s="448"/>
      <c r="K23" s="448"/>
      <c r="L23" s="448"/>
      <c r="M23" s="448"/>
      <c r="N23" s="466"/>
      <c r="O23" s="466"/>
      <c r="P23" s="448"/>
      <c r="Q23" s="448"/>
      <c r="R23" s="448"/>
      <c r="S23" s="448"/>
      <c r="T23" s="448"/>
      <c r="U23" s="448"/>
      <c r="V23" s="448"/>
      <c r="W23" s="534"/>
      <c r="X23" s="534"/>
      <c r="Y23" s="531"/>
      <c r="Z23" s="531"/>
      <c r="AA23" s="534"/>
      <c r="AB23" s="534"/>
      <c r="AC23" s="535"/>
      <c r="AD23" s="531"/>
      <c r="AE23" s="531"/>
      <c r="AF23" s="535"/>
      <c r="AG23" s="534"/>
      <c r="AH23" s="534"/>
      <c r="AI23" s="531"/>
      <c r="AJ23" s="531"/>
      <c r="AK23" s="534"/>
      <c r="AL23" s="534"/>
      <c r="AM23" s="531"/>
      <c r="AN23" s="531"/>
      <c r="AO23" s="534"/>
      <c r="AP23" s="534"/>
      <c r="AQ23" s="531"/>
      <c r="AR23" s="531"/>
      <c r="AS23" s="534"/>
      <c r="AT23" s="534"/>
      <c r="AU23" s="531"/>
      <c r="AV23" s="531"/>
      <c r="AW23" s="535"/>
      <c r="AX23" s="534"/>
      <c r="AY23" s="534"/>
      <c r="AZ23" s="531"/>
      <c r="BA23" s="531"/>
      <c r="BB23" s="534"/>
      <c r="BC23" s="534"/>
      <c r="BD23" s="531"/>
      <c r="BE23" s="531"/>
      <c r="BF23" s="534"/>
      <c r="BG23" s="534"/>
      <c r="BH23" s="535"/>
      <c r="BI23" s="536"/>
      <c r="BJ23" s="536"/>
      <c r="BK23" s="530"/>
      <c r="BL23" s="530"/>
      <c r="BM23" s="536"/>
      <c r="BN23" s="536"/>
      <c r="BO23" s="530"/>
      <c r="BP23" s="530"/>
      <c r="BQ23" s="531"/>
      <c r="BR23" s="536"/>
      <c r="BS23" s="536"/>
      <c r="BT23" s="530"/>
      <c r="BU23" s="530"/>
      <c r="BV23" s="536"/>
      <c r="BW23" s="536"/>
      <c r="BX23" s="530"/>
      <c r="BY23" s="530"/>
      <c r="BZ23" s="536"/>
      <c r="CA23" s="536"/>
      <c r="CB23" s="530"/>
      <c r="CC23" s="530"/>
      <c r="CD23" s="536"/>
      <c r="CE23" s="536"/>
      <c r="CF23" s="530"/>
      <c r="CG23" s="530"/>
      <c r="CH23" s="536"/>
      <c r="CI23" s="536"/>
      <c r="CJ23" s="436" t="str">
        <f t="shared" si="14"/>
        <v/>
      </c>
      <c r="CK23" s="404"/>
      <c r="CL23" s="500"/>
      <c r="CM23" s="500"/>
      <c r="CN23" s="488"/>
      <c r="CO23" s="477"/>
      <c r="CP23" s="477"/>
      <c r="CQ23" s="476"/>
      <c r="CR23" s="476"/>
      <c r="CU23" s="476"/>
      <c r="CV23" s="476"/>
      <c r="CW23" s="488"/>
      <c r="CZ23" s="500"/>
      <c r="DA23" s="500"/>
      <c r="DB23" s="488"/>
      <c r="DC23" s="477"/>
      <c r="DD23" s="477"/>
      <c r="DE23" s="476"/>
      <c r="DF23" s="476"/>
      <c r="DI23" s="476"/>
      <c r="DJ23" s="476"/>
      <c r="DM23" s="476"/>
      <c r="DN23" s="476"/>
      <c r="DQ23" s="476"/>
      <c r="DR23" s="476"/>
      <c r="DU23" s="488"/>
      <c r="DV23" s="476"/>
      <c r="DW23" s="476"/>
      <c r="DX23" s="477"/>
      <c r="DY23" s="477"/>
      <c r="DZ23" s="500"/>
      <c r="EA23" s="500"/>
      <c r="EB23" s="477"/>
      <c r="EC23" s="477"/>
      <c r="ED23" s="500"/>
      <c r="EE23" s="500"/>
      <c r="EF23" s="477"/>
      <c r="EG23" s="477"/>
      <c r="EH23" s="488"/>
      <c r="EI23" s="467"/>
      <c r="EJ23" s="467"/>
      <c r="EK23" s="463"/>
      <c r="EL23" s="463"/>
      <c r="EM23" s="500"/>
      <c r="EN23" s="500"/>
      <c r="EO23" s="463"/>
      <c r="EP23" s="463"/>
      <c r="EQ23" s="500"/>
      <c r="ER23" s="500"/>
      <c r="ES23" s="463"/>
      <c r="EV23" s="467"/>
      <c r="EW23" s="467"/>
      <c r="EZ23" s="467"/>
      <c r="FA23" s="467"/>
      <c r="FD23" s="467"/>
      <c r="FE23" s="467"/>
      <c r="FH23" s="467"/>
      <c r="FI23" s="467"/>
      <c r="FL23" s="467"/>
      <c r="FM23" s="467"/>
    </row>
    <row r="24" spans="1:169" s="261" customFormat="1" ht="12.75" customHeight="1" x14ac:dyDescent="0.2">
      <c r="A24" s="250"/>
      <c r="B24" s="218">
        <f>U24</f>
        <v>45323</v>
      </c>
      <c r="C24" s="621">
        <f>[3]Fleisch!$A18</f>
        <v>45017</v>
      </c>
      <c r="D24" s="466" t="str">
        <f>[3]Fleisch!D19</f>
        <v>-</v>
      </c>
      <c r="E24" s="466" t="str">
        <f>[3]Fleisch!E19</f>
        <v>-</v>
      </c>
      <c r="F24" s="448" t="str">
        <f>[3]Fleisch!$J19</f>
        <v>-</v>
      </c>
      <c r="G24" s="448"/>
      <c r="H24" s="466" t="str">
        <f>[3]Fleisch!$L19</f>
        <v>-</v>
      </c>
      <c r="I24" s="466"/>
      <c r="J24" s="448"/>
      <c r="K24" s="448" t="str">
        <f>[3]Fleisch!F19</f>
        <v>-</v>
      </c>
      <c r="L24" s="448" t="str">
        <f>[3]Fleisch!G19</f>
        <v>-</v>
      </c>
      <c r="M24" s="448"/>
      <c r="N24" s="466" t="str">
        <f>[3]Fleisch!B19</f>
        <v>-</v>
      </c>
      <c r="O24" s="466" t="str">
        <f>[3]Fleisch!C19</f>
        <v>-</v>
      </c>
      <c r="P24" s="448"/>
      <c r="Q24" s="448" t="str">
        <f>[3]Fleisch!H19</f>
        <v>-</v>
      </c>
      <c r="R24" s="448" t="str">
        <f>[3]Fleisch!I19</f>
        <v>-</v>
      </c>
      <c r="S24" s="448"/>
      <c r="T24" s="448"/>
      <c r="U24" s="218">
        <f>[3]Fleisch!$A8</f>
        <v>45323</v>
      </c>
      <c r="V24" s="450" t="str">
        <f>'Gemüse Daten'!CZ23</f>
        <v>4 W 05-08/24</v>
      </c>
      <c r="W24" s="530">
        <f>[3]Fleisch!CA8</f>
        <v>53.728657069093771</v>
      </c>
      <c r="X24" s="530">
        <f>[3]Fleisch!CB8</f>
        <v>42.818612833787633</v>
      </c>
      <c r="Y24" s="531">
        <f>[3]Fleisch!CD8</f>
        <v>59.532133676092542</v>
      </c>
      <c r="Z24" s="531">
        <f>[3]Fleisch!CE8</f>
        <v>60.119279952418125</v>
      </c>
      <c r="AA24" s="530">
        <f>[3]Fleisch!CG8</f>
        <v>89.960953011250822</v>
      </c>
      <c r="AB24" s="530">
        <f>[3]Fleisch!CH8</f>
        <v>73.195007683460759</v>
      </c>
      <c r="AC24" s="532"/>
      <c r="AD24" s="531">
        <f>[3]Fleisch!CJ8</f>
        <v>41.357554227891704</v>
      </c>
      <c r="AE24" s="531">
        <f>[3]Fleisch!CK8</f>
        <v>44.781710989740183</v>
      </c>
      <c r="AF24" s="532"/>
      <c r="AG24" s="530">
        <f>[3]Fleisch!CM8</f>
        <v>39.47038095238095</v>
      </c>
      <c r="AH24" s="530">
        <f>[3]Fleisch!CN8</f>
        <v>40.512953384277402</v>
      </c>
      <c r="AI24" s="531">
        <f>[3]Fleisch!CP8</f>
        <v>75.344663473809064</v>
      </c>
      <c r="AJ24" s="531">
        <f>[3]Fleisch!CQ8</f>
        <v>51.687796446257565</v>
      </c>
      <c r="AK24" s="530">
        <f>[3]Fleisch!CS8</f>
        <v>81.096867110591504</v>
      </c>
      <c r="AL24" s="530">
        <f>[3]Fleisch!CT8</f>
        <v>65.049171571641921</v>
      </c>
      <c r="AM24" s="531">
        <f>[3]Fleisch!CV8</f>
        <v>38.820248360994626</v>
      </c>
      <c r="AN24" s="531">
        <f>[3]Fleisch!CW8</f>
        <v>31.693722266291008</v>
      </c>
      <c r="AO24" s="530">
        <f>[3]Fleisch!CY8</f>
        <v>22.693257072961494</v>
      </c>
      <c r="AP24" s="530">
        <f>[3]Fleisch!CZ8</f>
        <v>17.461467839791421</v>
      </c>
      <c r="AQ24" s="531">
        <f>[3]Fleisch!DB8</f>
        <v>31.668389461537711</v>
      </c>
      <c r="AR24" s="531">
        <f>[3]Fleisch!DC8</f>
        <v>25.154449565864507</v>
      </c>
      <c r="AS24" s="530">
        <f>[3]Fleisch!DE8</f>
        <v>34.56073667711599</v>
      </c>
      <c r="AT24" s="530">
        <f>[3]Fleisch!DF8</f>
        <v>21.2098118056707</v>
      </c>
      <c r="AU24" s="531">
        <f>[3]Fleisch!DH8</f>
        <v>57.016399614342774</v>
      </c>
      <c r="AV24" s="531">
        <f>[3]Fleisch!DI8</f>
        <v>46.723454326283999</v>
      </c>
      <c r="AW24" s="532"/>
      <c r="AX24" s="530">
        <f>[3]Fleisch!DK8</f>
        <v>14.811108772299109</v>
      </c>
      <c r="AY24" s="530">
        <f>[3]Fleisch!DL8</f>
        <v>16.89065427493972</v>
      </c>
      <c r="AZ24" s="531">
        <f>[3]Fleisch!DN8</f>
        <v>58.711700211985132</v>
      </c>
      <c r="BA24" s="531">
        <f>[3]Fleisch!DO8</f>
        <v>34.702499497909479</v>
      </c>
      <c r="BB24" s="530">
        <f>[3]Fleisch!DQ8</f>
        <v>21.37844400859251</v>
      </c>
      <c r="BC24" s="530">
        <f>[3]Fleisch!DR8</f>
        <v>15.410195555938381</v>
      </c>
      <c r="BD24" s="531">
        <f>[3]Fleisch!DT8</f>
        <v>28.321358899938144</v>
      </c>
      <c r="BE24" s="531">
        <f>[3]Fleisch!DU8</f>
        <v>14.682870530780436</v>
      </c>
      <c r="BF24" s="530">
        <f>[3]Fleisch!DW8</f>
        <v>30.112252050930195</v>
      </c>
      <c r="BG24" s="530">
        <f>[3]Fleisch!DX8</f>
        <v>21.957225696337435</v>
      </c>
      <c r="BH24" s="532"/>
      <c r="BI24" s="531">
        <f>[3]Fleisch!EJ8</f>
        <v>54.864257742969031</v>
      </c>
      <c r="BJ24" s="531">
        <f>[3]Fleisch!EK8</f>
        <v>21.787383319886011</v>
      </c>
      <c r="BK24" s="530">
        <f>[3]Fleisch!EM8</f>
        <v>16.53779920785259</v>
      </c>
      <c r="BL24" s="530">
        <f>[3]Fleisch!EN8</f>
        <v>8.0369510250784995</v>
      </c>
      <c r="BM24" s="531">
        <f>[3]Fleisch!EP8</f>
        <v>18.696654833183207</v>
      </c>
      <c r="BN24" s="531">
        <f>[3]Fleisch!EQ8</f>
        <v>10.991480889837874</v>
      </c>
      <c r="BO24" s="530">
        <f>[3]Fleisch!ES8</f>
        <v>18.150747076205935</v>
      </c>
      <c r="BP24" s="530">
        <f>[3]Fleisch!ET8</f>
        <v>10.332059954267866</v>
      </c>
      <c r="BQ24" s="531"/>
      <c r="BR24" s="531">
        <f>[3]Fleisch!FN8</f>
        <v>28.957038487610152</v>
      </c>
      <c r="BS24" s="531">
        <f>[3]Fleisch!FO8</f>
        <v>16.843302978266852</v>
      </c>
      <c r="BT24" s="530">
        <f>[3]Fleisch!FQ8</f>
        <v>19.094079918617489</v>
      </c>
      <c r="BU24" s="530">
        <f>[3]Fleisch!FR8</f>
        <v>10.01394948808273</v>
      </c>
      <c r="BV24" s="531">
        <f>[3]Fleisch!FT8</f>
        <v>73.81111890030175</v>
      </c>
      <c r="BW24" s="531">
        <f>[3]Fleisch!FU8</f>
        <v>46.056182645856559</v>
      </c>
      <c r="BX24" s="530">
        <f>[3]Fleisch!FW8</f>
        <v>51.70993100486421</v>
      </c>
      <c r="BY24" s="530">
        <f>[3]Fleisch!FX8</f>
        <v>33.287600281702289</v>
      </c>
      <c r="BZ24" s="531">
        <f>[3]Fleisch!FZ8</f>
        <v>28.155215608867294</v>
      </c>
      <c r="CA24" s="531">
        <f>[3]Fleisch!GA8</f>
        <v>21.090451693030474</v>
      </c>
      <c r="CB24" s="530">
        <f>[3]Fleisch!GC8</f>
        <v>48.659470274983647</v>
      </c>
      <c r="CC24" s="530">
        <f>[3]Fleisch!GD8</f>
        <v>24.013693367759657</v>
      </c>
      <c r="CD24" s="531">
        <f>[3]Fleisch!GF8</f>
        <v>32.937541706450958</v>
      </c>
      <c r="CE24" s="531">
        <f>[3]Fleisch!GG8</f>
        <v>22.556186442358747</v>
      </c>
      <c r="CF24" s="530">
        <f>[3]Fleisch!GI8</f>
        <v>86.368116318777723</v>
      </c>
      <c r="CG24" s="530">
        <f>[3]Fleisch!GJ8</f>
        <v>66.493927681060768</v>
      </c>
      <c r="CH24" s="531">
        <f>[3]Fleisch!GL8</f>
        <v>24.341607167219973</v>
      </c>
      <c r="CI24" s="531">
        <f>[3]Fleisch!GM8</f>
        <v>10.837065977850743</v>
      </c>
      <c r="CJ24" s="436" t="str">
        <f t="shared" si="14"/>
        <v>4</v>
      </c>
      <c r="CK24" s="404" t="str">
        <f>V24</f>
        <v>4 W 05-08/24</v>
      </c>
      <c r="CL24" s="467">
        <f>[3]Fleisch!GP8</f>
        <v>518.29119999999989</v>
      </c>
      <c r="CM24" s="467">
        <f>[3]Fleisch!GQ8</f>
        <v>9619.0504000000019</v>
      </c>
      <c r="CN24" s="487"/>
      <c r="CO24" s="477">
        <f>[3]Fleisch!$AH8</f>
        <v>6.4152000000000005</v>
      </c>
      <c r="CP24" s="477">
        <f>[3]Fleisch!$AM8</f>
        <v>226.00110000000001</v>
      </c>
      <c r="CQ24" s="476">
        <f>[3]Fleisch!AS8</f>
        <v>2.2853000000000003</v>
      </c>
      <c r="CR24" s="476">
        <f>[3]Fleisch!AT8</f>
        <v>32.797800000000002</v>
      </c>
      <c r="CS24" s="477">
        <f>[3]Fleisch!AU8</f>
        <v>0.38900000000000001</v>
      </c>
      <c r="CT24" s="477">
        <f>[3]Fleisch!AV8</f>
        <v>10.760400000000001</v>
      </c>
      <c r="CU24" s="476">
        <f>[3]Fleisch!AW8</f>
        <v>1.5110000000000001</v>
      </c>
      <c r="CV24" s="476">
        <f>[3]Fleisch!AX8</f>
        <v>41.387599999999999</v>
      </c>
      <c r="CW24" s="487"/>
      <c r="CX24" s="477">
        <f>[3]Fleisch!AL8</f>
        <v>10.832699999999999</v>
      </c>
      <c r="CY24" s="477">
        <f>[3]Fleisch!AQ8</f>
        <v>175.1294</v>
      </c>
      <c r="CZ24" s="476">
        <f>[3]Fleisch!AY8</f>
        <v>1.8579000000000001</v>
      </c>
      <c r="DA24" s="476">
        <f>[3]Fleisch!AZ8</f>
        <v>35.263800000000003</v>
      </c>
      <c r="DB24" s="487"/>
      <c r="DC24" s="477">
        <f>[3]Fleisch!$AI8</f>
        <v>268.52800000000002</v>
      </c>
      <c r="DD24" s="477">
        <f>[3]Fleisch!$AN8</f>
        <v>1939.7492999999995</v>
      </c>
      <c r="DE24" s="476">
        <f>[3]Fleisch!BA8</f>
        <v>7.3500000000000005</v>
      </c>
      <c r="DF24" s="476">
        <f>[3]Fleisch!BB8</f>
        <v>94.770600000000002</v>
      </c>
      <c r="DG24" s="477">
        <f>[3]Fleisch!BC8</f>
        <v>6.6607000000000003</v>
      </c>
      <c r="DH24" s="477">
        <f>[3]Fleisch!BD8</f>
        <v>89.961500000000001</v>
      </c>
      <c r="DI24" s="476">
        <f>[3]Fleisch!BE8</f>
        <v>5.9018999999999995</v>
      </c>
      <c r="DJ24" s="476">
        <f>[3]Fleisch!BF8</f>
        <v>56.914999999999999</v>
      </c>
      <c r="DK24" s="477">
        <f>[3]Fleisch!BG8</f>
        <v>13.544800000000002</v>
      </c>
      <c r="DL24" s="477">
        <f>[3]Fleisch!BH8</f>
        <v>71.731300000000005</v>
      </c>
      <c r="DM24" s="476">
        <f>[3]Fleisch!BI8</f>
        <v>193.26769999999999</v>
      </c>
      <c r="DN24" s="476">
        <f>[3]Fleisch!BJ8</f>
        <v>1048.9251000000002</v>
      </c>
      <c r="DO24" s="477">
        <f>[3]Fleisch!BK8</f>
        <v>10.312700000000001</v>
      </c>
      <c r="DP24" s="477">
        <f>[3]Fleisch!BL8</f>
        <v>119.9971</v>
      </c>
      <c r="DQ24" s="476">
        <f>[3]Fleisch!BM8</f>
        <v>2.552</v>
      </c>
      <c r="DR24" s="476">
        <f>[3]Fleisch!BN8</f>
        <v>96.495999999999995</v>
      </c>
      <c r="DS24" s="477">
        <f>[3]Fleisch!BO8</f>
        <v>10.890499999999999</v>
      </c>
      <c r="DT24" s="477">
        <f>[3]Fleisch!BP8</f>
        <v>137.2945</v>
      </c>
      <c r="DU24" s="487"/>
      <c r="DV24" s="476">
        <f>[3]Fleisch!$AJ8</f>
        <v>60.414900000000003</v>
      </c>
      <c r="DW24" s="476">
        <f>[3]Fleisch!$AO8</f>
        <v>1716.829</v>
      </c>
      <c r="DX24" s="477">
        <f>[3]Fleisch!BQ8</f>
        <v>7.6012000000000013</v>
      </c>
      <c r="DY24" s="477">
        <f>[3]Fleisch!BR8</f>
        <v>242.63500000000005</v>
      </c>
      <c r="DZ24" s="476">
        <f>[3]Fleisch!BS8</f>
        <v>4.3871000000000002</v>
      </c>
      <c r="EA24" s="476">
        <f>[3]Fleisch!BT8</f>
        <v>109.542</v>
      </c>
      <c r="EB24" s="477">
        <f>[3]Fleisch!BU8</f>
        <v>3.2121</v>
      </c>
      <c r="EC24" s="477">
        <f>[3]Fleisch!BV8</f>
        <v>109.12990000000001</v>
      </c>
      <c r="ED24" s="476">
        <f>[3]Fleisch!BW8</f>
        <v>6.3051000000000004</v>
      </c>
      <c r="EE24" s="476">
        <f>[3]Fleisch!BX8</f>
        <v>279.9538</v>
      </c>
      <c r="EF24" s="477">
        <f>[3]Fleisch!BY8</f>
        <v>23.5381</v>
      </c>
      <c r="EG24" s="477">
        <f>[3]Fleisch!BZ8</f>
        <v>336.95230000000004</v>
      </c>
      <c r="EH24" s="487"/>
      <c r="EI24" s="476">
        <f>[3]Fleisch!$AK8</f>
        <v>122.75200000000001</v>
      </c>
      <c r="EJ24" s="476">
        <f>[3]Fleisch!$AP8</f>
        <v>4486.4449999999997</v>
      </c>
      <c r="EK24" s="477">
        <f>[3]Fleisch!DZ8</f>
        <v>28.09</v>
      </c>
      <c r="EL24" s="477">
        <f>[3]Fleisch!EA8</f>
        <v>1814.1159</v>
      </c>
      <c r="EM24" s="476">
        <f>[3]Fleisch!EB8</f>
        <v>5.8070000000000004</v>
      </c>
      <c r="EN24" s="476">
        <f>[3]Fleisch!EC8</f>
        <v>401.66680000000002</v>
      </c>
      <c r="EO24" s="477">
        <f>[3]Fleisch!ED8</f>
        <v>56.619</v>
      </c>
      <c r="EP24" s="477">
        <f>[3]Fleisch!EE8</f>
        <v>956.15620000000001</v>
      </c>
      <c r="EQ24" s="476">
        <f>[3]Fleisch!EF8</f>
        <v>24.027000000000001</v>
      </c>
      <c r="ER24" s="476">
        <f>[3]Fleisch!EG8</f>
        <v>599.00990000000002</v>
      </c>
      <c r="ES24" s="479"/>
      <c r="ET24" s="477">
        <f>[3]Fleisch!GR8</f>
        <v>190.24850000000001</v>
      </c>
      <c r="EU24" s="477">
        <f>[3]Fleisch!GS8</f>
        <v>6180.3930999999966</v>
      </c>
      <c r="EV24" s="476">
        <f>[3]Fleisch!EV8</f>
        <v>6.6385000000000005</v>
      </c>
      <c r="EW24" s="476">
        <f>[3]Fleisch!EW8</f>
        <v>736.14290000000017</v>
      </c>
      <c r="EX24" s="477">
        <f>[3]Fleisch!EX8</f>
        <v>16.121400000000001</v>
      </c>
      <c r="EY24" s="477">
        <f>[3]Fleisch!EY8</f>
        <v>485.43</v>
      </c>
      <c r="EZ24" s="476">
        <f>[3]Fleisch!EZ8</f>
        <v>3.2808999999999995</v>
      </c>
      <c r="FA24" s="476">
        <f>[3]Fleisch!FA8</f>
        <v>215.28</v>
      </c>
      <c r="FB24" s="477">
        <f>[3]Fleisch!FB8</f>
        <v>10.710900000000001</v>
      </c>
      <c r="FC24" s="477">
        <f>[3]Fleisch!FC8</f>
        <v>628.89089999999987</v>
      </c>
      <c r="FD24" s="476">
        <f>[3]Fleisch!FD8</f>
        <v>2.6344000000000003</v>
      </c>
      <c r="FE24" s="476">
        <f>[3]Fleisch!FE8</f>
        <v>151.21109999999999</v>
      </c>
      <c r="FF24" s="477">
        <f>[3]Fleisch!FF8</f>
        <v>25.688800000000001</v>
      </c>
      <c r="FG24" s="477">
        <f>[3]Fleisch!FG8</f>
        <v>908.49090000000001</v>
      </c>
      <c r="FH24" s="476">
        <f>[3]Fleisch!FH8</f>
        <v>46.605499999999999</v>
      </c>
      <c r="FI24" s="476">
        <f>[3]Fleisch!FI8</f>
        <v>615.13059999999996</v>
      </c>
      <c r="FJ24" s="477">
        <f>[3]Fleisch!FJ8</f>
        <v>16.925900000000002</v>
      </c>
      <c r="FK24" s="477">
        <f>[3]Fleisch!FK8</f>
        <v>204.0489</v>
      </c>
      <c r="FL24" s="476">
        <f>[3]Fleisch!FL8</f>
        <v>21.989000000000001</v>
      </c>
      <c r="FM24" s="476">
        <f>[3]Fleisch!FM8</f>
        <v>549.03880000000004</v>
      </c>
    </row>
    <row r="25" spans="1:169" s="261" customFormat="1" ht="12.75" customHeight="1" x14ac:dyDescent="0.2">
      <c r="A25" s="250"/>
      <c r="B25" s="218">
        <f t="shared" ref="B25:B88" si="27">U25</f>
        <v>45292</v>
      </c>
      <c r="C25" s="621">
        <f>[3]Fleisch!$A19</f>
        <v>44986</v>
      </c>
      <c r="D25" s="466" t="str">
        <f>[3]Fleisch!D20</f>
        <v>-</v>
      </c>
      <c r="E25" s="466" t="str">
        <f>[3]Fleisch!E20</f>
        <v>-</v>
      </c>
      <c r="F25" s="448" t="str">
        <f>[3]Fleisch!$J20</f>
        <v>-</v>
      </c>
      <c r="G25" s="448"/>
      <c r="H25" s="466" t="str">
        <f>[3]Fleisch!$L20</f>
        <v>-</v>
      </c>
      <c r="I25" s="466"/>
      <c r="J25" s="448"/>
      <c r="K25" s="448" t="str">
        <f>[3]Fleisch!F20</f>
        <v>-</v>
      </c>
      <c r="L25" s="448" t="str">
        <f>[3]Fleisch!G20</f>
        <v>-</v>
      </c>
      <c r="M25" s="448"/>
      <c r="N25" s="466" t="str">
        <f>[3]Fleisch!B20</f>
        <v>-</v>
      </c>
      <c r="O25" s="466" t="str">
        <f>[3]Fleisch!C20</f>
        <v>-</v>
      </c>
      <c r="P25" s="448"/>
      <c r="Q25" s="448" t="str">
        <f>[3]Fleisch!H20</f>
        <v>-</v>
      </c>
      <c r="R25" s="448" t="str">
        <f>[3]Fleisch!I20</f>
        <v>-</v>
      </c>
      <c r="S25" s="448"/>
      <c r="T25" s="448"/>
      <c r="U25" s="218">
        <f>[3]Fleisch!$A9</f>
        <v>45292</v>
      </c>
      <c r="V25" s="450" t="str">
        <f>'Gemüse Daten'!CZ24</f>
        <v>4 W 01-04/24</v>
      </c>
      <c r="W25" s="530">
        <f>[3]Fleisch!CA9</f>
        <v>35.465224058613053</v>
      </c>
      <c r="X25" s="530">
        <f>[3]Fleisch!CB9</f>
        <v>45.379311926223018</v>
      </c>
      <c r="Y25" s="531">
        <f>[3]Fleisch!CD9</f>
        <v>60.294117647058826</v>
      </c>
      <c r="Z25" s="531">
        <f>[3]Fleisch!CE9</f>
        <v>64.366718276985637</v>
      </c>
      <c r="AA25" s="530">
        <f>[3]Fleisch!CG9</f>
        <v>74.729901358960248</v>
      </c>
      <c r="AB25" s="530">
        <f>[3]Fleisch!CH9</f>
        <v>67.624851452499016</v>
      </c>
      <c r="AC25" s="532"/>
      <c r="AD25" s="531">
        <f>[3]Fleisch!CJ9</f>
        <v>64.739130434782609</v>
      </c>
      <c r="AE25" s="531">
        <f>[3]Fleisch!CK9</f>
        <v>45.360022477023747</v>
      </c>
      <c r="AF25" s="532"/>
      <c r="AG25" s="530">
        <f>[3]Fleisch!CM9</f>
        <v>54.271354639065251</v>
      </c>
      <c r="AH25" s="530">
        <f>[3]Fleisch!CN9</f>
        <v>37.27813077130191</v>
      </c>
      <c r="AI25" s="531">
        <f>[3]Fleisch!CP9</f>
        <v>61.071566113812139</v>
      </c>
      <c r="AJ25" s="531">
        <f>[3]Fleisch!CQ9</f>
        <v>51.605523398051467</v>
      </c>
      <c r="AK25" s="530">
        <f>[3]Fleisch!CS9</f>
        <v>75.111390538958503</v>
      </c>
      <c r="AL25" s="530">
        <f>[3]Fleisch!CT9</f>
        <v>66.238261645888471</v>
      </c>
      <c r="AM25" s="531">
        <f>[3]Fleisch!CV9</f>
        <v>41.244862332825797</v>
      </c>
      <c r="AN25" s="531">
        <f>[3]Fleisch!CW9</f>
        <v>31.50660638320759</v>
      </c>
      <c r="AO25" s="530">
        <f>[3]Fleisch!CY9</f>
        <v>25.023071388234811</v>
      </c>
      <c r="AP25" s="530">
        <f>[3]Fleisch!CZ9</f>
        <v>17.118513673620313</v>
      </c>
      <c r="AQ25" s="531">
        <f>[3]Fleisch!DB9</f>
        <v>33.907881343609127</v>
      </c>
      <c r="AR25" s="531">
        <f>[3]Fleisch!DC9</f>
        <v>26.340279254553963</v>
      </c>
      <c r="AS25" s="530">
        <f>[3]Fleisch!DE9</f>
        <v>32.06018381262971</v>
      </c>
      <c r="AT25" s="530">
        <f>[3]Fleisch!DF9</f>
        <v>21.89165089532683</v>
      </c>
      <c r="AU25" s="531">
        <f>[3]Fleisch!DH9</f>
        <v>64.13137886799538</v>
      </c>
      <c r="AV25" s="531">
        <f>[3]Fleisch!DI9</f>
        <v>43.669259989324303</v>
      </c>
      <c r="AW25" s="532"/>
      <c r="AX25" s="530">
        <f>[3]Fleisch!DK9</f>
        <v>14.577993936331479</v>
      </c>
      <c r="AY25" s="530">
        <f>[3]Fleisch!DL9</f>
        <v>15.913401585793244</v>
      </c>
      <c r="AZ25" s="531">
        <f>[3]Fleisch!DN9</f>
        <v>42.393954462577035</v>
      </c>
      <c r="BA25" s="531">
        <f>[3]Fleisch!DO9</f>
        <v>28.6163008631823</v>
      </c>
      <c r="BB25" s="530">
        <f>[3]Fleisch!DQ9</f>
        <v>24.349907454147733</v>
      </c>
      <c r="BC25" s="530">
        <f>[3]Fleisch!DR9</f>
        <v>16.110790541677837</v>
      </c>
      <c r="BD25" s="531">
        <f>[3]Fleisch!DT9</f>
        <v>19.754706731314968</v>
      </c>
      <c r="BE25" s="531">
        <f>[3]Fleisch!DU9</f>
        <v>14.664378890447972</v>
      </c>
      <c r="BF25" s="530">
        <f>[3]Fleisch!DW9</f>
        <v>23.916692721903768</v>
      </c>
      <c r="BG25" s="530">
        <f>[3]Fleisch!DX9</f>
        <v>20.825721734926447</v>
      </c>
      <c r="BH25" s="532"/>
      <c r="BI25" s="531">
        <f>[3]Fleisch!EJ9</f>
        <v>54.904128162129375</v>
      </c>
      <c r="BJ25" s="531">
        <f>[3]Fleisch!EK9</f>
        <v>21.241963248427222</v>
      </c>
      <c r="BK25" s="530">
        <f>[3]Fleisch!EM9</f>
        <v>16.907737471167959</v>
      </c>
      <c r="BL25" s="530">
        <f>[3]Fleisch!EN9</f>
        <v>8.5392180849233483</v>
      </c>
      <c r="BM25" s="531">
        <f>[3]Fleisch!EP9</f>
        <v>16.67555940366352</v>
      </c>
      <c r="BN25" s="531">
        <f>[3]Fleisch!EQ9</f>
        <v>11.133003699088713</v>
      </c>
      <c r="BO25" s="530">
        <f>[3]Fleisch!ES9</f>
        <v>21.460798400699694</v>
      </c>
      <c r="BP25" s="530">
        <f>[3]Fleisch!ET9</f>
        <v>9.5936279081109213</v>
      </c>
      <c r="BQ25" s="531"/>
      <c r="BR25" s="531">
        <f>[3]Fleisch!FN9</f>
        <v>24.222620806077231</v>
      </c>
      <c r="BS25" s="531">
        <f>[3]Fleisch!FO9</f>
        <v>16.714728212562473</v>
      </c>
      <c r="BT25" s="530">
        <f>[3]Fleisch!FQ9</f>
        <v>18.36612909889686</v>
      </c>
      <c r="BU25" s="530">
        <f>[3]Fleisch!FR9</f>
        <v>9.7590881291559359</v>
      </c>
      <c r="BV25" s="531">
        <f>[3]Fleisch!FT9</f>
        <v>76.590311920689942</v>
      </c>
      <c r="BW25" s="531">
        <f>[3]Fleisch!FU9</f>
        <v>45.127487609454818</v>
      </c>
      <c r="BX25" s="530">
        <f>[3]Fleisch!FW9</f>
        <v>53.67810243128843</v>
      </c>
      <c r="BY25" s="530">
        <f>[3]Fleisch!FX9</f>
        <v>32.138245244380052</v>
      </c>
      <c r="BZ25" s="531">
        <f>[3]Fleisch!FZ9</f>
        <v>17.524684967693567</v>
      </c>
      <c r="CA25" s="531">
        <f>[3]Fleisch!GA9</f>
        <v>19.809512538019835</v>
      </c>
      <c r="CB25" s="530">
        <f>[3]Fleisch!GC9</f>
        <v>47.424460598831153</v>
      </c>
      <c r="CC25" s="530">
        <f>[3]Fleisch!GD9</f>
        <v>23.918201884454696</v>
      </c>
      <c r="CD25" s="531">
        <f>[3]Fleisch!GF9</f>
        <v>37.073832442178755</v>
      </c>
      <c r="CE25" s="531">
        <f>[3]Fleisch!GG9</f>
        <v>22.359171749926645</v>
      </c>
      <c r="CF25" s="530">
        <f>[3]Fleisch!GI9</f>
        <v>85.065138765331298</v>
      </c>
      <c r="CG25" s="530">
        <f>[3]Fleisch!GJ9</f>
        <v>65.278210717122789</v>
      </c>
      <c r="CH25" s="531">
        <f>[3]Fleisch!GL9</f>
        <v>22.031944295746438</v>
      </c>
      <c r="CI25" s="531">
        <f>[3]Fleisch!GM9</f>
        <v>10.335552209263216</v>
      </c>
      <c r="CJ25" s="436" t="str">
        <f t="shared" si="14"/>
        <v>4</v>
      </c>
      <c r="CK25" s="404" t="str">
        <f t="shared" ref="CK25:CK65" si="28">V25</f>
        <v>4 W 01-04/24</v>
      </c>
      <c r="CL25" s="467">
        <f>[3]Fleisch!GP9</f>
        <v>430.48319999999995</v>
      </c>
      <c r="CM25" s="467">
        <f>[3]Fleisch!GQ9</f>
        <v>9764.8473000000013</v>
      </c>
      <c r="CN25" s="487"/>
      <c r="CO25" s="477">
        <f>[3]Fleisch!$AH9</f>
        <v>17.753</v>
      </c>
      <c r="CP25" s="477">
        <f>[3]Fleisch!$AM9</f>
        <v>253.23480000000004</v>
      </c>
      <c r="CQ25" s="476">
        <f>[3]Fleisch!AS9</f>
        <v>2.9344999999999999</v>
      </c>
      <c r="CR25" s="476">
        <f>[3]Fleisch!AT9</f>
        <v>23.985800000000001</v>
      </c>
      <c r="CS25" s="477">
        <f>[3]Fleisch!AU9</f>
        <v>0.34</v>
      </c>
      <c r="CT25" s="477">
        <f>[3]Fleisch!AV9</f>
        <v>8.6546000000000003</v>
      </c>
      <c r="CU25" s="476">
        <f>[3]Fleisch!AW9</f>
        <v>2.3620999999999999</v>
      </c>
      <c r="CV25" s="476">
        <f>[3]Fleisch!AX9</f>
        <v>48.216900000000003</v>
      </c>
      <c r="CW25" s="487"/>
      <c r="CX25" s="477">
        <f>[3]Fleisch!AL9</f>
        <v>10.8802</v>
      </c>
      <c r="CY25" s="477">
        <f>[3]Fleisch!AQ9</f>
        <v>124.03630000000001</v>
      </c>
      <c r="CZ25" s="476">
        <f>[3]Fleisch!AY9</f>
        <v>0.52900000000000003</v>
      </c>
      <c r="DA25" s="476">
        <f>[3]Fleisch!AZ9</f>
        <v>21.533099999999997</v>
      </c>
      <c r="DB25" s="487"/>
      <c r="DC25" s="477">
        <f>[3]Fleisch!$AI9</f>
        <v>203.28660000000002</v>
      </c>
      <c r="DD25" s="477">
        <f>[3]Fleisch!$AN9</f>
        <v>2046.4921999999997</v>
      </c>
      <c r="DE25" s="476">
        <f>[3]Fleisch!BA9</f>
        <v>3.7486000000000002</v>
      </c>
      <c r="DF25" s="476">
        <f>[3]Fleisch!BB9</f>
        <v>105.47880000000001</v>
      </c>
      <c r="DG25" s="477">
        <f>[3]Fleisch!BC9</f>
        <v>9.3997000000000011</v>
      </c>
      <c r="DH25" s="477">
        <f>[3]Fleisch!BD9</f>
        <v>60.086199999999998</v>
      </c>
      <c r="DI25" s="476">
        <f>[3]Fleisch!BE9</f>
        <v>4.6126000000000005</v>
      </c>
      <c r="DJ25" s="476">
        <f>[3]Fleisch!BF9</f>
        <v>47.044499999999999</v>
      </c>
      <c r="DK25" s="477">
        <f>[3]Fleisch!BG9</f>
        <v>10.311099999999998</v>
      </c>
      <c r="DL25" s="477">
        <f>[3]Fleisch!BH9</f>
        <v>88.316100000000006</v>
      </c>
      <c r="DM25" s="476">
        <f>[3]Fleisch!BI9</f>
        <v>135.64419999999998</v>
      </c>
      <c r="DN25" s="476">
        <f>[3]Fleisch!BJ9</f>
        <v>1122.9835</v>
      </c>
      <c r="DO25" s="477">
        <f>[3]Fleisch!BK9</f>
        <v>12.3786</v>
      </c>
      <c r="DP25" s="477">
        <f>[3]Fleisch!BL9</f>
        <v>119.9121</v>
      </c>
      <c r="DQ25" s="476">
        <f>[3]Fleisch!BM9</f>
        <v>3.3730000000000002</v>
      </c>
      <c r="DR25" s="476">
        <f>[3]Fleisch!BN9</f>
        <v>109.904</v>
      </c>
      <c r="DS25" s="477">
        <f>[3]Fleisch!BO9</f>
        <v>9.5883000000000003</v>
      </c>
      <c r="DT25" s="477">
        <f>[3]Fleisch!BP9</f>
        <v>138.44530000000003</v>
      </c>
      <c r="DU25" s="487"/>
      <c r="DV25" s="476">
        <f>[3]Fleisch!$AJ9</f>
        <v>48.245400000000004</v>
      </c>
      <c r="DW25" s="476">
        <f>[3]Fleisch!$AO9</f>
        <v>1767.6224000000002</v>
      </c>
      <c r="DX25" s="477">
        <f>[3]Fleisch!BQ9</f>
        <v>3.9580000000000002</v>
      </c>
      <c r="DY25" s="477">
        <f>[3]Fleisch!BR9</f>
        <v>288.44870000000003</v>
      </c>
      <c r="DZ25" s="476">
        <f>[3]Fleisch!BS9</f>
        <v>6.6363000000000003</v>
      </c>
      <c r="EA25" s="476">
        <f>[3]Fleisch!BT9</f>
        <v>146.88670000000002</v>
      </c>
      <c r="EB25" s="477">
        <f>[3]Fleisch!BU9</f>
        <v>3.5658000000000003</v>
      </c>
      <c r="EC25" s="477">
        <f>[3]Fleisch!BV9</f>
        <v>80.204499999999996</v>
      </c>
      <c r="ED25" s="476">
        <f>[3]Fleisch!BW9</f>
        <v>12.333399999999999</v>
      </c>
      <c r="EE25" s="476">
        <f>[3]Fleisch!BX9</f>
        <v>214.37119999999999</v>
      </c>
      <c r="EF25" s="477">
        <f>[3]Fleisch!BY9</f>
        <v>5.7570000000000006</v>
      </c>
      <c r="EG25" s="477">
        <f>[3]Fleisch!BZ9</f>
        <v>370.66239999999999</v>
      </c>
      <c r="EH25" s="487"/>
      <c r="EI25" s="476">
        <f>[3]Fleisch!$AK9</f>
        <v>114.11450000000001</v>
      </c>
      <c r="EJ25" s="476">
        <f>[3]Fleisch!$AP9</f>
        <v>4457.4461000000019</v>
      </c>
      <c r="EK25" s="477">
        <f>[3]Fleisch!DZ9</f>
        <v>28.027000000000001</v>
      </c>
      <c r="EL25" s="477">
        <f>[3]Fleisch!EA9</f>
        <v>1836.1772000000001</v>
      </c>
      <c r="EM25" s="476">
        <f>[3]Fleisch!EB9</f>
        <v>4.7690000000000001</v>
      </c>
      <c r="EN25" s="476">
        <f>[3]Fleisch!EC9</f>
        <v>316.76330000000007</v>
      </c>
      <c r="EO25" s="477">
        <f>[3]Fleisch!ED9</f>
        <v>55.438499999999998</v>
      </c>
      <c r="EP25" s="477">
        <f>[3]Fleisch!EE9</f>
        <v>962.72359999999992</v>
      </c>
      <c r="EQ25" s="476">
        <f>[3]Fleisch!EF9</f>
        <v>16.007000000000001</v>
      </c>
      <c r="ER25" s="476">
        <f>[3]Fleisch!EG9</f>
        <v>725.86209999999994</v>
      </c>
      <c r="ES25" s="479"/>
      <c r="ET25" s="477">
        <f>[3]Fleisch!GR9</f>
        <v>174.00000000000006</v>
      </c>
      <c r="EU25" s="477">
        <f>[3]Fleisch!GS9</f>
        <v>6072.5326999999934</v>
      </c>
      <c r="EV25" s="476">
        <f>[3]Fleisch!EV9</f>
        <v>7.1085000000000003</v>
      </c>
      <c r="EW25" s="476">
        <f>[3]Fleisch!EW9</f>
        <v>700.56769999999995</v>
      </c>
      <c r="EX25" s="477">
        <f>[3]Fleisch!EX9</f>
        <v>14.522200000000002</v>
      </c>
      <c r="EY25" s="477">
        <f>[3]Fleisch!EY9</f>
        <v>466.98280000000005</v>
      </c>
      <c r="EZ25" s="476">
        <f>[3]Fleisch!EZ9</f>
        <v>2.4814000000000003</v>
      </c>
      <c r="FA25" s="476">
        <f>[3]Fleisch!FA9</f>
        <v>199.99120000000002</v>
      </c>
      <c r="FB25" s="477">
        <f>[3]Fleisch!FB9</f>
        <v>8.7649000000000008</v>
      </c>
      <c r="FC25" s="477">
        <f>[3]Fleisch!FC9</f>
        <v>599.89549999999997</v>
      </c>
      <c r="FD25" s="476">
        <f>[3]Fleisch!FD9</f>
        <v>2.8013000000000003</v>
      </c>
      <c r="FE25" s="476">
        <f>[3]Fleisch!FE9</f>
        <v>174.4813</v>
      </c>
      <c r="FF25" s="477">
        <f>[3]Fleisch!FF9</f>
        <v>25.8203</v>
      </c>
      <c r="FG25" s="477">
        <f>[3]Fleisch!FG9</f>
        <v>880.94449999999995</v>
      </c>
      <c r="FH25" s="476">
        <f>[3]Fleisch!FH9</f>
        <v>32.111900000000006</v>
      </c>
      <c r="FI25" s="476">
        <f>[3]Fleisch!FI9</f>
        <v>599.12340000000006</v>
      </c>
      <c r="FJ25" s="477">
        <f>[3]Fleisch!FJ9</f>
        <v>13.713799999999999</v>
      </c>
      <c r="FK25" s="477">
        <f>[3]Fleisch!FK9</f>
        <v>205.44320000000002</v>
      </c>
      <c r="FL25" s="476">
        <f>[3]Fleisch!FL9</f>
        <v>25.218900000000001</v>
      </c>
      <c r="FM25" s="476">
        <f>[3]Fleisch!FM9</f>
        <v>588.97689999999989</v>
      </c>
    </row>
    <row r="26" spans="1:169" s="261" customFormat="1" ht="12.75" customHeight="1" x14ac:dyDescent="0.2">
      <c r="A26" s="250"/>
      <c r="B26" s="218">
        <f t="shared" si="27"/>
        <v>45261</v>
      </c>
      <c r="C26" s="621">
        <f>[3]Fleisch!$A20</f>
        <v>44958</v>
      </c>
      <c r="D26" s="466" t="str">
        <f>[3]Fleisch!D21</f>
        <v>-</v>
      </c>
      <c r="E26" s="466" t="str">
        <f>[3]Fleisch!E21</f>
        <v>-</v>
      </c>
      <c r="F26" s="448" t="str">
        <f>[3]Fleisch!$J21</f>
        <v>-</v>
      </c>
      <c r="G26" s="448"/>
      <c r="H26" s="466" t="str">
        <f>[3]Fleisch!$L21</f>
        <v>-</v>
      </c>
      <c r="I26" s="466"/>
      <c r="J26" s="448"/>
      <c r="K26" s="448" t="str">
        <f>[3]Fleisch!F21</f>
        <v>-</v>
      </c>
      <c r="L26" s="448" t="str">
        <f>[3]Fleisch!G21</f>
        <v>-</v>
      </c>
      <c r="M26" s="448"/>
      <c r="N26" s="466" t="str">
        <f>[3]Fleisch!B21</f>
        <v>-</v>
      </c>
      <c r="O26" s="466" t="str">
        <f>[3]Fleisch!C21</f>
        <v>-</v>
      </c>
      <c r="P26" s="448"/>
      <c r="Q26" s="448" t="str">
        <f>[3]Fleisch!H21</f>
        <v>-</v>
      </c>
      <c r="R26" s="448" t="str">
        <f>[3]Fleisch!I21</f>
        <v>-</v>
      </c>
      <c r="S26" s="448"/>
      <c r="T26" s="448"/>
      <c r="U26" s="218">
        <f>[3]Fleisch!$A10</f>
        <v>45261</v>
      </c>
      <c r="V26" s="450" t="str">
        <f>'Gemüse Daten'!CZ25</f>
        <v>5 W 48-52/23</v>
      </c>
      <c r="W26" s="530">
        <f>[3]Fleisch!CA10</f>
        <v>51.881318681318682</v>
      </c>
      <c r="X26" s="530">
        <f>[3]Fleisch!CB10</f>
        <v>45.423885040995515</v>
      </c>
      <c r="Y26" s="531">
        <f>[3]Fleisch!CD10</f>
        <v>60.989821882951652</v>
      </c>
      <c r="Z26" s="531">
        <f>[3]Fleisch!CE10</f>
        <v>58.796666395641921</v>
      </c>
      <c r="AA26" s="530">
        <f>[3]Fleisch!CG10</f>
        <v>79.636029025134093</v>
      </c>
      <c r="AB26" s="530">
        <f>[3]Fleisch!CH10</f>
        <v>72.833793133484221</v>
      </c>
      <c r="AC26" s="532"/>
      <c r="AD26" s="531">
        <f>[3]Fleisch!CJ10</f>
        <v>57.375449757522027</v>
      </c>
      <c r="AE26" s="531">
        <f>[3]Fleisch!CK10</f>
        <v>49.22814888382792</v>
      </c>
      <c r="AF26" s="532"/>
      <c r="AG26" s="530">
        <f>[3]Fleisch!CM10</f>
        <v>47.965598172468106</v>
      </c>
      <c r="AH26" s="530">
        <f>[3]Fleisch!CN10</f>
        <v>38.165527432626845</v>
      </c>
      <c r="AI26" s="531">
        <f>[3]Fleisch!CP10</f>
        <v>68.902362699078381</v>
      </c>
      <c r="AJ26" s="531">
        <f>[3]Fleisch!CQ10</f>
        <v>52.125531226441851</v>
      </c>
      <c r="AK26" s="530">
        <f>[3]Fleisch!CS10</f>
        <v>70.940896037838556</v>
      </c>
      <c r="AL26" s="530">
        <f>[3]Fleisch!CT10</f>
        <v>63.276278386876584</v>
      </c>
      <c r="AM26" s="531">
        <f>[3]Fleisch!CV10</f>
        <v>38.640070726655793</v>
      </c>
      <c r="AN26" s="531">
        <f>[3]Fleisch!CW10</f>
        <v>32.047542878927892</v>
      </c>
      <c r="AO26" s="530">
        <f>[3]Fleisch!CY10</f>
        <v>26.001245281350954</v>
      </c>
      <c r="AP26" s="530">
        <f>[3]Fleisch!CZ10</f>
        <v>17.479829956454719</v>
      </c>
      <c r="AQ26" s="531">
        <f>[3]Fleisch!DB10</f>
        <v>32.077827473434333</v>
      </c>
      <c r="AR26" s="531">
        <f>[3]Fleisch!DC10</f>
        <v>25.838333057065338</v>
      </c>
      <c r="AS26" s="530">
        <f>[3]Fleisch!DE10</f>
        <v>35.215140478668054</v>
      </c>
      <c r="AT26" s="530">
        <f>[3]Fleisch!DF10</f>
        <v>22.792598708902567</v>
      </c>
      <c r="AU26" s="531">
        <f>[3]Fleisch!DH10</f>
        <v>57.731453415049671</v>
      </c>
      <c r="AV26" s="531">
        <f>[3]Fleisch!DI10</f>
        <v>46.771553658814021</v>
      </c>
      <c r="AW26" s="532"/>
      <c r="AX26" s="530">
        <f>[3]Fleisch!DK10</f>
        <v>16.065888947620746</v>
      </c>
      <c r="AY26" s="530">
        <f>[3]Fleisch!DL10</f>
        <v>16.877993663527924</v>
      </c>
      <c r="AZ26" s="531">
        <f>[3]Fleisch!DN10</f>
        <v>39.553442499641228</v>
      </c>
      <c r="BA26" s="531">
        <f>[3]Fleisch!DO10</f>
        <v>30.033484950149298</v>
      </c>
      <c r="BB26" s="530">
        <f>[3]Fleisch!DQ10</f>
        <v>23.422205575229274</v>
      </c>
      <c r="BC26" s="530">
        <f>[3]Fleisch!DR10</f>
        <v>16.160303811831781</v>
      </c>
      <c r="BD26" s="531">
        <f>[3]Fleisch!DT10</f>
        <v>24.672365733663888</v>
      </c>
      <c r="BE26" s="531">
        <f>[3]Fleisch!DU10</f>
        <v>15.007378994685858</v>
      </c>
      <c r="BF26" s="530">
        <f>[3]Fleisch!DW10</f>
        <v>26.217434225191546</v>
      </c>
      <c r="BG26" s="530">
        <f>[3]Fleisch!DX10</f>
        <v>22.365653368547591</v>
      </c>
      <c r="BH26" s="532"/>
      <c r="BI26" s="531">
        <f>[3]Fleisch!EJ10</f>
        <v>54.647648617084911</v>
      </c>
      <c r="BJ26" s="531">
        <f>[3]Fleisch!EK10</f>
        <v>21.684057737938538</v>
      </c>
      <c r="BK26" s="530">
        <f>[3]Fleisch!EM10</f>
        <v>15.738969580707042</v>
      </c>
      <c r="BL26" s="530">
        <f>[3]Fleisch!EN10</f>
        <v>8.7841397955644407</v>
      </c>
      <c r="BM26" s="531">
        <f>[3]Fleisch!EP10</f>
        <v>19.370252160011081</v>
      </c>
      <c r="BN26" s="531">
        <f>[3]Fleisch!EQ10</f>
        <v>11.212439829860749</v>
      </c>
      <c r="BO26" s="530">
        <f>[3]Fleisch!ES10</f>
        <v>18.721595503022371</v>
      </c>
      <c r="BP26" s="530">
        <f>[3]Fleisch!ET10</f>
        <v>9.4804475611883632</v>
      </c>
      <c r="BQ26" s="531"/>
      <c r="BR26" s="531">
        <f>[3]Fleisch!FN10</f>
        <v>28.578368536052441</v>
      </c>
      <c r="BS26" s="531">
        <f>[3]Fleisch!FO10</f>
        <v>16.941784016133077</v>
      </c>
      <c r="BT26" s="530">
        <f>[3]Fleisch!FQ10</f>
        <v>19.432852121088018</v>
      </c>
      <c r="BU26" s="530">
        <f>[3]Fleisch!FR10</f>
        <v>9.8492944192659095</v>
      </c>
      <c r="BV26" s="531">
        <f>[3]Fleisch!FT10</f>
        <v>73.371305547426957</v>
      </c>
      <c r="BW26" s="531">
        <f>[3]Fleisch!FU10</f>
        <v>46.070380644037385</v>
      </c>
      <c r="BX26" s="530">
        <f>[3]Fleisch!FW10</f>
        <v>55.645889601341842</v>
      </c>
      <c r="BY26" s="530">
        <f>[3]Fleisch!FX10</f>
        <v>33.28919203585302</v>
      </c>
      <c r="BZ26" s="531">
        <f>[3]Fleisch!FZ10</f>
        <v>22.135233254674169</v>
      </c>
      <c r="CA26" s="531">
        <f>[3]Fleisch!GA10</f>
        <v>21.947417948487558</v>
      </c>
      <c r="CB26" s="530">
        <f>[3]Fleisch!GC10</f>
        <v>44.343739814809865</v>
      </c>
      <c r="CC26" s="530">
        <f>[3]Fleisch!GD10</f>
        <v>21.795549216576099</v>
      </c>
      <c r="CD26" s="531">
        <f>[3]Fleisch!GF10</f>
        <v>36.720368900686893</v>
      </c>
      <c r="CE26" s="531">
        <f>[3]Fleisch!GG10</f>
        <v>23.530910473657713</v>
      </c>
      <c r="CF26" s="530">
        <f>[3]Fleisch!GI10</f>
        <v>82.870077154605966</v>
      </c>
      <c r="CG26" s="530">
        <f>[3]Fleisch!GJ10</f>
        <v>65.509823957203395</v>
      </c>
      <c r="CH26" s="531">
        <f>[3]Fleisch!GL10</f>
        <v>23.629130840498565</v>
      </c>
      <c r="CI26" s="531">
        <f>[3]Fleisch!GM10</f>
        <v>10.973934238637042</v>
      </c>
      <c r="CJ26" s="436" t="str">
        <f t="shared" si="14"/>
        <v>5</v>
      </c>
      <c r="CK26" s="404" t="str">
        <f t="shared" si="28"/>
        <v>5 W 48-52/23</v>
      </c>
      <c r="CL26" s="467">
        <f>[3]Fleisch!GP10</f>
        <v>640.44520000000023</v>
      </c>
      <c r="CM26" s="467">
        <f>[3]Fleisch!GQ10</f>
        <v>13191.255100000006</v>
      </c>
      <c r="CN26" s="487"/>
      <c r="CO26" s="477">
        <f>[3]Fleisch!$AH10</f>
        <v>25.567199999999996</v>
      </c>
      <c r="CP26" s="477">
        <f>[3]Fleisch!$AM10</f>
        <v>395.85500000000002</v>
      </c>
      <c r="CQ26" s="476">
        <f>[3]Fleisch!AS10</f>
        <v>0.45500000000000002</v>
      </c>
      <c r="CR26" s="476">
        <f>[3]Fleisch!AT10</f>
        <v>36.138100000000001</v>
      </c>
      <c r="CS26" s="477">
        <f>[3]Fleisch!AU10</f>
        <v>0.39300000000000002</v>
      </c>
      <c r="CT26" s="477">
        <f>[3]Fleisch!AV10</f>
        <v>12.298999999999999</v>
      </c>
      <c r="CU26" s="476">
        <f>[3]Fleisch!AW10</f>
        <v>6.656299999999999</v>
      </c>
      <c r="CV26" s="476">
        <f>[3]Fleisch!AX10</f>
        <v>66.5869</v>
      </c>
      <c r="CW26" s="487"/>
      <c r="CX26" s="477">
        <f>[3]Fleisch!AL10</f>
        <v>11.332900000000002</v>
      </c>
      <c r="CY26" s="477">
        <f>[3]Fleisch!AQ10</f>
        <v>250.08999999999997</v>
      </c>
      <c r="CZ26" s="476">
        <f>[3]Fleisch!AY10</f>
        <v>1.9177000000000002</v>
      </c>
      <c r="DA26" s="476">
        <f>[3]Fleisch!AZ10</f>
        <v>35.039400000000001</v>
      </c>
      <c r="DB26" s="487"/>
      <c r="DC26" s="477">
        <f>[3]Fleisch!$AI10</f>
        <v>286.8134</v>
      </c>
      <c r="DD26" s="477">
        <f>[3]Fleisch!$AN10</f>
        <v>2942.0486999999998</v>
      </c>
      <c r="DE26" s="476">
        <f>[3]Fleisch!BA10</f>
        <v>9.5867000000000004</v>
      </c>
      <c r="DF26" s="476">
        <f>[3]Fleisch!BB10</f>
        <v>222.5033</v>
      </c>
      <c r="DG26" s="477">
        <f>[3]Fleisch!BC10</f>
        <v>20.387699999999999</v>
      </c>
      <c r="DH26" s="477">
        <f>[3]Fleisch!BD10</f>
        <v>175.2313</v>
      </c>
      <c r="DI26" s="476">
        <f>[3]Fleisch!BE10</f>
        <v>10.655799999999999</v>
      </c>
      <c r="DJ26" s="476">
        <f>[3]Fleisch!BF10</f>
        <v>217.4068</v>
      </c>
      <c r="DK26" s="477">
        <f>[3]Fleisch!BG10</f>
        <v>18.154400000000003</v>
      </c>
      <c r="DL26" s="477">
        <f>[3]Fleisch!BH10</f>
        <v>96.527600000000007</v>
      </c>
      <c r="DM26" s="476">
        <f>[3]Fleisch!BI10</f>
        <v>156.10929999999999</v>
      </c>
      <c r="DN26" s="476">
        <f>[3]Fleisch!BJ10</f>
        <v>1252.9025999999999</v>
      </c>
      <c r="DO26" s="477">
        <f>[3]Fleisch!BK10</f>
        <v>19.630599999999998</v>
      </c>
      <c r="DP26" s="477">
        <f>[3]Fleisch!BL10</f>
        <v>137.54760000000002</v>
      </c>
      <c r="DQ26" s="476">
        <f>[3]Fleisch!BM10</f>
        <v>3.8439999999999999</v>
      </c>
      <c r="DR26" s="476">
        <f>[3]Fleisch!BN10</f>
        <v>106.57600000000001</v>
      </c>
      <c r="DS26" s="477">
        <f>[3]Fleisch!BO10</f>
        <v>18.078800000000001</v>
      </c>
      <c r="DT26" s="477">
        <f>[3]Fleisch!BP10</f>
        <v>178.45810000000003</v>
      </c>
      <c r="DU26" s="487"/>
      <c r="DV26" s="476">
        <f>[3]Fleisch!$AJ10</f>
        <v>94.640900000000016</v>
      </c>
      <c r="DW26" s="476">
        <f>[3]Fleisch!$AO10</f>
        <v>2341.9584</v>
      </c>
      <c r="DX26" s="477">
        <f>[3]Fleisch!BQ10</f>
        <v>8.1349</v>
      </c>
      <c r="DY26" s="477">
        <f>[3]Fleisch!BR10</f>
        <v>406.851</v>
      </c>
      <c r="DZ26" s="476">
        <f>[3]Fleisch!BS10</f>
        <v>20.207699999999999</v>
      </c>
      <c r="EA26" s="476">
        <f>[3]Fleisch!BT10</f>
        <v>435.32990000000001</v>
      </c>
      <c r="EB26" s="477">
        <f>[3]Fleisch!BU10</f>
        <v>4.4051999999999998</v>
      </c>
      <c r="EC26" s="477">
        <f>[3]Fleisch!BV10</f>
        <v>115.6242</v>
      </c>
      <c r="ED26" s="476">
        <f>[3]Fleisch!BW10</f>
        <v>7.7848999999999995</v>
      </c>
      <c r="EE26" s="476">
        <f>[3]Fleisch!BX10</f>
        <v>258.85640000000001</v>
      </c>
      <c r="EF26" s="477">
        <f>[3]Fleisch!BY10</f>
        <v>15.7013</v>
      </c>
      <c r="EG26" s="477">
        <f>[3]Fleisch!BZ10</f>
        <v>405.29039999999998</v>
      </c>
      <c r="EH26" s="487"/>
      <c r="EI26" s="476">
        <f>[3]Fleisch!$AK10</f>
        <v>150.87320000000003</v>
      </c>
      <c r="EJ26" s="476">
        <f>[3]Fleisch!$AP10</f>
        <v>5309.6931000000013</v>
      </c>
      <c r="EK26" s="477">
        <f>[3]Fleisch!DZ10</f>
        <v>35.106999999999999</v>
      </c>
      <c r="EL26" s="477">
        <f>[3]Fleisch!EA10</f>
        <v>2079.3121999999998</v>
      </c>
      <c r="EM26" s="476">
        <f>[3]Fleisch!EB10</f>
        <v>7.298</v>
      </c>
      <c r="EN26" s="476">
        <f>[3]Fleisch!EC10</f>
        <v>346.83790000000005</v>
      </c>
      <c r="EO26" s="477">
        <f>[3]Fleisch!ED10</f>
        <v>69.305199999999999</v>
      </c>
      <c r="EP26" s="477">
        <f>[3]Fleisch!EE10</f>
        <v>1317.9087</v>
      </c>
      <c r="EQ26" s="476">
        <f>[3]Fleisch!EF10</f>
        <v>25.972999999999999</v>
      </c>
      <c r="ER26" s="476">
        <f>[3]Fleisch!EG10</f>
        <v>817.96190000000001</v>
      </c>
      <c r="ES26" s="479"/>
      <c r="ET26" s="477">
        <f>[3]Fleisch!GR10</f>
        <v>247.97890000000007</v>
      </c>
      <c r="EU26" s="477">
        <f>[3]Fleisch!GS10</f>
        <v>8783.2082999999984</v>
      </c>
      <c r="EV26" s="476">
        <f>[3]Fleisch!EV10</f>
        <v>6.8650000000000002</v>
      </c>
      <c r="EW26" s="476">
        <f>[3]Fleisch!EW10</f>
        <v>880.87320000000011</v>
      </c>
      <c r="EX26" s="477">
        <f>[3]Fleisch!EX10</f>
        <v>14.650500000000001</v>
      </c>
      <c r="EY26" s="477">
        <f>[3]Fleisch!EY10</f>
        <v>562.4941</v>
      </c>
      <c r="EZ26" s="476">
        <f>[3]Fleisch!EZ10</f>
        <v>4.7842000000000002</v>
      </c>
      <c r="FA26" s="476">
        <f>[3]Fleisch!FA10</f>
        <v>320.88509999999997</v>
      </c>
      <c r="FB26" s="477">
        <f>[3]Fleisch!FB10</f>
        <v>15.143300000000002</v>
      </c>
      <c r="FC26" s="477">
        <f>[3]Fleisch!FC10</f>
        <v>904.80500000000018</v>
      </c>
      <c r="FD26" s="476">
        <f>[3]Fleisch!FD10</f>
        <v>8.2635000000000005</v>
      </c>
      <c r="FE26" s="476">
        <f>[3]Fleisch!FE10</f>
        <v>185.86190000000002</v>
      </c>
      <c r="FF26" s="477">
        <f>[3]Fleisch!FF10</f>
        <v>37.431800000000003</v>
      </c>
      <c r="FG26" s="477">
        <f>[3]Fleisch!FG10</f>
        <v>1536.8755000000001</v>
      </c>
      <c r="FH26" s="476">
        <f>[3]Fleisch!FH10</f>
        <v>51.157400000000003</v>
      </c>
      <c r="FI26" s="476">
        <f>[3]Fleisch!FI10</f>
        <v>880.19680000000005</v>
      </c>
      <c r="FJ26" s="477">
        <f>[3]Fleisch!FJ10</f>
        <v>18.871199999999998</v>
      </c>
      <c r="FK26" s="477">
        <f>[3]Fleisch!FK10</f>
        <v>295.6497</v>
      </c>
      <c r="FL26" s="476">
        <f>[3]Fleisch!FL10</f>
        <v>30.006</v>
      </c>
      <c r="FM26" s="476">
        <f>[3]Fleisch!FM10</f>
        <v>735.81200000000001</v>
      </c>
    </row>
    <row r="27" spans="1:169" ht="12.75" customHeight="1" x14ac:dyDescent="0.2">
      <c r="A27" s="250"/>
      <c r="B27" s="218">
        <f t="shared" si="27"/>
        <v>45231</v>
      </c>
      <c r="C27" s="621">
        <f>[3]Fleisch!$A21</f>
        <v>44927</v>
      </c>
      <c r="D27" s="466">
        <f>[3]Fleisch!D22</f>
        <v>10.479999999999999</v>
      </c>
      <c r="E27" s="466">
        <f>[3]Fleisch!E22</f>
        <v>10.382857142857143</v>
      </c>
      <c r="F27" s="448">
        <f>[3]Fleisch!$J22</f>
        <v>12.8</v>
      </c>
      <c r="G27" s="448"/>
      <c r="H27" s="466">
        <f>[3]Fleisch!$L22</f>
        <v>12.879999999999999</v>
      </c>
      <c r="I27" s="466"/>
      <c r="J27" s="448"/>
      <c r="K27" s="448">
        <f>[3]Fleisch!F22</f>
        <v>18.079999999999998</v>
      </c>
      <c r="L27" s="448">
        <f>[3]Fleisch!G22</f>
        <v>17.19857142857143</v>
      </c>
      <c r="M27" s="448"/>
      <c r="N27" s="466">
        <f>[3]Fleisch!B22</f>
        <v>7.8</v>
      </c>
      <c r="O27" s="466" t="str">
        <f>[3]Fleisch!C22</f>
        <v>-</v>
      </c>
      <c r="P27" s="448"/>
      <c r="Q27" s="448">
        <f>[3]Fleisch!H22</f>
        <v>15.7</v>
      </c>
      <c r="R27" s="448">
        <f>[3]Fleisch!I22</f>
        <v>14.201428571428574</v>
      </c>
      <c r="S27" s="448"/>
      <c r="T27" s="448"/>
      <c r="U27" s="218">
        <f>[3]Fleisch!$A11</f>
        <v>45231</v>
      </c>
      <c r="V27" s="450" t="str">
        <f>'Gemüse Daten'!CZ26</f>
        <v>4 W 44-47/23</v>
      </c>
      <c r="W27" s="530">
        <f>[3]Fleisch!CA11</f>
        <v>51.99096385542169</v>
      </c>
      <c r="X27" s="530">
        <f>[3]Fleisch!CB11</f>
        <v>48.531950933754921</v>
      </c>
      <c r="Y27" s="531">
        <f>[3]Fleisch!CD11</f>
        <v>60.051428571428573</v>
      </c>
      <c r="Z27" s="531">
        <f>[3]Fleisch!CE11</f>
        <v>65.457719958918176</v>
      </c>
      <c r="AA27" s="530">
        <f>[3]Fleisch!CG11</f>
        <v>92.06442376521116</v>
      </c>
      <c r="AB27" s="530">
        <f>[3]Fleisch!CH11</f>
        <v>69.900932400932405</v>
      </c>
      <c r="AC27" s="532"/>
      <c r="AD27" s="531">
        <f>[3]Fleisch!CJ11</f>
        <v>62.980392156862742</v>
      </c>
      <c r="AE27" s="531">
        <f>[3]Fleisch!CK11</f>
        <v>41.347073144257159</v>
      </c>
      <c r="AF27" s="532"/>
      <c r="AG27" s="530">
        <f>[3]Fleisch!CM11</f>
        <v>55.612964469758609</v>
      </c>
      <c r="AH27" s="530">
        <f>[3]Fleisch!CN11</f>
        <v>33.257022483878984</v>
      </c>
      <c r="AI27" s="531">
        <f>[3]Fleisch!CP11</f>
        <v>87.795526634947279</v>
      </c>
      <c r="AJ27" s="531">
        <f>[3]Fleisch!CQ11</f>
        <v>50.108447975054759</v>
      </c>
      <c r="AK27" s="530">
        <f>[3]Fleisch!CS11</f>
        <v>75.170684470720147</v>
      </c>
      <c r="AL27" s="530">
        <f>[3]Fleisch!CT11</f>
        <v>62.473751189739296</v>
      </c>
      <c r="AM27" s="531">
        <f>[3]Fleisch!CV11</f>
        <v>38.242324255268741</v>
      </c>
      <c r="AN27" s="531">
        <f>[3]Fleisch!CW11</f>
        <v>32.726486671988418</v>
      </c>
      <c r="AO27" s="530">
        <f>[3]Fleisch!CY11</f>
        <v>26.454500891302875</v>
      </c>
      <c r="AP27" s="530">
        <f>[3]Fleisch!CZ11</f>
        <v>16.858536064693784</v>
      </c>
      <c r="AQ27" s="531">
        <f>[3]Fleisch!DB11</f>
        <v>35.762344139650871</v>
      </c>
      <c r="AR27" s="531">
        <f>[3]Fleisch!DC11</f>
        <v>26.009773057203592</v>
      </c>
      <c r="AS27" s="530">
        <f>[3]Fleisch!DE11</f>
        <v>33.041591861160981</v>
      </c>
      <c r="AT27" s="530">
        <f>[3]Fleisch!DF11</f>
        <v>20.92575433689079</v>
      </c>
      <c r="AU27" s="531">
        <f>[3]Fleisch!DH11</f>
        <v>59.621138081832832</v>
      </c>
      <c r="AV27" s="531">
        <f>[3]Fleisch!DI11</f>
        <v>42.78110676158672</v>
      </c>
      <c r="AW27" s="532"/>
      <c r="AX27" s="530">
        <f>[3]Fleisch!DK11</f>
        <v>27.241297969607469</v>
      </c>
      <c r="AY27" s="530">
        <f>[3]Fleisch!DL11</f>
        <v>17.537748048039127</v>
      </c>
      <c r="AZ27" s="531">
        <f>[3]Fleisch!DN11</f>
        <v>41.318537859007833</v>
      </c>
      <c r="BA27" s="531">
        <f>[3]Fleisch!DO11</f>
        <v>30.499792286156286</v>
      </c>
      <c r="BB27" s="530">
        <f>[3]Fleisch!DQ11</f>
        <v>26.554936749144723</v>
      </c>
      <c r="BC27" s="530">
        <f>[3]Fleisch!DR11</f>
        <v>16.489664581019518</v>
      </c>
      <c r="BD27" s="531">
        <f>[3]Fleisch!DT11</f>
        <v>31.917578879587893</v>
      </c>
      <c r="BE27" s="531">
        <f>[3]Fleisch!DU11</f>
        <v>14.399180584184249</v>
      </c>
      <c r="BF27" s="530">
        <f>[3]Fleisch!DW11</f>
        <v>28.253215969976051</v>
      </c>
      <c r="BG27" s="530">
        <f>[3]Fleisch!DX11</f>
        <v>21.910964644042231</v>
      </c>
      <c r="BH27" s="532"/>
      <c r="BI27" s="531">
        <f>[3]Fleisch!EJ11</f>
        <v>54.833872707659118</v>
      </c>
      <c r="BJ27" s="531">
        <f>[3]Fleisch!EK11</f>
        <v>20.698502257796957</v>
      </c>
      <c r="BK27" s="530">
        <f>[3]Fleisch!EM11</f>
        <v>17.453333333333333</v>
      </c>
      <c r="BL27" s="530">
        <f>[3]Fleisch!EN11</f>
        <v>8.738642605844797</v>
      </c>
      <c r="BM27" s="531">
        <f>[3]Fleisch!EP11</f>
        <v>19.852539534137776</v>
      </c>
      <c r="BN27" s="531">
        <f>[3]Fleisch!EQ11</f>
        <v>11.446941781088535</v>
      </c>
      <c r="BO27" s="530">
        <f>[3]Fleisch!ES11</f>
        <v>17.971494694061864</v>
      </c>
      <c r="BP27" s="530">
        <f>[3]Fleisch!ET11</f>
        <v>9.5502612974848962</v>
      </c>
      <c r="BQ27" s="531"/>
      <c r="BR27" s="531">
        <f>[3]Fleisch!FN11</f>
        <v>25.978840909090909</v>
      </c>
      <c r="BS27" s="531">
        <f>[3]Fleisch!FO11</f>
        <v>16.700705218463135</v>
      </c>
      <c r="BT27" s="530">
        <f>[3]Fleisch!FQ11</f>
        <v>19.794696852225151</v>
      </c>
      <c r="BU27" s="530">
        <f>[3]Fleisch!FR11</f>
        <v>9.8165449048309856</v>
      </c>
      <c r="BV27" s="531">
        <f>[3]Fleisch!FT11</f>
        <v>76.159570987093247</v>
      </c>
      <c r="BW27" s="531">
        <f>[3]Fleisch!FU11</f>
        <v>46.347124417248438</v>
      </c>
      <c r="BX27" s="530">
        <f>[3]Fleisch!FW11</f>
        <v>51.394586813025022</v>
      </c>
      <c r="BY27" s="530">
        <f>[3]Fleisch!FX11</f>
        <v>33.211132278195272</v>
      </c>
      <c r="BZ27" s="531">
        <f>[3]Fleisch!FZ11</f>
        <v>14.271585853253903</v>
      </c>
      <c r="CA27" s="531">
        <f>[3]Fleisch!GA11</f>
        <v>21.310702576681152</v>
      </c>
      <c r="CB27" s="530">
        <f>[3]Fleisch!GC11</f>
        <v>45.218136862107649</v>
      </c>
      <c r="CC27" s="530">
        <f>[3]Fleisch!GD11</f>
        <v>21.340442366023275</v>
      </c>
      <c r="CD27" s="531">
        <f>[3]Fleisch!GF11</f>
        <v>36.159678855710439</v>
      </c>
      <c r="CE27" s="531">
        <f>[3]Fleisch!GG11</f>
        <v>22.24794239800466</v>
      </c>
      <c r="CF27" s="530">
        <f>[3]Fleisch!GI11</f>
        <v>79.700371778828043</v>
      </c>
      <c r="CG27" s="530">
        <f>[3]Fleisch!GJ11</f>
        <v>65.441503723547882</v>
      </c>
      <c r="CH27" s="531">
        <f>[3]Fleisch!GL11</f>
        <v>23.545336852689797</v>
      </c>
      <c r="CI27" s="531">
        <f>[3]Fleisch!GM11</f>
        <v>10.898119348559225</v>
      </c>
      <c r="CJ27" s="436" t="str">
        <f t="shared" si="14"/>
        <v>4</v>
      </c>
      <c r="CK27" s="404" t="str">
        <f t="shared" si="28"/>
        <v>4 W 44-47/23</v>
      </c>
      <c r="CL27" s="467">
        <f>[3]Fleisch!GP11</f>
        <v>423.94869999999997</v>
      </c>
      <c r="CM27" s="467">
        <f>[3]Fleisch!GQ11</f>
        <v>9984.1452000000063</v>
      </c>
      <c r="CN27" s="487"/>
      <c r="CO27" s="477">
        <f>[3]Fleisch!$AH11</f>
        <v>10.621300000000002</v>
      </c>
      <c r="CP27" s="477">
        <f>[3]Fleisch!$AM11</f>
        <v>248.89330000000004</v>
      </c>
      <c r="CQ27" s="476">
        <f>[3]Fleisch!AS11</f>
        <v>0.33200000000000002</v>
      </c>
      <c r="CR27" s="476">
        <f>[3]Fleisch!AT11</f>
        <v>21.2529</v>
      </c>
      <c r="CS27" s="477">
        <f>[3]Fleisch!AU11</f>
        <v>0.35000000000000003</v>
      </c>
      <c r="CT27" s="477">
        <f>[3]Fleisch!AV11</f>
        <v>5.8420000000000005</v>
      </c>
      <c r="CU27" s="476">
        <f>[3]Fleisch!AW11</f>
        <v>1.397</v>
      </c>
      <c r="CV27" s="476">
        <f>[3]Fleisch!AX11</f>
        <v>44.0154</v>
      </c>
      <c r="CW27" s="487"/>
      <c r="CX27" s="477">
        <f>[3]Fleisch!AL11</f>
        <v>2.9516999999999998</v>
      </c>
      <c r="CY27" s="477">
        <f>[3]Fleisch!AQ11</f>
        <v>142.73719999999997</v>
      </c>
      <c r="CZ27" s="476">
        <f>[3]Fleisch!AY11</f>
        <v>0.51</v>
      </c>
      <c r="DA27" s="476">
        <f>[3]Fleisch!AZ11</f>
        <v>32.244500000000002</v>
      </c>
      <c r="DB27" s="487"/>
      <c r="DC27" s="477">
        <f>[3]Fleisch!$AI11</f>
        <v>176.71659999999997</v>
      </c>
      <c r="DD27" s="477">
        <f>[3]Fleisch!$AN11</f>
        <v>2204.5956000000001</v>
      </c>
      <c r="DE27" s="476">
        <f>[3]Fleisch!BA11</f>
        <v>3.6870000000000003</v>
      </c>
      <c r="DF27" s="476">
        <f>[3]Fleisch!BB11</f>
        <v>152.54929999999999</v>
      </c>
      <c r="DG27" s="477">
        <f>[3]Fleisch!BC11</f>
        <v>4.2876000000000003</v>
      </c>
      <c r="DH27" s="477">
        <f>[3]Fleisch!BD11</f>
        <v>67.347499999999997</v>
      </c>
      <c r="DI27" s="476">
        <f>[3]Fleisch!BE11</f>
        <v>1.9621</v>
      </c>
      <c r="DJ27" s="476">
        <f>[3]Fleisch!BF11</f>
        <v>75.121499999999997</v>
      </c>
      <c r="DK27" s="477">
        <f>[3]Fleisch!BG11</f>
        <v>11.819700000000001</v>
      </c>
      <c r="DL27" s="477">
        <f>[3]Fleisch!BH11</f>
        <v>80.424600000000012</v>
      </c>
      <c r="DM27" s="476">
        <f>[3]Fleisch!BI11</f>
        <v>119.54410000000001</v>
      </c>
      <c r="DN27" s="476">
        <f>[3]Fleisch!BJ11</f>
        <v>1159.8517999999999</v>
      </c>
      <c r="DO27" s="477">
        <f>[3]Fleisch!BK11</f>
        <v>8.02</v>
      </c>
      <c r="DP27" s="477">
        <f>[3]Fleisch!BL11</f>
        <v>106.2206</v>
      </c>
      <c r="DQ27" s="476">
        <f>[3]Fleisch!BM11</f>
        <v>3.3420000000000001</v>
      </c>
      <c r="DR27" s="476">
        <f>[3]Fleisch!BN11</f>
        <v>125.839</v>
      </c>
      <c r="DS27" s="477">
        <f>[3]Fleisch!BO11</f>
        <v>11.296200000000001</v>
      </c>
      <c r="DT27" s="477">
        <f>[3]Fleisch!BP11</f>
        <v>136.31120000000001</v>
      </c>
      <c r="DU27" s="487"/>
      <c r="DV27" s="476">
        <f>[3]Fleisch!$AJ11</f>
        <v>59.448399999999999</v>
      </c>
      <c r="DW27" s="476">
        <f>[3]Fleisch!$AO11</f>
        <v>1704.36</v>
      </c>
      <c r="DX27" s="477">
        <f>[3]Fleisch!BQ11</f>
        <v>10.2591</v>
      </c>
      <c r="DY27" s="477">
        <f>[3]Fleisch!BR11</f>
        <v>286.05849999999998</v>
      </c>
      <c r="DZ27" s="476">
        <f>[3]Fleisch!BS11</f>
        <v>6.5110000000000001</v>
      </c>
      <c r="EA27" s="476">
        <f>[3]Fleisch!BT11</f>
        <v>140.3373</v>
      </c>
      <c r="EB27" s="477">
        <f>[3]Fleisch!BU11</f>
        <v>3.7706999999999997</v>
      </c>
      <c r="EC27" s="477">
        <f>[3]Fleisch!BV11</f>
        <v>94.630899999999997</v>
      </c>
      <c r="ED27" s="476">
        <f>[3]Fleisch!BW11</f>
        <v>3.1059999999999999</v>
      </c>
      <c r="EE27" s="476">
        <f>[3]Fleisch!BX11</f>
        <v>247.51779999999999</v>
      </c>
      <c r="EF27" s="477">
        <f>[3]Fleisch!BY11</f>
        <v>8.1001999999999992</v>
      </c>
      <c r="EG27" s="477">
        <f>[3]Fleisch!BZ11</f>
        <v>336.50340000000006</v>
      </c>
      <c r="EH27" s="487"/>
      <c r="EI27" s="476">
        <f>[3]Fleisch!$AK11</f>
        <v>135.1763</v>
      </c>
      <c r="EJ27" s="476">
        <f>[3]Fleisch!$AP11</f>
        <v>4323.5964000000004</v>
      </c>
      <c r="EK27" s="477">
        <f>[3]Fleisch!DZ11</f>
        <v>26.882999999999999</v>
      </c>
      <c r="EL27" s="477">
        <f>[3]Fleisch!EA11</f>
        <v>1799.0546000000002</v>
      </c>
      <c r="EM27" s="476">
        <f>[3]Fleisch!EB11</f>
        <v>3.2250000000000001</v>
      </c>
      <c r="EN27" s="476">
        <f>[3]Fleisch!EC11</f>
        <v>304.56150000000002</v>
      </c>
      <c r="EO27" s="477">
        <f>[3]Fleisch!ED11</f>
        <v>54.870300000000007</v>
      </c>
      <c r="EP27" s="477">
        <f>[3]Fleisch!EE11</f>
        <v>897.85430000000008</v>
      </c>
      <c r="EQ27" s="476">
        <f>[3]Fleisch!EF11</f>
        <v>35.432000000000002</v>
      </c>
      <c r="ER27" s="476">
        <f>[3]Fleisch!EG11</f>
        <v>696.02660000000003</v>
      </c>
      <c r="ES27" s="479"/>
      <c r="ET27" s="477">
        <f>[3]Fleisch!GR11</f>
        <v>182.40940000000003</v>
      </c>
      <c r="EU27" s="477">
        <f>[3]Fleisch!GS11</f>
        <v>6957.3543000000018</v>
      </c>
      <c r="EV27" s="476">
        <f>[3]Fleisch!EV11</f>
        <v>4.4000000000000004</v>
      </c>
      <c r="EW27" s="476">
        <f>[3]Fleisch!EW11</f>
        <v>729.67459999999994</v>
      </c>
      <c r="EX27" s="477">
        <f>[3]Fleisch!EX11</f>
        <v>12.898</v>
      </c>
      <c r="EY27" s="477">
        <f>[3]Fleisch!EY11</f>
        <v>484.64830000000006</v>
      </c>
      <c r="EZ27" s="476">
        <f>[3]Fleisch!EZ11</f>
        <v>2.7505000000000002</v>
      </c>
      <c r="FA27" s="476">
        <f>[3]Fleisch!FA11</f>
        <v>207.3997</v>
      </c>
      <c r="FB27" s="477">
        <f>[3]Fleisch!FB11</f>
        <v>12.225700000000002</v>
      </c>
      <c r="FC27" s="477">
        <f>[3]Fleisch!FC11</f>
        <v>635.68299999999988</v>
      </c>
      <c r="FD27" s="476">
        <f>[3]Fleisch!FD11</f>
        <v>2.6521999999999997</v>
      </c>
      <c r="FE27" s="476">
        <f>[3]Fleisch!FE11</f>
        <v>185.29650000000004</v>
      </c>
      <c r="FF27" s="477">
        <f>[3]Fleisch!FF11</f>
        <v>26.207400000000003</v>
      </c>
      <c r="FG27" s="477">
        <f>[3]Fleisch!FG11</f>
        <v>1257.5785000000001</v>
      </c>
      <c r="FH27" s="476">
        <f>[3]Fleisch!FH11</f>
        <v>36.382400000000011</v>
      </c>
      <c r="FI27" s="476">
        <f>[3]Fleisch!FI11</f>
        <v>690.57330000000024</v>
      </c>
      <c r="FJ27" s="477">
        <f>[3]Fleisch!FJ11</f>
        <v>16.461400000000001</v>
      </c>
      <c r="FK27" s="477">
        <f>[3]Fleisch!FK11</f>
        <v>208.88679999999997</v>
      </c>
      <c r="FL27" s="476">
        <f>[3]Fleisch!FL11</f>
        <v>23.868000000000002</v>
      </c>
      <c r="FM27" s="476">
        <f>[3]Fleisch!FM11</f>
        <v>599.80280000000005</v>
      </c>
    </row>
    <row r="28" spans="1:169" x14ac:dyDescent="0.2">
      <c r="A28" s="250"/>
      <c r="B28" s="218">
        <f t="shared" si="27"/>
        <v>45200</v>
      </c>
      <c r="C28" s="621">
        <f>[3]Fleisch!$A22</f>
        <v>44896</v>
      </c>
      <c r="D28" s="466">
        <f>[3]Fleisch!D23</f>
        <v>10.8</v>
      </c>
      <c r="E28" s="466">
        <f>[3]Fleisch!E23</f>
        <v>10.6</v>
      </c>
      <c r="F28" s="448">
        <f>[3]Fleisch!$J23</f>
        <v>13</v>
      </c>
      <c r="G28" s="448"/>
      <c r="H28" s="466">
        <f>[3]Fleisch!$L23</f>
        <v>13.4</v>
      </c>
      <c r="I28" s="466"/>
      <c r="J28" s="448"/>
      <c r="K28" s="448">
        <f>[3]Fleisch!F23</f>
        <v>18.2</v>
      </c>
      <c r="L28" s="448">
        <f>[3]Fleisch!G23</f>
        <v>17.195</v>
      </c>
      <c r="M28" s="448"/>
      <c r="N28" s="466">
        <f>[3]Fleisch!B23</f>
        <v>7.8</v>
      </c>
      <c r="O28" s="466" t="str">
        <f>[3]Fleisch!C23</f>
        <v>-</v>
      </c>
      <c r="P28" s="448"/>
      <c r="Q28" s="448">
        <f>[3]Fleisch!H23</f>
        <v>15.7</v>
      </c>
      <c r="R28" s="448">
        <f>[3]Fleisch!I23</f>
        <v>14.195</v>
      </c>
      <c r="S28" s="448"/>
      <c r="T28" s="448"/>
      <c r="U28" s="218">
        <f>[3]Fleisch!$A12</f>
        <v>45200</v>
      </c>
      <c r="V28" s="450" t="str">
        <f>'Gemüse Daten'!CZ27</f>
        <v>4 W 40-43/23</v>
      </c>
      <c r="W28" s="530">
        <f>[3]Fleisch!CA12</f>
        <v>53.806156057248934</v>
      </c>
      <c r="X28" s="530">
        <f>[3]Fleisch!CB12</f>
        <v>48.053546018400844</v>
      </c>
      <c r="Y28" s="531">
        <f>[3]Fleisch!CD12</f>
        <v>60.613569321533923</v>
      </c>
      <c r="Z28" s="531">
        <f>[3]Fleisch!CE12</f>
        <v>52.766955068331526</v>
      </c>
      <c r="AA28" s="530">
        <f>[3]Fleisch!CG12</f>
        <v>90.028903162055329</v>
      </c>
      <c r="AB28" s="530">
        <f>[3]Fleisch!CH12</f>
        <v>75.306759893063827</v>
      </c>
      <c r="AC28" s="532"/>
      <c r="AD28" s="531">
        <f>[3]Fleisch!CJ12</f>
        <v>63.795761078998076</v>
      </c>
      <c r="AE28" s="531">
        <f>[3]Fleisch!CK12</f>
        <v>44.464657079646017</v>
      </c>
      <c r="AF28" s="532"/>
      <c r="AG28" s="530">
        <f>[3]Fleisch!CM12</f>
        <v>53.790124408801155</v>
      </c>
      <c r="AH28" s="530">
        <f>[3]Fleisch!CN12</f>
        <v>37.00488965231937</v>
      </c>
      <c r="AI28" s="531">
        <f>[3]Fleisch!CP12</f>
        <v>61.426156872068638</v>
      </c>
      <c r="AJ28" s="531">
        <f>[3]Fleisch!CQ12</f>
        <v>50.625926438839578</v>
      </c>
      <c r="AK28" s="530">
        <f>[3]Fleisch!CS12</f>
        <v>78.436595634850207</v>
      </c>
      <c r="AL28" s="530">
        <f>[3]Fleisch!CT12</f>
        <v>64.504856419715367</v>
      </c>
      <c r="AM28" s="531">
        <f>[3]Fleisch!CV12</f>
        <v>45.397388946353196</v>
      </c>
      <c r="AN28" s="531">
        <f>[3]Fleisch!CW12</f>
        <v>31.74217542118717</v>
      </c>
      <c r="AO28" s="530">
        <f>[3]Fleisch!CY12</f>
        <v>23.35120928391127</v>
      </c>
      <c r="AP28" s="530">
        <f>[3]Fleisch!CZ12</f>
        <v>17.314864539758272</v>
      </c>
      <c r="AQ28" s="531">
        <f>[3]Fleisch!DB12</f>
        <v>32.346656736180066</v>
      </c>
      <c r="AR28" s="531">
        <f>[3]Fleisch!DC12</f>
        <v>26.183876857036285</v>
      </c>
      <c r="AS28" s="530">
        <f>[3]Fleisch!DE12</f>
        <v>33.128914192761286</v>
      </c>
      <c r="AT28" s="530">
        <f>[3]Fleisch!DF12</f>
        <v>20.574813392387028</v>
      </c>
      <c r="AU28" s="531">
        <f>[3]Fleisch!DH12</f>
        <v>59.017755996650742</v>
      </c>
      <c r="AV28" s="531">
        <f>[3]Fleisch!DI12</f>
        <v>44.922738802301971</v>
      </c>
      <c r="AW28" s="532"/>
      <c r="AX28" s="530">
        <f>[3]Fleisch!DK12</f>
        <v>16.965188831381557</v>
      </c>
      <c r="AY28" s="530">
        <f>[3]Fleisch!DL12</f>
        <v>15.566209209748923</v>
      </c>
      <c r="AZ28" s="531">
        <f>[3]Fleisch!DN12</f>
        <v>45.904971281441867</v>
      </c>
      <c r="BA28" s="531">
        <f>[3]Fleisch!DO12</f>
        <v>29.829200234594751</v>
      </c>
      <c r="BB28" s="530">
        <f>[3]Fleisch!DQ12</f>
        <v>22.357061253185694</v>
      </c>
      <c r="BC28" s="530">
        <f>[3]Fleisch!DR12</f>
        <v>16.420375829612407</v>
      </c>
      <c r="BD28" s="531">
        <f>[3]Fleisch!DT12</f>
        <v>32.663548756654762</v>
      </c>
      <c r="BE28" s="531">
        <f>[3]Fleisch!DU12</f>
        <v>13.729844194713484</v>
      </c>
      <c r="BF28" s="530">
        <f>[3]Fleisch!DW12</f>
        <v>26.497623310778973</v>
      </c>
      <c r="BG28" s="530">
        <f>[3]Fleisch!DX12</f>
        <v>23.258362331924584</v>
      </c>
      <c r="BH28" s="532"/>
      <c r="BI28" s="531">
        <f>[3]Fleisch!EJ12</f>
        <v>54.129596167584147</v>
      </c>
      <c r="BJ28" s="531">
        <f>[3]Fleisch!EK12</f>
        <v>22.294674622388285</v>
      </c>
      <c r="BK28" s="530">
        <f>[3]Fleisch!EM12</f>
        <v>16.119107264859942</v>
      </c>
      <c r="BL28" s="530">
        <f>[3]Fleisch!EN12</f>
        <v>9.2731828796600091</v>
      </c>
      <c r="BM28" s="531">
        <f>[3]Fleisch!EP12</f>
        <v>20.208866873065016</v>
      </c>
      <c r="BN28" s="531">
        <f>[3]Fleisch!EQ12</f>
        <v>11.199982291915793</v>
      </c>
      <c r="BO28" s="530">
        <f>[3]Fleisch!ES12</f>
        <v>14.105078581633979</v>
      </c>
      <c r="BP28" s="530">
        <f>[3]Fleisch!ET12</f>
        <v>10.118377823613427</v>
      </c>
      <c r="BQ28" s="531"/>
      <c r="BR28" s="531">
        <f>[3]Fleisch!FN12</f>
        <v>31.938710199385124</v>
      </c>
      <c r="BS28" s="531">
        <f>[3]Fleisch!FO12</f>
        <v>16.816393053278567</v>
      </c>
      <c r="BT28" s="530">
        <f>[3]Fleisch!FQ12</f>
        <v>19.596850550036919</v>
      </c>
      <c r="BU28" s="530">
        <f>[3]Fleisch!FR12</f>
        <v>9.9398250134889512</v>
      </c>
      <c r="BV28" s="531">
        <f>[3]Fleisch!FT12</f>
        <v>73.212718644067806</v>
      </c>
      <c r="BW28" s="531">
        <f>[3]Fleisch!FU12</f>
        <v>44.914436543798352</v>
      </c>
      <c r="BX28" s="530">
        <f>[3]Fleisch!FW12</f>
        <v>48.951945384836442</v>
      </c>
      <c r="BY28" s="530">
        <f>[3]Fleisch!FX12</f>
        <v>30.960081786816264</v>
      </c>
      <c r="BZ28" s="531">
        <f>[3]Fleisch!FZ12</f>
        <v>11.447623666343356</v>
      </c>
      <c r="CA28" s="531">
        <f>[3]Fleisch!GA12</f>
        <v>20.284264099401359</v>
      </c>
      <c r="CB28" s="530">
        <f>[3]Fleisch!GC12</f>
        <v>43.330364293524056</v>
      </c>
      <c r="CC28" s="530">
        <f>[3]Fleisch!GD12</f>
        <v>22.857788356178038</v>
      </c>
      <c r="CD28" s="531">
        <f>[3]Fleisch!GF12</f>
        <v>33.215370677665561</v>
      </c>
      <c r="CE28" s="531">
        <f>[3]Fleisch!GG12</f>
        <v>22.365225819007335</v>
      </c>
      <c r="CF28" s="530">
        <f>[3]Fleisch!GI12</f>
        <v>83.819779610157099</v>
      </c>
      <c r="CG28" s="530">
        <f>[3]Fleisch!GJ12</f>
        <v>65.90859658955722</v>
      </c>
      <c r="CH28" s="531">
        <f>[3]Fleisch!GL12</f>
        <v>23.976140233082347</v>
      </c>
      <c r="CI28" s="531">
        <f>[3]Fleisch!GM12</f>
        <v>11.165527987726044</v>
      </c>
      <c r="CJ28" s="436" t="str">
        <f t="shared" si="14"/>
        <v>4</v>
      </c>
      <c r="CK28" s="404" t="str">
        <f t="shared" si="28"/>
        <v>4 W 40-43/23</v>
      </c>
      <c r="CL28" s="467">
        <f>[3]Fleisch!GP12</f>
        <v>481.56889999999999</v>
      </c>
      <c r="CM28" s="467">
        <f>[3]Fleisch!GQ12</f>
        <v>9015.9748000000036</v>
      </c>
      <c r="CN28" s="487"/>
      <c r="CO28" s="477">
        <f>[3]Fleisch!$AH12</f>
        <v>7.4916</v>
      </c>
      <c r="CP28" s="477">
        <f>[3]Fleisch!$AM12</f>
        <v>228.30679999999995</v>
      </c>
      <c r="CQ28" s="476">
        <f>[3]Fleisch!AS12</f>
        <v>1.6699000000000002</v>
      </c>
      <c r="CR28" s="476">
        <f>[3]Fleisch!AT12</f>
        <v>18.412200000000002</v>
      </c>
      <c r="CS28" s="477">
        <f>[3]Fleisch!AU12</f>
        <v>0.33900000000000002</v>
      </c>
      <c r="CT28" s="477">
        <f>[3]Fleisch!AV12</f>
        <v>10.170999999999999</v>
      </c>
      <c r="CU28" s="476">
        <f>[3]Fleisch!AW12</f>
        <v>1.6192</v>
      </c>
      <c r="CV28" s="476">
        <f>[3]Fleisch!AX12</f>
        <v>34.039000000000001</v>
      </c>
      <c r="CW28" s="487"/>
      <c r="CX28" s="477">
        <f>[3]Fleisch!AL12</f>
        <v>5.7572999999999999</v>
      </c>
      <c r="CY28" s="477">
        <f>[3]Fleisch!AQ12</f>
        <v>143.06309999999999</v>
      </c>
      <c r="CZ28" s="476">
        <f>[3]Fleisch!AY12</f>
        <v>0.51900000000000002</v>
      </c>
      <c r="DA28" s="476">
        <f>[3]Fleisch!AZ12</f>
        <v>41.584000000000003</v>
      </c>
      <c r="DB28" s="487"/>
      <c r="DC28" s="477">
        <f>[3]Fleisch!$AI12</f>
        <v>233.09299999999999</v>
      </c>
      <c r="DD28" s="477">
        <f>[3]Fleisch!$AN12</f>
        <v>1798.9359000000002</v>
      </c>
      <c r="DE28" s="476">
        <f>[3]Fleisch!BA12</f>
        <v>3.8904000000000001</v>
      </c>
      <c r="DF28" s="476">
        <f>[3]Fleisch!BB12</f>
        <v>111.194</v>
      </c>
      <c r="DG28" s="477">
        <f>[3]Fleisch!BC12</f>
        <v>9.253400000000001</v>
      </c>
      <c r="DH28" s="477">
        <f>[3]Fleisch!BD12</f>
        <v>80.874200000000002</v>
      </c>
      <c r="DI28" s="476">
        <f>[3]Fleisch!BE12</f>
        <v>6.1991000000000005</v>
      </c>
      <c r="DJ28" s="476">
        <f>[3]Fleisch!BF12</f>
        <v>53.022599999999997</v>
      </c>
      <c r="DK28" s="477">
        <f>[3]Fleisch!BG12</f>
        <v>10.731299999999999</v>
      </c>
      <c r="DL28" s="477">
        <f>[3]Fleisch!BH12</f>
        <v>67.719300000000004</v>
      </c>
      <c r="DM28" s="476">
        <f>[3]Fleisch!BI12</f>
        <v>158.62279999999998</v>
      </c>
      <c r="DN28" s="476">
        <f>[3]Fleisch!BJ12</f>
        <v>948.96109999999999</v>
      </c>
      <c r="DO28" s="477">
        <f>[3]Fleisch!BK12</f>
        <v>9.6672000000000011</v>
      </c>
      <c r="DP28" s="477">
        <f>[3]Fleisch!BL12</f>
        <v>91.691800000000001</v>
      </c>
      <c r="DQ28" s="476">
        <f>[3]Fleisch!BM12</f>
        <v>2.4590000000000001</v>
      </c>
      <c r="DR28" s="476">
        <f>[3]Fleisch!BN12</f>
        <v>96.861000000000004</v>
      </c>
      <c r="DS28" s="477">
        <f>[3]Fleisch!BO12</f>
        <v>20.303000000000001</v>
      </c>
      <c r="DT28" s="477">
        <f>[3]Fleisch!BP12</f>
        <v>134.47629999999998</v>
      </c>
      <c r="DU28" s="487"/>
      <c r="DV28" s="476">
        <f>[3]Fleisch!$AJ12</f>
        <v>81.295799999999986</v>
      </c>
      <c r="DW28" s="476">
        <f>[3]Fleisch!$AO12</f>
        <v>1659.7434000000001</v>
      </c>
      <c r="DX28" s="477">
        <f>[3]Fleisch!BQ12</f>
        <v>11.8439</v>
      </c>
      <c r="DY28" s="477">
        <f>[3]Fleisch!BR12</f>
        <v>259.47070000000002</v>
      </c>
      <c r="DZ28" s="476">
        <f>[3]Fleisch!BS12</f>
        <v>12.6225</v>
      </c>
      <c r="EA28" s="476">
        <f>[3]Fleisch!BT12</f>
        <v>120.37780000000001</v>
      </c>
      <c r="EB28" s="477">
        <f>[3]Fleisch!BU12</f>
        <v>3.4137</v>
      </c>
      <c r="EC28" s="477">
        <f>[3]Fleisch!BV12</f>
        <v>102.0356</v>
      </c>
      <c r="ED28" s="476">
        <f>[3]Fleisch!BW12</f>
        <v>7.4195000000000002</v>
      </c>
      <c r="EE28" s="476">
        <f>[3]Fleisch!BX12</f>
        <v>264.35559999999998</v>
      </c>
      <c r="EF28" s="477">
        <f>[3]Fleisch!BY12</f>
        <v>26.528500000000001</v>
      </c>
      <c r="EG28" s="477">
        <f>[3]Fleisch!BZ12</f>
        <v>287.77259999999995</v>
      </c>
      <c r="EH28" s="487"/>
      <c r="EI28" s="476">
        <f>[3]Fleisch!$AK12</f>
        <v>127.241</v>
      </c>
      <c r="EJ28" s="476">
        <f>[3]Fleisch!$AP12</f>
        <v>3933.0238999999979</v>
      </c>
      <c r="EK28" s="477">
        <f>[3]Fleisch!DZ12</f>
        <v>23.797000000000001</v>
      </c>
      <c r="EL28" s="477">
        <f>[3]Fleisch!EA12</f>
        <v>1520.0800000000002</v>
      </c>
      <c r="EM28" s="476">
        <f>[3]Fleisch!EB12</f>
        <v>4.391</v>
      </c>
      <c r="EN28" s="476">
        <f>[3]Fleisch!EC12</f>
        <v>264.38259999999997</v>
      </c>
      <c r="EO28" s="477">
        <f>[3]Fleisch!ED12</f>
        <v>48.45</v>
      </c>
      <c r="EP28" s="477">
        <f>[3]Fleisch!EE12</f>
        <v>861.75330000000008</v>
      </c>
      <c r="EQ28" s="476">
        <f>[3]Fleisch!EF12</f>
        <v>38.494999999999997</v>
      </c>
      <c r="ER28" s="476">
        <f>[3]Fleisch!EG12</f>
        <v>601.56960000000004</v>
      </c>
      <c r="ES28" s="479"/>
      <c r="ET28" s="477">
        <f>[3]Fleisch!GR12</f>
        <v>194.08319999999995</v>
      </c>
      <c r="EU28" s="477">
        <f>[3]Fleisch!GS12</f>
        <v>6401.0335000000005</v>
      </c>
      <c r="EV28" s="476">
        <f>[3]Fleisch!EV12</f>
        <v>5.5621</v>
      </c>
      <c r="EW28" s="476">
        <f>[3]Fleisch!EW12</f>
        <v>706.52609999999993</v>
      </c>
      <c r="EX28" s="477">
        <f>[3]Fleisch!EX12</f>
        <v>16.117100000000001</v>
      </c>
      <c r="EY28" s="477">
        <f>[3]Fleisch!EY12</f>
        <v>532.65819999999997</v>
      </c>
      <c r="EZ28" s="476">
        <f>[3]Fleisch!EZ12</f>
        <v>3.6875</v>
      </c>
      <c r="FA28" s="476">
        <f>[3]Fleisch!FA12</f>
        <v>215.6645</v>
      </c>
      <c r="FB28" s="477">
        <f>[3]Fleisch!FB12</f>
        <v>14.267100000000001</v>
      </c>
      <c r="FC28" s="477">
        <f>[3]Fleisch!FC12</f>
        <v>657.61210000000017</v>
      </c>
      <c r="FD28" s="476">
        <f>[3]Fleisch!FD12</f>
        <v>2.0619999999999998</v>
      </c>
      <c r="FE28" s="476">
        <f>[3]Fleisch!FE12</f>
        <v>181.27719999999999</v>
      </c>
      <c r="FF28" s="477">
        <f>[3]Fleisch!FF12</f>
        <v>28.718600000000002</v>
      </c>
      <c r="FG28" s="477">
        <f>[3]Fleisch!FG12</f>
        <v>927.67650000000015</v>
      </c>
      <c r="FH28" s="476">
        <f>[3]Fleisch!FH12</f>
        <v>43.931699999999999</v>
      </c>
      <c r="FI28" s="476">
        <f>[3]Fleisch!FI12</f>
        <v>618.14769999999999</v>
      </c>
      <c r="FJ28" s="477">
        <f>[3]Fleisch!FJ12</f>
        <v>15.8628</v>
      </c>
      <c r="FK28" s="477">
        <f>[3]Fleisch!FK12</f>
        <v>200.90060000000003</v>
      </c>
      <c r="FL28" s="476">
        <f>[3]Fleisch!FL12</f>
        <v>20.850999999999999</v>
      </c>
      <c r="FM28" s="476">
        <f>[3]Fleisch!FM12</f>
        <v>500.50690000000003</v>
      </c>
    </row>
    <row r="29" spans="1:169" x14ac:dyDescent="0.2">
      <c r="A29" s="250"/>
      <c r="B29" s="218">
        <f t="shared" si="27"/>
        <v>45170</v>
      </c>
      <c r="C29" s="621">
        <f>[3]Fleisch!$A23</f>
        <v>44866</v>
      </c>
      <c r="D29" s="466">
        <f>[3]Fleisch!D24</f>
        <v>10.8</v>
      </c>
      <c r="E29" s="466">
        <f>[3]Fleisch!E24</f>
        <v>10.6075</v>
      </c>
      <c r="F29" s="448">
        <f>[3]Fleisch!$J24</f>
        <v>13</v>
      </c>
      <c r="G29" s="448"/>
      <c r="H29" s="466">
        <f>[3]Fleisch!$L24</f>
        <v>13.55</v>
      </c>
      <c r="I29" s="466"/>
      <c r="J29" s="448"/>
      <c r="K29" s="448">
        <f>[3]Fleisch!F24</f>
        <v>18.2</v>
      </c>
      <c r="L29" s="448">
        <f>[3]Fleisch!G24</f>
        <v>17.1325</v>
      </c>
      <c r="M29" s="448"/>
      <c r="N29" s="466">
        <f>[3]Fleisch!B24</f>
        <v>7.8</v>
      </c>
      <c r="O29" s="466" t="str">
        <f>[3]Fleisch!C24</f>
        <v>-</v>
      </c>
      <c r="P29" s="448"/>
      <c r="Q29" s="448">
        <f>[3]Fleisch!H24</f>
        <v>16.100000000000001</v>
      </c>
      <c r="R29" s="448">
        <f>[3]Fleisch!I24</f>
        <v>14.510000000000002</v>
      </c>
      <c r="S29" s="448"/>
      <c r="T29" s="448"/>
      <c r="U29" s="218">
        <f>[3]Fleisch!$A13</f>
        <v>45170</v>
      </c>
      <c r="V29" s="450" t="str">
        <f>'Gemüse Daten'!CZ28</f>
        <v>5 W 35-39/23</v>
      </c>
      <c r="W29" s="530">
        <f>[3]Fleisch!CA13</f>
        <v>47.728045325779036</v>
      </c>
      <c r="X29" s="530">
        <f>[3]Fleisch!CB13</f>
        <v>47.616878515162568</v>
      </c>
      <c r="Y29" s="531">
        <f>[3]Fleisch!CD13</f>
        <v>62.763959390862944</v>
      </c>
      <c r="Z29" s="531">
        <f>[3]Fleisch!CE13</f>
        <v>62.828734981861757</v>
      </c>
      <c r="AA29" s="530">
        <f>[3]Fleisch!CG13</f>
        <v>88.282243566695769</v>
      </c>
      <c r="AB29" s="530">
        <f>[3]Fleisch!CH13</f>
        <v>68.027743400344974</v>
      </c>
      <c r="AC29" s="532"/>
      <c r="AD29" s="531">
        <f>[3]Fleisch!CJ13</f>
        <v>67.15789473684211</v>
      </c>
      <c r="AE29" s="531">
        <f>[3]Fleisch!CK13</f>
        <v>46.197646523065707</v>
      </c>
      <c r="AF29" s="532"/>
      <c r="AG29" s="530">
        <f>[3]Fleisch!CM13</f>
        <v>40.338686721656153</v>
      </c>
      <c r="AH29" s="530">
        <f>[3]Fleisch!CN13</f>
        <v>40.218351061363791</v>
      </c>
      <c r="AI29" s="531">
        <f>[3]Fleisch!CP13</f>
        <v>83.152094246723181</v>
      </c>
      <c r="AJ29" s="531">
        <f>[3]Fleisch!CQ13</f>
        <v>55.8088839370226</v>
      </c>
      <c r="AK29" s="530">
        <f>[3]Fleisch!CS13</f>
        <v>77.153292435561283</v>
      </c>
      <c r="AL29" s="530">
        <f>[3]Fleisch!CT13</f>
        <v>58.751316313069474</v>
      </c>
      <c r="AM29" s="531">
        <f>[3]Fleisch!CV13</f>
        <v>42.378633258663122</v>
      </c>
      <c r="AN29" s="531">
        <f>[3]Fleisch!CW13</f>
        <v>32.40436743216226</v>
      </c>
      <c r="AO29" s="530">
        <f>[3]Fleisch!CY13</f>
        <v>25.478539691933722</v>
      </c>
      <c r="AP29" s="530">
        <f>[3]Fleisch!CZ13</f>
        <v>17.155259338168836</v>
      </c>
      <c r="AQ29" s="531">
        <f>[3]Fleisch!DB13</f>
        <v>33.535341892232076</v>
      </c>
      <c r="AR29" s="531">
        <f>[3]Fleisch!DC13</f>
        <v>23.312026022242215</v>
      </c>
      <c r="AS29" s="530">
        <f>[3]Fleisch!DE13</f>
        <v>32.935144609991234</v>
      </c>
      <c r="AT29" s="530">
        <f>[3]Fleisch!DF13</f>
        <v>22.535477782398669</v>
      </c>
      <c r="AU29" s="531">
        <f>[3]Fleisch!DH13</f>
        <v>62.38461912427212</v>
      </c>
      <c r="AV29" s="531">
        <f>[3]Fleisch!DI13</f>
        <v>44.96279398487961</v>
      </c>
      <c r="AW29" s="532"/>
      <c r="AX29" s="530">
        <f>[3]Fleisch!DK13</f>
        <v>16.4124772550039</v>
      </c>
      <c r="AY29" s="530">
        <f>[3]Fleisch!DL13</f>
        <v>17.701821618177561</v>
      </c>
      <c r="AZ29" s="531">
        <f>[3]Fleisch!DN13</f>
        <v>44.16188484412784</v>
      </c>
      <c r="BA29" s="531">
        <f>[3]Fleisch!DO13</f>
        <v>31.899552212658424</v>
      </c>
      <c r="BB29" s="530">
        <f>[3]Fleisch!DQ13</f>
        <v>20.28839154761258</v>
      </c>
      <c r="BC29" s="530">
        <f>[3]Fleisch!DR13</f>
        <v>17.336723141701388</v>
      </c>
      <c r="BD29" s="531">
        <f>[3]Fleisch!DT13</f>
        <v>25.510506616368513</v>
      </c>
      <c r="BE29" s="531">
        <f>[3]Fleisch!DU13</f>
        <v>14.952795422242524</v>
      </c>
      <c r="BF29" s="530">
        <f>[3]Fleisch!DW13</f>
        <v>30.500901051119421</v>
      </c>
      <c r="BG29" s="530">
        <f>[3]Fleisch!DX13</f>
        <v>22.108554436962098</v>
      </c>
      <c r="BH29" s="532"/>
      <c r="BI29" s="531">
        <f>[3]Fleisch!EJ13</f>
        <v>54.572499103621368</v>
      </c>
      <c r="BJ29" s="531">
        <f>[3]Fleisch!EK13</f>
        <v>21.336183572436468</v>
      </c>
      <c r="BK29" s="530">
        <f>[3]Fleisch!EM13</f>
        <v>17.970274390243901</v>
      </c>
      <c r="BL29" s="530">
        <f>[3]Fleisch!EN13</f>
        <v>8.3811738115389307</v>
      </c>
      <c r="BM29" s="531">
        <f>[3]Fleisch!EP13</f>
        <v>17.24871150027343</v>
      </c>
      <c r="BN29" s="531">
        <f>[3]Fleisch!EQ13</f>
        <v>11.829311986629998</v>
      </c>
      <c r="BO29" s="530">
        <f>[3]Fleisch!ES13</f>
        <v>22.384762174005232</v>
      </c>
      <c r="BP29" s="530">
        <f>[3]Fleisch!ET13</f>
        <v>9.7449687770963482</v>
      </c>
      <c r="BQ29" s="531"/>
      <c r="BR29" s="531">
        <f>[3]Fleisch!FN13</f>
        <v>28.687954478502874</v>
      </c>
      <c r="BS29" s="531">
        <f>[3]Fleisch!FO13</f>
        <v>16.692079502612248</v>
      </c>
      <c r="BT29" s="530">
        <f>[3]Fleisch!FQ13</f>
        <v>19.524342596250932</v>
      </c>
      <c r="BU29" s="530">
        <f>[3]Fleisch!FR13</f>
        <v>9.8381364245191136</v>
      </c>
      <c r="BV29" s="531">
        <f>[3]Fleisch!FT13</f>
        <v>74.971682153627384</v>
      </c>
      <c r="BW29" s="531">
        <f>[3]Fleisch!FU13</f>
        <v>48.838901997894219</v>
      </c>
      <c r="BX29" s="530">
        <f>[3]Fleisch!FW13</f>
        <v>46.90240398136487</v>
      </c>
      <c r="BY29" s="530">
        <f>[3]Fleisch!FX13</f>
        <v>31.970146495239501</v>
      </c>
      <c r="BZ29" s="531">
        <f>[3]Fleisch!FZ13</f>
        <v>33.600341953408844</v>
      </c>
      <c r="CA29" s="531">
        <f>[3]Fleisch!GA13</f>
        <v>19.73748152167293</v>
      </c>
      <c r="CB29" s="530">
        <f>[3]Fleisch!GC13</f>
        <v>46.515550257149101</v>
      </c>
      <c r="CC29" s="530">
        <f>[3]Fleisch!GD13</f>
        <v>24.109707387968534</v>
      </c>
      <c r="CD29" s="531">
        <f>[3]Fleisch!GF13</f>
        <v>34.501015980578117</v>
      </c>
      <c r="CE29" s="531">
        <f>[3]Fleisch!GG13</f>
        <v>22.255612912935504</v>
      </c>
      <c r="CF29" s="530">
        <f>[3]Fleisch!GI13</f>
        <v>91.355789595845295</v>
      </c>
      <c r="CG29" s="530">
        <f>[3]Fleisch!GJ13</f>
        <v>65.042103899717077</v>
      </c>
      <c r="CH29" s="531">
        <f>[3]Fleisch!GL13</f>
        <v>22.904750055186533</v>
      </c>
      <c r="CI29" s="531">
        <f>[3]Fleisch!GM13</f>
        <v>11.555116777311483</v>
      </c>
      <c r="CJ29" s="436" t="str">
        <f t="shared" si="14"/>
        <v>5</v>
      </c>
      <c r="CK29" s="404" t="str">
        <f t="shared" si="28"/>
        <v>5 W 35-39/23</v>
      </c>
      <c r="CL29" s="467">
        <f>[3]Fleisch!GP13</f>
        <v>475.0641</v>
      </c>
      <c r="CM29" s="467">
        <f>[3]Fleisch!GQ13</f>
        <v>11731.797799999997</v>
      </c>
      <c r="CN29" s="487"/>
      <c r="CO29" s="477">
        <f>[3]Fleisch!$AH13</f>
        <v>6.8731999999999998</v>
      </c>
      <c r="CP29" s="477">
        <f>[3]Fleisch!$AM13</f>
        <v>234.5685</v>
      </c>
      <c r="CQ29" s="476">
        <f>[3]Fleisch!AS13</f>
        <v>0.35299999999999998</v>
      </c>
      <c r="CR29" s="476">
        <f>[3]Fleisch!AT13</f>
        <v>24.412099999999999</v>
      </c>
      <c r="CS29" s="477">
        <f>[3]Fleisch!AU13</f>
        <v>0.39400000000000002</v>
      </c>
      <c r="CT29" s="477">
        <f>[3]Fleisch!AV13</f>
        <v>12.018799999999999</v>
      </c>
      <c r="CU29" s="476">
        <f>[3]Fleisch!AW13</f>
        <v>1.9469000000000001</v>
      </c>
      <c r="CV29" s="476">
        <f>[3]Fleisch!AX13</f>
        <v>51.3095</v>
      </c>
      <c r="CW29" s="487"/>
      <c r="CX29" s="477">
        <f>[3]Fleisch!AL13</f>
        <v>12.2311</v>
      </c>
      <c r="CY29" s="477">
        <f>[3]Fleisch!AQ13</f>
        <v>216.07680000000002</v>
      </c>
      <c r="CZ29" s="476">
        <f>[3]Fleisch!AY13</f>
        <v>0.74099999999999999</v>
      </c>
      <c r="DA29" s="476">
        <f>[3]Fleisch!AZ13</f>
        <v>54.897500000000001</v>
      </c>
      <c r="DB29" s="487"/>
      <c r="DC29" s="477">
        <f>[3]Fleisch!$AI13</f>
        <v>222.32880000000003</v>
      </c>
      <c r="DD29" s="477">
        <f>[3]Fleisch!$AN13</f>
        <v>2320.3174999999997</v>
      </c>
      <c r="DE29" s="476">
        <f>[3]Fleisch!BA13</f>
        <v>6.1829999999999998</v>
      </c>
      <c r="DF29" s="476">
        <f>[3]Fleisch!BB13</f>
        <v>118.63510000000001</v>
      </c>
      <c r="DG29" s="477">
        <f>[3]Fleisch!BC13</f>
        <v>8.8957999999999995</v>
      </c>
      <c r="DH29" s="477">
        <f>[3]Fleisch!BD13</f>
        <v>87.688600000000008</v>
      </c>
      <c r="DI29" s="476">
        <f>[3]Fleisch!BE13</f>
        <v>4.0426000000000002</v>
      </c>
      <c r="DJ29" s="476">
        <f>[3]Fleisch!BF13</f>
        <v>78.153899999999993</v>
      </c>
      <c r="DK29" s="477">
        <f>[3]Fleisch!BG13</f>
        <v>10.847700000000001</v>
      </c>
      <c r="DL29" s="477">
        <f>[3]Fleisch!BH13</f>
        <v>69.876300000000001</v>
      </c>
      <c r="DM29" s="476">
        <f>[3]Fleisch!BI13</f>
        <v>157.47910000000002</v>
      </c>
      <c r="DN29" s="476">
        <f>[3]Fleisch!BJ13</f>
        <v>1326.9759000000001</v>
      </c>
      <c r="DO29" s="477">
        <f>[3]Fleisch!BK13</f>
        <v>7.5476999999999999</v>
      </c>
      <c r="DP29" s="477">
        <f>[3]Fleisch!BL13</f>
        <v>118.72920000000001</v>
      </c>
      <c r="DQ29" s="476">
        <f>[3]Fleisch!BM13</f>
        <v>2.282</v>
      </c>
      <c r="DR29" s="476">
        <f>[3]Fleisch!BN13</f>
        <v>62.518000000000001</v>
      </c>
      <c r="DS29" s="477">
        <f>[3]Fleisch!BO13</f>
        <v>18.512599999999999</v>
      </c>
      <c r="DT29" s="477">
        <f>[3]Fleisch!BP13</f>
        <v>177.99810000000002</v>
      </c>
      <c r="DU29" s="487"/>
      <c r="DV29" s="476">
        <f>[3]Fleisch!$AJ13</f>
        <v>74.708099999999988</v>
      </c>
      <c r="DW29" s="476">
        <f>[3]Fleisch!$AO13</f>
        <v>2164.0322999999999</v>
      </c>
      <c r="DX29" s="477">
        <f>[3]Fleisch!BQ13</f>
        <v>11.541</v>
      </c>
      <c r="DY29" s="477">
        <f>[3]Fleisch!BR13</f>
        <v>321.58770000000004</v>
      </c>
      <c r="DZ29" s="476">
        <f>[3]Fleisch!BS13</f>
        <v>6.1204000000000001</v>
      </c>
      <c r="EA29" s="476">
        <f>[3]Fleisch!BT13</f>
        <v>146.69910000000002</v>
      </c>
      <c r="EB29" s="477">
        <f>[3]Fleisch!BU13</f>
        <v>9.2044999999999995</v>
      </c>
      <c r="EC29" s="477">
        <f>[3]Fleisch!BV13</f>
        <v>91.863600000000005</v>
      </c>
      <c r="ED29" s="476">
        <f>[3]Fleisch!BW13</f>
        <v>6.7862</v>
      </c>
      <c r="EE29" s="476">
        <f>[3]Fleisch!BX13</f>
        <v>317.23829999999998</v>
      </c>
      <c r="EF29" s="477">
        <f>[3]Fleisch!BY13</f>
        <v>15.5929</v>
      </c>
      <c r="EG29" s="477">
        <f>[3]Fleisch!BZ13</f>
        <v>586.87790000000018</v>
      </c>
      <c r="EH29" s="487"/>
      <c r="EI29" s="476">
        <f>[3]Fleisch!$AK13</f>
        <v>121.92530000000001</v>
      </c>
      <c r="EJ29" s="476">
        <f>[3]Fleisch!$AP13</f>
        <v>5393.9421999999986</v>
      </c>
      <c r="EK29" s="477">
        <f>[3]Fleisch!DZ13</f>
        <v>27.89</v>
      </c>
      <c r="EL29" s="477">
        <f>[3]Fleisch!EA13</f>
        <v>2074.5511000000001</v>
      </c>
      <c r="EM29" s="476">
        <f>[3]Fleisch!EB13</f>
        <v>3.9359999999999999</v>
      </c>
      <c r="EN29" s="476">
        <f>[3]Fleisch!EC13</f>
        <v>532.16719999999998</v>
      </c>
      <c r="EO29" s="477">
        <f>[3]Fleisch!ED13</f>
        <v>61.990699999999997</v>
      </c>
      <c r="EP29" s="477">
        <f>[3]Fleisch!EE13</f>
        <v>1089.0050000000001</v>
      </c>
      <c r="EQ29" s="476">
        <f>[3]Fleisch!EF13</f>
        <v>14.149000000000001</v>
      </c>
      <c r="ER29" s="476">
        <f>[3]Fleisch!EG13</f>
        <v>859.43319999999994</v>
      </c>
      <c r="ES29" s="479"/>
      <c r="ET29" s="477">
        <f>[3]Fleisch!GR13</f>
        <v>224.72619999999998</v>
      </c>
      <c r="EU29" s="477">
        <f>[3]Fleisch!GS13</f>
        <v>8093.3850000000011</v>
      </c>
      <c r="EV29" s="476">
        <f>[3]Fleisch!EV13</f>
        <v>6.4497</v>
      </c>
      <c r="EW29" s="476">
        <f>[3]Fleisch!EW13</f>
        <v>907.47709999999984</v>
      </c>
      <c r="EX29" s="477">
        <f>[3]Fleisch!EX13</f>
        <v>27.334800000000001</v>
      </c>
      <c r="EY29" s="477">
        <f>[3]Fleisch!EY13</f>
        <v>875.9011999999999</v>
      </c>
      <c r="EZ29" s="476">
        <f>[3]Fleisch!EZ13</f>
        <v>4.0786999999999995</v>
      </c>
      <c r="FA29" s="476">
        <f>[3]Fleisch!FA13</f>
        <v>260.80459999999999</v>
      </c>
      <c r="FB29" s="477">
        <f>[3]Fleisch!FB13</f>
        <v>16.356199999999998</v>
      </c>
      <c r="FC29" s="477">
        <f>[3]Fleisch!FC13</f>
        <v>858.13710000000015</v>
      </c>
      <c r="FD29" s="476">
        <f>[3]Fleisch!FD13</f>
        <v>0.46789999999999998</v>
      </c>
      <c r="FE29" s="476">
        <f>[3]Fleisch!FE13</f>
        <v>180.61699999999999</v>
      </c>
      <c r="FF29" s="477">
        <f>[3]Fleisch!FF13</f>
        <v>33.385300000000001</v>
      </c>
      <c r="FG29" s="477">
        <f>[3]Fleisch!FG13</f>
        <v>1092.7131000000002</v>
      </c>
      <c r="FH29" s="476">
        <f>[3]Fleisch!FH13</f>
        <v>41.437800000000003</v>
      </c>
      <c r="FI29" s="476">
        <f>[3]Fleisch!FI13</f>
        <v>697.67250000000024</v>
      </c>
      <c r="FJ29" s="477">
        <f>[3]Fleisch!FJ13</f>
        <v>17.233499999999999</v>
      </c>
      <c r="FK29" s="477">
        <f>[3]Fleisch!FK13</f>
        <v>260.94970000000001</v>
      </c>
      <c r="FL29" s="476">
        <f>[3]Fleisch!FL13</f>
        <v>24.915500000000002</v>
      </c>
      <c r="FM29" s="476">
        <f>[3]Fleisch!FM13</f>
        <v>595.16269999999997</v>
      </c>
    </row>
    <row r="30" spans="1:169" x14ac:dyDescent="0.2">
      <c r="A30" s="250"/>
      <c r="B30" s="218">
        <f t="shared" si="27"/>
        <v>45139</v>
      </c>
      <c r="C30" s="621">
        <f>[3]Fleisch!$A24</f>
        <v>44835</v>
      </c>
      <c r="D30" s="466">
        <f>[3]Fleisch!D25</f>
        <v>10.739999999999998</v>
      </c>
      <c r="E30" s="466">
        <f>[3]Fleisch!E25</f>
        <v>10.548</v>
      </c>
      <c r="F30" s="448">
        <f>[3]Fleisch!$J25</f>
        <v>12.940000000000001</v>
      </c>
      <c r="G30" s="448"/>
      <c r="H30" s="466">
        <f>[3]Fleisch!$L25</f>
        <v>13.52</v>
      </c>
      <c r="I30" s="466"/>
      <c r="J30" s="448"/>
      <c r="K30" s="448">
        <f>[3]Fleisch!F25</f>
        <v>17.78</v>
      </c>
      <c r="L30" s="448">
        <f>[3]Fleisch!G25</f>
        <v>16.740000000000002</v>
      </c>
      <c r="M30" s="448"/>
      <c r="N30" s="466">
        <f>[3]Fleisch!B25</f>
        <v>7.8</v>
      </c>
      <c r="O30" s="466" t="str">
        <f>[3]Fleisch!C25</f>
        <v>-</v>
      </c>
      <c r="P30" s="448"/>
      <c r="Q30" s="448">
        <f>[3]Fleisch!H25</f>
        <v>16.100000000000001</v>
      </c>
      <c r="R30" s="448">
        <f>[3]Fleisch!I25</f>
        <v>14.626000000000001</v>
      </c>
      <c r="S30" s="448"/>
      <c r="T30" s="448"/>
      <c r="U30" s="218">
        <f>[3]Fleisch!$A14</f>
        <v>45139</v>
      </c>
      <c r="V30" s="450" t="str">
        <f>'Gemüse Daten'!CZ29</f>
        <v>4 W 31-34/23</v>
      </c>
      <c r="W30" s="530">
        <f>[3]Fleisch!CA14</f>
        <v>45.468827930174562</v>
      </c>
      <c r="X30" s="530">
        <f>[3]Fleisch!CB14</f>
        <v>49.809275581875781</v>
      </c>
      <c r="Y30" s="531">
        <f>[3]Fleisch!CD14</f>
        <v>35.821129935286848</v>
      </c>
      <c r="Z30" s="531">
        <f>[3]Fleisch!CE14</f>
        <v>60.54374055597318</v>
      </c>
      <c r="AA30" s="530">
        <f>[3]Fleisch!CG14</f>
        <v>85.005237390413313</v>
      </c>
      <c r="AB30" s="530">
        <f>[3]Fleisch!CH14</f>
        <v>68.214139731494839</v>
      </c>
      <c r="AC30" s="532"/>
      <c r="AD30" s="531">
        <f>[3]Fleisch!CJ14</f>
        <v>73.554593658694941</v>
      </c>
      <c r="AE30" s="531">
        <f>[3]Fleisch!CK14</f>
        <v>46.502677431655037</v>
      </c>
      <c r="AF30" s="532"/>
      <c r="AG30" s="530">
        <f>[3]Fleisch!CM14</f>
        <v>40.805214467591455</v>
      </c>
      <c r="AH30" s="530">
        <f>[3]Fleisch!CN14</f>
        <v>40.873731914407756</v>
      </c>
      <c r="AI30" s="531">
        <f>[3]Fleisch!CP14</f>
        <v>76.866344374471012</v>
      </c>
      <c r="AJ30" s="531">
        <f>[3]Fleisch!CQ14</f>
        <v>51.151944101409271</v>
      </c>
      <c r="AK30" s="530">
        <f>[3]Fleisch!CS14</f>
        <v>66.44265434136679</v>
      </c>
      <c r="AL30" s="530">
        <f>[3]Fleisch!CT14</f>
        <v>66.481853299495285</v>
      </c>
      <c r="AM30" s="531">
        <f>[3]Fleisch!CV14</f>
        <v>41.129945567753133</v>
      </c>
      <c r="AN30" s="531">
        <f>[3]Fleisch!CW14</f>
        <v>32.863428635924038</v>
      </c>
      <c r="AO30" s="530">
        <f>[3]Fleisch!CY14</f>
        <v>25.502160415851932</v>
      </c>
      <c r="AP30" s="530">
        <f>[3]Fleisch!CZ14</f>
        <v>17.149797828045369</v>
      </c>
      <c r="AQ30" s="531">
        <f>[3]Fleisch!DB14</f>
        <v>34.525879465503138</v>
      </c>
      <c r="AR30" s="531">
        <f>[3]Fleisch!DC14</f>
        <v>26.762230067481976</v>
      </c>
      <c r="AS30" s="530">
        <f>[3]Fleisch!DE14</f>
        <v>34.543080939947778</v>
      </c>
      <c r="AT30" s="530">
        <f>[3]Fleisch!DF14</f>
        <v>21.153283219102367</v>
      </c>
      <c r="AU30" s="531">
        <f>[3]Fleisch!DH14</f>
        <v>63.170133340151622</v>
      </c>
      <c r="AV30" s="531">
        <f>[3]Fleisch!DI14</f>
        <v>46.080886656477787</v>
      </c>
      <c r="AW30" s="532"/>
      <c r="AX30" s="530">
        <f>[3]Fleisch!DK14</f>
        <v>22.464523509224769</v>
      </c>
      <c r="AY30" s="530">
        <f>[3]Fleisch!DL14</f>
        <v>15.118765548527666</v>
      </c>
      <c r="AZ30" s="531">
        <f>[3]Fleisch!DN14</f>
        <v>51.123892773892777</v>
      </c>
      <c r="BA30" s="531">
        <f>[3]Fleisch!DO14</f>
        <v>32.679518178103109</v>
      </c>
      <c r="BB30" s="530">
        <f>[3]Fleisch!DQ14</f>
        <v>24.214659685863875</v>
      </c>
      <c r="BC30" s="530">
        <f>[3]Fleisch!DR14</f>
        <v>17.542248506248896</v>
      </c>
      <c r="BD30" s="531">
        <f>[3]Fleisch!DT14</f>
        <v>18.433886576743717</v>
      </c>
      <c r="BE30" s="531">
        <f>[3]Fleisch!DU14</f>
        <v>15.355369878157829</v>
      </c>
      <c r="BF30" s="530">
        <f>[3]Fleisch!DW14</f>
        <v>31.456542415117848</v>
      </c>
      <c r="BG30" s="530">
        <f>[3]Fleisch!DX14</f>
        <v>20.801043608391275</v>
      </c>
      <c r="BH30" s="532"/>
      <c r="BI30" s="531">
        <f>[3]Fleisch!EJ14</f>
        <v>54.283628010009437</v>
      </c>
      <c r="BJ30" s="531">
        <f>[3]Fleisch!EK14</f>
        <v>23.081121550020786</v>
      </c>
      <c r="BK30" s="530">
        <f>[3]Fleisch!EM14</f>
        <v>17.307204349796102</v>
      </c>
      <c r="BL30" s="530">
        <f>[3]Fleisch!EN14</f>
        <v>9.416080309661421</v>
      </c>
      <c r="BM30" s="531">
        <f>[3]Fleisch!EP14</f>
        <v>17.465686035750814</v>
      </c>
      <c r="BN30" s="531">
        <f>[3]Fleisch!EQ14</f>
        <v>10.663736366158593</v>
      </c>
      <c r="BO30" s="530">
        <f>[3]Fleisch!ES14</f>
        <v>14.661663321406754</v>
      </c>
      <c r="BP30" s="530">
        <f>[3]Fleisch!ET14</f>
        <v>9.7749551907292318</v>
      </c>
      <c r="BQ30" s="531"/>
      <c r="BR30" s="531">
        <f>[3]Fleisch!FN14</f>
        <v>23.777592094746783</v>
      </c>
      <c r="BS30" s="531">
        <f>[3]Fleisch!FO14</f>
        <v>16.857503536919413</v>
      </c>
      <c r="BT30" s="530">
        <f>[3]Fleisch!FQ14</f>
        <v>18.249000457502039</v>
      </c>
      <c r="BU30" s="530">
        <f>[3]Fleisch!FR14</f>
        <v>9.900102720476033</v>
      </c>
      <c r="BV30" s="531">
        <f>[3]Fleisch!FT14</f>
        <v>72.095335063743136</v>
      </c>
      <c r="BW30" s="531">
        <f>[3]Fleisch!FU14</f>
        <v>47.866947533788469</v>
      </c>
      <c r="BX30" s="530">
        <f>[3]Fleisch!FW14</f>
        <v>48.4091314527818</v>
      </c>
      <c r="BY30" s="530">
        <f>[3]Fleisch!FX14</f>
        <v>33.025123154288202</v>
      </c>
      <c r="BZ30" s="531">
        <f>[3]Fleisch!FZ14</f>
        <v>12.676141257536607</v>
      </c>
      <c r="CA30" s="531">
        <f>[3]Fleisch!GA14</f>
        <v>21.377283356990368</v>
      </c>
      <c r="CB30" s="530">
        <f>[3]Fleisch!GC14</f>
        <v>47.912077026536586</v>
      </c>
      <c r="CC30" s="530">
        <f>[3]Fleisch!GD14</f>
        <v>24.540004493956957</v>
      </c>
      <c r="CD30" s="531">
        <f>[3]Fleisch!GF14</f>
        <v>35.20098796227068</v>
      </c>
      <c r="CE30" s="531">
        <f>[3]Fleisch!GG14</f>
        <v>23.013750367519513</v>
      </c>
      <c r="CF30" s="530">
        <f>[3]Fleisch!GI14</f>
        <v>99.331699266143389</v>
      </c>
      <c r="CG30" s="530">
        <f>[3]Fleisch!GJ14</f>
        <v>66.145886107519715</v>
      </c>
      <c r="CH30" s="531">
        <f>[3]Fleisch!GL14</f>
        <v>22.762713146054672</v>
      </c>
      <c r="CI30" s="531">
        <f>[3]Fleisch!GM14</f>
        <v>11.80827344120322</v>
      </c>
      <c r="CJ30" s="436" t="str">
        <f t="shared" si="14"/>
        <v>4</v>
      </c>
      <c r="CK30" s="404" t="str">
        <f t="shared" si="28"/>
        <v>4 W 31-34/23</v>
      </c>
      <c r="CL30" s="467">
        <f>[3]Fleisch!GP14</f>
        <v>433.47379999999993</v>
      </c>
      <c r="CM30" s="467">
        <f>[3]Fleisch!GQ14</f>
        <v>9218.2198999999964</v>
      </c>
      <c r="CN30" s="487"/>
      <c r="CO30" s="477">
        <f>[3]Fleisch!$AH14</f>
        <v>6.5336000000000007</v>
      </c>
      <c r="CP30" s="477">
        <f>[3]Fleisch!$AM14</f>
        <v>173.29990000000004</v>
      </c>
      <c r="CQ30" s="476">
        <f>[3]Fleisch!AS14</f>
        <v>0.40100000000000002</v>
      </c>
      <c r="CR30" s="476">
        <f>[3]Fleisch!AT14</f>
        <v>14.522</v>
      </c>
      <c r="CS30" s="477">
        <f>[3]Fleisch!AU14</f>
        <v>1.3753</v>
      </c>
      <c r="CT30" s="477">
        <f>[3]Fleisch!AV14</f>
        <v>13.169700000000001</v>
      </c>
      <c r="CU30" s="476">
        <f>[3]Fleisch!AW14</f>
        <v>1.7565999999999999</v>
      </c>
      <c r="CV30" s="476">
        <f>[3]Fleisch!AX14</f>
        <v>41.5411</v>
      </c>
      <c r="CW30" s="487"/>
      <c r="CX30" s="477">
        <f>[3]Fleisch!AL14</f>
        <v>10.638900000000001</v>
      </c>
      <c r="CY30" s="477">
        <f>[3]Fleisch!AQ14</f>
        <v>176.17539999999997</v>
      </c>
      <c r="CZ30" s="476">
        <f>[3]Fleisch!AY14</f>
        <v>1.8482000000000001</v>
      </c>
      <c r="DA30" s="476">
        <f>[3]Fleisch!AZ14</f>
        <v>60.319000000000003</v>
      </c>
      <c r="DB30" s="487"/>
      <c r="DC30" s="477">
        <f>[3]Fleisch!$AI14</f>
        <v>192.33010000000004</v>
      </c>
      <c r="DD30" s="477">
        <f>[3]Fleisch!$AN14</f>
        <v>1934.5709000000002</v>
      </c>
      <c r="DE30" s="476">
        <f>[3]Fleisch!BA14</f>
        <v>10.171700000000001</v>
      </c>
      <c r="DF30" s="476">
        <f>[3]Fleisch!BB14</f>
        <v>93.714100000000002</v>
      </c>
      <c r="DG30" s="477">
        <f>[3]Fleisch!BC14</f>
        <v>13.941799999999999</v>
      </c>
      <c r="DH30" s="477">
        <f>[3]Fleisch!BD14</f>
        <v>110.128</v>
      </c>
      <c r="DI30" s="476">
        <f>[3]Fleisch!BE14</f>
        <v>1.5145</v>
      </c>
      <c r="DJ30" s="476">
        <f>[3]Fleisch!BF14</f>
        <v>52.524699999999996</v>
      </c>
      <c r="DK30" s="477">
        <f>[3]Fleisch!BG14</f>
        <v>7.6609000000000007</v>
      </c>
      <c r="DL30" s="477">
        <f>[3]Fleisch!BH14</f>
        <v>45.185900000000004</v>
      </c>
      <c r="DM30" s="476">
        <f>[3]Fleisch!BI14</f>
        <v>115.57960000000001</v>
      </c>
      <c r="DN30" s="476">
        <f>[3]Fleisch!BJ14</f>
        <v>1035.7767000000001</v>
      </c>
      <c r="DO30" s="477">
        <f>[3]Fleisch!BK14</f>
        <v>3.6670000000000003</v>
      </c>
      <c r="DP30" s="477">
        <f>[3]Fleisch!BL14</f>
        <v>54.073699999999995</v>
      </c>
      <c r="DQ30" s="476">
        <f>[3]Fleisch!BM14</f>
        <v>1.149</v>
      </c>
      <c r="DR30" s="476">
        <f>[3]Fleisch!BN14</f>
        <v>45.230000000000004</v>
      </c>
      <c r="DS30" s="477">
        <f>[3]Fleisch!BO14</f>
        <v>15.6442</v>
      </c>
      <c r="DT30" s="477">
        <f>[3]Fleisch!BP14</f>
        <v>169.66210000000001</v>
      </c>
      <c r="DU30" s="487"/>
      <c r="DV30" s="476">
        <f>[3]Fleisch!$AJ14</f>
        <v>76.465600000000009</v>
      </c>
      <c r="DW30" s="476">
        <f>[3]Fleisch!$AO14</f>
        <v>1886.8467000000005</v>
      </c>
      <c r="DX30" s="477">
        <f>[3]Fleisch!BQ14</f>
        <v>3.4093000000000004</v>
      </c>
      <c r="DY30" s="477">
        <f>[3]Fleisch!BR14</f>
        <v>307.505</v>
      </c>
      <c r="DZ30" s="476">
        <f>[3]Fleisch!BS14</f>
        <v>3.4319999999999999</v>
      </c>
      <c r="EA30" s="476">
        <f>[3]Fleisch!BT14</f>
        <v>111.5848</v>
      </c>
      <c r="EB30" s="477">
        <f>[3]Fleisch!BU14</f>
        <v>1.528</v>
      </c>
      <c r="EC30" s="477">
        <f>[3]Fleisch!BV14</f>
        <v>47.464399999999998</v>
      </c>
      <c r="ED30" s="476">
        <f>[3]Fleisch!BW14</f>
        <v>17.948700000000002</v>
      </c>
      <c r="EE30" s="476">
        <f>[3]Fleisch!BX14</f>
        <v>251.28410000000002</v>
      </c>
      <c r="EF30" s="477">
        <f>[3]Fleisch!BY14</f>
        <v>24.077500000000001</v>
      </c>
      <c r="EG30" s="477">
        <f>[3]Fleisch!BZ14</f>
        <v>654.5942</v>
      </c>
      <c r="EH30" s="487"/>
      <c r="EI30" s="476">
        <f>[3]Fleisch!$AK14</f>
        <v>117.6583</v>
      </c>
      <c r="EJ30" s="476">
        <f>[3]Fleisch!$AP14</f>
        <v>4187.0929999999989</v>
      </c>
      <c r="EK30" s="477">
        <f>[3]Fleisch!DZ14</f>
        <v>24.376999999999999</v>
      </c>
      <c r="EL30" s="477">
        <f>[3]Fleisch!EA14</f>
        <v>1446.2877000000003</v>
      </c>
      <c r="EM30" s="476">
        <f>[3]Fleisch!EB14</f>
        <v>4.4139999999999997</v>
      </c>
      <c r="EN30" s="476">
        <f>[3]Fleisch!EC14</f>
        <v>381.99140000000006</v>
      </c>
      <c r="EO30" s="477">
        <f>[3]Fleisch!ED14</f>
        <v>47.221300000000006</v>
      </c>
      <c r="EP30" s="477">
        <f>[3]Fleisch!EE14</f>
        <v>922.70400000000006</v>
      </c>
      <c r="EQ30" s="476">
        <f>[3]Fleisch!EF14</f>
        <v>34.377000000000002</v>
      </c>
      <c r="ER30" s="476">
        <f>[3]Fleisch!EG14</f>
        <v>746.55310000000009</v>
      </c>
      <c r="ES30" s="479"/>
      <c r="ET30" s="477">
        <f>[3]Fleisch!GR14</f>
        <v>196.4991</v>
      </c>
      <c r="EU30" s="477">
        <f>[3]Fleisch!GS14</f>
        <v>6559.5903999999991</v>
      </c>
      <c r="EV30" s="476">
        <f>[3]Fleisch!EV14</f>
        <v>12.386699999999999</v>
      </c>
      <c r="EW30" s="476">
        <f>[3]Fleisch!EW14</f>
        <v>717.57360000000006</v>
      </c>
      <c r="EX30" s="477">
        <f>[3]Fleisch!EX14</f>
        <v>30.163799999999998</v>
      </c>
      <c r="EY30" s="477">
        <f>[3]Fleisch!EY14</f>
        <v>850.56070000000022</v>
      </c>
      <c r="EZ30" s="476">
        <f>[3]Fleisch!EZ14</f>
        <v>6.9733000000000001</v>
      </c>
      <c r="FA30" s="476">
        <f>[3]Fleisch!FA14</f>
        <v>263.0188</v>
      </c>
      <c r="FB30" s="477">
        <f>[3]Fleisch!FB14</f>
        <v>12.556600000000001</v>
      </c>
      <c r="FC30" s="477">
        <f>[3]Fleisch!FC14</f>
        <v>624.0139999999999</v>
      </c>
      <c r="FD30" s="476">
        <f>[3]Fleisch!FD14</f>
        <v>1.161</v>
      </c>
      <c r="FE30" s="476">
        <f>[3]Fleisch!FE14</f>
        <v>88.345800000000025</v>
      </c>
      <c r="FF30" s="477">
        <f>[3]Fleisch!FF14</f>
        <v>23.420500000000001</v>
      </c>
      <c r="FG30" s="477">
        <f>[3]Fleisch!FG14</f>
        <v>779.26870000000008</v>
      </c>
      <c r="FH30" s="476">
        <f>[3]Fleisch!FH14</f>
        <v>30.628700000000002</v>
      </c>
      <c r="FI30" s="476">
        <f>[3]Fleisch!FI14</f>
        <v>491.47050000000002</v>
      </c>
      <c r="FJ30" s="477">
        <f>[3]Fleisch!FJ14</f>
        <v>10.179099999999998</v>
      </c>
      <c r="FK30" s="477">
        <f>[3]Fleisch!FK14</f>
        <v>199.47410000000002</v>
      </c>
      <c r="FL30" s="476">
        <f>[3]Fleisch!FL14</f>
        <v>13.224500000000001</v>
      </c>
      <c r="FM30" s="476">
        <f>[3]Fleisch!FM14</f>
        <v>429.31350000000009</v>
      </c>
    </row>
    <row r="31" spans="1:169" x14ac:dyDescent="0.2">
      <c r="A31" s="250"/>
      <c r="B31" s="218">
        <f t="shared" si="27"/>
        <v>45108</v>
      </c>
      <c r="C31" s="621">
        <f>[3]Fleisch!$A25</f>
        <v>44805</v>
      </c>
      <c r="D31" s="466">
        <f>[3]Fleisch!D26</f>
        <v>10.7</v>
      </c>
      <c r="E31" s="466">
        <f>[3]Fleisch!E26</f>
        <v>10.5025</v>
      </c>
      <c r="F31" s="448">
        <f>[3]Fleisch!$J26</f>
        <v>12.9</v>
      </c>
      <c r="G31" s="448"/>
      <c r="H31" s="466">
        <f>[3]Fleisch!$L26</f>
        <v>13.5</v>
      </c>
      <c r="I31" s="466"/>
      <c r="J31" s="448"/>
      <c r="K31" s="448">
        <f>[3]Fleisch!F26</f>
        <v>17.024999999999999</v>
      </c>
      <c r="L31" s="448">
        <f>[3]Fleisch!G26</f>
        <v>16.12</v>
      </c>
      <c r="M31" s="448"/>
      <c r="N31" s="466">
        <f>[3]Fleisch!B26</f>
        <v>7.8</v>
      </c>
      <c r="O31" s="466" t="str">
        <f>[3]Fleisch!C26</f>
        <v>-</v>
      </c>
      <c r="P31" s="448"/>
      <c r="Q31" s="448">
        <f>[3]Fleisch!H26</f>
        <v>16.3</v>
      </c>
      <c r="R31" s="448">
        <f>[3]Fleisch!I26</f>
        <v>14.719999999999999</v>
      </c>
      <c r="S31" s="448"/>
      <c r="T31" s="448"/>
      <c r="U31" s="218">
        <f>[3]Fleisch!$A15</f>
        <v>45108</v>
      </c>
      <c r="V31" s="450" t="str">
        <f>'Gemüse Daten'!CZ30</f>
        <v>4 W 27-30/23</v>
      </c>
      <c r="W31" s="530">
        <f>[3]Fleisch!CA15</f>
        <v>44.989159891598916</v>
      </c>
      <c r="X31" s="530">
        <f>[3]Fleisch!CB15</f>
        <v>50.970643485947917</v>
      </c>
      <c r="Y31" s="531">
        <f>[3]Fleisch!CD15</f>
        <v>63.931740614334473</v>
      </c>
      <c r="Z31" s="531">
        <f>[3]Fleisch!CE15</f>
        <v>62.981396602857913</v>
      </c>
      <c r="AA31" s="530">
        <f>[3]Fleisch!CG15</f>
        <v>87.646359583952446</v>
      </c>
      <c r="AB31" s="530">
        <f>[3]Fleisch!CH15</f>
        <v>75.024762405866696</v>
      </c>
      <c r="AC31" s="532"/>
      <c r="AD31" s="531">
        <f>[3]Fleisch!CJ15</f>
        <v>40.934025368453192</v>
      </c>
      <c r="AE31" s="531">
        <f>[3]Fleisch!CK15</f>
        <v>47.387220066525302</v>
      </c>
      <c r="AF31" s="532"/>
      <c r="AG31" s="530">
        <f>[3]Fleisch!CM15</f>
        <v>49.663352500515451</v>
      </c>
      <c r="AH31" s="530">
        <f>[3]Fleisch!CN15</f>
        <v>40.460022489199268</v>
      </c>
      <c r="AI31" s="531">
        <f>[3]Fleisch!CP15</f>
        <v>73.357168252640378</v>
      </c>
      <c r="AJ31" s="531">
        <f>[3]Fleisch!CQ15</f>
        <v>56.150255600235781</v>
      </c>
      <c r="AK31" s="530">
        <f>[3]Fleisch!CS15</f>
        <v>72.969732753262903</v>
      </c>
      <c r="AL31" s="530">
        <f>[3]Fleisch!CT15</f>
        <v>53.865837593446926</v>
      </c>
      <c r="AM31" s="531">
        <f>[3]Fleisch!CV15</f>
        <v>41.843200000000003</v>
      </c>
      <c r="AN31" s="531">
        <f>[3]Fleisch!CW15</f>
        <v>31.767756628408016</v>
      </c>
      <c r="AO31" s="530">
        <f>[3]Fleisch!CY15</f>
        <v>25.153188739002491</v>
      </c>
      <c r="AP31" s="530">
        <f>[3]Fleisch!CZ15</f>
        <v>17.117660148832616</v>
      </c>
      <c r="AQ31" s="531">
        <f>[3]Fleisch!DB15</f>
        <v>27.791551345110634</v>
      </c>
      <c r="AR31" s="531">
        <f>[3]Fleisch!DC15</f>
        <v>25.655510401037464</v>
      </c>
      <c r="AS31" s="530">
        <f>[3]Fleisch!DE15</f>
        <v>31.692993630573248</v>
      </c>
      <c r="AT31" s="530">
        <f>[3]Fleisch!DF15</f>
        <v>18.755768334369172</v>
      </c>
      <c r="AU31" s="531">
        <f>[3]Fleisch!DH15</f>
        <v>56.239139597987297</v>
      </c>
      <c r="AV31" s="531">
        <f>[3]Fleisch!DI15</f>
        <v>46.808089686913505</v>
      </c>
      <c r="AW31" s="532"/>
      <c r="AX31" s="530">
        <f>[3]Fleisch!DK15</f>
        <v>28.038468973516338</v>
      </c>
      <c r="AY31" s="530">
        <f>[3]Fleisch!DL15</f>
        <v>14.768237551750325</v>
      </c>
      <c r="AZ31" s="531">
        <f>[3]Fleisch!DN15</f>
        <v>44.643356809745882</v>
      </c>
      <c r="BA31" s="531">
        <f>[3]Fleisch!DO15</f>
        <v>34.590984684833657</v>
      </c>
      <c r="BB31" s="530">
        <f>[3]Fleisch!DQ15</f>
        <v>25.15778852621801</v>
      </c>
      <c r="BC31" s="530">
        <f>[3]Fleisch!DR15</f>
        <v>17.906536154751443</v>
      </c>
      <c r="BD31" s="531">
        <f>[3]Fleisch!DT15</f>
        <v>25.767311893512169</v>
      </c>
      <c r="BE31" s="531">
        <f>[3]Fleisch!DU15</f>
        <v>15.248139936762639</v>
      </c>
      <c r="BF31" s="530">
        <f>[3]Fleisch!DW15</f>
        <v>27.456669158359777</v>
      </c>
      <c r="BG31" s="530">
        <f>[3]Fleisch!DX15</f>
        <v>21.54825375822892</v>
      </c>
      <c r="BH31" s="532"/>
      <c r="BI31" s="531">
        <f>[3]Fleisch!EJ15</f>
        <v>54.104630102633166</v>
      </c>
      <c r="BJ31" s="531">
        <f>[3]Fleisch!EK15</f>
        <v>21.945313001110897</v>
      </c>
      <c r="BK31" s="530">
        <f>[3]Fleisch!EM15</f>
        <v>17.130371975442397</v>
      </c>
      <c r="BL31" s="530">
        <f>[3]Fleisch!EN15</f>
        <v>9.100601856938539</v>
      </c>
      <c r="BM31" s="531">
        <f>[3]Fleisch!EP15</f>
        <v>17.298057898904812</v>
      </c>
      <c r="BN31" s="531">
        <f>[3]Fleisch!EQ15</f>
        <v>10.925737859073816</v>
      </c>
      <c r="BO31" s="530">
        <f>[3]Fleisch!ES15</f>
        <v>21.574619771863119</v>
      </c>
      <c r="BP31" s="530">
        <f>[3]Fleisch!ET15</f>
        <v>10.095669230213373</v>
      </c>
      <c r="BQ31" s="531"/>
      <c r="BR31" s="531">
        <f>[3]Fleisch!FN15</f>
        <v>21.223624154931997</v>
      </c>
      <c r="BS31" s="531">
        <f>[3]Fleisch!FO15</f>
        <v>17.089918381510749</v>
      </c>
      <c r="BT31" s="530">
        <f>[3]Fleisch!FQ15</f>
        <v>18.916388009351049</v>
      </c>
      <c r="BU31" s="530">
        <f>[3]Fleisch!FR15</f>
        <v>9.8221585915392797</v>
      </c>
      <c r="BV31" s="531">
        <f>[3]Fleisch!FT15</f>
        <v>72.008098036405329</v>
      </c>
      <c r="BW31" s="531">
        <f>[3]Fleisch!FU15</f>
        <v>48.915146908536258</v>
      </c>
      <c r="BX31" s="530">
        <f>[3]Fleisch!FW15</f>
        <v>50.680593696874595</v>
      </c>
      <c r="BY31" s="530">
        <f>[3]Fleisch!FX15</f>
        <v>32.624488912785132</v>
      </c>
      <c r="BZ31" s="531">
        <f>[3]Fleisch!FZ15</f>
        <v>13</v>
      </c>
      <c r="CA31" s="531">
        <f>[3]Fleisch!GA15</f>
        <v>19.36140424539305</v>
      </c>
      <c r="CB31" s="530">
        <f>[3]Fleisch!GC15</f>
        <v>50.528513449212085</v>
      </c>
      <c r="CC31" s="530">
        <f>[3]Fleisch!GD15</f>
        <v>24.622515633867376</v>
      </c>
      <c r="CD31" s="531">
        <f>[3]Fleisch!GF15</f>
        <v>36.519997088354785</v>
      </c>
      <c r="CE31" s="531">
        <f>[3]Fleisch!GG15</f>
        <v>23.642601492253913</v>
      </c>
      <c r="CF31" s="530">
        <f>[3]Fleisch!GI15</f>
        <v>91.884202792064656</v>
      </c>
      <c r="CG31" s="530">
        <f>[3]Fleisch!GJ15</f>
        <v>65.236226431547919</v>
      </c>
      <c r="CH31" s="531">
        <f>[3]Fleisch!GL15</f>
        <v>23.523213609392752</v>
      </c>
      <c r="CI31" s="531">
        <f>[3]Fleisch!GM15</f>
        <v>13.183654084892662</v>
      </c>
      <c r="CJ31" s="436" t="str">
        <f t="shared" si="14"/>
        <v>4</v>
      </c>
      <c r="CK31" s="404" t="str">
        <f t="shared" si="28"/>
        <v>4 W 27-30/23</v>
      </c>
      <c r="CL31" s="467">
        <f>[3]Fleisch!GP15</f>
        <v>365.92869999999988</v>
      </c>
      <c r="CM31" s="467">
        <f>[3]Fleisch!GQ15</f>
        <v>8636.8338999999978</v>
      </c>
      <c r="CN31" s="487"/>
      <c r="CO31" s="477">
        <f>[3]Fleisch!$AH15</f>
        <v>3.9314</v>
      </c>
      <c r="CP31" s="477">
        <f>[3]Fleisch!$AM15</f>
        <v>122.50780000000002</v>
      </c>
      <c r="CQ31" s="476">
        <f>[3]Fleisch!AS15</f>
        <v>0.36899999999999999</v>
      </c>
      <c r="CR31" s="476">
        <f>[3]Fleisch!AT15</f>
        <v>10.8596</v>
      </c>
      <c r="CS31" s="477">
        <f>[3]Fleisch!AU15</f>
        <v>0.29299999999999998</v>
      </c>
      <c r="CT31" s="477">
        <f>[3]Fleisch!AV15</f>
        <v>11.127000000000001</v>
      </c>
      <c r="CU31" s="476">
        <f>[3]Fleisch!AW15</f>
        <v>1.3460000000000001</v>
      </c>
      <c r="CV31" s="476">
        <f>[3]Fleisch!AX15</f>
        <v>27.368099999999998</v>
      </c>
      <c r="CW31" s="487"/>
      <c r="CX31" s="477">
        <f>[3]Fleisch!AL15</f>
        <v>8.9371000000000009</v>
      </c>
      <c r="CY31" s="477">
        <f>[3]Fleisch!AQ15</f>
        <v>168.40720000000002</v>
      </c>
      <c r="CZ31" s="476">
        <f>[3]Fleisch!AY15</f>
        <v>7.2058</v>
      </c>
      <c r="DA31" s="476">
        <f>[3]Fleisch!AZ15</f>
        <v>42.961100000000002</v>
      </c>
      <c r="DB31" s="487"/>
      <c r="DC31" s="477">
        <f>[3]Fleisch!$AI15</f>
        <v>177.97560000000001</v>
      </c>
      <c r="DD31" s="477">
        <f>[3]Fleisch!$AN15</f>
        <v>1666.3923000000002</v>
      </c>
      <c r="DE31" s="476">
        <f>[3]Fleisch!BA15</f>
        <v>4.3651000000000009</v>
      </c>
      <c r="DF31" s="476">
        <f>[3]Fleisch!BB15</f>
        <v>92.933499999999995</v>
      </c>
      <c r="DG31" s="477">
        <f>[3]Fleisch!BC15</f>
        <v>9.5630000000000006</v>
      </c>
      <c r="DH31" s="477">
        <f>[3]Fleisch!BD15</f>
        <v>95.344200000000001</v>
      </c>
      <c r="DI31" s="476">
        <f>[3]Fleisch!BE15</f>
        <v>4.827</v>
      </c>
      <c r="DJ31" s="476">
        <f>[3]Fleisch!BF15</f>
        <v>73.785200000000003</v>
      </c>
      <c r="DK31" s="477">
        <f>[3]Fleisch!BG15</f>
        <v>6.25</v>
      </c>
      <c r="DL31" s="477">
        <f>[3]Fleisch!BH15</f>
        <v>38.640500000000003</v>
      </c>
      <c r="DM31" s="476">
        <f>[3]Fleisch!BI15</f>
        <v>106.9106</v>
      </c>
      <c r="DN31" s="476">
        <f>[3]Fleisch!BJ15</f>
        <v>898.7546000000001</v>
      </c>
      <c r="DO31" s="477">
        <f>[3]Fleisch!BK15</f>
        <v>6.3228999999999997</v>
      </c>
      <c r="DP31" s="477">
        <f>[3]Fleisch!BL15</f>
        <v>39.789300000000004</v>
      </c>
      <c r="DQ31" s="476">
        <f>[3]Fleisch!BM15</f>
        <v>1.57</v>
      </c>
      <c r="DR31" s="476">
        <f>[3]Fleisch!BN15</f>
        <v>51.488</v>
      </c>
      <c r="DS31" s="477">
        <f>[3]Fleisch!BO15</f>
        <v>15.1836</v>
      </c>
      <c r="DT31" s="477">
        <f>[3]Fleisch!BP15</f>
        <v>182.70670000000001</v>
      </c>
      <c r="DU31" s="487"/>
      <c r="DV31" s="476">
        <f>[3]Fleisch!$AJ15</f>
        <v>60.647300000000001</v>
      </c>
      <c r="DW31" s="476">
        <f>[3]Fleisch!$AO15</f>
        <v>1977.5409999999997</v>
      </c>
      <c r="DX31" s="477">
        <f>[3]Fleisch!BQ15</f>
        <v>3.6210999999999998</v>
      </c>
      <c r="DY31" s="477">
        <f>[3]Fleisch!BR15</f>
        <v>299.94979999999998</v>
      </c>
      <c r="DZ31" s="476">
        <f>[3]Fleisch!BS15</f>
        <v>4.2027999999999999</v>
      </c>
      <c r="EA31" s="476">
        <f>[3]Fleisch!BT15</f>
        <v>94.945100000000011</v>
      </c>
      <c r="EB31" s="477">
        <f>[3]Fleisch!BU15</f>
        <v>3.1219000000000001</v>
      </c>
      <c r="EC31" s="477">
        <f>[3]Fleisch!BV15</f>
        <v>47.668700000000001</v>
      </c>
      <c r="ED31" s="476">
        <f>[3]Fleisch!BW15</f>
        <v>5.9048999999999996</v>
      </c>
      <c r="EE31" s="476">
        <f>[3]Fleisch!BX15</f>
        <v>313.29579999999999</v>
      </c>
      <c r="EF31" s="477">
        <f>[3]Fleisch!BY15</f>
        <v>22.340900000000001</v>
      </c>
      <c r="EG31" s="477">
        <f>[3]Fleisch!BZ15</f>
        <v>655.40180000000009</v>
      </c>
      <c r="EH31" s="487"/>
      <c r="EI31" s="476">
        <f>[3]Fleisch!$AK15</f>
        <v>84.7149</v>
      </c>
      <c r="EJ31" s="476">
        <f>[3]Fleisch!$AP15</f>
        <v>4042.9407000000001</v>
      </c>
      <c r="EK31" s="477">
        <f>[3]Fleisch!DZ15</f>
        <v>21.533000000000001</v>
      </c>
      <c r="EL31" s="477">
        <f>[3]Fleisch!EA15</f>
        <v>1445.2265</v>
      </c>
      <c r="EM31" s="476">
        <f>[3]Fleisch!EB15</f>
        <v>5.5380000000000003</v>
      </c>
      <c r="EN31" s="476">
        <f>[3]Fleisch!EC15</f>
        <v>425.94840000000005</v>
      </c>
      <c r="EO31" s="477">
        <f>[3]Fleisch!ED15</f>
        <v>39.271900000000002</v>
      </c>
      <c r="EP31" s="477">
        <f>[3]Fleisch!EE15</f>
        <v>924.33640000000003</v>
      </c>
      <c r="EQ31" s="476">
        <f>[3]Fleisch!EF15</f>
        <v>10.52</v>
      </c>
      <c r="ER31" s="476">
        <f>[3]Fleisch!EG15</f>
        <v>624.12230000000011</v>
      </c>
      <c r="ES31" s="479"/>
      <c r="ET31" s="477">
        <f>[3]Fleisch!GR15</f>
        <v>177.71690000000001</v>
      </c>
      <c r="EU31" s="477">
        <f>[3]Fleisch!GS15</f>
        <v>6416.9743000000026</v>
      </c>
      <c r="EV31" s="476">
        <f>[3]Fleisch!EV15</f>
        <v>8.7418999999999993</v>
      </c>
      <c r="EW31" s="476">
        <f>[3]Fleisch!EW15</f>
        <v>682.39440000000013</v>
      </c>
      <c r="EX31" s="477">
        <f>[3]Fleisch!EX15</f>
        <v>33.792999999999999</v>
      </c>
      <c r="EY31" s="477">
        <f>[3]Fleisch!EY15</f>
        <v>944.82720000000006</v>
      </c>
      <c r="EZ31" s="476">
        <f>[3]Fleisch!EZ15</f>
        <v>4.1861999999999995</v>
      </c>
      <c r="FA31" s="476">
        <f>[3]Fleisch!FA15</f>
        <v>274.57220000000001</v>
      </c>
      <c r="FB31" s="477">
        <f>[3]Fleisch!FB15</f>
        <v>12.235199999999999</v>
      </c>
      <c r="FC31" s="477">
        <f>[3]Fleisch!FC15</f>
        <v>614.69450000000018</v>
      </c>
      <c r="FD31" s="476">
        <f>[3]Fleisch!FD15</f>
        <v>0.54830000000000001</v>
      </c>
      <c r="FE31" s="476">
        <f>[3]Fleisch!FE15</f>
        <v>85.74</v>
      </c>
      <c r="FF31" s="477">
        <f>[3]Fleisch!FF15</f>
        <v>17.863500000000002</v>
      </c>
      <c r="FG31" s="477">
        <f>[3]Fleisch!FG15</f>
        <v>733.02400000000011</v>
      </c>
      <c r="FH31" s="476">
        <f>[3]Fleisch!FH15</f>
        <v>21.980700000000002</v>
      </c>
      <c r="FI31" s="476">
        <f>[3]Fleisch!FI15</f>
        <v>427.64840000000004</v>
      </c>
      <c r="FJ31" s="477">
        <f>[3]Fleisch!FJ15</f>
        <v>12.929500000000001</v>
      </c>
      <c r="FK31" s="477">
        <f>[3]Fleisch!FK15</f>
        <v>192.6516</v>
      </c>
      <c r="FL31" s="476">
        <f>[3]Fleisch!FL15</f>
        <v>12.6736</v>
      </c>
      <c r="FM31" s="476">
        <f>[3]Fleisch!FM15</f>
        <v>327.84459999999996</v>
      </c>
    </row>
    <row r="32" spans="1:169" x14ac:dyDescent="0.2">
      <c r="A32" s="250"/>
      <c r="B32" s="218">
        <f t="shared" si="27"/>
        <v>45078</v>
      </c>
      <c r="C32" s="621">
        <f>[3]Fleisch!$A26</f>
        <v>44774</v>
      </c>
      <c r="D32" s="466">
        <f>[3]Fleisch!D27</f>
        <v>10.64</v>
      </c>
      <c r="E32" s="466">
        <f>[3]Fleisch!E27</f>
        <v>10.434000000000001</v>
      </c>
      <c r="F32" s="448">
        <f>[3]Fleisch!$J27</f>
        <v>12.84</v>
      </c>
      <c r="G32" s="448"/>
      <c r="H32" s="466">
        <f>[3]Fleisch!$L27</f>
        <v>13.239999999999998</v>
      </c>
      <c r="I32" s="466"/>
      <c r="J32" s="448"/>
      <c r="K32" s="448">
        <f>[3]Fleisch!F27</f>
        <v>16.240000000000002</v>
      </c>
      <c r="L32" s="448">
        <f>[3]Fleisch!G27</f>
        <v>15.557999999999998</v>
      </c>
      <c r="M32" s="448"/>
      <c r="N32" s="466">
        <f>[3]Fleisch!B27</f>
        <v>7.8</v>
      </c>
      <c r="O32" s="466">
        <f>[3]Fleisch!C27</f>
        <v>4.05</v>
      </c>
      <c r="P32" s="448"/>
      <c r="Q32" s="448">
        <f>[3]Fleisch!H27</f>
        <v>16.3</v>
      </c>
      <c r="R32" s="448">
        <f>[3]Fleisch!I27</f>
        <v>14.758000000000001</v>
      </c>
      <c r="S32" s="448"/>
      <c r="T32" s="448"/>
      <c r="U32" s="218">
        <f>[3]Fleisch!$A16</f>
        <v>45078</v>
      </c>
      <c r="V32" s="450" t="str">
        <f>'Gemüse Daten'!CZ31</f>
        <v>5 W 22-26/23</v>
      </c>
      <c r="W32" s="530">
        <f>[3]Fleisch!CA16</f>
        <v>43.727678571428569</v>
      </c>
      <c r="X32" s="530">
        <f>[3]Fleisch!CB16</f>
        <v>48.185927703850595</v>
      </c>
      <c r="Y32" s="531">
        <f>[3]Fleisch!CD16</f>
        <v>61.319386331938631</v>
      </c>
      <c r="Z32" s="531">
        <f>[3]Fleisch!CE16</f>
        <v>52.200501939538199</v>
      </c>
      <c r="AA32" s="530">
        <f>[3]Fleisch!CG16</f>
        <v>87.581303370786515</v>
      </c>
      <c r="AB32" s="530">
        <f>[3]Fleisch!CH16</f>
        <v>64.03171314387032</v>
      </c>
      <c r="AC32" s="532"/>
      <c r="AD32" s="531">
        <f>[3]Fleisch!CJ16</f>
        <v>67.326815642458101</v>
      </c>
      <c r="AE32" s="531">
        <f>[3]Fleisch!CK16</f>
        <v>48.722472440918402</v>
      </c>
      <c r="AF32" s="532"/>
      <c r="AG32" s="530">
        <f>[3]Fleisch!CM16</f>
        <v>47.598594158927213</v>
      </c>
      <c r="AH32" s="530">
        <f>[3]Fleisch!CN16</f>
        <v>41.911593392847678</v>
      </c>
      <c r="AI32" s="531">
        <f>[3]Fleisch!CP16</f>
        <v>66.496602331690582</v>
      </c>
      <c r="AJ32" s="531">
        <f>[3]Fleisch!CQ16</f>
        <v>54.605378088656089</v>
      </c>
      <c r="AK32" s="530">
        <f>[3]Fleisch!CS16</f>
        <v>63.074115850722869</v>
      </c>
      <c r="AL32" s="530">
        <f>[3]Fleisch!CT16</f>
        <v>65.70260493459584</v>
      </c>
      <c r="AM32" s="531">
        <f>[3]Fleisch!CV16</f>
        <v>42.054857397053915</v>
      </c>
      <c r="AN32" s="531">
        <f>[3]Fleisch!CW16</f>
        <v>31.697573119684325</v>
      </c>
      <c r="AO32" s="530">
        <f>[3]Fleisch!CY16</f>
        <v>25.858978734605284</v>
      </c>
      <c r="AP32" s="530">
        <f>[3]Fleisch!CZ16</f>
        <v>16.955160116740792</v>
      </c>
      <c r="AQ32" s="531">
        <f>[3]Fleisch!DB16</f>
        <v>30.530378675075184</v>
      </c>
      <c r="AR32" s="531">
        <f>[3]Fleisch!DC16</f>
        <v>22.388049051336214</v>
      </c>
      <c r="AS32" s="530">
        <f>[3]Fleisch!DE16</f>
        <v>31.981530343007915</v>
      </c>
      <c r="AT32" s="530">
        <f>[3]Fleisch!DF16</f>
        <v>19.646772979262199</v>
      </c>
      <c r="AU32" s="531">
        <f>[3]Fleisch!DH16</f>
        <v>60.015260480617428</v>
      </c>
      <c r="AV32" s="531">
        <f>[3]Fleisch!DI16</f>
        <v>46.490215474226758</v>
      </c>
      <c r="AW32" s="532"/>
      <c r="AX32" s="530">
        <f>[3]Fleisch!DK16</f>
        <v>25.038678835289002</v>
      </c>
      <c r="AY32" s="530">
        <f>[3]Fleisch!DL16</f>
        <v>15.348666367532807</v>
      </c>
      <c r="AZ32" s="531">
        <f>[3]Fleisch!DN16</f>
        <v>55.57761669904847</v>
      </c>
      <c r="BA32" s="531">
        <f>[3]Fleisch!DO16</f>
        <v>31.51542426438181</v>
      </c>
      <c r="BB32" s="530">
        <f>[3]Fleisch!DQ16</f>
        <v>19.826645723261461</v>
      </c>
      <c r="BC32" s="530">
        <f>[3]Fleisch!DR16</f>
        <v>17.91877658080908</v>
      </c>
      <c r="BD32" s="531">
        <f>[3]Fleisch!DT16</f>
        <v>24.533315770656529</v>
      </c>
      <c r="BE32" s="531">
        <f>[3]Fleisch!DU16</f>
        <v>15.164759583319146</v>
      </c>
      <c r="BF32" s="530">
        <f>[3]Fleisch!DW16</f>
        <v>29.300700252531101</v>
      </c>
      <c r="BG32" s="530">
        <f>[3]Fleisch!DX16</f>
        <v>20.625100422339131</v>
      </c>
      <c r="BH32" s="532"/>
      <c r="BI32" s="531">
        <f>[3]Fleisch!EJ16</f>
        <v>55.788381111702535</v>
      </c>
      <c r="BJ32" s="531">
        <f>[3]Fleisch!EK16</f>
        <v>23.127836710777139</v>
      </c>
      <c r="BK32" s="530">
        <f>[3]Fleisch!EM16</f>
        <v>18.911660275529044</v>
      </c>
      <c r="BL32" s="530">
        <f>[3]Fleisch!EN16</f>
        <v>9.7431161851657677</v>
      </c>
      <c r="BM32" s="531">
        <f>[3]Fleisch!EP16</f>
        <v>19.340865932626045</v>
      </c>
      <c r="BN32" s="531">
        <f>[3]Fleisch!EQ16</f>
        <v>12.216778044950468</v>
      </c>
      <c r="BO32" s="530">
        <f>[3]Fleisch!ES16</f>
        <v>20.996773436583364</v>
      </c>
      <c r="BP32" s="530">
        <f>[3]Fleisch!ET16</f>
        <v>10.08553668320428</v>
      </c>
      <c r="BQ32" s="531"/>
      <c r="BR32" s="531">
        <f>[3]Fleisch!FN16</f>
        <v>29.60716495359744</v>
      </c>
      <c r="BS32" s="531">
        <f>[3]Fleisch!FO16</f>
        <v>16.59214751391843</v>
      </c>
      <c r="BT32" s="530">
        <f>[3]Fleisch!FQ16</f>
        <v>18.653091892036088</v>
      </c>
      <c r="BU32" s="530">
        <f>[3]Fleisch!FR16</f>
        <v>10.157382320651928</v>
      </c>
      <c r="BV32" s="531">
        <f>[3]Fleisch!FT16</f>
        <v>63.307068314706541</v>
      </c>
      <c r="BW32" s="531">
        <f>[3]Fleisch!FU16</f>
        <v>48.455663920684962</v>
      </c>
      <c r="BX32" s="530">
        <f>[3]Fleisch!FW16</f>
        <v>53.791695638490204</v>
      </c>
      <c r="BY32" s="530">
        <f>[3]Fleisch!FX16</f>
        <v>32.357811256244567</v>
      </c>
      <c r="BZ32" s="531">
        <f>[3]Fleisch!FZ16</f>
        <v>19.571007280434983</v>
      </c>
      <c r="CA32" s="531">
        <f>[3]Fleisch!GA16</f>
        <v>20.525222717149219</v>
      </c>
      <c r="CB32" s="530">
        <f>[3]Fleisch!GC16</f>
        <v>49.207850246333827</v>
      </c>
      <c r="CC32" s="530">
        <f>[3]Fleisch!GD16</f>
        <v>24.568815284670414</v>
      </c>
      <c r="CD32" s="531">
        <f>[3]Fleisch!GF16</f>
        <v>35.197757303991757</v>
      </c>
      <c r="CE32" s="531">
        <f>[3]Fleisch!GG16</f>
        <v>22.457719106969265</v>
      </c>
      <c r="CF32" s="530">
        <f>[3]Fleisch!GI16</f>
        <v>88.998802189361513</v>
      </c>
      <c r="CG32" s="530">
        <f>[3]Fleisch!GJ16</f>
        <v>64.74580722546969</v>
      </c>
      <c r="CH32" s="531">
        <f>[3]Fleisch!GL16</f>
        <v>23.636677696147157</v>
      </c>
      <c r="CI32" s="531">
        <f>[3]Fleisch!GM16</f>
        <v>12.561147600130349</v>
      </c>
      <c r="CJ32" s="436" t="str">
        <f t="shared" si="14"/>
        <v>5</v>
      </c>
      <c r="CK32" s="404" t="str">
        <f t="shared" si="28"/>
        <v>5 W 22-26/23</v>
      </c>
      <c r="CL32" s="467">
        <f>[3]Fleisch!GP16</f>
        <v>533.07569999999987</v>
      </c>
      <c r="CM32" s="467">
        <f>[3]Fleisch!GQ16</f>
        <v>11980.1571</v>
      </c>
      <c r="CN32" s="487"/>
      <c r="CO32" s="477">
        <f>[3]Fleisch!$AH16</f>
        <v>11.4465</v>
      </c>
      <c r="CP32" s="477">
        <f>[3]Fleisch!$AM16</f>
        <v>199.44770000000003</v>
      </c>
      <c r="CQ32" s="476">
        <f>[3]Fleisch!AS16</f>
        <v>0.67200000000000004</v>
      </c>
      <c r="CR32" s="476">
        <f>[3]Fleisch!AT16</f>
        <v>16.540299999999998</v>
      </c>
      <c r="CS32" s="477">
        <f>[3]Fleisch!AU16</f>
        <v>0.71699999999999997</v>
      </c>
      <c r="CT32" s="477">
        <f>[3]Fleisch!AV16</f>
        <v>20.082100000000001</v>
      </c>
      <c r="CU32" s="476">
        <f>[3]Fleisch!AW16</f>
        <v>2.2250000000000001</v>
      </c>
      <c r="CV32" s="476">
        <f>[3]Fleisch!AX16</f>
        <v>49.518900000000002</v>
      </c>
      <c r="CW32" s="487"/>
      <c r="CX32" s="477">
        <f>[3]Fleisch!AL16</f>
        <v>11.573</v>
      </c>
      <c r="CY32" s="477">
        <f>[3]Fleisch!AQ16</f>
        <v>232.81159999999997</v>
      </c>
      <c r="CZ32" s="476">
        <f>[3]Fleisch!AY16</f>
        <v>1.6468</v>
      </c>
      <c r="DA32" s="476">
        <f>[3]Fleisch!AZ16</f>
        <v>59.481300000000005</v>
      </c>
      <c r="DB32" s="487"/>
      <c r="DC32" s="477">
        <f>[3]Fleisch!$AI16</f>
        <v>217.6437</v>
      </c>
      <c r="DD32" s="477">
        <f>[3]Fleisch!$AN16</f>
        <v>2248.64</v>
      </c>
      <c r="DE32" s="476">
        <f>[3]Fleisch!BA16</f>
        <v>8.6354000000000006</v>
      </c>
      <c r="DF32" s="476">
        <f>[3]Fleisch!BB16</f>
        <v>107.52589999999999</v>
      </c>
      <c r="DG32" s="477">
        <f>[3]Fleisch!BC16</f>
        <v>13.818299999999999</v>
      </c>
      <c r="DH32" s="477">
        <f>[3]Fleisch!BD16</f>
        <v>100.40370000000001</v>
      </c>
      <c r="DI32" s="476">
        <f>[3]Fleisch!BE16</f>
        <v>7.2697000000000003</v>
      </c>
      <c r="DJ32" s="476">
        <f>[3]Fleisch!BF16</f>
        <v>56.089700000000001</v>
      </c>
      <c r="DK32" s="477">
        <f>[3]Fleisch!BG16</f>
        <v>9.8910999999999998</v>
      </c>
      <c r="DL32" s="477">
        <f>[3]Fleisch!BH16</f>
        <v>60.011200000000002</v>
      </c>
      <c r="DM32" s="476">
        <f>[3]Fleisch!BI16</f>
        <v>134.48610000000002</v>
      </c>
      <c r="DN32" s="476">
        <f>[3]Fleisch!BJ16</f>
        <v>1284.0755999999999</v>
      </c>
      <c r="DO32" s="477">
        <f>[3]Fleisch!BK16</f>
        <v>3.4251</v>
      </c>
      <c r="DP32" s="477">
        <f>[3]Fleisch!BL16</f>
        <v>67.268300000000011</v>
      </c>
      <c r="DQ32" s="476">
        <f>[3]Fleisch!BM16</f>
        <v>1.516</v>
      </c>
      <c r="DR32" s="476">
        <f>[3]Fleisch!BN16</f>
        <v>58.444000000000003</v>
      </c>
      <c r="DS32" s="477">
        <f>[3]Fleisch!BO16</f>
        <v>20.523600000000002</v>
      </c>
      <c r="DT32" s="477">
        <f>[3]Fleisch!BP16</f>
        <v>262.7414</v>
      </c>
      <c r="DU32" s="487"/>
      <c r="DV32" s="476">
        <f>[3]Fleisch!$AJ16</f>
        <v>85.936299999999989</v>
      </c>
      <c r="DW32" s="476">
        <f>[3]Fleisch!$AO16</f>
        <v>2722.8707999999992</v>
      </c>
      <c r="DX32" s="477">
        <f>[3]Fleisch!BQ16</f>
        <v>2.0709</v>
      </c>
      <c r="DY32" s="477">
        <f>[3]Fleisch!BR16</f>
        <v>371.29420000000005</v>
      </c>
      <c r="DZ32" s="476">
        <f>[3]Fleisch!BS16</f>
        <v>4.0145999999999997</v>
      </c>
      <c r="EA32" s="476">
        <f>[3]Fleisch!BT16</f>
        <v>133.86699999999999</v>
      </c>
      <c r="EB32" s="477">
        <f>[3]Fleisch!BU16</f>
        <v>3.5015000000000001</v>
      </c>
      <c r="EC32" s="477">
        <f>[3]Fleisch!BV16</f>
        <v>58.406800000000004</v>
      </c>
      <c r="ED32" s="476">
        <f>[3]Fleisch!BW16</f>
        <v>10.6286</v>
      </c>
      <c r="EE32" s="476">
        <f>[3]Fleisch!BX16</f>
        <v>399.42320000000001</v>
      </c>
      <c r="EF32" s="477">
        <f>[3]Fleisch!BY16</f>
        <v>34.5304</v>
      </c>
      <c r="EG32" s="477">
        <f>[3]Fleisch!BZ16</f>
        <v>937.54040000000009</v>
      </c>
      <c r="EH32" s="487"/>
      <c r="EI32" s="476">
        <f>[3]Fleisch!$AK16</f>
        <v>145.2533</v>
      </c>
      <c r="EJ32" s="476">
        <f>[3]Fleisch!$AP16</f>
        <v>5500.5863999999983</v>
      </c>
      <c r="EK32" s="477">
        <f>[3]Fleisch!DZ16</f>
        <v>26.302</v>
      </c>
      <c r="EL32" s="477">
        <f>[3]Fleisch!EA16</f>
        <v>1859.5128000000007</v>
      </c>
      <c r="EM32" s="476">
        <f>[3]Fleisch!EB16</f>
        <v>7.0410000000000004</v>
      </c>
      <c r="EN32" s="476">
        <f>[3]Fleisch!EC16</f>
        <v>520.52170000000001</v>
      </c>
      <c r="EO32" s="477">
        <f>[3]Fleisch!ED16</f>
        <v>82.729300000000009</v>
      </c>
      <c r="EP32" s="477">
        <f>[3]Fleisch!EE16</f>
        <v>1111.1831000000002</v>
      </c>
      <c r="EQ32" s="476">
        <f>[3]Fleisch!EF16</f>
        <v>17.045999999999999</v>
      </c>
      <c r="ER32" s="476">
        <f>[3]Fleisch!EG16</f>
        <v>990.83220000000006</v>
      </c>
      <c r="ES32" s="479"/>
      <c r="ET32" s="477">
        <f>[3]Fleisch!GR16</f>
        <v>242.45839999999998</v>
      </c>
      <c r="EU32" s="477">
        <f>[3]Fleisch!GS16</f>
        <v>8695.7370999999966</v>
      </c>
      <c r="EV32" s="476">
        <f>[3]Fleisch!EV16</f>
        <v>5.0105000000000004</v>
      </c>
      <c r="EW32" s="476">
        <f>[3]Fleisch!EW16</f>
        <v>926.3614</v>
      </c>
      <c r="EX32" s="477">
        <f>[3]Fleisch!EX16</f>
        <v>44.985399999999998</v>
      </c>
      <c r="EY32" s="477">
        <f>[3]Fleisch!EY16</f>
        <v>1257.931</v>
      </c>
      <c r="EZ32" s="476">
        <f>[3]Fleisch!EZ16</f>
        <v>6.7555000000000005</v>
      </c>
      <c r="FA32" s="476">
        <f>[3]Fleisch!FA16</f>
        <v>341.14090000000004</v>
      </c>
      <c r="FB32" s="477">
        <f>[3]Fleisch!FB16</f>
        <v>13.662699999999999</v>
      </c>
      <c r="FC32" s="477">
        <f>[3]Fleisch!FC16</f>
        <v>786.30309999999974</v>
      </c>
      <c r="FD32" s="476">
        <f>[3]Fleisch!FD16</f>
        <v>1.0851</v>
      </c>
      <c r="FE32" s="476">
        <f>[3]Fleisch!FE16</f>
        <v>98.779999999999987</v>
      </c>
      <c r="FF32" s="477">
        <f>[3]Fleisch!FF16</f>
        <v>27.746900000000004</v>
      </c>
      <c r="FG32" s="477">
        <f>[3]Fleisch!FG16</f>
        <v>996.2714000000002</v>
      </c>
      <c r="FH32" s="476">
        <f>[3]Fleisch!FH16</f>
        <v>31.845599999999997</v>
      </c>
      <c r="FI32" s="476">
        <f>[3]Fleisch!FI16</f>
        <v>556.83190000000002</v>
      </c>
      <c r="FJ32" s="477">
        <f>[3]Fleisch!FJ16</f>
        <v>18.6173</v>
      </c>
      <c r="FK32" s="477">
        <f>[3]Fleisch!FK16</f>
        <v>245.44009999999997</v>
      </c>
      <c r="FL32" s="476">
        <f>[3]Fleisch!FL16</f>
        <v>17.831</v>
      </c>
      <c r="FM32" s="476">
        <f>[3]Fleisch!FM16</f>
        <v>515.52800000000002</v>
      </c>
    </row>
    <row r="33" spans="1:169" x14ac:dyDescent="0.2">
      <c r="A33" s="250"/>
      <c r="B33" s="218">
        <f t="shared" si="27"/>
        <v>45047</v>
      </c>
      <c r="C33" s="621">
        <f>[3]Fleisch!$A27</f>
        <v>44743</v>
      </c>
      <c r="D33" s="466">
        <f>[3]Fleisch!D28</f>
        <v>10.6</v>
      </c>
      <c r="E33" s="466">
        <f>[3]Fleisch!E28</f>
        <v>10.4</v>
      </c>
      <c r="F33" s="448">
        <f>[3]Fleisch!$J28</f>
        <v>12.8</v>
      </c>
      <c r="G33" s="448"/>
      <c r="H33" s="466">
        <f>[3]Fleisch!$L28</f>
        <v>12.9</v>
      </c>
      <c r="I33" s="466"/>
      <c r="J33" s="448"/>
      <c r="K33" s="448">
        <f>[3]Fleisch!F28</f>
        <v>15.5</v>
      </c>
      <c r="L33" s="448">
        <f>[3]Fleisch!G28</f>
        <v>15.4275</v>
      </c>
      <c r="M33" s="448"/>
      <c r="N33" s="466">
        <f>[3]Fleisch!B28</f>
        <v>7.8</v>
      </c>
      <c r="O33" s="466">
        <f>[3]Fleisch!C28</f>
        <v>4.05</v>
      </c>
      <c r="P33" s="448"/>
      <c r="Q33" s="448">
        <f>[3]Fleisch!H28</f>
        <v>16.3</v>
      </c>
      <c r="R33" s="448">
        <f>[3]Fleisch!I28</f>
        <v>14.7475</v>
      </c>
      <c r="S33" s="448"/>
      <c r="T33" s="448"/>
      <c r="U33" s="218">
        <f>[3]Fleisch!$A17</f>
        <v>45047</v>
      </c>
      <c r="V33" s="450" t="str">
        <f>'Gemüse Daten'!CZ32</f>
        <v>4 W 18-21/23</v>
      </c>
      <c r="W33" s="530">
        <f>[3]Fleisch!CA17</f>
        <v>46.848790322580648</v>
      </c>
      <c r="X33" s="530">
        <f>[3]Fleisch!CB17</f>
        <v>46.643997906974093</v>
      </c>
      <c r="Y33" s="531">
        <f>[3]Fleisch!CD17</f>
        <v>61.819371727748688</v>
      </c>
      <c r="Z33" s="531">
        <f>[3]Fleisch!CE17</f>
        <v>57.111960608177796</v>
      </c>
      <c r="AA33" s="530">
        <f>[3]Fleisch!CG17</f>
        <v>85.547296624514587</v>
      </c>
      <c r="AB33" s="530">
        <f>[3]Fleisch!CH17</f>
        <v>63.829204281714347</v>
      </c>
      <c r="AC33" s="532"/>
      <c r="AD33" s="531">
        <f>[3]Fleisch!CJ17</f>
        <v>69.683172343670563</v>
      </c>
      <c r="AE33" s="531">
        <f>[3]Fleisch!CK17</f>
        <v>48.382812311813197</v>
      </c>
      <c r="AF33" s="532"/>
      <c r="AG33" s="530">
        <f>[3]Fleisch!CM17</f>
        <v>38.558988513934644</v>
      </c>
      <c r="AH33" s="530">
        <f>[3]Fleisch!CN17</f>
        <v>41.682113728430721</v>
      </c>
      <c r="AI33" s="531">
        <f>[3]Fleisch!CP17</f>
        <v>76.169284448744023</v>
      </c>
      <c r="AJ33" s="531">
        <f>[3]Fleisch!CQ17</f>
        <v>50.162093202075013</v>
      </c>
      <c r="AK33" s="530">
        <f>[3]Fleisch!CS17</f>
        <v>53.835700610446757</v>
      </c>
      <c r="AL33" s="530">
        <f>[3]Fleisch!CT17</f>
        <v>59.180231158607086</v>
      </c>
      <c r="AM33" s="531">
        <f>[3]Fleisch!CV17</f>
        <v>41.388503812258641</v>
      </c>
      <c r="AN33" s="531">
        <f>[3]Fleisch!CW17</f>
        <v>31.742217541497702</v>
      </c>
      <c r="AO33" s="530">
        <f>[3]Fleisch!CY17</f>
        <v>23.482497461161621</v>
      </c>
      <c r="AP33" s="530">
        <f>[3]Fleisch!CZ17</f>
        <v>18.232411854875892</v>
      </c>
      <c r="AQ33" s="531">
        <f>[3]Fleisch!DB17</f>
        <v>33.873157092018303</v>
      </c>
      <c r="AR33" s="531">
        <f>[3]Fleisch!DC17</f>
        <v>24.840610813561938</v>
      </c>
      <c r="AS33" s="530">
        <f>[3]Fleisch!DE17</f>
        <v>34.468199233716476</v>
      </c>
      <c r="AT33" s="530">
        <f>[3]Fleisch!DF17</f>
        <v>22.1981487747112</v>
      </c>
      <c r="AU33" s="531">
        <f>[3]Fleisch!DH17</f>
        <v>53.334902159549621</v>
      </c>
      <c r="AV33" s="531">
        <f>[3]Fleisch!DI17</f>
        <v>43.286905110402202</v>
      </c>
      <c r="AW33" s="532"/>
      <c r="AX33" s="530">
        <f>[3]Fleisch!DK17</f>
        <v>14.690580438209187</v>
      </c>
      <c r="AY33" s="530">
        <f>[3]Fleisch!DL17</f>
        <v>14.507590270267571</v>
      </c>
      <c r="AZ33" s="531">
        <f>[3]Fleisch!DN17</f>
        <v>45.120399036807704</v>
      </c>
      <c r="BA33" s="531">
        <f>[3]Fleisch!DO17</f>
        <v>30.953123050546363</v>
      </c>
      <c r="BB33" s="530">
        <f>[3]Fleisch!DQ17</f>
        <v>26.210317724638649</v>
      </c>
      <c r="BC33" s="530">
        <f>[3]Fleisch!DR17</f>
        <v>16.177215576955771</v>
      </c>
      <c r="BD33" s="531">
        <f>[3]Fleisch!DT17</f>
        <v>25.270600905312403</v>
      </c>
      <c r="BE33" s="531">
        <f>[3]Fleisch!DU17</f>
        <v>15.029786368155426</v>
      </c>
      <c r="BF33" s="530">
        <f>[3]Fleisch!DW17</f>
        <v>28.278451218616944</v>
      </c>
      <c r="BG33" s="530">
        <f>[3]Fleisch!DX17</f>
        <v>19.971070154316838</v>
      </c>
      <c r="BH33" s="532"/>
      <c r="BI33" s="531">
        <f>[3]Fleisch!EJ17</f>
        <v>56.477601264869747</v>
      </c>
      <c r="BJ33" s="531">
        <f>[3]Fleisch!EK17</f>
        <v>21.541623598058507</v>
      </c>
      <c r="BK33" s="530">
        <f>[3]Fleisch!EM17</f>
        <v>18.502523431867338</v>
      </c>
      <c r="BL33" s="530">
        <f>[3]Fleisch!EN17</f>
        <v>9.3463384544075794</v>
      </c>
      <c r="BM33" s="531">
        <f>[3]Fleisch!EP17</f>
        <v>18.470589592224052</v>
      </c>
      <c r="BN33" s="531">
        <f>[3]Fleisch!EQ17</f>
        <v>11.437979359982874</v>
      </c>
      <c r="BO33" s="530">
        <f>[3]Fleisch!ES17</f>
        <v>20.167000181917409</v>
      </c>
      <c r="BP33" s="530">
        <f>[3]Fleisch!ET17</f>
        <v>9.3344752176794383</v>
      </c>
      <c r="BQ33" s="531"/>
      <c r="BR33" s="531">
        <f>[3]Fleisch!FN17</f>
        <v>23.062017490469938</v>
      </c>
      <c r="BS33" s="531">
        <f>[3]Fleisch!FO17</f>
        <v>16.85235180676742</v>
      </c>
      <c r="BT33" s="530">
        <f>[3]Fleisch!FQ17</f>
        <v>19.740873901823768</v>
      </c>
      <c r="BU33" s="530">
        <f>[3]Fleisch!FR17</f>
        <v>9.8648963881839578</v>
      </c>
      <c r="BV33" s="531">
        <f>[3]Fleisch!FT17</f>
        <v>69.289377177434147</v>
      </c>
      <c r="BW33" s="531">
        <f>[3]Fleisch!FU17</f>
        <v>47.509443032758732</v>
      </c>
      <c r="BX33" s="530">
        <f>[3]Fleisch!FW17</f>
        <v>49.003049132947972</v>
      </c>
      <c r="BY33" s="530">
        <f>[3]Fleisch!FX17</f>
        <v>32.668112567069834</v>
      </c>
      <c r="BZ33" s="531">
        <f>[3]Fleisch!FZ17</f>
        <v>16.200916230366492</v>
      </c>
      <c r="CA33" s="531">
        <f>[3]Fleisch!GA17</f>
        <v>20.185974937429211</v>
      </c>
      <c r="CB33" s="530">
        <f>[3]Fleisch!GC17</f>
        <v>47.197759293838047</v>
      </c>
      <c r="CC33" s="530">
        <f>[3]Fleisch!GD17</f>
        <v>24.475900925704494</v>
      </c>
      <c r="CD33" s="531">
        <f>[3]Fleisch!GF17</f>
        <v>33.205065395863954</v>
      </c>
      <c r="CE33" s="531">
        <f>[3]Fleisch!GG17</f>
        <v>22.871147740630192</v>
      </c>
      <c r="CF33" s="530">
        <f>[3]Fleisch!GI17</f>
        <v>89.668947121279317</v>
      </c>
      <c r="CG33" s="530">
        <f>[3]Fleisch!GJ17</f>
        <v>64.289778296685711</v>
      </c>
      <c r="CH33" s="531">
        <f>[3]Fleisch!GL17</f>
        <v>23.905285660772179</v>
      </c>
      <c r="CI33" s="531">
        <f>[3]Fleisch!GM17</f>
        <v>11.976041713042678</v>
      </c>
      <c r="CJ33" s="436" t="str">
        <f t="shared" si="14"/>
        <v>4</v>
      </c>
      <c r="CK33" s="404" t="str">
        <f t="shared" si="28"/>
        <v>4 W 18-21/23</v>
      </c>
      <c r="CL33" s="467">
        <f>[3]Fleisch!GP17</f>
        <v>527.48770000000013</v>
      </c>
      <c r="CM33" s="467">
        <f>[3]Fleisch!GQ17</f>
        <v>9934.4833000000053</v>
      </c>
      <c r="CN33" s="487"/>
      <c r="CO33" s="477">
        <f>[3]Fleisch!$AH17</f>
        <v>7.4302000000000001</v>
      </c>
      <c r="CP33" s="477">
        <f>[3]Fleisch!$AM17</f>
        <v>210.85390000000004</v>
      </c>
      <c r="CQ33" s="476">
        <f>[3]Fleisch!AS17</f>
        <v>0.496</v>
      </c>
      <c r="CR33" s="476">
        <f>[3]Fleisch!AT17</f>
        <v>17.5822</v>
      </c>
      <c r="CS33" s="477">
        <f>[3]Fleisch!AU17</f>
        <v>0.38200000000000001</v>
      </c>
      <c r="CT33" s="477">
        <f>[3]Fleisch!AV17</f>
        <v>15.028500000000001</v>
      </c>
      <c r="CU33" s="476">
        <f>[3]Fleisch!AW17</f>
        <v>2.0085999999999999</v>
      </c>
      <c r="CV33" s="476">
        <f>[3]Fleisch!AX17</f>
        <v>48.429200000000002</v>
      </c>
      <c r="CW33" s="487"/>
      <c r="CX33" s="477">
        <f>[3]Fleisch!AL17</f>
        <v>14.866100000000001</v>
      </c>
      <c r="CY33" s="477">
        <f>[3]Fleisch!AQ17</f>
        <v>198.49450000000002</v>
      </c>
      <c r="CZ33" s="476">
        <f>[3]Fleisch!AY17</f>
        <v>0.98350000000000004</v>
      </c>
      <c r="DA33" s="476">
        <f>[3]Fleisch!AZ17</f>
        <v>41.514600000000002</v>
      </c>
      <c r="DB33" s="487"/>
      <c r="DC33" s="477">
        <f>[3]Fleisch!$AI17</f>
        <v>254.62580000000003</v>
      </c>
      <c r="DD33" s="477">
        <f>[3]Fleisch!$AN17</f>
        <v>1729.9969999999998</v>
      </c>
      <c r="DE33" s="476">
        <f>[3]Fleisch!BA17</f>
        <v>8.9847999999999999</v>
      </c>
      <c r="DF33" s="476">
        <f>[3]Fleisch!BB17</f>
        <v>86.819100000000006</v>
      </c>
      <c r="DG33" s="477">
        <f>[3]Fleisch!BC17</f>
        <v>9.1998999999999995</v>
      </c>
      <c r="DH33" s="477">
        <f>[3]Fleisch!BD17</f>
        <v>92.337000000000003</v>
      </c>
      <c r="DI33" s="476">
        <f>[3]Fleisch!BE17</f>
        <v>9.9763000000000002</v>
      </c>
      <c r="DJ33" s="476">
        <f>[3]Fleisch!BF17</f>
        <v>88.484700000000004</v>
      </c>
      <c r="DK33" s="477">
        <f>[3]Fleisch!BG17</f>
        <v>10.099</v>
      </c>
      <c r="DL33" s="477">
        <f>[3]Fleisch!BH17</f>
        <v>55.262099999999997</v>
      </c>
      <c r="DM33" s="476">
        <f>[3]Fleisch!BI17</f>
        <v>166.71010000000001</v>
      </c>
      <c r="DN33" s="476">
        <f>[3]Fleisch!BJ17</f>
        <v>888.5829</v>
      </c>
      <c r="DO33" s="477">
        <f>[3]Fleisch!BK17</f>
        <v>3.9340000000000002</v>
      </c>
      <c r="DP33" s="477">
        <f>[3]Fleisch!BL17</f>
        <v>63.462900000000005</v>
      </c>
      <c r="DQ33" s="476">
        <f>[3]Fleisch!BM17</f>
        <v>1.3049999999999999</v>
      </c>
      <c r="DR33" s="476">
        <f>[3]Fleisch!BN17</f>
        <v>41.378</v>
      </c>
      <c r="DS33" s="477">
        <f>[3]Fleisch!BO17</f>
        <v>22.097200000000001</v>
      </c>
      <c r="DT33" s="477">
        <f>[3]Fleisch!BP17</f>
        <v>199.83750000000001</v>
      </c>
      <c r="DU33" s="487"/>
      <c r="DV33" s="476">
        <f>[3]Fleisch!$AJ17</f>
        <v>80.171700000000001</v>
      </c>
      <c r="DW33" s="476">
        <f>[3]Fleisch!$AO17</f>
        <v>2215.6162999999992</v>
      </c>
      <c r="DX33" s="477">
        <f>[3]Fleisch!BQ17</f>
        <v>10.848700000000001</v>
      </c>
      <c r="DY33" s="477">
        <f>[3]Fleisch!BR17</f>
        <v>320.3048</v>
      </c>
      <c r="DZ33" s="476">
        <f>[3]Fleisch!BS17</f>
        <v>6.6861000000000006</v>
      </c>
      <c r="EA33" s="476">
        <f>[3]Fleisch!BT17</f>
        <v>121.0275</v>
      </c>
      <c r="EB33" s="477">
        <f>[3]Fleisch!BU17</f>
        <v>3.0026000000000002</v>
      </c>
      <c r="EC33" s="477">
        <f>[3]Fleisch!BV17</f>
        <v>81.754100000000008</v>
      </c>
      <c r="ED33" s="476">
        <f>[3]Fleisch!BW17</f>
        <v>11.885400000000001</v>
      </c>
      <c r="EE33" s="476">
        <f>[3]Fleisch!BX17</f>
        <v>271.27510000000001</v>
      </c>
      <c r="EF33" s="477">
        <f>[3]Fleisch!BY17</f>
        <v>21.795200000000001</v>
      </c>
      <c r="EG33" s="477">
        <f>[3]Fleisch!BZ17</f>
        <v>742.47890000000018</v>
      </c>
      <c r="EH33" s="487"/>
      <c r="EI33" s="476">
        <f>[3]Fleisch!$AK17</f>
        <v>118.78270000000001</v>
      </c>
      <c r="EJ33" s="476">
        <f>[3]Fleisch!$AP17</f>
        <v>4634.6822000000002</v>
      </c>
      <c r="EK33" s="477">
        <f>[3]Fleisch!DZ17</f>
        <v>26.564</v>
      </c>
      <c r="EL33" s="477">
        <f>[3]Fleisch!EA17</f>
        <v>1801.0023999999999</v>
      </c>
      <c r="EM33" s="476">
        <f>[3]Fleisch!EB17</f>
        <v>6.9350000000000005</v>
      </c>
      <c r="EN33" s="476">
        <f>[3]Fleisch!EC17</f>
        <v>429.76659999999998</v>
      </c>
      <c r="EO33" s="477">
        <f>[3]Fleisch!ED17</f>
        <v>47.685499999999998</v>
      </c>
      <c r="EP33" s="477">
        <f>[3]Fleisch!EE17</f>
        <v>907.16009999999994</v>
      </c>
      <c r="EQ33" s="476">
        <f>[3]Fleisch!EF17</f>
        <v>27.484999999999999</v>
      </c>
      <c r="ER33" s="476">
        <f>[3]Fleisch!EG17</f>
        <v>848.33460000000014</v>
      </c>
      <c r="ES33" s="479"/>
      <c r="ET33" s="477">
        <f>[3]Fleisch!GR17</f>
        <v>229.08669999999998</v>
      </c>
      <c r="EU33" s="477">
        <f>[3]Fleisch!GS17</f>
        <v>6815.5196000000014</v>
      </c>
      <c r="EV33" s="476">
        <f>[3]Fleisch!EV17</f>
        <v>12.486800000000001</v>
      </c>
      <c r="EW33" s="476">
        <f>[3]Fleisch!EW17</f>
        <v>729.94729999999993</v>
      </c>
      <c r="EX33" s="477">
        <f>[3]Fleisch!EX17</f>
        <v>24.142299999999999</v>
      </c>
      <c r="EY33" s="477">
        <f>[3]Fleisch!EY17</f>
        <v>834.0458000000001</v>
      </c>
      <c r="EZ33" s="476">
        <f>[3]Fleisch!EZ17</f>
        <v>6.5443999999999996</v>
      </c>
      <c r="FA33" s="476">
        <f>[3]Fleisch!FA17</f>
        <v>259.18580000000003</v>
      </c>
      <c r="FB33" s="477">
        <f>[3]Fleisch!FB17</f>
        <v>13.84</v>
      </c>
      <c r="FC33" s="477">
        <f>[3]Fleisch!FC17</f>
        <v>653.96390000000019</v>
      </c>
      <c r="FD33" s="476">
        <f>[3]Fleisch!FD17</f>
        <v>0.91679999999999995</v>
      </c>
      <c r="FE33" s="476">
        <f>[3]Fleisch!FE17</f>
        <v>93.414200000000008</v>
      </c>
      <c r="FF33" s="477">
        <f>[3]Fleisch!FF17</f>
        <v>31.811400000000003</v>
      </c>
      <c r="FG33" s="477">
        <f>[3]Fleisch!FG17</f>
        <v>841.74810000000014</v>
      </c>
      <c r="FH33" s="476">
        <f>[3]Fleisch!FH17</f>
        <v>40.415400000000005</v>
      </c>
      <c r="FI33" s="476">
        <f>[3]Fleisch!FI17</f>
        <v>483.64150000000001</v>
      </c>
      <c r="FJ33" s="477">
        <f>[3]Fleisch!FJ17</f>
        <v>15.3332</v>
      </c>
      <c r="FK33" s="477">
        <f>[3]Fleisch!FK17</f>
        <v>215.66659999999999</v>
      </c>
      <c r="FL33" s="476">
        <f>[3]Fleisch!FL17</f>
        <v>15.4834</v>
      </c>
      <c r="FM33" s="476">
        <f>[3]Fleisch!FM17</f>
        <v>482.91849999999999</v>
      </c>
    </row>
    <row r="34" spans="1:169" x14ac:dyDescent="0.2">
      <c r="A34" s="250"/>
      <c r="B34" s="218">
        <f t="shared" si="27"/>
        <v>45017</v>
      </c>
      <c r="C34" s="621">
        <f>[3]Fleisch!$A28</f>
        <v>44713</v>
      </c>
      <c r="D34" s="466">
        <f>[3]Fleisch!D29</f>
        <v>10.6</v>
      </c>
      <c r="E34" s="466">
        <f>[3]Fleisch!E29</f>
        <v>10.4</v>
      </c>
      <c r="F34" s="448">
        <f>[3]Fleisch!$J29</f>
        <v>12.8</v>
      </c>
      <c r="G34" s="448"/>
      <c r="H34" s="466">
        <f>[3]Fleisch!$L29</f>
        <v>12.8</v>
      </c>
      <c r="I34" s="466"/>
      <c r="J34" s="448"/>
      <c r="K34" s="448">
        <f>[3]Fleisch!F29</f>
        <v>15.5</v>
      </c>
      <c r="L34" s="448">
        <f>[3]Fleisch!G29</f>
        <v>15.404999999999999</v>
      </c>
      <c r="M34" s="448"/>
      <c r="N34" s="466">
        <f>[3]Fleisch!B29</f>
        <v>7.8</v>
      </c>
      <c r="O34" s="466">
        <f>[3]Fleisch!C29</f>
        <v>4.05</v>
      </c>
      <c r="P34" s="448"/>
      <c r="Q34" s="448">
        <f>[3]Fleisch!H29</f>
        <v>16.3</v>
      </c>
      <c r="R34" s="448">
        <f>[3]Fleisch!I29</f>
        <v>14.785</v>
      </c>
      <c r="S34" s="448"/>
      <c r="T34" s="448"/>
      <c r="U34" s="218">
        <f>[3]Fleisch!$A18</f>
        <v>45017</v>
      </c>
      <c r="V34" s="450" t="str">
        <f>'Gemüse Daten'!CZ33</f>
        <v>4 W 14-17/23</v>
      </c>
      <c r="W34" s="530">
        <f>[3]Fleisch!CA18</f>
        <v>53.409164475015174</v>
      </c>
      <c r="X34" s="530">
        <f>[3]Fleisch!CB18</f>
        <v>45.420301546678537</v>
      </c>
      <c r="Y34" s="531">
        <f>[3]Fleisch!CD18</f>
        <v>64.850379320033724</v>
      </c>
      <c r="Z34" s="531">
        <f>[3]Fleisch!CE18</f>
        <v>55.830637878663495</v>
      </c>
      <c r="AA34" s="530">
        <f>[3]Fleisch!CG18</f>
        <v>76.434433472931957</v>
      </c>
      <c r="AB34" s="530">
        <f>[3]Fleisch!CH18</f>
        <v>69.205102469796103</v>
      </c>
      <c r="AC34" s="532"/>
      <c r="AD34" s="531">
        <f>[3]Fleisch!CJ18</f>
        <v>64.717948717948715</v>
      </c>
      <c r="AE34" s="531">
        <f>[3]Fleisch!CK18</f>
        <v>51.190780682668837</v>
      </c>
      <c r="AF34" s="532"/>
      <c r="AG34" s="530">
        <f>[3]Fleisch!CM18</f>
        <v>49.313345033801347</v>
      </c>
      <c r="AH34" s="530">
        <f>[3]Fleisch!CN18</f>
        <v>40.397109416344179</v>
      </c>
      <c r="AI34" s="531">
        <f>[3]Fleisch!CP18</f>
        <v>77.873384539496854</v>
      </c>
      <c r="AJ34" s="531">
        <f>[3]Fleisch!CQ18</f>
        <v>55.793546897166046</v>
      </c>
      <c r="AK34" s="530">
        <f>[3]Fleisch!CS18</f>
        <v>75.999261844047766</v>
      </c>
      <c r="AL34" s="530">
        <f>[3]Fleisch!CT18</f>
        <v>65.760423281368062</v>
      </c>
      <c r="AM34" s="531">
        <f>[3]Fleisch!CV18</f>
        <v>46.035420348847587</v>
      </c>
      <c r="AN34" s="531">
        <f>[3]Fleisch!CW18</f>
        <v>34.009655001766255</v>
      </c>
      <c r="AO34" s="530">
        <f>[3]Fleisch!CY18</f>
        <v>25.654234757739417</v>
      </c>
      <c r="AP34" s="530">
        <f>[3]Fleisch!CZ18</f>
        <v>16.350934786999606</v>
      </c>
      <c r="AQ34" s="531">
        <f>[3]Fleisch!DB18</f>
        <v>30.185701129471042</v>
      </c>
      <c r="AR34" s="531">
        <f>[3]Fleisch!DC18</f>
        <v>25.550327523891415</v>
      </c>
      <c r="AS34" s="530">
        <f>[3]Fleisch!DE18</f>
        <v>32.636065573770495</v>
      </c>
      <c r="AT34" s="530">
        <f>[3]Fleisch!DF18</f>
        <v>22.85511179144633</v>
      </c>
      <c r="AU34" s="531">
        <f>[3]Fleisch!DH18</f>
        <v>55.257151050628302</v>
      </c>
      <c r="AV34" s="531">
        <f>[3]Fleisch!DI18</f>
        <v>46.116824858307602</v>
      </c>
      <c r="AW34" s="532"/>
      <c r="AX34" s="530">
        <f>[3]Fleisch!DK18</f>
        <v>19.333111926819321</v>
      </c>
      <c r="AY34" s="530">
        <f>[3]Fleisch!DL18</f>
        <v>16.218687464316815</v>
      </c>
      <c r="AZ34" s="531">
        <f>[3]Fleisch!DN18</f>
        <v>53.994999690574907</v>
      </c>
      <c r="BA34" s="531">
        <f>[3]Fleisch!DO18</f>
        <v>32.182658427640469</v>
      </c>
      <c r="BB34" s="530">
        <f>[3]Fleisch!DQ18</f>
        <v>15.999110881661217</v>
      </c>
      <c r="BC34" s="530">
        <f>[3]Fleisch!DR18</f>
        <v>17.462802715055599</v>
      </c>
      <c r="BD34" s="531">
        <f>[3]Fleisch!DT18</f>
        <v>22.469153997030805</v>
      </c>
      <c r="BE34" s="531">
        <f>[3]Fleisch!DU18</f>
        <v>13.926752976563934</v>
      </c>
      <c r="BF34" s="530">
        <f>[3]Fleisch!DW18</f>
        <v>26.095802133456079</v>
      </c>
      <c r="BG34" s="530">
        <f>[3]Fleisch!DX18</f>
        <v>19.899806721021875</v>
      </c>
      <c r="BH34" s="532"/>
      <c r="BI34" s="531">
        <f>[3]Fleisch!EJ18</f>
        <v>56.777853353285266</v>
      </c>
      <c r="BJ34" s="531">
        <f>[3]Fleisch!EK18</f>
        <v>22.734399903403439</v>
      </c>
      <c r="BK34" s="530">
        <f>[3]Fleisch!EM18</f>
        <v>19.214599574769668</v>
      </c>
      <c r="BL34" s="530">
        <f>[3]Fleisch!EN18</f>
        <v>8.9061059025626275</v>
      </c>
      <c r="BM34" s="531">
        <f>[3]Fleisch!EP18</f>
        <v>18.507633332454891</v>
      </c>
      <c r="BN34" s="531">
        <f>[3]Fleisch!EQ18</f>
        <v>11.389975491833248</v>
      </c>
      <c r="BO34" s="530">
        <f>[3]Fleisch!ES18</f>
        <v>20.657936183865136</v>
      </c>
      <c r="BP34" s="530">
        <f>[3]Fleisch!ET18</f>
        <v>9.7146986567360365</v>
      </c>
      <c r="BQ34" s="531"/>
      <c r="BR34" s="531">
        <f>[3]Fleisch!FN18</f>
        <v>30.406369135139418</v>
      </c>
      <c r="BS34" s="531">
        <f>[3]Fleisch!FO18</f>
        <v>16.955539673987012</v>
      </c>
      <c r="BT34" s="530">
        <f>[3]Fleisch!FQ18</f>
        <v>18.534627052421587</v>
      </c>
      <c r="BU34" s="530">
        <f>[3]Fleisch!FR18</f>
        <v>9.4039462367428772</v>
      </c>
      <c r="BV34" s="531">
        <f>[3]Fleisch!FT18</f>
        <v>71.275875099443127</v>
      </c>
      <c r="BW34" s="531">
        <f>[3]Fleisch!FU18</f>
        <v>46.928468412320647</v>
      </c>
      <c r="BX34" s="530">
        <f>[3]Fleisch!FW18</f>
        <v>50.233023824177394</v>
      </c>
      <c r="BY34" s="530">
        <f>[3]Fleisch!FX18</f>
        <v>32.631088328199347</v>
      </c>
      <c r="BZ34" s="531">
        <f>[3]Fleisch!FZ18</f>
        <v>20.763266374402928</v>
      </c>
      <c r="CA34" s="531">
        <f>[3]Fleisch!GA18</f>
        <v>20.568384818602699</v>
      </c>
      <c r="CB34" s="530">
        <f>[3]Fleisch!GC18</f>
        <v>50.783800174200429</v>
      </c>
      <c r="CC34" s="530">
        <f>[3]Fleisch!GD18</f>
        <v>24.396658953294043</v>
      </c>
      <c r="CD34" s="531">
        <f>[3]Fleisch!GF18</f>
        <v>37.144248694833692</v>
      </c>
      <c r="CE34" s="531">
        <f>[3]Fleisch!GG18</f>
        <v>22.319969007270888</v>
      </c>
      <c r="CF34" s="530">
        <f>[3]Fleisch!GI18</f>
        <v>88.444213056619915</v>
      </c>
      <c r="CG34" s="530">
        <f>[3]Fleisch!GJ18</f>
        <v>66.011610472828579</v>
      </c>
      <c r="CH34" s="531">
        <f>[3]Fleisch!GL18</f>
        <v>23.476220152992642</v>
      </c>
      <c r="CI34" s="531">
        <f>[3]Fleisch!GM18</f>
        <v>12.012276414822511</v>
      </c>
      <c r="CJ34" s="436" t="str">
        <f t="shared" si="14"/>
        <v>4</v>
      </c>
      <c r="CK34" s="404" t="str">
        <f t="shared" si="28"/>
        <v>4 W 14-17/23</v>
      </c>
      <c r="CL34" s="467">
        <f>[3]Fleisch!GP18</f>
        <v>440.92509999999993</v>
      </c>
      <c r="CM34" s="467">
        <f>[3]Fleisch!GQ18</f>
        <v>9571.032900000002</v>
      </c>
      <c r="CN34" s="487"/>
      <c r="CO34" s="477">
        <f>[3]Fleisch!$AH18</f>
        <v>11.835699999999999</v>
      </c>
      <c r="CP34" s="477">
        <f>[3]Fleisch!$AM18</f>
        <v>225.07210000000001</v>
      </c>
      <c r="CQ34" s="476">
        <f>[3]Fleisch!AS18</f>
        <v>0.98860000000000003</v>
      </c>
      <c r="CR34" s="476">
        <f>[3]Fleisch!AT18</f>
        <v>17.974</v>
      </c>
      <c r="CS34" s="477">
        <f>[3]Fleisch!AU18</f>
        <v>0.71179999999999999</v>
      </c>
      <c r="CT34" s="477">
        <f>[3]Fleisch!AV18</f>
        <v>12.181000000000001</v>
      </c>
      <c r="CU34" s="476">
        <f>[3]Fleisch!AW18</f>
        <v>2.6027</v>
      </c>
      <c r="CV34" s="476">
        <f>[3]Fleisch!AX18</f>
        <v>45.432900000000011</v>
      </c>
      <c r="CW34" s="487"/>
      <c r="CX34" s="477">
        <f>[3]Fleisch!AL18</f>
        <v>11.644600000000001</v>
      </c>
      <c r="CY34" s="477">
        <f>[3]Fleisch!AQ18</f>
        <v>286.26770000000005</v>
      </c>
      <c r="CZ34" s="476">
        <f>[3]Fleisch!AY18</f>
        <v>0.58499999999999996</v>
      </c>
      <c r="DA34" s="476">
        <f>[3]Fleisch!AZ18</f>
        <v>42.881699999999995</v>
      </c>
      <c r="DB34" s="487"/>
      <c r="DC34" s="477">
        <f>[3]Fleisch!$AI18</f>
        <v>198.96360000000001</v>
      </c>
      <c r="DD34" s="477">
        <f>[3]Fleisch!$AN18</f>
        <v>1945.4710000000007</v>
      </c>
      <c r="DE34" s="476">
        <f>[3]Fleisch!BA18</f>
        <v>6.1536000000000008</v>
      </c>
      <c r="DF34" s="476">
        <f>[3]Fleisch!BB18</f>
        <v>105.25210000000001</v>
      </c>
      <c r="DG34" s="477">
        <f>[3]Fleisch!BC18</f>
        <v>7.0955000000000004</v>
      </c>
      <c r="DH34" s="477">
        <f>[3]Fleisch!BD18</f>
        <v>75.777500000000003</v>
      </c>
      <c r="DI34" s="476">
        <f>[3]Fleisch!BE18</f>
        <v>4.4706000000000001</v>
      </c>
      <c r="DJ34" s="476">
        <f>[3]Fleisch!BF18</f>
        <v>89.604699999999994</v>
      </c>
      <c r="DK34" s="477">
        <f>[3]Fleisch!BG18</f>
        <v>11.2026</v>
      </c>
      <c r="DL34" s="477">
        <f>[3]Fleisch!BH18</f>
        <v>61.429300000000005</v>
      </c>
      <c r="DM34" s="476">
        <f>[3]Fleisch!BI18</f>
        <v>123.11330000000001</v>
      </c>
      <c r="DN34" s="476">
        <f>[3]Fleisch!BJ18</f>
        <v>1106.5355</v>
      </c>
      <c r="DO34" s="477">
        <f>[3]Fleisch!BK18</f>
        <v>9.4468999999999994</v>
      </c>
      <c r="DP34" s="477">
        <f>[3]Fleisch!BL18</f>
        <v>85.825800000000001</v>
      </c>
      <c r="DQ34" s="476">
        <f>[3]Fleisch!BM18</f>
        <v>2.1350000000000002</v>
      </c>
      <c r="DR34" s="476">
        <f>[3]Fleisch!BN18</f>
        <v>43.116</v>
      </c>
      <c r="DS34" s="477">
        <f>[3]Fleisch!BO18</f>
        <v>19.179000000000002</v>
      </c>
      <c r="DT34" s="477">
        <f>[3]Fleisch!BP18</f>
        <v>155.86579999999998</v>
      </c>
      <c r="DU34" s="487"/>
      <c r="DV34" s="476">
        <f>[3]Fleisch!$AJ18</f>
        <v>62.986900000000006</v>
      </c>
      <c r="DW34" s="476">
        <f>[3]Fleisch!$AO18</f>
        <v>1927.5358999999992</v>
      </c>
      <c r="DX34" s="477">
        <f>[3]Fleisch!BQ18</f>
        <v>8.5815000000000001</v>
      </c>
      <c r="DY34" s="477">
        <f>[3]Fleisch!BR18</f>
        <v>277.44159999999999</v>
      </c>
      <c r="DZ34" s="476">
        <f>[3]Fleisch!BS18</f>
        <v>8.0794999999999995</v>
      </c>
      <c r="EA34" s="476">
        <f>[3]Fleisch!BT18</f>
        <v>173.66129999999998</v>
      </c>
      <c r="EB34" s="477">
        <f>[3]Fleisch!BU18</f>
        <v>6.9732000000000003</v>
      </c>
      <c r="EC34" s="477">
        <f>[3]Fleisch!BV18</f>
        <v>58.636000000000003</v>
      </c>
      <c r="ED34" s="476">
        <f>[3]Fleisch!BW18</f>
        <v>9.2281000000000013</v>
      </c>
      <c r="EE34" s="476">
        <f>[3]Fleisch!BX18</f>
        <v>274.93950000000001</v>
      </c>
      <c r="EF34" s="477">
        <f>[3]Fleisch!BY18</f>
        <v>18.683299999999999</v>
      </c>
      <c r="EG34" s="477">
        <f>[3]Fleisch!BZ18</f>
        <v>588.21710000000007</v>
      </c>
      <c r="EH34" s="487"/>
      <c r="EI34" s="476">
        <f>[3]Fleisch!$AK18</f>
        <v>112.0757</v>
      </c>
      <c r="EJ34" s="476">
        <f>[3]Fleisch!$AP18</f>
        <v>4238.4062999999996</v>
      </c>
      <c r="EK34" s="477">
        <f>[3]Fleisch!DZ18</f>
        <v>29.404</v>
      </c>
      <c r="EL34" s="477">
        <f>[3]Fleisch!EA18</f>
        <v>1575.2114000000004</v>
      </c>
      <c r="EM34" s="476">
        <f>[3]Fleisch!EB18</f>
        <v>7.0549999999999997</v>
      </c>
      <c r="EN34" s="476">
        <f>[3]Fleisch!EC18</f>
        <v>355.85730000000007</v>
      </c>
      <c r="EO34" s="477">
        <f>[3]Fleisch!ED18</f>
        <v>49.329699999999995</v>
      </c>
      <c r="EP34" s="477">
        <f>[3]Fleisch!EE18</f>
        <v>910.22719999999993</v>
      </c>
      <c r="EQ34" s="476">
        <f>[3]Fleisch!EF18</f>
        <v>17.143000000000001</v>
      </c>
      <c r="ER34" s="476">
        <f>[3]Fleisch!EG18</f>
        <v>738.67090000000007</v>
      </c>
      <c r="ES34" s="479"/>
      <c r="ET34" s="477">
        <f>[3]Fleisch!GR18</f>
        <v>175.858</v>
      </c>
      <c r="EU34" s="477">
        <f>[3]Fleisch!GS18</f>
        <v>6387.418200000001</v>
      </c>
      <c r="EV34" s="476">
        <f>[3]Fleisch!EV18</f>
        <v>11.357899999999999</v>
      </c>
      <c r="EW34" s="476">
        <f>[3]Fleisch!EW18</f>
        <v>736.98289999999986</v>
      </c>
      <c r="EX34" s="477">
        <f>[3]Fleisch!EX18</f>
        <v>16.9434</v>
      </c>
      <c r="EY34" s="477">
        <f>[3]Fleisch!EY18</f>
        <v>702.26400000000001</v>
      </c>
      <c r="EZ34" s="476">
        <f>[3]Fleisch!EZ18</f>
        <v>5.0280000000000005</v>
      </c>
      <c r="FA34" s="476">
        <f>[3]Fleisch!FA18</f>
        <v>241.64009999999999</v>
      </c>
      <c r="FB34" s="477">
        <f>[3]Fleisch!FB18</f>
        <v>11.2113</v>
      </c>
      <c r="FC34" s="477">
        <f>[3]Fleisch!FC18</f>
        <v>637.90500000000009</v>
      </c>
      <c r="FD34" s="476">
        <f>[3]Fleisch!FD18</f>
        <v>1.5283000000000002</v>
      </c>
      <c r="FE34" s="476">
        <f>[3]Fleisch!FE18</f>
        <v>95.577500000000029</v>
      </c>
      <c r="FF34" s="477">
        <f>[3]Fleisch!FF18</f>
        <v>24.569399999999998</v>
      </c>
      <c r="FG34" s="477">
        <f>[3]Fleisch!FG18</f>
        <v>878.04220000000009</v>
      </c>
      <c r="FH34" s="476">
        <f>[3]Fleisch!FH18</f>
        <v>27.410299999999999</v>
      </c>
      <c r="FI34" s="476">
        <f>[3]Fleisch!FI18</f>
        <v>556.25949999999989</v>
      </c>
      <c r="FJ34" s="477">
        <f>[3]Fleisch!FJ18</f>
        <v>16.806800000000003</v>
      </c>
      <c r="FK34" s="477">
        <f>[3]Fleisch!FK18</f>
        <v>194.41929999999999</v>
      </c>
      <c r="FL34" s="476">
        <f>[3]Fleisch!FL18</f>
        <v>16.366800000000001</v>
      </c>
      <c r="FM34" s="476">
        <f>[3]Fleisch!FM18</f>
        <v>407.43979999999999</v>
      </c>
    </row>
    <row r="35" spans="1:169" x14ac:dyDescent="0.2">
      <c r="A35" s="250"/>
      <c r="B35" s="218">
        <f t="shared" si="27"/>
        <v>44986</v>
      </c>
      <c r="C35" s="621">
        <f>[3]Fleisch!$A29</f>
        <v>44682</v>
      </c>
      <c r="D35" s="466">
        <f>[3]Fleisch!D30</f>
        <v>10.580000000000002</v>
      </c>
      <c r="E35" s="466">
        <f>[3]Fleisch!E30</f>
        <v>10.379999999999999</v>
      </c>
      <c r="F35" s="448">
        <f>[3]Fleisch!$J30</f>
        <v>12.779999999999998</v>
      </c>
      <c r="G35" s="448"/>
      <c r="H35" s="466">
        <f>[3]Fleisch!$L30</f>
        <v>12.86</v>
      </c>
      <c r="I35" s="466"/>
      <c r="J35" s="448"/>
      <c r="K35" s="448">
        <f>[3]Fleisch!F30</f>
        <v>15.5</v>
      </c>
      <c r="L35" s="448">
        <f>[3]Fleisch!G30</f>
        <v>15.35</v>
      </c>
      <c r="M35" s="448"/>
      <c r="N35" s="466">
        <f>[3]Fleisch!B30</f>
        <v>7.74</v>
      </c>
      <c r="O35" s="466">
        <f>[3]Fleisch!C30</f>
        <v>3.97</v>
      </c>
      <c r="P35" s="448"/>
      <c r="Q35" s="448">
        <f>[3]Fleisch!H30</f>
        <v>16.3</v>
      </c>
      <c r="R35" s="448">
        <f>[3]Fleisch!I30</f>
        <v>14.835999999999999</v>
      </c>
      <c r="S35" s="448"/>
      <c r="T35" s="448"/>
      <c r="U35" s="218">
        <f>[3]Fleisch!$A19</f>
        <v>44986</v>
      </c>
      <c r="V35" s="450" t="str">
        <f>'Gemüse Daten'!CZ34</f>
        <v>5 W 09-13/23</v>
      </c>
      <c r="W35" s="530">
        <f>[3]Fleisch!CA19</f>
        <v>36.833414872798436</v>
      </c>
      <c r="X35" s="530">
        <f>[3]Fleisch!CB19</f>
        <v>49.899009191077326</v>
      </c>
      <c r="Y35" s="531">
        <f>[3]Fleisch!CD19</f>
        <v>63.416038882138523</v>
      </c>
      <c r="Z35" s="531">
        <f>[3]Fleisch!CE19</f>
        <v>58.563713446066387</v>
      </c>
      <c r="AA35" s="530">
        <f>[3]Fleisch!CG19</f>
        <v>77.340351951032886</v>
      </c>
      <c r="AB35" s="530">
        <f>[3]Fleisch!CH19</f>
        <v>71.356861443233058</v>
      </c>
      <c r="AC35" s="532"/>
      <c r="AD35" s="531">
        <f>[3]Fleisch!CJ19</f>
        <v>52.561475409836071</v>
      </c>
      <c r="AE35" s="531">
        <f>[3]Fleisch!CK19</f>
        <v>44.475588405301131</v>
      </c>
      <c r="AF35" s="532"/>
      <c r="AG35" s="530">
        <f>[3]Fleisch!CM19</f>
        <v>44.325831215222919</v>
      </c>
      <c r="AH35" s="530">
        <f>[3]Fleisch!CN19</f>
        <v>38.082353338264952</v>
      </c>
      <c r="AI35" s="531">
        <f>[3]Fleisch!CP19</f>
        <v>62.290769833210554</v>
      </c>
      <c r="AJ35" s="531">
        <f>[3]Fleisch!CQ19</f>
        <v>51.104432057239983</v>
      </c>
      <c r="AK35" s="530">
        <f>[3]Fleisch!CS19</f>
        <v>75.299444321574711</v>
      </c>
      <c r="AL35" s="530">
        <f>[3]Fleisch!CT19</f>
        <v>65.512260974360842</v>
      </c>
      <c r="AM35" s="531">
        <f>[3]Fleisch!CV19</f>
        <v>39.099099859946932</v>
      </c>
      <c r="AN35" s="531">
        <f>[3]Fleisch!CW19</f>
        <v>31.164448488730436</v>
      </c>
      <c r="AO35" s="530">
        <f>[3]Fleisch!CY19</f>
        <v>26.720288959912359</v>
      </c>
      <c r="AP35" s="530">
        <f>[3]Fleisch!CZ19</f>
        <v>17.380123908372294</v>
      </c>
      <c r="AQ35" s="531">
        <f>[3]Fleisch!DB19</f>
        <v>28.613014654181402</v>
      </c>
      <c r="AR35" s="531">
        <f>[3]Fleisch!DC19</f>
        <v>25.975259081735842</v>
      </c>
      <c r="AS35" s="530">
        <f>[3]Fleisch!DE19</f>
        <v>31.490733279613217</v>
      </c>
      <c r="AT35" s="530">
        <f>[3]Fleisch!DF19</f>
        <v>20.142827480109105</v>
      </c>
      <c r="AU35" s="531">
        <f>[3]Fleisch!DH19</f>
        <v>55.57190340340069</v>
      </c>
      <c r="AV35" s="531">
        <f>[3]Fleisch!DI19</f>
        <v>43.270701027208325</v>
      </c>
      <c r="AW35" s="532"/>
      <c r="AX35" s="530">
        <f>[3]Fleisch!DK19</f>
        <v>15.970044448305318</v>
      </c>
      <c r="AY35" s="530">
        <f>[3]Fleisch!DL19</f>
        <v>15.739577317500236</v>
      </c>
      <c r="AZ35" s="531">
        <f>[3]Fleisch!DN19</f>
        <v>45.221438825034426</v>
      </c>
      <c r="BA35" s="531">
        <f>[3]Fleisch!DO19</f>
        <v>27.488446236629052</v>
      </c>
      <c r="BB35" s="530">
        <f>[3]Fleisch!DQ19</f>
        <v>19.426628547430987</v>
      </c>
      <c r="BC35" s="530">
        <f>[3]Fleisch!DR19</f>
        <v>15.218078084265077</v>
      </c>
      <c r="BD35" s="531">
        <f>[3]Fleisch!DT19</f>
        <v>32.09918153393415</v>
      </c>
      <c r="BE35" s="531">
        <f>[3]Fleisch!DU19</f>
        <v>13.721656396541869</v>
      </c>
      <c r="BF35" s="530">
        <f>[3]Fleisch!DW19</f>
        <v>23.279730362325623</v>
      </c>
      <c r="BG35" s="530">
        <f>[3]Fleisch!DX19</f>
        <v>21.103806251080428</v>
      </c>
      <c r="BH35" s="532"/>
      <c r="BI35" s="531">
        <f>[3]Fleisch!EJ19</f>
        <v>56.873801124462574</v>
      </c>
      <c r="BJ35" s="531">
        <f>[3]Fleisch!EK19</f>
        <v>22.581991548459722</v>
      </c>
      <c r="BK35" s="530">
        <f>[3]Fleisch!EM19</f>
        <v>20.205908123670046</v>
      </c>
      <c r="BL35" s="530">
        <f>[3]Fleisch!EN19</f>
        <v>9.4100378691750741</v>
      </c>
      <c r="BM35" s="531">
        <f>[3]Fleisch!EP19</f>
        <v>18.204613438039377</v>
      </c>
      <c r="BN35" s="531">
        <f>[3]Fleisch!EQ19</f>
        <v>11.110354758588073</v>
      </c>
      <c r="BO35" s="530">
        <f>[3]Fleisch!ES19</f>
        <v>20.298949859488243</v>
      </c>
      <c r="BP35" s="530">
        <f>[3]Fleisch!ET19</f>
        <v>9.1182009320784214</v>
      </c>
      <c r="BQ35" s="531"/>
      <c r="BR35" s="531">
        <f>[3]Fleisch!FN19</f>
        <v>30.953300140431505</v>
      </c>
      <c r="BS35" s="531">
        <f>[3]Fleisch!FO19</f>
        <v>17.227357930366853</v>
      </c>
      <c r="BT35" s="530">
        <f>[3]Fleisch!FQ19</f>
        <v>20.592151146700122</v>
      </c>
      <c r="BU35" s="530">
        <f>[3]Fleisch!FR19</f>
        <v>9.8581986114957232</v>
      </c>
      <c r="BV35" s="531">
        <f>[3]Fleisch!FT19</f>
        <v>70.01025164697181</v>
      </c>
      <c r="BW35" s="531">
        <f>[3]Fleisch!FU19</f>
        <v>46.595430590702605</v>
      </c>
      <c r="BX35" s="530">
        <f>[3]Fleisch!FW19</f>
        <v>43.913709413305888</v>
      </c>
      <c r="BY35" s="530">
        <f>[3]Fleisch!FX19</f>
        <v>32.00165947147962</v>
      </c>
      <c r="BZ35" s="531">
        <f>[3]Fleisch!FZ19</f>
        <v>28.915067222994903</v>
      </c>
      <c r="CA35" s="531">
        <f>[3]Fleisch!GA19</f>
        <v>19.441429404192139</v>
      </c>
      <c r="CB35" s="530">
        <f>[3]Fleisch!GC19</f>
        <v>49.385932911033237</v>
      </c>
      <c r="CC35" s="530">
        <f>[3]Fleisch!GD19</f>
        <v>24.563794233697102</v>
      </c>
      <c r="CD35" s="531">
        <f>[3]Fleisch!GF19</f>
        <v>35.428916707680166</v>
      </c>
      <c r="CE35" s="531">
        <f>[3]Fleisch!GG19</f>
        <v>21.439557455987707</v>
      </c>
      <c r="CF35" s="530">
        <f>[3]Fleisch!GI19</f>
        <v>76.709411387100801</v>
      </c>
      <c r="CG35" s="530">
        <f>[3]Fleisch!GJ19</f>
        <v>64.112049544668324</v>
      </c>
      <c r="CH35" s="531">
        <f>[3]Fleisch!GL19</f>
        <v>21.738856371004051</v>
      </c>
      <c r="CI35" s="531">
        <f>[3]Fleisch!GM19</f>
        <v>11.28284350825324</v>
      </c>
      <c r="CJ35" s="436" t="str">
        <f t="shared" si="14"/>
        <v>5</v>
      </c>
      <c r="CK35" s="404" t="str">
        <f t="shared" si="28"/>
        <v>5 W 09-13/23</v>
      </c>
      <c r="CL35" s="467">
        <f>[3]Fleisch!GP19</f>
        <v>592.67110000000025</v>
      </c>
      <c r="CM35" s="467">
        <f>[3]Fleisch!GQ19</f>
        <v>12085.552300000001</v>
      </c>
      <c r="CN35" s="487"/>
      <c r="CO35" s="477">
        <f>[3]Fleisch!$AH19</f>
        <v>18.6386</v>
      </c>
      <c r="CP35" s="477">
        <f>[3]Fleisch!$AM19</f>
        <v>294.4606</v>
      </c>
      <c r="CQ35" s="476">
        <f>[3]Fleisch!AS19</f>
        <v>2.044</v>
      </c>
      <c r="CR35" s="476">
        <f>[3]Fleisch!AT19</f>
        <v>31.5197</v>
      </c>
      <c r="CS35" s="477">
        <f>[3]Fleisch!AU19</f>
        <v>1.2344999999999999</v>
      </c>
      <c r="CT35" s="477">
        <f>[3]Fleisch!AV19</f>
        <v>14.5299</v>
      </c>
      <c r="CU35" s="476">
        <f>[3]Fleisch!AW19</f>
        <v>3.2675000000000001</v>
      </c>
      <c r="CV35" s="476">
        <f>[3]Fleisch!AX19</f>
        <v>56.931899999999999</v>
      </c>
      <c r="CW35" s="487"/>
      <c r="CX35" s="477">
        <f>[3]Fleisch!AL19</f>
        <v>6.5127999999999995</v>
      </c>
      <c r="CY35" s="477">
        <f>[3]Fleisch!AQ19</f>
        <v>248.8004</v>
      </c>
      <c r="CZ35" s="476">
        <f>[3]Fleisch!AY19</f>
        <v>1.1468</v>
      </c>
      <c r="DA35" s="476">
        <f>[3]Fleisch!AZ19</f>
        <v>47.921900000000001</v>
      </c>
      <c r="DB35" s="487"/>
      <c r="DC35" s="477">
        <f>[3]Fleisch!$AI19</f>
        <v>267.10829999999999</v>
      </c>
      <c r="DD35" s="477">
        <f>[3]Fleisch!$AN19</f>
        <v>2467.5350000000003</v>
      </c>
      <c r="DE35" s="476">
        <f>[3]Fleisch!BA19</f>
        <v>11.6456</v>
      </c>
      <c r="DF35" s="476">
        <f>[3]Fleisch!BB19</f>
        <v>142.2116</v>
      </c>
      <c r="DG35" s="477">
        <f>[3]Fleisch!BC19</f>
        <v>15.0669</v>
      </c>
      <c r="DH35" s="477">
        <f>[3]Fleisch!BD19</f>
        <v>126.2055</v>
      </c>
      <c r="DI35" s="476">
        <f>[3]Fleisch!BE19</f>
        <v>7.2343999999999999</v>
      </c>
      <c r="DJ35" s="476">
        <f>[3]Fleisch!BF19</f>
        <v>58.001100000000001</v>
      </c>
      <c r="DK35" s="477">
        <f>[3]Fleisch!BG19</f>
        <v>14.2089</v>
      </c>
      <c r="DL35" s="477">
        <f>[3]Fleisch!BH19</f>
        <v>104.2898</v>
      </c>
      <c r="DM35" s="476">
        <f>[3]Fleisch!BI19</f>
        <v>155.9109</v>
      </c>
      <c r="DN35" s="476">
        <f>[3]Fleisch!BJ19</f>
        <v>1319.7494000000002</v>
      </c>
      <c r="DO35" s="477">
        <f>[3]Fleisch!BK19</f>
        <v>17.919800000000002</v>
      </c>
      <c r="DP35" s="477">
        <f>[3]Fleisch!BL19</f>
        <v>114.41370000000001</v>
      </c>
      <c r="DQ35" s="476">
        <f>[3]Fleisch!BM19</f>
        <v>3.7229999999999999</v>
      </c>
      <c r="DR35" s="476">
        <f>[3]Fleisch!BN19</f>
        <v>105.953</v>
      </c>
      <c r="DS35" s="477">
        <f>[3]Fleisch!BO19</f>
        <v>18.4727</v>
      </c>
      <c r="DT35" s="477">
        <f>[3]Fleisch!BP19</f>
        <v>190.13669999999999</v>
      </c>
      <c r="DU35" s="487"/>
      <c r="DV35" s="476">
        <f>[3]Fleisch!$AJ19</f>
        <v>94.687200000000004</v>
      </c>
      <c r="DW35" s="476">
        <f>[3]Fleisch!$AO19</f>
        <v>2224.9868000000001</v>
      </c>
      <c r="DX35" s="477">
        <f>[3]Fleisch!BQ19</f>
        <v>6.9068999999999994</v>
      </c>
      <c r="DY35" s="477">
        <f>[3]Fleisch!BR19</f>
        <v>347.6936</v>
      </c>
      <c r="DZ35" s="476">
        <f>[3]Fleisch!BS19</f>
        <v>10.2403</v>
      </c>
      <c r="EA35" s="476">
        <f>[3]Fleisch!BT19</f>
        <v>207.64230000000001</v>
      </c>
      <c r="EB35" s="477">
        <f>[3]Fleisch!BU19</f>
        <v>6.1911000000000005</v>
      </c>
      <c r="EC35" s="477">
        <f>[3]Fleisch!BV19</f>
        <v>126.197</v>
      </c>
      <c r="ED35" s="476">
        <f>[3]Fleisch!BW19</f>
        <v>8.6992000000000012</v>
      </c>
      <c r="EE35" s="476">
        <f>[3]Fleisch!BX19</f>
        <v>332.30690000000004</v>
      </c>
      <c r="EF35" s="477">
        <f>[3]Fleisch!BY19</f>
        <v>32.042999999999999</v>
      </c>
      <c r="EG35" s="477">
        <f>[3]Fleisch!BZ19</f>
        <v>533.35419999999999</v>
      </c>
      <c r="EH35" s="487"/>
      <c r="EI35" s="476">
        <f>[3]Fleisch!$AK19</f>
        <v>147.82520000000002</v>
      </c>
      <c r="EJ35" s="476">
        <f>[3]Fleisch!$AP19</f>
        <v>5451.1072000000013</v>
      </c>
      <c r="EK35" s="477">
        <f>[3]Fleisch!DZ19</f>
        <v>36.283999999999999</v>
      </c>
      <c r="EL35" s="477">
        <f>[3]Fleisch!EA19</f>
        <v>2150.2826000000005</v>
      </c>
      <c r="EM35" s="476">
        <f>[3]Fleisch!EB19</f>
        <v>7.9889999999999999</v>
      </c>
      <c r="EN35" s="476">
        <f>[3]Fleisch!EC19</f>
        <v>364.49170000000004</v>
      </c>
      <c r="EO35" s="477">
        <f>[3]Fleisch!ED19</f>
        <v>58.169199999999996</v>
      </c>
      <c r="EP35" s="477">
        <f>[3]Fleisch!EE19</f>
        <v>1170.5593999999999</v>
      </c>
      <c r="EQ35" s="476">
        <f>[3]Fleisch!EF19</f>
        <v>33.805</v>
      </c>
      <c r="ER35" s="476">
        <f>[3]Fleisch!EG19</f>
        <v>1001.4607999999999</v>
      </c>
      <c r="ES35" s="479"/>
      <c r="ET35" s="477">
        <f>[3]Fleisch!GR19</f>
        <v>219.25639999999999</v>
      </c>
      <c r="EU35" s="477">
        <f>[3]Fleisch!GS19</f>
        <v>7979.9938999999995</v>
      </c>
      <c r="EV35" s="476">
        <f>[3]Fleisch!EV19</f>
        <v>7.8330000000000002</v>
      </c>
      <c r="EW35" s="476">
        <f>[3]Fleisch!EW19</f>
        <v>943.73439999999994</v>
      </c>
      <c r="EX35" s="477">
        <f>[3]Fleisch!EX19</f>
        <v>16.259700000000002</v>
      </c>
      <c r="EY35" s="477">
        <f>[3]Fleisch!EY19</f>
        <v>687.19990000000007</v>
      </c>
      <c r="EZ35" s="476">
        <f>[3]Fleisch!EZ19</f>
        <v>5.8136999999999999</v>
      </c>
      <c r="FA35" s="476">
        <f>[3]Fleisch!FA19</f>
        <v>281.51560000000006</v>
      </c>
      <c r="FB35" s="477">
        <f>[3]Fleisch!FB19</f>
        <v>17.0992</v>
      </c>
      <c r="FC35" s="477">
        <f>[3]Fleisch!FC19</f>
        <v>828.51680000000033</v>
      </c>
      <c r="FD35" s="476">
        <f>[3]Fleisch!FD19</f>
        <v>1.0785</v>
      </c>
      <c r="FE35" s="476">
        <f>[3]Fleisch!FE19</f>
        <v>188.52890000000002</v>
      </c>
      <c r="FF35" s="477">
        <f>[3]Fleisch!FF19</f>
        <v>27.1371</v>
      </c>
      <c r="FG35" s="477">
        <f>[3]Fleisch!FG19</f>
        <v>1125.7820000000002</v>
      </c>
      <c r="FH35" s="476">
        <f>[3]Fleisch!FH19</f>
        <v>41.043399999999998</v>
      </c>
      <c r="FI35" s="476">
        <f>[3]Fleisch!FI19</f>
        <v>750.26210000000026</v>
      </c>
      <c r="FJ35" s="477">
        <f>[3]Fleisch!FJ19</f>
        <v>22.432400000000001</v>
      </c>
      <c r="FK35" s="477">
        <f>[3]Fleisch!FK19</f>
        <v>265.31210000000004</v>
      </c>
      <c r="FL35" s="476">
        <f>[3]Fleisch!FL19</f>
        <v>28.428799999999999</v>
      </c>
      <c r="FM35" s="476">
        <f>[3]Fleisch!FM19</f>
        <v>660.77670000000012</v>
      </c>
    </row>
    <row r="36" spans="1:169" x14ac:dyDescent="0.2">
      <c r="A36" s="250"/>
      <c r="B36" s="218">
        <f t="shared" si="27"/>
        <v>44958</v>
      </c>
      <c r="C36" s="621">
        <f>[3]Fleisch!$A30</f>
        <v>44652</v>
      </c>
      <c r="D36" s="466">
        <f>[3]Fleisch!D31</f>
        <v>10.35</v>
      </c>
      <c r="E36" s="466">
        <f>[3]Fleisch!E31</f>
        <v>10.157499999999999</v>
      </c>
      <c r="F36" s="448">
        <f>[3]Fleisch!$J31</f>
        <v>12.55</v>
      </c>
      <c r="G36" s="448"/>
      <c r="H36" s="466">
        <f>[3]Fleisch!$L31</f>
        <v>12.75</v>
      </c>
      <c r="I36" s="466"/>
      <c r="J36" s="448"/>
      <c r="K36" s="448">
        <f>[3]Fleisch!F31</f>
        <v>14.850000000000001</v>
      </c>
      <c r="L36" s="448">
        <f>[3]Fleisch!G31</f>
        <v>14.6425</v>
      </c>
      <c r="M36" s="448"/>
      <c r="N36" s="466">
        <f>[3]Fleisch!B31</f>
        <v>7.6</v>
      </c>
      <c r="O36" s="466">
        <f>[3]Fleisch!C31</f>
        <v>3.85</v>
      </c>
      <c r="P36" s="448"/>
      <c r="Q36" s="448">
        <f>[3]Fleisch!H31</f>
        <v>16.3</v>
      </c>
      <c r="R36" s="448">
        <f>[3]Fleisch!I31</f>
        <v>14.824999999999999</v>
      </c>
      <c r="S36" s="448"/>
      <c r="T36" s="448"/>
      <c r="U36" s="218">
        <f>[3]Fleisch!$A20</f>
        <v>44958</v>
      </c>
      <c r="V36" s="450" t="str">
        <f>'Gemüse Daten'!CZ35</f>
        <v>4 W 05-08/23</v>
      </c>
      <c r="W36" s="530">
        <f>[3]Fleisch!CA20</f>
        <v>53.72171912114014</v>
      </c>
      <c r="X36" s="530">
        <f>[3]Fleisch!CB20</f>
        <v>47.087385236043765</v>
      </c>
      <c r="Y36" s="531">
        <f>[3]Fleisch!CD20</f>
        <v>59.654205607476634</v>
      </c>
      <c r="Z36" s="531">
        <f>[3]Fleisch!CE20</f>
        <v>63.750460518236522</v>
      </c>
      <c r="AA36" s="530">
        <f>[3]Fleisch!CG20</f>
        <v>72.428062043144948</v>
      </c>
      <c r="AB36" s="530">
        <f>[3]Fleisch!CH20</f>
        <v>70.335378709402221</v>
      </c>
      <c r="AC36" s="532"/>
      <c r="AD36" s="531">
        <f>[3]Fleisch!CJ20</f>
        <v>52.29139578601081</v>
      </c>
      <c r="AE36" s="531">
        <f>[3]Fleisch!CK20</f>
        <v>47.28511357788723</v>
      </c>
      <c r="AF36" s="532"/>
      <c r="AG36" s="530">
        <f>[3]Fleisch!CM20</f>
        <v>47.634239389604197</v>
      </c>
      <c r="AH36" s="530">
        <f>[3]Fleisch!CN20</f>
        <v>38.692474697318652</v>
      </c>
      <c r="AI36" s="531">
        <f>[3]Fleisch!CP20</f>
        <v>69.364603641410312</v>
      </c>
      <c r="AJ36" s="531">
        <f>[3]Fleisch!CQ20</f>
        <v>53.879618531450312</v>
      </c>
      <c r="AK36" s="530">
        <f>[3]Fleisch!CS20</f>
        <v>68.368937329700273</v>
      </c>
      <c r="AL36" s="530">
        <f>[3]Fleisch!CT20</f>
        <v>66.746488202885132</v>
      </c>
      <c r="AM36" s="531">
        <f>[3]Fleisch!CV20</f>
        <v>43.84107642060394</v>
      </c>
      <c r="AN36" s="531">
        <f>[3]Fleisch!CW20</f>
        <v>32.400919085249392</v>
      </c>
      <c r="AO36" s="530">
        <f>[3]Fleisch!CY20</f>
        <v>25.478282005300866</v>
      </c>
      <c r="AP36" s="530">
        <f>[3]Fleisch!CZ20</f>
        <v>16.986578589360597</v>
      </c>
      <c r="AQ36" s="531">
        <f>[3]Fleisch!DB20</f>
        <v>33.567792801993548</v>
      </c>
      <c r="AR36" s="531">
        <f>[3]Fleisch!DC20</f>
        <v>23.157604349496815</v>
      </c>
      <c r="AS36" s="530">
        <f>[3]Fleisch!DE20</f>
        <v>32.919875776397518</v>
      </c>
      <c r="AT36" s="530">
        <f>[3]Fleisch!DF20</f>
        <v>20.622513323703739</v>
      </c>
      <c r="AU36" s="531">
        <f>[3]Fleisch!DH20</f>
        <v>56.148657128081368</v>
      </c>
      <c r="AV36" s="531">
        <f>[3]Fleisch!DI20</f>
        <v>44.434896109796355</v>
      </c>
      <c r="AW36" s="532"/>
      <c r="AX36" s="530">
        <f>[3]Fleisch!DK20</f>
        <v>15.00125224191698</v>
      </c>
      <c r="AY36" s="530">
        <f>[3]Fleisch!DL20</f>
        <v>14.881818869127866</v>
      </c>
      <c r="AZ36" s="531">
        <f>[3]Fleisch!DN20</f>
        <v>59.840761575075724</v>
      </c>
      <c r="BA36" s="531">
        <f>[3]Fleisch!DO20</f>
        <v>32.831170035535202</v>
      </c>
      <c r="BB36" s="530">
        <f>[3]Fleisch!DQ20</f>
        <v>26.470316114109483</v>
      </c>
      <c r="BC36" s="530">
        <f>[3]Fleisch!DR20</f>
        <v>16.889972071098711</v>
      </c>
      <c r="BD36" s="531">
        <f>[3]Fleisch!DT20</f>
        <v>20.571952149515688</v>
      </c>
      <c r="BE36" s="531">
        <f>[3]Fleisch!DU20</f>
        <v>13.041985165312486</v>
      </c>
      <c r="BF36" s="530">
        <f>[3]Fleisch!DW20</f>
        <v>30.447444514288478</v>
      </c>
      <c r="BG36" s="530">
        <f>[3]Fleisch!DX20</f>
        <v>20.950999790788355</v>
      </c>
      <c r="BH36" s="532"/>
      <c r="BI36" s="531">
        <f>[3]Fleisch!EJ20</f>
        <v>56.812223667100127</v>
      </c>
      <c r="BJ36" s="531">
        <f>[3]Fleisch!EK20</f>
        <v>22.305118857800458</v>
      </c>
      <c r="BK36" s="530">
        <f>[3]Fleisch!EM20</f>
        <v>19.536736161035225</v>
      </c>
      <c r="BL36" s="530">
        <f>[3]Fleisch!EN20</f>
        <v>8.5957508158794695</v>
      </c>
      <c r="BM36" s="531">
        <f>[3]Fleisch!EP20</f>
        <v>18.775406155999644</v>
      </c>
      <c r="BN36" s="531">
        <f>[3]Fleisch!EQ20</f>
        <v>11.201726589524773</v>
      </c>
      <c r="BO36" s="530">
        <f>[3]Fleisch!ES20</f>
        <v>21.758223777012923</v>
      </c>
      <c r="BP36" s="530">
        <f>[3]Fleisch!ET20</f>
        <v>10.596585213215171</v>
      </c>
      <c r="BQ36" s="531"/>
      <c r="BR36" s="531">
        <f>[3]Fleisch!FN20</f>
        <v>27.220408403807053</v>
      </c>
      <c r="BS36" s="531">
        <f>[3]Fleisch!FO20</f>
        <v>16.827819599160883</v>
      </c>
      <c r="BT36" s="530">
        <f>[3]Fleisch!FQ20</f>
        <v>18.919971065956467</v>
      </c>
      <c r="BU36" s="530">
        <f>[3]Fleisch!FR20</f>
        <v>10.047227210570872</v>
      </c>
      <c r="BV36" s="531">
        <f>[3]Fleisch!FT20</f>
        <v>68.761284439523237</v>
      </c>
      <c r="BW36" s="531">
        <f>[3]Fleisch!FU20</f>
        <v>46.714501104294484</v>
      </c>
      <c r="BX36" s="530">
        <f>[3]Fleisch!FW20</f>
        <v>48.597355776663299</v>
      </c>
      <c r="BY36" s="530">
        <f>[3]Fleisch!FX20</f>
        <v>31.64574624571944</v>
      </c>
      <c r="BZ36" s="531">
        <f>[3]Fleisch!FZ20</f>
        <v>32.502826794586262</v>
      </c>
      <c r="CA36" s="531">
        <f>[3]Fleisch!GA20</f>
        <v>20.619960871147967</v>
      </c>
      <c r="CB36" s="530">
        <f>[3]Fleisch!GC20</f>
        <v>48.637821868669675</v>
      </c>
      <c r="CC36" s="530">
        <f>[3]Fleisch!GD20</f>
        <v>24.766844080751337</v>
      </c>
      <c r="CD36" s="531">
        <f>[3]Fleisch!GF20</f>
        <v>36.428601118395896</v>
      </c>
      <c r="CE36" s="531">
        <f>[3]Fleisch!GG20</f>
        <v>21.301850428806741</v>
      </c>
      <c r="CF36" s="530">
        <f>[3]Fleisch!GI20</f>
        <v>84.628305046953827</v>
      </c>
      <c r="CG36" s="530">
        <f>[3]Fleisch!GJ20</f>
        <v>66.784217925482679</v>
      </c>
      <c r="CH36" s="531">
        <f>[3]Fleisch!GL20</f>
        <v>22.039798391935676</v>
      </c>
      <c r="CI36" s="531">
        <f>[3]Fleisch!GM20</f>
        <v>11.668352597731626</v>
      </c>
      <c r="CJ36" s="436" t="str">
        <f t="shared" si="14"/>
        <v>4</v>
      </c>
      <c r="CK36" s="404" t="str">
        <f t="shared" si="28"/>
        <v>4 W 05-08/23</v>
      </c>
      <c r="CL36" s="467">
        <f>[3]Fleisch!GP20</f>
        <v>481.93589999999995</v>
      </c>
      <c r="CM36" s="467">
        <f>[3]Fleisch!GQ20</f>
        <v>9523.6782999999978</v>
      </c>
      <c r="CN36" s="487"/>
      <c r="CO36" s="477">
        <f>[3]Fleisch!$AH20</f>
        <v>8.8207000000000004</v>
      </c>
      <c r="CP36" s="477">
        <f>[3]Fleisch!$AM20</f>
        <v>266.10779999999994</v>
      </c>
      <c r="CQ36" s="476">
        <f>[3]Fleisch!AS20</f>
        <v>1.3472000000000002</v>
      </c>
      <c r="CR36" s="476">
        <f>[3]Fleisch!AT20</f>
        <v>28.852700000000002</v>
      </c>
      <c r="CS36" s="477">
        <f>[3]Fleisch!AU20</f>
        <v>0.42799999999999999</v>
      </c>
      <c r="CT36" s="477">
        <f>[3]Fleisch!AV20</f>
        <v>8.1430000000000007</v>
      </c>
      <c r="CU36" s="476">
        <f>[3]Fleisch!AW20</f>
        <v>2.8045</v>
      </c>
      <c r="CV36" s="476">
        <f>[3]Fleisch!AX20</f>
        <v>49.233000000000004</v>
      </c>
      <c r="CW36" s="487"/>
      <c r="CX36" s="477">
        <f>[3]Fleisch!AL20</f>
        <v>13.868200000000002</v>
      </c>
      <c r="CY36" s="477">
        <f>[3]Fleisch!AQ20</f>
        <v>157.64240000000001</v>
      </c>
      <c r="CZ36" s="476">
        <f>[3]Fleisch!AY20</f>
        <v>5.1068000000000007</v>
      </c>
      <c r="DA36" s="476">
        <f>[3]Fleisch!AZ20</f>
        <v>34.0075</v>
      </c>
      <c r="DB36" s="487"/>
      <c r="DC36" s="477">
        <f>[3]Fleisch!$AI20</f>
        <v>209.0609</v>
      </c>
      <c r="DD36" s="477">
        <f>[3]Fleisch!$AN20</f>
        <v>2041.2086000000004</v>
      </c>
      <c r="DE36" s="476">
        <f>[3]Fleisch!BA20</f>
        <v>5.4521999999999995</v>
      </c>
      <c r="DF36" s="476">
        <f>[3]Fleisch!BB20</f>
        <v>113.5848</v>
      </c>
      <c r="DG36" s="477">
        <f>[3]Fleisch!BC20</f>
        <v>9.0788999999999991</v>
      </c>
      <c r="DH36" s="477">
        <f>[3]Fleisch!BD20</f>
        <v>82.512699999999995</v>
      </c>
      <c r="DI36" s="476">
        <f>[3]Fleisch!BE20</f>
        <v>3.67</v>
      </c>
      <c r="DJ36" s="476">
        <f>[3]Fleisch!BF20</f>
        <v>57.064800000000005</v>
      </c>
      <c r="DK36" s="477">
        <f>[3]Fleisch!BG20</f>
        <v>14.451600000000001</v>
      </c>
      <c r="DL36" s="477">
        <f>[3]Fleisch!BH20</f>
        <v>83.974799999999988</v>
      </c>
      <c r="DM36" s="476">
        <f>[3]Fleisch!BI20</f>
        <v>135.56270000000001</v>
      </c>
      <c r="DN36" s="476">
        <f>[3]Fleisch!BJ20</f>
        <v>1069.5150000000001</v>
      </c>
      <c r="DO36" s="477">
        <f>[3]Fleisch!BK20</f>
        <v>12.2395</v>
      </c>
      <c r="DP36" s="477">
        <f>[3]Fleisch!BL20</f>
        <v>154.0592</v>
      </c>
      <c r="DQ36" s="476">
        <f>[3]Fleisch!BM20</f>
        <v>3.22</v>
      </c>
      <c r="DR36" s="476">
        <f>[3]Fleisch!BN20</f>
        <v>100.38500000000001</v>
      </c>
      <c r="DS36" s="477">
        <f>[3]Fleisch!BO20</f>
        <v>14.5025</v>
      </c>
      <c r="DT36" s="477">
        <f>[3]Fleisch!BP20</f>
        <v>151.65529999999998</v>
      </c>
      <c r="DU36" s="487"/>
      <c r="DV36" s="476">
        <f>[3]Fleisch!$AJ20</f>
        <v>73.718000000000004</v>
      </c>
      <c r="DW36" s="476">
        <f>[3]Fleisch!$AO20</f>
        <v>1684.8468</v>
      </c>
      <c r="DX36" s="477">
        <f>[3]Fleisch!BQ20</f>
        <v>12.377800000000001</v>
      </c>
      <c r="DY36" s="477">
        <f>[3]Fleisch!BR20</f>
        <v>267.18140000000005</v>
      </c>
      <c r="DZ36" s="476">
        <f>[3]Fleisch!BS20</f>
        <v>2.3109999999999999</v>
      </c>
      <c r="EA36" s="476">
        <f>[3]Fleisch!BT20</f>
        <v>121.851</v>
      </c>
      <c r="EB36" s="477">
        <f>[3]Fleisch!BU20</f>
        <v>1.2969999999999999</v>
      </c>
      <c r="EC36" s="477">
        <f>[3]Fleisch!BV20</f>
        <v>88.761100000000013</v>
      </c>
      <c r="ED36" s="476">
        <f>[3]Fleisch!BW20</f>
        <v>17.571400000000001</v>
      </c>
      <c r="EE36" s="476">
        <f>[3]Fleisch!BX20</f>
        <v>272.69870000000003</v>
      </c>
      <c r="EF36" s="477">
        <f>[3]Fleisch!BY20</f>
        <v>20.681000000000001</v>
      </c>
      <c r="EG36" s="477">
        <f>[3]Fleisch!BZ20</f>
        <v>344.62710000000004</v>
      </c>
      <c r="EH36" s="487"/>
      <c r="EI36" s="476">
        <f>[3]Fleisch!$AK20</f>
        <v>112.9902</v>
      </c>
      <c r="EJ36" s="476">
        <f>[3]Fleisch!$AP20</f>
        <v>4238.1988999999994</v>
      </c>
      <c r="EK36" s="477">
        <f>[3]Fleisch!DZ20</f>
        <v>26.914999999999999</v>
      </c>
      <c r="EL36" s="477">
        <f>[3]Fleisch!EA20</f>
        <v>1746.0907</v>
      </c>
      <c r="EM36" s="476">
        <f>[3]Fleisch!EB20</f>
        <v>6.9550000000000001</v>
      </c>
      <c r="EN36" s="476">
        <f>[3]Fleisch!EC20</f>
        <v>355.47530000000006</v>
      </c>
      <c r="EO36" s="477">
        <f>[3]Fleisch!ED20</f>
        <v>53.723199999999999</v>
      </c>
      <c r="EP36" s="477">
        <f>[3]Fleisch!EE20</f>
        <v>954.62180000000012</v>
      </c>
      <c r="EQ36" s="476">
        <f>[3]Fleisch!EF20</f>
        <v>17.722999999999999</v>
      </c>
      <c r="ER36" s="476">
        <f>[3]Fleisch!EG20</f>
        <v>549.04160000000013</v>
      </c>
      <c r="ES36" s="479"/>
      <c r="ET36" s="477">
        <f>[3]Fleisch!GR20</f>
        <v>224.16040000000001</v>
      </c>
      <c r="EU36" s="477">
        <f>[3]Fleisch!GS20</f>
        <v>6253.5892999999987</v>
      </c>
      <c r="EV36" s="476">
        <f>[3]Fleisch!EV20</f>
        <v>6.7873999999999999</v>
      </c>
      <c r="EW36" s="476">
        <f>[3]Fleisch!EW20</f>
        <v>778.96090000000004</v>
      </c>
      <c r="EX36" s="477">
        <f>[3]Fleisch!EX20</f>
        <v>12.165600000000001</v>
      </c>
      <c r="EY36" s="477">
        <f>[3]Fleisch!EY20</f>
        <v>493.0378</v>
      </c>
      <c r="EZ36" s="476">
        <f>[3]Fleisch!EZ20</f>
        <v>4.6059000000000001</v>
      </c>
      <c r="FA36" s="476">
        <f>[3]Fleisch!FA20</f>
        <v>203.74999999999997</v>
      </c>
      <c r="FB36" s="477">
        <f>[3]Fleisch!FB20</f>
        <v>16.171099999999999</v>
      </c>
      <c r="FC36" s="477">
        <f>[3]Fleisch!FC20</f>
        <v>680.63640000000009</v>
      </c>
      <c r="FD36" s="476">
        <f>[3]Fleisch!FD20</f>
        <v>0.58370000000000011</v>
      </c>
      <c r="FE36" s="476">
        <f>[3]Fleisch!FE20</f>
        <v>162.89769999999999</v>
      </c>
      <c r="FF36" s="477">
        <f>[3]Fleisch!FF20</f>
        <v>29.076299999999996</v>
      </c>
      <c r="FG36" s="477">
        <f>[3]Fleisch!FG20</f>
        <v>876.61209999999994</v>
      </c>
      <c r="FH36" s="476">
        <f>[3]Fleisch!FH20</f>
        <v>36.087400000000002</v>
      </c>
      <c r="FI36" s="476">
        <f>[3]Fleisch!FI20</f>
        <v>649.10360000000014</v>
      </c>
      <c r="FJ36" s="477">
        <f>[3]Fleisch!FJ20</f>
        <v>19.2849</v>
      </c>
      <c r="FK36" s="477">
        <f>[3]Fleisch!FK20</f>
        <v>194.82990000000004</v>
      </c>
      <c r="FL36" s="476">
        <f>[3]Fleisch!FL20</f>
        <v>20.8325</v>
      </c>
      <c r="FM36" s="476">
        <f>[3]Fleisch!FM20</f>
        <v>485.29069999999996</v>
      </c>
    </row>
    <row r="37" spans="1:169" x14ac:dyDescent="0.2">
      <c r="A37" s="250"/>
      <c r="B37" s="218">
        <f t="shared" si="27"/>
        <v>44927</v>
      </c>
      <c r="C37" s="621">
        <f>[3]Fleisch!$A31</f>
        <v>44621</v>
      </c>
      <c r="D37" s="466">
        <f>[3]Fleisch!D32</f>
        <v>10.375</v>
      </c>
      <c r="E37" s="466">
        <f>[3]Fleisch!E32</f>
        <v>10.130000000000001</v>
      </c>
      <c r="F37" s="448">
        <f>[3]Fleisch!$J32</f>
        <v>12.574999999999999</v>
      </c>
      <c r="G37" s="448"/>
      <c r="H37" s="466">
        <f>[3]Fleisch!$L32</f>
        <v>12.775000000000002</v>
      </c>
      <c r="I37" s="466"/>
      <c r="J37" s="448"/>
      <c r="K37" s="448">
        <f>[3]Fleisch!F32</f>
        <v>15.100000000000001</v>
      </c>
      <c r="L37" s="448">
        <f>[3]Fleisch!G32</f>
        <v>14.2225</v>
      </c>
      <c r="M37" s="448"/>
      <c r="N37" s="466">
        <f>[3]Fleisch!B32</f>
        <v>7.6</v>
      </c>
      <c r="O37" s="466">
        <f>[3]Fleisch!C32</f>
        <v>3.85</v>
      </c>
      <c r="P37" s="448"/>
      <c r="Q37" s="448">
        <f>[3]Fleisch!H32</f>
        <v>16.3</v>
      </c>
      <c r="R37" s="448">
        <f>[3]Fleisch!I32</f>
        <v>14.819999999999999</v>
      </c>
      <c r="S37" s="448"/>
      <c r="T37" s="448"/>
      <c r="U37" s="218">
        <f>[3]Fleisch!$A21</f>
        <v>44927</v>
      </c>
      <c r="V37" s="450" t="str">
        <f>'Gemüse Daten'!CZ36</f>
        <v>4 W 01-04/23</v>
      </c>
      <c r="W37" s="530">
        <f>[3]Fleisch!CA21</f>
        <v>67.162749445676269</v>
      </c>
      <c r="X37" s="530">
        <f>[3]Fleisch!CB21</f>
        <v>51.028689202737034</v>
      </c>
      <c r="Y37" s="531">
        <f>[3]Fleisch!CD21</f>
        <v>62.201814058956913</v>
      </c>
      <c r="Z37" s="531">
        <f>[3]Fleisch!CE21</f>
        <v>59.495174172338949</v>
      </c>
      <c r="AA37" s="530">
        <f>[3]Fleisch!CG21</f>
        <v>75.089299330678656</v>
      </c>
      <c r="AB37" s="530">
        <f>[3]Fleisch!CH21</f>
        <v>65.038507720911014</v>
      </c>
      <c r="AC37" s="532"/>
      <c r="AD37" s="531">
        <f>[3]Fleisch!CJ21</f>
        <v>50.278325961211294</v>
      </c>
      <c r="AE37" s="531">
        <f>[3]Fleisch!CK21</f>
        <v>49.179108083297095</v>
      </c>
      <c r="AF37" s="532"/>
      <c r="AG37" s="530">
        <f>[3]Fleisch!CM21</f>
        <v>30.40943237379788</v>
      </c>
      <c r="AH37" s="530">
        <f>[3]Fleisch!CN21</f>
        <v>35.940569459735762</v>
      </c>
      <c r="AI37" s="531">
        <f>[3]Fleisch!CP21</f>
        <v>64.946562915885821</v>
      </c>
      <c r="AJ37" s="531">
        <f>[3]Fleisch!CQ21</f>
        <v>53.483285547329437</v>
      </c>
      <c r="AK37" s="530">
        <f>[3]Fleisch!CS21</f>
        <v>87.946887067271859</v>
      </c>
      <c r="AL37" s="530">
        <f>[3]Fleisch!CT21</f>
        <v>68.231289244334292</v>
      </c>
      <c r="AM37" s="531">
        <f>[3]Fleisch!CV21</f>
        <v>42.583424886067711</v>
      </c>
      <c r="AN37" s="531">
        <f>[3]Fleisch!CW21</f>
        <v>30.902106153107919</v>
      </c>
      <c r="AO37" s="530">
        <f>[3]Fleisch!CY21</f>
        <v>24.506895198810241</v>
      </c>
      <c r="AP37" s="530">
        <f>[3]Fleisch!CZ21</f>
        <v>16.065677179609374</v>
      </c>
      <c r="AQ37" s="531">
        <f>[3]Fleisch!DB21</f>
        <v>30.342044618779116</v>
      </c>
      <c r="AR37" s="531">
        <f>[3]Fleisch!DC21</f>
        <v>24.470955879413861</v>
      </c>
      <c r="AS37" s="530">
        <f>[3]Fleisch!DE21</f>
        <v>31.62301407172038</v>
      </c>
      <c r="AT37" s="530">
        <f>[3]Fleisch!DF21</f>
        <v>20.796002991602684</v>
      </c>
      <c r="AU37" s="531">
        <f>[3]Fleisch!DH21</f>
        <v>55.306811345941206</v>
      </c>
      <c r="AV37" s="531">
        <f>[3]Fleisch!DI21</f>
        <v>45.657313230279556</v>
      </c>
      <c r="AW37" s="532"/>
      <c r="AX37" s="530">
        <f>[3]Fleisch!DK21</f>
        <v>12.742001026167266</v>
      </c>
      <c r="AY37" s="530">
        <f>[3]Fleisch!DL21</f>
        <v>15.125898768088542</v>
      </c>
      <c r="AZ37" s="531">
        <f>[3]Fleisch!DN21</f>
        <v>49.750732178907562</v>
      </c>
      <c r="BA37" s="531">
        <f>[3]Fleisch!DO21</f>
        <v>28.506437114090971</v>
      </c>
      <c r="BB37" s="530">
        <f>[3]Fleisch!DQ21</f>
        <v>27.235090479937057</v>
      </c>
      <c r="BC37" s="530">
        <f>[3]Fleisch!DR21</f>
        <v>15.61575133432085</v>
      </c>
      <c r="BD37" s="531">
        <f>[3]Fleisch!DT21</f>
        <v>26.596533726794249</v>
      </c>
      <c r="BE37" s="531">
        <f>[3]Fleisch!DU21</f>
        <v>13.441440810342137</v>
      </c>
      <c r="BF37" s="530">
        <f>[3]Fleisch!DW21</f>
        <v>28.819432056851863</v>
      </c>
      <c r="BG37" s="530">
        <f>[3]Fleisch!DX21</f>
        <v>20.949920811870964</v>
      </c>
      <c r="BH37" s="532"/>
      <c r="BI37" s="531">
        <f>[3]Fleisch!EJ21</f>
        <v>56.64247338409308</v>
      </c>
      <c r="BJ37" s="531">
        <f>[3]Fleisch!EK21</f>
        <v>22.731796792752622</v>
      </c>
      <c r="BK37" s="530">
        <f>[3]Fleisch!EM21</f>
        <v>20.092653252222743</v>
      </c>
      <c r="BL37" s="530">
        <f>[3]Fleisch!EN21</f>
        <v>8.8349322675455841</v>
      </c>
      <c r="BM37" s="531">
        <f>[3]Fleisch!EP21</f>
        <v>19.05257552317126</v>
      </c>
      <c r="BN37" s="531">
        <f>[3]Fleisch!EQ21</f>
        <v>10.68251000895002</v>
      </c>
      <c r="BO37" s="530">
        <f>[3]Fleisch!ES21</f>
        <v>21.176316407166887</v>
      </c>
      <c r="BP37" s="530">
        <f>[3]Fleisch!ET21</f>
        <v>9.095124223640406</v>
      </c>
      <c r="BQ37" s="531"/>
      <c r="BR37" s="531">
        <f>[3]Fleisch!FN21</f>
        <v>27.282345821642735</v>
      </c>
      <c r="BS37" s="531">
        <f>[3]Fleisch!FO21</f>
        <v>16.71428506217724</v>
      </c>
      <c r="BT37" s="530">
        <f>[3]Fleisch!FQ21</f>
        <v>20.763996646237054</v>
      </c>
      <c r="BU37" s="530">
        <f>[3]Fleisch!FR21</f>
        <v>10.31006343883594</v>
      </c>
      <c r="BV37" s="531">
        <f>[3]Fleisch!FT21</f>
        <v>56.934488665912092</v>
      </c>
      <c r="BW37" s="531">
        <f>[3]Fleisch!FU21</f>
        <v>46.301885196189303</v>
      </c>
      <c r="BX37" s="530">
        <f>[3]Fleisch!FW21</f>
        <v>51.155124392605863</v>
      </c>
      <c r="BY37" s="530">
        <f>[3]Fleisch!FX21</f>
        <v>32.800638566045009</v>
      </c>
      <c r="BZ37" s="531">
        <f>[3]Fleisch!FZ21</f>
        <v>16.135453106779945</v>
      </c>
      <c r="CA37" s="531">
        <f>[3]Fleisch!GA21</f>
        <v>20.168269878359258</v>
      </c>
      <c r="CB37" s="530">
        <f>[3]Fleisch!GC21</f>
        <v>47.273135203582996</v>
      </c>
      <c r="CC37" s="530">
        <f>[3]Fleisch!GD21</f>
        <v>24.225320920901062</v>
      </c>
      <c r="CD37" s="531">
        <f>[3]Fleisch!GF21</f>
        <v>36.143298137198876</v>
      </c>
      <c r="CE37" s="531">
        <f>[3]Fleisch!GG21</f>
        <v>21.162505037035213</v>
      </c>
      <c r="CF37" s="530">
        <f>[3]Fleisch!GI21</f>
        <v>87.186464375198995</v>
      </c>
      <c r="CG37" s="530">
        <f>[3]Fleisch!GJ21</f>
        <v>66.006053875508258</v>
      </c>
      <c r="CH37" s="531">
        <f>[3]Fleisch!GL21</f>
        <v>22.884324436096698</v>
      </c>
      <c r="CI37" s="531">
        <f>[3]Fleisch!GM21</f>
        <v>10.95142171567217</v>
      </c>
      <c r="CJ37" s="436" t="str">
        <f t="shared" si="14"/>
        <v>4</v>
      </c>
      <c r="CK37" s="404" t="str">
        <f t="shared" si="28"/>
        <v>4 W 01-04/23</v>
      </c>
      <c r="CL37" s="467">
        <f>[3]Fleisch!GP21</f>
        <v>476.41610000000009</v>
      </c>
      <c r="CM37" s="467">
        <f>[3]Fleisch!GQ21</f>
        <v>9708.5458999999955</v>
      </c>
      <c r="CN37" s="487"/>
      <c r="CO37" s="477">
        <f>[3]Fleisch!$AH21</f>
        <v>6.9984000000000002</v>
      </c>
      <c r="CP37" s="477">
        <f>[3]Fleisch!$AM21</f>
        <v>235.3005</v>
      </c>
      <c r="CQ37" s="476">
        <f>[3]Fleisch!AS21</f>
        <v>1.1274999999999999</v>
      </c>
      <c r="CR37" s="476">
        <f>[3]Fleisch!AT21</f>
        <v>20.547799999999999</v>
      </c>
      <c r="CS37" s="477">
        <f>[3]Fleisch!AU21</f>
        <v>0.441</v>
      </c>
      <c r="CT37" s="477">
        <f>[3]Fleisch!AV21</f>
        <v>9.4906000000000006</v>
      </c>
      <c r="CU37" s="476">
        <f>[3]Fleisch!AW21</f>
        <v>3.5408999999999997</v>
      </c>
      <c r="CV37" s="476">
        <f>[3]Fleisch!AX21</f>
        <v>46.471199999999996</v>
      </c>
      <c r="CW37" s="487"/>
      <c r="CX37" s="477">
        <f>[3]Fleisch!AL21</f>
        <v>3.6253000000000002</v>
      </c>
      <c r="CY37" s="477">
        <f>[3]Fleisch!AQ21</f>
        <v>137.72430000000003</v>
      </c>
      <c r="CZ37" s="476">
        <f>[3]Fleisch!AY21</f>
        <v>0.88170000000000004</v>
      </c>
      <c r="DA37" s="476">
        <f>[3]Fleisch!AZ21</f>
        <v>20.696999999999999</v>
      </c>
      <c r="DB37" s="487"/>
      <c r="DC37" s="477">
        <f>[3]Fleisch!$AI21</f>
        <v>243.89079999999998</v>
      </c>
      <c r="DD37" s="477">
        <f>[3]Fleisch!$AN21</f>
        <v>2127.2542000000003</v>
      </c>
      <c r="DE37" s="476">
        <f>[3]Fleisch!BA21</f>
        <v>12.353200000000001</v>
      </c>
      <c r="DF37" s="476">
        <f>[3]Fleisch!BB21</f>
        <v>122.07360000000001</v>
      </c>
      <c r="DG37" s="477">
        <f>[3]Fleisch!BC21</f>
        <v>14.727600000000001</v>
      </c>
      <c r="DH37" s="477">
        <f>[3]Fleisch!BD21</f>
        <v>75.12660000000001</v>
      </c>
      <c r="DI37" s="476">
        <f>[3]Fleisch!BE21</f>
        <v>5.9043999999999999</v>
      </c>
      <c r="DJ37" s="476">
        <f>[3]Fleisch!BF21</f>
        <v>51.966099999999997</v>
      </c>
      <c r="DK37" s="477">
        <f>[3]Fleisch!BG21</f>
        <v>9.8303999999999991</v>
      </c>
      <c r="DL37" s="477">
        <f>[3]Fleisch!BH21</f>
        <v>96.279799999999994</v>
      </c>
      <c r="DM37" s="476">
        <f>[3]Fleisch!BI21</f>
        <v>150.88760000000002</v>
      </c>
      <c r="DN37" s="476">
        <f>[3]Fleisch!BJ21</f>
        <v>1154.5578</v>
      </c>
      <c r="DO37" s="477">
        <f>[3]Fleisch!BK21</f>
        <v>16.315999999999999</v>
      </c>
      <c r="DP37" s="477">
        <f>[3]Fleisch!BL21</f>
        <v>125.089</v>
      </c>
      <c r="DQ37" s="476">
        <f>[3]Fleisch!BM21</f>
        <v>4.4059999999999997</v>
      </c>
      <c r="DR37" s="476">
        <f>[3]Fleisch!BN21</f>
        <v>105.629</v>
      </c>
      <c r="DS37" s="477">
        <f>[3]Fleisch!BO21</f>
        <v>17.454700000000003</v>
      </c>
      <c r="DT37" s="477">
        <f>[3]Fleisch!BP21</f>
        <v>122.9067</v>
      </c>
      <c r="DU37" s="487"/>
      <c r="DV37" s="476">
        <f>[3]Fleisch!$AJ21</f>
        <v>50.6736</v>
      </c>
      <c r="DW37" s="476">
        <f>[3]Fleisch!$AO21</f>
        <v>1770.7319000000002</v>
      </c>
      <c r="DX37" s="477">
        <f>[3]Fleisch!BQ21</f>
        <v>4.8725000000000005</v>
      </c>
      <c r="DY37" s="477">
        <f>[3]Fleisch!BR21</f>
        <v>300.41120000000001</v>
      </c>
      <c r="DZ37" s="476">
        <f>[3]Fleisch!BS21</f>
        <v>7.0338000000000003</v>
      </c>
      <c r="EA37" s="476">
        <f>[3]Fleisch!BT21</f>
        <v>150.24590000000001</v>
      </c>
      <c r="EB37" s="477">
        <f>[3]Fleisch!BU21</f>
        <v>1.9065000000000001</v>
      </c>
      <c r="EC37" s="477">
        <f>[3]Fleisch!BV21</f>
        <v>106.3275</v>
      </c>
      <c r="ED37" s="476">
        <f>[3]Fleisch!BW21</f>
        <v>9.0817999999999994</v>
      </c>
      <c r="EE37" s="476">
        <f>[3]Fleisch!BX21</f>
        <v>244.10429999999999</v>
      </c>
      <c r="EF37" s="477">
        <f>[3]Fleisch!BY21</f>
        <v>6.9513999999999996</v>
      </c>
      <c r="EG37" s="477">
        <f>[3]Fleisch!BZ21</f>
        <v>354.28290000000004</v>
      </c>
      <c r="EH37" s="487"/>
      <c r="EI37" s="476">
        <f>[3]Fleisch!$AK21</f>
        <v>130.41220000000001</v>
      </c>
      <c r="EJ37" s="476">
        <f>[3]Fleisch!$AP21</f>
        <v>4336.7007999999996</v>
      </c>
      <c r="EK37" s="477">
        <f>[3]Fleisch!DZ21</f>
        <v>30.339000000000002</v>
      </c>
      <c r="EL37" s="477">
        <f>[3]Fleisch!EA21</f>
        <v>1684.2293000000002</v>
      </c>
      <c r="EM37" s="476">
        <f>[3]Fleisch!EB21</f>
        <v>6.4110000000000005</v>
      </c>
      <c r="EN37" s="476">
        <f>[3]Fleisch!EC21</f>
        <v>303.52510000000001</v>
      </c>
      <c r="EO37" s="477">
        <f>[3]Fleisch!ED21</f>
        <v>60.372199999999999</v>
      </c>
      <c r="EP37" s="477">
        <f>[3]Fleisch!EE21</f>
        <v>1007.1486</v>
      </c>
      <c r="EQ37" s="476">
        <f>[3]Fleisch!EF21</f>
        <v>25.562000000000001</v>
      </c>
      <c r="ER37" s="476">
        <f>[3]Fleisch!EG21</f>
        <v>737.04570000000001</v>
      </c>
      <c r="ES37" s="479"/>
      <c r="ET37" s="477">
        <f>[3]Fleisch!GR21</f>
        <v>179.30419999999995</v>
      </c>
      <c r="EU37" s="477">
        <f>[3]Fleisch!GS21</f>
        <v>6175.0857000000042</v>
      </c>
      <c r="EV37" s="476">
        <f>[3]Fleisch!EV21</f>
        <v>9.0884999999999998</v>
      </c>
      <c r="EW37" s="476">
        <f>[3]Fleisch!EW21</f>
        <v>766.74360000000013</v>
      </c>
      <c r="EX37" s="477">
        <f>[3]Fleisch!EX21</f>
        <v>8.4680999999999997</v>
      </c>
      <c r="EY37" s="477">
        <f>[3]Fleisch!EY21</f>
        <v>448.74720000000008</v>
      </c>
      <c r="EZ37" s="476">
        <f>[3]Fleisch!EZ21</f>
        <v>6.5377999999999998</v>
      </c>
      <c r="FA37" s="476">
        <f>[3]Fleisch!FA21</f>
        <v>189.12090000000003</v>
      </c>
      <c r="FB37" s="477">
        <f>[3]Fleisch!FB21</f>
        <v>11.668700000000001</v>
      </c>
      <c r="FC37" s="477">
        <f>[3]Fleisch!FC21</f>
        <v>595.67840000000035</v>
      </c>
      <c r="FD37" s="476">
        <f>[3]Fleisch!FD21</f>
        <v>4.8023999999999996</v>
      </c>
      <c r="FE37" s="476">
        <f>[3]Fleisch!FE21</f>
        <v>179.6602</v>
      </c>
      <c r="FF37" s="477">
        <f>[3]Fleisch!FF21</f>
        <v>23.5334</v>
      </c>
      <c r="FG37" s="477">
        <f>[3]Fleisch!FG21</f>
        <v>907.15499999999986</v>
      </c>
      <c r="FH37" s="476">
        <f>[3]Fleisch!FH21</f>
        <v>34.823900000000002</v>
      </c>
      <c r="FI37" s="476">
        <f>[3]Fleisch!FI21</f>
        <v>639.51309999999989</v>
      </c>
      <c r="FJ37" s="477">
        <f>[3]Fleisch!FJ21</f>
        <v>14.447800000000001</v>
      </c>
      <c r="FK37" s="477">
        <f>[3]Fleisch!FK21</f>
        <v>203.32429999999997</v>
      </c>
      <c r="FL37" s="476">
        <f>[3]Fleisch!FL21</f>
        <v>23.213200000000001</v>
      </c>
      <c r="FM37" s="476">
        <f>[3]Fleisch!FM21</f>
        <v>548.81930000000011</v>
      </c>
    </row>
    <row r="38" spans="1:169" x14ac:dyDescent="0.2">
      <c r="A38" s="250"/>
      <c r="B38" s="218">
        <f t="shared" si="27"/>
        <v>44896</v>
      </c>
      <c r="C38" s="621">
        <f>[3]Fleisch!$A32</f>
        <v>44593</v>
      </c>
      <c r="D38" s="466">
        <f>[3]Fleisch!D33</f>
        <v>10.5</v>
      </c>
      <c r="E38" s="466">
        <f>[3]Fleisch!E33</f>
        <v>10.387500000000001</v>
      </c>
      <c r="F38" s="448">
        <f>[3]Fleisch!$J33</f>
        <v>12.8</v>
      </c>
      <c r="G38" s="448"/>
      <c r="H38" s="466">
        <f>[3]Fleisch!$L33</f>
        <v>13</v>
      </c>
      <c r="I38" s="466"/>
      <c r="J38" s="448"/>
      <c r="K38" s="448">
        <f>[3]Fleisch!F33</f>
        <v>17.400000000000002</v>
      </c>
      <c r="L38" s="448">
        <f>[3]Fleisch!G33</f>
        <v>15.48</v>
      </c>
      <c r="M38" s="448"/>
      <c r="N38" s="466">
        <f>[3]Fleisch!B33</f>
        <v>7.6</v>
      </c>
      <c r="O38" s="466">
        <f>[3]Fleisch!C33</f>
        <v>3.85</v>
      </c>
      <c r="P38" s="448"/>
      <c r="Q38" s="448">
        <f>[3]Fleisch!H33</f>
        <v>15.850000000000001</v>
      </c>
      <c r="R38" s="448">
        <f>[3]Fleisch!I33</f>
        <v>14.417499999999999</v>
      </c>
      <c r="S38" s="448"/>
      <c r="T38" s="448"/>
      <c r="U38" s="218">
        <f>[3]Fleisch!$A22</f>
        <v>44896</v>
      </c>
      <c r="V38" s="450" t="str">
        <f>'Gemüse Daten'!CZ37</f>
        <v>5 W 48-52/22</v>
      </c>
      <c r="W38" s="530">
        <f>[3]Fleisch!CA22</f>
        <v>55.454545454545453</v>
      </c>
      <c r="X38" s="530">
        <f>[3]Fleisch!CB22</f>
        <v>47.772506674613361</v>
      </c>
      <c r="Y38" s="531">
        <f>[3]Fleisch!CD22</f>
        <v>71.709179444674675</v>
      </c>
      <c r="Z38" s="531">
        <f>[3]Fleisch!CE22</f>
        <v>61.341785375118711</v>
      </c>
      <c r="AA38" s="530">
        <f>[3]Fleisch!CG22</f>
        <v>75.210231556273555</v>
      </c>
      <c r="AB38" s="530">
        <f>[3]Fleisch!CH22</f>
        <v>69.542444397141097</v>
      </c>
      <c r="AC38" s="532"/>
      <c r="AD38" s="531">
        <f>[3]Fleisch!CJ22</f>
        <v>65.218156424581011</v>
      </c>
      <c r="AE38" s="531">
        <f>[3]Fleisch!CK22</f>
        <v>46.441115149818252</v>
      </c>
      <c r="AF38" s="532"/>
      <c r="AG38" s="530">
        <f>[3]Fleisch!CM22</f>
        <v>38.482817041361322</v>
      </c>
      <c r="AH38" s="530">
        <f>[3]Fleisch!CN22</f>
        <v>39.848213477159078</v>
      </c>
      <c r="AI38" s="531">
        <f>[3]Fleisch!CP22</f>
        <v>70.603930558004592</v>
      </c>
      <c r="AJ38" s="531">
        <f>[3]Fleisch!CQ22</f>
        <v>51.634222219845682</v>
      </c>
      <c r="AK38" s="530">
        <f>[3]Fleisch!CS22</f>
        <v>74.656956897201255</v>
      </c>
      <c r="AL38" s="530">
        <f>[3]Fleisch!CT22</f>
        <v>66.702310619926322</v>
      </c>
      <c r="AM38" s="531">
        <f>[3]Fleisch!CV22</f>
        <v>40.562331303149435</v>
      </c>
      <c r="AN38" s="531">
        <f>[3]Fleisch!CW22</f>
        <v>31.594844310898448</v>
      </c>
      <c r="AO38" s="530">
        <f>[3]Fleisch!CY22</f>
        <v>25.762462782572332</v>
      </c>
      <c r="AP38" s="530">
        <f>[3]Fleisch!CZ22</f>
        <v>16.968528956522452</v>
      </c>
      <c r="AQ38" s="531">
        <f>[3]Fleisch!DB22</f>
        <v>32.627728141177592</v>
      </c>
      <c r="AR38" s="531">
        <f>[3]Fleisch!DC22</f>
        <v>24.33628509416415</v>
      </c>
      <c r="AS38" s="530">
        <f>[3]Fleisch!DE22</f>
        <v>33.790180444817459</v>
      </c>
      <c r="AT38" s="530">
        <f>[3]Fleisch!DF22</f>
        <v>22.269156854520091</v>
      </c>
      <c r="AU38" s="531">
        <f>[3]Fleisch!DH22</f>
        <v>53.592160882936732</v>
      </c>
      <c r="AV38" s="531">
        <f>[3]Fleisch!DI22</f>
        <v>43.811428175662591</v>
      </c>
      <c r="AW38" s="532"/>
      <c r="AX38" s="530">
        <f>[3]Fleisch!DK22</f>
        <v>20.667113819952757</v>
      </c>
      <c r="AY38" s="530">
        <f>[3]Fleisch!DL22</f>
        <v>16.064655860017982</v>
      </c>
      <c r="AZ38" s="531">
        <f>[3]Fleisch!DN22</f>
        <v>45.746449204329785</v>
      </c>
      <c r="BA38" s="531">
        <f>[3]Fleisch!DO22</f>
        <v>28.134055308184337</v>
      </c>
      <c r="BB38" s="530">
        <f>[3]Fleisch!DQ22</f>
        <v>20.858162483234338</v>
      </c>
      <c r="BC38" s="530">
        <f>[3]Fleisch!DR22</f>
        <v>17.975286192503198</v>
      </c>
      <c r="BD38" s="531">
        <f>[3]Fleisch!DT22</f>
        <v>30.547329664673978</v>
      </c>
      <c r="BE38" s="531">
        <f>[3]Fleisch!DU22</f>
        <v>13.670895309487081</v>
      </c>
      <c r="BF38" s="530">
        <f>[3]Fleisch!DW22</f>
        <v>30.11597409818204</v>
      </c>
      <c r="BG38" s="530">
        <f>[3]Fleisch!DX22</f>
        <v>20.124563006645634</v>
      </c>
      <c r="BH38" s="532"/>
      <c r="BI38" s="531">
        <f>[3]Fleisch!EJ22</f>
        <v>55.826580275297843</v>
      </c>
      <c r="BJ38" s="531">
        <f>[3]Fleisch!EK22</f>
        <v>22.928494016633312</v>
      </c>
      <c r="BK38" s="530">
        <f>[3]Fleisch!EM22</f>
        <v>20.89406779661017</v>
      </c>
      <c r="BL38" s="530">
        <f>[3]Fleisch!EN22</f>
        <v>8.9593535935638631</v>
      </c>
      <c r="BM38" s="531">
        <f>[3]Fleisch!EP22</f>
        <v>20.347083506447024</v>
      </c>
      <c r="BN38" s="531">
        <f>[3]Fleisch!EQ22</f>
        <v>11.544837241494111</v>
      </c>
      <c r="BO38" s="530">
        <f>[3]Fleisch!ES22</f>
        <v>20.621581806463492</v>
      </c>
      <c r="BP38" s="530">
        <f>[3]Fleisch!ET22</f>
        <v>10.533110955938129</v>
      </c>
      <c r="BQ38" s="531"/>
      <c r="BR38" s="531">
        <f>[3]Fleisch!FN22</f>
        <v>27.82931374698531</v>
      </c>
      <c r="BS38" s="531">
        <f>[3]Fleisch!FO22</f>
        <v>17.174593532618758</v>
      </c>
      <c r="BT38" s="530">
        <f>[3]Fleisch!FQ22</f>
        <v>17.080781328943722</v>
      </c>
      <c r="BU38" s="530">
        <f>[3]Fleisch!FR22</f>
        <v>9.6627703681587604</v>
      </c>
      <c r="BV38" s="531">
        <f>[3]Fleisch!FT22</f>
        <v>71.870904917576681</v>
      </c>
      <c r="BW38" s="531">
        <f>[3]Fleisch!FU22</f>
        <v>47.556126899493471</v>
      </c>
      <c r="BX38" s="530">
        <f>[3]Fleisch!FW22</f>
        <v>52.536713492322761</v>
      </c>
      <c r="BY38" s="530">
        <f>[3]Fleisch!FX22</f>
        <v>33.890473010477969</v>
      </c>
      <c r="BZ38" s="531">
        <f>[3]Fleisch!FZ22</f>
        <v>19.357961783439489</v>
      </c>
      <c r="CA38" s="531">
        <f>[3]Fleisch!GA22</f>
        <v>21.219614219259583</v>
      </c>
      <c r="CB38" s="530">
        <f>[3]Fleisch!GC22</f>
        <v>49.105809918363271</v>
      </c>
      <c r="CC38" s="530">
        <f>[3]Fleisch!GD22</f>
        <v>21.8568681585215</v>
      </c>
      <c r="CD38" s="531">
        <f>[3]Fleisch!GF22</f>
        <v>34.368093947319338</v>
      </c>
      <c r="CE38" s="531">
        <f>[3]Fleisch!GG22</f>
        <v>22.402713190066123</v>
      </c>
      <c r="CF38" s="530">
        <f>[3]Fleisch!GI22</f>
        <v>90.660010089968893</v>
      </c>
      <c r="CG38" s="530">
        <f>[3]Fleisch!GJ22</f>
        <v>57.481343874731358</v>
      </c>
      <c r="CH38" s="531">
        <f>[3]Fleisch!GL22</f>
        <v>22.521924438603673</v>
      </c>
      <c r="CI38" s="531">
        <f>[3]Fleisch!GM22</f>
        <v>11.47250579146807</v>
      </c>
      <c r="CJ38" s="436" t="str">
        <f t="shared" si="14"/>
        <v>5</v>
      </c>
      <c r="CK38" s="404" t="str">
        <f t="shared" si="28"/>
        <v>5 W 48-52/22</v>
      </c>
      <c r="CL38" s="467">
        <f>[3]Fleisch!GP22</f>
        <v>626.37040000000025</v>
      </c>
      <c r="CM38" s="467">
        <f>[3]Fleisch!GQ22</f>
        <v>12495.755700000005</v>
      </c>
      <c r="CN38" s="487"/>
      <c r="CO38" s="477">
        <f>[3]Fleisch!$AH22</f>
        <v>22.217500000000005</v>
      </c>
      <c r="CP38" s="477">
        <f>[3]Fleisch!$AM22</f>
        <v>381.96239999999995</v>
      </c>
      <c r="CQ38" s="476">
        <f>[3]Fleisch!AS22</f>
        <v>0.95589999999999997</v>
      </c>
      <c r="CR38" s="476">
        <f>[3]Fleisch!AT22</f>
        <v>32.885800000000003</v>
      </c>
      <c r="CS38" s="477">
        <f>[3]Fleisch!AU22</f>
        <v>0.96520000000000006</v>
      </c>
      <c r="CT38" s="477">
        <f>[3]Fleisch!AV22</f>
        <v>12.636000000000001</v>
      </c>
      <c r="CU38" s="476">
        <f>[3]Fleisch!AW22</f>
        <v>4.6425000000000001</v>
      </c>
      <c r="CV38" s="476">
        <f>[3]Fleisch!AX22</f>
        <v>76.574299999999994</v>
      </c>
      <c r="CW38" s="487"/>
      <c r="CX38" s="477">
        <f>[3]Fleisch!AL22</f>
        <v>10.782999999999999</v>
      </c>
      <c r="CY38" s="477">
        <f>[3]Fleisch!AQ22</f>
        <v>244.7895</v>
      </c>
      <c r="CZ38" s="476">
        <f>[3]Fleisch!AY22</f>
        <v>1.0740000000000001</v>
      </c>
      <c r="DA38" s="476">
        <f>[3]Fleisch!AZ22</f>
        <v>40.001800000000003</v>
      </c>
      <c r="DB38" s="487"/>
      <c r="DC38" s="477">
        <f>[3]Fleisch!$AI22</f>
        <v>319.76559999999995</v>
      </c>
      <c r="DD38" s="477">
        <f>[3]Fleisch!$AN22</f>
        <v>2910.1762999999996</v>
      </c>
      <c r="DE38" s="476">
        <f>[3]Fleisch!BA22</f>
        <v>20.127500000000001</v>
      </c>
      <c r="DF38" s="476">
        <f>[3]Fleisch!BB22</f>
        <v>199.8715</v>
      </c>
      <c r="DG38" s="477">
        <f>[3]Fleisch!BC22</f>
        <v>12.476599999999999</v>
      </c>
      <c r="DH38" s="477">
        <f>[3]Fleisch!BD22</f>
        <v>187.01300000000001</v>
      </c>
      <c r="DI38" s="476">
        <f>[3]Fleisch!BE22</f>
        <v>17.254099999999998</v>
      </c>
      <c r="DJ38" s="476">
        <f>[3]Fleisch!BF22</f>
        <v>205.70670000000001</v>
      </c>
      <c r="DK38" s="477">
        <f>[3]Fleisch!BG22</f>
        <v>15.745700000000001</v>
      </c>
      <c r="DL38" s="477">
        <f>[3]Fleisch!BH22</f>
        <v>95.048400000000001</v>
      </c>
      <c r="DM38" s="476">
        <f>[3]Fleisch!BI22</f>
        <v>166.89089999999999</v>
      </c>
      <c r="DN38" s="476">
        <f>[3]Fleisch!BJ22</f>
        <v>1191.4794000000002</v>
      </c>
      <c r="DO38" s="477">
        <f>[3]Fleisch!BK22</f>
        <v>12.613899999999999</v>
      </c>
      <c r="DP38" s="477">
        <f>[3]Fleisch!BL22</f>
        <v>149.78629999999998</v>
      </c>
      <c r="DQ38" s="476">
        <f>[3]Fleisch!BM22</f>
        <v>4.766</v>
      </c>
      <c r="DR38" s="476">
        <f>[3]Fleisch!BN22</f>
        <v>102.509</v>
      </c>
      <c r="DS38" s="477">
        <f>[3]Fleisch!BO22</f>
        <v>22.923500000000001</v>
      </c>
      <c r="DT38" s="477">
        <f>[3]Fleisch!BP22</f>
        <v>184.8134</v>
      </c>
      <c r="DU38" s="487"/>
      <c r="DV38" s="476">
        <f>[3]Fleisch!$AJ22</f>
        <v>89.482900000000015</v>
      </c>
      <c r="DW38" s="476">
        <f>[3]Fleisch!$AO22</f>
        <v>2404.0661999999998</v>
      </c>
      <c r="DX38" s="477">
        <f>[3]Fleisch!BQ22</f>
        <v>10.2873</v>
      </c>
      <c r="DY38" s="477">
        <f>[3]Fleisch!BR22</f>
        <v>448.83479999999997</v>
      </c>
      <c r="DZ38" s="476">
        <f>[3]Fleisch!BS22</f>
        <v>9.5893999999999995</v>
      </c>
      <c r="EA38" s="476">
        <f>[3]Fleisch!BT22</f>
        <v>478.67779999999999</v>
      </c>
      <c r="EB38" s="477">
        <f>[3]Fleisch!BU22</f>
        <v>8.3504000000000005</v>
      </c>
      <c r="EC38" s="477">
        <f>[3]Fleisch!BV22</f>
        <v>99.207700000000017</v>
      </c>
      <c r="ED38" s="476">
        <f>[3]Fleisch!BW22</f>
        <v>5.0518000000000001</v>
      </c>
      <c r="EE38" s="476">
        <f>[3]Fleisch!BX22</f>
        <v>261.84130000000005</v>
      </c>
      <c r="EF38" s="477">
        <f>[3]Fleisch!BY22</f>
        <v>17.805700000000002</v>
      </c>
      <c r="EG38" s="477">
        <f>[3]Fleisch!BZ22</f>
        <v>441.56849999999991</v>
      </c>
      <c r="EH38" s="487"/>
      <c r="EI38" s="476">
        <f>[3]Fleisch!$AK22</f>
        <v>125.7223</v>
      </c>
      <c r="EJ38" s="476">
        <f>[3]Fleisch!$AP22</f>
        <v>4854.5465000000004</v>
      </c>
      <c r="EK38" s="477">
        <f>[3]Fleisch!DZ22</f>
        <v>33.491</v>
      </c>
      <c r="EL38" s="477">
        <f>[3]Fleisch!EA22</f>
        <v>1903.0841</v>
      </c>
      <c r="EM38" s="476">
        <f>[3]Fleisch!EB22</f>
        <v>5.4279999999999999</v>
      </c>
      <c r="EN38" s="476">
        <f>[3]Fleisch!EC22</f>
        <v>365.23770000000002</v>
      </c>
      <c r="EO38" s="477">
        <f>[3]Fleisch!ED22</f>
        <v>55.599300000000007</v>
      </c>
      <c r="EP38" s="477">
        <f>[3]Fleisch!EE22</f>
        <v>1141.415</v>
      </c>
      <c r="EQ38" s="476">
        <f>[3]Fleisch!EF22</f>
        <v>21.722000000000001</v>
      </c>
      <c r="ER38" s="476">
        <f>[3]Fleisch!EG22</f>
        <v>696.71350000000007</v>
      </c>
      <c r="ES38" s="479"/>
      <c r="ET38" s="477">
        <f>[3]Fleisch!GR22</f>
        <v>236.96800000000002</v>
      </c>
      <c r="EU38" s="477">
        <f>[3]Fleisch!GS22</f>
        <v>8691.0784000000021</v>
      </c>
      <c r="EV38" s="476">
        <f>[3]Fleisch!EV22</f>
        <v>11.858600000000001</v>
      </c>
      <c r="EW38" s="476">
        <f>[3]Fleisch!EW22</f>
        <v>880.40890000000024</v>
      </c>
      <c r="EX38" s="477">
        <f>[3]Fleisch!EX22</f>
        <v>12.2714</v>
      </c>
      <c r="EY38" s="477">
        <f>[3]Fleisch!EY22</f>
        <v>587.47209999999995</v>
      </c>
      <c r="EZ38" s="476">
        <f>[3]Fleisch!EZ22</f>
        <v>7.1885000000000003</v>
      </c>
      <c r="FA38" s="476">
        <f>[3]Fleisch!FA22</f>
        <v>281.32499999999999</v>
      </c>
      <c r="FB38" s="477">
        <f>[3]Fleisch!FB22</f>
        <v>15.305</v>
      </c>
      <c r="FC38" s="477">
        <f>[3]Fleisch!FC22</f>
        <v>853.39969999999994</v>
      </c>
      <c r="FD38" s="476">
        <f>[3]Fleisch!FD22</f>
        <v>0.86350000000000005</v>
      </c>
      <c r="FE38" s="476">
        <f>[3]Fleisch!FE22</f>
        <v>199.64190000000002</v>
      </c>
      <c r="FF38" s="477">
        <f>[3]Fleisch!FF22</f>
        <v>27.058900000000001</v>
      </c>
      <c r="FG38" s="477">
        <f>[3]Fleisch!FG22</f>
        <v>1545.0699</v>
      </c>
      <c r="FH38" s="476">
        <f>[3]Fleisch!FH22</f>
        <v>50.394199999999998</v>
      </c>
      <c r="FI38" s="476">
        <f>[3]Fleisch!FI22</f>
        <v>885.72490000000016</v>
      </c>
      <c r="FJ38" s="477">
        <f>[3]Fleisch!FJ22</f>
        <v>16.650200000000002</v>
      </c>
      <c r="FK38" s="477">
        <f>[3]Fleisch!FK22</f>
        <v>325.69999999999993</v>
      </c>
      <c r="FL38" s="476">
        <f>[3]Fleisch!FL22</f>
        <v>27.850200000000001</v>
      </c>
      <c r="FM38" s="476">
        <f>[3]Fleisch!FM22</f>
        <v>655.10160000000008</v>
      </c>
    </row>
    <row r="39" spans="1:169" x14ac:dyDescent="0.2">
      <c r="A39" s="250"/>
      <c r="B39" s="218">
        <f t="shared" si="27"/>
        <v>44866</v>
      </c>
      <c r="C39" s="621">
        <f>[3]Fleisch!$A33</f>
        <v>44562</v>
      </c>
      <c r="D39" s="466">
        <f>[3]Fleisch!D34</f>
        <v>10.5</v>
      </c>
      <c r="E39" s="466">
        <f>[3]Fleisch!E34</f>
        <v>10.391999999999999</v>
      </c>
      <c r="F39" s="448">
        <f>[3]Fleisch!$J34</f>
        <v>12.8</v>
      </c>
      <c r="G39" s="448"/>
      <c r="H39" s="466">
        <f>[3]Fleisch!$L34</f>
        <v>13.040000000000001</v>
      </c>
      <c r="I39" s="466"/>
      <c r="J39" s="448"/>
      <c r="K39" s="448">
        <f>[3]Fleisch!F34</f>
        <v>18.54</v>
      </c>
      <c r="L39" s="448">
        <f>[3]Fleisch!G34</f>
        <v>16.934000000000005</v>
      </c>
      <c r="M39" s="448"/>
      <c r="N39" s="466">
        <f>[3]Fleisch!B34</f>
        <v>7.6</v>
      </c>
      <c r="O39" s="466">
        <f>[3]Fleisch!C34</f>
        <v>3.85</v>
      </c>
      <c r="P39" s="448"/>
      <c r="Q39" s="448">
        <f>[3]Fleisch!H34</f>
        <v>15.8</v>
      </c>
      <c r="R39" s="448">
        <f>[3]Fleisch!I34</f>
        <v>14.318000000000001</v>
      </c>
      <c r="S39" s="448"/>
      <c r="T39" s="448"/>
      <c r="U39" s="218">
        <f>[3]Fleisch!$A23</f>
        <v>44866</v>
      </c>
      <c r="V39" s="450" t="str">
        <f>'Gemüse Daten'!CZ38</f>
        <v>4 W 44-47/22</v>
      </c>
      <c r="W39" s="530">
        <f>[3]Fleisch!CA23</f>
        <v>49.599067599067602</v>
      </c>
      <c r="X39" s="530">
        <f>[3]Fleisch!CB23</f>
        <v>48.442971188395219</v>
      </c>
      <c r="Y39" s="531">
        <f>[3]Fleisch!CD23</f>
        <v>62.596577017114917</v>
      </c>
      <c r="Z39" s="531">
        <f>[3]Fleisch!CE23</f>
        <v>61.758861773546428</v>
      </c>
      <c r="AA39" s="530">
        <f>[3]Fleisch!CG23</f>
        <v>54.159628822003285</v>
      </c>
      <c r="AB39" s="530">
        <f>[3]Fleisch!CH23</f>
        <v>70.410621654302147</v>
      </c>
      <c r="AC39" s="532"/>
      <c r="AD39" s="531">
        <f>[3]Fleisch!CJ23</f>
        <v>40.864485651836709</v>
      </c>
      <c r="AE39" s="531">
        <f>[3]Fleisch!CK23</f>
        <v>46.039010820235269</v>
      </c>
      <c r="AF39" s="532"/>
      <c r="AG39" s="530">
        <f>[3]Fleisch!CM23</f>
        <v>39.110910838740679</v>
      </c>
      <c r="AH39" s="530">
        <f>[3]Fleisch!CN23</f>
        <v>31.247705627902842</v>
      </c>
      <c r="AI39" s="531">
        <f>[3]Fleisch!CP23</f>
        <v>60.77470191582605</v>
      </c>
      <c r="AJ39" s="531">
        <f>[3]Fleisch!CQ23</f>
        <v>54.674615488296169</v>
      </c>
      <c r="AK39" s="530">
        <f>[3]Fleisch!CS23</f>
        <v>82.525325615050647</v>
      </c>
      <c r="AL39" s="530">
        <f>[3]Fleisch!CT23</f>
        <v>71.030219324690989</v>
      </c>
      <c r="AM39" s="531">
        <f>[3]Fleisch!CV23</f>
        <v>42.722396730502915</v>
      </c>
      <c r="AN39" s="531">
        <f>[3]Fleisch!CW23</f>
        <v>30.688605186040007</v>
      </c>
      <c r="AO39" s="530">
        <f>[3]Fleisch!CY23</f>
        <v>23.138875625555638</v>
      </c>
      <c r="AP39" s="530">
        <f>[3]Fleisch!CZ23</f>
        <v>16.6922503576229</v>
      </c>
      <c r="AQ39" s="531">
        <f>[3]Fleisch!DB23</f>
        <v>32.834965023191607</v>
      </c>
      <c r="AR39" s="531">
        <f>[3]Fleisch!DC23</f>
        <v>24.224354024108724</v>
      </c>
      <c r="AS39" s="530">
        <f>[3]Fleisch!DE23</f>
        <v>32.255010020040082</v>
      </c>
      <c r="AT39" s="530">
        <f>[3]Fleisch!DF23</f>
        <v>20.485513590552785</v>
      </c>
      <c r="AU39" s="531">
        <f>[3]Fleisch!DH23</f>
        <v>56.738458385784135</v>
      </c>
      <c r="AV39" s="531">
        <f>[3]Fleisch!DI23</f>
        <v>43.644402873482136</v>
      </c>
      <c r="AW39" s="532"/>
      <c r="AX39" s="530">
        <f>[3]Fleisch!DK23</f>
        <v>20.705715756951594</v>
      </c>
      <c r="AY39" s="530">
        <f>[3]Fleisch!DL23</f>
        <v>15.797044409049073</v>
      </c>
      <c r="AZ39" s="531">
        <f>[3]Fleisch!DN23</f>
        <v>40.536690876801529</v>
      </c>
      <c r="BA39" s="531">
        <f>[3]Fleisch!DO23</f>
        <v>31.850763311728336</v>
      </c>
      <c r="BB39" s="530">
        <f>[3]Fleisch!DQ23</f>
        <v>26.133810572687224</v>
      </c>
      <c r="BC39" s="530">
        <f>[3]Fleisch!DR23</f>
        <v>18.438084140540358</v>
      </c>
      <c r="BD39" s="531">
        <f>[3]Fleisch!DT23</f>
        <v>30.940000436043345</v>
      </c>
      <c r="BE39" s="531">
        <f>[3]Fleisch!DU23</f>
        <v>14.366876711549075</v>
      </c>
      <c r="BF39" s="530">
        <f>[3]Fleisch!DW23</f>
        <v>29.478594852982049</v>
      </c>
      <c r="BG39" s="530">
        <f>[3]Fleisch!DX23</f>
        <v>20.544062804066922</v>
      </c>
      <c r="BH39" s="532"/>
      <c r="BI39" s="531">
        <f>[3]Fleisch!EJ23</f>
        <v>56.835098503925344</v>
      </c>
      <c r="BJ39" s="531">
        <f>[3]Fleisch!EK23</f>
        <v>22.131513510120826</v>
      </c>
      <c r="BK39" s="530">
        <f>[3]Fleisch!EM23</f>
        <v>21.226622920084367</v>
      </c>
      <c r="BL39" s="530">
        <f>[3]Fleisch!EN23</f>
        <v>9.7909888212215712</v>
      </c>
      <c r="BM39" s="531">
        <f>[3]Fleisch!EP23</f>
        <v>18.185233268652318</v>
      </c>
      <c r="BN39" s="531">
        <f>[3]Fleisch!EQ23</f>
        <v>11.73006182472208</v>
      </c>
      <c r="BO39" s="530">
        <f>[3]Fleisch!ES23</f>
        <v>19.181447762144266</v>
      </c>
      <c r="BP39" s="530">
        <f>[3]Fleisch!ET23</f>
        <v>9.8420594880590819</v>
      </c>
      <c r="BQ39" s="531"/>
      <c r="BR39" s="531">
        <f>[3]Fleisch!FN23</f>
        <v>28.422935914356945</v>
      </c>
      <c r="BS39" s="531">
        <f>[3]Fleisch!FO23</f>
        <v>17.151422045677897</v>
      </c>
      <c r="BT39" s="530">
        <f>[3]Fleisch!FQ23</f>
        <v>17.641142588647025</v>
      </c>
      <c r="BU39" s="530">
        <f>[3]Fleisch!FR23</f>
        <v>9.9587888032260157</v>
      </c>
      <c r="BV39" s="531">
        <f>[3]Fleisch!FT23</f>
        <v>74.42241541227294</v>
      </c>
      <c r="BW39" s="531">
        <f>[3]Fleisch!FU23</f>
        <v>46.832837097002418</v>
      </c>
      <c r="BX39" s="530">
        <f>[3]Fleisch!FW23</f>
        <v>50.994291131885042</v>
      </c>
      <c r="BY39" s="530">
        <f>[3]Fleisch!FX23</f>
        <v>33.015918918399578</v>
      </c>
      <c r="BZ39" s="531">
        <f>[3]Fleisch!FZ23</f>
        <v>19.182354024682262</v>
      </c>
      <c r="CA39" s="531">
        <f>[3]Fleisch!GA23</f>
        <v>20.317414206547841</v>
      </c>
      <c r="CB39" s="530">
        <f>[3]Fleisch!GC23</f>
        <v>50.340156792422462</v>
      </c>
      <c r="CC39" s="530">
        <f>[3]Fleisch!GD23</f>
        <v>21.703232205121576</v>
      </c>
      <c r="CD39" s="531">
        <f>[3]Fleisch!GF23</f>
        <v>34.164280108477385</v>
      </c>
      <c r="CE39" s="531">
        <f>[3]Fleisch!GG23</f>
        <v>21.054631329042543</v>
      </c>
      <c r="CF39" s="530">
        <f>[3]Fleisch!GI23</f>
        <v>89.399567888159282</v>
      </c>
      <c r="CG39" s="530">
        <f>[3]Fleisch!GJ23</f>
        <v>66.53294244547898</v>
      </c>
      <c r="CH39" s="531">
        <f>[3]Fleisch!GL23</f>
        <v>22.472179548166231</v>
      </c>
      <c r="CI39" s="531">
        <f>[3]Fleisch!GM23</f>
        <v>11.076041621545702</v>
      </c>
      <c r="CJ39" s="436" t="str">
        <f t="shared" si="14"/>
        <v>4</v>
      </c>
      <c r="CK39" s="404" t="str">
        <f t="shared" si="28"/>
        <v>4 W 44-47/22</v>
      </c>
      <c r="CL39" s="467">
        <f>[3]Fleisch!GP23</f>
        <v>476.45439999999991</v>
      </c>
      <c r="CM39" s="467">
        <f>[3]Fleisch!GQ23</f>
        <v>9533.2983999999924</v>
      </c>
      <c r="CN39" s="487"/>
      <c r="CO39" s="477">
        <f>[3]Fleisch!$AH23</f>
        <v>11.0976</v>
      </c>
      <c r="CP39" s="477">
        <f>[3]Fleisch!$AM23</f>
        <v>236.02720000000002</v>
      </c>
      <c r="CQ39" s="476">
        <f>[3]Fleisch!AS23</f>
        <v>0.42899999999999999</v>
      </c>
      <c r="CR39" s="476">
        <f>[3]Fleisch!AT23</f>
        <v>22.459700000000002</v>
      </c>
      <c r="CS39" s="477">
        <f>[3]Fleisch!AU23</f>
        <v>0.40900000000000003</v>
      </c>
      <c r="CT39" s="477">
        <f>[3]Fleisch!AV23</f>
        <v>7.5521000000000003</v>
      </c>
      <c r="CU39" s="476">
        <f>[3]Fleisch!AW23</f>
        <v>6.2827000000000002</v>
      </c>
      <c r="CV39" s="476">
        <f>[3]Fleisch!AX23</f>
        <v>47.056699999999999</v>
      </c>
      <c r="CW39" s="487"/>
      <c r="CX39" s="477">
        <f>[3]Fleisch!AL23</f>
        <v>22.2393</v>
      </c>
      <c r="CY39" s="477">
        <f>[3]Fleisch!AQ23</f>
        <v>151.2807</v>
      </c>
      <c r="CZ39" s="476">
        <f>[3]Fleisch!AY23</f>
        <v>1.4182999999999999</v>
      </c>
      <c r="DA39" s="476">
        <f>[3]Fleisch!AZ23</f>
        <v>23.114100000000001</v>
      </c>
      <c r="DB39" s="487"/>
      <c r="DC39" s="477">
        <f>[3]Fleisch!$AI23</f>
        <v>249.12279999999998</v>
      </c>
      <c r="DD39" s="477">
        <f>[3]Fleisch!$AN23</f>
        <v>2094.9201999999996</v>
      </c>
      <c r="DE39" s="476">
        <f>[3]Fleisch!BA23</f>
        <v>9.1542000000000012</v>
      </c>
      <c r="DF39" s="476">
        <f>[3]Fleisch!BB23</f>
        <v>175.6036</v>
      </c>
      <c r="DG39" s="477">
        <f>[3]Fleisch!BC23</f>
        <v>9.1501000000000001</v>
      </c>
      <c r="DH39" s="477">
        <f>[3]Fleisch!BD23</f>
        <v>66.772999999999996</v>
      </c>
      <c r="DI39" s="476">
        <f>[3]Fleisch!BE23</f>
        <v>1.1747000000000001</v>
      </c>
      <c r="DJ39" s="476">
        <f>[3]Fleisch!BF23</f>
        <v>53.072000000000003</v>
      </c>
      <c r="DK39" s="477">
        <f>[3]Fleisch!BG23</f>
        <v>8.8821000000000012</v>
      </c>
      <c r="DL39" s="477">
        <f>[3]Fleisch!BH23</f>
        <v>86.914100000000005</v>
      </c>
      <c r="DM39" s="476">
        <f>[3]Fleisch!BI23</f>
        <v>175.92360000000002</v>
      </c>
      <c r="DN39" s="476">
        <f>[3]Fleisch!BJ23</f>
        <v>1051.3169</v>
      </c>
      <c r="DO39" s="477">
        <f>[3]Fleisch!BK23</f>
        <v>11.879299999999999</v>
      </c>
      <c r="DP39" s="477">
        <f>[3]Fleisch!BL23</f>
        <v>121.0765</v>
      </c>
      <c r="DQ39" s="476">
        <f>[3]Fleisch!BM23</f>
        <v>3.992</v>
      </c>
      <c r="DR39" s="476">
        <f>[3]Fleisch!BN23</f>
        <v>98.23</v>
      </c>
      <c r="DS39" s="477">
        <f>[3]Fleisch!BO23</f>
        <v>13.663600000000001</v>
      </c>
      <c r="DT39" s="477">
        <f>[3]Fleisch!BP23</f>
        <v>148.12690000000001</v>
      </c>
      <c r="DU39" s="487"/>
      <c r="DV39" s="476">
        <f>[3]Fleisch!$AJ23</f>
        <v>48.425400000000003</v>
      </c>
      <c r="DW39" s="476">
        <f>[3]Fleisch!$AO23</f>
        <v>1691.9218000000003</v>
      </c>
      <c r="DX39" s="477">
        <f>[3]Fleisch!BQ23</f>
        <v>3.4956</v>
      </c>
      <c r="DY39" s="477">
        <f>[3]Fleisch!BR23</f>
        <v>301.92269999999996</v>
      </c>
      <c r="DZ39" s="476">
        <f>[3]Fleisch!BS23</f>
        <v>8.7842000000000002</v>
      </c>
      <c r="EA39" s="476">
        <f>[3]Fleisch!BT23</f>
        <v>138.71789999999999</v>
      </c>
      <c r="EB39" s="477">
        <f>[3]Fleisch!BU23</f>
        <v>1.8160000000000001</v>
      </c>
      <c r="EC39" s="477">
        <f>[3]Fleisch!BV23</f>
        <v>78.181100000000001</v>
      </c>
      <c r="ED39" s="476">
        <f>[3]Fleisch!BW23</f>
        <v>4.5866999999999996</v>
      </c>
      <c r="EE39" s="476">
        <f>[3]Fleisch!BX23</f>
        <v>217.85819999999998</v>
      </c>
      <c r="EF39" s="477">
        <f>[3]Fleisch!BY23</f>
        <v>8.9954999999999998</v>
      </c>
      <c r="EG39" s="477">
        <f>[3]Fleisch!BZ23</f>
        <v>384.0643</v>
      </c>
      <c r="EH39" s="487"/>
      <c r="EI39" s="476">
        <f>[3]Fleisch!$AK23</f>
        <v>106.45139999999999</v>
      </c>
      <c r="EJ39" s="476">
        <f>[3]Fleisch!$AP23</f>
        <v>3995.4174000000003</v>
      </c>
      <c r="EK39" s="477">
        <f>[3]Fleisch!DZ23</f>
        <v>27.004000000000001</v>
      </c>
      <c r="EL39" s="477">
        <f>[3]Fleisch!EA23</f>
        <v>1593.2499999999998</v>
      </c>
      <c r="EM39" s="476">
        <f>[3]Fleisch!EB23</f>
        <v>4.2670000000000003</v>
      </c>
      <c r="EN39" s="476">
        <f>[3]Fleisch!EC23</f>
        <v>252.36209999999997</v>
      </c>
      <c r="EO39" s="477">
        <f>[3]Fleisch!ED23</f>
        <v>35.971400000000003</v>
      </c>
      <c r="EP39" s="477">
        <f>[3]Fleisch!EE23</f>
        <v>898.87990000000002</v>
      </c>
      <c r="EQ39" s="476">
        <f>[3]Fleisch!EF23</f>
        <v>31.414000000000001</v>
      </c>
      <c r="ER39" s="476">
        <f>[3]Fleisch!EG23</f>
        <v>635.25690000000009</v>
      </c>
      <c r="ES39" s="479"/>
      <c r="ET39" s="477">
        <f>[3]Fleisch!GR23</f>
        <v>180.11380000000003</v>
      </c>
      <c r="EU39" s="477">
        <f>[3]Fleisch!GS23</f>
        <v>6977.9826999999968</v>
      </c>
      <c r="EV39" s="476">
        <f>[3]Fleisch!EV23</f>
        <v>4.7732999999999999</v>
      </c>
      <c r="EW39" s="476">
        <f>[3]Fleisch!EW23</f>
        <v>763.87489999999991</v>
      </c>
      <c r="EX39" s="477">
        <f>[3]Fleisch!EX23</f>
        <v>12.3439</v>
      </c>
      <c r="EY39" s="477">
        <f>[3]Fleisch!EY23</f>
        <v>491.30579999999992</v>
      </c>
      <c r="EZ39" s="476">
        <f>[3]Fleisch!EZ23</f>
        <v>3.7269000000000001</v>
      </c>
      <c r="FA39" s="476">
        <f>[3]Fleisch!FA23</f>
        <v>199.30019999999999</v>
      </c>
      <c r="FB39" s="477">
        <f>[3]Fleisch!FB23</f>
        <v>9.8093000000000021</v>
      </c>
      <c r="FC39" s="477">
        <f>[3]Fleisch!FC23</f>
        <v>660.9242999999999</v>
      </c>
      <c r="FD39" s="476">
        <f>[3]Fleisch!FD23</f>
        <v>1.6287</v>
      </c>
      <c r="FE39" s="476">
        <f>[3]Fleisch!FE23</f>
        <v>188.95089999999999</v>
      </c>
      <c r="FF39" s="477">
        <f>[3]Fleisch!FF23</f>
        <v>21.7485</v>
      </c>
      <c r="FG39" s="477">
        <f>[3]Fleisch!FG23</f>
        <v>1242.7985999999999</v>
      </c>
      <c r="FH39" s="476">
        <f>[3]Fleisch!FH23</f>
        <v>35.804699999999997</v>
      </c>
      <c r="FI39" s="476">
        <f>[3]Fleisch!FI23</f>
        <v>689.39930000000015</v>
      </c>
      <c r="FJ39" s="477">
        <f>[3]Fleisch!FJ23</f>
        <v>11.8025</v>
      </c>
      <c r="FK39" s="477">
        <f>[3]Fleisch!FK23</f>
        <v>202.75210000000001</v>
      </c>
      <c r="FL39" s="476">
        <f>[3]Fleisch!FL23</f>
        <v>25.646599999999999</v>
      </c>
      <c r="FM39" s="476">
        <f>[3]Fleisch!FM23</f>
        <v>609.47280000000001</v>
      </c>
    </row>
    <row r="40" spans="1:169" x14ac:dyDescent="0.2">
      <c r="A40" s="250"/>
      <c r="B40" s="218">
        <f t="shared" si="27"/>
        <v>44835</v>
      </c>
      <c r="C40" s="621">
        <f>[3]Fleisch!$A34</f>
        <v>44531</v>
      </c>
      <c r="D40" s="466">
        <f>[3]Fleisch!D35</f>
        <v>10.5</v>
      </c>
      <c r="E40" s="466">
        <f>[3]Fleisch!E35</f>
        <v>10.4</v>
      </c>
      <c r="F40" s="448">
        <f>[3]Fleisch!$J35</f>
        <v>12.8</v>
      </c>
      <c r="G40" s="448"/>
      <c r="H40" s="466">
        <f>[3]Fleisch!$L35</f>
        <v>13.2</v>
      </c>
      <c r="I40" s="466"/>
      <c r="J40" s="448"/>
      <c r="K40" s="448">
        <f>[3]Fleisch!F35</f>
        <v>18.225000000000001</v>
      </c>
      <c r="L40" s="448">
        <f>[3]Fleisch!G35</f>
        <v>17.115000000000002</v>
      </c>
      <c r="M40" s="448"/>
      <c r="N40" s="466">
        <f>[3]Fleisch!B35</f>
        <v>7.6</v>
      </c>
      <c r="O40" s="466">
        <f>[3]Fleisch!C35</f>
        <v>3.85</v>
      </c>
      <c r="P40" s="448"/>
      <c r="Q40" s="448">
        <f>[3]Fleisch!H35</f>
        <v>15.899999999999999</v>
      </c>
      <c r="R40" s="448">
        <f>[3]Fleisch!I35</f>
        <v>14.442500000000001</v>
      </c>
      <c r="S40" s="448"/>
      <c r="T40" s="448"/>
      <c r="U40" s="218">
        <f>[3]Fleisch!$A24</f>
        <v>44835</v>
      </c>
      <c r="V40" s="450" t="str">
        <f>'Gemüse Daten'!CZ39</f>
        <v>4 W 40-43/22</v>
      </c>
      <c r="W40" s="530">
        <f>[3]Fleisch!CA24</f>
        <v>29.397967300044193</v>
      </c>
      <c r="X40" s="530">
        <f>[3]Fleisch!CB24</f>
        <v>47.127818254833343</v>
      </c>
      <c r="Y40" s="531">
        <f>[3]Fleisch!CD24</f>
        <v>62.93181818181818</v>
      </c>
      <c r="Z40" s="531">
        <f>[3]Fleisch!CE24</f>
        <v>62.50252278327531</v>
      </c>
      <c r="AA40" s="530">
        <f>[3]Fleisch!CG24</f>
        <v>51.778665413533837</v>
      </c>
      <c r="AB40" s="530">
        <f>[3]Fleisch!CH24</f>
        <v>69.417911220221271</v>
      </c>
      <c r="AC40" s="532"/>
      <c r="AD40" s="531">
        <f>[3]Fleisch!CJ24</f>
        <v>69.408211297071134</v>
      </c>
      <c r="AE40" s="531">
        <f>[3]Fleisch!CK24</f>
        <v>46.93032317058821</v>
      </c>
      <c r="AF40" s="532"/>
      <c r="AG40" s="530">
        <f>[3]Fleisch!CM24</f>
        <v>41.8391829046884</v>
      </c>
      <c r="AH40" s="530">
        <f>[3]Fleisch!CN24</f>
        <v>34.680431205057893</v>
      </c>
      <c r="AI40" s="531">
        <f>[3]Fleisch!CP24</f>
        <v>72.264305960109212</v>
      </c>
      <c r="AJ40" s="531">
        <f>[3]Fleisch!CQ24</f>
        <v>52.686625038011222</v>
      </c>
      <c r="AK40" s="530">
        <f>[3]Fleisch!CS24</f>
        <v>58.166824456388952</v>
      </c>
      <c r="AL40" s="530">
        <f>[3]Fleisch!CT24</f>
        <v>63.922524227548855</v>
      </c>
      <c r="AM40" s="531">
        <f>[3]Fleisch!CV24</f>
        <v>37.36583327977376</v>
      </c>
      <c r="AN40" s="531">
        <f>[3]Fleisch!CW24</f>
        <v>31.154241498254041</v>
      </c>
      <c r="AO40" s="530">
        <f>[3]Fleisch!CY24</f>
        <v>25.700070504269956</v>
      </c>
      <c r="AP40" s="530">
        <f>[3]Fleisch!CZ24</f>
        <v>16.217573827682816</v>
      </c>
      <c r="AQ40" s="531">
        <f>[3]Fleisch!DB24</f>
        <v>30.558974177406405</v>
      </c>
      <c r="AR40" s="531">
        <f>[3]Fleisch!DC24</f>
        <v>23.668948884593139</v>
      </c>
      <c r="AS40" s="530">
        <f>[3]Fleisch!DE24</f>
        <v>33.94943601711396</v>
      </c>
      <c r="AT40" s="530">
        <f>[3]Fleisch!DF24</f>
        <v>19.008569109113324</v>
      </c>
      <c r="AU40" s="531">
        <f>[3]Fleisch!DH24</f>
        <v>50.014927638354379</v>
      </c>
      <c r="AV40" s="531">
        <f>[3]Fleisch!DI24</f>
        <v>40.984166070796434</v>
      </c>
      <c r="AW40" s="532"/>
      <c r="AX40" s="530">
        <f>[3]Fleisch!DK24</f>
        <v>16.095129911108707</v>
      </c>
      <c r="AY40" s="530">
        <f>[3]Fleisch!DL24</f>
        <v>15.279852933268351</v>
      </c>
      <c r="AZ40" s="531">
        <f>[3]Fleisch!DN24</f>
        <v>36.36560163759345</v>
      </c>
      <c r="BA40" s="531">
        <f>[3]Fleisch!DO24</f>
        <v>31.521334944976601</v>
      </c>
      <c r="BB40" s="530">
        <f>[3]Fleisch!DQ24</f>
        <v>18.807749801466812</v>
      </c>
      <c r="BC40" s="530">
        <f>[3]Fleisch!DR24</f>
        <v>18.054399840607395</v>
      </c>
      <c r="BD40" s="531">
        <f>[3]Fleisch!DT24</f>
        <v>27.106307387819996</v>
      </c>
      <c r="BE40" s="531">
        <f>[3]Fleisch!DU24</f>
        <v>13.209274516055057</v>
      </c>
      <c r="BF40" s="530">
        <f>[3]Fleisch!DW24</f>
        <v>20.879215097713626</v>
      </c>
      <c r="BG40" s="530">
        <f>[3]Fleisch!DX24</f>
        <v>21.45381159897055</v>
      </c>
      <c r="BH40" s="532"/>
      <c r="BI40" s="531">
        <f>[3]Fleisch!EJ24</f>
        <v>56.011086147839862</v>
      </c>
      <c r="BJ40" s="531">
        <f>[3]Fleisch!EK24</f>
        <v>21.291074997689432</v>
      </c>
      <c r="BK40" s="530">
        <f>[3]Fleisch!EM24</f>
        <v>20.867968147957875</v>
      </c>
      <c r="BL40" s="530">
        <f>[3]Fleisch!EN24</f>
        <v>8.431866118279995</v>
      </c>
      <c r="BM40" s="531">
        <f>[3]Fleisch!EP24</f>
        <v>17.891023265833692</v>
      </c>
      <c r="BN40" s="531">
        <f>[3]Fleisch!EQ24</f>
        <v>11.041264503624705</v>
      </c>
      <c r="BO40" s="530">
        <f>[3]Fleisch!ES24</f>
        <v>21.594476857253987</v>
      </c>
      <c r="BP40" s="530">
        <f>[3]Fleisch!ET24</f>
        <v>10.052434279055808</v>
      </c>
      <c r="BQ40" s="531"/>
      <c r="BR40" s="531">
        <f>[3]Fleisch!FN24</f>
        <v>25.056060687577336</v>
      </c>
      <c r="BS40" s="531">
        <f>[3]Fleisch!FO24</f>
        <v>16.878373866298812</v>
      </c>
      <c r="BT40" s="530">
        <f>[3]Fleisch!FQ24</f>
        <v>20.001995943379942</v>
      </c>
      <c r="BU40" s="530">
        <f>[3]Fleisch!FR24</f>
        <v>9.826359677311034</v>
      </c>
      <c r="BV40" s="531">
        <f>[3]Fleisch!FT24</f>
        <v>65.469661977745119</v>
      </c>
      <c r="BW40" s="531">
        <f>[3]Fleisch!FU24</f>
        <v>46.45785030654131</v>
      </c>
      <c r="BX40" s="530">
        <f>[3]Fleisch!FW24</f>
        <v>52.405523121119465</v>
      </c>
      <c r="BY40" s="530">
        <f>[3]Fleisch!FX24</f>
        <v>32.336043125157879</v>
      </c>
      <c r="BZ40" s="531">
        <f>[3]Fleisch!FZ24</f>
        <v>14.665970564836913</v>
      </c>
      <c r="CA40" s="531">
        <f>[3]Fleisch!GA24</f>
        <v>20.333721481252407</v>
      </c>
      <c r="CB40" s="530">
        <f>[3]Fleisch!GC24</f>
        <v>50.426364180115712</v>
      </c>
      <c r="CC40" s="530">
        <f>[3]Fleisch!GD24</f>
        <v>24.086872094478448</v>
      </c>
      <c r="CD40" s="531">
        <f>[3]Fleisch!GF24</f>
        <v>35.017217304870542</v>
      </c>
      <c r="CE40" s="531">
        <f>[3]Fleisch!GG24</f>
        <v>21.305957459231724</v>
      </c>
      <c r="CF40" s="530">
        <f>[3]Fleisch!GI24</f>
        <v>88.086771605487684</v>
      </c>
      <c r="CG40" s="530">
        <f>[3]Fleisch!GJ24</f>
        <v>65.883865286417148</v>
      </c>
      <c r="CH40" s="531">
        <f>[3]Fleisch!GL24</f>
        <v>23.194394832972712</v>
      </c>
      <c r="CI40" s="531">
        <f>[3]Fleisch!GM24</f>
        <v>11.053421046347902</v>
      </c>
      <c r="CJ40" s="436" t="str">
        <f t="shared" si="14"/>
        <v>4</v>
      </c>
      <c r="CK40" s="404" t="str">
        <f t="shared" si="28"/>
        <v>4 W 40-43/22</v>
      </c>
      <c r="CL40" s="467">
        <f>[3]Fleisch!GP24</f>
        <v>454.3531999999999</v>
      </c>
      <c r="CM40" s="467">
        <f>[3]Fleisch!GQ24</f>
        <v>8994.5843999999997</v>
      </c>
      <c r="CN40" s="487"/>
      <c r="CO40" s="477">
        <f>[3]Fleisch!$AH24</f>
        <v>7.1348000000000003</v>
      </c>
      <c r="CP40" s="477">
        <f>[3]Fleisch!$AM24</f>
        <v>236.41359999999997</v>
      </c>
      <c r="CQ40" s="476">
        <f>[3]Fleisch!AS24</f>
        <v>1.1315</v>
      </c>
      <c r="CR40" s="476">
        <f>[3]Fleisch!AT24</f>
        <v>20.917200000000001</v>
      </c>
      <c r="CS40" s="477">
        <f>[3]Fleisch!AU24</f>
        <v>0.35199999999999998</v>
      </c>
      <c r="CT40" s="477">
        <f>[3]Fleisch!AV24</f>
        <v>7.6701000000000006</v>
      </c>
      <c r="CU40" s="476">
        <f>[3]Fleisch!AW24</f>
        <v>4.0431999999999997</v>
      </c>
      <c r="CV40" s="476">
        <f>[3]Fleisch!AX24</f>
        <v>44.440300000000001</v>
      </c>
      <c r="CW40" s="487"/>
      <c r="CX40" s="477">
        <f>[3]Fleisch!AL24</f>
        <v>17.214400000000001</v>
      </c>
      <c r="CY40" s="477">
        <f>[3]Fleisch!AQ24</f>
        <v>138.76169999999999</v>
      </c>
      <c r="CZ40" s="476">
        <f>[3]Fleisch!AY24</f>
        <v>0.76479999999999992</v>
      </c>
      <c r="DA40" s="476">
        <f>[3]Fleisch!AZ24</f>
        <v>29.745900000000002</v>
      </c>
      <c r="DB40" s="487"/>
      <c r="DC40" s="477">
        <f>[3]Fleisch!$AI24</f>
        <v>216.89410000000004</v>
      </c>
      <c r="DD40" s="477">
        <f>[3]Fleisch!$AN24</f>
        <v>1862.3185000000001</v>
      </c>
      <c r="DE40" s="476">
        <f>[3]Fleisch!BA24</f>
        <v>10.299899999999999</v>
      </c>
      <c r="DF40" s="476">
        <f>[3]Fleisch!BB24</f>
        <v>108.7093</v>
      </c>
      <c r="DG40" s="477">
        <f>[3]Fleisch!BC24</f>
        <v>7.6558999999999999</v>
      </c>
      <c r="DH40" s="477">
        <f>[3]Fleisch!BD24</f>
        <v>62.152699999999996</v>
      </c>
      <c r="DI40" s="476">
        <f>[3]Fleisch!BE24</f>
        <v>6.5488</v>
      </c>
      <c r="DJ40" s="476">
        <f>[3]Fleisch!BF24</f>
        <v>59.1785</v>
      </c>
      <c r="DK40" s="477">
        <f>[3]Fleisch!BG24</f>
        <v>12.4472</v>
      </c>
      <c r="DL40" s="477">
        <f>[3]Fleisch!BH24</f>
        <v>75.202200000000005</v>
      </c>
      <c r="DM40" s="476">
        <f>[3]Fleisch!BI24</f>
        <v>124.67330000000001</v>
      </c>
      <c r="DN40" s="476">
        <f>[3]Fleisch!BJ24</f>
        <v>979.86279999999999</v>
      </c>
      <c r="DO40" s="477">
        <f>[3]Fleisch!BK24</f>
        <v>8.4732000000000003</v>
      </c>
      <c r="DP40" s="477">
        <f>[3]Fleisch!BL24</f>
        <v>124.30889999999999</v>
      </c>
      <c r="DQ40" s="476">
        <f>[3]Fleisch!BM24</f>
        <v>2.5710000000000002</v>
      </c>
      <c r="DR40" s="476">
        <f>[3]Fleisch!BN24</f>
        <v>99.777000000000001</v>
      </c>
      <c r="DS40" s="477">
        <f>[3]Fleisch!BO24</f>
        <v>18.449000000000002</v>
      </c>
      <c r="DT40" s="477">
        <f>[3]Fleisch!BP24</f>
        <v>141.80940000000001</v>
      </c>
      <c r="DU40" s="487"/>
      <c r="DV40" s="476">
        <f>[3]Fleisch!$AJ24</f>
        <v>64.070699999999988</v>
      </c>
      <c r="DW40" s="476">
        <f>[3]Fleisch!$AO24</f>
        <v>1656.3710999999996</v>
      </c>
      <c r="DX40" s="477">
        <f>[3]Fleisch!BQ24</f>
        <v>11.092200000000002</v>
      </c>
      <c r="DY40" s="477">
        <f>[3]Fleisch!BR24</f>
        <v>295.67529999999999</v>
      </c>
      <c r="DZ40" s="476">
        <f>[3]Fleisch!BS24</f>
        <v>11.236000000000001</v>
      </c>
      <c r="EA40" s="476">
        <f>[3]Fleisch!BT24</f>
        <v>128.48169999999999</v>
      </c>
      <c r="EB40" s="477">
        <f>[3]Fleisch!BU24</f>
        <v>4.2813999999999997</v>
      </c>
      <c r="EC40" s="477">
        <f>[3]Fleisch!BV24</f>
        <v>84.320100000000011</v>
      </c>
      <c r="ED40" s="476">
        <f>[3]Fleisch!BW24</f>
        <v>6.1642000000000001</v>
      </c>
      <c r="EE40" s="476">
        <f>[3]Fleisch!BX24</f>
        <v>268.18650000000002</v>
      </c>
      <c r="EF40" s="477">
        <f>[3]Fleisch!BY24</f>
        <v>12.526400000000002</v>
      </c>
      <c r="EG40" s="477">
        <f>[3]Fleisch!BZ24</f>
        <v>354.4418</v>
      </c>
      <c r="EH40" s="487"/>
      <c r="EI40" s="476">
        <f>[3]Fleisch!$AK24</f>
        <v>97.236000000000004</v>
      </c>
      <c r="EJ40" s="476">
        <f>[3]Fleisch!$AP24</f>
        <v>3783.4402000000005</v>
      </c>
      <c r="EK40" s="477">
        <f>[3]Fleisch!DZ24</f>
        <v>27.151</v>
      </c>
      <c r="EL40" s="477">
        <f>[3]Fleisch!EA24</f>
        <v>1549.4023999999999</v>
      </c>
      <c r="EM40" s="476">
        <f>[3]Fleisch!EB24</f>
        <v>3.8930000000000002</v>
      </c>
      <c r="EN40" s="476">
        <f>[3]Fleisch!EC24</f>
        <v>309.92730000000006</v>
      </c>
      <c r="EO40" s="477">
        <f>[3]Fleisch!ED24</f>
        <v>46.42</v>
      </c>
      <c r="EP40" s="477">
        <f>[3]Fleisch!EE24</f>
        <v>811.48680000000002</v>
      </c>
      <c r="EQ40" s="476">
        <f>[3]Fleisch!EF24</f>
        <v>12.855</v>
      </c>
      <c r="ER40" s="476">
        <f>[3]Fleisch!EG24</f>
        <v>566.41</v>
      </c>
      <c r="ES40" s="479"/>
      <c r="ET40" s="477">
        <f>[3]Fleisch!GR24</f>
        <v>178.17989999999995</v>
      </c>
      <c r="EU40" s="477">
        <f>[3]Fleisch!GS24</f>
        <v>6317.7669999999989</v>
      </c>
      <c r="EV40" s="476">
        <f>[3]Fleisch!EV24</f>
        <v>7.4348000000000001</v>
      </c>
      <c r="EW40" s="476">
        <f>[3]Fleisch!EW24</f>
        <v>737.95899999999995</v>
      </c>
      <c r="EX40" s="477">
        <f>[3]Fleisch!EX24</f>
        <v>9.2687999999999988</v>
      </c>
      <c r="EY40" s="477">
        <f>[3]Fleisch!EY24</f>
        <v>564.34530000000007</v>
      </c>
      <c r="EZ40" s="476">
        <f>[3]Fleisch!EZ24</f>
        <v>8.0970999999999993</v>
      </c>
      <c r="FA40" s="476">
        <f>[3]Fleisch!FA24</f>
        <v>189.53399999999999</v>
      </c>
      <c r="FB40" s="477">
        <f>[3]Fleisch!FB24</f>
        <v>12.949199999999999</v>
      </c>
      <c r="FC40" s="477">
        <f>[3]Fleisch!FC24</f>
        <v>636.97389999999996</v>
      </c>
      <c r="FD40" s="476">
        <f>[3]Fleisch!FD24</f>
        <v>5.0280000000000005</v>
      </c>
      <c r="FE40" s="476">
        <f>[3]Fleisch!FE24</f>
        <v>190.13369999999998</v>
      </c>
      <c r="FF40" s="477">
        <f>[3]Fleisch!FF24</f>
        <v>18.892299999999999</v>
      </c>
      <c r="FG40" s="477">
        <f>[3]Fleisch!FG24</f>
        <v>902.14010000000007</v>
      </c>
      <c r="FH40" s="476">
        <f>[3]Fleisch!FH24</f>
        <v>33.803200000000004</v>
      </c>
      <c r="FI40" s="476">
        <f>[3]Fleisch!FI24</f>
        <v>626.8293000000001</v>
      </c>
      <c r="FJ40" s="477">
        <f>[3]Fleisch!FJ24</f>
        <v>15.729799999999999</v>
      </c>
      <c r="FK40" s="477">
        <f>[3]Fleisch!FK24</f>
        <v>199.6354</v>
      </c>
      <c r="FL40" s="476">
        <f>[3]Fleisch!FL24</f>
        <v>18.532900000000001</v>
      </c>
      <c r="FM40" s="476">
        <f>[3]Fleisch!FM24</f>
        <v>531.87090000000001</v>
      </c>
    </row>
    <row r="41" spans="1:169" x14ac:dyDescent="0.2">
      <c r="A41" s="250"/>
      <c r="B41" s="218">
        <f t="shared" si="27"/>
        <v>44805</v>
      </c>
      <c r="C41" s="621">
        <f>[3]Fleisch!$A35</f>
        <v>44501</v>
      </c>
      <c r="D41" s="466">
        <f>[3]Fleisch!D36</f>
        <v>10.459999999999999</v>
      </c>
      <c r="E41" s="466">
        <f>[3]Fleisch!E36</f>
        <v>10.310194931774042</v>
      </c>
      <c r="F41" s="448">
        <f>[3]Fleisch!$J36</f>
        <v>12.76</v>
      </c>
      <c r="G41" s="448"/>
      <c r="H41" s="466">
        <f>[3]Fleisch!$L36</f>
        <v>13.34</v>
      </c>
      <c r="I41" s="466"/>
      <c r="J41" s="448"/>
      <c r="K41" s="448">
        <f>[3]Fleisch!F36</f>
        <v>17.939999999999998</v>
      </c>
      <c r="L41" s="448">
        <f>[3]Fleisch!G36</f>
        <v>16.940302144249106</v>
      </c>
      <c r="M41" s="448"/>
      <c r="N41" s="466">
        <f>[3]Fleisch!B36</f>
        <v>7.6</v>
      </c>
      <c r="O41" s="466">
        <f>[3]Fleisch!C36</f>
        <v>3.97</v>
      </c>
      <c r="P41" s="448"/>
      <c r="Q41" s="448">
        <f>[3]Fleisch!H36</f>
        <v>16</v>
      </c>
      <c r="R41" s="448">
        <f>[3]Fleisch!I36</f>
        <v>14.559883040936169</v>
      </c>
      <c r="S41" s="448"/>
      <c r="T41" s="448"/>
      <c r="U41" s="218">
        <f>[3]Fleisch!$A25</f>
        <v>44805</v>
      </c>
      <c r="V41" s="450" t="str">
        <f>'Gemüse Daten'!CZ40</f>
        <v>5 W 35-39/22</v>
      </c>
      <c r="W41" s="530">
        <f>[3]Fleisch!CA25</f>
        <v>53.042061219995595</v>
      </c>
      <c r="X41" s="530">
        <f>[3]Fleisch!CB25</f>
        <v>47.631682407044728</v>
      </c>
      <c r="Y41" s="531">
        <f>[3]Fleisch!CD25</f>
        <v>63.958217270194986</v>
      </c>
      <c r="Z41" s="531">
        <f>[3]Fleisch!CE25</f>
        <v>64.860236007361692</v>
      </c>
      <c r="AA41" s="530">
        <f>[3]Fleisch!CG25</f>
        <v>92.382780686445614</v>
      </c>
      <c r="AB41" s="530">
        <f>[3]Fleisch!CH25</f>
        <v>70.34244804366493</v>
      </c>
      <c r="AC41" s="532"/>
      <c r="AD41" s="531">
        <f>[3]Fleisch!CJ25</f>
        <v>65.552966101694921</v>
      </c>
      <c r="AE41" s="531">
        <f>[3]Fleisch!CK25</f>
        <v>45.887145876490678</v>
      </c>
      <c r="AF41" s="532"/>
      <c r="AG41" s="530">
        <f>[3]Fleisch!CM25</f>
        <v>30.404323267341528</v>
      </c>
      <c r="AH41" s="530">
        <f>[3]Fleisch!CN25</f>
        <v>36.798566647471681</v>
      </c>
      <c r="AI41" s="531">
        <f>[3]Fleisch!CP25</f>
        <v>68.436407470241974</v>
      </c>
      <c r="AJ41" s="531">
        <f>[3]Fleisch!CQ25</f>
        <v>52.35216842981972</v>
      </c>
      <c r="AK41" s="530">
        <f>[3]Fleisch!CS25</f>
        <v>59.221348766673891</v>
      </c>
      <c r="AL41" s="530">
        <f>[3]Fleisch!CT25</f>
        <v>74.811084743424601</v>
      </c>
      <c r="AM41" s="531">
        <f>[3]Fleisch!CV25</f>
        <v>36.269626718537047</v>
      </c>
      <c r="AN41" s="531">
        <f>[3]Fleisch!CW25</f>
        <v>32.303076602907744</v>
      </c>
      <c r="AO41" s="530">
        <f>[3]Fleisch!CY25</f>
        <v>23.687808132551577</v>
      </c>
      <c r="AP41" s="530">
        <f>[3]Fleisch!CZ25</f>
        <v>16.983079761782342</v>
      </c>
      <c r="AQ41" s="531">
        <f>[3]Fleisch!DB25</f>
        <v>28.505496361223919</v>
      </c>
      <c r="AR41" s="531">
        <f>[3]Fleisch!DC25</f>
        <v>24.620051206129016</v>
      </c>
      <c r="AS41" s="530">
        <f>[3]Fleisch!DE25</f>
        <v>30.537423625254583</v>
      </c>
      <c r="AT41" s="530">
        <f>[3]Fleisch!DF25</f>
        <v>19.421746923838153</v>
      </c>
      <c r="AU41" s="531">
        <f>[3]Fleisch!DH25</f>
        <v>53.763719812826082</v>
      </c>
      <c r="AV41" s="531">
        <f>[3]Fleisch!DI25</f>
        <v>44.581914605264288</v>
      </c>
      <c r="AW41" s="532"/>
      <c r="AX41" s="530">
        <f>[3]Fleisch!DK25</f>
        <v>20.022093249645376</v>
      </c>
      <c r="AY41" s="530">
        <f>[3]Fleisch!DL25</f>
        <v>15.611560525226903</v>
      </c>
      <c r="AZ41" s="531">
        <f>[3]Fleisch!DN25</f>
        <v>47.41159578658467</v>
      </c>
      <c r="BA41" s="531">
        <f>[3]Fleisch!DO25</f>
        <v>31.270779317641153</v>
      </c>
      <c r="BB41" s="530">
        <f>[3]Fleisch!DQ25</f>
        <v>18.649376013124229</v>
      </c>
      <c r="BC41" s="530">
        <f>[3]Fleisch!DR25</f>
        <v>17.566754081844312</v>
      </c>
      <c r="BD41" s="531">
        <f>[3]Fleisch!DT25</f>
        <v>24.390120930461901</v>
      </c>
      <c r="BE41" s="531">
        <f>[3]Fleisch!DU25</f>
        <v>13.398928121286975</v>
      </c>
      <c r="BF41" s="530">
        <f>[3]Fleisch!DW25</f>
        <v>24.434444336684663</v>
      </c>
      <c r="BG41" s="530">
        <f>[3]Fleisch!DX25</f>
        <v>20.689740027575926</v>
      </c>
      <c r="BH41" s="532"/>
      <c r="BI41" s="531">
        <f>[3]Fleisch!EJ25</f>
        <v>55.824031969133252</v>
      </c>
      <c r="BJ41" s="531">
        <f>[3]Fleisch!EK25</f>
        <v>22.75981637643757</v>
      </c>
      <c r="BK41" s="530">
        <f>[3]Fleisch!EM25</f>
        <v>18.930766022521897</v>
      </c>
      <c r="BL41" s="530">
        <f>[3]Fleisch!EN25</f>
        <v>9.1888823645138533</v>
      </c>
      <c r="BM41" s="531">
        <f>[3]Fleisch!EP25</f>
        <v>20.548152148783931</v>
      </c>
      <c r="BN41" s="531">
        <f>[3]Fleisch!EQ25</f>
        <v>10.90244373819684</v>
      </c>
      <c r="BO41" s="530">
        <f>[3]Fleisch!ES25</f>
        <v>18.428880437366296</v>
      </c>
      <c r="BP41" s="530">
        <f>[3]Fleisch!ET25</f>
        <v>9.4906764660347207</v>
      </c>
      <c r="BQ41" s="531"/>
      <c r="BR41" s="531">
        <f>[3]Fleisch!FN25</f>
        <v>29.715448598716797</v>
      </c>
      <c r="BS41" s="531">
        <f>[3]Fleisch!FO25</f>
        <v>17.244327708234486</v>
      </c>
      <c r="BT41" s="530">
        <f>[3]Fleisch!FQ25</f>
        <v>18.138089285933116</v>
      </c>
      <c r="BU41" s="530">
        <f>[3]Fleisch!FR25</f>
        <v>10.068635809239307</v>
      </c>
      <c r="BV41" s="531">
        <f>[3]Fleisch!FT25</f>
        <v>74.378903165601898</v>
      </c>
      <c r="BW41" s="531">
        <f>[3]Fleisch!FU25</f>
        <v>47.600098871997687</v>
      </c>
      <c r="BX41" s="530">
        <f>[3]Fleisch!FW25</f>
        <v>50.957238963029639</v>
      </c>
      <c r="BY41" s="530">
        <f>[3]Fleisch!FX25</f>
        <v>31.575073158398201</v>
      </c>
      <c r="BZ41" s="531">
        <f>[3]Fleisch!FZ25</f>
        <v>19.296933333333332</v>
      </c>
      <c r="CA41" s="531">
        <f>[3]Fleisch!GA25</f>
        <v>19.837112788000162</v>
      </c>
      <c r="CB41" s="530">
        <f>[3]Fleisch!GC25</f>
        <v>45.579816547288409</v>
      </c>
      <c r="CC41" s="530">
        <f>[3]Fleisch!GD25</f>
        <v>23.944334622567698</v>
      </c>
      <c r="CD41" s="531">
        <f>[3]Fleisch!GF25</f>
        <v>33.665310029959393</v>
      </c>
      <c r="CE41" s="531">
        <f>[3]Fleisch!GG25</f>
        <v>21.095029687626131</v>
      </c>
      <c r="CF41" s="530">
        <f>[3]Fleisch!GI25</f>
        <v>82.488622638414611</v>
      </c>
      <c r="CG41" s="530">
        <f>[3]Fleisch!GJ25</f>
        <v>65.432512827839943</v>
      </c>
      <c r="CH41" s="531">
        <f>[3]Fleisch!GL25</f>
        <v>21.760931868513612</v>
      </c>
      <c r="CI41" s="531">
        <f>[3]Fleisch!GM25</f>
        <v>11.22974127497651</v>
      </c>
      <c r="CJ41" s="436" t="str">
        <f t="shared" si="14"/>
        <v>5</v>
      </c>
      <c r="CK41" s="404" t="str">
        <f t="shared" si="28"/>
        <v>5 W 35-39/22</v>
      </c>
      <c r="CL41" s="467">
        <f>[3]Fleisch!GP25</f>
        <v>590.22750000000008</v>
      </c>
      <c r="CM41" s="467">
        <f>[3]Fleisch!GQ25</f>
        <v>11311.759099999992</v>
      </c>
      <c r="CN41" s="487"/>
      <c r="CO41" s="477">
        <f>[3]Fleisch!$AH25</f>
        <v>7.6033999999999988</v>
      </c>
      <c r="CP41" s="477">
        <f>[3]Fleisch!$AM25</f>
        <v>266.92730000000006</v>
      </c>
      <c r="CQ41" s="476">
        <f>[3]Fleisch!AS25</f>
        <v>0.90820000000000012</v>
      </c>
      <c r="CR41" s="476">
        <f>[3]Fleisch!AT25</f>
        <v>27.572400000000002</v>
      </c>
      <c r="CS41" s="477">
        <f>[3]Fleisch!AU25</f>
        <v>0.35899999999999999</v>
      </c>
      <c r="CT41" s="477">
        <f>[3]Fleisch!AV25</f>
        <v>9.2370000000000001</v>
      </c>
      <c r="CU41" s="476">
        <f>[3]Fleisch!AW25</f>
        <v>1.7190000000000001</v>
      </c>
      <c r="CV41" s="476">
        <f>[3]Fleisch!AX25</f>
        <v>52.289099999999998</v>
      </c>
      <c r="CW41" s="487"/>
      <c r="CX41" s="477">
        <f>[3]Fleisch!AL25</f>
        <v>8.7684999999999995</v>
      </c>
      <c r="CY41" s="477">
        <f>[3]Fleisch!AQ25</f>
        <v>196.20240000000004</v>
      </c>
      <c r="CZ41" s="476">
        <f>[3]Fleisch!AY25</f>
        <v>0.47200000000000003</v>
      </c>
      <c r="DA41" s="476">
        <f>[3]Fleisch!AZ25</f>
        <v>57.155200000000001</v>
      </c>
      <c r="DB41" s="487"/>
      <c r="DC41" s="477">
        <f>[3]Fleisch!$AI25</f>
        <v>296.47450000000009</v>
      </c>
      <c r="DD41" s="477">
        <f>[3]Fleisch!$AN25</f>
        <v>2202.0312000000004</v>
      </c>
      <c r="DE41" s="476">
        <f>[3]Fleisch!BA25</f>
        <v>23.4221</v>
      </c>
      <c r="DF41" s="476">
        <f>[3]Fleisch!BB25</f>
        <v>140.31440000000001</v>
      </c>
      <c r="DG41" s="477">
        <f>[3]Fleisch!BC25</f>
        <v>14.559100000000001</v>
      </c>
      <c r="DH41" s="477">
        <f>[3]Fleisch!BD25</f>
        <v>84.526600000000002</v>
      </c>
      <c r="DI41" s="476">
        <f>[3]Fleisch!BE25</f>
        <v>16.1555</v>
      </c>
      <c r="DJ41" s="476">
        <f>[3]Fleisch!BF25</f>
        <v>53.643099999999997</v>
      </c>
      <c r="DK41" s="477">
        <f>[3]Fleisch!BG25</f>
        <v>15.114599999999999</v>
      </c>
      <c r="DL41" s="477">
        <f>[3]Fleisch!BH25</f>
        <v>75.921399999999991</v>
      </c>
      <c r="DM41" s="476">
        <f>[3]Fleisch!BI25</f>
        <v>183.91029999999998</v>
      </c>
      <c r="DN41" s="476">
        <f>[3]Fleisch!BJ25</f>
        <v>1203.9073999999998</v>
      </c>
      <c r="DO41" s="477">
        <f>[3]Fleisch!BK25</f>
        <v>12.435500000000001</v>
      </c>
      <c r="DP41" s="477">
        <f>[3]Fleisch!BL25</f>
        <v>117.05630000000001</v>
      </c>
      <c r="DQ41" s="476">
        <f>[3]Fleisch!BM25</f>
        <v>3.9279999999999999</v>
      </c>
      <c r="DR41" s="476">
        <f>[3]Fleisch!BN25</f>
        <v>107.114</v>
      </c>
      <c r="DS41" s="477">
        <f>[3]Fleisch!BO25</f>
        <v>16.7331</v>
      </c>
      <c r="DT41" s="477">
        <f>[3]Fleisch!BP25</f>
        <v>163.0686</v>
      </c>
      <c r="DU41" s="487"/>
      <c r="DV41" s="476">
        <f>[3]Fleisch!$AJ25</f>
        <v>92.427300000000002</v>
      </c>
      <c r="DW41" s="476">
        <f>[3]Fleisch!$AO25</f>
        <v>2191.3290000000002</v>
      </c>
      <c r="DX41" s="477">
        <f>[3]Fleisch!BQ25</f>
        <v>10.786100000000001</v>
      </c>
      <c r="DY41" s="477">
        <f>[3]Fleisch!BR25</f>
        <v>326.74640000000005</v>
      </c>
      <c r="DZ41" s="476">
        <f>[3]Fleisch!BS25</f>
        <v>7.8701000000000008</v>
      </c>
      <c r="EA41" s="476">
        <f>[3]Fleisch!BT25</f>
        <v>115.97710000000001</v>
      </c>
      <c r="EB41" s="477">
        <f>[3]Fleisch!BU25</f>
        <v>5.1203000000000003</v>
      </c>
      <c r="EC41" s="477">
        <f>[3]Fleisch!BV25</f>
        <v>121.4892</v>
      </c>
      <c r="ED41" s="476">
        <f>[3]Fleisch!BW25</f>
        <v>8.1120999999999999</v>
      </c>
      <c r="EE41" s="476">
        <f>[3]Fleisch!BX25</f>
        <v>332.27640000000002</v>
      </c>
      <c r="EF41" s="477">
        <f>[3]Fleisch!BY25</f>
        <v>18.559799999999999</v>
      </c>
      <c r="EG41" s="477">
        <f>[3]Fleisch!BZ25</f>
        <v>593.34370000000001</v>
      </c>
      <c r="EH41" s="487"/>
      <c r="EI41" s="476">
        <f>[3]Fleisch!$AK25</f>
        <v>139.2413</v>
      </c>
      <c r="EJ41" s="476">
        <f>[3]Fleisch!$AP25</f>
        <v>4922.8919999999989</v>
      </c>
      <c r="EK41" s="477">
        <f>[3]Fleisch!DZ25</f>
        <v>29.028000000000002</v>
      </c>
      <c r="EL41" s="477">
        <f>[3]Fleisch!EA25</f>
        <v>1812.2293000000002</v>
      </c>
      <c r="EM41" s="476">
        <f>[3]Fleisch!EB25</f>
        <v>7.1930000000000005</v>
      </c>
      <c r="EN41" s="476">
        <f>[3]Fleisch!EC25</f>
        <v>331.91770000000002</v>
      </c>
      <c r="EO41" s="477">
        <f>[3]Fleisch!ED25</f>
        <v>51.473300000000002</v>
      </c>
      <c r="EP41" s="477">
        <f>[3]Fleisch!EE25</f>
        <v>1141.4316000000001</v>
      </c>
      <c r="EQ41" s="476">
        <f>[3]Fleisch!EF25</f>
        <v>42.07</v>
      </c>
      <c r="ER41" s="476">
        <f>[3]Fleisch!EG25</f>
        <v>840.97939999999994</v>
      </c>
      <c r="ES41" s="479"/>
      <c r="ET41" s="477">
        <f>[3]Fleisch!GR25</f>
        <v>225.75770000000006</v>
      </c>
      <c r="EU41" s="477">
        <f>[3]Fleisch!GS25</f>
        <v>7977.1041000000005</v>
      </c>
      <c r="EV41" s="476">
        <f>[3]Fleisch!EV25</f>
        <v>9.5698000000000008</v>
      </c>
      <c r="EW41" s="476">
        <f>[3]Fleisch!EW25</f>
        <v>897.02720000000011</v>
      </c>
      <c r="EX41" s="477">
        <f>[3]Fleisch!EX25</f>
        <v>16.320600000000002</v>
      </c>
      <c r="EY41" s="477">
        <f>[3]Fleisch!EY25</f>
        <v>756.67790000000002</v>
      </c>
      <c r="EZ41" s="476">
        <f>[3]Fleisch!EZ25</f>
        <v>5.5724</v>
      </c>
      <c r="FA41" s="476">
        <f>[3]Fleisch!FA25</f>
        <v>243.74950000000001</v>
      </c>
      <c r="FB41" s="477">
        <f>[3]Fleisch!FB25</f>
        <v>16.440200000000001</v>
      </c>
      <c r="FC41" s="477">
        <f>[3]Fleisch!FC25</f>
        <v>876.45440000000008</v>
      </c>
      <c r="FD41" s="476">
        <f>[3]Fleisch!FD25</f>
        <v>3.75</v>
      </c>
      <c r="FE41" s="476">
        <f>[3]Fleisch!FE25</f>
        <v>216.90959999999998</v>
      </c>
      <c r="FF41" s="477">
        <f>[3]Fleisch!FF25</f>
        <v>27.364000000000001</v>
      </c>
      <c r="FG41" s="477">
        <f>[3]Fleisch!FG25</f>
        <v>1102.6441000000002</v>
      </c>
      <c r="FH41" s="476">
        <f>[3]Fleisch!FH25</f>
        <v>41.155700000000003</v>
      </c>
      <c r="FI41" s="476">
        <f>[3]Fleisch!FI25</f>
        <v>785.41139999999996</v>
      </c>
      <c r="FJ41" s="477">
        <f>[3]Fleisch!FJ25</f>
        <v>26.825200000000002</v>
      </c>
      <c r="FK41" s="477">
        <f>[3]Fleisch!FK25</f>
        <v>247.76190000000003</v>
      </c>
      <c r="FL41" s="476">
        <f>[3]Fleisch!FL25</f>
        <v>23.029</v>
      </c>
      <c r="FM41" s="476">
        <f>[3]Fleisch!FM25</f>
        <v>614.73760000000016</v>
      </c>
    </row>
    <row r="42" spans="1:169" x14ac:dyDescent="0.2">
      <c r="A42" s="250"/>
      <c r="B42" s="218">
        <f t="shared" si="27"/>
        <v>44774</v>
      </c>
      <c r="C42" s="621">
        <f>[3]Fleisch!$A36</f>
        <v>44470</v>
      </c>
      <c r="D42" s="466">
        <f>[3]Fleisch!D37</f>
        <v>10.3</v>
      </c>
      <c r="E42" s="466">
        <f>[3]Fleisch!E37</f>
        <v>10.3</v>
      </c>
      <c r="F42" s="448">
        <f>[3]Fleisch!$J37</f>
        <v>12.7</v>
      </c>
      <c r="G42" s="448"/>
      <c r="H42" s="466">
        <f>[3]Fleisch!$L37</f>
        <v>13.3</v>
      </c>
      <c r="I42" s="466"/>
      <c r="J42" s="448"/>
      <c r="K42" s="448">
        <f>[3]Fleisch!F37</f>
        <v>17.274999999999999</v>
      </c>
      <c r="L42" s="448">
        <f>[3]Fleisch!G37</f>
        <v>16.425000000000001</v>
      </c>
      <c r="M42" s="448"/>
      <c r="N42" s="466">
        <f>[3]Fleisch!B37</f>
        <v>7.6</v>
      </c>
      <c r="O42" s="466">
        <f>[3]Fleisch!C37</f>
        <v>4.05</v>
      </c>
      <c r="P42" s="448"/>
      <c r="Q42" s="448">
        <f>[3]Fleisch!H37</f>
        <v>16</v>
      </c>
      <c r="R42" s="448">
        <f>[3]Fleisch!I37</f>
        <v>14.5025</v>
      </c>
      <c r="S42" s="448"/>
      <c r="T42" s="448"/>
      <c r="U42" s="218">
        <f>[3]Fleisch!$A26</f>
        <v>44774</v>
      </c>
      <c r="V42" s="450" t="str">
        <f>'Gemüse Daten'!CZ41</f>
        <v>4 W 31-34/22</v>
      </c>
      <c r="W42" s="530">
        <f>[3]Fleisch!CA26</f>
        <v>34.790957382590847</v>
      </c>
      <c r="X42" s="530">
        <f>[3]Fleisch!CB26</f>
        <v>49.051558982357527</v>
      </c>
      <c r="Y42" s="531">
        <f>[3]Fleisch!CD26</f>
        <v>38.550995376922344</v>
      </c>
      <c r="Z42" s="531">
        <f>[3]Fleisch!CE26</f>
        <v>65.454130071337246</v>
      </c>
      <c r="AA42" s="530">
        <f>[3]Fleisch!CG26</f>
        <v>54.501731244847484</v>
      </c>
      <c r="AB42" s="530">
        <f>[3]Fleisch!CH26</f>
        <v>66.866354463449028</v>
      </c>
      <c r="AC42" s="532"/>
      <c r="AD42" s="531">
        <f>[3]Fleisch!CJ26</f>
        <v>70.154929577464785</v>
      </c>
      <c r="AE42" s="531">
        <f>[3]Fleisch!CK26</f>
        <v>47.586515410498706</v>
      </c>
      <c r="AF42" s="532"/>
      <c r="AG42" s="530">
        <f>[3]Fleisch!CM26</f>
        <v>43.856524075491357</v>
      </c>
      <c r="AH42" s="530">
        <f>[3]Fleisch!CN26</f>
        <v>41.482010919944429</v>
      </c>
      <c r="AI42" s="531">
        <f>[3]Fleisch!CP26</f>
        <v>60.691702234854603</v>
      </c>
      <c r="AJ42" s="531">
        <f>[3]Fleisch!CQ26</f>
        <v>53.547398276059297</v>
      </c>
      <c r="AK42" s="530">
        <f>[3]Fleisch!CS26</f>
        <v>53.899438593615528</v>
      </c>
      <c r="AL42" s="530">
        <f>[3]Fleisch!CT26</f>
        <v>66.22040763883254</v>
      </c>
      <c r="AM42" s="531">
        <f>[3]Fleisch!CV26</f>
        <v>36.559618896736858</v>
      </c>
      <c r="AN42" s="531">
        <f>[3]Fleisch!CW26</f>
        <v>31.254901057561277</v>
      </c>
      <c r="AO42" s="530">
        <f>[3]Fleisch!CY26</f>
        <v>24.846643055901918</v>
      </c>
      <c r="AP42" s="530">
        <f>[3]Fleisch!CZ26</f>
        <v>16.315332978693498</v>
      </c>
      <c r="AQ42" s="531">
        <f>[3]Fleisch!DB26</f>
        <v>27.625402519631656</v>
      </c>
      <c r="AR42" s="531">
        <f>[3]Fleisch!DC26</f>
        <v>24.201014675067547</v>
      </c>
      <c r="AS42" s="530">
        <f>[3]Fleisch!DE26</f>
        <v>32.092217484008529</v>
      </c>
      <c r="AT42" s="530">
        <f>[3]Fleisch!DF26</f>
        <v>21.419352197997107</v>
      </c>
      <c r="AU42" s="531">
        <f>[3]Fleisch!DH26</f>
        <v>65.233480041333394</v>
      </c>
      <c r="AV42" s="531">
        <f>[3]Fleisch!DI26</f>
        <v>44.745887284299819</v>
      </c>
      <c r="AW42" s="532"/>
      <c r="AX42" s="530">
        <f>[3]Fleisch!DK26</f>
        <v>12.943694516349314</v>
      </c>
      <c r="AY42" s="530">
        <f>[3]Fleisch!DL26</f>
        <v>16.276480239337854</v>
      </c>
      <c r="AZ42" s="531">
        <f>[3]Fleisch!DN26</f>
        <v>53.032968904328875</v>
      </c>
      <c r="BA42" s="531">
        <f>[3]Fleisch!DO26</f>
        <v>32.026156781229531</v>
      </c>
      <c r="BB42" s="530">
        <f>[3]Fleisch!DQ26</f>
        <v>26.339703184925799</v>
      </c>
      <c r="BC42" s="530">
        <f>[3]Fleisch!DR26</f>
        <v>17.379923364141913</v>
      </c>
      <c r="BD42" s="531">
        <f>[3]Fleisch!DT26</f>
        <v>19.891063324799187</v>
      </c>
      <c r="BE42" s="531">
        <f>[3]Fleisch!DU26</f>
        <v>13.987817697837631</v>
      </c>
      <c r="BF42" s="530">
        <f>[3]Fleisch!DW26</f>
        <v>24.44831231356952</v>
      </c>
      <c r="BG42" s="530">
        <f>[3]Fleisch!DX26</f>
        <v>20.845005513903551</v>
      </c>
      <c r="BH42" s="532"/>
      <c r="BI42" s="531">
        <f>[3]Fleisch!EJ26</f>
        <v>54.546066799796392</v>
      </c>
      <c r="BJ42" s="531">
        <f>[3]Fleisch!EK26</f>
        <v>22.273531716190337</v>
      </c>
      <c r="BK42" s="530">
        <f>[3]Fleisch!EM26</f>
        <v>17.93877170057868</v>
      </c>
      <c r="BL42" s="530">
        <f>[3]Fleisch!EN26</f>
        <v>9.3504645499442329</v>
      </c>
      <c r="BM42" s="531">
        <f>[3]Fleisch!EP26</f>
        <v>19.270617237546084</v>
      </c>
      <c r="BN42" s="531">
        <f>[3]Fleisch!EQ26</f>
        <v>11.237777278312096</v>
      </c>
      <c r="BO42" s="530">
        <f>[3]Fleisch!ES26</f>
        <v>20.137183314153528</v>
      </c>
      <c r="BP42" s="530">
        <f>[3]Fleisch!ET26</f>
        <v>9.8889901030116523</v>
      </c>
      <c r="BQ42" s="531"/>
      <c r="BR42" s="531">
        <f>[3]Fleisch!FN26</f>
        <v>27.219268520682402</v>
      </c>
      <c r="BS42" s="531">
        <f>[3]Fleisch!FO26</f>
        <v>17.434365679778182</v>
      </c>
      <c r="BT42" s="530">
        <f>[3]Fleisch!FQ26</f>
        <v>19.818959932360467</v>
      </c>
      <c r="BU42" s="530">
        <f>[3]Fleisch!FR26</f>
        <v>10.12635362430129</v>
      </c>
      <c r="BV42" s="531">
        <f>[3]Fleisch!FT26</f>
        <v>79.034374317536574</v>
      </c>
      <c r="BW42" s="531">
        <f>[3]Fleisch!FU26</f>
        <v>49.0063920778246</v>
      </c>
      <c r="BX42" s="530">
        <f>[3]Fleisch!FW26</f>
        <v>54.764686504886349</v>
      </c>
      <c r="BY42" s="530">
        <f>[3]Fleisch!FX26</f>
        <v>31.386728865774817</v>
      </c>
      <c r="BZ42" s="531">
        <f>[3]Fleisch!FZ26</f>
        <v>18.362654100623541</v>
      </c>
      <c r="CA42" s="531">
        <f>[3]Fleisch!GA26</f>
        <v>18.658540395869704</v>
      </c>
      <c r="CB42" s="530">
        <f>[3]Fleisch!GC26</f>
        <v>50.288667949540304</v>
      </c>
      <c r="CC42" s="530">
        <f>[3]Fleisch!GD26</f>
        <v>25.312847628127376</v>
      </c>
      <c r="CD42" s="531">
        <f>[3]Fleisch!GF26</f>
        <v>35.057142857142857</v>
      </c>
      <c r="CE42" s="531">
        <f>[3]Fleisch!GG26</f>
        <v>21.767739191562967</v>
      </c>
      <c r="CF42" s="530">
        <f>[3]Fleisch!GI26</f>
        <v>80.720563773374266</v>
      </c>
      <c r="CG42" s="530">
        <f>[3]Fleisch!GJ26</f>
        <v>66.72326543229093</v>
      </c>
      <c r="CH42" s="531">
        <f>[3]Fleisch!GL26</f>
        <v>24.256919915968329</v>
      </c>
      <c r="CI42" s="531">
        <f>[3]Fleisch!GM26</f>
        <v>12.542354345006483</v>
      </c>
      <c r="CJ42" s="436" t="str">
        <f t="shared" si="14"/>
        <v>4</v>
      </c>
      <c r="CK42" s="404" t="str">
        <f t="shared" si="28"/>
        <v>4 W 31-34/22</v>
      </c>
      <c r="CL42" s="467">
        <f>[3]Fleisch!GP26</f>
        <v>390.67370000000005</v>
      </c>
      <c r="CM42" s="467">
        <f>[3]Fleisch!GQ26</f>
        <v>8726.3479999999981</v>
      </c>
      <c r="CN42" s="487"/>
      <c r="CO42" s="477">
        <f>[3]Fleisch!$AH26</f>
        <v>14.8649</v>
      </c>
      <c r="CP42" s="477">
        <f>[3]Fleisch!$AM26</f>
        <v>178.60939999999999</v>
      </c>
      <c r="CQ42" s="476">
        <f>[3]Fleisch!AS26</f>
        <v>1.6565999999999999</v>
      </c>
      <c r="CR42" s="476">
        <f>[3]Fleisch!AT26</f>
        <v>13.592200000000002</v>
      </c>
      <c r="CS42" s="477">
        <f>[3]Fleisch!AU26</f>
        <v>1.0599000000000001</v>
      </c>
      <c r="CT42" s="477">
        <f>[3]Fleisch!AV26</f>
        <v>13.2189</v>
      </c>
      <c r="CU42" s="476">
        <f>[3]Fleisch!AW26</f>
        <v>4.2454999999999998</v>
      </c>
      <c r="CV42" s="476">
        <f>[3]Fleisch!AX26</f>
        <v>42.258800000000001</v>
      </c>
      <c r="CW42" s="487"/>
      <c r="CX42" s="477">
        <f>[3]Fleisch!AL26</f>
        <v>16.117599999999999</v>
      </c>
      <c r="CY42" s="477">
        <f>[3]Fleisch!AQ26</f>
        <v>176.328</v>
      </c>
      <c r="CZ42" s="476">
        <f>[3]Fleisch!AY26</f>
        <v>0.42599999999999999</v>
      </c>
      <c r="DA42" s="476">
        <f>[3]Fleisch!AZ26</f>
        <v>37.208400000000005</v>
      </c>
      <c r="DB42" s="487"/>
      <c r="DC42" s="477">
        <f>[3]Fleisch!$AI26</f>
        <v>164.58300000000003</v>
      </c>
      <c r="DD42" s="477">
        <f>[3]Fleisch!$AN26</f>
        <v>1756.0399000000002</v>
      </c>
      <c r="DE42" s="476">
        <f>[3]Fleisch!BA26</f>
        <v>6.1411000000000007</v>
      </c>
      <c r="DF42" s="476">
        <f>[3]Fleisch!BB26</f>
        <v>80.476600000000005</v>
      </c>
      <c r="DG42" s="477">
        <f>[3]Fleisch!BC26</f>
        <v>10.5197</v>
      </c>
      <c r="DH42" s="477">
        <f>[3]Fleisch!BD26</f>
        <v>89.1678</v>
      </c>
      <c r="DI42" s="476">
        <f>[3]Fleisch!BE26</f>
        <v>2.4403000000000001</v>
      </c>
      <c r="DJ42" s="476">
        <f>[3]Fleisch!BF26</f>
        <v>44.362800000000007</v>
      </c>
      <c r="DK42" s="477">
        <f>[3]Fleisch!BG26</f>
        <v>9.0893999999999995</v>
      </c>
      <c r="DL42" s="477">
        <f>[3]Fleisch!BH26</f>
        <v>52.100999999999999</v>
      </c>
      <c r="DM42" s="476">
        <f>[3]Fleisch!BI26</f>
        <v>101.45089999999999</v>
      </c>
      <c r="DN42" s="476">
        <f>[3]Fleisch!BJ26</f>
        <v>1028.0853000000002</v>
      </c>
      <c r="DO42" s="477">
        <f>[3]Fleisch!BK26</f>
        <v>7.0804000000000009</v>
      </c>
      <c r="DP42" s="477">
        <f>[3]Fleisch!BL26</f>
        <v>55.406899999999993</v>
      </c>
      <c r="DQ42" s="476">
        <f>[3]Fleisch!BM26</f>
        <v>1.8760000000000001</v>
      </c>
      <c r="DR42" s="476">
        <f>[3]Fleisch!BN26</f>
        <v>36.646999999999998</v>
      </c>
      <c r="DS42" s="477">
        <f>[3]Fleisch!BO26</f>
        <v>13.064500000000001</v>
      </c>
      <c r="DT42" s="477">
        <f>[3]Fleisch!BP26</f>
        <v>180.8355</v>
      </c>
      <c r="DU42" s="487"/>
      <c r="DV42" s="476">
        <f>[3]Fleisch!$AJ26</f>
        <v>65.651200000000017</v>
      </c>
      <c r="DW42" s="476">
        <f>[3]Fleisch!$AO26</f>
        <v>1942.5570000000005</v>
      </c>
      <c r="DX42" s="477">
        <f>[3]Fleisch!BQ26</f>
        <v>12.5938</v>
      </c>
      <c r="DY42" s="477">
        <f>[3]Fleisch!BR26</f>
        <v>247.88390000000001</v>
      </c>
      <c r="DZ42" s="476">
        <f>[3]Fleisch!BS26</f>
        <v>2.9361000000000002</v>
      </c>
      <c r="EA42" s="476">
        <f>[3]Fleisch!BT26</f>
        <v>105.357</v>
      </c>
      <c r="EB42" s="477">
        <f>[3]Fleisch!BU26</f>
        <v>2.9984999999999999</v>
      </c>
      <c r="EC42" s="477">
        <f>[3]Fleisch!BV26</f>
        <v>59.215100000000007</v>
      </c>
      <c r="ED42" s="476">
        <f>[3]Fleisch!BW26</f>
        <v>18.201400000000003</v>
      </c>
      <c r="EE42" s="476">
        <f>[3]Fleisch!BX26</f>
        <v>326.57209999999998</v>
      </c>
      <c r="EF42" s="477">
        <f>[3]Fleisch!BY26</f>
        <v>9.5545000000000009</v>
      </c>
      <c r="EG42" s="477">
        <f>[3]Fleisch!BZ26</f>
        <v>606.9203</v>
      </c>
      <c r="EH42" s="487"/>
      <c r="EI42" s="476">
        <f>[3]Fleisch!$AK26</f>
        <v>105.76610000000001</v>
      </c>
      <c r="EJ42" s="476">
        <f>[3]Fleisch!$AP26</f>
        <v>3840.5654000000009</v>
      </c>
      <c r="EK42" s="477">
        <f>[3]Fleisch!DZ26</f>
        <v>25.539000000000001</v>
      </c>
      <c r="EL42" s="477">
        <f>[3]Fleisch!EA26</f>
        <v>1415.8179000000002</v>
      </c>
      <c r="EM42" s="476">
        <f>[3]Fleisch!EB26</f>
        <v>5.3570000000000002</v>
      </c>
      <c r="EN42" s="476">
        <f>[3]Fleisch!EC26</f>
        <v>366.69900000000001</v>
      </c>
      <c r="EO42" s="477">
        <f>[3]Fleisch!ED26</f>
        <v>50.016400000000004</v>
      </c>
      <c r="EP42" s="477">
        <f>[3]Fleisch!EE26</f>
        <v>818.20769999999993</v>
      </c>
      <c r="EQ42" s="476">
        <f>[3]Fleisch!EF26</f>
        <v>17.1187</v>
      </c>
      <c r="ER42" s="476">
        <f>[3]Fleisch!EG26</f>
        <v>654.16870000000006</v>
      </c>
      <c r="ES42" s="479"/>
      <c r="ET42" s="477">
        <f>[3]Fleisch!GR26</f>
        <v>171.52559999999997</v>
      </c>
      <c r="EU42" s="477">
        <f>[3]Fleisch!GS26</f>
        <v>6329.7520999999961</v>
      </c>
      <c r="EV42" s="476">
        <f>[3]Fleisch!EV26</f>
        <v>6.8464000000000009</v>
      </c>
      <c r="EW42" s="476">
        <f>[3]Fleisch!EW26</f>
        <v>671.38959999999997</v>
      </c>
      <c r="EX42" s="477">
        <f>[3]Fleisch!EX26</f>
        <v>18.214199999999998</v>
      </c>
      <c r="EY42" s="477">
        <f>[3]Fleisch!EY26</f>
        <v>831.36989999999992</v>
      </c>
      <c r="EZ42" s="476">
        <f>[3]Fleisch!EZ26</f>
        <v>4.5789999999999997</v>
      </c>
      <c r="FA42" s="476">
        <f>[3]Fleisch!FA26</f>
        <v>247.93190000000001</v>
      </c>
      <c r="FB42" s="477">
        <f>[3]Fleisch!FB26</f>
        <v>9.1069999999999993</v>
      </c>
      <c r="FC42" s="477">
        <f>[3]Fleisch!FC26</f>
        <v>691.94990000000018</v>
      </c>
      <c r="FD42" s="476">
        <f>[3]Fleisch!FD26</f>
        <v>2.1009000000000002</v>
      </c>
      <c r="FE42" s="476">
        <f>[3]Fleisch!FE26</f>
        <v>117.1345</v>
      </c>
      <c r="FF42" s="477">
        <f>[3]Fleisch!FF26</f>
        <v>18.708000000000002</v>
      </c>
      <c r="FG42" s="477">
        <f>[3]Fleisch!FG26</f>
        <v>736.43709999999999</v>
      </c>
      <c r="FH42" s="476">
        <f>[3]Fleisch!FH26</f>
        <v>24.986499999999999</v>
      </c>
      <c r="FI42" s="476">
        <f>[3]Fleisch!FI26</f>
        <v>476.83120000000008</v>
      </c>
      <c r="FJ42" s="477">
        <f>[3]Fleisch!FJ26</f>
        <v>17.914999999999999</v>
      </c>
      <c r="FK42" s="477">
        <f>[3]Fleisch!FK26</f>
        <v>183.10469999999998</v>
      </c>
      <c r="FL42" s="476">
        <f>[3]Fleisch!FL26</f>
        <v>8.6633999999999993</v>
      </c>
      <c r="FM42" s="476">
        <f>[3]Fleisch!FM26</f>
        <v>385.5</v>
      </c>
    </row>
    <row r="43" spans="1:169" x14ac:dyDescent="0.2">
      <c r="A43" s="250"/>
      <c r="B43" s="218">
        <f t="shared" si="27"/>
        <v>44743</v>
      </c>
      <c r="C43" s="621">
        <f>[3]Fleisch!$A37</f>
        <v>44440</v>
      </c>
      <c r="D43" s="466">
        <f>[3]Fleisch!D38</f>
        <v>10.3</v>
      </c>
      <c r="E43" s="466">
        <f>[3]Fleisch!E38</f>
        <v>10.3</v>
      </c>
      <c r="F43" s="448">
        <f>[3]Fleisch!$J38</f>
        <v>12.7</v>
      </c>
      <c r="G43" s="448"/>
      <c r="H43" s="466">
        <f>[3]Fleisch!$L38</f>
        <v>13.3</v>
      </c>
      <c r="I43" s="466"/>
      <c r="J43" s="448"/>
      <c r="K43" s="448">
        <f>[3]Fleisch!F38</f>
        <v>16.574999999999999</v>
      </c>
      <c r="L43" s="448">
        <f>[3]Fleisch!G38</f>
        <v>15.6225</v>
      </c>
      <c r="M43" s="448"/>
      <c r="N43" s="466">
        <f>[3]Fleisch!B38</f>
        <v>7.6</v>
      </c>
      <c r="O43" s="466">
        <f>[3]Fleisch!C38</f>
        <v>4.125</v>
      </c>
      <c r="P43" s="448"/>
      <c r="Q43" s="448">
        <f>[3]Fleisch!H38</f>
        <v>16.074999999999999</v>
      </c>
      <c r="R43" s="448">
        <f>[3]Fleisch!I38</f>
        <v>14.5875</v>
      </c>
      <c r="S43" s="448"/>
      <c r="T43" s="448"/>
      <c r="U43" s="218">
        <f>[3]Fleisch!$A27</f>
        <v>44743</v>
      </c>
      <c r="V43" s="450" t="str">
        <f>'Gemüse Daten'!CZ42</f>
        <v>4 W 27-30/22</v>
      </c>
      <c r="W43" s="530">
        <f>[3]Fleisch!CA27</f>
        <v>43.666666666666664</v>
      </c>
      <c r="X43" s="530">
        <f>[3]Fleisch!CB27</f>
        <v>48.330526581360324</v>
      </c>
      <c r="Y43" s="531">
        <f>[3]Fleisch!CD27</f>
        <v>65.215246636771298</v>
      </c>
      <c r="Z43" s="531">
        <f>[3]Fleisch!CE27</f>
        <v>63.781653461541602</v>
      </c>
      <c r="AA43" s="530">
        <f>[3]Fleisch!CG27</f>
        <v>75.678439661798606</v>
      </c>
      <c r="AB43" s="530">
        <f>[3]Fleisch!CH27</f>
        <v>71.520812377574245</v>
      </c>
      <c r="AC43" s="532"/>
      <c r="AD43" s="531">
        <f>[3]Fleisch!CJ27</f>
        <v>66.175666605650136</v>
      </c>
      <c r="AE43" s="531">
        <f>[3]Fleisch!CK27</f>
        <v>50.36034040451387</v>
      </c>
      <c r="AF43" s="532"/>
      <c r="AG43" s="530">
        <f>[3]Fleisch!CM27</f>
        <v>51.050494287574743</v>
      </c>
      <c r="AH43" s="530">
        <f>[3]Fleisch!CN27</f>
        <v>44.94060019029687</v>
      </c>
      <c r="AI43" s="531">
        <f>[3]Fleisch!CP27</f>
        <v>82.929910541951287</v>
      </c>
      <c r="AJ43" s="531">
        <f>[3]Fleisch!CQ27</f>
        <v>49.473517381160335</v>
      </c>
      <c r="AK43" s="530">
        <f>[3]Fleisch!CS27</f>
        <v>57.86376126126126</v>
      </c>
      <c r="AL43" s="530">
        <f>[3]Fleisch!CT27</f>
        <v>68.105047966827684</v>
      </c>
      <c r="AM43" s="531">
        <f>[3]Fleisch!CV27</f>
        <v>37.688541446952122</v>
      </c>
      <c r="AN43" s="531">
        <f>[3]Fleisch!CW27</f>
        <v>30.375304094763891</v>
      </c>
      <c r="AO43" s="530">
        <f>[3]Fleisch!CY27</f>
        <v>24.473517160411344</v>
      </c>
      <c r="AP43" s="530">
        <f>[3]Fleisch!CZ27</f>
        <v>17.1767485460431</v>
      </c>
      <c r="AQ43" s="531">
        <f>[3]Fleisch!DB27</f>
        <v>28.083865474670073</v>
      </c>
      <c r="AR43" s="531">
        <f>[3]Fleisch!DC27</f>
        <v>22.344755169792688</v>
      </c>
      <c r="AS43" s="530">
        <f>[3]Fleisch!DE27</f>
        <v>32.33483822422874</v>
      </c>
      <c r="AT43" s="530">
        <f>[3]Fleisch!DF27</f>
        <v>17.412197736372523</v>
      </c>
      <c r="AU43" s="531">
        <f>[3]Fleisch!DH27</f>
        <v>57.029888289383692</v>
      </c>
      <c r="AV43" s="531">
        <f>[3]Fleisch!DI27</f>
        <v>45.720714254037887</v>
      </c>
      <c r="AW43" s="532"/>
      <c r="AX43" s="530">
        <f>[3]Fleisch!DK27</f>
        <v>20.656294627592175</v>
      </c>
      <c r="AY43" s="530">
        <f>[3]Fleisch!DL27</f>
        <v>15.636424709476962</v>
      </c>
      <c r="AZ43" s="531">
        <f>[3]Fleisch!DN27</f>
        <v>59.497468120495284</v>
      </c>
      <c r="BA43" s="531">
        <f>[3]Fleisch!DO27</f>
        <v>33.194510432887235</v>
      </c>
      <c r="BB43" s="530">
        <f>[3]Fleisch!DQ27</f>
        <v>24.167173252279635</v>
      </c>
      <c r="BC43" s="530">
        <f>[3]Fleisch!DR27</f>
        <v>19.170555931118333</v>
      </c>
      <c r="BD43" s="531">
        <f>[3]Fleisch!DT27</f>
        <v>25.064112682333498</v>
      </c>
      <c r="BE43" s="531">
        <f>[3]Fleisch!DU27</f>
        <v>14.385989374908741</v>
      </c>
      <c r="BF43" s="530">
        <f>[3]Fleisch!DW27</f>
        <v>27.684184935122669</v>
      </c>
      <c r="BG43" s="530">
        <f>[3]Fleisch!DX27</f>
        <v>20.774213511992745</v>
      </c>
      <c r="BH43" s="532"/>
      <c r="BI43" s="531">
        <f>[3]Fleisch!EJ27</f>
        <v>53.542065222227166</v>
      </c>
      <c r="BJ43" s="531">
        <f>[3]Fleisch!EK27</f>
        <v>22.975435894894485</v>
      </c>
      <c r="BK43" s="530">
        <f>[3]Fleisch!EM27</f>
        <v>16.642370149993802</v>
      </c>
      <c r="BL43" s="530">
        <f>[3]Fleisch!EN27</f>
        <v>9.2949384380218074</v>
      </c>
      <c r="BM43" s="531">
        <f>[3]Fleisch!EP27</f>
        <v>21.172576999344454</v>
      </c>
      <c r="BN43" s="531">
        <f>[3]Fleisch!EQ27</f>
        <v>11.652733154232777</v>
      </c>
      <c r="BO43" s="530">
        <f>[3]Fleisch!ES27</f>
        <v>21.647749167980383</v>
      </c>
      <c r="BP43" s="530">
        <f>[3]Fleisch!ET27</f>
        <v>9.7547782833328185</v>
      </c>
      <c r="BQ43" s="531"/>
      <c r="BR43" s="531">
        <f>[3]Fleisch!FN27</f>
        <v>28.560717375482344</v>
      </c>
      <c r="BS43" s="531">
        <f>[3]Fleisch!FO27</f>
        <v>17.17702311841763</v>
      </c>
      <c r="BT43" s="530">
        <f>[3]Fleisch!FQ27</f>
        <v>18.851730515373195</v>
      </c>
      <c r="BU43" s="530">
        <f>[3]Fleisch!FR27</f>
        <v>10.026081159173513</v>
      </c>
      <c r="BV43" s="531">
        <f>[3]Fleisch!FT27</f>
        <v>73.314580693023402</v>
      </c>
      <c r="BW43" s="531">
        <f>[3]Fleisch!FU27</f>
        <v>50.031438093438759</v>
      </c>
      <c r="BX43" s="530">
        <f>[3]Fleisch!FW27</f>
        <v>52.947138166203587</v>
      </c>
      <c r="BY43" s="530">
        <f>[3]Fleisch!FX27</f>
        <v>33.272533844572891</v>
      </c>
      <c r="BZ43" s="531">
        <f>[3]Fleisch!FZ27</f>
        <v>28.767685659411011</v>
      </c>
      <c r="CA43" s="531">
        <f>[3]Fleisch!GA27</f>
        <v>20.969899971600768</v>
      </c>
      <c r="CB43" s="530">
        <f>[3]Fleisch!GC27</f>
        <v>46.805915894511763</v>
      </c>
      <c r="CC43" s="530">
        <f>[3]Fleisch!GD27</f>
        <v>25.422048785805039</v>
      </c>
      <c r="CD43" s="531">
        <f>[3]Fleisch!GF27</f>
        <v>34.059899566309063</v>
      </c>
      <c r="CE43" s="531">
        <f>[3]Fleisch!GG27</f>
        <v>21.82707762942319</v>
      </c>
      <c r="CF43" s="530">
        <f>[3]Fleisch!GI27</f>
        <v>87.953577567119254</v>
      </c>
      <c r="CG43" s="530">
        <f>[3]Fleisch!GJ27</f>
        <v>64.219951276647947</v>
      </c>
      <c r="CH43" s="531">
        <f>[3]Fleisch!GL27</f>
        <v>20.727360824216461</v>
      </c>
      <c r="CI43" s="531">
        <f>[3]Fleisch!GM27</f>
        <v>12.538712450262567</v>
      </c>
      <c r="CJ43" s="436" t="str">
        <f t="shared" si="14"/>
        <v>4</v>
      </c>
      <c r="CK43" s="404" t="str">
        <f t="shared" si="28"/>
        <v>4 W 27-30/22</v>
      </c>
      <c r="CL43" s="467">
        <f>[3]Fleisch!GP27</f>
        <v>334.65770000000009</v>
      </c>
      <c r="CM43" s="467">
        <f>[3]Fleisch!GQ27</f>
        <v>8572.3573999999953</v>
      </c>
      <c r="CN43" s="487"/>
      <c r="CO43" s="477">
        <f>[3]Fleisch!$AH27</f>
        <v>12.9537</v>
      </c>
      <c r="CP43" s="477">
        <f>[3]Fleisch!$AM27</f>
        <v>142.09220000000002</v>
      </c>
      <c r="CQ43" s="476">
        <f>[3]Fleisch!AS27</f>
        <v>0.35399999999999998</v>
      </c>
      <c r="CR43" s="476">
        <f>[3]Fleisch!AT27</f>
        <v>12.683700000000002</v>
      </c>
      <c r="CS43" s="477">
        <f>[3]Fleisch!AU27</f>
        <v>0.223</v>
      </c>
      <c r="CT43" s="477">
        <f>[3]Fleisch!AV27</f>
        <v>12.2301</v>
      </c>
      <c r="CU43" s="476">
        <f>[3]Fleisch!AW27</f>
        <v>2.6019999999999999</v>
      </c>
      <c r="CV43" s="476">
        <f>[3]Fleisch!AX27</f>
        <v>30.2224</v>
      </c>
      <c r="CW43" s="487"/>
      <c r="CX43" s="477">
        <f>[3]Fleisch!AL27</f>
        <v>6.3603000000000005</v>
      </c>
      <c r="CY43" s="477">
        <f>[3]Fleisch!AQ27</f>
        <v>188.7927</v>
      </c>
      <c r="CZ43" s="476">
        <f>[3]Fleisch!AY27</f>
        <v>1.6389</v>
      </c>
      <c r="DA43" s="476">
        <f>[3]Fleisch!AZ27</f>
        <v>39.682199999999995</v>
      </c>
      <c r="DB43" s="487"/>
      <c r="DC43" s="477">
        <f>[3]Fleisch!$AI27</f>
        <v>150.12930000000003</v>
      </c>
      <c r="DD43" s="477">
        <f>[3]Fleisch!$AN27</f>
        <v>1609.3707000000004</v>
      </c>
      <c r="DE43" s="476">
        <f>[3]Fleisch!BA27</f>
        <v>3.3786</v>
      </c>
      <c r="DF43" s="476">
        <f>[3]Fleisch!BB27</f>
        <v>79.454800000000006</v>
      </c>
      <c r="DG43" s="477">
        <f>[3]Fleisch!BC27</f>
        <v>5.9581000000000008</v>
      </c>
      <c r="DH43" s="477">
        <f>[3]Fleisch!BD27</f>
        <v>114.26739999999999</v>
      </c>
      <c r="DI43" s="476">
        <f>[3]Fleisch!BE27</f>
        <v>4.4400000000000004</v>
      </c>
      <c r="DJ43" s="476">
        <f>[3]Fleisch!BF27</f>
        <v>56.987300000000005</v>
      </c>
      <c r="DK43" s="477">
        <f>[3]Fleisch!BG27</f>
        <v>7.5855999999999995</v>
      </c>
      <c r="DL43" s="477">
        <f>[3]Fleisch!BH27</f>
        <v>39.584699999999998</v>
      </c>
      <c r="DM43" s="476">
        <f>[3]Fleisch!BI27</f>
        <v>88.753699999999995</v>
      </c>
      <c r="DN43" s="476">
        <f>[3]Fleisch!BJ27</f>
        <v>809.68700000000001</v>
      </c>
      <c r="DO43" s="477">
        <f>[3]Fleisch!BK27</f>
        <v>5.1678000000000006</v>
      </c>
      <c r="DP43" s="477">
        <f>[3]Fleisch!BL27</f>
        <v>61.569199999999995</v>
      </c>
      <c r="DQ43" s="476">
        <f>[3]Fleisch!BM27</f>
        <v>1.329</v>
      </c>
      <c r="DR43" s="476">
        <f>[3]Fleisch!BN27</f>
        <v>63.438000000000002</v>
      </c>
      <c r="DS43" s="477">
        <f>[3]Fleisch!BO27</f>
        <v>13.159000000000001</v>
      </c>
      <c r="DT43" s="477">
        <f>[3]Fleisch!BP27</f>
        <v>193.9254</v>
      </c>
      <c r="DU43" s="487"/>
      <c r="DV43" s="476">
        <f>[3]Fleisch!$AJ27</f>
        <v>50.663000000000011</v>
      </c>
      <c r="DW43" s="476">
        <f>[3]Fleisch!$AO27</f>
        <v>2073.9598000000001</v>
      </c>
      <c r="DX43" s="477">
        <f>[3]Fleisch!BQ27</f>
        <v>4.9717000000000002</v>
      </c>
      <c r="DY43" s="477">
        <f>[3]Fleisch!BR27</f>
        <v>263.17190000000005</v>
      </c>
      <c r="DZ43" s="476">
        <f>[3]Fleisch!BS27</f>
        <v>2.7055000000000002</v>
      </c>
      <c r="EA43" s="476">
        <f>[3]Fleisch!BT27</f>
        <v>109.2363</v>
      </c>
      <c r="EB43" s="477">
        <f>[3]Fleisch!BU27</f>
        <v>1.645</v>
      </c>
      <c r="EC43" s="477">
        <f>[3]Fleisch!BV27</f>
        <v>41.86310000000001</v>
      </c>
      <c r="ED43" s="476">
        <f>[3]Fleisch!BW27</f>
        <v>10.770100000000001</v>
      </c>
      <c r="EE43" s="476">
        <f>[3]Fleisch!BX27</f>
        <v>302.71740000000005</v>
      </c>
      <c r="EF43" s="477">
        <f>[3]Fleisch!BY27</f>
        <v>14.396400000000002</v>
      </c>
      <c r="EG43" s="477">
        <f>[3]Fleisch!BZ27</f>
        <v>731.49239999999998</v>
      </c>
      <c r="EH43" s="487"/>
      <c r="EI43" s="476">
        <f>[3]Fleisch!$AK27</f>
        <v>86.978300000000004</v>
      </c>
      <c r="EJ43" s="476">
        <f>[3]Fleisch!$AP27</f>
        <v>3754.7515000000003</v>
      </c>
      <c r="EK43" s="477">
        <f>[3]Fleisch!DZ27</f>
        <v>22.477</v>
      </c>
      <c r="EL43" s="477">
        <f>[3]Fleisch!EA27</f>
        <v>1240.9815000000001</v>
      </c>
      <c r="EM43" s="476">
        <f>[3]Fleisch!EB27</f>
        <v>8.0670000000000002</v>
      </c>
      <c r="EN43" s="476">
        <f>[3]Fleisch!EC27</f>
        <v>365.4366</v>
      </c>
      <c r="EO43" s="477">
        <f>[3]Fleisch!ED27</f>
        <v>36.763300000000001</v>
      </c>
      <c r="EP43" s="477">
        <f>[3]Fleisch!EE27</f>
        <v>775.09529999999995</v>
      </c>
      <c r="EQ43" s="476">
        <f>[3]Fleisch!EF27</f>
        <v>11.418000000000001</v>
      </c>
      <c r="ER43" s="476">
        <f>[3]Fleisch!EG27</f>
        <v>685.0995999999999</v>
      </c>
      <c r="ES43" s="479"/>
      <c r="ET43" s="477">
        <f>[3]Fleisch!GR27</f>
        <v>174.37810000000002</v>
      </c>
      <c r="EU43" s="477">
        <f>[3]Fleisch!GS27</f>
        <v>6802.7479000000012</v>
      </c>
      <c r="EV43" s="476">
        <f>[3]Fleisch!EV27</f>
        <v>7.2821000000000007</v>
      </c>
      <c r="EW43" s="476">
        <f>[3]Fleisch!EW27</f>
        <v>656.93510000000026</v>
      </c>
      <c r="EX43" s="477">
        <f>[3]Fleisch!EX27</f>
        <v>29.089600000000001</v>
      </c>
      <c r="EY43" s="477">
        <f>[3]Fleisch!EY27</f>
        <v>1061.8048000000001</v>
      </c>
      <c r="EZ43" s="476">
        <f>[3]Fleisch!EZ27</f>
        <v>6.4702000000000002</v>
      </c>
      <c r="FA43" s="476">
        <f>[3]Fleisch!FA27</f>
        <v>276.29220000000004</v>
      </c>
      <c r="FB43" s="477">
        <f>[3]Fleisch!FB27</f>
        <v>9.8975000000000009</v>
      </c>
      <c r="FC43" s="477">
        <f>[3]Fleisch!FC27</f>
        <v>615.49749999999983</v>
      </c>
      <c r="FD43" s="476">
        <f>[3]Fleisch!FD27</f>
        <v>1.2496</v>
      </c>
      <c r="FE43" s="476">
        <f>[3]Fleisch!FE27</f>
        <v>95.073000000000008</v>
      </c>
      <c r="FF43" s="477">
        <f>[3]Fleisch!FF27</f>
        <v>19.641999999999999</v>
      </c>
      <c r="FG43" s="477">
        <f>[3]Fleisch!FG27</f>
        <v>733.92250000000013</v>
      </c>
      <c r="FH43" s="476">
        <f>[3]Fleisch!FH27</f>
        <v>21.905000000000005</v>
      </c>
      <c r="FI43" s="476">
        <f>[3]Fleisch!FI27</f>
        <v>440.92560000000003</v>
      </c>
      <c r="FJ43" s="477">
        <f>[3]Fleisch!FJ27</f>
        <v>13.3233</v>
      </c>
      <c r="FK43" s="477">
        <f>[3]Fleisch!FK27</f>
        <v>197.6465</v>
      </c>
      <c r="FL43" s="476">
        <f>[3]Fleisch!FL27</f>
        <v>11.7639</v>
      </c>
      <c r="FM43" s="476">
        <f>[3]Fleisch!FM27</f>
        <v>364.36340000000001</v>
      </c>
    </row>
    <row r="44" spans="1:169" x14ac:dyDescent="0.2">
      <c r="A44" s="250"/>
      <c r="B44" s="218">
        <f t="shared" si="27"/>
        <v>44713</v>
      </c>
      <c r="C44" s="621">
        <f>[3]Fleisch!$A38</f>
        <v>44409</v>
      </c>
      <c r="D44" s="466">
        <f>[3]Fleisch!D39</f>
        <v>10.3</v>
      </c>
      <c r="E44" s="466">
        <f>[3]Fleisch!E39</f>
        <v>10.308000000000002</v>
      </c>
      <c r="F44" s="448">
        <f>[3]Fleisch!$J39</f>
        <v>12.7</v>
      </c>
      <c r="G44" s="448"/>
      <c r="H44" s="466">
        <f>[3]Fleisch!$L39</f>
        <v>13.1</v>
      </c>
      <c r="I44" s="466"/>
      <c r="J44" s="448"/>
      <c r="K44" s="448">
        <f>[3]Fleisch!F39</f>
        <v>16.399999999999999</v>
      </c>
      <c r="L44" s="448">
        <f>[3]Fleisch!G39</f>
        <v>15.553999999999998</v>
      </c>
      <c r="M44" s="448"/>
      <c r="N44" s="466">
        <f>[3]Fleisch!B39</f>
        <v>7.6</v>
      </c>
      <c r="O44" s="466">
        <f>[3]Fleisch!C39</f>
        <v>4.2700000000000005</v>
      </c>
      <c r="P44" s="448"/>
      <c r="Q44" s="448">
        <f>[3]Fleisch!H39</f>
        <v>16.3</v>
      </c>
      <c r="R44" s="448">
        <f>[3]Fleisch!I39</f>
        <v>14.707999999999998</v>
      </c>
      <c r="S44" s="448"/>
      <c r="T44" s="448"/>
      <c r="U44" s="218">
        <f>[3]Fleisch!$A28</f>
        <v>44713</v>
      </c>
      <c r="V44" s="450" t="str">
        <f>'Gemüse Daten'!CZ43</f>
        <v>5 W 22-26/22</v>
      </c>
      <c r="W44" s="530">
        <f>[3]Fleisch!CA28</f>
        <v>45.272897196261681</v>
      </c>
      <c r="X44" s="530">
        <f>[3]Fleisch!CB28</f>
        <v>46.266364509354915</v>
      </c>
      <c r="Y44" s="531">
        <f>[3]Fleisch!CD28</f>
        <v>63.436827956989248</v>
      </c>
      <c r="Z44" s="531">
        <f>[3]Fleisch!CE28</f>
        <v>64.918991250029791</v>
      </c>
      <c r="AA44" s="530">
        <f>[3]Fleisch!CG28</f>
        <v>80.852732704586742</v>
      </c>
      <c r="AB44" s="530">
        <f>[3]Fleisch!CH28</f>
        <v>70.780716241747513</v>
      </c>
      <c r="AC44" s="532"/>
      <c r="AD44" s="531">
        <f>[3]Fleisch!CJ28</f>
        <v>55.196985815602844</v>
      </c>
      <c r="AE44" s="531">
        <f>[3]Fleisch!CK28</f>
        <v>40.619953837204214</v>
      </c>
      <c r="AF44" s="532"/>
      <c r="AG44" s="530">
        <f>[3]Fleisch!CM28</f>
        <v>49.579082155296042</v>
      </c>
      <c r="AH44" s="530">
        <f>[3]Fleisch!CN28</f>
        <v>42.932748594805425</v>
      </c>
      <c r="AI44" s="531">
        <f>[3]Fleisch!CP28</f>
        <v>65.889377167120955</v>
      </c>
      <c r="AJ44" s="531">
        <f>[3]Fleisch!CQ28</f>
        <v>50.178093259653991</v>
      </c>
      <c r="AK44" s="530">
        <f>[3]Fleisch!CS28</f>
        <v>55.602270679401705</v>
      </c>
      <c r="AL44" s="530">
        <f>[3]Fleisch!CT28</f>
        <v>60.188966130598331</v>
      </c>
      <c r="AM44" s="531">
        <f>[3]Fleisch!CV28</f>
        <v>38.365102166726516</v>
      </c>
      <c r="AN44" s="531">
        <f>[3]Fleisch!CW28</f>
        <v>29.924851579562581</v>
      </c>
      <c r="AO44" s="530">
        <f>[3]Fleisch!CY28</f>
        <v>24.757531618739591</v>
      </c>
      <c r="AP44" s="530">
        <f>[3]Fleisch!CZ28</f>
        <v>16.351578425055667</v>
      </c>
      <c r="AQ44" s="531">
        <f>[3]Fleisch!DB28</f>
        <v>28.023270659817463</v>
      </c>
      <c r="AR44" s="531">
        <f>[3]Fleisch!DC28</f>
        <v>23.281725341550544</v>
      </c>
      <c r="AS44" s="530">
        <f>[3]Fleisch!DE28</f>
        <v>30.719561688311689</v>
      </c>
      <c r="AT44" s="530">
        <f>[3]Fleisch!DF28</f>
        <v>19.544902892930736</v>
      </c>
      <c r="AU44" s="531">
        <f>[3]Fleisch!DH28</f>
        <v>45.130717677696062</v>
      </c>
      <c r="AV44" s="531">
        <f>[3]Fleisch!DI28</f>
        <v>45.627949740304004</v>
      </c>
      <c r="AW44" s="532"/>
      <c r="AX44" s="530">
        <f>[3]Fleisch!DK28</f>
        <v>19.816077018486798</v>
      </c>
      <c r="AY44" s="530">
        <f>[3]Fleisch!DL28</f>
        <v>17.364450350970813</v>
      </c>
      <c r="AZ44" s="531">
        <f>[3]Fleisch!DN28</f>
        <v>57.018084357572143</v>
      </c>
      <c r="BA44" s="531">
        <f>[3]Fleisch!DO28</f>
        <v>32.921117132748357</v>
      </c>
      <c r="BB44" s="530">
        <f>[3]Fleisch!DQ28</f>
        <v>25.347665615991811</v>
      </c>
      <c r="BC44" s="530">
        <f>[3]Fleisch!DR28</f>
        <v>19.165614570508353</v>
      </c>
      <c r="BD44" s="531">
        <f>[3]Fleisch!DT28</f>
        <v>23.827986934398712</v>
      </c>
      <c r="BE44" s="531">
        <f>[3]Fleisch!DU28</f>
        <v>14.9055921274349</v>
      </c>
      <c r="BF44" s="530">
        <f>[3]Fleisch!DW28</f>
        <v>30.667790879251818</v>
      </c>
      <c r="BG44" s="530">
        <f>[3]Fleisch!DX28</f>
        <v>20.705736899857925</v>
      </c>
      <c r="BH44" s="532"/>
      <c r="BI44" s="531">
        <f>[3]Fleisch!EJ28</f>
        <v>55.555963606286184</v>
      </c>
      <c r="BJ44" s="531">
        <f>[3]Fleisch!EK28</f>
        <v>21.872421924352079</v>
      </c>
      <c r="BK44" s="530">
        <f>[3]Fleisch!EM28</f>
        <v>20.46383826879271</v>
      </c>
      <c r="BL44" s="530">
        <f>[3]Fleisch!EN28</f>
        <v>9.7834191185340611</v>
      </c>
      <c r="BM44" s="531">
        <f>[3]Fleisch!EP28</f>
        <v>18.262004751880955</v>
      </c>
      <c r="BN44" s="531">
        <f>[3]Fleisch!EQ28</f>
        <v>11.139257345896848</v>
      </c>
      <c r="BO44" s="530">
        <f>[3]Fleisch!ES28</f>
        <v>19.96048372290775</v>
      </c>
      <c r="BP44" s="530">
        <f>[3]Fleisch!ET28</f>
        <v>9.2172675958003119</v>
      </c>
      <c r="BQ44" s="531"/>
      <c r="BR44" s="531">
        <f>[3]Fleisch!FN28</f>
        <v>29.445951365728032</v>
      </c>
      <c r="BS44" s="531">
        <f>[3]Fleisch!FO28</f>
        <v>17.272757392465156</v>
      </c>
      <c r="BT44" s="530">
        <f>[3]Fleisch!FQ28</f>
        <v>19.662608905894626</v>
      </c>
      <c r="BU44" s="530">
        <f>[3]Fleisch!FR28</f>
        <v>10.605625866855236</v>
      </c>
      <c r="BV44" s="531">
        <f>[3]Fleisch!FT28</f>
        <v>68.663114734172296</v>
      </c>
      <c r="BW44" s="531">
        <f>[3]Fleisch!FU28</f>
        <v>48.708909255325551</v>
      </c>
      <c r="BX44" s="530">
        <f>[3]Fleisch!FW28</f>
        <v>53.378130782447784</v>
      </c>
      <c r="BY44" s="530">
        <f>[3]Fleisch!FX28</f>
        <v>33.326652937574558</v>
      </c>
      <c r="BZ44" s="531">
        <f>[3]Fleisch!FZ28</f>
        <v>23.710987442922374</v>
      </c>
      <c r="CA44" s="531">
        <f>[3]Fleisch!GA28</f>
        <v>20.230018882894747</v>
      </c>
      <c r="CB44" s="530">
        <f>[3]Fleisch!GC28</f>
        <v>48.299522774796777</v>
      </c>
      <c r="CC44" s="530">
        <f>[3]Fleisch!GD28</f>
        <v>25.868563374873823</v>
      </c>
      <c r="CD44" s="531">
        <f>[3]Fleisch!GF28</f>
        <v>35.583888737387518</v>
      </c>
      <c r="CE44" s="531">
        <f>[3]Fleisch!GG28</f>
        <v>22.027633642419389</v>
      </c>
      <c r="CF44" s="530">
        <f>[3]Fleisch!GI28</f>
        <v>83.192866673020106</v>
      </c>
      <c r="CG44" s="530">
        <f>[3]Fleisch!GJ28</f>
        <v>63.552503331437393</v>
      </c>
      <c r="CH44" s="531">
        <f>[3]Fleisch!GL28</f>
        <v>23.132981376072639</v>
      </c>
      <c r="CI44" s="531">
        <f>[3]Fleisch!GM28</f>
        <v>12.730643432985728</v>
      </c>
      <c r="CJ44" s="436" t="str">
        <f t="shared" si="14"/>
        <v>5</v>
      </c>
      <c r="CK44" s="404" t="str">
        <f t="shared" si="28"/>
        <v>5 W 22-26/22</v>
      </c>
      <c r="CL44" s="467">
        <f>[3]Fleisch!GP28</f>
        <v>510.38310000000007</v>
      </c>
      <c r="CM44" s="467">
        <f>[3]Fleisch!GQ28</f>
        <v>11832.420800000005</v>
      </c>
      <c r="CN44" s="487"/>
      <c r="CO44" s="477">
        <f>[3]Fleisch!$AH28</f>
        <v>10.4716</v>
      </c>
      <c r="CP44" s="477">
        <f>[3]Fleisch!$AM28</f>
        <v>193.2242</v>
      </c>
      <c r="CQ44" s="476">
        <f>[3]Fleisch!AS28</f>
        <v>0.53500000000000003</v>
      </c>
      <c r="CR44" s="476">
        <f>[3]Fleisch!AT28</f>
        <v>18.9526</v>
      </c>
      <c r="CS44" s="477">
        <f>[3]Fleisch!AU28</f>
        <v>0.74399999999999999</v>
      </c>
      <c r="CT44" s="477">
        <f>[3]Fleisch!AV28</f>
        <v>16.777200000000001</v>
      </c>
      <c r="CU44" s="476">
        <f>[3]Fleisch!AW28</f>
        <v>3.4141999999999997</v>
      </c>
      <c r="CV44" s="476">
        <f>[3]Fleisch!AX28</f>
        <v>47.106999999999999</v>
      </c>
      <c r="CW44" s="487"/>
      <c r="CX44" s="477">
        <f>[3]Fleisch!AL28</f>
        <v>19.637700000000002</v>
      </c>
      <c r="CY44" s="477">
        <f>[3]Fleisch!AQ28</f>
        <v>265.95179999999999</v>
      </c>
      <c r="CZ44" s="476">
        <f>[3]Fleisch!AY28</f>
        <v>5.0760000000000005</v>
      </c>
      <c r="DA44" s="476">
        <f>[3]Fleisch!AZ28</f>
        <v>79.9345</v>
      </c>
      <c r="DB44" s="487"/>
      <c r="DC44" s="477">
        <f>[3]Fleisch!$AI28</f>
        <v>238.81769999999997</v>
      </c>
      <c r="DD44" s="477">
        <f>[3]Fleisch!$AN28</f>
        <v>2237.5116000000003</v>
      </c>
      <c r="DE44" s="476">
        <f>[3]Fleisch!BA28</f>
        <v>5.8571999999999997</v>
      </c>
      <c r="DF44" s="476">
        <f>[3]Fleisch!BB28</f>
        <v>108.11669999999999</v>
      </c>
      <c r="DG44" s="477">
        <f>[3]Fleisch!BC28</f>
        <v>16.179300000000001</v>
      </c>
      <c r="DH44" s="477">
        <f>[3]Fleisch!BD28</f>
        <v>121.789</v>
      </c>
      <c r="DI44" s="476">
        <f>[3]Fleisch!BE28</f>
        <v>6.6587999999999994</v>
      </c>
      <c r="DJ44" s="476">
        <f>[3]Fleisch!BF28</f>
        <v>73.535399999999996</v>
      </c>
      <c r="DK44" s="477">
        <f>[3]Fleisch!BG28</f>
        <v>10.8597</v>
      </c>
      <c r="DL44" s="477">
        <f>[3]Fleisch!BH28</f>
        <v>65.018000000000001</v>
      </c>
      <c r="DM44" s="476">
        <f>[3]Fleisch!BI28</f>
        <v>140.12260000000001</v>
      </c>
      <c r="DN44" s="476">
        <f>[3]Fleisch!BJ28</f>
        <v>1225.3195000000001</v>
      </c>
      <c r="DO44" s="477">
        <f>[3]Fleisch!BK28</f>
        <v>10.025500000000001</v>
      </c>
      <c r="DP44" s="477">
        <f>[3]Fleisch!BL28</f>
        <v>73.341999999999999</v>
      </c>
      <c r="DQ44" s="476">
        <f>[3]Fleisch!BM28</f>
        <v>2.464</v>
      </c>
      <c r="DR44" s="476">
        <f>[3]Fleisch!BN28</f>
        <v>61.633000000000003</v>
      </c>
      <c r="DS44" s="477">
        <f>[3]Fleisch!BO28</f>
        <v>26.112000000000005</v>
      </c>
      <c r="DT44" s="477">
        <f>[3]Fleisch!BP28</f>
        <v>229.71090000000004</v>
      </c>
      <c r="DU44" s="487"/>
      <c r="DV44" s="476">
        <f>[3]Fleisch!$AJ28</f>
        <v>82.4392</v>
      </c>
      <c r="DW44" s="476">
        <f>[3]Fleisch!$AO28</f>
        <v>2737.8250999999996</v>
      </c>
      <c r="DX44" s="477">
        <f>[3]Fleisch!BQ28</f>
        <v>5.0792999999999999</v>
      </c>
      <c r="DY44" s="477">
        <f>[3]Fleisch!BR28</f>
        <v>311.82080000000002</v>
      </c>
      <c r="DZ44" s="476">
        <f>[3]Fleisch!BS28</f>
        <v>3.6938000000000004</v>
      </c>
      <c r="EA44" s="476">
        <f>[3]Fleisch!BT28</f>
        <v>133.94290000000001</v>
      </c>
      <c r="EB44" s="477">
        <f>[3]Fleisch!BU28</f>
        <v>3.7118999999999995</v>
      </c>
      <c r="EC44" s="477">
        <f>[3]Fleisch!BV28</f>
        <v>65.139800000000008</v>
      </c>
      <c r="ED44" s="476">
        <f>[3]Fleisch!BW28</f>
        <v>15.368600000000001</v>
      </c>
      <c r="EE44" s="476">
        <f>[3]Fleisch!BX28</f>
        <v>405.03190000000001</v>
      </c>
      <c r="EF44" s="477">
        <f>[3]Fleisch!BY28</f>
        <v>23.245900000000002</v>
      </c>
      <c r="EG44" s="477">
        <f>[3]Fleisch!BZ28</f>
        <v>946.77790000000005</v>
      </c>
      <c r="EH44" s="487"/>
      <c r="EI44" s="476">
        <f>[3]Fleisch!$AK28</f>
        <v>127.60300000000001</v>
      </c>
      <c r="EJ44" s="476">
        <f>[3]Fleisch!$AP28</f>
        <v>5248.3308000000015</v>
      </c>
      <c r="EK44" s="477">
        <f>[3]Fleisch!DZ28</f>
        <v>30.225000000000001</v>
      </c>
      <c r="EL44" s="477">
        <f>[3]Fleisch!EA28</f>
        <v>1875.3959</v>
      </c>
      <c r="EM44" s="476">
        <f>[3]Fleisch!EB28</f>
        <v>7.024</v>
      </c>
      <c r="EN44" s="476">
        <f>[3]Fleisch!EC28</f>
        <v>489.08980000000003</v>
      </c>
      <c r="EO44" s="477">
        <f>[3]Fleisch!ED28</f>
        <v>57.577199999999998</v>
      </c>
      <c r="EP44" s="477">
        <f>[3]Fleisch!EE28</f>
        <v>1071.9929999999999</v>
      </c>
      <c r="EQ44" s="476">
        <f>[3]Fleisch!EF28</f>
        <v>20.697800000000001</v>
      </c>
      <c r="ER44" s="476">
        <f>[3]Fleisch!EG28</f>
        <v>967.94830000000002</v>
      </c>
      <c r="ES44" s="479"/>
      <c r="ET44" s="477">
        <f>[3]Fleisch!GR28</f>
        <v>239.09250000000003</v>
      </c>
      <c r="EU44" s="477">
        <f>[3]Fleisch!GS28</f>
        <v>8587.0573999999979</v>
      </c>
      <c r="EV44" s="476">
        <f>[3]Fleisch!EV28</f>
        <v>9.4748000000000019</v>
      </c>
      <c r="EW44" s="476">
        <f>[3]Fleisch!EW28</f>
        <v>911.21159999999998</v>
      </c>
      <c r="EX44" s="477">
        <f>[3]Fleisch!EX28</f>
        <v>35.569699999999997</v>
      </c>
      <c r="EY44" s="477">
        <f>[3]Fleisch!EY28</f>
        <v>1190.8706999999999</v>
      </c>
      <c r="EZ44" s="476">
        <f>[3]Fleisch!EZ28</f>
        <v>12.3407</v>
      </c>
      <c r="FA44" s="476">
        <f>[3]Fleisch!FA28</f>
        <v>333.63170000000002</v>
      </c>
      <c r="FB44" s="477">
        <f>[3]Fleisch!FB28</f>
        <v>12.105600000000001</v>
      </c>
      <c r="FC44" s="477">
        <f>[3]Fleisch!FC28</f>
        <v>795.00280000000009</v>
      </c>
      <c r="FD44" s="476">
        <f>[3]Fleisch!FD28</f>
        <v>3.504</v>
      </c>
      <c r="FE44" s="476">
        <f>[3]Fleisch!FE28</f>
        <v>111.79430000000001</v>
      </c>
      <c r="FF44" s="477">
        <f>[3]Fleisch!FF28</f>
        <v>29.315300000000001</v>
      </c>
      <c r="FG44" s="477">
        <f>[3]Fleisch!FG28</f>
        <v>968.85400000000004</v>
      </c>
      <c r="FH44" s="476">
        <f>[3]Fleisch!FH28</f>
        <v>27.502500000000001</v>
      </c>
      <c r="FI44" s="476">
        <f>[3]Fleisch!FI28</f>
        <v>550.2351000000001</v>
      </c>
      <c r="FJ44" s="477">
        <f>[3]Fleisch!FJ28</f>
        <v>25.183200000000003</v>
      </c>
      <c r="FK44" s="477">
        <f>[3]Fleisch!FK28</f>
        <v>246.66529999999997</v>
      </c>
      <c r="FL44" s="476">
        <f>[3]Fleisch!FL28</f>
        <v>11.6302</v>
      </c>
      <c r="FM44" s="476">
        <f>[3]Fleisch!FM28</f>
        <v>506.27650000000006</v>
      </c>
    </row>
    <row r="45" spans="1:169" x14ac:dyDescent="0.2">
      <c r="A45" s="250"/>
      <c r="B45" s="218">
        <f t="shared" si="27"/>
        <v>44682</v>
      </c>
      <c r="C45" s="621">
        <f>[3]Fleisch!$A39</f>
        <v>44378</v>
      </c>
      <c r="D45" s="466">
        <f>[3]Fleisch!D40</f>
        <v>10.225</v>
      </c>
      <c r="E45" s="466">
        <f>[3]Fleisch!E40</f>
        <v>10.225</v>
      </c>
      <c r="F45" s="448">
        <f>[3]Fleisch!$J40</f>
        <v>12.625</v>
      </c>
      <c r="G45" s="448"/>
      <c r="H45" s="466">
        <f>[3]Fleisch!$L40</f>
        <v>12.724999999999998</v>
      </c>
      <c r="I45" s="466"/>
      <c r="J45" s="448"/>
      <c r="K45" s="448">
        <f>[3]Fleisch!F40</f>
        <v>15.4</v>
      </c>
      <c r="L45" s="448">
        <f>[3]Fleisch!G40</f>
        <v>14.7225</v>
      </c>
      <c r="M45" s="448"/>
      <c r="N45" s="466">
        <f>[3]Fleisch!B40</f>
        <v>7.6</v>
      </c>
      <c r="O45" s="466">
        <f>[3]Fleisch!C40</f>
        <v>4.75</v>
      </c>
      <c r="P45" s="448"/>
      <c r="Q45" s="448">
        <f>[3]Fleisch!H40</f>
        <v>16.3</v>
      </c>
      <c r="R45" s="448">
        <f>[3]Fleisch!I40</f>
        <v>14.7075</v>
      </c>
      <c r="S45" s="448"/>
      <c r="T45" s="448"/>
      <c r="U45" s="218">
        <f>[3]Fleisch!$A29</f>
        <v>44682</v>
      </c>
      <c r="V45" s="450" t="str">
        <f>'Gemüse Daten'!CZ44</f>
        <v>4 W 18-21/22</v>
      </c>
      <c r="W45" s="530">
        <f>[3]Fleisch!CA29</f>
        <v>55.28126846562931</v>
      </c>
      <c r="X45" s="530">
        <f>[3]Fleisch!CB29</f>
        <v>41.928160013910464</v>
      </c>
      <c r="Y45" s="531">
        <f>[3]Fleisch!CD29</f>
        <v>52.977057171620835</v>
      </c>
      <c r="Z45" s="531">
        <f>[3]Fleisch!CE29</f>
        <v>66.021377166784461</v>
      </c>
      <c r="AA45" s="530">
        <f>[3]Fleisch!CG29</f>
        <v>75.172948733486848</v>
      </c>
      <c r="AB45" s="530">
        <f>[3]Fleisch!CH29</f>
        <v>70.037192627457884</v>
      </c>
      <c r="AC45" s="532"/>
      <c r="AD45" s="531">
        <f>[3]Fleisch!CJ29</f>
        <v>69.578389488956958</v>
      </c>
      <c r="AE45" s="531">
        <f>[3]Fleisch!CK29</f>
        <v>50.736667556131593</v>
      </c>
      <c r="AF45" s="532"/>
      <c r="AG45" s="530">
        <f>[3]Fleisch!CM29</f>
        <v>66.271167474822832</v>
      </c>
      <c r="AH45" s="530">
        <f>[3]Fleisch!CN29</f>
        <v>44.247923617334237</v>
      </c>
      <c r="AI45" s="531">
        <f>[3]Fleisch!CP29</f>
        <v>61.329695702142203</v>
      </c>
      <c r="AJ45" s="531">
        <f>[3]Fleisch!CQ29</f>
        <v>51.556274527568632</v>
      </c>
      <c r="AK45" s="530">
        <f>[3]Fleisch!CS29</f>
        <v>48.137027563290381</v>
      </c>
      <c r="AL45" s="530">
        <f>[3]Fleisch!CT29</f>
        <v>65.390895403718304</v>
      </c>
      <c r="AM45" s="531">
        <f>[3]Fleisch!CV29</f>
        <v>37.226562875402429</v>
      </c>
      <c r="AN45" s="531">
        <f>[3]Fleisch!CW29</f>
        <v>30.200621222481011</v>
      </c>
      <c r="AO45" s="530">
        <f>[3]Fleisch!CY29</f>
        <v>21.896185456743599</v>
      </c>
      <c r="AP45" s="530">
        <f>[3]Fleisch!CZ29</f>
        <v>16.109108040137226</v>
      </c>
      <c r="AQ45" s="531">
        <f>[3]Fleisch!DB29</f>
        <v>25.89582050755866</v>
      </c>
      <c r="AR45" s="531">
        <f>[3]Fleisch!DC29</f>
        <v>23.130024136845421</v>
      </c>
      <c r="AS45" s="530">
        <f>[3]Fleisch!DE29</f>
        <v>31.991869918699187</v>
      </c>
      <c r="AT45" s="530">
        <f>[3]Fleisch!DF29</f>
        <v>19.385296105432118</v>
      </c>
      <c r="AU45" s="531">
        <f>[3]Fleisch!DH29</f>
        <v>61.44608822042467</v>
      </c>
      <c r="AV45" s="531">
        <f>[3]Fleisch!DI29</f>
        <v>47.188193238863278</v>
      </c>
      <c r="AW45" s="532"/>
      <c r="AX45" s="530">
        <f>[3]Fleisch!DK29</f>
        <v>18.709279206072029</v>
      </c>
      <c r="AY45" s="530">
        <f>[3]Fleisch!DL29</f>
        <v>15.014030120989339</v>
      </c>
      <c r="AZ45" s="531">
        <f>[3]Fleisch!DN29</f>
        <v>30.854804633993457</v>
      </c>
      <c r="BA45" s="531">
        <f>[3]Fleisch!DO29</f>
        <v>31.347972841870956</v>
      </c>
      <c r="BB45" s="530">
        <f>[3]Fleisch!DQ29</f>
        <v>23.927332727211503</v>
      </c>
      <c r="BC45" s="530">
        <f>[3]Fleisch!DR29</f>
        <v>18.954853991501672</v>
      </c>
      <c r="BD45" s="531">
        <f>[3]Fleisch!DT29</f>
        <v>27.000682007156403</v>
      </c>
      <c r="BE45" s="531">
        <f>[3]Fleisch!DU29</f>
        <v>15.206526248631919</v>
      </c>
      <c r="BF45" s="530">
        <f>[3]Fleisch!DW29</f>
        <v>26.345005750381929</v>
      </c>
      <c r="BG45" s="530">
        <f>[3]Fleisch!DX29</f>
        <v>21.121327626633498</v>
      </c>
      <c r="BH45" s="532"/>
      <c r="BI45" s="531">
        <f>[3]Fleisch!EJ29</f>
        <v>55.807605837747211</v>
      </c>
      <c r="BJ45" s="531">
        <f>[3]Fleisch!EK29</f>
        <v>21.729907501654605</v>
      </c>
      <c r="BK45" s="530">
        <f>[3]Fleisch!EM29</f>
        <v>18.707882273342353</v>
      </c>
      <c r="BL45" s="530">
        <f>[3]Fleisch!EN29</f>
        <v>9.3733356455663497</v>
      </c>
      <c r="BM45" s="531">
        <f>[3]Fleisch!EP29</f>
        <v>16.527066947238307</v>
      </c>
      <c r="BN45" s="531">
        <f>[3]Fleisch!EQ29</f>
        <v>10.721179332531364</v>
      </c>
      <c r="BO45" s="530">
        <f>[3]Fleisch!ES29</f>
        <v>15.663792494169199</v>
      </c>
      <c r="BP45" s="530">
        <f>[3]Fleisch!ET29</f>
        <v>8.9366534668130324</v>
      </c>
      <c r="BQ45" s="531"/>
      <c r="BR45" s="531">
        <f>[3]Fleisch!FN29</f>
        <v>31.182528871779684</v>
      </c>
      <c r="BS45" s="531">
        <f>[3]Fleisch!FO29</f>
        <v>17.316987119962342</v>
      </c>
      <c r="BT45" s="530">
        <f>[3]Fleisch!FQ29</f>
        <v>18.14539470403431</v>
      </c>
      <c r="BU45" s="530">
        <f>[3]Fleisch!FR29</f>
        <v>10.396843230699281</v>
      </c>
      <c r="BV45" s="531">
        <f>[3]Fleisch!FT29</f>
        <v>73.508187686978431</v>
      </c>
      <c r="BW45" s="531">
        <f>[3]Fleisch!FU29</f>
        <v>48.527925821208925</v>
      </c>
      <c r="BX45" s="530">
        <f>[3]Fleisch!FW29</f>
        <v>52.771976301311902</v>
      </c>
      <c r="BY45" s="530">
        <f>[3]Fleisch!FX29</f>
        <v>33.23524284041936</v>
      </c>
      <c r="BZ45" s="531">
        <f>[3]Fleisch!FZ29</f>
        <v>18.184078510064591</v>
      </c>
      <c r="CA45" s="531">
        <f>[3]Fleisch!GA29</f>
        <v>20.073619474012681</v>
      </c>
      <c r="CB45" s="530">
        <f>[3]Fleisch!GC29</f>
        <v>44.953395467836252</v>
      </c>
      <c r="CC45" s="530">
        <f>[3]Fleisch!GD29</f>
        <v>26.166376457160247</v>
      </c>
      <c r="CD45" s="531">
        <f>[3]Fleisch!GF29</f>
        <v>34.293509091506436</v>
      </c>
      <c r="CE45" s="531">
        <f>[3]Fleisch!GG29</f>
        <v>22.064776819441949</v>
      </c>
      <c r="CF45" s="530">
        <f>[3]Fleisch!GI29</f>
        <v>94.118741551591611</v>
      </c>
      <c r="CG45" s="530">
        <f>[3]Fleisch!GJ29</f>
        <v>64.04348906499493</v>
      </c>
      <c r="CH45" s="531">
        <f>[3]Fleisch!GL29</f>
        <v>22.734250527259018</v>
      </c>
      <c r="CI45" s="531">
        <f>[3]Fleisch!GM29</f>
        <v>12.654598299817927</v>
      </c>
      <c r="CJ45" s="436" t="str">
        <f t="shared" si="14"/>
        <v>4</v>
      </c>
      <c r="CK45" s="404" t="str">
        <f t="shared" si="28"/>
        <v>4 W 18-21/22</v>
      </c>
      <c r="CL45" s="467">
        <f>[3]Fleisch!GP29</f>
        <v>491.81509999999997</v>
      </c>
      <c r="CM45" s="467">
        <f>[3]Fleisch!GQ29</f>
        <v>9694.330299999996</v>
      </c>
      <c r="CN45" s="487"/>
      <c r="CO45" s="477">
        <f>[3]Fleisch!$AH29</f>
        <v>10.9931</v>
      </c>
      <c r="CP45" s="477">
        <f>[3]Fleisch!$AM29</f>
        <v>187.31940000000006</v>
      </c>
      <c r="CQ45" s="476">
        <f>[3]Fleisch!AS29</f>
        <v>1.0154000000000001</v>
      </c>
      <c r="CR45" s="476">
        <f>[3]Fleisch!AT29</f>
        <v>18.403400000000001</v>
      </c>
      <c r="CS45" s="477">
        <f>[3]Fleisch!AU29</f>
        <v>3.7746000000000004</v>
      </c>
      <c r="CT45" s="477">
        <f>[3]Fleisch!AV29</f>
        <v>13.158899999999999</v>
      </c>
      <c r="CU45" s="476">
        <f>[3]Fleisch!AW29</f>
        <v>3.3004000000000002</v>
      </c>
      <c r="CV45" s="476">
        <f>[3]Fleisch!AX29</f>
        <v>40.919399999999996</v>
      </c>
      <c r="CW45" s="487"/>
      <c r="CX45" s="477">
        <f>[3]Fleisch!AL29</f>
        <v>17.031899999999997</v>
      </c>
      <c r="CY45" s="477">
        <f>[3]Fleisch!AQ29</f>
        <v>199.17270000000005</v>
      </c>
      <c r="CZ45" s="476">
        <f>[3]Fleisch!AY29</f>
        <v>2.4811999999999999</v>
      </c>
      <c r="DA45" s="476">
        <f>[3]Fleisch!AZ29</f>
        <v>44.5961</v>
      </c>
      <c r="DB45" s="487"/>
      <c r="DC45" s="477">
        <f>[3]Fleisch!$AI29</f>
        <v>225.8546</v>
      </c>
      <c r="DD45" s="477">
        <f>[3]Fleisch!$AN29</f>
        <v>1793.3481000000002</v>
      </c>
      <c r="DE45" s="476">
        <f>[3]Fleisch!BA29</f>
        <v>2.681</v>
      </c>
      <c r="DF45" s="476">
        <f>[3]Fleisch!BB29</f>
        <v>76.551400000000001</v>
      </c>
      <c r="DG45" s="477">
        <f>[3]Fleisch!BC29</f>
        <v>19.316599999999998</v>
      </c>
      <c r="DH45" s="477">
        <f>[3]Fleisch!BD29</f>
        <v>104.8565</v>
      </c>
      <c r="DI45" s="476">
        <f>[3]Fleisch!BE29</f>
        <v>4.1831000000000005</v>
      </c>
      <c r="DJ45" s="476">
        <f>[3]Fleisch!BF29</f>
        <v>59.113</v>
      </c>
      <c r="DK45" s="477">
        <f>[3]Fleisch!BG29</f>
        <v>8.3244000000000007</v>
      </c>
      <c r="DL45" s="477">
        <f>[3]Fleisch!BH29</f>
        <v>54.698600000000006</v>
      </c>
      <c r="DM45" s="476">
        <f>[3]Fleisch!BI29</f>
        <v>147.06610000000001</v>
      </c>
      <c r="DN45" s="476">
        <f>[3]Fleisch!BJ29</f>
        <v>984.92100000000005</v>
      </c>
      <c r="DO45" s="477">
        <f>[3]Fleisch!BK29</f>
        <v>13.157099999999998</v>
      </c>
      <c r="DP45" s="477">
        <f>[3]Fleisch!BL29</f>
        <v>70.514600000000002</v>
      </c>
      <c r="DQ45" s="476">
        <f>[3]Fleisch!BM29</f>
        <v>1.722</v>
      </c>
      <c r="DR45" s="476">
        <f>[3]Fleisch!BN29</f>
        <v>47.347999999999999</v>
      </c>
      <c r="DS45" s="477">
        <f>[3]Fleisch!BO29</f>
        <v>15.824</v>
      </c>
      <c r="DT45" s="477">
        <f>[3]Fleisch!BP29</f>
        <v>187.09279999999998</v>
      </c>
      <c r="DU45" s="487"/>
      <c r="DV45" s="476">
        <f>[3]Fleisch!$AJ29</f>
        <v>71.426799999999986</v>
      </c>
      <c r="DW45" s="476">
        <f>[3]Fleisch!$AO29</f>
        <v>2195.0422000000003</v>
      </c>
      <c r="DX45" s="477">
        <f>[3]Fleisch!BQ29</f>
        <v>5.7839</v>
      </c>
      <c r="DY45" s="477">
        <f>[3]Fleisch!BR29</f>
        <v>311.05220000000003</v>
      </c>
      <c r="DZ45" s="476">
        <f>[3]Fleisch!BS29</f>
        <v>12.921899999999999</v>
      </c>
      <c r="EA45" s="476">
        <f>[3]Fleisch!BT29</f>
        <v>128.84539999999998</v>
      </c>
      <c r="EB45" s="477">
        <f>[3]Fleisch!BU29</f>
        <v>2.9697</v>
      </c>
      <c r="EC45" s="477">
        <f>[3]Fleisch!BV29</f>
        <v>55.305</v>
      </c>
      <c r="ED45" s="476">
        <f>[3]Fleisch!BW29</f>
        <v>10.703700000000001</v>
      </c>
      <c r="EE45" s="476">
        <f>[3]Fleisch!BX29</f>
        <v>283.70050000000003</v>
      </c>
      <c r="EF45" s="477">
        <f>[3]Fleisch!BY29</f>
        <v>17.477100000000004</v>
      </c>
      <c r="EG45" s="477">
        <f>[3]Fleisch!BZ29</f>
        <v>730.22939999999994</v>
      </c>
      <c r="EH45" s="487"/>
      <c r="EI45" s="476">
        <f>[3]Fleisch!$AK29</f>
        <v>139.6602</v>
      </c>
      <c r="EJ45" s="476">
        <f>[3]Fleisch!$AP29</f>
        <v>4416.2307000000001</v>
      </c>
      <c r="EK45" s="477">
        <f>[3]Fleisch!DZ29</f>
        <v>26.243000000000002</v>
      </c>
      <c r="EL45" s="477">
        <f>[3]Fleisch!EA29</f>
        <v>1572.8929999999996</v>
      </c>
      <c r="EM45" s="476">
        <f>[3]Fleisch!EB29</f>
        <v>5.9119999999999999</v>
      </c>
      <c r="EN45" s="476">
        <f>[3]Fleisch!EC29</f>
        <v>391.54069999999996</v>
      </c>
      <c r="EO45" s="477">
        <f>[3]Fleisch!ED29</f>
        <v>54.365200000000002</v>
      </c>
      <c r="EP45" s="477">
        <f>[3]Fleisch!EE29</f>
        <v>1016.8328</v>
      </c>
      <c r="EQ45" s="476">
        <f>[3]Fleisch!EF29</f>
        <v>42.447000000000003</v>
      </c>
      <c r="ER45" s="476">
        <f>[3]Fleisch!EG29</f>
        <v>791.27139999999997</v>
      </c>
      <c r="ES45" s="479"/>
      <c r="ET45" s="477">
        <f>[3]Fleisch!GR29</f>
        <v>201.88090000000005</v>
      </c>
      <c r="EU45" s="477">
        <f>[3]Fleisch!GS29</f>
        <v>6904.473100000002</v>
      </c>
      <c r="EV45" s="476">
        <f>[3]Fleisch!EV29</f>
        <v>6.7540000000000004</v>
      </c>
      <c r="EW45" s="476">
        <f>[3]Fleisch!EW29</f>
        <v>726.37210000000027</v>
      </c>
      <c r="EX45" s="477">
        <f>[3]Fleisch!EX29</f>
        <v>30.079499999999999</v>
      </c>
      <c r="EY45" s="477">
        <f>[3]Fleisch!EY29</f>
        <v>932.50399999999991</v>
      </c>
      <c r="EZ45" s="476">
        <f>[3]Fleisch!EZ29</f>
        <v>7.6212</v>
      </c>
      <c r="FA45" s="476">
        <f>[3]Fleisch!FA29</f>
        <v>256.49380000000002</v>
      </c>
      <c r="FB45" s="477">
        <f>[3]Fleisch!FB29</f>
        <v>11.815</v>
      </c>
      <c r="FC45" s="477">
        <f>[3]Fleisch!FC29</f>
        <v>641.95450000000017</v>
      </c>
      <c r="FD45" s="476">
        <f>[3]Fleisch!FD29</f>
        <v>3.1893999999999996</v>
      </c>
      <c r="FE45" s="476">
        <f>[3]Fleisch!FE29</f>
        <v>108.79730000000002</v>
      </c>
      <c r="FF45" s="477">
        <f>[3]Fleisch!FF29</f>
        <v>27.36</v>
      </c>
      <c r="FG45" s="477">
        <f>[3]Fleisch!FG29</f>
        <v>781.15979999999979</v>
      </c>
      <c r="FH45" s="476">
        <f>[3]Fleisch!FH29</f>
        <v>27.393700000000003</v>
      </c>
      <c r="FI45" s="476">
        <f>[3]Fleisch!FI29</f>
        <v>470.54950000000002</v>
      </c>
      <c r="FJ45" s="477">
        <f>[3]Fleisch!FJ29</f>
        <v>11.318700000000002</v>
      </c>
      <c r="FK45" s="477">
        <f>[3]Fleisch!FK29</f>
        <v>203.2235</v>
      </c>
      <c r="FL45" s="476">
        <f>[3]Fleisch!FL29</f>
        <v>9.1511000000000013</v>
      </c>
      <c r="FM45" s="476">
        <f>[3]Fleisch!FM29</f>
        <v>397.14569999999998</v>
      </c>
    </row>
    <row r="46" spans="1:169" x14ac:dyDescent="0.2">
      <c r="A46" s="250"/>
      <c r="B46" s="218">
        <f t="shared" si="27"/>
        <v>44652</v>
      </c>
      <c r="C46" s="621">
        <f>[3]Fleisch!$A40</f>
        <v>44348</v>
      </c>
      <c r="D46" s="466">
        <f>[3]Fleisch!D41</f>
        <v>10.199999999999999</v>
      </c>
      <c r="E46" s="466">
        <f>[3]Fleisch!E41</f>
        <v>10.199999999999999</v>
      </c>
      <c r="F46" s="448">
        <f>[3]Fleisch!$J41</f>
        <v>12.6</v>
      </c>
      <c r="G46" s="448"/>
      <c r="H46" s="466">
        <f>[3]Fleisch!$L41</f>
        <v>12.6</v>
      </c>
      <c r="I46" s="466"/>
      <c r="J46" s="448"/>
      <c r="K46" s="448">
        <f>[3]Fleisch!F41</f>
        <v>14.1</v>
      </c>
      <c r="L46" s="448">
        <f>[3]Fleisch!G41</f>
        <v>13.1775</v>
      </c>
      <c r="M46" s="448"/>
      <c r="N46" s="466">
        <f>[3]Fleisch!B41</f>
        <v>7.6</v>
      </c>
      <c r="O46" s="466">
        <f>[3]Fleisch!C41</f>
        <v>4.6750000000000007</v>
      </c>
      <c r="P46" s="448"/>
      <c r="Q46" s="448">
        <f>[3]Fleisch!H41</f>
        <v>16.3</v>
      </c>
      <c r="R46" s="448">
        <f>[3]Fleisch!I41</f>
        <v>14.6975</v>
      </c>
      <c r="S46" s="448"/>
      <c r="T46" s="448"/>
      <c r="U46" s="218">
        <f>[3]Fleisch!$A30</f>
        <v>44652</v>
      </c>
      <c r="V46" s="450" t="str">
        <f>'Gemüse Daten'!CZ45</f>
        <v>4 W 14-17/22</v>
      </c>
      <c r="W46" s="530">
        <f>[3]Fleisch!CA30</f>
        <v>43.731331363309643</v>
      </c>
      <c r="X46" s="530">
        <f>[3]Fleisch!CB30</f>
        <v>45.911490516072085</v>
      </c>
      <c r="Y46" s="531">
        <f>[3]Fleisch!CD30</f>
        <v>60.139963167587474</v>
      </c>
      <c r="Z46" s="531">
        <f>[3]Fleisch!CE30</f>
        <v>53.140014074763236</v>
      </c>
      <c r="AA46" s="530">
        <f>[3]Fleisch!CG30</f>
        <v>67.790687027893142</v>
      </c>
      <c r="AB46" s="530">
        <f>[3]Fleisch!CH30</f>
        <v>67.063902706808207</v>
      </c>
      <c r="AC46" s="532"/>
      <c r="AD46" s="531">
        <f>[3]Fleisch!CJ30</f>
        <v>72.283038429637827</v>
      </c>
      <c r="AE46" s="531">
        <f>[3]Fleisch!CK30</f>
        <v>50.12404078894518</v>
      </c>
      <c r="AF46" s="532"/>
      <c r="AG46" s="530">
        <f>[3]Fleisch!CM30</f>
        <v>48.826545887229877</v>
      </c>
      <c r="AH46" s="530">
        <f>[3]Fleisch!CN30</f>
        <v>40.566271591925478</v>
      </c>
      <c r="AI46" s="531">
        <f>[3]Fleisch!CP30</f>
        <v>68.766012895688704</v>
      </c>
      <c r="AJ46" s="531">
        <f>[3]Fleisch!CQ30</f>
        <v>51.800061179643407</v>
      </c>
      <c r="AK46" s="530">
        <f>[3]Fleisch!CS30</f>
        <v>50.717982425793956</v>
      </c>
      <c r="AL46" s="530">
        <f>[3]Fleisch!CT30</f>
        <v>58.697111665335534</v>
      </c>
      <c r="AM46" s="531">
        <f>[3]Fleisch!CV30</f>
        <v>37.675968806955694</v>
      </c>
      <c r="AN46" s="531">
        <f>[3]Fleisch!CW30</f>
        <v>32.409860229329283</v>
      </c>
      <c r="AO46" s="530">
        <f>[3]Fleisch!CY30</f>
        <v>24.231529112926182</v>
      </c>
      <c r="AP46" s="530">
        <f>[3]Fleisch!CZ30</f>
        <v>16.051712341550232</v>
      </c>
      <c r="AQ46" s="531">
        <f>[3]Fleisch!DB30</f>
        <v>29.516997513000227</v>
      </c>
      <c r="AR46" s="531">
        <f>[3]Fleisch!DC30</f>
        <v>23.064309002380899</v>
      </c>
      <c r="AS46" s="530">
        <f>[3]Fleisch!DE30</f>
        <v>31.462616822429908</v>
      </c>
      <c r="AT46" s="530">
        <f>[3]Fleisch!DF30</f>
        <v>19.86424050062217</v>
      </c>
      <c r="AU46" s="531">
        <f>[3]Fleisch!DH30</f>
        <v>55.587173936031085</v>
      </c>
      <c r="AV46" s="531">
        <f>[3]Fleisch!DI30</f>
        <v>45.114629549883432</v>
      </c>
      <c r="AW46" s="532"/>
      <c r="AX46" s="530">
        <f>[3]Fleisch!DK30</f>
        <v>17.102822207840234</v>
      </c>
      <c r="AY46" s="530">
        <f>[3]Fleisch!DL30</f>
        <v>17.016987715633899</v>
      </c>
      <c r="AZ46" s="531">
        <f>[3]Fleisch!DN30</f>
        <v>49.553812399735776</v>
      </c>
      <c r="BA46" s="531">
        <f>[3]Fleisch!DO30</f>
        <v>31.580423769965289</v>
      </c>
      <c r="BB46" s="530">
        <f>[3]Fleisch!DQ30</f>
        <v>19.353586002720505</v>
      </c>
      <c r="BC46" s="530">
        <f>[3]Fleisch!DR30</f>
        <v>17.900003709499014</v>
      </c>
      <c r="BD46" s="531">
        <f>[3]Fleisch!DT30</f>
        <v>22.845057972786176</v>
      </c>
      <c r="BE46" s="531">
        <f>[3]Fleisch!DU30</f>
        <v>14.401118307731265</v>
      </c>
      <c r="BF46" s="530">
        <f>[3]Fleisch!DW30</f>
        <v>26.374253671627827</v>
      </c>
      <c r="BG46" s="530">
        <f>[3]Fleisch!DX30</f>
        <v>21.089277636782949</v>
      </c>
      <c r="BH46" s="532"/>
      <c r="BI46" s="531">
        <f>[3]Fleisch!EJ30</f>
        <v>56.173538364232911</v>
      </c>
      <c r="BJ46" s="531">
        <f>[3]Fleisch!EK30</f>
        <v>22.09872820455989</v>
      </c>
      <c r="BK46" s="530">
        <f>[3]Fleisch!EM30</f>
        <v>21.404106159238857</v>
      </c>
      <c r="BL46" s="530">
        <f>[3]Fleisch!EN30</f>
        <v>9.1795828250644025</v>
      </c>
      <c r="BM46" s="531">
        <f>[3]Fleisch!EP30</f>
        <v>18.492353548000978</v>
      </c>
      <c r="BN46" s="531">
        <f>[3]Fleisch!EQ30</f>
        <v>11.005328462395926</v>
      </c>
      <c r="BO46" s="530">
        <f>[3]Fleisch!ES30</f>
        <v>21.680233287344787</v>
      </c>
      <c r="BP46" s="530">
        <f>[3]Fleisch!ET30</f>
        <v>9.0336400968483872</v>
      </c>
      <c r="BQ46" s="531"/>
      <c r="BR46" s="531">
        <f>[3]Fleisch!FN30</f>
        <v>27.749111379171691</v>
      </c>
      <c r="BS46" s="531">
        <f>[3]Fleisch!FO30</f>
        <v>17.403346966680346</v>
      </c>
      <c r="BT46" s="530">
        <f>[3]Fleisch!FQ30</f>
        <v>20.169196059370602</v>
      </c>
      <c r="BU46" s="530">
        <f>[3]Fleisch!FR30</f>
        <v>10.042111849733194</v>
      </c>
      <c r="BV46" s="531">
        <f>[3]Fleisch!FT30</f>
        <v>68.756963874514085</v>
      </c>
      <c r="BW46" s="531">
        <f>[3]Fleisch!FU30</f>
        <v>47.376054881619126</v>
      </c>
      <c r="BX46" s="530">
        <f>[3]Fleisch!FW30</f>
        <v>45.586018820050747</v>
      </c>
      <c r="BY46" s="530">
        <f>[3]Fleisch!FX30</f>
        <v>33.734045165502287</v>
      </c>
      <c r="BZ46" s="531">
        <f>[3]Fleisch!FZ30</f>
        <v>24.901749938670374</v>
      </c>
      <c r="CA46" s="531">
        <f>[3]Fleisch!GA30</f>
        <v>19.225135101314233</v>
      </c>
      <c r="CB46" s="530">
        <f>[3]Fleisch!GC30</f>
        <v>46.313128695349555</v>
      </c>
      <c r="CC46" s="530">
        <f>[3]Fleisch!GD30</f>
        <v>24.817076016007206</v>
      </c>
      <c r="CD46" s="531">
        <f>[3]Fleisch!GF30</f>
        <v>34.535649949675935</v>
      </c>
      <c r="CE46" s="531">
        <f>[3]Fleisch!GG30</f>
        <v>21.636637479726346</v>
      </c>
      <c r="CF46" s="530">
        <f>[3]Fleisch!GI30</f>
        <v>89.837884551464342</v>
      </c>
      <c r="CG46" s="530">
        <f>[3]Fleisch!GJ30</f>
        <v>64.060662857758658</v>
      </c>
      <c r="CH46" s="531">
        <f>[3]Fleisch!GL30</f>
        <v>22.659670291362577</v>
      </c>
      <c r="CI46" s="531">
        <f>[3]Fleisch!GM30</f>
        <v>12.045569169301194</v>
      </c>
      <c r="CJ46" s="436" t="str">
        <f t="shared" si="14"/>
        <v>4</v>
      </c>
      <c r="CK46" s="404" t="str">
        <f t="shared" si="28"/>
        <v>4 W 14-17/22</v>
      </c>
      <c r="CL46" s="467">
        <f>[3]Fleisch!GP30</f>
        <v>421.35900000000009</v>
      </c>
      <c r="CM46" s="467">
        <f>[3]Fleisch!GQ30</f>
        <v>9579.6937000000016</v>
      </c>
      <c r="CN46" s="487"/>
      <c r="CO46" s="477">
        <f>[3]Fleisch!$AH30</f>
        <v>13.933800000000002</v>
      </c>
      <c r="CP46" s="477">
        <f>[3]Fleisch!$AM30</f>
        <v>224.73060000000007</v>
      </c>
      <c r="CQ46" s="476">
        <f>[3]Fleisch!AS30</f>
        <v>1.2521</v>
      </c>
      <c r="CR46" s="476">
        <f>[3]Fleisch!AT30</f>
        <v>23.223500000000001</v>
      </c>
      <c r="CS46" s="477">
        <f>[3]Fleisch!AU30</f>
        <v>0.54300000000000004</v>
      </c>
      <c r="CT46" s="477">
        <f>[3]Fleisch!AV30</f>
        <v>16.767599999999998</v>
      </c>
      <c r="CU46" s="476">
        <f>[3]Fleisch!AW30</f>
        <v>3.0581</v>
      </c>
      <c r="CV46" s="476">
        <f>[3]Fleisch!AX30</f>
        <v>53.191799999999994</v>
      </c>
      <c r="CW46" s="487"/>
      <c r="CX46" s="477">
        <f>[3]Fleisch!AL30</f>
        <v>9.2303999999999995</v>
      </c>
      <c r="CY46" s="477">
        <f>[3]Fleisch!AQ30</f>
        <v>338.46160000000009</v>
      </c>
      <c r="CZ46" s="476">
        <f>[3]Fleisch!AY30</f>
        <v>1.4468000000000001</v>
      </c>
      <c r="DA46" s="476">
        <f>[3]Fleisch!AZ30</f>
        <v>47.552100000000003</v>
      </c>
      <c r="DB46" s="487"/>
      <c r="DC46" s="477">
        <f>[3]Fleisch!$AI30</f>
        <v>185.64370000000002</v>
      </c>
      <c r="DD46" s="477">
        <f>[3]Fleisch!$AN30</f>
        <v>1899.8062</v>
      </c>
      <c r="DE46" s="476">
        <f>[3]Fleisch!BA30</f>
        <v>5.2106000000000003</v>
      </c>
      <c r="DF46" s="476">
        <f>[3]Fleisch!BB30</f>
        <v>105.87869999999999</v>
      </c>
      <c r="DG46" s="477">
        <f>[3]Fleisch!BC30</f>
        <v>8.9022000000000006</v>
      </c>
      <c r="DH46" s="477">
        <f>[3]Fleisch!BD30</f>
        <v>96.110399999999998</v>
      </c>
      <c r="DI46" s="476">
        <f>[3]Fleisch!BE30</f>
        <v>4.3358999999999996</v>
      </c>
      <c r="DJ46" s="476">
        <f>[3]Fleisch!BF30</f>
        <v>87.770300000000006</v>
      </c>
      <c r="DK46" s="477">
        <f>[3]Fleisch!BG30</f>
        <v>10.040700000000001</v>
      </c>
      <c r="DL46" s="477">
        <f>[3]Fleisch!BH30</f>
        <v>58.073699999999995</v>
      </c>
      <c r="DM46" s="476">
        <f>[3]Fleisch!BI30</f>
        <v>114.1675</v>
      </c>
      <c r="DN46" s="476">
        <f>[3]Fleisch!BJ30</f>
        <v>1007.3223999999999</v>
      </c>
      <c r="DO46" s="477">
        <f>[3]Fleisch!BK30</f>
        <v>11.057500000000001</v>
      </c>
      <c r="DP46" s="477">
        <f>[3]Fleisch!BL30</f>
        <v>93.242000000000004</v>
      </c>
      <c r="DQ46" s="476">
        <f>[3]Fleisch!BM30</f>
        <v>2.5680000000000001</v>
      </c>
      <c r="DR46" s="476">
        <f>[3]Fleisch!BN30</f>
        <v>55.451000000000001</v>
      </c>
      <c r="DS46" s="477">
        <f>[3]Fleisch!BO30</f>
        <v>17.9681</v>
      </c>
      <c r="DT46" s="477">
        <f>[3]Fleisch!BP30</f>
        <v>183.91679999999999</v>
      </c>
      <c r="DU46" s="487"/>
      <c r="DV46" s="476">
        <f>[3]Fleisch!$AJ30</f>
        <v>69.118000000000009</v>
      </c>
      <c r="DW46" s="476">
        <f>[3]Fleisch!$AO30</f>
        <v>2075.6057000000005</v>
      </c>
      <c r="DX46" s="477">
        <f>[3]Fleisch!BQ30</f>
        <v>17.305600000000002</v>
      </c>
      <c r="DY46" s="477">
        <f>[3]Fleisch!BR30</f>
        <v>261.60080000000005</v>
      </c>
      <c r="DZ46" s="476">
        <f>[3]Fleisch!BS30</f>
        <v>4.2388000000000003</v>
      </c>
      <c r="EA46" s="476">
        <f>[3]Fleisch!BT30</f>
        <v>221.99779999999998</v>
      </c>
      <c r="EB46" s="477">
        <f>[3]Fleisch!BU30</f>
        <v>3.7493000000000003</v>
      </c>
      <c r="EC46" s="477">
        <f>[3]Fleisch!BV30</f>
        <v>59.307200000000009</v>
      </c>
      <c r="ED46" s="476">
        <f>[3]Fleisch!BW30</f>
        <v>10.6343</v>
      </c>
      <c r="EE46" s="476">
        <f>[3]Fleisch!BX30</f>
        <v>279.18970000000002</v>
      </c>
      <c r="EF46" s="477">
        <f>[3]Fleisch!BY30</f>
        <v>16.246200000000002</v>
      </c>
      <c r="EG46" s="477">
        <f>[3]Fleisch!BZ30</f>
        <v>620.55069999999978</v>
      </c>
      <c r="EH46" s="487"/>
      <c r="EI46" s="476">
        <f>[3]Fleisch!$AK30</f>
        <v>106.93180000000001</v>
      </c>
      <c r="EJ46" s="476">
        <f>[3]Fleisch!$AP30</f>
        <v>4055.0497999999993</v>
      </c>
      <c r="EK46" s="477">
        <f>[3]Fleisch!DZ30</f>
        <v>25.297000000000001</v>
      </c>
      <c r="EL46" s="477">
        <f>[3]Fleisch!EA30</f>
        <v>1483.4697000000003</v>
      </c>
      <c r="EM46" s="476">
        <f>[3]Fleisch!EB30</f>
        <v>3.9940000000000002</v>
      </c>
      <c r="EN46" s="476">
        <f>[3]Fleisch!EC30</f>
        <v>311.43290000000002</v>
      </c>
      <c r="EO46" s="477">
        <f>[3]Fleisch!ED30</f>
        <v>50.794800000000002</v>
      </c>
      <c r="EP46" s="477">
        <f>[3]Fleisch!EE30</f>
        <v>952.80769999999995</v>
      </c>
      <c r="EQ46" s="476">
        <f>[3]Fleisch!EF30</f>
        <v>15.946</v>
      </c>
      <c r="ER46" s="476">
        <f>[3]Fleisch!EG30</f>
        <v>693.04200000000003</v>
      </c>
      <c r="ES46" s="479"/>
      <c r="ET46" s="477">
        <f>[3]Fleisch!GR30</f>
        <v>188.08420000000007</v>
      </c>
      <c r="EU46" s="477">
        <f>[3]Fleisch!GS30</f>
        <v>6658.5770999999995</v>
      </c>
      <c r="EV46" s="476">
        <f>[3]Fleisch!EV30</f>
        <v>6.2175000000000002</v>
      </c>
      <c r="EW46" s="476">
        <f>[3]Fleisch!EW30</f>
        <v>724.62029999999993</v>
      </c>
      <c r="EX46" s="477">
        <f>[3]Fleisch!EX30</f>
        <v>13.784600000000001</v>
      </c>
      <c r="EY46" s="477">
        <f>[3]Fleisch!EY30</f>
        <v>792.36130000000003</v>
      </c>
      <c r="EZ46" s="476">
        <f>[3]Fleisch!EZ30</f>
        <v>8.077399999999999</v>
      </c>
      <c r="FA46" s="476">
        <f>[3]Fleisch!FA30</f>
        <v>243.0249</v>
      </c>
      <c r="FB46" s="477">
        <f>[3]Fleisch!FB30</f>
        <v>15.015900000000002</v>
      </c>
      <c r="FC46" s="477">
        <f>[3]Fleisch!FC30</f>
        <v>610.85560000000009</v>
      </c>
      <c r="FD46" s="476">
        <f>[3]Fleisch!FD30</f>
        <v>2.4458000000000002</v>
      </c>
      <c r="FE46" s="476">
        <f>[3]Fleisch!FE30</f>
        <v>138.24810000000002</v>
      </c>
      <c r="FF46" s="477">
        <f>[3]Fleisch!FF30</f>
        <v>27.010300000000001</v>
      </c>
      <c r="FG46" s="477">
        <f>[3]Fleisch!FG30</f>
        <v>867.93430000000012</v>
      </c>
      <c r="FH46" s="476">
        <f>[3]Fleisch!FH30</f>
        <v>31.197800000000001</v>
      </c>
      <c r="FI46" s="476">
        <f>[3]Fleisch!FI30</f>
        <v>523.95579999999995</v>
      </c>
      <c r="FJ46" s="477">
        <f>[3]Fleisch!FJ30</f>
        <v>13.538500000000003</v>
      </c>
      <c r="FK46" s="477">
        <f>[3]Fleisch!FK30</f>
        <v>207.86359999999999</v>
      </c>
      <c r="FL46" s="476">
        <f>[3]Fleisch!FL30</f>
        <v>17.785400000000003</v>
      </c>
      <c r="FM46" s="476">
        <f>[3]Fleisch!FM30</f>
        <v>414.87480000000005</v>
      </c>
    </row>
    <row r="47" spans="1:169" x14ac:dyDescent="0.2">
      <c r="A47" s="250"/>
      <c r="B47" s="218">
        <f t="shared" si="27"/>
        <v>44621</v>
      </c>
      <c r="C47" s="621">
        <f>[3]Fleisch!$A41</f>
        <v>44317</v>
      </c>
      <c r="D47" s="466">
        <f>[3]Fleisch!D42</f>
        <v>10.199999999999999</v>
      </c>
      <c r="E47" s="466">
        <f>[3]Fleisch!E42</f>
        <v>10.206</v>
      </c>
      <c r="F47" s="448">
        <f>[3]Fleisch!$J42</f>
        <v>12.6</v>
      </c>
      <c r="G47" s="448"/>
      <c r="H47" s="466">
        <f>[3]Fleisch!$L42</f>
        <v>12.68</v>
      </c>
      <c r="I47" s="466"/>
      <c r="J47" s="448"/>
      <c r="K47" s="448">
        <f>[3]Fleisch!F42</f>
        <v>14.3</v>
      </c>
      <c r="L47" s="448">
        <f>[3]Fleisch!G42</f>
        <v>13.104000000000003</v>
      </c>
      <c r="M47" s="448"/>
      <c r="N47" s="466">
        <f>[3]Fleisch!B42</f>
        <v>7.6</v>
      </c>
      <c r="O47" s="466">
        <f>[3]Fleisch!C42</f>
        <v>4.55</v>
      </c>
      <c r="P47" s="448"/>
      <c r="Q47" s="448">
        <f>[3]Fleisch!H42</f>
        <v>16.100000000000001</v>
      </c>
      <c r="R47" s="448">
        <f>[3]Fleisch!I42</f>
        <v>14.596</v>
      </c>
      <c r="S47" s="448"/>
      <c r="T47" s="448"/>
      <c r="U47" s="218">
        <f>[3]Fleisch!$A31</f>
        <v>44621</v>
      </c>
      <c r="V47" s="450" t="str">
        <f>'Gemüse Daten'!CZ46</f>
        <v>5 W 09-13/22</v>
      </c>
      <c r="W47" s="530">
        <f>[3]Fleisch!CA31</f>
        <v>42.763320875600641</v>
      </c>
      <c r="X47" s="530">
        <f>[3]Fleisch!CB31</f>
        <v>44.6464663016082</v>
      </c>
      <c r="Y47" s="531">
        <f>[3]Fleisch!CD31</f>
        <v>59.165178571428569</v>
      </c>
      <c r="Z47" s="531">
        <f>[3]Fleisch!CE31</f>
        <v>59.591846704363647</v>
      </c>
      <c r="AA47" s="530">
        <f>[3]Fleisch!CG31</f>
        <v>82.87850500211357</v>
      </c>
      <c r="AB47" s="530">
        <f>[3]Fleisch!CH31</f>
        <v>66.936521187038508</v>
      </c>
      <c r="AC47" s="532"/>
      <c r="AD47" s="531">
        <f>[3]Fleisch!CJ31</f>
        <v>45.289426885457928</v>
      </c>
      <c r="AE47" s="531">
        <f>[3]Fleisch!CK31</f>
        <v>45.928185738743061</v>
      </c>
      <c r="AF47" s="532"/>
      <c r="AG47" s="530">
        <f>[3]Fleisch!CM31</f>
        <v>41.652928440206459</v>
      </c>
      <c r="AH47" s="530">
        <f>[3]Fleisch!CN31</f>
        <v>35.296412256352028</v>
      </c>
      <c r="AI47" s="531">
        <f>[3]Fleisch!CP31</f>
        <v>74.32731056301256</v>
      </c>
      <c r="AJ47" s="531">
        <f>[3]Fleisch!CQ31</f>
        <v>47.524187779396271</v>
      </c>
      <c r="AK47" s="530">
        <f>[3]Fleisch!CS31</f>
        <v>56.582432020270744</v>
      </c>
      <c r="AL47" s="530">
        <f>[3]Fleisch!CT31</f>
        <v>71.213628453681892</v>
      </c>
      <c r="AM47" s="531">
        <f>[3]Fleisch!CV31</f>
        <v>40.438375169849103</v>
      </c>
      <c r="AN47" s="531">
        <f>[3]Fleisch!CW31</f>
        <v>31.171036917538064</v>
      </c>
      <c r="AO47" s="530">
        <f>[3]Fleisch!CY31</f>
        <v>23.409491563809311</v>
      </c>
      <c r="AP47" s="530">
        <f>[3]Fleisch!CZ31</f>
        <v>16.436755618688139</v>
      </c>
      <c r="AQ47" s="531">
        <f>[3]Fleisch!DB31</f>
        <v>29.940092612013743</v>
      </c>
      <c r="AR47" s="531">
        <f>[3]Fleisch!DC31</f>
        <v>22.651462769709962</v>
      </c>
      <c r="AS47" s="530">
        <f>[3]Fleisch!DE31</f>
        <v>32.584070796460175</v>
      </c>
      <c r="AT47" s="530">
        <f>[3]Fleisch!DF31</f>
        <v>19.800795677476628</v>
      </c>
      <c r="AU47" s="531">
        <f>[3]Fleisch!DH31</f>
        <v>52.25260409646998</v>
      </c>
      <c r="AV47" s="531">
        <f>[3]Fleisch!DI31</f>
        <v>46.083072966804828</v>
      </c>
      <c r="AW47" s="532"/>
      <c r="AX47" s="530">
        <f>[3]Fleisch!DK31</f>
        <v>15.000843019152938</v>
      </c>
      <c r="AY47" s="530">
        <f>[3]Fleisch!DL31</f>
        <v>15.559572831817331</v>
      </c>
      <c r="AZ47" s="531">
        <f>[3]Fleisch!DN31</f>
        <v>39.83714591540592</v>
      </c>
      <c r="BA47" s="531">
        <f>[3]Fleisch!DO31</f>
        <v>30.111986465452393</v>
      </c>
      <c r="BB47" s="530">
        <f>[3]Fleisch!DQ31</f>
        <v>19.874928401931104</v>
      </c>
      <c r="BC47" s="530">
        <f>[3]Fleisch!DR31</f>
        <v>16.927905048588649</v>
      </c>
      <c r="BD47" s="531">
        <f>[3]Fleisch!DT31</f>
        <v>21.519490445859873</v>
      </c>
      <c r="BE47" s="531">
        <f>[3]Fleisch!DU31</f>
        <v>13.571130611262136</v>
      </c>
      <c r="BF47" s="530">
        <f>[3]Fleisch!DW31</f>
        <v>28.927219629876522</v>
      </c>
      <c r="BG47" s="530">
        <f>[3]Fleisch!DX31</f>
        <v>21.506874224592529</v>
      </c>
      <c r="BH47" s="532"/>
      <c r="BI47" s="531">
        <f>[3]Fleisch!EJ31</f>
        <v>56.22662367572547</v>
      </c>
      <c r="BJ47" s="531">
        <f>[3]Fleisch!EK31</f>
        <v>21.709799925785273</v>
      </c>
      <c r="BK47" s="530">
        <f>[3]Fleisch!EM31</f>
        <v>20.741564049256358</v>
      </c>
      <c r="BL47" s="530">
        <f>[3]Fleisch!EN31</f>
        <v>8.9774768641710967</v>
      </c>
      <c r="BM47" s="531">
        <f>[3]Fleisch!EP31</f>
        <v>18.001355548263195</v>
      </c>
      <c r="BN47" s="531">
        <f>[3]Fleisch!EQ31</f>
        <v>11.550353659309868</v>
      </c>
      <c r="BO47" s="530">
        <f>[3]Fleisch!ES31</f>
        <v>19.217990121580549</v>
      </c>
      <c r="BP47" s="530">
        <f>[3]Fleisch!ET31</f>
        <v>8.566109112909718</v>
      </c>
      <c r="BQ47" s="531"/>
      <c r="BR47" s="531">
        <f>[3]Fleisch!FN31</f>
        <v>24.192402569825333</v>
      </c>
      <c r="BS47" s="531">
        <f>[3]Fleisch!FO31</f>
        <v>17.189849156720648</v>
      </c>
      <c r="BT47" s="530">
        <f>[3]Fleisch!FQ31</f>
        <v>19.901694045174533</v>
      </c>
      <c r="BU47" s="530">
        <f>[3]Fleisch!FR31</f>
        <v>10.643196020188601</v>
      </c>
      <c r="BV47" s="531">
        <f>[3]Fleisch!FT31</f>
        <v>62.704359289150077</v>
      </c>
      <c r="BW47" s="531">
        <f>[3]Fleisch!FU31</f>
        <v>46.858623005383194</v>
      </c>
      <c r="BX47" s="530">
        <f>[3]Fleisch!FW31</f>
        <v>51.631547961518379</v>
      </c>
      <c r="BY47" s="530">
        <f>[3]Fleisch!FX31</f>
        <v>31.672305361323676</v>
      </c>
      <c r="BZ47" s="531">
        <f>[3]Fleisch!FZ31</f>
        <v>12.679524337932063</v>
      </c>
      <c r="CA47" s="531">
        <f>[3]Fleisch!GA31</f>
        <v>20.461311395621525</v>
      </c>
      <c r="CB47" s="530">
        <f>[3]Fleisch!GC31</f>
        <v>47.664021253936959</v>
      </c>
      <c r="CC47" s="530">
        <f>[3]Fleisch!GD31</f>
        <v>24.610150204784315</v>
      </c>
      <c r="CD47" s="531">
        <f>[3]Fleisch!GF31</f>
        <v>34.743666796968327</v>
      </c>
      <c r="CE47" s="531">
        <f>[3]Fleisch!GG31</f>
        <v>21.385585689654551</v>
      </c>
      <c r="CF47" s="530">
        <f>[3]Fleisch!GI31</f>
        <v>83.855609232420818</v>
      </c>
      <c r="CG47" s="530">
        <f>[3]Fleisch!GJ31</f>
        <v>63.203233425920409</v>
      </c>
      <c r="CH47" s="531">
        <f>[3]Fleisch!GL31</f>
        <v>21.54482098934135</v>
      </c>
      <c r="CI47" s="531">
        <f>[3]Fleisch!GM31</f>
        <v>11.971382944756867</v>
      </c>
      <c r="CJ47" s="436" t="str">
        <f t="shared" si="14"/>
        <v>5</v>
      </c>
      <c r="CK47" s="404" t="str">
        <f t="shared" si="28"/>
        <v>5 W 09-13/22</v>
      </c>
      <c r="CL47" s="467">
        <f>[3]Fleisch!GP31</f>
        <v>632.16200000000003</v>
      </c>
      <c r="CM47" s="467">
        <f>[3]Fleisch!GQ31</f>
        <v>12344.013000000012</v>
      </c>
      <c r="CN47" s="487"/>
      <c r="CO47" s="477">
        <f>[3]Fleisch!$AH31</f>
        <v>12.2315</v>
      </c>
      <c r="CP47" s="477">
        <f>[3]Fleisch!$AM31</f>
        <v>328.17219999999992</v>
      </c>
      <c r="CQ47" s="476">
        <f>[3]Fleisch!AS31</f>
        <v>1.873</v>
      </c>
      <c r="CR47" s="476">
        <f>[3]Fleisch!AT31</f>
        <v>33.565400000000004</v>
      </c>
      <c r="CS47" s="477">
        <f>[3]Fleisch!AU31</f>
        <v>0.67200000000000004</v>
      </c>
      <c r="CT47" s="477">
        <f>[3]Fleisch!AV31</f>
        <v>16.376200000000001</v>
      </c>
      <c r="CU47" s="476">
        <f>[3]Fleisch!AW31</f>
        <v>2.8388000000000004</v>
      </c>
      <c r="CV47" s="476">
        <f>[3]Fleisch!AX31</f>
        <v>68.041600000000003</v>
      </c>
      <c r="CW47" s="487"/>
      <c r="CX47" s="477">
        <f>[3]Fleisch!AL31</f>
        <v>19.912400000000002</v>
      </c>
      <c r="CY47" s="477">
        <f>[3]Fleisch!AQ31</f>
        <v>239.74199999999996</v>
      </c>
      <c r="CZ47" s="476">
        <f>[3]Fleisch!AY31</f>
        <v>2.4741999999999997</v>
      </c>
      <c r="DA47" s="476">
        <f>[3]Fleisch!AZ31</f>
        <v>67.522800000000004</v>
      </c>
      <c r="DB47" s="487"/>
      <c r="DC47" s="477">
        <f>[3]Fleisch!$AI31</f>
        <v>305.57299999999998</v>
      </c>
      <c r="DD47" s="477">
        <f>[3]Fleisch!$AN31</f>
        <v>2517.319</v>
      </c>
      <c r="DE47" s="476">
        <f>[3]Fleisch!BA31</f>
        <v>9.1448</v>
      </c>
      <c r="DF47" s="476">
        <f>[3]Fleisch!BB31</f>
        <v>158.00460000000001</v>
      </c>
      <c r="DG47" s="477">
        <f>[3]Fleisch!BC31</f>
        <v>13.0228</v>
      </c>
      <c r="DH47" s="477">
        <f>[3]Fleisch!BD31</f>
        <v>119.5211</v>
      </c>
      <c r="DI47" s="476">
        <f>[3]Fleisch!BE31</f>
        <v>12.786900000000001</v>
      </c>
      <c r="DJ47" s="476">
        <f>[3]Fleisch!BF31</f>
        <v>57.120199999999997</v>
      </c>
      <c r="DK47" s="477">
        <f>[3]Fleisch!BG31</f>
        <v>13.983000000000001</v>
      </c>
      <c r="DL47" s="477">
        <f>[3]Fleisch!BH31</f>
        <v>97.381900000000002</v>
      </c>
      <c r="DM47" s="476">
        <f>[3]Fleisch!BI31</f>
        <v>176.61999999999998</v>
      </c>
      <c r="DN47" s="476">
        <f>[3]Fleisch!BJ31</f>
        <v>1338.0658999999998</v>
      </c>
      <c r="DO47" s="477">
        <f>[3]Fleisch!BK31</f>
        <v>18.593700000000002</v>
      </c>
      <c r="DP47" s="477">
        <f>[3]Fleisch!BL31</f>
        <v>131.11770000000001</v>
      </c>
      <c r="DQ47" s="476">
        <f>[3]Fleisch!BM31</f>
        <v>2.9380000000000002</v>
      </c>
      <c r="DR47" s="476">
        <f>[3]Fleisch!BN31</f>
        <v>91.242999999999995</v>
      </c>
      <c r="DS47" s="477">
        <f>[3]Fleisch!BO31</f>
        <v>25.968700000000002</v>
      </c>
      <c r="DT47" s="477">
        <f>[3]Fleisch!BP31</f>
        <v>177.63419999999999</v>
      </c>
      <c r="DU47" s="487"/>
      <c r="DV47" s="476">
        <f>[3]Fleisch!$AJ31</f>
        <v>86.039400000000001</v>
      </c>
      <c r="DW47" s="476">
        <f>[3]Fleisch!$AO31</f>
        <v>2422.7633000000005</v>
      </c>
      <c r="DX47" s="477">
        <f>[3]Fleisch!BQ31</f>
        <v>26.215299999999999</v>
      </c>
      <c r="DY47" s="477">
        <f>[3]Fleisch!BR31</f>
        <v>396.85539999999997</v>
      </c>
      <c r="DZ47" s="476">
        <f>[3]Fleisch!BS31</f>
        <v>9.0621000000000009</v>
      </c>
      <c r="EA47" s="476">
        <f>[3]Fleisch!BT31</f>
        <v>161.12840000000003</v>
      </c>
      <c r="EB47" s="477">
        <f>[3]Fleisch!BU31</f>
        <v>4.8883999999999999</v>
      </c>
      <c r="EC47" s="477">
        <f>[3]Fleisch!BV31</f>
        <v>107.1032</v>
      </c>
      <c r="ED47" s="476">
        <f>[3]Fleisch!BW31</f>
        <v>10.99</v>
      </c>
      <c r="EE47" s="476">
        <f>[3]Fleisch!BX31</f>
        <v>394.97129999999999</v>
      </c>
      <c r="EF47" s="477">
        <f>[3]Fleisch!BY31</f>
        <v>15.7515</v>
      </c>
      <c r="EG47" s="477">
        <f>[3]Fleisch!BZ31</f>
        <v>608.22860000000003</v>
      </c>
      <c r="EH47" s="487"/>
      <c r="EI47" s="476">
        <f>[3]Fleisch!$AK31</f>
        <v>155.61870000000002</v>
      </c>
      <c r="EJ47" s="476">
        <f>[3]Fleisch!$AP31</f>
        <v>5429.0437999999958</v>
      </c>
      <c r="EK47" s="477">
        <f>[3]Fleisch!DZ31</f>
        <v>32.564999999999998</v>
      </c>
      <c r="EL47" s="477">
        <f>[3]Fleisch!EA31</f>
        <v>2127.3406</v>
      </c>
      <c r="EM47" s="476">
        <f>[3]Fleisch!EB31</f>
        <v>6.2530000000000001</v>
      </c>
      <c r="EN47" s="476">
        <f>[3]Fleisch!EC31</f>
        <v>386.3272</v>
      </c>
      <c r="EO47" s="477">
        <f>[3]Fleisch!ED31</f>
        <v>72.221699999999998</v>
      </c>
      <c r="EP47" s="477">
        <f>[3]Fleisch!EE31</f>
        <v>1138.6381999999999</v>
      </c>
      <c r="EQ47" s="476">
        <f>[3]Fleisch!EF31</f>
        <v>31.584</v>
      </c>
      <c r="ER47" s="476">
        <f>[3]Fleisch!EG31</f>
        <v>983.77359999999999</v>
      </c>
      <c r="ES47" s="479"/>
      <c r="ET47" s="477">
        <f>[3]Fleisch!GR31</f>
        <v>241.24940000000007</v>
      </c>
      <c r="EU47" s="477">
        <f>[3]Fleisch!GS31</f>
        <v>8317.1255000000037</v>
      </c>
      <c r="EV47" s="476">
        <f>[3]Fleisch!EV31</f>
        <v>11.0669</v>
      </c>
      <c r="EW47" s="476">
        <f>[3]Fleisch!EW31</f>
        <v>968.52840000000003</v>
      </c>
      <c r="EX47" s="477">
        <f>[3]Fleisch!EX31</f>
        <v>14.804800000000002</v>
      </c>
      <c r="EY47" s="477">
        <f>[3]Fleisch!EY31</f>
        <v>780.53949999999998</v>
      </c>
      <c r="EZ47" s="476">
        <f>[3]Fleisch!EZ31</f>
        <v>9.937400000000002</v>
      </c>
      <c r="FA47" s="476">
        <f>[3]Fleisch!FA31</f>
        <v>299.00479999999999</v>
      </c>
      <c r="FB47" s="477">
        <f>[3]Fleisch!FB31</f>
        <v>14.947400000000002</v>
      </c>
      <c r="FC47" s="477">
        <f>[3]Fleisch!FC31</f>
        <v>840.31859999999995</v>
      </c>
      <c r="FD47" s="476">
        <f>[3]Fleisch!FD31</f>
        <v>6.0378999999999996</v>
      </c>
      <c r="FE47" s="476">
        <f>[3]Fleisch!FE31</f>
        <v>189.84659999999997</v>
      </c>
      <c r="FF47" s="477">
        <f>[3]Fleisch!FF31</f>
        <v>35.306400000000004</v>
      </c>
      <c r="FG47" s="477">
        <f>[3]Fleisch!FG31</f>
        <v>1125.4768000000001</v>
      </c>
      <c r="FH47" s="476">
        <f>[3]Fleisch!FH31</f>
        <v>36.837600000000002</v>
      </c>
      <c r="FI47" s="476">
        <f>[3]Fleisch!FI31</f>
        <v>723.70580000000007</v>
      </c>
      <c r="FJ47" s="477">
        <f>[3]Fleisch!FJ31</f>
        <v>25.523100000000003</v>
      </c>
      <c r="FK47" s="477">
        <f>[3]Fleisch!FK31</f>
        <v>272.39220000000006</v>
      </c>
      <c r="FL47" s="476">
        <f>[3]Fleisch!FL31</f>
        <v>30.735599999999998</v>
      </c>
      <c r="FM47" s="476">
        <f>[3]Fleisch!FM31</f>
        <v>592.57320000000004</v>
      </c>
    </row>
    <row r="48" spans="1:169" x14ac:dyDescent="0.2">
      <c r="A48" s="250"/>
      <c r="B48" s="218">
        <f t="shared" si="27"/>
        <v>44593</v>
      </c>
      <c r="C48" s="621">
        <f>[3]Fleisch!$A42</f>
        <v>44287</v>
      </c>
      <c r="D48" s="466">
        <f>[3]Fleisch!D43</f>
        <v>10.125</v>
      </c>
      <c r="E48" s="466">
        <f>[3]Fleisch!E43</f>
        <v>10.129999999999999</v>
      </c>
      <c r="F48" s="448">
        <f>[3]Fleisch!$J43</f>
        <v>12.525</v>
      </c>
      <c r="G48" s="448"/>
      <c r="H48" s="466">
        <f>[3]Fleisch!$L43</f>
        <v>12.724999999999998</v>
      </c>
      <c r="I48" s="466"/>
      <c r="J48" s="448"/>
      <c r="K48" s="448">
        <f>[3]Fleisch!F43</f>
        <v>14.525</v>
      </c>
      <c r="L48" s="448">
        <f>[3]Fleisch!G43</f>
        <v>13.510000000000002</v>
      </c>
      <c r="M48" s="448"/>
      <c r="N48" s="466">
        <f>[3]Fleisch!B43</f>
        <v>7.6</v>
      </c>
      <c r="O48" s="466">
        <f>[3]Fleisch!C43</f>
        <v>4.3250000000000002</v>
      </c>
      <c r="P48" s="448"/>
      <c r="Q48" s="448">
        <f>[3]Fleisch!H43</f>
        <v>15.8</v>
      </c>
      <c r="R48" s="448">
        <f>[3]Fleisch!I43</f>
        <v>14.307499999999999</v>
      </c>
      <c r="S48" s="448"/>
      <c r="T48" s="448"/>
      <c r="U48" s="218">
        <f>[3]Fleisch!$A32</f>
        <v>44593</v>
      </c>
      <c r="V48" s="450" t="str">
        <f>'Gemüse Daten'!CZ47</f>
        <v>4 W 05-08/22</v>
      </c>
      <c r="W48" s="530">
        <f>[3]Fleisch!CA32</f>
        <v>52.237260881619072</v>
      </c>
      <c r="X48" s="530">
        <f>[3]Fleisch!CB32</f>
        <v>41.842854022256482</v>
      </c>
      <c r="Y48" s="531">
        <f>[3]Fleisch!CD32</f>
        <v>58.223478889408554</v>
      </c>
      <c r="Z48" s="531">
        <f>[3]Fleisch!CE32</f>
        <v>59.498940850578457</v>
      </c>
      <c r="AA48" s="530">
        <f>[3]Fleisch!CG32</f>
        <v>69.710991678224701</v>
      </c>
      <c r="AB48" s="530">
        <f>[3]Fleisch!CH32</f>
        <v>68.720021840631844</v>
      </c>
      <c r="AC48" s="532"/>
      <c r="AD48" s="531">
        <f>[3]Fleisch!CJ32</f>
        <v>64.89522058823529</v>
      </c>
      <c r="AE48" s="531">
        <f>[3]Fleisch!CK32</f>
        <v>50.552241666826397</v>
      </c>
      <c r="AF48" s="532"/>
      <c r="AG48" s="530">
        <f>[3]Fleisch!CM32</f>
        <v>26.608686367426628</v>
      </c>
      <c r="AH48" s="530">
        <f>[3]Fleisch!CN32</f>
        <v>38.410511278772084</v>
      </c>
      <c r="AI48" s="531">
        <f>[3]Fleisch!CP32</f>
        <v>65.596028270722897</v>
      </c>
      <c r="AJ48" s="531">
        <f>[3]Fleisch!CQ32</f>
        <v>51.73801982853783</v>
      </c>
      <c r="AK48" s="530">
        <f>[3]Fleisch!CS32</f>
        <v>60.956401484824227</v>
      </c>
      <c r="AL48" s="530">
        <f>[3]Fleisch!CT32</f>
        <v>66.497365272832184</v>
      </c>
      <c r="AM48" s="531">
        <f>[3]Fleisch!CV32</f>
        <v>34.02864041489395</v>
      </c>
      <c r="AN48" s="531">
        <f>[3]Fleisch!CW32</f>
        <v>31.095811896151513</v>
      </c>
      <c r="AO48" s="530">
        <f>[3]Fleisch!CY32</f>
        <v>21.329765306304875</v>
      </c>
      <c r="AP48" s="530">
        <f>[3]Fleisch!CZ32</f>
        <v>16.162410727408606</v>
      </c>
      <c r="AQ48" s="531">
        <f>[3]Fleisch!DB32</f>
        <v>29.464526926950644</v>
      </c>
      <c r="AR48" s="531">
        <f>[3]Fleisch!DC32</f>
        <v>24.395813830521327</v>
      </c>
      <c r="AS48" s="530">
        <f>[3]Fleisch!DE32</f>
        <v>30.759886201991463</v>
      </c>
      <c r="AT48" s="530">
        <f>[3]Fleisch!DF32</f>
        <v>19.573332079552401</v>
      </c>
      <c r="AU48" s="531">
        <f>[3]Fleisch!DH32</f>
        <v>56.896816767746593</v>
      </c>
      <c r="AV48" s="531">
        <f>[3]Fleisch!DI32</f>
        <v>45.134316209157653</v>
      </c>
      <c r="AW48" s="532"/>
      <c r="AX48" s="530">
        <f>[3]Fleisch!DK32</f>
        <v>14.95538528830636</v>
      </c>
      <c r="AY48" s="530">
        <f>[3]Fleisch!DL32</f>
        <v>16.705603867840008</v>
      </c>
      <c r="AZ48" s="531">
        <f>[3]Fleisch!DN32</f>
        <v>34.201408432095342</v>
      </c>
      <c r="BA48" s="531">
        <f>[3]Fleisch!DO32</f>
        <v>32.230056692257769</v>
      </c>
      <c r="BB48" s="530">
        <f>[3]Fleisch!DQ32</f>
        <v>25.590777923519322</v>
      </c>
      <c r="BC48" s="530">
        <f>[3]Fleisch!DR32</f>
        <v>16.648790192294364</v>
      </c>
      <c r="BD48" s="531">
        <f>[3]Fleisch!DT32</f>
        <v>19.115888024988966</v>
      </c>
      <c r="BE48" s="531">
        <f>[3]Fleisch!DU32</f>
        <v>14.563603387902912</v>
      </c>
      <c r="BF48" s="530">
        <f>[3]Fleisch!DW32</f>
        <v>27.222004450234614</v>
      </c>
      <c r="BG48" s="530">
        <f>[3]Fleisch!DX32</f>
        <v>20.418140434355767</v>
      </c>
      <c r="BH48" s="532"/>
      <c r="BI48" s="531">
        <f>[3]Fleisch!EJ32</f>
        <v>56.248519518188779</v>
      </c>
      <c r="BJ48" s="531">
        <f>[3]Fleisch!EK32</f>
        <v>20.811691581959334</v>
      </c>
      <c r="BK48" s="530">
        <f>[3]Fleisch!EM32</f>
        <v>21.104537622056288</v>
      </c>
      <c r="BL48" s="530">
        <f>[3]Fleisch!EN32</f>
        <v>8.0329041300563571</v>
      </c>
      <c r="BM48" s="531">
        <f>[3]Fleisch!EP32</f>
        <v>18.06510127231774</v>
      </c>
      <c r="BN48" s="531">
        <f>[3]Fleisch!EQ32</f>
        <v>10.582770736521445</v>
      </c>
      <c r="BO48" s="530">
        <f>[3]Fleisch!ES32</f>
        <v>17.571647717018589</v>
      </c>
      <c r="BP48" s="530">
        <f>[3]Fleisch!ET32</f>
        <v>9.2674589607913713</v>
      </c>
      <c r="BQ48" s="531"/>
      <c r="BR48" s="531">
        <f>[3]Fleisch!FN32</f>
        <v>22.391455102477021</v>
      </c>
      <c r="BS48" s="531">
        <f>[3]Fleisch!FO32</f>
        <v>16.888084542018991</v>
      </c>
      <c r="BT48" s="530">
        <f>[3]Fleisch!FQ32</f>
        <v>19.809952689679342</v>
      </c>
      <c r="BU48" s="530">
        <f>[3]Fleisch!FR32</f>
        <v>10.352464728611089</v>
      </c>
      <c r="BV48" s="531">
        <f>[3]Fleisch!FT32</f>
        <v>74.053415315818896</v>
      </c>
      <c r="BW48" s="531">
        <f>[3]Fleisch!FU32</f>
        <v>45.250297588065699</v>
      </c>
      <c r="BX48" s="530">
        <f>[3]Fleisch!FW32</f>
        <v>52.684450267231206</v>
      </c>
      <c r="BY48" s="530">
        <f>[3]Fleisch!FX32</f>
        <v>32.352619711597207</v>
      </c>
      <c r="BZ48" s="531">
        <f>[3]Fleisch!FZ32</f>
        <v>17.231626168224299</v>
      </c>
      <c r="CA48" s="531">
        <f>[3]Fleisch!GA32</f>
        <v>20.547675745597505</v>
      </c>
      <c r="CB48" s="530">
        <f>[3]Fleisch!GC32</f>
        <v>47.600216271452169</v>
      </c>
      <c r="CC48" s="530">
        <f>[3]Fleisch!GD32</f>
        <v>24.118161479649643</v>
      </c>
      <c r="CD48" s="531">
        <f>[3]Fleisch!GF32</f>
        <v>33.879361170664623</v>
      </c>
      <c r="CE48" s="531">
        <f>[3]Fleisch!GG32</f>
        <v>21.263316535025865</v>
      </c>
      <c r="CF48" s="530">
        <f>[3]Fleisch!GI32</f>
        <v>87.699337368906157</v>
      </c>
      <c r="CG48" s="530">
        <f>[3]Fleisch!GJ32</f>
        <v>64.306352637213351</v>
      </c>
      <c r="CH48" s="531">
        <f>[3]Fleisch!GL32</f>
        <v>22.444039189292663</v>
      </c>
      <c r="CI48" s="531">
        <f>[3]Fleisch!GM32</f>
        <v>11.335303667441067</v>
      </c>
      <c r="CJ48" s="436" t="str">
        <f t="shared" si="14"/>
        <v>4</v>
      </c>
      <c r="CK48" s="404" t="str">
        <f t="shared" si="28"/>
        <v>4 W 05-08/22</v>
      </c>
      <c r="CL48" s="467">
        <f>[3]Fleisch!GP32</f>
        <v>554.67280000000005</v>
      </c>
      <c r="CM48" s="467">
        <f>[3]Fleisch!GQ32</f>
        <v>9774.3599000000013</v>
      </c>
      <c r="CN48" s="487"/>
      <c r="CO48" s="477">
        <f>[3]Fleisch!$AH32</f>
        <v>12.432700000000001</v>
      </c>
      <c r="CP48" s="477">
        <f>[3]Fleisch!$AM32</f>
        <v>291.05489999999998</v>
      </c>
      <c r="CQ48" s="476">
        <f>[3]Fleisch!AS32</f>
        <v>1.8035000000000001</v>
      </c>
      <c r="CR48" s="476">
        <f>[3]Fleisch!AT32</f>
        <v>32.502899999999997</v>
      </c>
      <c r="CS48" s="477">
        <f>[3]Fleisch!AU32</f>
        <v>2.3519000000000001</v>
      </c>
      <c r="CT48" s="477">
        <f>[3]Fleisch!AV32</f>
        <v>12.274000000000001</v>
      </c>
      <c r="CU48" s="476">
        <f>[3]Fleisch!AW32</f>
        <v>4.6143999999999998</v>
      </c>
      <c r="CV48" s="476">
        <f>[3]Fleisch!AX32</f>
        <v>55.492900000000013</v>
      </c>
      <c r="CW48" s="487"/>
      <c r="CX48" s="477">
        <f>[3]Fleisch!AL32</f>
        <v>7.4653999999999998</v>
      </c>
      <c r="CY48" s="477">
        <f>[3]Fleisch!AQ32</f>
        <v>151.65279999999998</v>
      </c>
      <c r="CZ48" s="476">
        <f>[3]Fleisch!AY32</f>
        <v>0.54400000000000004</v>
      </c>
      <c r="DA48" s="476">
        <f>[3]Fleisch!AZ32</f>
        <v>26.0855</v>
      </c>
      <c r="DB48" s="487"/>
      <c r="DC48" s="477">
        <f>[3]Fleisch!$AI32</f>
        <v>294.91050000000001</v>
      </c>
      <c r="DD48" s="477">
        <f>[3]Fleisch!$AN32</f>
        <v>2067.5614000000005</v>
      </c>
      <c r="DE48" s="476">
        <f>[3]Fleisch!BA32</f>
        <v>29.501400000000004</v>
      </c>
      <c r="DF48" s="476">
        <f>[3]Fleisch!BB32</f>
        <v>112.1443</v>
      </c>
      <c r="DG48" s="477">
        <f>[3]Fleisch!BC32</f>
        <v>10.413600000000001</v>
      </c>
      <c r="DH48" s="477">
        <f>[3]Fleisch!BD32</f>
        <v>87.237899999999996</v>
      </c>
      <c r="DI48" s="476">
        <f>[3]Fleisch!BE32</f>
        <v>4.1216999999999997</v>
      </c>
      <c r="DJ48" s="476">
        <f>[3]Fleisch!BF32</f>
        <v>71.051000000000002</v>
      </c>
      <c r="DK48" s="477">
        <f>[3]Fleisch!BG32</f>
        <v>12.8804</v>
      </c>
      <c r="DL48" s="477">
        <f>[3]Fleisch!BH32</f>
        <v>98.524299999999997</v>
      </c>
      <c r="DM48" s="476">
        <f>[3]Fleisch!BI32</f>
        <v>190.17980000000003</v>
      </c>
      <c r="DN48" s="476">
        <f>[3]Fleisch!BJ32</f>
        <v>1092.6926000000001</v>
      </c>
      <c r="DO48" s="477">
        <f>[3]Fleisch!BK32</f>
        <v>13.503200000000001</v>
      </c>
      <c r="DP48" s="477">
        <f>[3]Fleisch!BL32</f>
        <v>120.2818</v>
      </c>
      <c r="DQ48" s="476">
        <f>[3]Fleisch!BM32</f>
        <v>3.5150000000000001</v>
      </c>
      <c r="DR48" s="476">
        <f>[3]Fleisch!BN32</f>
        <v>106.345</v>
      </c>
      <c r="DS48" s="477">
        <f>[3]Fleisch!BO32</f>
        <v>15.9115</v>
      </c>
      <c r="DT48" s="477">
        <f>[3]Fleisch!BP32</f>
        <v>130.22330000000002</v>
      </c>
      <c r="DU48" s="487"/>
      <c r="DV48" s="476">
        <f>[3]Fleisch!$AJ32</f>
        <v>71.108000000000018</v>
      </c>
      <c r="DW48" s="476">
        <f>[3]Fleisch!$AO32</f>
        <v>1828.1681999999998</v>
      </c>
      <c r="DX48" s="477">
        <f>[3]Fleisch!BQ32</f>
        <v>6.6301000000000005</v>
      </c>
      <c r="DY48" s="477">
        <f>[3]Fleisch!BR32</f>
        <v>242.6574</v>
      </c>
      <c r="DZ48" s="476">
        <f>[3]Fleisch!BS32</f>
        <v>7.5686999999999998</v>
      </c>
      <c r="EA48" s="476">
        <f>[3]Fleisch!BT32</f>
        <v>163.33799999999999</v>
      </c>
      <c r="EB48" s="477">
        <f>[3]Fleisch!BU32</f>
        <v>4.9554999999999998</v>
      </c>
      <c r="EC48" s="477">
        <f>[3]Fleisch!BV32</f>
        <v>102.44189999999999</v>
      </c>
      <c r="ED48" s="476">
        <f>[3]Fleisch!BW32</f>
        <v>11.7812</v>
      </c>
      <c r="EE48" s="476">
        <f>[3]Fleisch!BX32</f>
        <v>250.5975</v>
      </c>
      <c r="EF48" s="477">
        <f>[3]Fleisch!BY32</f>
        <v>17.3474</v>
      </c>
      <c r="EG48" s="477">
        <f>[3]Fleisch!BZ32</f>
        <v>422.21149999999994</v>
      </c>
      <c r="EH48" s="487"/>
      <c r="EI48" s="476">
        <f>[3]Fleisch!$AK32</f>
        <v>129.73650000000001</v>
      </c>
      <c r="EJ48" s="476">
        <f>[3]Fleisch!$AP32</f>
        <v>4316.1771999999992</v>
      </c>
      <c r="EK48" s="477">
        <f>[3]Fleisch!DZ32</f>
        <v>24.823</v>
      </c>
      <c r="EL48" s="477">
        <f>[3]Fleisch!EA32</f>
        <v>1802.1461999999999</v>
      </c>
      <c r="EM48" s="476">
        <f>[3]Fleisch!EB32</f>
        <v>5.2229999999999999</v>
      </c>
      <c r="EN48" s="476">
        <f>[3]Fleisch!EC32</f>
        <v>336.11890000000005</v>
      </c>
      <c r="EO48" s="477">
        <f>[3]Fleisch!ED32</f>
        <v>57.493500000000004</v>
      </c>
      <c r="EP48" s="477">
        <f>[3]Fleisch!EE32</f>
        <v>1044.4869000000001</v>
      </c>
      <c r="EQ48" s="476">
        <f>[3]Fleisch!EF32</f>
        <v>33.246000000000002</v>
      </c>
      <c r="ER48" s="476">
        <f>[3]Fleisch!EG32</f>
        <v>587.16409999999996</v>
      </c>
      <c r="ES48" s="479"/>
      <c r="ET48" s="477">
        <f>[3]Fleisch!GR32</f>
        <v>198.35589999999999</v>
      </c>
      <c r="EU48" s="477">
        <f>[3]Fleisch!GS32</f>
        <v>6533.4944000000032</v>
      </c>
      <c r="EV48" s="476">
        <f>[3]Fleisch!EV32</f>
        <v>12.632100000000001</v>
      </c>
      <c r="EW48" s="476">
        <f>[3]Fleisch!EW32</f>
        <v>754.30420000000004</v>
      </c>
      <c r="EX48" s="477">
        <f>[3]Fleisch!EX32</f>
        <v>8.5604999999999993</v>
      </c>
      <c r="EY48" s="477">
        <f>[3]Fleisch!EY32</f>
        <v>553.45849999999996</v>
      </c>
      <c r="EZ48" s="476">
        <f>[3]Fleisch!EZ32</f>
        <v>4.4725000000000001</v>
      </c>
      <c r="FA48" s="476">
        <f>[3]Fleisch!FA32</f>
        <v>220.94300000000001</v>
      </c>
      <c r="FB48" s="477">
        <f>[3]Fleisch!FB32</f>
        <v>11.525600000000001</v>
      </c>
      <c r="FC48" s="477">
        <f>[3]Fleisch!FC32</f>
        <v>663.03099999999995</v>
      </c>
      <c r="FD48" s="476">
        <f>[3]Fleisch!FD32</f>
        <v>4.0125000000000002</v>
      </c>
      <c r="FE48" s="476">
        <f>[3]Fleisch!FE32</f>
        <v>187.08150000000001</v>
      </c>
      <c r="FF48" s="477">
        <f>[3]Fleisch!FF32</f>
        <v>28.575200000000002</v>
      </c>
      <c r="FG48" s="477">
        <f>[3]Fleisch!FG32</f>
        <v>920.50980000000015</v>
      </c>
      <c r="FH48" s="476">
        <f>[3]Fleisch!FH32</f>
        <v>39.553599999999996</v>
      </c>
      <c r="FI48" s="476">
        <f>[3]Fleisch!FI32</f>
        <v>644.29110000000003</v>
      </c>
      <c r="FJ48" s="477">
        <f>[3]Fleisch!FJ32</f>
        <v>16.057200000000002</v>
      </c>
      <c r="FK48" s="477">
        <f>[3]Fleisch!FK32</f>
        <v>211.01629999999997</v>
      </c>
      <c r="FL48" s="476">
        <f>[3]Fleisch!FL32</f>
        <v>24.812900000000003</v>
      </c>
      <c r="FM48" s="476">
        <f>[3]Fleisch!FM32</f>
        <v>510.75940000000003</v>
      </c>
    </row>
    <row r="49" spans="1:169" x14ac:dyDescent="0.2">
      <c r="A49" s="250"/>
      <c r="B49" s="218">
        <f t="shared" si="27"/>
        <v>44562</v>
      </c>
      <c r="C49" s="621">
        <f>[3]Fleisch!$A43</f>
        <v>44256</v>
      </c>
      <c r="D49" s="466">
        <f>[3]Fleisch!D44</f>
        <v>9.7750000000000004</v>
      </c>
      <c r="E49" s="466">
        <f>[3]Fleisch!E44</f>
        <v>9.7650000000000006</v>
      </c>
      <c r="F49" s="448">
        <f>[3]Fleisch!$J44</f>
        <v>12.175000000000001</v>
      </c>
      <c r="G49" s="448"/>
      <c r="H49" s="466">
        <f>[3]Fleisch!$L44</f>
        <v>12.375</v>
      </c>
      <c r="I49" s="466"/>
      <c r="J49" s="448"/>
      <c r="K49" s="448">
        <f>[3]Fleisch!F44</f>
        <v>13.8</v>
      </c>
      <c r="L49" s="448">
        <f>[3]Fleisch!G44</f>
        <v>12.34</v>
      </c>
      <c r="M49" s="448"/>
      <c r="N49" s="466">
        <f>[3]Fleisch!B44</f>
        <v>7.4249999999999998</v>
      </c>
      <c r="O49" s="466">
        <f>[3]Fleisch!C44</f>
        <v>3.95</v>
      </c>
      <c r="P49" s="448"/>
      <c r="Q49" s="448">
        <f>[3]Fleisch!H44</f>
        <v>15.8</v>
      </c>
      <c r="R49" s="448">
        <f>[3]Fleisch!I44</f>
        <v>13.8575</v>
      </c>
      <c r="S49" s="448"/>
      <c r="T49" s="448"/>
      <c r="U49" s="218">
        <f>[3]Fleisch!$A33</f>
        <v>44562</v>
      </c>
      <c r="V49" s="450" t="str">
        <f>'Gemüse Daten'!CZ48</f>
        <v>4 W 01-04/22</v>
      </c>
      <c r="W49" s="530">
        <f>[3]Fleisch!CA33</f>
        <v>49.121399176954732</v>
      </c>
      <c r="X49" s="530">
        <f>[3]Fleisch!CB33</f>
        <v>42.874583725043422</v>
      </c>
      <c r="Y49" s="531">
        <f>[3]Fleisch!CD33</f>
        <v>64.466119096509246</v>
      </c>
      <c r="Z49" s="531">
        <f>[3]Fleisch!CE33</f>
        <v>55.694527596640825</v>
      </c>
      <c r="AA49" s="530">
        <f>[3]Fleisch!CG33</f>
        <v>85.289523173986893</v>
      </c>
      <c r="AB49" s="530">
        <f>[3]Fleisch!CH33</f>
        <v>69.416080885715544</v>
      </c>
      <c r="AC49" s="532"/>
      <c r="AD49" s="531">
        <f>[3]Fleisch!CJ33</f>
        <v>29.736515771731277</v>
      </c>
      <c r="AE49" s="531">
        <f>[3]Fleisch!CK33</f>
        <v>39.431153748084213</v>
      </c>
      <c r="AF49" s="532"/>
      <c r="AG49" s="530">
        <f>[3]Fleisch!CM33</f>
        <v>40.546125161185394</v>
      </c>
      <c r="AH49" s="530">
        <f>[3]Fleisch!CN33</f>
        <v>37.754851321043297</v>
      </c>
      <c r="AI49" s="531">
        <f>[3]Fleisch!CP33</f>
        <v>66.134307097307513</v>
      </c>
      <c r="AJ49" s="531">
        <f>[3]Fleisch!CQ33</f>
        <v>51.382355368398514</v>
      </c>
      <c r="AK49" s="530">
        <f>[3]Fleisch!CS33</f>
        <v>72.487407862407863</v>
      </c>
      <c r="AL49" s="530">
        <f>[3]Fleisch!CT33</f>
        <v>63.839680774561451</v>
      </c>
      <c r="AM49" s="531">
        <f>[3]Fleisch!CV33</f>
        <v>44.23029924748576</v>
      </c>
      <c r="AN49" s="531">
        <f>[3]Fleisch!CW33</f>
        <v>31.941859939051483</v>
      </c>
      <c r="AO49" s="530">
        <f>[3]Fleisch!CY33</f>
        <v>23.692787091759843</v>
      </c>
      <c r="AP49" s="530">
        <f>[3]Fleisch!CZ33</f>
        <v>16.244969998757824</v>
      </c>
      <c r="AQ49" s="531">
        <f>[3]Fleisch!DB33</f>
        <v>29.838562831528989</v>
      </c>
      <c r="AR49" s="531">
        <f>[3]Fleisch!DC33</f>
        <v>23.392739881468884</v>
      </c>
      <c r="AS49" s="530">
        <f>[3]Fleisch!DE33</f>
        <v>32.091063623118018</v>
      </c>
      <c r="AT49" s="530">
        <f>[3]Fleisch!DF33</f>
        <v>19.807596913093331</v>
      </c>
      <c r="AU49" s="531">
        <f>[3]Fleisch!DH33</f>
        <v>58.311942852890823</v>
      </c>
      <c r="AV49" s="531">
        <f>[3]Fleisch!DI33</f>
        <v>44.366061339898977</v>
      </c>
      <c r="AW49" s="532"/>
      <c r="AX49" s="530">
        <f>[3]Fleisch!DK33</f>
        <v>15.512403004787846</v>
      </c>
      <c r="AY49" s="530">
        <f>[3]Fleisch!DL33</f>
        <v>15.548465830650199</v>
      </c>
      <c r="AZ49" s="531">
        <f>[3]Fleisch!DN33</f>
        <v>53.583318953120504</v>
      </c>
      <c r="BA49" s="531">
        <f>[3]Fleisch!DO33</f>
        <v>29.210797077703027</v>
      </c>
      <c r="BB49" s="530">
        <f>[3]Fleisch!DQ33</f>
        <v>22.523539252001434</v>
      </c>
      <c r="BC49" s="530">
        <f>[3]Fleisch!DR33</f>
        <v>15.581076697568124</v>
      </c>
      <c r="BD49" s="531">
        <f>[3]Fleisch!DT33</f>
        <v>23.789024132836136</v>
      </c>
      <c r="BE49" s="531">
        <f>[3]Fleisch!DU33</f>
        <v>14.068004802878749</v>
      </c>
      <c r="BF49" s="530">
        <f>[3]Fleisch!DW33</f>
        <v>30.49785658273068</v>
      </c>
      <c r="BG49" s="530">
        <f>[3]Fleisch!DX33</f>
        <v>20.161896237036622</v>
      </c>
      <c r="BH49" s="532"/>
      <c r="BI49" s="531">
        <f>[3]Fleisch!EJ33</f>
        <v>56.38796389947872</v>
      </c>
      <c r="BJ49" s="531">
        <f>[3]Fleisch!EK33</f>
        <v>21.228315229458712</v>
      </c>
      <c r="BK49" s="530">
        <f>[3]Fleisch!EM33</f>
        <v>21.847306791569086</v>
      </c>
      <c r="BL49" s="530">
        <f>[3]Fleisch!EN33</f>
        <v>9.1960980031882826</v>
      </c>
      <c r="BM49" s="531">
        <f>[3]Fleisch!EP33</f>
        <v>19.073674897581142</v>
      </c>
      <c r="BN49" s="531">
        <f>[3]Fleisch!EQ33</f>
        <v>10.167156008745426</v>
      </c>
      <c r="BO49" s="530">
        <f>[3]Fleisch!ES33</f>
        <v>22.721936983191913</v>
      </c>
      <c r="BP49" s="530">
        <f>[3]Fleisch!ET33</f>
        <v>8.8125903794931162</v>
      </c>
      <c r="BQ49" s="531"/>
      <c r="BR49" s="531">
        <f>[3]Fleisch!FN33</f>
        <v>28.139958674931684</v>
      </c>
      <c r="BS49" s="531">
        <f>[3]Fleisch!FO33</f>
        <v>16.986730146095098</v>
      </c>
      <c r="BT49" s="530">
        <f>[3]Fleisch!FQ33</f>
        <v>20.168255375748171</v>
      </c>
      <c r="BU49" s="530">
        <f>[3]Fleisch!FR33</f>
        <v>10.464796996535735</v>
      </c>
      <c r="BV49" s="531">
        <f>[3]Fleisch!FT33</f>
        <v>70.705816349054516</v>
      </c>
      <c r="BW49" s="531">
        <f>[3]Fleisch!FU33</f>
        <v>46.186321869320381</v>
      </c>
      <c r="BX49" s="530">
        <f>[3]Fleisch!FW33</f>
        <v>49.049531479550296</v>
      </c>
      <c r="BY49" s="530">
        <f>[3]Fleisch!FX33</f>
        <v>32.354388652178663</v>
      </c>
      <c r="BZ49" s="531">
        <f>[3]Fleisch!FZ33</f>
        <v>24.916064405526235</v>
      </c>
      <c r="CA49" s="531">
        <f>[3]Fleisch!GA33</f>
        <v>19.302277589747625</v>
      </c>
      <c r="CB49" s="530">
        <f>[3]Fleisch!GC33</f>
        <v>46.637445568542709</v>
      </c>
      <c r="CC49" s="530">
        <f>[3]Fleisch!GD33</f>
        <v>23.327248451608273</v>
      </c>
      <c r="CD49" s="531">
        <f>[3]Fleisch!GF33</f>
        <v>33.857483220719871</v>
      </c>
      <c r="CE49" s="531">
        <f>[3]Fleisch!GG33</f>
        <v>20.507671621980993</v>
      </c>
      <c r="CF49" s="530">
        <f>[3]Fleisch!GI33</f>
        <v>85.566688751585744</v>
      </c>
      <c r="CG49" s="530">
        <f>[3]Fleisch!GJ33</f>
        <v>64.397389913121145</v>
      </c>
      <c r="CH49" s="531">
        <f>[3]Fleisch!GL33</f>
        <v>22.951579402521794</v>
      </c>
      <c r="CI49" s="531">
        <f>[3]Fleisch!GM33</f>
        <v>11.876757064860604</v>
      </c>
      <c r="CJ49" s="436" t="str">
        <f t="shared" si="14"/>
        <v>4</v>
      </c>
      <c r="CK49" s="404" t="str">
        <f t="shared" si="28"/>
        <v>4 W 01-04/22</v>
      </c>
      <c r="CL49" s="467">
        <f>[3]Fleisch!GP33</f>
        <v>467.50850000000014</v>
      </c>
      <c r="CM49" s="467">
        <f>[3]Fleisch!GQ33</f>
        <v>10261.177700000006</v>
      </c>
      <c r="CN49" s="487"/>
      <c r="CO49" s="477">
        <f>[3]Fleisch!$AH33</f>
        <v>10.9673</v>
      </c>
      <c r="CP49" s="477">
        <f>[3]Fleisch!$AM33</f>
        <v>270.51550000000003</v>
      </c>
      <c r="CQ49" s="476">
        <f>[3]Fleisch!AS33</f>
        <v>0.48599999999999999</v>
      </c>
      <c r="CR49" s="476">
        <f>[3]Fleisch!AT33</f>
        <v>31.3795</v>
      </c>
      <c r="CS49" s="477">
        <f>[3]Fleisch!AU33</f>
        <v>0.48699999999999999</v>
      </c>
      <c r="CT49" s="477">
        <f>[3]Fleisch!AV33</f>
        <v>12.360200000000001</v>
      </c>
      <c r="CU49" s="476">
        <f>[3]Fleisch!AW33</f>
        <v>3.2968000000000002</v>
      </c>
      <c r="CV49" s="476">
        <f>[3]Fleisch!AX33</f>
        <v>54.229599999999998</v>
      </c>
      <c r="CW49" s="487"/>
      <c r="CX49" s="477">
        <f>[3]Fleisch!AL33</f>
        <v>12.2247</v>
      </c>
      <c r="CY49" s="477">
        <f>[3]Fleisch!AQ33</f>
        <v>156.9554</v>
      </c>
      <c r="CZ49" s="476">
        <f>[3]Fleisch!AY33</f>
        <v>4.9836</v>
      </c>
      <c r="DA49" s="476">
        <f>[3]Fleisch!AZ33</f>
        <v>36.473300000000002</v>
      </c>
      <c r="DB49" s="487"/>
      <c r="DC49" s="477">
        <f>[3]Fleisch!$AI33</f>
        <v>242.37929999999997</v>
      </c>
      <c r="DD49" s="477">
        <f>[3]Fleisch!$AN33</f>
        <v>2164.9920999999995</v>
      </c>
      <c r="DE49" s="476">
        <f>[3]Fleisch!BA33</f>
        <v>8.6081000000000003</v>
      </c>
      <c r="DF49" s="476">
        <f>[3]Fleisch!BB33</f>
        <v>118.73569999999999</v>
      </c>
      <c r="DG49" s="477">
        <f>[3]Fleisch!BC33</f>
        <v>13.5488</v>
      </c>
      <c r="DH49" s="477">
        <f>[3]Fleisch!BD33</f>
        <v>89.669200000000004</v>
      </c>
      <c r="DI49" s="476">
        <f>[3]Fleisch!BE33</f>
        <v>3.5815999999999999</v>
      </c>
      <c r="DJ49" s="476">
        <f>[3]Fleisch!BF33</f>
        <v>55.484300000000005</v>
      </c>
      <c r="DK49" s="477">
        <f>[3]Fleisch!BG33</f>
        <v>11.3752</v>
      </c>
      <c r="DL49" s="477">
        <f>[3]Fleisch!BH33</f>
        <v>86.20389999999999</v>
      </c>
      <c r="DM49" s="476">
        <f>[3]Fleisch!BI33</f>
        <v>145.90369999999999</v>
      </c>
      <c r="DN49" s="476">
        <f>[3]Fleisch!BJ33</f>
        <v>1110.954</v>
      </c>
      <c r="DO49" s="477">
        <f>[3]Fleisch!BK33</f>
        <v>12.8948</v>
      </c>
      <c r="DP49" s="477">
        <f>[3]Fleisch!BL33</f>
        <v>142.32550000000001</v>
      </c>
      <c r="DQ49" s="476">
        <f>[3]Fleisch!BM33</f>
        <v>4.1180000000000003</v>
      </c>
      <c r="DR49" s="476">
        <f>[3]Fleisch!BN33</f>
        <v>122.971</v>
      </c>
      <c r="DS49" s="477">
        <f>[3]Fleisch!BO33</f>
        <v>20.158500000000004</v>
      </c>
      <c r="DT49" s="477">
        <f>[3]Fleisch!BP33</f>
        <v>148.32760000000002</v>
      </c>
      <c r="DU49" s="487"/>
      <c r="DV49" s="476">
        <f>[3]Fleisch!$AJ33</f>
        <v>42.805799999999998</v>
      </c>
      <c r="DW49" s="476">
        <f>[3]Fleisch!$AO33</f>
        <v>1963.4895000000001</v>
      </c>
      <c r="DX49" s="477">
        <f>[3]Fleisch!BQ33</f>
        <v>4.8456000000000001</v>
      </c>
      <c r="DY49" s="477">
        <f>[3]Fleisch!BR33</f>
        <v>303.71809999999999</v>
      </c>
      <c r="DZ49" s="476">
        <f>[3]Fleisch!BS33</f>
        <v>5.2155000000000005</v>
      </c>
      <c r="EA49" s="476">
        <f>[3]Fleisch!BT33</f>
        <v>129.6925</v>
      </c>
      <c r="EB49" s="477">
        <f>[3]Fleisch!BU33</f>
        <v>3.3475999999999999</v>
      </c>
      <c r="EC49" s="477">
        <f>[3]Fleisch!BV33</f>
        <v>123.00390000000002</v>
      </c>
      <c r="ED49" s="476">
        <f>[3]Fleisch!BW33</f>
        <v>7.1065000000000005</v>
      </c>
      <c r="EE49" s="476">
        <f>[3]Fleisch!BX33</f>
        <v>268.67220000000003</v>
      </c>
      <c r="EF49" s="477">
        <f>[3]Fleisch!BY33</f>
        <v>11.477</v>
      </c>
      <c r="EG49" s="477">
        <f>[3]Fleisch!BZ33</f>
        <v>457.59680000000003</v>
      </c>
      <c r="EH49" s="487"/>
      <c r="EI49" s="476">
        <f>[3]Fleisch!$AK33</f>
        <v>117.47369999999999</v>
      </c>
      <c r="EJ49" s="476">
        <f>[3]Fleisch!$AP33</f>
        <v>4537.7492000000002</v>
      </c>
      <c r="EK49" s="477">
        <f>[3]Fleisch!DZ33</f>
        <v>25.706</v>
      </c>
      <c r="EL49" s="477">
        <f>[3]Fleisch!EA33</f>
        <v>1778.5051000000003</v>
      </c>
      <c r="EM49" s="476">
        <f>[3]Fleisch!EB33</f>
        <v>4.2700000000000005</v>
      </c>
      <c r="EN49" s="476">
        <f>[3]Fleisch!EC33</f>
        <v>246.6532</v>
      </c>
      <c r="EO49" s="477">
        <f>[3]Fleisch!ED33</f>
        <v>61.487699999999997</v>
      </c>
      <c r="EP49" s="477">
        <f>[3]Fleisch!EE33</f>
        <v>1103.1138000000001</v>
      </c>
      <c r="EQ49" s="476">
        <f>[3]Fleisch!EF33</f>
        <v>18.503</v>
      </c>
      <c r="ER49" s="476">
        <f>[3]Fleisch!EG33</f>
        <v>709.64660000000003</v>
      </c>
      <c r="ES49" s="479"/>
      <c r="ET49" s="477">
        <f>[3]Fleisch!GR33</f>
        <v>197.74269999999993</v>
      </c>
      <c r="EU49" s="477">
        <f>[3]Fleisch!GS33</f>
        <v>6591.6010000000024</v>
      </c>
      <c r="EV49" s="476">
        <f>[3]Fleisch!EV33</f>
        <v>7.5015000000000001</v>
      </c>
      <c r="EW49" s="476">
        <f>[3]Fleisch!EW33</f>
        <v>755.26830000000007</v>
      </c>
      <c r="EX49" s="477">
        <f>[3]Fleisch!EX33</f>
        <v>7.2176000000000009</v>
      </c>
      <c r="EY49" s="477">
        <f>[3]Fleisch!EY33</f>
        <v>513.67349999999999</v>
      </c>
      <c r="EZ49" s="476">
        <f>[3]Fleisch!EZ33</f>
        <v>5.4363999999999999</v>
      </c>
      <c r="FA49" s="476">
        <f>[3]Fleisch!FA33</f>
        <v>207.15550000000005</v>
      </c>
      <c r="FB49" s="477">
        <f>[3]Fleisch!FB33</f>
        <v>13.137099999999998</v>
      </c>
      <c r="FC49" s="477">
        <f>[3]Fleisch!FC33</f>
        <v>627.91259999999988</v>
      </c>
      <c r="FD49" s="476">
        <f>[3]Fleisch!FD33</f>
        <v>2.9749000000000003</v>
      </c>
      <c r="FE49" s="476">
        <f>[3]Fleisch!FE33</f>
        <v>209.62950000000001</v>
      </c>
      <c r="FF49" s="477">
        <f>[3]Fleisch!FF33</f>
        <v>30.542999999999999</v>
      </c>
      <c r="FG49" s="477">
        <f>[3]Fleisch!FG33</f>
        <v>1008.4173000000001</v>
      </c>
      <c r="FH49" s="476">
        <f>[3]Fleisch!FH33</f>
        <v>39.915300000000002</v>
      </c>
      <c r="FI49" s="476">
        <f>[3]Fleisch!FI33</f>
        <v>711.08169999999996</v>
      </c>
      <c r="FJ49" s="477">
        <f>[3]Fleisch!FJ33</f>
        <v>19.470299999999998</v>
      </c>
      <c r="FK49" s="477">
        <f>[3]Fleisch!FK33</f>
        <v>215.01199999999997</v>
      </c>
      <c r="FL49" s="476">
        <f>[3]Fleisch!FL33</f>
        <v>25.902200000000001</v>
      </c>
      <c r="FM49" s="476">
        <f>[3]Fleisch!FM33</f>
        <v>537.55129999999997</v>
      </c>
    </row>
    <row r="50" spans="1:169" x14ac:dyDescent="0.2">
      <c r="A50" s="250"/>
      <c r="B50" s="218">
        <f t="shared" si="27"/>
        <v>44531</v>
      </c>
      <c r="C50" s="621">
        <f>[3]Fleisch!$A44</f>
        <v>44228</v>
      </c>
      <c r="D50" s="466">
        <f>[3]Fleisch!D45</f>
        <v>9.76</v>
      </c>
      <c r="E50" s="466">
        <f>[3]Fleisch!E45</f>
        <v>9.6875</v>
      </c>
      <c r="F50" s="448">
        <f>[3]Fleisch!$J45</f>
        <v>12.120000000000001</v>
      </c>
      <c r="G50" s="448"/>
      <c r="H50" s="466">
        <f>[3]Fleisch!$L45</f>
        <v>12.36</v>
      </c>
      <c r="I50" s="466"/>
      <c r="J50" s="448"/>
      <c r="K50" s="448">
        <f>[3]Fleisch!F45</f>
        <v>15.819999999999999</v>
      </c>
      <c r="L50" s="448">
        <f>[3]Fleisch!G45</f>
        <v>13.4975</v>
      </c>
      <c r="M50" s="448"/>
      <c r="N50" s="466">
        <f>[3]Fleisch!B45</f>
        <v>7.3</v>
      </c>
      <c r="O50" s="466">
        <f>[3]Fleisch!C45</f>
        <v>4.0166666666666666</v>
      </c>
      <c r="P50" s="448"/>
      <c r="Q50" s="448">
        <f>[3]Fleisch!H45</f>
        <v>15.34</v>
      </c>
      <c r="R50" s="448">
        <f>[3]Fleisch!I45</f>
        <v>13.64</v>
      </c>
      <c r="S50" s="448"/>
      <c r="T50" s="448"/>
      <c r="U50" s="218">
        <f>[3]Fleisch!$A34</f>
        <v>44531</v>
      </c>
      <c r="V50" s="450" t="str">
        <f>'Gemüse Daten'!CZ49</f>
        <v>5 W 48-52/21</v>
      </c>
      <c r="W50" s="530">
        <f>[3]Fleisch!CA34</f>
        <v>59.879932219801503</v>
      </c>
      <c r="X50" s="530">
        <f>[3]Fleisch!CB34</f>
        <v>44.562007631553818</v>
      </c>
      <c r="Y50" s="531">
        <f>[3]Fleisch!CD34</f>
        <v>45.355922710725295</v>
      </c>
      <c r="Z50" s="531">
        <f>[3]Fleisch!CE34</f>
        <v>61.3993957933057</v>
      </c>
      <c r="AA50" s="530">
        <f>[3]Fleisch!CG34</f>
        <v>77.225853779254734</v>
      </c>
      <c r="AB50" s="530">
        <f>[3]Fleisch!CH34</f>
        <v>67.170999654894743</v>
      </c>
      <c r="AC50" s="532"/>
      <c r="AD50" s="531">
        <f>[3]Fleisch!CJ34</f>
        <v>60.155000637023825</v>
      </c>
      <c r="AE50" s="531">
        <f>[3]Fleisch!CK34</f>
        <v>43.077572308531643</v>
      </c>
      <c r="AF50" s="532"/>
      <c r="AG50" s="530">
        <f>[3]Fleisch!CM34</f>
        <v>43.887765369681034</v>
      </c>
      <c r="AH50" s="530">
        <f>[3]Fleisch!CN34</f>
        <v>38.5806758665248</v>
      </c>
      <c r="AI50" s="531">
        <f>[3]Fleisch!CP34</f>
        <v>67.033162357962524</v>
      </c>
      <c r="AJ50" s="531">
        <f>[3]Fleisch!CQ34</f>
        <v>48.560915245904837</v>
      </c>
      <c r="AK50" s="530">
        <f>[3]Fleisch!CS34</f>
        <v>40.843098674311548</v>
      </c>
      <c r="AL50" s="530">
        <f>[3]Fleisch!CT34</f>
        <v>63.178214627161225</v>
      </c>
      <c r="AM50" s="531">
        <f>[3]Fleisch!CV34</f>
        <v>42.834544927383426</v>
      </c>
      <c r="AN50" s="531">
        <f>[3]Fleisch!CW34</f>
        <v>30.825571792319295</v>
      </c>
      <c r="AO50" s="530">
        <f>[3]Fleisch!CY34</f>
        <v>23.503435768867003</v>
      </c>
      <c r="AP50" s="530">
        <f>[3]Fleisch!CZ34</f>
        <v>16.527661134161768</v>
      </c>
      <c r="AQ50" s="531">
        <f>[3]Fleisch!DB34</f>
        <v>30.497231760484585</v>
      </c>
      <c r="AR50" s="531">
        <f>[3]Fleisch!DC34</f>
        <v>24.297391467690218</v>
      </c>
      <c r="AS50" s="530">
        <f>[3]Fleisch!DE34</f>
        <v>33.235523002975512</v>
      </c>
      <c r="AT50" s="530">
        <f>[3]Fleisch!DF34</f>
        <v>21.255227101423838</v>
      </c>
      <c r="AU50" s="531">
        <f>[3]Fleisch!DH34</f>
        <v>56.16014673966928</v>
      </c>
      <c r="AV50" s="531">
        <f>[3]Fleisch!DI34</f>
        <v>44.188814716110983</v>
      </c>
      <c r="AW50" s="532"/>
      <c r="AX50" s="530">
        <f>[3]Fleisch!DK34</f>
        <v>25.437662287629543</v>
      </c>
      <c r="AY50" s="530">
        <f>[3]Fleisch!DL34</f>
        <v>16.291071535861686</v>
      </c>
      <c r="AZ50" s="531">
        <f>[3]Fleisch!DN34</f>
        <v>54.803049494155928</v>
      </c>
      <c r="BA50" s="531">
        <f>[3]Fleisch!DO34</f>
        <v>28.566916449048389</v>
      </c>
      <c r="BB50" s="530">
        <f>[3]Fleisch!DQ34</f>
        <v>21.030676714622821</v>
      </c>
      <c r="BC50" s="530">
        <f>[3]Fleisch!DR34</f>
        <v>15.933666929245117</v>
      </c>
      <c r="BD50" s="531">
        <f>[3]Fleisch!DT34</f>
        <v>25.191644081224197</v>
      </c>
      <c r="BE50" s="531">
        <f>[3]Fleisch!DU34</f>
        <v>13.719461817213944</v>
      </c>
      <c r="BF50" s="530">
        <f>[3]Fleisch!DW34</f>
        <v>33.010937933865343</v>
      </c>
      <c r="BG50" s="530">
        <f>[3]Fleisch!DX34</f>
        <v>20.616730263129469</v>
      </c>
      <c r="BH50" s="532"/>
      <c r="BI50" s="531">
        <f>[3]Fleisch!EJ34</f>
        <v>56.008595891569932</v>
      </c>
      <c r="BJ50" s="531">
        <f>[3]Fleisch!EK34</f>
        <v>21.412832217905702</v>
      </c>
      <c r="BK50" s="530">
        <f>[3]Fleisch!EM34</f>
        <v>21.261528874117158</v>
      </c>
      <c r="BL50" s="530">
        <f>[3]Fleisch!EN34</f>
        <v>8.6339445727972652</v>
      </c>
      <c r="BM50" s="531">
        <f>[3]Fleisch!EP34</f>
        <v>20.23318385650224</v>
      </c>
      <c r="BN50" s="531">
        <f>[3]Fleisch!EQ34</f>
        <v>11.277008443774294</v>
      </c>
      <c r="BO50" s="530">
        <f>[3]Fleisch!ES34</f>
        <v>22.27136431784108</v>
      </c>
      <c r="BP50" s="530">
        <f>[3]Fleisch!ET34</f>
        <v>8.8987351182829322</v>
      </c>
      <c r="BQ50" s="531"/>
      <c r="BR50" s="531">
        <f>[3]Fleisch!FN34</f>
        <v>29.844665227516103</v>
      </c>
      <c r="BS50" s="531">
        <f>[3]Fleisch!FO34</f>
        <v>16.920260885727696</v>
      </c>
      <c r="BT50" s="530">
        <f>[3]Fleisch!FQ34</f>
        <v>21.538814052435967</v>
      </c>
      <c r="BU50" s="530">
        <f>[3]Fleisch!FR34</f>
        <v>10.550719478739989</v>
      </c>
      <c r="BV50" s="531">
        <f>[3]Fleisch!FT34</f>
        <v>74.104829046730003</v>
      </c>
      <c r="BW50" s="531">
        <f>[3]Fleisch!FU34</f>
        <v>48.732739708262073</v>
      </c>
      <c r="BX50" s="530">
        <f>[3]Fleisch!FW34</f>
        <v>53.235312058276683</v>
      </c>
      <c r="BY50" s="530">
        <f>[3]Fleisch!FX34</f>
        <v>33.907431098711612</v>
      </c>
      <c r="BZ50" s="531">
        <f>[3]Fleisch!FZ34</f>
        <v>22.688291018165678</v>
      </c>
      <c r="CA50" s="531">
        <f>[3]Fleisch!GA34</f>
        <v>20.338919826682719</v>
      </c>
      <c r="CB50" s="530">
        <f>[3]Fleisch!GC34</f>
        <v>43.607423408206252</v>
      </c>
      <c r="CC50" s="530">
        <f>[3]Fleisch!GD34</f>
        <v>21.467553160947041</v>
      </c>
      <c r="CD50" s="531">
        <f>[3]Fleisch!GF34</f>
        <v>33.814874726771656</v>
      </c>
      <c r="CE50" s="531">
        <f>[3]Fleisch!GG34</f>
        <v>21.760731641755754</v>
      </c>
      <c r="CF50" s="530">
        <f>[3]Fleisch!GI34</f>
        <v>82.981137439586661</v>
      </c>
      <c r="CG50" s="530">
        <f>[3]Fleisch!GJ34</f>
        <v>60.993842168542521</v>
      </c>
      <c r="CH50" s="531">
        <f>[3]Fleisch!GL34</f>
        <v>22.291235890804408</v>
      </c>
      <c r="CI50" s="531">
        <f>[3]Fleisch!GM34</f>
        <v>11.119168890970391</v>
      </c>
      <c r="CJ50" s="436" t="str">
        <f t="shared" si="14"/>
        <v>5</v>
      </c>
      <c r="CK50" s="404" t="str">
        <f t="shared" si="28"/>
        <v>5 W 48-52/21</v>
      </c>
      <c r="CL50" s="467">
        <f>[3]Fleisch!GP34</f>
        <v>642.73950000000002</v>
      </c>
      <c r="CM50" s="467">
        <f>[3]Fleisch!GQ34</f>
        <v>13082.403400000008</v>
      </c>
      <c r="CN50" s="487"/>
      <c r="CO50" s="477">
        <f>[3]Fleisch!$AH34</f>
        <v>24.512799999999999</v>
      </c>
      <c r="CP50" s="477">
        <f>[3]Fleisch!$AM34</f>
        <v>435.18119999999999</v>
      </c>
      <c r="CQ50" s="476">
        <f>[3]Fleisch!AS34</f>
        <v>4.1310000000000002</v>
      </c>
      <c r="CR50" s="476">
        <f>[3]Fleisch!AT34</f>
        <v>39.782199999999996</v>
      </c>
      <c r="CS50" s="477">
        <f>[3]Fleisch!AU34</f>
        <v>1.0712999999999999</v>
      </c>
      <c r="CT50" s="477">
        <f>[3]Fleisch!AV34</f>
        <v>15.8224</v>
      </c>
      <c r="CU50" s="476">
        <f>[3]Fleisch!AW34</f>
        <v>5.6572000000000005</v>
      </c>
      <c r="CV50" s="476">
        <f>[3]Fleisch!AX34</f>
        <v>86.93</v>
      </c>
      <c r="CW50" s="487"/>
      <c r="CX50" s="477">
        <f>[3]Fleisch!AL34</f>
        <v>18.495799999999999</v>
      </c>
      <c r="CY50" s="477">
        <f>[3]Fleisch!AQ34</f>
        <v>295.35470000000004</v>
      </c>
      <c r="CZ50" s="476">
        <f>[3]Fleisch!AY34</f>
        <v>3.9245000000000001</v>
      </c>
      <c r="DA50" s="476">
        <f>[3]Fleisch!AZ34</f>
        <v>61.220300000000002</v>
      </c>
      <c r="DB50" s="487"/>
      <c r="DC50" s="477">
        <f>[3]Fleisch!$AI34</f>
        <v>308.11360000000002</v>
      </c>
      <c r="DD50" s="477">
        <f>[3]Fleisch!$AN34</f>
        <v>2978.5377999999996</v>
      </c>
      <c r="DE50" s="476">
        <f>[3]Fleisch!BA34</f>
        <v>16.199100000000001</v>
      </c>
      <c r="DF50" s="476">
        <f>[3]Fleisch!BB34</f>
        <v>225.66290000000001</v>
      </c>
      <c r="DG50" s="477">
        <f>[3]Fleisch!BC34</f>
        <v>10.6838</v>
      </c>
      <c r="DH50" s="477">
        <f>[3]Fleisch!BD34</f>
        <v>189.98609999999999</v>
      </c>
      <c r="DI50" s="476">
        <f>[3]Fleisch!BE34</f>
        <v>11.231900000000001</v>
      </c>
      <c r="DJ50" s="476">
        <f>[3]Fleisch!BF34</f>
        <v>234.9246</v>
      </c>
      <c r="DK50" s="477">
        <f>[3]Fleisch!BG34</f>
        <v>18.9695</v>
      </c>
      <c r="DL50" s="477">
        <f>[3]Fleisch!BH34</f>
        <v>99.048199999999994</v>
      </c>
      <c r="DM50" s="476">
        <f>[3]Fleisch!BI34</f>
        <v>166.5275</v>
      </c>
      <c r="DN50" s="476">
        <f>[3]Fleisch!BJ34</f>
        <v>1150.7988</v>
      </c>
      <c r="DO50" s="477">
        <f>[3]Fleisch!BK34</f>
        <v>20.735200000000003</v>
      </c>
      <c r="DP50" s="477">
        <f>[3]Fleisch!BL34</f>
        <v>152.25420000000003</v>
      </c>
      <c r="DQ50" s="476">
        <f>[3]Fleisch!BM34</f>
        <v>4.3689999999999998</v>
      </c>
      <c r="DR50" s="476">
        <f>[3]Fleisch!BN34</f>
        <v>96.850999999999999</v>
      </c>
      <c r="DS50" s="477">
        <f>[3]Fleisch!BO34</f>
        <v>27.231900000000003</v>
      </c>
      <c r="DT50" s="477">
        <f>[3]Fleisch!BP34</f>
        <v>214.7089</v>
      </c>
      <c r="DU50" s="487"/>
      <c r="DV50" s="476">
        <f>[3]Fleisch!$AJ34</f>
        <v>77.50739999999999</v>
      </c>
      <c r="DW50" s="476">
        <f>[3]Fleisch!$AO34</f>
        <v>2542.7746999999999</v>
      </c>
      <c r="DX50" s="477">
        <f>[3]Fleisch!BQ34</f>
        <v>12.9785</v>
      </c>
      <c r="DY50" s="477">
        <f>[3]Fleisch!BR34</f>
        <v>454.37490000000003</v>
      </c>
      <c r="DZ50" s="476">
        <f>[3]Fleisch!BS34</f>
        <v>6.2371000000000008</v>
      </c>
      <c r="EA50" s="476">
        <f>[3]Fleisch!BT34</f>
        <v>470.08920000000006</v>
      </c>
      <c r="EB50" s="477">
        <f>[3]Fleisch!BU34</f>
        <v>2.6274000000000002</v>
      </c>
      <c r="EC50" s="477">
        <f>[3]Fleisch!BV34</f>
        <v>118.18690000000001</v>
      </c>
      <c r="ED50" s="476">
        <f>[3]Fleisch!BW34</f>
        <v>11.9915</v>
      </c>
      <c r="EE50" s="476">
        <f>[3]Fleisch!BX34</f>
        <v>294.55420000000004</v>
      </c>
      <c r="EF50" s="477">
        <f>[3]Fleisch!BY34</f>
        <v>16.566200000000002</v>
      </c>
      <c r="EG50" s="477">
        <f>[3]Fleisch!BZ34</f>
        <v>462.81400000000002</v>
      </c>
      <c r="EH50" s="487"/>
      <c r="EI50" s="476">
        <f>[3]Fleisch!$AK34</f>
        <v>129.7303</v>
      </c>
      <c r="EJ50" s="476">
        <f>[3]Fleisch!$AP34</f>
        <v>4940.3830000000007</v>
      </c>
      <c r="EK50" s="477">
        <f>[3]Fleisch!DZ34</f>
        <v>29.548999999999999</v>
      </c>
      <c r="EL50" s="477">
        <f>[3]Fleisch!EA34</f>
        <v>2017.3130000000001</v>
      </c>
      <c r="EM50" s="476">
        <f>[3]Fleisch!EB34</f>
        <v>4.8140000000000001</v>
      </c>
      <c r="EN50" s="476">
        <f>[3]Fleisch!EC34</f>
        <v>311.07830000000007</v>
      </c>
      <c r="EO50" s="477">
        <f>[3]Fleisch!ED34</f>
        <v>66.922300000000007</v>
      </c>
      <c r="EP50" s="477">
        <f>[3]Fleisch!EE34</f>
        <v>1224.0023999999999</v>
      </c>
      <c r="EQ50" s="476">
        <f>[3]Fleisch!EF34</f>
        <v>20.010000000000002</v>
      </c>
      <c r="ER50" s="476">
        <f>[3]Fleisch!EG34</f>
        <v>749.21629999999993</v>
      </c>
      <c r="ES50" s="479"/>
      <c r="ET50" s="477">
        <f>[3]Fleisch!GR34</f>
        <v>280.16899999999998</v>
      </c>
      <c r="EU50" s="477">
        <f>[3]Fleisch!GS34</f>
        <v>9073.9476999999988</v>
      </c>
      <c r="EV50" s="476">
        <f>[3]Fleisch!EV34</f>
        <v>11.766200000000001</v>
      </c>
      <c r="EW50" s="476">
        <f>[3]Fleisch!EW34</f>
        <v>907.63109999999995</v>
      </c>
      <c r="EX50" s="477">
        <f>[3]Fleisch!EX34</f>
        <v>11.8926</v>
      </c>
      <c r="EY50" s="477">
        <f>[3]Fleisch!EY34</f>
        <v>585.16670000000011</v>
      </c>
      <c r="EZ50" s="476">
        <f>[3]Fleisch!EZ34</f>
        <v>7.1774000000000004</v>
      </c>
      <c r="FA50" s="476">
        <f>[3]Fleisch!FA34</f>
        <v>295.32670000000002</v>
      </c>
      <c r="FB50" s="477">
        <f>[3]Fleisch!FB34</f>
        <v>17.049700000000001</v>
      </c>
      <c r="FC50" s="477">
        <f>[3]Fleisch!FC34</f>
        <v>897.81339999999989</v>
      </c>
      <c r="FD50" s="476">
        <f>[3]Fleisch!FD34</f>
        <v>6.5343</v>
      </c>
      <c r="FE50" s="476">
        <f>[3]Fleisch!FE34</f>
        <v>216.6893</v>
      </c>
      <c r="FF50" s="477">
        <f>[3]Fleisch!FF34</f>
        <v>36.942599999999999</v>
      </c>
      <c r="FG50" s="477">
        <f>[3]Fleisch!FG34</f>
        <v>1651.0052000000001</v>
      </c>
      <c r="FH50" s="476">
        <f>[3]Fleisch!FH34</f>
        <v>54.029900000000005</v>
      </c>
      <c r="FI50" s="476">
        <f>[3]Fleisch!FI34</f>
        <v>940.47119999999995</v>
      </c>
      <c r="FJ50" s="477">
        <f>[3]Fleisch!FJ34</f>
        <v>24.270299999999999</v>
      </c>
      <c r="FK50" s="477">
        <f>[3]Fleisch!FK34</f>
        <v>303.49970000000002</v>
      </c>
      <c r="FL50" s="476">
        <f>[3]Fleisch!FL34</f>
        <v>30.777799999999999</v>
      </c>
      <c r="FM50" s="476">
        <f>[3]Fleisch!FM34</f>
        <v>717.00340000000006</v>
      </c>
    </row>
    <row r="51" spans="1:169" x14ac:dyDescent="0.2">
      <c r="A51" s="250"/>
      <c r="B51" s="218">
        <f t="shared" si="27"/>
        <v>44501</v>
      </c>
      <c r="C51" s="621">
        <f>[3]Fleisch!$A45</f>
        <v>44197</v>
      </c>
      <c r="D51" s="466">
        <f>[3]Fleisch!D46</f>
        <v>9.8000000000000007</v>
      </c>
      <c r="E51" s="466">
        <f>[3]Fleisch!E46</f>
        <v>9.7899999999999991</v>
      </c>
      <c r="F51" s="448">
        <f>[3]Fleisch!$J46</f>
        <v>12.1</v>
      </c>
      <c r="G51" s="448"/>
      <c r="H51" s="466">
        <f>[3]Fleisch!$L46</f>
        <v>12.424999999999999</v>
      </c>
      <c r="I51" s="466"/>
      <c r="J51" s="448"/>
      <c r="K51" s="448">
        <f>[3]Fleisch!F46</f>
        <v>17</v>
      </c>
      <c r="L51" s="448">
        <f>[3]Fleisch!G46</f>
        <v>15.9375</v>
      </c>
      <c r="M51" s="448"/>
      <c r="N51" s="466">
        <f>[3]Fleisch!B46</f>
        <v>7.3</v>
      </c>
      <c r="O51" s="466">
        <f>[3]Fleisch!C46</f>
        <v>4.3499999999999996</v>
      </c>
      <c r="P51" s="448"/>
      <c r="Q51" s="448">
        <f>[3]Fleisch!H46</f>
        <v>15.3</v>
      </c>
      <c r="R51" s="448">
        <f>[3]Fleisch!I46</f>
        <v>13.525</v>
      </c>
      <c r="S51" s="448"/>
      <c r="T51" s="448"/>
      <c r="U51" s="218">
        <f>[3]Fleisch!$A35</f>
        <v>44501</v>
      </c>
      <c r="V51" s="450" t="str">
        <f>'Gemüse Daten'!CZ50</f>
        <v>4 W 44-47/21</v>
      </c>
      <c r="W51" s="530">
        <f>[3]Fleisch!CA35</f>
        <v>49.400473933649288</v>
      </c>
      <c r="X51" s="530">
        <f>[3]Fleisch!CB35</f>
        <v>45.44111901710346</v>
      </c>
      <c r="Y51" s="531">
        <f>[3]Fleisch!CD35</f>
        <v>65.543046357615893</v>
      </c>
      <c r="Z51" s="531">
        <f>[3]Fleisch!CE35</f>
        <v>60.372821229641865</v>
      </c>
      <c r="AA51" s="530">
        <f>[3]Fleisch!CG35</f>
        <v>75.541172417187582</v>
      </c>
      <c r="AB51" s="530">
        <f>[3]Fleisch!CH35</f>
        <v>66.90963835307565</v>
      </c>
      <c r="AC51" s="532"/>
      <c r="AD51" s="531">
        <f>[3]Fleisch!CJ35</f>
        <v>67.276756822760859</v>
      </c>
      <c r="AE51" s="531">
        <f>[3]Fleisch!CK35</f>
        <v>46.03608545341725</v>
      </c>
      <c r="AF51" s="532"/>
      <c r="AG51" s="530">
        <f>[3]Fleisch!CM35</f>
        <v>37.034066037735847</v>
      </c>
      <c r="AH51" s="530">
        <f>[3]Fleisch!CN35</f>
        <v>31.732811893106728</v>
      </c>
      <c r="AI51" s="531">
        <f>[3]Fleisch!CP35</f>
        <v>65.01496130696475</v>
      </c>
      <c r="AJ51" s="531">
        <f>[3]Fleisch!CQ35</f>
        <v>46.896856825675613</v>
      </c>
      <c r="AK51" s="530">
        <f>[3]Fleisch!CS35</f>
        <v>62.783822740681146</v>
      </c>
      <c r="AL51" s="530">
        <f>[3]Fleisch!CT35</f>
        <v>59.613271341952846</v>
      </c>
      <c r="AM51" s="531">
        <f>[3]Fleisch!CV35</f>
        <v>41.013113766442409</v>
      </c>
      <c r="AN51" s="531">
        <f>[3]Fleisch!CW35</f>
        <v>31.226807022436009</v>
      </c>
      <c r="AO51" s="530">
        <f>[3]Fleisch!CY35</f>
        <v>24.003454372619139</v>
      </c>
      <c r="AP51" s="530">
        <f>[3]Fleisch!CZ35</f>
        <v>14.827946594626699</v>
      </c>
      <c r="AQ51" s="531">
        <f>[3]Fleisch!DB35</f>
        <v>31.864140280403273</v>
      </c>
      <c r="AR51" s="531">
        <f>[3]Fleisch!DC35</f>
        <v>23.658014580337092</v>
      </c>
      <c r="AS51" s="530">
        <f>[3]Fleisch!DE35</f>
        <v>31.086105675146772</v>
      </c>
      <c r="AT51" s="530">
        <f>[3]Fleisch!DF35</f>
        <v>20.32361802141294</v>
      </c>
      <c r="AU51" s="531">
        <f>[3]Fleisch!DH35</f>
        <v>56.952113411266964</v>
      </c>
      <c r="AV51" s="531">
        <f>[3]Fleisch!DI35</f>
        <v>43.075004338468794</v>
      </c>
      <c r="AW51" s="532"/>
      <c r="AX51" s="530">
        <f>[3]Fleisch!DK35</f>
        <v>21.214501510574017</v>
      </c>
      <c r="AY51" s="530">
        <f>[3]Fleisch!DL35</f>
        <v>15.889747091664768</v>
      </c>
      <c r="AZ51" s="531">
        <f>[3]Fleisch!DN35</f>
        <v>37.036746738844407</v>
      </c>
      <c r="BA51" s="531">
        <f>[3]Fleisch!DO35</f>
        <v>30.791655048238358</v>
      </c>
      <c r="BB51" s="530">
        <f>[3]Fleisch!DQ35</f>
        <v>23.774550011392115</v>
      </c>
      <c r="BC51" s="530">
        <f>[3]Fleisch!DR35</f>
        <v>16.234118274205084</v>
      </c>
      <c r="BD51" s="531">
        <f>[3]Fleisch!DT35</f>
        <v>22.517863158454634</v>
      </c>
      <c r="BE51" s="531">
        <f>[3]Fleisch!DU35</f>
        <v>13.752109053726903</v>
      </c>
      <c r="BF51" s="530">
        <f>[3]Fleisch!DW35</f>
        <v>31.758628927669449</v>
      </c>
      <c r="BG51" s="530">
        <f>[3]Fleisch!DX35</f>
        <v>21.224288685926993</v>
      </c>
      <c r="BH51" s="532"/>
      <c r="BI51" s="531">
        <f>[3]Fleisch!EJ35</f>
        <v>56.984199620100156</v>
      </c>
      <c r="BJ51" s="531">
        <f>[3]Fleisch!EK35</f>
        <v>21.013721317815126</v>
      </c>
      <c r="BK51" s="530">
        <f>[3]Fleisch!EM35</f>
        <v>20.173860911270982</v>
      </c>
      <c r="BL51" s="530">
        <f>[3]Fleisch!EN35</f>
        <v>8.4324000312304026</v>
      </c>
      <c r="BM51" s="531">
        <f>[3]Fleisch!EP35</f>
        <v>19.165123354169438</v>
      </c>
      <c r="BN51" s="531">
        <f>[3]Fleisch!EQ35</f>
        <v>10.59272203345621</v>
      </c>
      <c r="BO51" s="530">
        <f>[3]Fleisch!ES35</f>
        <v>22.093805201924834</v>
      </c>
      <c r="BP51" s="530">
        <f>[3]Fleisch!ET35</f>
        <v>8.4701475840429765</v>
      </c>
      <c r="BQ51" s="531"/>
      <c r="BR51" s="531">
        <f>[3]Fleisch!FN35</f>
        <v>28.734006294744052</v>
      </c>
      <c r="BS51" s="531">
        <f>[3]Fleisch!FO35</f>
        <v>17.241835351182193</v>
      </c>
      <c r="BT51" s="530">
        <f>[3]Fleisch!FQ35</f>
        <v>19.8165727141084</v>
      </c>
      <c r="BU51" s="530">
        <f>[3]Fleisch!FR35</f>
        <v>10.257245956986159</v>
      </c>
      <c r="BV51" s="531">
        <f>[3]Fleisch!FT35</f>
        <v>60.197865962246233</v>
      </c>
      <c r="BW51" s="531">
        <f>[3]Fleisch!FU35</f>
        <v>49.98685955042756</v>
      </c>
      <c r="BX51" s="530">
        <f>[3]Fleisch!FW35</f>
        <v>49.326449234797131</v>
      </c>
      <c r="BY51" s="530">
        <f>[3]Fleisch!FX35</f>
        <v>33.786713649636482</v>
      </c>
      <c r="BZ51" s="531">
        <f>[3]Fleisch!FZ35</f>
        <v>24.072168158816662</v>
      </c>
      <c r="CA51" s="531">
        <f>[3]Fleisch!GA35</f>
        <v>20.184390266868022</v>
      </c>
      <c r="CB51" s="530">
        <f>[3]Fleisch!GC35</f>
        <v>46.520697271498534</v>
      </c>
      <c r="CC51" s="530">
        <f>[3]Fleisch!GD35</f>
        <v>21.295336941970888</v>
      </c>
      <c r="CD51" s="531">
        <f>[3]Fleisch!GF35</f>
        <v>33.625407380223365</v>
      </c>
      <c r="CE51" s="531">
        <f>[3]Fleisch!GG35</f>
        <v>21.345048658003741</v>
      </c>
      <c r="CF51" s="530">
        <f>[3]Fleisch!GI35</f>
        <v>82.339609342985938</v>
      </c>
      <c r="CG51" s="530">
        <f>[3]Fleisch!GJ35</f>
        <v>64.577005522558309</v>
      </c>
      <c r="CH51" s="531">
        <f>[3]Fleisch!GL35</f>
        <v>22.045164244669039</v>
      </c>
      <c r="CI51" s="531">
        <f>[3]Fleisch!GM35</f>
        <v>12.242556402669811</v>
      </c>
      <c r="CJ51" s="436" t="str">
        <f t="shared" si="14"/>
        <v>4</v>
      </c>
      <c r="CK51" s="404" t="str">
        <f t="shared" si="28"/>
        <v>4 W 44-47/21</v>
      </c>
      <c r="CL51" s="467">
        <f>[3]Fleisch!GP35</f>
        <v>405.03220000000005</v>
      </c>
      <c r="CM51" s="467">
        <f>[3]Fleisch!GQ35</f>
        <v>9831.3783999999923</v>
      </c>
      <c r="CN51" s="487"/>
      <c r="CO51" s="477">
        <f>[3]Fleisch!$AH35</f>
        <v>5.8769000000000009</v>
      </c>
      <c r="CP51" s="477">
        <f>[3]Fleisch!$AM35</f>
        <v>260.74789999999996</v>
      </c>
      <c r="CQ51" s="476">
        <f>[3]Fleisch!AS35</f>
        <v>0.42199999999999999</v>
      </c>
      <c r="CR51" s="476">
        <f>[3]Fleisch!AT35</f>
        <v>22.626999999999999</v>
      </c>
      <c r="CS51" s="477">
        <f>[3]Fleisch!AU35</f>
        <v>0.30199999999999999</v>
      </c>
      <c r="CT51" s="477">
        <f>[3]Fleisch!AV35</f>
        <v>9.4434000000000005</v>
      </c>
      <c r="CU51" s="476">
        <f>[3]Fleisch!AW35</f>
        <v>2.0316999999999998</v>
      </c>
      <c r="CV51" s="476">
        <f>[3]Fleisch!AX35</f>
        <v>50.914300000000004</v>
      </c>
      <c r="CW51" s="487"/>
      <c r="CX51" s="477">
        <f>[3]Fleisch!AL35</f>
        <v>6.1471000000000009</v>
      </c>
      <c r="CY51" s="477">
        <f>[3]Fleisch!AQ35</f>
        <v>158.15120000000005</v>
      </c>
      <c r="CZ51" s="476">
        <f>[3]Fleisch!AY35</f>
        <v>1.6379000000000001</v>
      </c>
      <c r="DA51" s="476">
        <f>[3]Fleisch!AZ35</f>
        <v>28.202500000000001</v>
      </c>
      <c r="DB51" s="487"/>
      <c r="DC51" s="477">
        <f>[3]Fleisch!$AI35</f>
        <v>200.44910000000004</v>
      </c>
      <c r="DD51" s="477">
        <f>[3]Fleisch!$AN35</f>
        <v>2280.3466999999996</v>
      </c>
      <c r="DE51" s="476">
        <f>[3]Fleisch!BA35</f>
        <v>10.6</v>
      </c>
      <c r="DF51" s="476">
        <f>[3]Fleisch!BB35</f>
        <v>168.63550000000001</v>
      </c>
      <c r="DG51" s="477">
        <f>[3]Fleisch!BC35</f>
        <v>10.467000000000001</v>
      </c>
      <c r="DH51" s="477">
        <f>[3]Fleisch!BD35</f>
        <v>96.564799999999991</v>
      </c>
      <c r="DI51" s="476">
        <f>[3]Fleisch!BE35</f>
        <v>2.9832000000000001</v>
      </c>
      <c r="DJ51" s="476">
        <f>[3]Fleisch!BF35</f>
        <v>80.978999999999999</v>
      </c>
      <c r="DK51" s="477">
        <f>[3]Fleisch!BG35</f>
        <v>9.9589999999999996</v>
      </c>
      <c r="DL51" s="477">
        <f>[3]Fleisch!BH35</f>
        <v>86.067000000000007</v>
      </c>
      <c r="DM51" s="476">
        <f>[3]Fleisch!BI35</f>
        <v>128.44589999999999</v>
      </c>
      <c r="DN51" s="476">
        <f>[3]Fleisch!BJ35</f>
        <v>1201.4072000000001</v>
      </c>
      <c r="DO51" s="477">
        <f>[3]Fleisch!BK35</f>
        <v>10.1568</v>
      </c>
      <c r="DP51" s="477">
        <f>[3]Fleisch!BL35</f>
        <v>141.149</v>
      </c>
      <c r="DQ51" s="476">
        <f>[3]Fleisch!BM35</f>
        <v>4.5990000000000002</v>
      </c>
      <c r="DR51" s="476">
        <f>[3]Fleisch!BN35</f>
        <v>101.901</v>
      </c>
      <c r="DS51" s="477">
        <f>[3]Fleisch!BO35</f>
        <v>14.559399999999998</v>
      </c>
      <c r="DT51" s="477">
        <f>[3]Fleisch!BP35</f>
        <v>134.84020000000001</v>
      </c>
      <c r="DU51" s="487"/>
      <c r="DV51" s="476">
        <f>[3]Fleisch!$AJ35</f>
        <v>43.860300000000002</v>
      </c>
      <c r="DW51" s="476">
        <f>[3]Fleisch!$AO35</f>
        <v>1753.3103000000001</v>
      </c>
      <c r="DX51" s="477">
        <f>[3]Fleisch!BQ35</f>
        <v>7.4806000000000008</v>
      </c>
      <c r="DY51" s="477">
        <f>[3]Fleisch!BR35</f>
        <v>298.29780000000005</v>
      </c>
      <c r="DZ51" s="476">
        <f>[3]Fleisch!BS35</f>
        <v>5.3201999999999998</v>
      </c>
      <c r="EA51" s="476">
        <f>[3]Fleisch!BT35</f>
        <v>146.67789999999999</v>
      </c>
      <c r="EB51" s="477">
        <f>[3]Fleisch!BU35</f>
        <v>1.7556</v>
      </c>
      <c r="EC51" s="477">
        <f>[3]Fleisch!BV35</f>
        <v>105.42619999999999</v>
      </c>
      <c r="ED51" s="476">
        <f>[3]Fleisch!BW35</f>
        <v>5.6401000000000003</v>
      </c>
      <c r="EE51" s="476">
        <f>[3]Fleisch!BX35</f>
        <v>247.1369</v>
      </c>
      <c r="EF51" s="477">
        <f>[3]Fleisch!BY35</f>
        <v>8.7902000000000005</v>
      </c>
      <c r="EG51" s="477">
        <f>[3]Fleisch!BZ35</f>
        <v>379.97280000000001</v>
      </c>
      <c r="EH51" s="487"/>
      <c r="EI51" s="476">
        <f>[3]Fleisch!$AK35</f>
        <v>110.792</v>
      </c>
      <c r="EJ51" s="476">
        <f>[3]Fleisch!$AP35</f>
        <v>4084.0709000000002</v>
      </c>
      <c r="EK51" s="477">
        <f>[3]Fleisch!DZ35</f>
        <v>23.164000000000001</v>
      </c>
      <c r="EL51" s="477">
        <f>[3]Fleisch!EA35</f>
        <v>1595.4590000000001</v>
      </c>
      <c r="EM51" s="476">
        <f>[3]Fleisch!EB35</f>
        <v>4.17</v>
      </c>
      <c r="EN51" s="476">
        <f>[3]Fleisch!EC35</f>
        <v>277.93430000000001</v>
      </c>
      <c r="EO51" s="477">
        <f>[3]Fleisch!ED35</f>
        <v>60.152000000000001</v>
      </c>
      <c r="EP51" s="477">
        <f>[3]Fleisch!EE35</f>
        <v>966.89369999999997</v>
      </c>
      <c r="EQ51" s="476">
        <f>[3]Fleisch!EF35</f>
        <v>16.417000000000002</v>
      </c>
      <c r="ER51" s="476">
        <f>[3]Fleisch!EG35</f>
        <v>673.10800000000006</v>
      </c>
      <c r="ES51" s="479"/>
      <c r="ET51" s="477">
        <f>[3]Fleisch!GR35</f>
        <v>204.17720000000003</v>
      </c>
      <c r="EU51" s="477">
        <f>[3]Fleisch!GS35</f>
        <v>7028.2395999999981</v>
      </c>
      <c r="EV51" s="476">
        <f>[3]Fleisch!EV35</f>
        <v>6.1321000000000003</v>
      </c>
      <c r="EW51" s="476">
        <f>[3]Fleisch!EW35</f>
        <v>737.32809999999995</v>
      </c>
      <c r="EX51" s="477">
        <f>[3]Fleisch!EX35</f>
        <v>7.7344000000000008</v>
      </c>
      <c r="EY51" s="477">
        <f>[3]Fleisch!EY35</f>
        <v>504.0052</v>
      </c>
      <c r="EZ51" s="476">
        <f>[3]Fleisch!EZ35</f>
        <v>6.7383999999999995</v>
      </c>
      <c r="FA51" s="476">
        <f>[3]Fleisch!FA35</f>
        <v>188.33450000000002</v>
      </c>
      <c r="FB51" s="477">
        <f>[3]Fleisch!FB35</f>
        <v>11.611300000000002</v>
      </c>
      <c r="FC51" s="477">
        <f>[3]Fleisch!FC35</f>
        <v>655.13099999999997</v>
      </c>
      <c r="FD51" s="476">
        <f>[3]Fleisch!FD35</f>
        <v>3.8534999999999999</v>
      </c>
      <c r="FE51" s="476">
        <f>[3]Fleisch!FE35</f>
        <v>220.90320000000003</v>
      </c>
      <c r="FF51" s="477">
        <f>[3]Fleisch!FF35</f>
        <v>27.300700000000003</v>
      </c>
      <c r="FG51" s="477">
        <f>[3]Fleisch!FG35</f>
        <v>1325.4864000000002</v>
      </c>
      <c r="FH51" s="476">
        <f>[3]Fleisch!FH35</f>
        <v>36.513800000000003</v>
      </c>
      <c r="FI51" s="476">
        <f>[3]Fleisch!FI35</f>
        <v>704.92000000000019</v>
      </c>
      <c r="FJ51" s="477">
        <f>[3]Fleisch!FJ35</f>
        <v>18.302500000000002</v>
      </c>
      <c r="FK51" s="477">
        <f>[3]Fleisch!FK35</f>
        <v>207.22280000000003</v>
      </c>
      <c r="FL51" s="476">
        <f>[3]Fleisch!FL35</f>
        <v>24.676600000000001</v>
      </c>
      <c r="FM51" s="476">
        <f>[3]Fleisch!FM35</f>
        <v>510.5831</v>
      </c>
    </row>
    <row r="52" spans="1:169" x14ac:dyDescent="0.2">
      <c r="A52" s="250"/>
      <c r="B52" s="218">
        <f t="shared" si="27"/>
        <v>44470</v>
      </c>
      <c r="C52" s="621">
        <f>[3]Fleisch!$A46</f>
        <v>44166</v>
      </c>
      <c r="D52" s="466">
        <f>[3]Fleisch!D47</f>
        <v>9.8500000000000014</v>
      </c>
      <c r="E52" s="466">
        <f>[3]Fleisch!E47</f>
        <v>9.7974999999999994</v>
      </c>
      <c r="F52" s="448">
        <f>[3]Fleisch!$J47</f>
        <v>12.1</v>
      </c>
      <c r="G52" s="448"/>
      <c r="H52" s="466">
        <f>[3]Fleisch!$L47</f>
        <v>12.574999999999999</v>
      </c>
      <c r="I52" s="466"/>
      <c r="J52" s="448"/>
      <c r="K52" s="448">
        <f>[3]Fleisch!F47</f>
        <v>17.2</v>
      </c>
      <c r="L52" s="448">
        <f>[3]Fleisch!G47</f>
        <v>16.164999999999999</v>
      </c>
      <c r="M52" s="448"/>
      <c r="N52" s="466">
        <f>[3]Fleisch!B47</f>
        <v>7.25</v>
      </c>
      <c r="O52" s="466">
        <f>[3]Fleisch!C47</f>
        <v>4.5750000000000002</v>
      </c>
      <c r="P52" s="448"/>
      <c r="Q52" s="448">
        <f>[3]Fleisch!H47</f>
        <v>15.225000000000001</v>
      </c>
      <c r="R52" s="448">
        <f>[3]Fleisch!I47</f>
        <v>13.540000000000001</v>
      </c>
      <c r="S52" s="448"/>
      <c r="T52" s="448"/>
      <c r="U52" s="218">
        <f>[3]Fleisch!$A36</f>
        <v>44470</v>
      </c>
      <c r="V52" s="450" t="str">
        <f>'Gemüse Daten'!CZ51</f>
        <v>4 W 40-43/21</v>
      </c>
      <c r="W52" s="530">
        <f>[3]Fleisch!CA36</f>
        <v>48.763873286901813</v>
      </c>
      <c r="X52" s="530">
        <f>[3]Fleisch!CB36</f>
        <v>46.837411406554729</v>
      </c>
      <c r="Y52" s="531">
        <f>[3]Fleisch!CD36</f>
        <v>67.646586345381522</v>
      </c>
      <c r="Z52" s="531">
        <f>[3]Fleisch!CE36</f>
        <v>62.686190455360659</v>
      </c>
      <c r="AA52" s="530">
        <f>[3]Fleisch!CG36</f>
        <v>81.529613862125615</v>
      </c>
      <c r="AB52" s="530">
        <f>[3]Fleisch!CH36</f>
        <v>66.23461617207704</v>
      </c>
      <c r="AC52" s="532"/>
      <c r="AD52" s="531">
        <f>[3]Fleisch!CJ36</f>
        <v>40.046235138705413</v>
      </c>
      <c r="AE52" s="531">
        <f>[3]Fleisch!CK36</f>
        <v>39.768190498053912</v>
      </c>
      <c r="AF52" s="532"/>
      <c r="AG52" s="530">
        <f>[3]Fleisch!CM36</f>
        <v>51.743541057087718</v>
      </c>
      <c r="AH52" s="530">
        <f>[3]Fleisch!CN36</f>
        <v>34.984898761642263</v>
      </c>
      <c r="AI52" s="531">
        <f>[3]Fleisch!CP36</f>
        <v>73.577206097404044</v>
      </c>
      <c r="AJ52" s="531">
        <f>[3]Fleisch!CQ36</f>
        <v>49.713422720675005</v>
      </c>
      <c r="AK52" s="530">
        <f>[3]Fleisch!CS36</f>
        <v>53.751341032738381</v>
      </c>
      <c r="AL52" s="530">
        <f>[3]Fleisch!CT36</f>
        <v>61.979305515935792</v>
      </c>
      <c r="AM52" s="531">
        <f>[3]Fleisch!CV36</f>
        <v>36.012435233160623</v>
      </c>
      <c r="AN52" s="531">
        <f>[3]Fleisch!CW36</f>
        <v>30.183116851007199</v>
      </c>
      <c r="AO52" s="530">
        <f>[3]Fleisch!CY36</f>
        <v>22.720819135478866</v>
      </c>
      <c r="AP52" s="530">
        <f>[3]Fleisch!CZ36</f>
        <v>15.442288277592517</v>
      </c>
      <c r="AQ52" s="531">
        <f>[3]Fleisch!DB36</f>
        <v>30.076015844620496</v>
      </c>
      <c r="AR52" s="531">
        <f>[3]Fleisch!DC36</f>
        <v>23.664938774729599</v>
      </c>
      <c r="AS52" s="530">
        <f>[3]Fleisch!DE36</f>
        <v>31.278490566037735</v>
      </c>
      <c r="AT52" s="530">
        <f>[3]Fleisch!DF36</f>
        <v>20.142815013677456</v>
      </c>
      <c r="AU52" s="531">
        <f>[3]Fleisch!DH36</f>
        <v>47.708242179893936</v>
      </c>
      <c r="AV52" s="531">
        <f>[3]Fleisch!DI36</f>
        <v>43.692010738447017</v>
      </c>
      <c r="AW52" s="532"/>
      <c r="AX52" s="530">
        <f>[3]Fleisch!DK36</f>
        <v>20.825629160961331</v>
      </c>
      <c r="AY52" s="530">
        <f>[3]Fleisch!DL36</f>
        <v>14.366563222147896</v>
      </c>
      <c r="AZ52" s="531">
        <f>[3]Fleisch!DN36</f>
        <v>42.780770035970534</v>
      </c>
      <c r="BA52" s="531">
        <f>[3]Fleisch!DO36</f>
        <v>28.32833230534186</v>
      </c>
      <c r="BB52" s="530">
        <f>[3]Fleisch!DQ36</f>
        <v>22.975677553856844</v>
      </c>
      <c r="BC52" s="530">
        <f>[3]Fleisch!DR36</f>
        <v>16.439487531999621</v>
      </c>
      <c r="BD52" s="531">
        <f>[3]Fleisch!DT36</f>
        <v>17.48706439868236</v>
      </c>
      <c r="BE52" s="531">
        <f>[3]Fleisch!DU36</f>
        <v>14.302296335709327</v>
      </c>
      <c r="BF52" s="530">
        <f>[3]Fleisch!DW36</f>
        <v>26.472111483005381</v>
      </c>
      <c r="BG52" s="530">
        <f>[3]Fleisch!DX36</f>
        <v>21.008445315648991</v>
      </c>
      <c r="BH52" s="532"/>
      <c r="BI52" s="531">
        <f>[3]Fleisch!EJ36</f>
        <v>55.604084512888633</v>
      </c>
      <c r="BJ52" s="531">
        <f>[3]Fleisch!EK36</f>
        <v>21.212547134622319</v>
      </c>
      <c r="BK52" s="530">
        <f>[3]Fleisch!EM36</f>
        <v>21.066686251468859</v>
      </c>
      <c r="BL52" s="530">
        <f>[3]Fleisch!EN36</f>
        <v>8.3048205025964226</v>
      </c>
      <c r="BM52" s="531">
        <f>[3]Fleisch!EP36</f>
        <v>16.051827242524919</v>
      </c>
      <c r="BN52" s="531">
        <f>[3]Fleisch!EQ36</f>
        <v>10.433290615492856</v>
      </c>
      <c r="BO52" s="530">
        <f>[3]Fleisch!ES36</f>
        <v>22.135098389982112</v>
      </c>
      <c r="BP52" s="530">
        <f>[3]Fleisch!ET36</f>
        <v>8.4284967830196891</v>
      </c>
      <c r="BQ52" s="531"/>
      <c r="BR52" s="531">
        <f>[3]Fleisch!FN36</f>
        <v>27.651404342862875</v>
      </c>
      <c r="BS52" s="531">
        <f>[3]Fleisch!FO36</f>
        <v>16.893586007831875</v>
      </c>
      <c r="BT52" s="530">
        <f>[3]Fleisch!FQ36</f>
        <v>19.78985108129735</v>
      </c>
      <c r="BU52" s="530">
        <f>[3]Fleisch!FR36</f>
        <v>10.826488722187143</v>
      </c>
      <c r="BV52" s="531">
        <f>[3]Fleisch!FT36</f>
        <v>73.354724218508878</v>
      </c>
      <c r="BW52" s="531">
        <f>[3]Fleisch!FU36</f>
        <v>46.81900998632868</v>
      </c>
      <c r="BX52" s="530">
        <f>[3]Fleisch!FW36</f>
        <v>50.75784966294993</v>
      </c>
      <c r="BY52" s="530">
        <f>[3]Fleisch!FX36</f>
        <v>32.536973375044923</v>
      </c>
      <c r="BZ52" s="531">
        <f>[3]Fleisch!FZ36</f>
        <v>22.552787632389883</v>
      </c>
      <c r="CA52" s="531">
        <f>[3]Fleisch!GA36</f>
        <v>20.443049257603608</v>
      </c>
      <c r="CB52" s="530">
        <f>[3]Fleisch!GC36</f>
        <v>44.658796922303729</v>
      </c>
      <c r="CC52" s="530">
        <f>[3]Fleisch!GD36</f>
        <v>23.75967759496935</v>
      </c>
      <c r="CD52" s="531">
        <f>[3]Fleisch!GF36</f>
        <v>34.451635456248098</v>
      </c>
      <c r="CE52" s="531">
        <f>[3]Fleisch!GG36</f>
        <v>21.889344294749389</v>
      </c>
      <c r="CF52" s="530">
        <f>[3]Fleisch!GI36</f>
        <v>85.012442093579025</v>
      </c>
      <c r="CG52" s="530">
        <f>[3]Fleisch!GJ36</f>
        <v>64.517923104280271</v>
      </c>
      <c r="CH52" s="531">
        <f>[3]Fleisch!GL36</f>
        <v>21.145081698935019</v>
      </c>
      <c r="CI52" s="531">
        <f>[3]Fleisch!GM36</f>
        <v>11.353185271154651</v>
      </c>
      <c r="CJ52" s="436" t="str">
        <f t="shared" si="14"/>
        <v>4</v>
      </c>
      <c r="CK52" s="404" t="str">
        <f t="shared" si="28"/>
        <v>4 W 40-43/21</v>
      </c>
      <c r="CL52" s="467">
        <f>[3]Fleisch!GP36</f>
        <v>438.20740000000001</v>
      </c>
      <c r="CM52" s="467">
        <f>[3]Fleisch!GQ36</f>
        <v>9685.8422999999966</v>
      </c>
      <c r="CN52" s="487"/>
      <c r="CO52" s="477">
        <f>[3]Fleisch!$AH36</f>
        <v>15.663900000000002</v>
      </c>
      <c r="CP52" s="477">
        <f>[3]Fleisch!$AM36</f>
        <v>273.4144</v>
      </c>
      <c r="CQ52" s="476">
        <f>[3]Fleisch!AS36</f>
        <v>0.8902000000000001</v>
      </c>
      <c r="CR52" s="476">
        <f>[3]Fleisch!AT36</f>
        <v>21.023</v>
      </c>
      <c r="CS52" s="477">
        <f>[3]Fleisch!AU36</f>
        <v>0.62250000000000005</v>
      </c>
      <c r="CT52" s="477">
        <f>[3]Fleisch!AV36</f>
        <v>9.1443999999999992</v>
      </c>
      <c r="CU52" s="476">
        <f>[3]Fleisch!AW36</f>
        <v>2.6778000000000004</v>
      </c>
      <c r="CV52" s="476">
        <f>[3]Fleisch!AX36</f>
        <v>50.307700000000004</v>
      </c>
      <c r="CW52" s="487"/>
      <c r="CX52" s="477">
        <f>[3]Fleisch!AL36</f>
        <v>12.100100000000001</v>
      </c>
      <c r="CY52" s="477">
        <f>[3]Fleisch!AQ36</f>
        <v>155.81129999999999</v>
      </c>
      <c r="CZ52" s="476">
        <f>[3]Fleisch!AY36</f>
        <v>0.98410000000000009</v>
      </c>
      <c r="DA52" s="476">
        <f>[3]Fleisch!AZ36</f>
        <v>38.333199999999998</v>
      </c>
      <c r="DB52" s="487"/>
      <c r="DC52" s="477">
        <f>[3]Fleisch!$AI36</f>
        <v>211.93519999999998</v>
      </c>
      <c r="DD52" s="477">
        <f>[3]Fleisch!$AN36</f>
        <v>2016.4081000000006</v>
      </c>
      <c r="DE52" s="476">
        <f>[3]Fleisch!BA36</f>
        <v>3.2126000000000001</v>
      </c>
      <c r="DF52" s="476">
        <f>[3]Fleisch!BB36</f>
        <v>113.8847</v>
      </c>
      <c r="DG52" s="477">
        <f>[3]Fleisch!BC36</f>
        <v>8.5479000000000003</v>
      </c>
      <c r="DH52" s="477">
        <f>[3]Fleisch!BD36</f>
        <v>76.610399999999998</v>
      </c>
      <c r="DI52" s="476">
        <f>[3]Fleisch!BE36</f>
        <v>5.2385000000000002</v>
      </c>
      <c r="DJ52" s="476">
        <f>[3]Fleisch!BF36</f>
        <v>80.978100000000012</v>
      </c>
      <c r="DK52" s="477">
        <f>[3]Fleisch!BG36</f>
        <v>10.615</v>
      </c>
      <c r="DL52" s="477">
        <f>[3]Fleisch!BH36</f>
        <v>93.025300000000001</v>
      </c>
      <c r="DM52" s="476">
        <f>[3]Fleisch!BI36</f>
        <v>140.39680000000001</v>
      </c>
      <c r="DN52" s="476">
        <f>[3]Fleisch!BJ36</f>
        <v>1026.0853</v>
      </c>
      <c r="DO52" s="477">
        <f>[3]Fleisch!BK36</f>
        <v>7.8260000000000005</v>
      </c>
      <c r="DP52" s="477">
        <f>[3]Fleisch!BL36</f>
        <v>115.03420000000001</v>
      </c>
      <c r="DQ52" s="476">
        <f>[3]Fleisch!BM36</f>
        <v>2.65</v>
      </c>
      <c r="DR52" s="476">
        <f>[3]Fleisch!BN36</f>
        <v>98.337000000000003</v>
      </c>
      <c r="DS52" s="477">
        <f>[3]Fleisch!BO36</f>
        <v>17.461400000000001</v>
      </c>
      <c r="DT52" s="477">
        <f>[3]Fleisch!BP36</f>
        <v>142.6277</v>
      </c>
      <c r="DU52" s="487"/>
      <c r="DV52" s="476">
        <f>[3]Fleisch!$AJ36</f>
        <v>68.272199999999998</v>
      </c>
      <c r="DW52" s="476">
        <f>[3]Fleisch!$AO36</f>
        <v>1833.2387000000006</v>
      </c>
      <c r="DX52" s="477">
        <f>[3]Fleisch!BQ36</f>
        <v>10.589500000000001</v>
      </c>
      <c r="DY52" s="477">
        <f>[3]Fleisch!BR36</f>
        <v>315.72480000000002</v>
      </c>
      <c r="DZ52" s="476">
        <f>[3]Fleisch!BS36</f>
        <v>5.2543000000000006</v>
      </c>
      <c r="EA52" s="476">
        <f>[3]Fleisch!BT36</f>
        <v>154.9948</v>
      </c>
      <c r="EB52" s="477">
        <f>[3]Fleisch!BU36</f>
        <v>1.4390000000000001</v>
      </c>
      <c r="EC52" s="477">
        <f>[3]Fleisch!BV36</f>
        <v>84.376000000000005</v>
      </c>
      <c r="ED52" s="476">
        <f>[3]Fleisch!BW36</f>
        <v>10.382200000000001</v>
      </c>
      <c r="EE52" s="476">
        <f>[3]Fleisch!BX36</f>
        <v>261.61680000000001</v>
      </c>
      <c r="EF52" s="477">
        <f>[3]Fleisch!BY36</f>
        <v>14.072099999999999</v>
      </c>
      <c r="EG52" s="477">
        <f>[3]Fleisch!BZ36</f>
        <v>380.82650000000001</v>
      </c>
      <c r="EH52" s="487"/>
      <c r="EI52" s="476">
        <f>[3]Fleisch!$AK36</f>
        <v>93.370500000000007</v>
      </c>
      <c r="EJ52" s="476">
        <f>[3]Fleisch!$AP36</f>
        <v>4079.4118000000003</v>
      </c>
      <c r="EK52" s="477">
        <f>[3]Fleisch!DZ36</f>
        <v>24.091000000000001</v>
      </c>
      <c r="EL52" s="477">
        <f>[3]Fleisch!EA36</f>
        <v>1504.8121000000001</v>
      </c>
      <c r="EM52" s="476">
        <f>[3]Fleisch!EB36</f>
        <v>3.4039999999999999</v>
      </c>
      <c r="EN52" s="476">
        <f>[3]Fleisch!EC36</f>
        <v>270.8535</v>
      </c>
      <c r="EO52" s="477">
        <f>[3]Fleisch!ED36</f>
        <v>45.3005</v>
      </c>
      <c r="EP52" s="477">
        <f>[3]Fleisch!EE36</f>
        <v>946.75509999999997</v>
      </c>
      <c r="EQ52" s="476">
        <f>[3]Fleisch!EF36</f>
        <v>13.975</v>
      </c>
      <c r="ER52" s="476">
        <f>[3]Fleisch!EG36</f>
        <v>740.83450000000005</v>
      </c>
      <c r="ES52" s="479"/>
      <c r="ET52" s="477">
        <f>[3]Fleisch!GR36</f>
        <v>182.60360000000003</v>
      </c>
      <c r="EU52" s="477">
        <f>[3]Fleisch!GS36</f>
        <v>6662.1214000000055</v>
      </c>
      <c r="EV52" s="476">
        <f>[3]Fleisch!EV36</f>
        <v>7.9717000000000002</v>
      </c>
      <c r="EW52" s="476">
        <f>[3]Fleisch!EW36</f>
        <v>728.51039999999989</v>
      </c>
      <c r="EX52" s="477">
        <f>[3]Fleisch!EX36</f>
        <v>9.6226999999999983</v>
      </c>
      <c r="EY52" s="477">
        <f>[3]Fleisch!EY36</f>
        <v>558.06919999999991</v>
      </c>
      <c r="EZ52" s="476">
        <f>[3]Fleisch!EZ36</f>
        <v>4.5362000000000009</v>
      </c>
      <c r="FA52" s="476">
        <f>[3]Fleisch!FA36</f>
        <v>206.05170000000001</v>
      </c>
      <c r="FB52" s="477">
        <f>[3]Fleisch!FB36</f>
        <v>11.793500000000002</v>
      </c>
      <c r="FC52" s="477">
        <f>[3]Fleisch!FC36</f>
        <v>665.20299999999986</v>
      </c>
      <c r="FD52" s="476">
        <f>[3]Fleisch!FD36</f>
        <v>3.8616999999999999</v>
      </c>
      <c r="FE52" s="476">
        <f>[3]Fleisch!FE36</f>
        <v>214.73030000000003</v>
      </c>
      <c r="FF52" s="477">
        <f>[3]Fleisch!FF36</f>
        <v>25.070700000000002</v>
      </c>
      <c r="FG52" s="477">
        <f>[3]Fleisch!FG36</f>
        <v>989.15330000000006</v>
      </c>
      <c r="FH52" s="476">
        <f>[3]Fleisch!FH36</f>
        <v>35.185900000000004</v>
      </c>
      <c r="FI52" s="476">
        <f>[3]Fleisch!FI36</f>
        <v>694.5453</v>
      </c>
      <c r="FJ52" s="477">
        <f>[3]Fleisch!FJ36</f>
        <v>17.657800000000002</v>
      </c>
      <c r="FK52" s="477">
        <f>[3]Fleisch!FK36</f>
        <v>197.95119999999997</v>
      </c>
      <c r="FL52" s="476">
        <f>[3]Fleisch!FL36</f>
        <v>23.831400000000002</v>
      </c>
      <c r="FM52" s="476">
        <f>[3]Fleisch!FM36</f>
        <v>531.11019999999996</v>
      </c>
    </row>
    <row r="53" spans="1:169" x14ac:dyDescent="0.2">
      <c r="A53" s="250"/>
      <c r="B53" s="218">
        <f t="shared" si="27"/>
        <v>44440</v>
      </c>
      <c r="C53" s="621">
        <f>[3]Fleisch!$A47</f>
        <v>44136</v>
      </c>
      <c r="D53" s="466">
        <f>[3]Fleisch!D48</f>
        <v>10</v>
      </c>
      <c r="E53" s="466">
        <f>[3]Fleisch!E48</f>
        <v>9.8000000000000007</v>
      </c>
      <c r="F53" s="448">
        <f>[3]Fleisch!$J48</f>
        <v>12.1</v>
      </c>
      <c r="G53" s="448"/>
      <c r="H53" s="466">
        <f>[3]Fleisch!$L48</f>
        <v>12.72</v>
      </c>
      <c r="I53" s="466"/>
      <c r="J53" s="448"/>
      <c r="K53" s="448">
        <f>[3]Fleisch!F48</f>
        <v>17.32</v>
      </c>
      <c r="L53" s="448">
        <f>[3]Fleisch!G48</f>
        <v>16.399999999999999</v>
      </c>
      <c r="M53" s="448"/>
      <c r="N53" s="466">
        <f>[3]Fleisch!B48</f>
        <v>7.2</v>
      </c>
      <c r="O53" s="466">
        <f>[3]Fleisch!C48</f>
        <v>4.8499999999999996</v>
      </c>
      <c r="P53" s="448"/>
      <c r="Q53" s="448">
        <f>[3]Fleisch!H48</f>
        <v>15</v>
      </c>
      <c r="R53" s="448">
        <f>[3]Fleisch!I48</f>
        <v>13.528</v>
      </c>
      <c r="S53" s="448"/>
      <c r="T53" s="448"/>
      <c r="U53" s="218">
        <f>[3]Fleisch!$A37</f>
        <v>44440</v>
      </c>
      <c r="V53" s="450" t="str">
        <f>'Gemüse Daten'!CZ52</f>
        <v>5 W 35-39/21</v>
      </c>
      <c r="W53" s="530">
        <f>[3]Fleisch!CA37</f>
        <v>49.279965532098238</v>
      </c>
      <c r="X53" s="530">
        <f>[3]Fleisch!CB37</f>
        <v>43.433887634337012</v>
      </c>
      <c r="Y53" s="531">
        <f>[3]Fleisch!CD37</f>
        <v>63.903780068728523</v>
      </c>
      <c r="Z53" s="531">
        <f>[3]Fleisch!CE37</f>
        <v>62.408097543332495</v>
      </c>
      <c r="AA53" s="530">
        <f>[3]Fleisch!CG37</f>
        <v>75.529225523623964</v>
      </c>
      <c r="AB53" s="530">
        <f>[3]Fleisch!CH37</f>
        <v>66.066565492531154</v>
      </c>
      <c r="AC53" s="532"/>
      <c r="AD53" s="531">
        <f>[3]Fleisch!CJ37</f>
        <v>66.199962395412228</v>
      </c>
      <c r="AE53" s="531">
        <f>[3]Fleisch!CK37</f>
        <v>44.45524122075242</v>
      </c>
      <c r="AF53" s="532"/>
      <c r="AG53" s="530">
        <f>[3]Fleisch!CM37</f>
        <v>36.402969698713711</v>
      </c>
      <c r="AH53" s="530">
        <f>[3]Fleisch!CN37</f>
        <v>38.402478727801871</v>
      </c>
      <c r="AI53" s="531">
        <f>[3]Fleisch!CP37</f>
        <v>58.876649543704254</v>
      </c>
      <c r="AJ53" s="531">
        <f>[3]Fleisch!CQ37</f>
        <v>50.632923720346291</v>
      </c>
      <c r="AK53" s="530">
        <f>[3]Fleisch!CS37</f>
        <v>65.263942184701961</v>
      </c>
      <c r="AL53" s="530">
        <f>[3]Fleisch!CT37</f>
        <v>57.55042139703832</v>
      </c>
      <c r="AM53" s="531">
        <f>[3]Fleisch!CV37</f>
        <v>39.277990919599929</v>
      </c>
      <c r="AN53" s="531">
        <f>[3]Fleisch!CW37</f>
        <v>31.448142190281864</v>
      </c>
      <c r="AO53" s="530">
        <f>[3]Fleisch!CY37</f>
        <v>23.479513734478161</v>
      </c>
      <c r="AP53" s="530">
        <f>[3]Fleisch!CZ37</f>
        <v>15.735350037748972</v>
      </c>
      <c r="AQ53" s="531">
        <f>[3]Fleisch!DB37</f>
        <v>30.695085371481312</v>
      </c>
      <c r="AR53" s="531">
        <f>[3]Fleisch!DC37</f>
        <v>23.590995462770515</v>
      </c>
      <c r="AS53" s="530">
        <f>[3]Fleisch!DE37</f>
        <v>27.630887185104054</v>
      </c>
      <c r="AT53" s="530">
        <f>[3]Fleisch!DF37</f>
        <v>19.872814753622542</v>
      </c>
      <c r="AU53" s="531">
        <f>[3]Fleisch!DH37</f>
        <v>50.534247916379286</v>
      </c>
      <c r="AV53" s="531">
        <f>[3]Fleisch!DI37</f>
        <v>44.325313558509009</v>
      </c>
      <c r="AW53" s="532"/>
      <c r="AX53" s="530">
        <f>[3]Fleisch!DK37</f>
        <v>15.116261265202553</v>
      </c>
      <c r="AY53" s="530">
        <f>[3]Fleisch!DL37</f>
        <v>16.591220004935806</v>
      </c>
      <c r="AZ53" s="531">
        <f>[3]Fleisch!DN37</f>
        <v>47.432658036648867</v>
      </c>
      <c r="BA53" s="531">
        <f>[3]Fleisch!DO37</f>
        <v>32.155888713017056</v>
      </c>
      <c r="BB53" s="530">
        <f>[3]Fleisch!DQ37</f>
        <v>24.434090604476612</v>
      </c>
      <c r="BC53" s="530">
        <f>[3]Fleisch!DR37</f>
        <v>17.008317934588568</v>
      </c>
      <c r="BD53" s="531">
        <f>[3]Fleisch!DT37</f>
        <v>24.318009478672987</v>
      </c>
      <c r="BE53" s="531">
        <f>[3]Fleisch!DU37</f>
        <v>14.747173743130372</v>
      </c>
      <c r="BF53" s="530">
        <f>[3]Fleisch!DW37</f>
        <v>24.516635995583357</v>
      </c>
      <c r="BG53" s="530">
        <f>[3]Fleisch!DX37</f>
        <v>20.49655827259345</v>
      </c>
      <c r="BH53" s="532"/>
      <c r="BI53" s="531">
        <f>[3]Fleisch!EJ37</f>
        <v>55.871683079004733</v>
      </c>
      <c r="BJ53" s="531">
        <f>[3]Fleisch!EK37</f>
        <v>20.335425309036694</v>
      </c>
      <c r="BK53" s="530">
        <f>[3]Fleisch!EM37</f>
        <v>18.279436152570479</v>
      </c>
      <c r="BL53" s="530">
        <f>[3]Fleisch!EN37</f>
        <v>9.0399354023750806</v>
      </c>
      <c r="BM53" s="531">
        <f>[3]Fleisch!EP37</f>
        <v>19.270731245330403</v>
      </c>
      <c r="BN53" s="531">
        <f>[3]Fleisch!EQ37</f>
        <v>10.957020009770348</v>
      </c>
      <c r="BO53" s="530">
        <f>[3]Fleisch!ES37</f>
        <v>20.26720991113897</v>
      </c>
      <c r="BP53" s="530">
        <f>[3]Fleisch!ET37</f>
        <v>8.8756146959938427</v>
      </c>
      <c r="BQ53" s="531"/>
      <c r="BR53" s="531">
        <f>[3]Fleisch!FN37</f>
        <v>25.436460393574183</v>
      </c>
      <c r="BS53" s="531">
        <f>[3]Fleisch!FO37</f>
        <v>17.100785382206496</v>
      </c>
      <c r="BT53" s="530">
        <f>[3]Fleisch!FQ37</f>
        <v>20.777713812830569</v>
      </c>
      <c r="BU53" s="530">
        <f>[3]Fleisch!FR37</f>
        <v>11.398531016140028</v>
      </c>
      <c r="BV53" s="531">
        <f>[3]Fleisch!FT37</f>
        <v>67.069936521487676</v>
      </c>
      <c r="BW53" s="531">
        <f>[3]Fleisch!FU37</f>
        <v>48.142097773038742</v>
      </c>
      <c r="BX53" s="530">
        <f>[3]Fleisch!FW37</f>
        <v>52.085606959272432</v>
      </c>
      <c r="BY53" s="530">
        <f>[3]Fleisch!FX37</f>
        <v>33.098115698338638</v>
      </c>
      <c r="BZ53" s="531">
        <f>[3]Fleisch!FZ37</f>
        <v>19.637952925090342</v>
      </c>
      <c r="CA53" s="531">
        <f>[3]Fleisch!GA37</f>
        <v>20.315541004678067</v>
      </c>
      <c r="CB53" s="530">
        <f>[3]Fleisch!GC37</f>
        <v>47.683120471847779</v>
      </c>
      <c r="CC53" s="530">
        <f>[3]Fleisch!GD37</f>
        <v>24.374404065758753</v>
      </c>
      <c r="CD53" s="531">
        <f>[3]Fleisch!GF37</f>
        <v>33.717067705415651</v>
      </c>
      <c r="CE53" s="531">
        <f>[3]Fleisch!GG37</f>
        <v>22.061985900589626</v>
      </c>
      <c r="CF53" s="530">
        <f>[3]Fleisch!GI37</f>
        <v>86.802199794867164</v>
      </c>
      <c r="CG53" s="530">
        <f>[3]Fleisch!GJ37</f>
        <v>64.182601995126731</v>
      </c>
      <c r="CH53" s="531">
        <f>[3]Fleisch!GL37</f>
        <v>23.008661723278177</v>
      </c>
      <c r="CI53" s="531">
        <f>[3]Fleisch!GM37</f>
        <v>11.742580486137015</v>
      </c>
      <c r="CJ53" s="436" t="str">
        <f t="shared" si="14"/>
        <v>5</v>
      </c>
      <c r="CK53" s="404" t="str">
        <f t="shared" si="28"/>
        <v>5 W 35-39/21</v>
      </c>
      <c r="CL53" s="467">
        <f>[3]Fleisch!GP37</f>
        <v>556.61809999999991</v>
      </c>
      <c r="CM53" s="467">
        <f>[3]Fleisch!GQ37</f>
        <v>11960.6837</v>
      </c>
      <c r="CN53" s="487"/>
      <c r="CO53" s="477">
        <f>[3]Fleisch!$AH37</f>
        <v>13.8956</v>
      </c>
      <c r="CP53" s="477">
        <f>[3]Fleisch!$AM37</f>
        <v>297.78659999999996</v>
      </c>
      <c r="CQ53" s="476">
        <f>[3]Fleisch!AS37</f>
        <v>1.1605000000000001</v>
      </c>
      <c r="CR53" s="476">
        <f>[3]Fleisch!AT37</f>
        <v>35.293700000000001</v>
      </c>
      <c r="CS53" s="477">
        <f>[3]Fleisch!AU37</f>
        <v>0.29099999999999998</v>
      </c>
      <c r="CT53" s="477">
        <f>[3]Fleisch!AV37</f>
        <v>14.3772</v>
      </c>
      <c r="CU53" s="476">
        <f>[3]Fleisch!AW37</f>
        <v>3.2848000000000002</v>
      </c>
      <c r="CV53" s="476">
        <f>[3]Fleisch!AX37</f>
        <v>62.071199999999997</v>
      </c>
      <c r="CW53" s="487"/>
      <c r="CX53" s="477">
        <f>[3]Fleisch!AL37</f>
        <v>15.785500000000001</v>
      </c>
      <c r="CY53" s="477">
        <f>[3]Fleisch!AQ37</f>
        <v>220.92710000000002</v>
      </c>
      <c r="CZ53" s="476">
        <f>[3]Fleisch!AY37</f>
        <v>1.0637000000000001</v>
      </c>
      <c r="DA53" s="476">
        <f>[3]Fleisch!AZ37</f>
        <v>65.330200000000005</v>
      </c>
      <c r="DB53" s="487"/>
      <c r="DC53" s="477">
        <f>[3]Fleisch!$AI37</f>
        <v>274.92369999999994</v>
      </c>
      <c r="DD53" s="477">
        <f>[3]Fleisch!$AN37</f>
        <v>2467.6646000000001</v>
      </c>
      <c r="DE53" s="476">
        <f>[3]Fleisch!BA37</f>
        <v>17.375499999999999</v>
      </c>
      <c r="DF53" s="476">
        <f>[3]Fleisch!BB37</f>
        <v>144.1788</v>
      </c>
      <c r="DG53" s="477">
        <f>[3]Fleisch!BC37</f>
        <v>12.283700000000001</v>
      </c>
      <c r="DH53" s="477">
        <f>[3]Fleisch!BD37</f>
        <v>99.085399999999993</v>
      </c>
      <c r="DI53" s="476">
        <f>[3]Fleisch!BE37</f>
        <v>4.6908000000000003</v>
      </c>
      <c r="DJ53" s="476">
        <f>[3]Fleisch!BF37</f>
        <v>102.90770000000001</v>
      </c>
      <c r="DK53" s="477">
        <f>[3]Fleisch!BG37</f>
        <v>11.937800000000001</v>
      </c>
      <c r="DL53" s="477">
        <f>[3]Fleisch!BH37</f>
        <v>86.160600000000002</v>
      </c>
      <c r="DM53" s="476">
        <f>[3]Fleisch!BI37</f>
        <v>163.70480000000003</v>
      </c>
      <c r="DN53" s="476">
        <f>[3]Fleisch!BJ37</f>
        <v>1366.1298000000002</v>
      </c>
      <c r="DO53" s="477">
        <f>[3]Fleisch!BK37</f>
        <v>8.668000000000001</v>
      </c>
      <c r="DP53" s="477">
        <f>[3]Fleisch!BL37</f>
        <v>130.1455</v>
      </c>
      <c r="DQ53" s="476">
        <f>[3]Fleisch!BM37</f>
        <v>3.6520000000000001</v>
      </c>
      <c r="DR53" s="476">
        <f>[3]Fleisch!BN37</f>
        <v>89.578000000000003</v>
      </c>
      <c r="DS53" s="477">
        <f>[3]Fleisch!BO37</f>
        <v>22.472900000000003</v>
      </c>
      <c r="DT53" s="477">
        <f>[3]Fleisch!BP37</f>
        <v>197.00469999999999</v>
      </c>
      <c r="DU53" s="487"/>
      <c r="DV53" s="476">
        <f>[3]Fleisch!$AJ37</f>
        <v>64.751800000000003</v>
      </c>
      <c r="DW53" s="476">
        <f>[3]Fleisch!$AO37</f>
        <v>2358.1578999999997</v>
      </c>
      <c r="DX53" s="477">
        <f>[3]Fleisch!BQ37</f>
        <v>4.5716000000000001</v>
      </c>
      <c r="DY53" s="477">
        <f>[3]Fleisch!BR37</f>
        <v>348.47400000000005</v>
      </c>
      <c r="DZ53" s="476">
        <f>[3]Fleisch!BS37</f>
        <v>7.5472999999999999</v>
      </c>
      <c r="EA53" s="476">
        <f>[3]Fleisch!BT37</f>
        <v>154.5949</v>
      </c>
      <c r="EB53" s="477">
        <f>[3]Fleisch!BU37</f>
        <v>2.9843999999999999</v>
      </c>
      <c r="EC53" s="477">
        <f>[3]Fleisch!BV37</f>
        <v>114.83620000000002</v>
      </c>
      <c r="ED53" s="476">
        <f>[3]Fleisch!BW37</f>
        <v>7.3849999999999998</v>
      </c>
      <c r="EE53" s="476">
        <f>[3]Fleisch!BX37</f>
        <v>326.50959999999998</v>
      </c>
      <c r="EF53" s="477">
        <f>[3]Fleisch!BY37</f>
        <v>19.019000000000005</v>
      </c>
      <c r="EG53" s="477">
        <f>[3]Fleisch!BZ37</f>
        <v>656.74870000000021</v>
      </c>
      <c r="EH53" s="487"/>
      <c r="EI53" s="476">
        <f>[3]Fleisch!$AK37</f>
        <v>126.2998</v>
      </c>
      <c r="EJ53" s="476">
        <f>[3]Fleisch!$AP37</f>
        <v>5053.2195000000011</v>
      </c>
      <c r="EK53" s="477">
        <f>[3]Fleisch!DZ37</f>
        <v>26.606000000000002</v>
      </c>
      <c r="EL53" s="477">
        <f>[3]Fleisch!EA37</f>
        <v>1991.7375999999997</v>
      </c>
      <c r="EM53" s="476">
        <f>[3]Fleisch!EB37</f>
        <v>7.2359999999999998</v>
      </c>
      <c r="EN53" s="476">
        <f>[3]Fleisch!EC37</f>
        <v>332.33419999999995</v>
      </c>
      <c r="EO53" s="477">
        <f>[3]Fleisch!ED37</f>
        <v>57.017800000000001</v>
      </c>
      <c r="EP53" s="477">
        <f>[3]Fleisch!EE37</f>
        <v>1121.1473000000001</v>
      </c>
      <c r="EQ53" s="476">
        <f>[3]Fleisch!EF37</f>
        <v>27.121000000000002</v>
      </c>
      <c r="ER53" s="476">
        <f>[3]Fleisch!EG37</f>
        <v>864.04500000000007</v>
      </c>
      <c r="ES53" s="479"/>
      <c r="ET53" s="477">
        <f>[3]Fleisch!GR37</f>
        <v>232.15119999999996</v>
      </c>
      <c r="EU53" s="477">
        <f>[3]Fleisch!GS37</f>
        <v>8317.8469999999961</v>
      </c>
      <c r="EV53" s="476">
        <f>[3]Fleisch!EV37</f>
        <v>14.0558</v>
      </c>
      <c r="EW53" s="476">
        <f>[3]Fleisch!EW37</f>
        <v>918.5845999999998</v>
      </c>
      <c r="EX53" s="477">
        <f>[3]Fleisch!EX37</f>
        <v>16.675799999999999</v>
      </c>
      <c r="EY53" s="477">
        <f>[3]Fleisch!EY37</f>
        <v>802.30970000000002</v>
      </c>
      <c r="EZ53" s="476">
        <f>[3]Fleisch!EZ37</f>
        <v>7.2623000000000006</v>
      </c>
      <c r="FA53" s="476">
        <f>[3]Fleisch!FA37</f>
        <v>259.21870000000001</v>
      </c>
      <c r="FB53" s="477">
        <f>[3]Fleisch!FB37</f>
        <v>16.691400000000002</v>
      </c>
      <c r="FC53" s="477">
        <f>[3]Fleisch!FC37</f>
        <v>831.89439999999991</v>
      </c>
      <c r="FD53" s="476">
        <f>[3]Fleisch!FD37</f>
        <v>5.1195000000000004</v>
      </c>
      <c r="FE53" s="476">
        <f>[3]Fleisch!FE37</f>
        <v>214.72550000000001</v>
      </c>
      <c r="FF53" s="477">
        <f>[3]Fleisch!FF37</f>
        <v>28.805900000000001</v>
      </c>
      <c r="FG53" s="477">
        <f>[3]Fleisch!FG37</f>
        <v>1145.7639999999999</v>
      </c>
      <c r="FH53" s="476">
        <f>[3]Fleisch!FH37</f>
        <v>38.3795</v>
      </c>
      <c r="FI53" s="476">
        <f>[3]Fleisch!FI37</f>
        <v>749.05259999999987</v>
      </c>
      <c r="FJ53" s="477">
        <f>[3]Fleisch!FJ37</f>
        <v>17.647099999999998</v>
      </c>
      <c r="FK53" s="477">
        <f>[3]Fleisch!FK37</f>
        <v>268.89520000000005</v>
      </c>
      <c r="FL53" s="476">
        <f>[3]Fleisch!FL37</f>
        <v>24.706400000000002</v>
      </c>
      <c r="FM53" s="476">
        <f>[3]Fleisch!FM37</f>
        <v>656.01670000000001</v>
      </c>
    </row>
    <row r="54" spans="1:169" x14ac:dyDescent="0.2">
      <c r="A54" s="250"/>
      <c r="B54" s="218">
        <f t="shared" si="27"/>
        <v>44409</v>
      </c>
      <c r="C54" s="621">
        <f>[3]Fleisch!$A48</f>
        <v>44105</v>
      </c>
      <c r="D54" s="466">
        <f>[3]Fleisch!D49</f>
        <v>10</v>
      </c>
      <c r="E54" s="466">
        <f>[3]Fleisch!E49</f>
        <v>9.8025000000000002</v>
      </c>
      <c r="F54" s="448">
        <f>[3]Fleisch!$J49</f>
        <v>12</v>
      </c>
      <c r="G54" s="448"/>
      <c r="H54" s="466">
        <f>[3]Fleisch!$L49</f>
        <v>12.8</v>
      </c>
      <c r="I54" s="466"/>
      <c r="J54" s="448"/>
      <c r="K54" s="448">
        <f>[3]Fleisch!F49</f>
        <v>16.8</v>
      </c>
      <c r="L54" s="448">
        <f>[3]Fleisch!G49</f>
        <v>16.072500000000002</v>
      </c>
      <c r="M54" s="448"/>
      <c r="N54" s="466">
        <f>[3]Fleisch!B49</f>
        <v>7.2</v>
      </c>
      <c r="O54" s="466">
        <f>[3]Fleisch!C49</f>
        <v>4.8499999999999996</v>
      </c>
      <c r="P54" s="448"/>
      <c r="Q54" s="448">
        <f>[3]Fleisch!H49</f>
        <v>15</v>
      </c>
      <c r="R54" s="448">
        <f>[3]Fleisch!I49</f>
        <v>13.532499999999999</v>
      </c>
      <c r="S54" s="448"/>
      <c r="T54" s="448"/>
      <c r="U54" s="218">
        <f>[3]Fleisch!$A38</f>
        <v>44409</v>
      </c>
      <c r="V54" s="450" t="str">
        <f>'Gemüse Daten'!CZ53</f>
        <v>4 W 31-34/21</v>
      </c>
      <c r="W54" s="530">
        <f>[3]Fleisch!CA38</f>
        <v>55.095500206412545</v>
      </c>
      <c r="X54" s="530">
        <f>[3]Fleisch!CB38</f>
        <v>42.200539363514608</v>
      </c>
      <c r="Y54" s="531">
        <f>[3]Fleisch!CD38</f>
        <v>65.174825174825173</v>
      </c>
      <c r="Z54" s="531">
        <f>[3]Fleisch!CE38</f>
        <v>64.092883766091404</v>
      </c>
      <c r="AA54" s="530">
        <f>[3]Fleisch!CG38</f>
        <v>86.258232440746156</v>
      </c>
      <c r="AB54" s="530">
        <f>[3]Fleisch!CH38</f>
        <v>61.639731510677265</v>
      </c>
      <c r="AC54" s="532"/>
      <c r="AD54" s="531">
        <f>[3]Fleisch!CJ38</f>
        <v>57.744118306072146</v>
      </c>
      <c r="AE54" s="531">
        <f>[3]Fleisch!CK38</f>
        <v>41.272274493796587</v>
      </c>
      <c r="AF54" s="532"/>
      <c r="AG54" s="530">
        <f>[3]Fleisch!CM38</f>
        <v>57.830719828739632</v>
      </c>
      <c r="AH54" s="530">
        <f>[3]Fleisch!CN38</f>
        <v>41.59449541080788</v>
      </c>
      <c r="AI54" s="531">
        <f>[3]Fleisch!CP38</f>
        <v>69.273272891273677</v>
      </c>
      <c r="AJ54" s="531">
        <f>[3]Fleisch!CQ38</f>
        <v>50.774852193696638</v>
      </c>
      <c r="AK54" s="530">
        <f>[3]Fleisch!CS38</f>
        <v>70.127362895694461</v>
      </c>
      <c r="AL54" s="530">
        <f>[3]Fleisch!CT38</f>
        <v>60.354846307547156</v>
      </c>
      <c r="AM54" s="531">
        <f>[3]Fleisch!CV38</f>
        <v>38.465724434235163</v>
      </c>
      <c r="AN54" s="531">
        <f>[3]Fleisch!CW38</f>
        <v>32.508425952246832</v>
      </c>
      <c r="AO54" s="530">
        <f>[3]Fleisch!CY38</f>
        <v>21.690780296590393</v>
      </c>
      <c r="AP54" s="530">
        <f>[3]Fleisch!CZ38</f>
        <v>15.735625778733063</v>
      </c>
      <c r="AQ54" s="531">
        <f>[3]Fleisch!DB38</f>
        <v>28.841565222997001</v>
      </c>
      <c r="AR54" s="531">
        <f>[3]Fleisch!DC38</f>
        <v>24.660608171350209</v>
      </c>
      <c r="AS54" s="530">
        <f>[3]Fleisch!DE38</f>
        <v>32.452965235173821</v>
      </c>
      <c r="AT54" s="530">
        <f>[3]Fleisch!DF38</f>
        <v>19.270888514326991</v>
      </c>
      <c r="AU54" s="531">
        <f>[3]Fleisch!DH38</f>
        <v>55.66884873317435</v>
      </c>
      <c r="AV54" s="531">
        <f>[3]Fleisch!DI38</f>
        <v>44.647813246318137</v>
      </c>
      <c r="AW54" s="532"/>
      <c r="AX54" s="530">
        <f>[3]Fleisch!DK38</f>
        <v>21.059217203376672</v>
      </c>
      <c r="AY54" s="530">
        <f>[3]Fleisch!DL38</f>
        <v>15.445750374886439</v>
      </c>
      <c r="AZ54" s="531">
        <f>[3]Fleisch!DN38</f>
        <v>48.019210526315796</v>
      </c>
      <c r="BA54" s="531">
        <f>[3]Fleisch!DO38</f>
        <v>33.542462113710513</v>
      </c>
      <c r="BB54" s="530">
        <f>[3]Fleisch!DQ38</f>
        <v>23.877271236470975</v>
      </c>
      <c r="BC54" s="530">
        <f>[3]Fleisch!DR38</f>
        <v>17.731356839635179</v>
      </c>
      <c r="BD54" s="531">
        <f>[3]Fleisch!DT38</f>
        <v>20.444978507229386</v>
      </c>
      <c r="BE54" s="531">
        <f>[3]Fleisch!DU38</f>
        <v>15.265863024619557</v>
      </c>
      <c r="BF54" s="530">
        <f>[3]Fleisch!DW38</f>
        <v>30.895808272416026</v>
      </c>
      <c r="BG54" s="530">
        <f>[3]Fleisch!DX38</f>
        <v>21.071670961832098</v>
      </c>
      <c r="BH54" s="532"/>
      <c r="BI54" s="531">
        <f>[3]Fleisch!EJ38</f>
        <v>55.827512686026182</v>
      </c>
      <c r="BJ54" s="531">
        <f>[3]Fleisch!EK38</f>
        <v>20.91894245234468</v>
      </c>
      <c r="BK54" s="530">
        <f>[3]Fleisch!EM38</f>
        <v>18.805611626968105</v>
      </c>
      <c r="BL54" s="530">
        <f>[3]Fleisch!EN38</f>
        <v>9.5291539634820506</v>
      </c>
      <c r="BM54" s="531">
        <f>[3]Fleisch!EP38</f>
        <v>18.557868164284091</v>
      </c>
      <c r="BN54" s="531">
        <f>[3]Fleisch!EQ38</f>
        <v>10.850602063082386</v>
      </c>
      <c r="BO54" s="530">
        <f>[3]Fleisch!ES38</f>
        <v>21.844095811738338</v>
      </c>
      <c r="BP54" s="530">
        <f>[3]Fleisch!ET38</f>
        <v>8.4589722791398518</v>
      </c>
      <c r="BQ54" s="531"/>
      <c r="BR54" s="531">
        <f>[3]Fleisch!FN38</f>
        <v>20.526221182687415</v>
      </c>
      <c r="BS54" s="531">
        <f>[3]Fleisch!FO38</f>
        <v>17.31718913494861</v>
      </c>
      <c r="BT54" s="530">
        <f>[3]Fleisch!FQ38</f>
        <v>19.524756860783469</v>
      </c>
      <c r="BU54" s="530">
        <f>[3]Fleisch!FR38</f>
        <v>11.023279073024007</v>
      </c>
      <c r="BV54" s="531">
        <f>[3]Fleisch!FT38</f>
        <v>78.636341279722103</v>
      </c>
      <c r="BW54" s="531">
        <f>[3]Fleisch!FU38</f>
        <v>50.661822521231066</v>
      </c>
      <c r="BX54" s="530">
        <f>[3]Fleisch!FW38</f>
        <v>45.829196971392335</v>
      </c>
      <c r="BY54" s="530">
        <f>[3]Fleisch!FX38</f>
        <v>32.968807005892899</v>
      </c>
      <c r="BZ54" s="531">
        <f>[3]Fleisch!FZ38</f>
        <v>30.338669316258194</v>
      </c>
      <c r="CA54" s="531">
        <f>[3]Fleisch!GA38</f>
        <v>20.706700999832247</v>
      </c>
      <c r="CB54" s="530">
        <f>[3]Fleisch!GC38</f>
        <v>48.209133650461162</v>
      </c>
      <c r="CC54" s="530">
        <f>[3]Fleisch!GD38</f>
        <v>25.961073471159029</v>
      </c>
      <c r="CD54" s="531">
        <f>[3]Fleisch!GF38</f>
        <v>33.256176165675718</v>
      </c>
      <c r="CE54" s="531">
        <f>[3]Fleisch!GG38</f>
        <v>22.495004897647213</v>
      </c>
      <c r="CF54" s="530">
        <f>[3]Fleisch!GI38</f>
        <v>89.196478038538402</v>
      </c>
      <c r="CG54" s="530">
        <f>[3]Fleisch!GJ38</f>
        <v>64.67672526997174</v>
      </c>
      <c r="CH54" s="531">
        <f>[3]Fleisch!GL38</f>
        <v>21.649092950832959</v>
      </c>
      <c r="CI54" s="531">
        <f>[3]Fleisch!GM38</f>
        <v>12.431846026950153</v>
      </c>
      <c r="CJ54" s="436" t="str">
        <f t="shared" si="14"/>
        <v>4</v>
      </c>
      <c r="CK54" s="404" t="str">
        <f t="shared" si="28"/>
        <v>4 W 31-34/21</v>
      </c>
      <c r="CL54" s="467">
        <f>[3]Fleisch!GP38</f>
        <v>449.89640000000003</v>
      </c>
      <c r="CM54" s="467">
        <f>[3]Fleisch!GQ38</f>
        <v>9216.7734999999975</v>
      </c>
      <c r="CN54" s="487"/>
      <c r="CO54" s="477">
        <f>[3]Fleisch!$AH38</f>
        <v>7.0118999999999998</v>
      </c>
      <c r="CP54" s="477">
        <f>[3]Fleisch!$AM38</f>
        <v>217.20010000000002</v>
      </c>
      <c r="CQ54" s="476">
        <f>[3]Fleisch!AS38</f>
        <v>0.72670000000000001</v>
      </c>
      <c r="CR54" s="476">
        <f>[3]Fleisch!AT38</f>
        <v>21.951800000000002</v>
      </c>
      <c r="CS54" s="477">
        <f>[3]Fleisch!AU38</f>
        <v>0.28600000000000003</v>
      </c>
      <c r="CT54" s="477">
        <f>[3]Fleisch!AV38</f>
        <v>12.770799999999999</v>
      </c>
      <c r="CU54" s="476">
        <f>[3]Fleisch!AW38</f>
        <v>2.5356999999999998</v>
      </c>
      <c r="CV54" s="476">
        <f>[3]Fleisch!AX38</f>
        <v>52.963000000000001</v>
      </c>
      <c r="CW54" s="487"/>
      <c r="CX54" s="477">
        <f>[3]Fleisch!AL38</f>
        <v>5.1414</v>
      </c>
      <c r="CY54" s="477">
        <f>[3]Fleisch!AQ38</f>
        <v>180.85499999999999</v>
      </c>
      <c r="CZ54" s="476">
        <f>[3]Fleisch!AY38</f>
        <v>2.2315</v>
      </c>
      <c r="DA54" s="476">
        <f>[3]Fleisch!AZ38</f>
        <v>58.306600000000003</v>
      </c>
      <c r="DB54" s="487"/>
      <c r="DC54" s="477">
        <f>[3]Fleisch!$AI38</f>
        <v>225.74180000000001</v>
      </c>
      <c r="DD54" s="477">
        <f>[3]Fleisch!$AN38</f>
        <v>1798.9059999999997</v>
      </c>
      <c r="DE54" s="476">
        <f>[3]Fleisch!BA38</f>
        <v>3.7370000000000001</v>
      </c>
      <c r="DF54" s="476">
        <f>[3]Fleisch!BB38</f>
        <v>90.113900000000001</v>
      </c>
      <c r="DG54" s="477">
        <f>[3]Fleisch!BC38</f>
        <v>8.6473999999999993</v>
      </c>
      <c r="DH54" s="477">
        <f>[3]Fleisch!BD38</f>
        <v>105.13760000000001</v>
      </c>
      <c r="DI54" s="476">
        <f>[3]Fleisch!BE38</f>
        <v>3.1053000000000002</v>
      </c>
      <c r="DJ54" s="476">
        <f>[3]Fleisch!BF38</f>
        <v>76.4221</v>
      </c>
      <c r="DK54" s="477">
        <f>[3]Fleisch!BG38</f>
        <v>9.4031999999999982</v>
      </c>
      <c r="DL54" s="477">
        <f>[3]Fleisch!BH38</f>
        <v>57.340699999999998</v>
      </c>
      <c r="DM54" s="476">
        <f>[3]Fleisch!BI38</f>
        <v>158.57560000000001</v>
      </c>
      <c r="DN54" s="476">
        <f>[3]Fleisch!BJ38</f>
        <v>994.88520000000005</v>
      </c>
      <c r="DO54" s="477">
        <f>[3]Fleisch!BK38</f>
        <v>9.3072999999999997</v>
      </c>
      <c r="DP54" s="477">
        <f>[3]Fleisch!BL38</f>
        <v>64.317400000000006</v>
      </c>
      <c r="DQ54" s="476">
        <f>[3]Fleisch!BM38</f>
        <v>1.956</v>
      </c>
      <c r="DR54" s="476">
        <f>[3]Fleisch!BN38</f>
        <v>53.989000000000004</v>
      </c>
      <c r="DS54" s="477">
        <f>[3]Fleisch!BO38</f>
        <v>18.743699999999997</v>
      </c>
      <c r="DT54" s="477">
        <f>[3]Fleisch!BP38</f>
        <v>173.05789999999999</v>
      </c>
      <c r="DU54" s="487"/>
      <c r="DV54" s="476">
        <f>[3]Fleisch!$AJ38</f>
        <v>63.330999999999996</v>
      </c>
      <c r="DW54" s="476">
        <f>[3]Fleisch!$AO38</f>
        <v>2049.7721000000006</v>
      </c>
      <c r="DX54" s="477">
        <f>[3]Fleisch!BQ38</f>
        <v>16.7502</v>
      </c>
      <c r="DY54" s="477">
        <f>[3]Fleisch!BR38</f>
        <v>274.08300000000003</v>
      </c>
      <c r="DZ54" s="476">
        <f>[3]Fleisch!BS38</f>
        <v>3.42</v>
      </c>
      <c r="EA54" s="476">
        <f>[3]Fleisch!BT38</f>
        <v>105.53290000000001</v>
      </c>
      <c r="EB54" s="477">
        <f>[3]Fleisch!BU38</f>
        <v>1.5245</v>
      </c>
      <c r="EC54" s="477">
        <f>[3]Fleisch!BV38</f>
        <v>65.840500000000006</v>
      </c>
      <c r="ED54" s="476">
        <f>[3]Fleisch!BW38</f>
        <v>12.795</v>
      </c>
      <c r="EE54" s="476">
        <f>[3]Fleisch!BX38</f>
        <v>291.00850000000003</v>
      </c>
      <c r="EF54" s="477">
        <f>[3]Fleisch!BY38</f>
        <v>10.807</v>
      </c>
      <c r="EG54" s="477">
        <f>[3]Fleisch!BZ38</f>
        <v>649.2183</v>
      </c>
      <c r="EH54" s="487"/>
      <c r="EI54" s="476">
        <f>[3]Fleisch!$AK38</f>
        <v>120.32300000000001</v>
      </c>
      <c r="EJ54" s="476">
        <f>[3]Fleisch!$AP38</f>
        <v>4067.5514999999996</v>
      </c>
      <c r="EK54" s="477">
        <f>[3]Fleisch!DZ38</f>
        <v>23.451000000000001</v>
      </c>
      <c r="EL54" s="477">
        <f>[3]Fleisch!EA38</f>
        <v>1488.0502000000001</v>
      </c>
      <c r="EM54" s="476">
        <f>[3]Fleisch!EB38</f>
        <v>4.9539999999999997</v>
      </c>
      <c r="EN54" s="476">
        <f>[3]Fleisch!EC38</f>
        <v>282.63910000000004</v>
      </c>
      <c r="EO54" s="477">
        <f>[3]Fleisch!ED38</f>
        <v>70.512</v>
      </c>
      <c r="EP54" s="477">
        <f>[3]Fleisch!EE38</f>
        <v>884.43389999999999</v>
      </c>
      <c r="EQ54" s="476">
        <f>[3]Fleisch!EF38</f>
        <v>14.278</v>
      </c>
      <c r="ER54" s="476">
        <f>[3]Fleisch!EG38</f>
        <v>809.11270000000002</v>
      </c>
      <c r="ES54" s="479"/>
      <c r="ET54" s="477">
        <f>[3]Fleisch!GR38</f>
        <v>182.63159999999999</v>
      </c>
      <c r="EU54" s="477">
        <f>[3]Fleisch!GS38</f>
        <v>6548.1116999999967</v>
      </c>
      <c r="EV54" s="476">
        <f>[3]Fleisch!EV38</f>
        <v>9.2348999999999997</v>
      </c>
      <c r="EW54" s="476">
        <f>[3]Fleisch!EW38</f>
        <v>708.35559999999987</v>
      </c>
      <c r="EX54" s="477">
        <f>[3]Fleisch!EX38</f>
        <v>26.188699999999997</v>
      </c>
      <c r="EY54" s="477">
        <f>[3]Fleisch!EY38</f>
        <v>783.39030000000002</v>
      </c>
      <c r="EZ54" s="476">
        <f>[3]Fleisch!EZ38</f>
        <v>6.5061000000000009</v>
      </c>
      <c r="FA54" s="476">
        <f>[3]Fleisch!FA38</f>
        <v>237.31739999999996</v>
      </c>
      <c r="FB54" s="477">
        <f>[3]Fleisch!FB38</f>
        <v>13.4055</v>
      </c>
      <c r="FC54" s="477">
        <f>[3]Fleisch!FC38</f>
        <v>666.15919999999971</v>
      </c>
      <c r="FD54" s="476">
        <f>[3]Fleisch!FD38</f>
        <v>5.4347999999999992</v>
      </c>
      <c r="FE54" s="476">
        <f>[3]Fleisch!FE38</f>
        <v>121.0103</v>
      </c>
      <c r="FF54" s="477">
        <f>[3]Fleisch!FF38</f>
        <v>21.6737</v>
      </c>
      <c r="FG54" s="477">
        <f>[3]Fleisch!FG38</f>
        <v>792.46469999999999</v>
      </c>
      <c r="FH54" s="476">
        <f>[3]Fleisch!FH38</f>
        <v>24.404299999999999</v>
      </c>
      <c r="FI54" s="476">
        <f>[3]Fleisch!FI38</f>
        <v>522.29160000000002</v>
      </c>
      <c r="FJ54" s="477">
        <f>[3]Fleisch!FJ38</f>
        <v>14.7645</v>
      </c>
      <c r="FK54" s="477">
        <f>[3]Fleisch!FK38</f>
        <v>207.1328</v>
      </c>
      <c r="FL54" s="476">
        <f>[3]Fleisch!FL38</f>
        <v>8.6379000000000001</v>
      </c>
      <c r="FM54" s="476">
        <f>[3]Fleisch!FM38</f>
        <v>406.63219999999995</v>
      </c>
    </row>
    <row r="55" spans="1:169" x14ac:dyDescent="0.2">
      <c r="A55" s="250"/>
      <c r="B55" s="218">
        <f t="shared" si="27"/>
        <v>44378</v>
      </c>
      <c r="C55" s="621">
        <f>[3]Fleisch!$A49</f>
        <v>44075</v>
      </c>
      <c r="D55" s="466">
        <f>[3]Fleisch!D50</f>
        <v>9.9250000000000007</v>
      </c>
      <c r="E55" s="466">
        <f>[3]Fleisch!E50</f>
        <v>9.7375000000000007</v>
      </c>
      <c r="F55" s="448">
        <f>[3]Fleisch!$J50</f>
        <v>12.025</v>
      </c>
      <c r="G55" s="448"/>
      <c r="H55" s="466">
        <f>[3]Fleisch!$L50</f>
        <v>12.724999999999998</v>
      </c>
      <c r="I55" s="466"/>
      <c r="J55" s="448"/>
      <c r="K55" s="448">
        <f>[3]Fleisch!F50</f>
        <v>16.574999999999999</v>
      </c>
      <c r="L55" s="448">
        <f>[3]Fleisch!G50</f>
        <v>15.7525</v>
      </c>
      <c r="M55" s="448"/>
      <c r="N55" s="466">
        <f>[3]Fleisch!B50</f>
        <v>7.2</v>
      </c>
      <c r="O55" s="466">
        <f>[3]Fleisch!C50</f>
        <v>4.8499999999999996</v>
      </c>
      <c r="P55" s="448"/>
      <c r="Q55" s="448">
        <f>[3]Fleisch!H50</f>
        <v>15.5</v>
      </c>
      <c r="R55" s="448">
        <f>[3]Fleisch!I50</f>
        <v>13.6525</v>
      </c>
      <c r="S55" s="448"/>
      <c r="T55" s="448"/>
      <c r="U55" s="218">
        <f>[3]Fleisch!$A39</f>
        <v>44378</v>
      </c>
      <c r="V55" s="450" t="str">
        <f>'Gemüse Daten'!CZ54</f>
        <v>4 W 27-30/21</v>
      </c>
      <c r="W55" s="530">
        <f>[3]Fleisch!CA39</f>
        <v>62.633973625068904</v>
      </c>
      <c r="X55" s="530">
        <f>[3]Fleisch!CB39</f>
        <v>45.667848814613293</v>
      </c>
      <c r="Y55" s="531">
        <f>[3]Fleisch!CD39</f>
        <v>61.187066974595844</v>
      </c>
      <c r="Z55" s="531">
        <f>[3]Fleisch!CE39</f>
        <v>60.004848800036712</v>
      </c>
      <c r="AA55" s="530">
        <f>[3]Fleisch!CG39</f>
        <v>67.555416012558865</v>
      </c>
      <c r="AB55" s="530">
        <f>[3]Fleisch!CH39</f>
        <v>64.599878585770327</v>
      </c>
      <c r="AC55" s="532"/>
      <c r="AD55" s="531">
        <f>[3]Fleisch!CJ39</f>
        <v>38.086780862861495</v>
      </c>
      <c r="AE55" s="531">
        <f>[3]Fleisch!CK39</f>
        <v>43.386784753225271</v>
      </c>
      <c r="AF55" s="532"/>
      <c r="AG55" s="530">
        <f>[3]Fleisch!CM39</f>
        <v>42.817931409347665</v>
      </c>
      <c r="AH55" s="530">
        <f>[3]Fleisch!CN39</f>
        <v>42.778299588339074</v>
      </c>
      <c r="AI55" s="531">
        <f>[3]Fleisch!CP39</f>
        <v>61.820806907407231</v>
      </c>
      <c r="AJ55" s="531">
        <f>[3]Fleisch!CQ39</f>
        <v>51.474179315183498</v>
      </c>
      <c r="AK55" s="530">
        <f>[3]Fleisch!CS39</f>
        <v>47.366530759083822</v>
      </c>
      <c r="AL55" s="530">
        <f>[3]Fleisch!CT39</f>
        <v>59.194501087842838</v>
      </c>
      <c r="AM55" s="531">
        <f>[3]Fleisch!CV39</f>
        <v>41.184878466528183</v>
      </c>
      <c r="AN55" s="531">
        <f>[3]Fleisch!CW39</f>
        <v>33.342426306380666</v>
      </c>
      <c r="AO55" s="530">
        <f>[3]Fleisch!CY39</f>
        <v>23.87030573628909</v>
      </c>
      <c r="AP55" s="530">
        <f>[3]Fleisch!CZ39</f>
        <v>16.576795712703209</v>
      </c>
      <c r="AQ55" s="531">
        <f>[3]Fleisch!DB39</f>
        <v>25.802312010226203</v>
      </c>
      <c r="AR55" s="531">
        <f>[3]Fleisch!DC39</f>
        <v>23.396823475743158</v>
      </c>
      <c r="AS55" s="530">
        <f>[3]Fleisch!DE39</f>
        <v>32.751787538304391</v>
      </c>
      <c r="AT55" s="530">
        <f>[3]Fleisch!DF39</f>
        <v>20.069447787781041</v>
      </c>
      <c r="AU55" s="531">
        <f>[3]Fleisch!DH39</f>
        <v>53.695260487879672</v>
      </c>
      <c r="AV55" s="531">
        <f>[3]Fleisch!DI39</f>
        <v>44.147414236504581</v>
      </c>
      <c r="AW55" s="532"/>
      <c r="AX55" s="530">
        <f>[3]Fleisch!DK39</f>
        <v>20.735404641341418</v>
      </c>
      <c r="AY55" s="530">
        <f>[3]Fleisch!DL39</f>
        <v>14.343066581370154</v>
      </c>
      <c r="AZ55" s="531">
        <f>[3]Fleisch!DN39</f>
        <v>32.972909070191434</v>
      </c>
      <c r="BA55" s="531">
        <f>[3]Fleisch!DO39</f>
        <v>31.472258161755665</v>
      </c>
      <c r="BB55" s="530">
        <f>[3]Fleisch!DQ39</f>
        <v>16.61668335956503</v>
      </c>
      <c r="BC55" s="530">
        <f>[3]Fleisch!DR39</f>
        <v>18.082558573150216</v>
      </c>
      <c r="BD55" s="531">
        <f>[3]Fleisch!DT39</f>
        <v>19.973788664633474</v>
      </c>
      <c r="BE55" s="531">
        <f>[3]Fleisch!DU39</f>
        <v>15.225381179752766</v>
      </c>
      <c r="BF55" s="530">
        <f>[3]Fleisch!DW39</f>
        <v>25.362532920216886</v>
      </c>
      <c r="BG55" s="530">
        <f>[3]Fleisch!DX39</f>
        <v>20.384138950218478</v>
      </c>
      <c r="BH55" s="532"/>
      <c r="BI55" s="531">
        <f>[3]Fleisch!EJ39</f>
        <v>55.416773215892412</v>
      </c>
      <c r="BJ55" s="531">
        <f>[3]Fleisch!EK39</f>
        <v>20.994328038755068</v>
      </c>
      <c r="BK55" s="530">
        <f>[3]Fleisch!EM39</f>
        <v>18.460562280359234</v>
      </c>
      <c r="BL55" s="530">
        <f>[3]Fleisch!EN39</f>
        <v>8.836778374359989</v>
      </c>
      <c r="BM55" s="531">
        <f>[3]Fleisch!EP39</f>
        <v>18.535047936383059</v>
      </c>
      <c r="BN55" s="531">
        <f>[3]Fleisch!EQ39</f>
        <v>10.626779413512716</v>
      </c>
      <c r="BO55" s="530">
        <f>[3]Fleisch!ES39</f>
        <v>21.876782310331681</v>
      </c>
      <c r="BP55" s="530">
        <f>[3]Fleisch!ET39</f>
        <v>8.5796691355066752</v>
      </c>
      <c r="BQ55" s="531"/>
      <c r="BR55" s="531">
        <f>[3]Fleisch!FN39</f>
        <v>21.507244168752493</v>
      </c>
      <c r="BS55" s="531">
        <f>[3]Fleisch!FO39</f>
        <v>17.441854816224605</v>
      </c>
      <c r="BT55" s="530">
        <f>[3]Fleisch!FQ39</f>
        <v>19.734019557385487</v>
      </c>
      <c r="BU55" s="530">
        <f>[3]Fleisch!FR39</f>
        <v>10.404130328801852</v>
      </c>
      <c r="BV55" s="531">
        <f>[3]Fleisch!FT39</f>
        <v>72.894159473439771</v>
      </c>
      <c r="BW55" s="531">
        <f>[3]Fleisch!FU39</f>
        <v>49.973161496901263</v>
      </c>
      <c r="BX55" s="530">
        <f>[3]Fleisch!FW39</f>
        <v>52.530805865278943</v>
      </c>
      <c r="BY55" s="530">
        <f>[3]Fleisch!FX39</f>
        <v>32.610458101253293</v>
      </c>
      <c r="BZ55" s="531">
        <f>[3]Fleisch!FZ39</f>
        <v>22.277600450619602</v>
      </c>
      <c r="CA55" s="531">
        <f>[3]Fleisch!GA39</f>
        <v>20.23712456667176</v>
      </c>
      <c r="CB55" s="530">
        <f>[3]Fleisch!GC39</f>
        <v>46.950781879287831</v>
      </c>
      <c r="CC55" s="530">
        <f>[3]Fleisch!GD39</f>
        <v>24.782139551847429</v>
      </c>
      <c r="CD55" s="531">
        <f>[3]Fleisch!GF39</f>
        <v>34.635077681440073</v>
      </c>
      <c r="CE55" s="531">
        <f>[3]Fleisch!GG39</f>
        <v>22.811165996992152</v>
      </c>
      <c r="CF55" s="530">
        <f>[3]Fleisch!GI39</f>
        <v>81.944724394672804</v>
      </c>
      <c r="CG55" s="530">
        <f>[3]Fleisch!GJ39</f>
        <v>63.734997985714031</v>
      </c>
      <c r="CH55" s="531">
        <f>[3]Fleisch!GL39</f>
        <v>23.254347998205379</v>
      </c>
      <c r="CI55" s="531">
        <f>[3]Fleisch!GM39</f>
        <v>12.950642501768174</v>
      </c>
      <c r="CJ55" s="436" t="str">
        <f t="shared" si="14"/>
        <v>4</v>
      </c>
      <c r="CK55" s="404" t="str">
        <f t="shared" si="28"/>
        <v>4 W 27-30/21</v>
      </c>
      <c r="CL55" s="467">
        <f>[3]Fleisch!GP39</f>
        <v>473.96</v>
      </c>
      <c r="CM55" s="467">
        <f>[3]Fleisch!GQ39</f>
        <v>9133.6283000000076</v>
      </c>
      <c r="CN55" s="487"/>
      <c r="CO55" s="477">
        <f>[3]Fleisch!$AH39</f>
        <v>9.360199999999999</v>
      </c>
      <c r="CP55" s="477">
        <f>[3]Fleisch!$AM39</f>
        <v>207.2278</v>
      </c>
      <c r="CQ55" s="476">
        <f>[3]Fleisch!AS39</f>
        <v>2.3583000000000003</v>
      </c>
      <c r="CR55" s="476">
        <f>[3]Fleisch!AT39</f>
        <v>20.584</v>
      </c>
      <c r="CS55" s="477">
        <f>[3]Fleisch!AU39</f>
        <v>0.433</v>
      </c>
      <c r="CT55" s="477">
        <f>[3]Fleisch!AV39</f>
        <v>13.0754</v>
      </c>
      <c r="CU55" s="476">
        <f>[3]Fleisch!AW39</f>
        <v>4.4590000000000005</v>
      </c>
      <c r="CV55" s="476">
        <f>[3]Fleisch!AX39</f>
        <v>48.758700000000005</v>
      </c>
      <c r="CW55" s="487"/>
      <c r="CX55" s="477">
        <f>[3]Fleisch!AL39</f>
        <v>14.1783</v>
      </c>
      <c r="CY55" s="477">
        <f>[3]Fleisch!AQ39</f>
        <v>194.56430000000003</v>
      </c>
      <c r="CZ55" s="476">
        <f>[3]Fleisch!AY39</f>
        <v>4.8513000000000002</v>
      </c>
      <c r="DA55" s="476">
        <f>[3]Fleisch!AZ39</f>
        <v>55.258900000000004</v>
      </c>
      <c r="DB55" s="487"/>
      <c r="DC55" s="477">
        <f>[3]Fleisch!$AI39</f>
        <v>211.6</v>
      </c>
      <c r="DD55" s="477">
        <f>[3]Fleisch!$AN39</f>
        <v>1741.4464000000003</v>
      </c>
      <c r="DE55" s="476">
        <f>[3]Fleisch!BA39</f>
        <v>13.614099999999999</v>
      </c>
      <c r="DF55" s="476">
        <f>[3]Fleisch!BB39</f>
        <v>95.224000000000004</v>
      </c>
      <c r="DG55" s="477">
        <f>[3]Fleisch!BC39</f>
        <v>10.863700000000001</v>
      </c>
      <c r="DH55" s="477">
        <f>[3]Fleisch!BD39</f>
        <v>117.44460000000001</v>
      </c>
      <c r="DI55" s="476">
        <f>[3]Fleisch!BE39</f>
        <v>6.6711999999999998</v>
      </c>
      <c r="DJ55" s="476">
        <f>[3]Fleisch!BF39</f>
        <v>80.572299999999998</v>
      </c>
      <c r="DK55" s="477">
        <f>[3]Fleisch!BG39</f>
        <v>10.976400000000002</v>
      </c>
      <c r="DL55" s="477">
        <f>[3]Fleisch!BH39</f>
        <v>54.7639</v>
      </c>
      <c r="DM55" s="476">
        <f>[3]Fleisch!BI39</f>
        <v>109.47670000000001</v>
      </c>
      <c r="DN55" s="476">
        <f>[3]Fleisch!BJ39</f>
        <v>881.69309999999984</v>
      </c>
      <c r="DO55" s="477">
        <f>[3]Fleisch!BK39</f>
        <v>12.595099999999999</v>
      </c>
      <c r="DP55" s="477">
        <f>[3]Fleisch!BL39</f>
        <v>64.447800000000001</v>
      </c>
      <c r="DQ55" s="476">
        <f>[3]Fleisch!BM39</f>
        <v>1.958</v>
      </c>
      <c r="DR55" s="476">
        <f>[3]Fleisch!BN39</f>
        <v>41.542000000000002</v>
      </c>
      <c r="DS55" s="477">
        <f>[3]Fleisch!BO39</f>
        <v>23.477100000000004</v>
      </c>
      <c r="DT55" s="477">
        <f>[3]Fleisch!BP39</f>
        <v>195.1996</v>
      </c>
      <c r="DU55" s="487"/>
      <c r="DV55" s="476">
        <f>[3]Fleisch!$AJ39</f>
        <v>75.335600000000014</v>
      </c>
      <c r="DW55" s="476">
        <f>[3]Fleisch!$AO39</f>
        <v>2259.5953999999992</v>
      </c>
      <c r="DX55" s="477">
        <f>[3]Fleisch!BQ39</f>
        <v>14.396700000000001</v>
      </c>
      <c r="DY55" s="477">
        <f>[3]Fleisch!BR39</f>
        <v>349.36950000000002</v>
      </c>
      <c r="DZ55" s="476">
        <f>[3]Fleisch!BS39</f>
        <v>10.531199999999998</v>
      </c>
      <c r="EA55" s="476">
        <f>[3]Fleisch!BT39</f>
        <v>126.0605</v>
      </c>
      <c r="EB55" s="477">
        <f>[3]Fleisch!BU39</f>
        <v>4.8923000000000005</v>
      </c>
      <c r="EC55" s="477">
        <f>[3]Fleisch!BV39</f>
        <v>62.481700000000004</v>
      </c>
      <c r="ED55" s="476">
        <f>[3]Fleisch!BW39</f>
        <v>15.443700000000002</v>
      </c>
      <c r="EE55" s="476">
        <f>[3]Fleisch!BX39</f>
        <v>296.93340000000001</v>
      </c>
      <c r="EF55" s="477">
        <f>[3]Fleisch!BY39</f>
        <v>12.91</v>
      </c>
      <c r="EG55" s="477">
        <f>[3]Fleisch!BZ39</f>
        <v>705.4325</v>
      </c>
      <c r="EH55" s="487"/>
      <c r="EI55" s="476">
        <f>[3]Fleisch!$AK39</f>
        <v>124.44160000000001</v>
      </c>
      <c r="EJ55" s="476">
        <f>[3]Fleisch!$AP39</f>
        <v>3879.2852999999996</v>
      </c>
      <c r="EK55" s="477">
        <f>[3]Fleisch!DZ39</f>
        <v>21.117000000000001</v>
      </c>
      <c r="EL55" s="477">
        <f>[3]Fleisch!EA39</f>
        <v>1390.8064000000002</v>
      </c>
      <c r="EM55" s="476">
        <f>[3]Fleisch!EB39</f>
        <v>5.1219999999999999</v>
      </c>
      <c r="EN55" s="476">
        <f>[3]Fleisch!EC39</f>
        <v>342.74870000000004</v>
      </c>
      <c r="EO55" s="477">
        <f>[3]Fleisch!ED39</f>
        <v>77.790600000000012</v>
      </c>
      <c r="EP55" s="477">
        <f>[3]Fleisch!EE39</f>
        <v>885.03880000000004</v>
      </c>
      <c r="EQ55" s="476">
        <f>[3]Fleisch!EF39</f>
        <v>13.115</v>
      </c>
      <c r="ER55" s="476">
        <f>[3]Fleisch!EG39</f>
        <v>727.89919999999995</v>
      </c>
      <c r="ES55" s="479"/>
      <c r="ET55" s="477">
        <f>[3]Fleisch!GR39</f>
        <v>190.70469999999995</v>
      </c>
      <c r="EU55" s="477">
        <f>[3]Fleisch!GS39</f>
        <v>6609.6974000000046</v>
      </c>
      <c r="EV55" s="476">
        <f>[3]Fleisch!EV39</f>
        <v>13.7835</v>
      </c>
      <c r="EW55" s="476">
        <f>[3]Fleisch!EW39</f>
        <v>659.93600000000004</v>
      </c>
      <c r="EX55" s="477">
        <f>[3]Fleisch!EX39</f>
        <v>29.145</v>
      </c>
      <c r="EY55" s="477">
        <f>[3]Fleisch!EY39</f>
        <v>905.41460000000006</v>
      </c>
      <c r="EZ55" s="476">
        <f>[3]Fleisch!EZ39</f>
        <v>6.2443</v>
      </c>
      <c r="FA55" s="476">
        <f>[3]Fleisch!FA39</f>
        <v>256.71699999999998</v>
      </c>
      <c r="FB55" s="477">
        <f>[3]Fleisch!FB39</f>
        <v>10.6457</v>
      </c>
      <c r="FC55" s="477">
        <f>[3]Fleisch!FC39</f>
        <v>611.22949999999992</v>
      </c>
      <c r="FD55" s="476">
        <f>[3]Fleisch!FD39</f>
        <v>3.1956000000000002</v>
      </c>
      <c r="FE55" s="476">
        <f>[3]Fleisch!FE39</f>
        <v>106.09739999999999</v>
      </c>
      <c r="FF55" s="477">
        <f>[3]Fleisch!FF39</f>
        <v>21.601800000000004</v>
      </c>
      <c r="FG55" s="477">
        <f>[3]Fleisch!FG39</f>
        <v>781.97030000000007</v>
      </c>
      <c r="FH55" s="476">
        <f>[3]Fleisch!FH39</f>
        <v>22.721</v>
      </c>
      <c r="FI55" s="476">
        <f>[3]Fleisch!FI39</f>
        <v>492.57760000000002</v>
      </c>
      <c r="FJ55" s="477">
        <f>[3]Fleisch!FJ39</f>
        <v>18.118300000000001</v>
      </c>
      <c r="FK55" s="477">
        <f>[3]Fleisch!FK39</f>
        <v>203.79429999999999</v>
      </c>
      <c r="FL55" s="476">
        <f>[3]Fleisch!FL39</f>
        <v>7.5781999999999998</v>
      </c>
      <c r="FM55" s="476">
        <f>[3]Fleisch!FM39</f>
        <v>344.84730000000002</v>
      </c>
    </row>
    <row r="56" spans="1:169" x14ac:dyDescent="0.2">
      <c r="A56" s="250"/>
      <c r="B56" s="218">
        <f t="shared" si="27"/>
        <v>44348</v>
      </c>
      <c r="C56" s="621">
        <f>[3]Fleisch!$A50</f>
        <v>44044</v>
      </c>
      <c r="D56" s="466">
        <f>[3]Fleisch!D51</f>
        <v>9.76</v>
      </c>
      <c r="E56" s="466">
        <f>[3]Fleisch!E51</f>
        <v>9.5759999999999987</v>
      </c>
      <c r="F56" s="448">
        <f>[3]Fleisch!$J51</f>
        <v>11.809999999999999</v>
      </c>
      <c r="G56" s="448"/>
      <c r="H56" s="466">
        <f>[3]Fleisch!$L51</f>
        <v>12.419999999999998</v>
      </c>
      <c r="I56" s="466"/>
      <c r="J56" s="448"/>
      <c r="K56" s="448">
        <f>[3]Fleisch!F51</f>
        <v>15.84</v>
      </c>
      <c r="L56" s="448">
        <f>[3]Fleisch!G51</f>
        <v>15.146000000000001</v>
      </c>
      <c r="M56" s="448"/>
      <c r="N56" s="466">
        <f>[3]Fleisch!B51</f>
        <v>7.1599999999999993</v>
      </c>
      <c r="O56" s="466">
        <f>[3]Fleisch!C51</f>
        <v>4.8499999999999996</v>
      </c>
      <c r="P56" s="448"/>
      <c r="Q56" s="448">
        <f>[3]Fleisch!H51</f>
        <v>15.88</v>
      </c>
      <c r="R56" s="448">
        <f>[3]Fleisch!I51</f>
        <v>13.691999999999998</v>
      </c>
      <c r="S56" s="448"/>
      <c r="T56" s="448"/>
      <c r="U56" s="218">
        <f>[3]Fleisch!$A40</f>
        <v>44348</v>
      </c>
      <c r="V56" s="450" t="str">
        <f>'Gemüse Daten'!CZ55</f>
        <v>5 W 22-26/21</v>
      </c>
      <c r="W56" s="530">
        <f>[3]Fleisch!CA40</f>
        <v>39.785812672176306</v>
      </c>
      <c r="X56" s="530">
        <f>[3]Fleisch!CB40</f>
        <v>43.383359892644471</v>
      </c>
      <c r="Y56" s="531">
        <f>[3]Fleisch!CD40</f>
        <v>46.157097223359813</v>
      </c>
      <c r="Z56" s="531">
        <f>[3]Fleisch!CE40</f>
        <v>55.820660243708893</v>
      </c>
      <c r="AA56" s="530">
        <f>[3]Fleisch!CG40</f>
        <v>71.862427139748746</v>
      </c>
      <c r="AB56" s="530">
        <f>[3]Fleisch!CH40</f>
        <v>63.418576228204898</v>
      </c>
      <c r="AC56" s="532"/>
      <c r="AD56" s="531">
        <f>[3]Fleisch!CJ40</f>
        <v>61.234804940687297</v>
      </c>
      <c r="AE56" s="531">
        <f>[3]Fleisch!CK40</f>
        <v>45.506967529986554</v>
      </c>
      <c r="AF56" s="532"/>
      <c r="AG56" s="530">
        <f>[3]Fleisch!CM40</f>
        <v>48.917296941795456</v>
      </c>
      <c r="AH56" s="530">
        <f>[3]Fleisch!CN40</f>
        <v>40.792022821995104</v>
      </c>
      <c r="AI56" s="531">
        <f>[3]Fleisch!CP40</f>
        <v>71.751809192252139</v>
      </c>
      <c r="AJ56" s="531">
        <f>[3]Fleisch!CQ40</f>
        <v>51.06166797309848</v>
      </c>
      <c r="AK56" s="530">
        <f>[3]Fleisch!CS40</f>
        <v>60.602473278647771</v>
      </c>
      <c r="AL56" s="530">
        <f>[3]Fleisch!CT40</f>
        <v>61.667916501156405</v>
      </c>
      <c r="AM56" s="531">
        <f>[3]Fleisch!CV40</f>
        <v>37.710980622431002</v>
      </c>
      <c r="AN56" s="531">
        <f>[3]Fleisch!CW40</f>
        <v>32.702430064855655</v>
      </c>
      <c r="AO56" s="530">
        <f>[3]Fleisch!CY40</f>
        <v>23.793627120984585</v>
      </c>
      <c r="AP56" s="530">
        <f>[3]Fleisch!CZ40</f>
        <v>15.664872626245621</v>
      </c>
      <c r="AQ56" s="531">
        <f>[3]Fleisch!DB40</f>
        <v>28.277635219564441</v>
      </c>
      <c r="AR56" s="531">
        <f>[3]Fleisch!DC40</f>
        <v>23.403483057560191</v>
      </c>
      <c r="AS56" s="530">
        <f>[3]Fleisch!DE40</f>
        <v>26.909791252485089</v>
      </c>
      <c r="AT56" s="530">
        <f>[3]Fleisch!DF40</f>
        <v>18.396118721461189</v>
      </c>
      <c r="AU56" s="531">
        <f>[3]Fleisch!DH40</f>
        <v>56.507702520396577</v>
      </c>
      <c r="AV56" s="531">
        <f>[3]Fleisch!DI40</f>
        <v>44.891779751707816</v>
      </c>
      <c r="AW56" s="532"/>
      <c r="AX56" s="530">
        <f>[3]Fleisch!DK40</f>
        <v>16.259135528815705</v>
      </c>
      <c r="AY56" s="530">
        <f>[3]Fleisch!DL40</f>
        <v>17.319019931014562</v>
      </c>
      <c r="AZ56" s="531">
        <f>[3]Fleisch!DN40</f>
        <v>30.958498398999456</v>
      </c>
      <c r="BA56" s="531">
        <f>[3]Fleisch!DO40</f>
        <v>33.562038794848426</v>
      </c>
      <c r="BB56" s="530">
        <f>[3]Fleisch!DQ40</f>
        <v>22.433174224343677</v>
      </c>
      <c r="BC56" s="530">
        <f>[3]Fleisch!DR40</f>
        <v>17.981542709008099</v>
      </c>
      <c r="BD56" s="531">
        <f>[3]Fleisch!DT40</f>
        <v>22.519906563492157</v>
      </c>
      <c r="BE56" s="531">
        <f>[3]Fleisch!DU40</f>
        <v>15.407362009216083</v>
      </c>
      <c r="BF56" s="530">
        <f>[3]Fleisch!DW40</f>
        <v>28.734733991151664</v>
      </c>
      <c r="BG56" s="530">
        <f>[3]Fleisch!DX40</f>
        <v>20.542233919659253</v>
      </c>
      <c r="BH56" s="532"/>
      <c r="BI56" s="531">
        <f>[3]Fleisch!EJ40</f>
        <v>57.337332392378265</v>
      </c>
      <c r="BJ56" s="531">
        <f>[3]Fleisch!EK40</f>
        <v>21.651841209157531</v>
      </c>
      <c r="BK56" s="530">
        <f>[3]Fleisch!EM40</f>
        <v>17.754420822571031</v>
      </c>
      <c r="BL56" s="530">
        <f>[3]Fleisch!EN40</f>
        <v>8.7126483292231622</v>
      </c>
      <c r="BM56" s="531">
        <f>[3]Fleisch!EP40</f>
        <v>18.337200344617571</v>
      </c>
      <c r="BN56" s="531">
        <f>[3]Fleisch!EQ40</f>
        <v>11.243017266144642</v>
      </c>
      <c r="BO56" s="530">
        <f>[3]Fleisch!ES40</f>
        <v>20.829937787128429</v>
      </c>
      <c r="BP56" s="530">
        <f>[3]Fleisch!ET40</f>
        <v>9.3080459642216127</v>
      </c>
      <c r="BQ56" s="531"/>
      <c r="BR56" s="531">
        <f>[3]Fleisch!FN40</f>
        <v>23.718775886591331</v>
      </c>
      <c r="BS56" s="531">
        <f>[3]Fleisch!FO40</f>
        <v>17.079435753728671</v>
      </c>
      <c r="BT56" s="530">
        <f>[3]Fleisch!FQ40</f>
        <v>20.088492091709753</v>
      </c>
      <c r="BU56" s="530">
        <f>[3]Fleisch!FR40</f>
        <v>10.592670456391197</v>
      </c>
      <c r="BV56" s="531">
        <f>[3]Fleisch!FT40</f>
        <v>73.035869984154857</v>
      </c>
      <c r="BW56" s="531">
        <f>[3]Fleisch!FU40</f>
        <v>49.290433903681446</v>
      </c>
      <c r="BX56" s="530">
        <f>[3]Fleisch!FW40</f>
        <v>48.845546476315711</v>
      </c>
      <c r="BY56" s="530">
        <f>[3]Fleisch!FX40</f>
        <v>31.077153171534086</v>
      </c>
      <c r="BZ56" s="531">
        <f>[3]Fleisch!FZ40</f>
        <v>16.966545558458524</v>
      </c>
      <c r="CA56" s="531">
        <f>[3]Fleisch!GA40</f>
        <v>19.287459023019942</v>
      </c>
      <c r="CB56" s="530">
        <f>[3]Fleisch!GC40</f>
        <v>43.726870322220698</v>
      </c>
      <c r="CC56" s="530">
        <f>[3]Fleisch!GD40</f>
        <v>25.729182080102941</v>
      </c>
      <c r="CD56" s="531">
        <f>[3]Fleisch!GF40</f>
        <v>34.751040385594855</v>
      </c>
      <c r="CE56" s="531">
        <f>[3]Fleisch!GG40</f>
        <v>22.790042392091546</v>
      </c>
      <c r="CF56" s="530">
        <f>[3]Fleisch!GI40</f>
        <v>87.378495825185453</v>
      </c>
      <c r="CG56" s="530">
        <f>[3]Fleisch!GJ40</f>
        <v>64.709957260608533</v>
      </c>
      <c r="CH56" s="531">
        <f>[3]Fleisch!GL40</f>
        <v>22.156649190864972</v>
      </c>
      <c r="CI56" s="531">
        <f>[3]Fleisch!GM40</f>
        <v>12.661869544275925</v>
      </c>
      <c r="CJ56" s="436" t="str">
        <f t="shared" si="14"/>
        <v>5</v>
      </c>
      <c r="CK56" s="404" t="str">
        <f t="shared" si="28"/>
        <v>5 W 22-26/21</v>
      </c>
      <c r="CL56" s="467">
        <f>[3]Fleisch!GP40</f>
        <v>558.99250000000006</v>
      </c>
      <c r="CM56" s="467">
        <f>[3]Fleisch!GQ40</f>
        <v>12472.401299999998</v>
      </c>
      <c r="CN56" s="487"/>
      <c r="CO56" s="477">
        <f>[3]Fleisch!$AH40</f>
        <v>29.638900000000003</v>
      </c>
      <c r="CP56" s="477">
        <f>[3]Fleisch!$AM40</f>
        <v>257.61970000000002</v>
      </c>
      <c r="CQ56" s="476">
        <f>[3]Fleisch!AS40</f>
        <v>5.9531999999999998</v>
      </c>
      <c r="CR56" s="476">
        <f>[3]Fleisch!AT40</f>
        <v>23.846</v>
      </c>
      <c r="CS56" s="477">
        <f>[3]Fleisch!AU40</f>
        <v>1.2209000000000001</v>
      </c>
      <c r="CT56" s="477">
        <f>[3]Fleisch!AV40</f>
        <v>20.540900000000001</v>
      </c>
      <c r="CU56" s="476">
        <f>[3]Fleisch!AW40</f>
        <v>6.2963000000000005</v>
      </c>
      <c r="CV56" s="476">
        <f>[3]Fleisch!AX40</f>
        <v>58.992600000000003</v>
      </c>
      <c r="CW56" s="487"/>
      <c r="CX56" s="477">
        <f>[3]Fleisch!AL40</f>
        <v>10.420999999999999</v>
      </c>
      <c r="CY56" s="477">
        <f>[3]Fleisch!AQ40</f>
        <v>265.84819999999996</v>
      </c>
      <c r="CZ56" s="476">
        <f>[3]Fleisch!AY40</f>
        <v>2.4531000000000001</v>
      </c>
      <c r="DA56" s="476">
        <f>[3]Fleisch!AZ40</f>
        <v>66.479799999999997</v>
      </c>
      <c r="DB56" s="487"/>
      <c r="DC56" s="477">
        <f>[3]Fleisch!$AI40</f>
        <v>236.18480000000002</v>
      </c>
      <c r="DD56" s="477">
        <f>[3]Fleisch!$AN40</f>
        <v>2453.2172000000005</v>
      </c>
      <c r="DE56" s="476">
        <f>[3]Fleisch!BA40</f>
        <v>4.8656000000000006</v>
      </c>
      <c r="DF56" s="476">
        <f>[3]Fleisch!BB40</f>
        <v>114.0654</v>
      </c>
      <c r="DG56" s="477">
        <f>[3]Fleisch!BC40</f>
        <v>13.500500000000001</v>
      </c>
      <c r="DH56" s="477">
        <f>[3]Fleisch!BD40</f>
        <v>136.63170000000002</v>
      </c>
      <c r="DI56" s="476">
        <f>[3]Fleisch!BE40</f>
        <v>1.6092000000000002</v>
      </c>
      <c r="DJ56" s="476">
        <f>[3]Fleisch!BF40</f>
        <v>80.810699999999997</v>
      </c>
      <c r="DK56" s="477">
        <f>[3]Fleisch!BG40</f>
        <v>11.0695</v>
      </c>
      <c r="DL56" s="477">
        <f>[3]Fleisch!BH40</f>
        <v>63.047700000000006</v>
      </c>
      <c r="DM56" s="476">
        <f>[3]Fleisch!BI40</f>
        <v>144.83250000000001</v>
      </c>
      <c r="DN56" s="476">
        <f>[3]Fleisch!BJ40</f>
        <v>1337.3909000000001</v>
      </c>
      <c r="DO56" s="477">
        <f>[3]Fleisch!BK40</f>
        <v>8.9632000000000005</v>
      </c>
      <c r="DP56" s="477">
        <f>[3]Fleisch!BL40</f>
        <v>91.149799999999999</v>
      </c>
      <c r="DQ56" s="476">
        <f>[3]Fleisch!BM40</f>
        <v>4.024</v>
      </c>
      <c r="DR56" s="476">
        <f>[3]Fleisch!BN40</f>
        <v>65.7</v>
      </c>
      <c r="DS56" s="477">
        <f>[3]Fleisch!BO40</f>
        <v>23.349499999999999</v>
      </c>
      <c r="DT56" s="477">
        <f>[3]Fleisch!BP40</f>
        <v>260.99090000000001</v>
      </c>
      <c r="DU56" s="487"/>
      <c r="DV56" s="476">
        <f>[3]Fleisch!$AJ40</f>
        <v>86.012500000000003</v>
      </c>
      <c r="DW56" s="476">
        <f>[3]Fleisch!$AO40</f>
        <v>2957.4479999999999</v>
      </c>
      <c r="DX56" s="477">
        <f>[3]Fleisch!BQ40</f>
        <v>12.632</v>
      </c>
      <c r="DY56" s="477">
        <f>[3]Fleisch!BR40</f>
        <v>294.26499999999999</v>
      </c>
      <c r="DZ56" s="476">
        <f>[3]Fleisch!BS40</f>
        <v>15.271700000000001</v>
      </c>
      <c r="EA56" s="476">
        <f>[3]Fleisch!BT40</f>
        <v>170.1927</v>
      </c>
      <c r="EB56" s="477">
        <f>[3]Fleisch!BU40</f>
        <v>1.6759999999999999</v>
      </c>
      <c r="EC56" s="477">
        <f>[3]Fleisch!BV40</f>
        <v>80.120100000000008</v>
      </c>
      <c r="ED56" s="476">
        <f>[3]Fleisch!BW40</f>
        <v>16.567400000000003</v>
      </c>
      <c r="EE56" s="476">
        <f>[3]Fleisch!BX40</f>
        <v>429.20620000000002</v>
      </c>
      <c r="EF56" s="477">
        <f>[3]Fleisch!BY40</f>
        <v>15.211900000000002</v>
      </c>
      <c r="EG56" s="477">
        <f>[3]Fleisch!BZ40</f>
        <v>1062.1510000000001</v>
      </c>
      <c r="EH56" s="487"/>
      <c r="EI56" s="476">
        <f>[3]Fleisch!$AK40</f>
        <v>154.8219</v>
      </c>
      <c r="EJ56" s="476">
        <f>[3]Fleisch!$AP40</f>
        <v>5317.2370000000001</v>
      </c>
      <c r="EK56" s="477">
        <f>[3]Fleisch!DZ40</f>
        <v>25.506</v>
      </c>
      <c r="EL56" s="477">
        <f>[3]Fleisch!EA40</f>
        <v>1920.9143000000004</v>
      </c>
      <c r="EM56" s="476">
        <f>[3]Fleisch!EB40</f>
        <v>10.066000000000001</v>
      </c>
      <c r="EN56" s="476">
        <f>[3]Fleisch!EC40</f>
        <v>577.79409999999996</v>
      </c>
      <c r="EO56" s="477">
        <f>[3]Fleisch!ED40</f>
        <v>85.544100000000014</v>
      </c>
      <c r="EP56" s="477">
        <f>[3]Fleisch!EE40</f>
        <v>1126.4356</v>
      </c>
      <c r="EQ56" s="476">
        <f>[3]Fleisch!EF40</f>
        <v>24.335799999999999</v>
      </c>
      <c r="ER56" s="476">
        <f>[3]Fleisch!EG40</f>
        <v>898.69900000000007</v>
      </c>
      <c r="ES56" s="479"/>
      <c r="ET56" s="477">
        <f>[3]Fleisch!GR40</f>
        <v>256.80839999999995</v>
      </c>
      <c r="EU56" s="477">
        <f>[3]Fleisch!GS40</f>
        <v>9215.178700000004</v>
      </c>
      <c r="EV56" s="476">
        <f>[3]Fleisch!EV40</f>
        <v>12.796200000000001</v>
      </c>
      <c r="EW56" s="476">
        <f>[3]Fleisch!EW40</f>
        <v>931.3451</v>
      </c>
      <c r="EX56" s="477">
        <f>[3]Fleisch!EX40</f>
        <v>39.376400000000004</v>
      </c>
      <c r="EY56" s="477">
        <f>[3]Fleisch!EY40</f>
        <v>1335.9986000000001</v>
      </c>
      <c r="EZ56" s="476">
        <f>[3]Fleisch!EZ40</f>
        <v>11.6755</v>
      </c>
      <c r="FA56" s="476">
        <f>[3]Fleisch!FA40</f>
        <v>369.22480000000002</v>
      </c>
      <c r="FB56" s="477">
        <f>[3]Fleisch!FB40</f>
        <v>15.970499999999999</v>
      </c>
      <c r="FC56" s="477">
        <f>[3]Fleisch!FC40</f>
        <v>859.88040000000012</v>
      </c>
      <c r="FD56" s="476">
        <f>[3]Fleisch!FD40</f>
        <v>4.8991999999999996</v>
      </c>
      <c r="FE56" s="476">
        <f>[3]Fleisch!FE40</f>
        <v>137.30270000000002</v>
      </c>
      <c r="FF56" s="477">
        <f>[3]Fleisch!FF40</f>
        <v>37.998800000000003</v>
      </c>
      <c r="FG56" s="477">
        <f>[3]Fleisch!FG40</f>
        <v>1055.6266000000001</v>
      </c>
      <c r="FH56" s="476">
        <f>[3]Fleisch!FH40</f>
        <v>24.149700000000003</v>
      </c>
      <c r="FI56" s="476">
        <f>[3]Fleisch!FI40</f>
        <v>607.68409999999994</v>
      </c>
      <c r="FJ56" s="477">
        <f>[3]Fleisch!FJ40</f>
        <v>16.108500000000003</v>
      </c>
      <c r="FK56" s="477">
        <f>[3]Fleisch!FK40</f>
        <v>267.2944</v>
      </c>
      <c r="FL56" s="476">
        <f>[3]Fleisch!FL40</f>
        <v>12.3218</v>
      </c>
      <c r="FM56" s="476">
        <f>[3]Fleisch!FM40</f>
        <v>521.95180000000005</v>
      </c>
    </row>
    <row r="57" spans="1:169" ht="13.5" customHeight="1" x14ac:dyDescent="0.2">
      <c r="A57" s="250"/>
      <c r="B57" s="218">
        <f t="shared" si="27"/>
        <v>44317</v>
      </c>
      <c r="C57" s="621">
        <f>[3]Fleisch!$A51</f>
        <v>44013</v>
      </c>
      <c r="D57" s="466">
        <f>[3]Fleisch!D52</f>
        <v>9.6999999999999993</v>
      </c>
      <c r="E57" s="466">
        <f>[3]Fleisch!E52</f>
        <v>9.4774999999999991</v>
      </c>
      <c r="F57" s="448">
        <f>[3]Fleisch!$J52</f>
        <v>11.575000000000001</v>
      </c>
      <c r="G57" s="448"/>
      <c r="H57" s="466">
        <f>[3]Fleisch!$L52</f>
        <v>11.799999999999999</v>
      </c>
      <c r="I57" s="466"/>
      <c r="J57" s="448"/>
      <c r="K57" s="448">
        <f>[3]Fleisch!F52</f>
        <v>14.125</v>
      </c>
      <c r="L57" s="448">
        <f>[3]Fleisch!G52</f>
        <v>13.65</v>
      </c>
      <c r="M57" s="448"/>
      <c r="N57" s="466">
        <f>[3]Fleisch!B52</f>
        <v>7</v>
      </c>
      <c r="O57" s="466">
        <f>[3]Fleisch!C52</f>
        <v>4.8499999999999996</v>
      </c>
      <c r="P57" s="448"/>
      <c r="Q57" s="448">
        <f>[3]Fleisch!H52</f>
        <v>15.725000000000001</v>
      </c>
      <c r="R57" s="448">
        <f>[3]Fleisch!I52</f>
        <v>13.5425</v>
      </c>
      <c r="S57" s="448"/>
      <c r="T57" s="448"/>
      <c r="U57" s="218">
        <f>[3]Fleisch!$A41</f>
        <v>44317</v>
      </c>
      <c r="V57" s="450" t="str">
        <f>'Gemüse Daten'!CZ56</f>
        <v>4 W 18-21/21</v>
      </c>
      <c r="W57" s="530">
        <f>[3]Fleisch!CA41</f>
        <v>29.007681117253416</v>
      </c>
      <c r="X57" s="530">
        <f>[3]Fleisch!CB41</f>
        <v>41.039127913846585</v>
      </c>
      <c r="Y57" s="531">
        <f>[3]Fleisch!CD41</f>
        <v>41.527548522966583</v>
      </c>
      <c r="Z57" s="531">
        <f>[3]Fleisch!CE41</f>
        <v>57.785542801858519</v>
      </c>
      <c r="AA57" s="530">
        <f>[3]Fleisch!CG41</f>
        <v>68.367340742090249</v>
      </c>
      <c r="AB57" s="530">
        <f>[3]Fleisch!CH41</f>
        <v>61.957551699502908</v>
      </c>
      <c r="AC57" s="532"/>
      <c r="AD57" s="531">
        <f>[3]Fleisch!CJ41</f>
        <v>71.265363128491614</v>
      </c>
      <c r="AE57" s="531">
        <f>[3]Fleisch!CK41</f>
        <v>42.360035704308366</v>
      </c>
      <c r="AF57" s="532"/>
      <c r="AG57" s="530">
        <f>[3]Fleisch!CM41</f>
        <v>40.735619135873968</v>
      </c>
      <c r="AH57" s="530">
        <f>[3]Fleisch!CN41</f>
        <v>40.616697156054293</v>
      </c>
      <c r="AI57" s="531">
        <f>[3]Fleisch!CP41</f>
        <v>63.384640216163234</v>
      </c>
      <c r="AJ57" s="531">
        <f>[3]Fleisch!CQ41</f>
        <v>52.016824633009797</v>
      </c>
      <c r="AK57" s="530">
        <f>[3]Fleisch!CS41</f>
        <v>46.192478438902704</v>
      </c>
      <c r="AL57" s="530">
        <f>[3]Fleisch!CT41</f>
        <v>61.116379952617457</v>
      </c>
      <c r="AM57" s="531">
        <f>[3]Fleisch!CV41</f>
        <v>34.646398745141305</v>
      </c>
      <c r="AN57" s="531">
        <f>[3]Fleisch!CW41</f>
        <v>33.28823644415732</v>
      </c>
      <c r="AO57" s="530">
        <f>[3]Fleisch!CY41</f>
        <v>23.818088700534439</v>
      </c>
      <c r="AP57" s="530">
        <f>[3]Fleisch!CZ41</f>
        <v>15.283213857667668</v>
      </c>
      <c r="AQ57" s="531">
        <f>[3]Fleisch!DB41</f>
        <v>24.883954498079937</v>
      </c>
      <c r="AR57" s="531">
        <f>[3]Fleisch!DC41</f>
        <v>24.186194351179015</v>
      </c>
      <c r="AS57" s="530">
        <f>[3]Fleisch!DE41</f>
        <v>31.567959405581732</v>
      </c>
      <c r="AT57" s="530">
        <f>[3]Fleisch!DF41</f>
        <v>20.368154103491069</v>
      </c>
      <c r="AU57" s="531">
        <f>[3]Fleisch!DH41</f>
        <v>59.822615948887837</v>
      </c>
      <c r="AV57" s="531">
        <f>[3]Fleisch!DI41</f>
        <v>44.407821075946053</v>
      </c>
      <c r="AW57" s="532"/>
      <c r="AX57" s="530">
        <f>[3]Fleisch!DK41</f>
        <v>14.031349701761687</v>
      </c>
      <c r="AY57" s="530">
        <f>[3]Fleisch!DL41</f>
        <v>16.287627909470398</v>
      </c>
      <c r="AZ57" s="531">
        <f>[3]Fleisch!DN41</f>
        <v>54.55578129504304</v>
      </c>
      <c r="BA57" s="531">
        <f>[3]Fleisch!DO41</f>
        <v>30.805929453766726</v>
      </c>
      <c r="BB57" s="530">
        <f>[3]Fleisch!DQ41</f>
        <v>24.624164498188684</v>
      </c>
      <c r="BC57" s="530">
        <f>[3]Fleisch!DR41</f>
        <v>18.117873462087147</v>
      </c>
      <c r="BD57" s="531">
        <f>[3]Fleisch!DT41</f>
        <v>25.293802279396086</v>
      </c>
      <c r="BE57" s="531">
        <f>[3]Fleisch!DU41</f>
        <v>15.255664802799638</v>
      </c>
      <c r="BF57" s="530">
        <f>[3]Fleisch!DW41</f>
        <v>32.588382910229278</v>
      </c>
      <c r="BG57" s="530">
        <f>[3]Fleisch!DX41</f>
        <v>20.660062956648499</v>
      </c>
      <c r="BH57" s="532"/>
      <c r="BI57" s="531">
        <f>[3]Fleisch!EJ41</f>
        <v>58.04947223044293</v>
      </c>
      <c r="BJ57" s="531">
        <f>[3]Fleisch!EK41</f>
        <v>21.472644881824962</v>
      </c>
      <c r="BK57" s="530">
        <f>[3]Fleisch!EM41</f>
        <v>21.39832285115304</v>
      </c>
      <c r="BL57" s="530">
        <f>[3]Fleisch!EN41</f>
        <v>9.4685066298871554</v>
      </c>
      <c r="BM57" s="531">
        <f>[3]Fleisch!EP41</f>
        <v>17.781013414312376</v>
      </c>
      <c r="BN57" s="531">
        <f>[3]Fleisch!EQ41</f>
        <v>11.184470529314892</v>
      </c>
      <c r="BO57" s="530">
        <f>[3]Fleisch!ES41</f>
        <v>22.331415420023013</v>
      </c>
      <c r="BP57" s="530">
        <f>[3]Fleisch!ET41</f>
        <v>8.4994254085527761</v>
      </c>
      <c r="BQ57" s="531"/>
      <c r="BR57" s="531">
        <f>[3]Fleisch!FN41</f>
        <v>24.005990066109344</v>
      </c>
      <c r="BS57" s="531">
        <f>[3]Fleisch!FO41</f>
        <v>17.493813211632702</v>
      </c>
      <c r="BT57" s="530">
        <f>[3]Fleisch!FQ41</f>
        <v>20.047050528604515</v>
      </c>
      <c r="BU57" s="530">
        <f>[3]Fleisch!FR41</f>
        <v>11.515114222523396</v>
      </c>
      <c r="BV57" s="531">
        <f>[3]Fleisch!FT41</f>
        <v>71.402872994397484</v>
      </c>
      <c r="BW57" s="531">
        <f>[3]Fleisch!FU41</f>
        <v>47.367409134640006</v>
      </c>
      <c r="BX57" s="530">
        <f>[3]Fleisch!FW41</f>
        <v>50.517965387646228</v>
      </c>
      <c r="BY57" s="530">
        <f>[3]Fleisch!FX41</f>
        <v>31.670275905614801</v>
      </c>
      <c r="BZ57" s="531">
        <f>[3]Fleisch!FZ41</f>
        <v>20.641621404144036</v>
      </c>
      <c r="CA57" s="531">
        <f>[3]Fleisch!GA41</f>
        <v>20.420467861437725</v>
      </c>
      <c r="CB57" s="530">
        <f>[3]Fleisch!GC41</f>
        <v>44.511262281539913</v>
      </c>
      <c r="CC57" s="530">
        <f>[3]Fleisch!GD41</f>
        <v>25.752754315103132</v>
      </c>
      <c r="CD57" s="531">
        <f>[3]Fleisch!GF41</f>
        <v>35.311633975599655</v>
      </c>
      <c r="CE57" s="531">
        <f>[3]Fleisch!GG41</f>
        <v>23.192373289546989</v>
      </c>
      <c r="CF57" s="530">
        <f>[3]Fleisch!GI41</f>
        <v>84.462513284812928</v>
      </c>
      <c r="CG57" s="530">
        <f>[3]Fleisch!GJ41</f>
        <v>63.694460439744645</v>
      </c>
      <c r="CH57" s="531">
        <f>[3]Fleisch!GL41</f>
        <v>22.448589200913464</v>
      </c>
      <c r="CI57" s="531">
        <f>[3]Fleisch!GM41</f>
        <v>13.148669570771695</v>
      </c>
      <c r="CJ57" s="436" t="str">
        <f t="shared" si="14"/>
        <v>4</v>
      </c>
      <c r="CK57" s="404" t="str">
        <f t="shared" si="28"/>
        <v>4 W 18-21/21</v>
      </c>
      <c r="CL57" s="467">
        <f>[3]Fleisch!GP41</f>
        <v>541.29780000000017</v>
      </c>
      <c r="CM57" s="467">
        <f>[3]Fleisch!GQ41</f>
        <v>11557.011400000009</v>
      </c>
      <c r="CN57" s="487"/>
      <c r="CO57" s="477">
        <f>[3]Fleisch!$AH41</f>
        <v>25.272700000000004</v>
      </c>
      <c r="CP57" s="477">
        <f>[3]Fleisch!$AM41</f>
        <v>313.57090000000011</v>
      </c>
      <c r="CQ57" s="476">
        <f>[3]Fleisch!AS41</f>
        <v>1.7185000000000001</v>
      </c>
      <c r="CR57" s="476">
        <f>[3]Fleisch!AT41</f>
        <v>36.390900000000002</v>
      </c>
      <c r="CS57" s="477">
        <f>[3]Fleisch!AU41</f>
        <v>3.5138000000000003</v>
      </c>
      <c r="CT57" s="477">
        <f>[3]Fleisch!AV41</f>
        <v>16.744599999999998</v>
      </c>
      <c r="CU57" s="476">
        <f>[3]Fleisch!AW41</f>
        <v>3.2934000000000001</v>
      </c>
      <c r="CV57" s="476">
        <f>[3]Fleisch!AX41</f>
        <v>73.206700000000012</v>
      </c>
      <c r="CW57" s="487"/>
      <c r="CX57" s="477">
        <f>[3]Fleisch!AL41</f>
        <v>10.736699999999999</v>
      </c>
      <c r="CY57" s="477">
        <f>[3]Fleisch!AQ41</f>
        <v>257.38830000000002</v>
      </c>
      <c r="CZ57" s="476">
        <f>[3]Fleisch!AY41</f>
        <v>0.71599999999999997</v>
      </c>
      <c r="DA57" s="476">
        <f>[3]Fleisch!AZ41</f>
        <v>73.380499999999998</v>
      </c>
      <c r="DB57" s="487"/>
      <c r="DC57" s="477">
        <f>[3]Fleisch!$AI41</f>
        <v>265.31169999999997</v>
      </c>
      <c r="DD57" s="477">
        <f>[3]Fleisch!$AN41</f>
        <v>2357.6560999999997</v>
      </c>
      <c r="DE57" s="476">
        <f>[3]Fleisch!BA41</f>
        <v>12.9495</v>
      </c>
      <c r="DF57" s="476">
        <f>[3]Fleisch!BB41</f>
        <v>123.9229</v>
      </c>
      <c r="DG57" s="477">
        <f>[3]Fleisch!BC41</f>
        <v>16.728099999999998</v>
      </c>
      <c r="DH57" s="477">
        <f>[3]Fleisch!BD41</f>
        <v>131.4204</v>
      </c>
      <c r="DI57" s="476">
        <f>[3]Fleisch!BE41</f>
        <v>12.186299999999999</v>
      </c>
      <c r="DJ57" s="476">
        <f>[3]Fleisch!BF41</f>
        <v>113.41730000000001</v>
      </c>
      <c r="DK57" s="477">
        <f>[3]Fleisch!BG41</f>
        <v>11.6029</v>
      </c>
      <c r="DL57" s="477">
        <f>[3]Fleisch!BH41</f>
        <v>70.585800000000006</v>
      </c>
      <c r="DM57" s="476">
        <f>[3]Fleisch!BI41</f>
        <v>149.85929999999999</v>
      </c>
      <c r="DN57" s="476">
        <f>[3]Fleisch!BJ41</f>
        <v>1280.7350000000001</v>
      </c>
      <c r="DO57" s="477">
        <f>[3]Fleisch!BK41</f>
        <v>17.9421</v>
      </c>
      <c r="DP57" s="477">
        <f>[3]Fleisch!BL41</f>
        <v>103.349</v>
      </c>
      <c r="DQ57" s="476">
        <f>[3]Fleisch!BM41</f>
        <v>2.7589999999999999</v>
      </c>
      <c r="DR57" s="476">
        <f>[3]Fleisch!BN41</f>
        <v>55.599000000000004</v>
      </c>
      <c r="DS57" s="477">
        <f>[3]Fleisch!BO41</f>
        <v>16.904</v>
      </c>
      <c r="DT57" s="477">
        <f>[3]Fleisch!BP41</f>
        <v>240.82620000000003</v>
      </c>
      <c r="DU57" s="487"/>
      <c r="DV57" s="476">
        <f>[3]Fleisch!$AJ41</f>
        <v>86.714099999999988</v>
      </c>
      <c r="DW57" s="476">
        <f>[3]Fleisch!$AO41</f>
        <v>2589.1076000000007</v>
      </c>
      <c r="DX57" s="477">
        <f>[3]Fleisch!BQ41</f>
        <v>11.5344</v>
      </c>
      <c r="DY57" s="477">
        <f>[3]Fleisch!BR41</f>
        <v>335.73550000000006</v>
      </c>
      <c r="DZ57" s="476">
        <f>[3]Fleisch!BS41</f>
        <v>7.2847</v>
      </c>
      <c r="EA57" s="476">
        <f>[3]Fleisch!BT41</f>
        <v>198.0857</v>
      </c>
      <c r="EB57" s="477">
        <f>[3]Fleisch!BU41</f>
        <v>1.9599000000000002</v>
      </c>
      <c r="EC57" s="477">
        <f>[3]Fleisch!BV41</f>
        <v>82.855800000000002</v>
      </c>
      <c r="ED57" s="476">
        <f>[3]Fleisch!BW41</f>
        <v>17.346699999999998</v>
      </c>
      <c r="EE57" s="476">
        <f>[3]Fleisch!BX41</f>
        <v>346.64490000000001</v>
      </c>
      <c r="EF57" s="477">
        <f>[3]Fleisch!BY41</f>
        <v>15.780199999999999</v>
      </c>
      <c r="EG57" s="477">
        <f>[3]Fleisch!BZ41</f>
        <v>755.40869999999995</v>
      </c>
      <c r="EH57" s="487"/>
      <c r="EI57" s="476">
        <f>[3]Fleisch!$AK41</f>
        <v>114.88630000000001</v>
      </c>
      <c r="EJ57" s="476">
        <f>[3]Fleisch!$AP41</f>
        <v>4827.607</v>
      </c>
      <c r="EK57" s="477">
        <f>[3]Fleisch!DZ41</f>
        <v>20.274000000000001</v>
      </c>
      <c r="EL57" s="477">
        <f>[3]Fleisch!EA41</f>
        <v>1764.3828000000001</v>
      </c>
      <c r="EM57" s="476">
        <f>[3]Fleisch!EB41</f>
        <v>5.7240000000000002</v>
      </c>
      <c r="EN57" s="476">
        <f>[3]Fleisch!EC41</f>
        <v>364.47830000000005</v>
      </c>
      <c r="EO57" s="477">
        <f>[3]Fleisch!ED41</f>
        <v>61.777300000000004</v>
      </c>
      <c r="EP57" s="477">
        <f>[3]Fleisch!EE41</f>
        <v>1049.4717000000001</v>
      </c>
      <c r="EQ57" s="476">
        <f>[3]Fleisch!EF41</f>
        <v>18.248999999999999</v>
      </c>
      <c r="ER57" s="476">
        <f>[3]Fleisch!EG41</f>
        <v>974.95360000000005</v>
      </c>
      <c r="ES57" s="479"/>
      <c r="ET57" s="477">
        <f>[3]Fleisch!GR41</f>
        <v>209.02179999999993</v>
      </c>
      <c r="EU57" s="477">
        <f>[3]Fleisch!GS41</f>
        <v>7480.2552000000023</v>
      </c>
      <c r="EV57" s="476">
        <f>[3]Fleisch!EV41</f>
        <v>11.435600000000001</v>
      </c>
      <c r="EW57" s="476">
        <f>[3]Fleisch!EW41</f>
        <v>789.30289999999979</v>
      </c>
      <c r="EX57" s="477">
        <f>[3]Fleisch!EX41</f>
        <v>25.387599999999999</v>
      </c>
      <c r="EY57" s="477">
        <f>[3]Fleisch!EY41</f>
        <v>811.19290000000001</v>
      </c>
      <c r="EZ57" s="476">
        <f>[3]Fleisch!EZ41</f>
        <v>11.0129</v>
      </c>
      <c r="FA57" s="476">
        <f>[3]Fleisch!FA41</f>
        <v>296.85680000000002</v>
      </c>
      <c r="FB57" s="477">
        <f>[3]Fleisch!FB41</f>
        <v>13.197600000000001</v>
      </c>
      <c r="FC57" s="477">
        <f>[3]Fleisch!FC41</f>
        <v>716.3282999999999</v>
      </c>
      <c r="FD57" s="476">
        <f>[3]Fleisch!FD41</f>
        <v>3.9768000000000003</v>
      </c>
      <c r="FE57" s="476">
        <f>[3]Fleisch!FE41</f>
        <v>130.0556</v>
      </c>
      <c r="FF57" s="477">
        <f>[3]Fleisch!FF41</f>
        <v>26.269099999999998</v>
      </c>
      <c r="FG57" s="477">
        <f>[3]Fleisch!FG41</f>
        <v>967.9085</v>
      </c>
      <c r="FH57" s="476">
        <f>[3]Fleisch!FH41</f>
        <v>20.770200000000003</v>
      </c>
      <c r="FI57" s="476">
        <f>[3]Fleisch!FI41</f>
        <v>596.47209999999995</v>
      </c>
      <c r="FJ57" s="477">
        <f>[3]Fleisch!FJ41</f>
        <v>14.8666</v>
      </c>
      <c r="FK57" s="477">
        <f>[3]Fleisch!FK41</f>
        <v>235.65949999999998</v>
      </c>
      <c r="FL57" s="476">
        <f>[3]Fleisch!FL41</f>
        <v>10.4657</v>
      </c>
      <c r="FM57" s="476">
        <f>[3]Fleisch!FM41</f>
        <v>438.04660000000001</v>
      </c>
    </row>
    <row r="58" spans="1:169" x14ac:dyDescent="0.2">
      <c r="A58" s="250"/>
      <c r="B58" s="218">
        <f t="shared" si="27"/>
        <v>44287</v>
      </c>
      <c r="C58" s="621">
        <f>[3]Fleisch!$A52</f>
        <v>43983</v>
      </c>
      <c r="D58" s="466">
        <f>[3]Fleisch!D53</f>
        <v>9.18</v>
      </c>
      <c r="E58" s="466">
        <f>[3]Fleisch!E53</f>
        <v>8.6049999999999933</v>
      </c>
      <c r="F58" s="448">
        <f>[3]Fleisch!$J53</f>
        <v>10.959999999999999</v>
      </c>
      <c r="G58" s="448"/>
      <c r="H58" s="466">
        <f>[3]Fleisch!$L53</f>
        <v>11.1</v>
      </c>
      <c r="I58" s="466"/>
      <c r="J58" s="448"/>
      <c r="K58" s="448">
        <f>[3]Fleisch!F53</f>
        <v>12.2</v>
      </c>
      <c r="L58" s="448">
        <f>[3]Fleisch!G53</f>
        <v>11.901470588235284</v>
      </c>
      <c r="M58" s="448"/>
      <c r="N58" s="466">
        <f>[3]Fleisch!B53</f>
        <v>6.839999999999999</v>
      </c>
      <c r="O58" s="466">
        <f>[3]Fleisch!C53</f>
        <v>4.8499999999999996</v>
      </c>
      <c r="P58" s="448"/>
      <c r="Q58" s="448">
        <f>[3]Fleisch!H53</f>
        <v>15.16</v>
      </c>
      <c r="R58" s="448">
        <f>[3]Fleisch!I53</f>
        <v>12.997941176470595</v>
      </c>
      <c r="S58" s="448"/>
      <c r="T58" s="448"/>
      <c r="U58" s="218">
        <f>[3]Fleisch!$A42</f>
        <v>44287</v>
      </c>
      <c r="V58" s="450" t="str">
        <f>'Gemüse Daten'!CZ57</f>
        <v>4 W 14-17/21</v>
      </c>
      <c r="W58" s="530">
        <f>[3]Fleisch!CA42</f>
        <v>50.429603819847728</v>
      </c>
      <c r="X58" s="530">
        <f>[3]Fleisch!CB42</f>
        <v>42.109251474938659</v>
      </c>
      <c r="Y58" s="531">
        <f>[3]Fleisch!CD42</f>
        <v>64.055662382349965</v>
      </c>
      <c r="Z58" s="531">
        <f>[3]Fleisch!CE42</f>
        <v>57.050572913684398</v>
      </c>
      <c r="AA58" s="530">
        <f>[3]Fleisch!CG42</f>
        <v>68.317932570792095</v>
      </c>
      <c r="AB58" s="530">
        <f>[3]Fleisch!CH42</f>
        <v>60.398688560694055</v>
      </c>
      <c r="AC58" s="532"/>
      <c r="AD58" s="531">
        <f>[3]Fleisch!CJ42</f>
        <v>39.991090882680481</v>
      </c>
      <c r="AE58" s="531">
        <f>[3]Fleisch!CK42</f>
        <v>44.622468524949952</v>
      </c>
      <c r="AF58" s="532"/>
      <c r="AG58" s="530">
        <f>[3]Fleisch!CM42</f>
        <v>36.16945576967219</v>
      </c>
      <c r="AH58" s="530">
        <f>[3]Fleisch!CN42</f>
        <v>38.317650875790676</v>
      </c>
      <c r="AI58" s="531">
        <f>[3]Fleisch!CP42</f>
        <v>75.190789215750343</v>
      </c>
      <c r="AJ58" s="531">
        <f>[3]Fleisch!CQ42</f>
        <v>53.624680323571923</v>
      </c>
      <c r="AK58" s="530">
        <f>[3]Fleisch!CS42</f>
        <v>42.669608576414859</v>
      </c>
      <c r="AL58" s="530">
        <f>[3]Fleisch!CT42</f>
        <v>55.568883962955312</v>
      </c>
      <c r="AM58" s="531">
        <f>[3]Fleisch!CV42</f>
        <v>41.72797534158348</v>
      </c>
      <c r="AN58" s="531">
        <f>[3]Fleisch!CW42</f>
        <v>32.944803323436972</v>
      </c>
      <c r="AO58" s="530">
        <f>[3]Fleisch!CY42</f>
        <v>24.382150840545815</v>
      </c>
      <c r="AP58" s="530">
        <f>[3]Fleisch!CZ42</f>
        <v>16.617016844598304</v>
      </c>
      <c r="AQ58" s="531">
        <f>[3]Fleisch!DB42</f>
        <v>30.282753137600089</v>
      </c>
      <c r="AR58" s="531">
        <f>[3]Fleisch!DC42</f>
        <v>24.791903244927461</v>
      </c>
      <c r="AS58" s="530">
        <f>[3]Fleisch!DE42</f>
        <v>31.992167101827675</v>
      </c>
      <c r="AT58" s="530">
        <f>[3]Fleisch!DF42</f>
        <v>19.39396549289809</v>
      </c>
      <c r="AU58" s="531">
        <f>[3]Fleisch!DH42</f>
        <v>56.760085700434239</v>
      </c>
      <c r="AV58" s="531">
        <f>[3]Fleisch!DI42</f>
        <v>43.91257089248316</v>
      </c>
      <c r="AW58" s="532"/>
      <c r="AX58" s="530">
        <f>[3]Fleisch!DK42</f>
        <v>25.206282514731384</v>
      </c>
      <c r="AY58" s="530">
        <f>[3]Fleisch!DL42</f>
        <v>16.638958684017247</v>
      </c>
      <c r="AZ58" s="531">
        <f>[3]Fleisch!DN42</f>
        <v>53.136185980407092</v>
      </c>
      <c r="BA58" s="531">
        <f>[3]Fleisch!DO42</f>
        <v>31.40577845049194</v>
      </c>
      <c r="BB58" s="530">
        <f>[3]Fleisch!DQ42</f>
        <v>23.434456417951164</v>
      </c>
      <c r="BC58" s="530">
        <f>[3]Fleisch!DR42</f>
        <v>17.386550494111205</v>
      </c>
      <c r="BD58" s="531">
        <f>[3]Fleisch!DT42</f>
        <v>24.170483523151223</v>
      </c>
      <c r="BE58" s="531">
        <f>[3]Fleisch!DU42</f>
        <v>14.639881765746585</v>
      </c>
      <c r="BF58" s="530">
        <f>[3]Fleisch!DW42</f>
        <v>34.954329887128907</v>
      </c>
      <c r="BG58" s="530">
        <f>[3]Fleisch!DX42</f>
        <v>20.326860690649529</v>
      </c>
      <c r="BH58" s="532"/>
      <c r="BI58" s="531">
        <f>[3]Fleisch!EJ42</f>
        <v>57.719270196557886</v>
      </c>
      <c r="BJ58" s="531">
        <f>[3]Fleisch!EK42</f>
        <v>19.9522734752817</v>
      </c>
      <c r="BK58" s="530">
        <f>[3]Fleisch!EM42</f>
        <v>20.863181312569523</v>
      </c>
      <c r="BL58" s="530">
        <f>[3]Fleisch!EN42</f>
        <v>9.7875246330401531</v>
      </c>
      <c r="BM58" s="531">
        <f>[3]Fleisch!EP42</f>
        <v>18.980074400556987</v>
      </c>
      <c r="BN58" s="531">
        <f>[3]Fleisch!EQ42</f>
        <v>10.653816130836841</v>
      </c>
      <c r="BO58" s="530">
        <f>[3]Fleisch!ES42</f>
        <v>22.285277747462622</v>
      </c>
      <c r="BP58" s="530">
        <f>[3]Fleisch!ET42</f>
        <v>9.187791197380653</v>
      </c>
      <c r="BQ58" s="531"/>
      <c r="BR58" s="531">
        <f>[3]Fleisch!FN42</f>
        <v>30.090274749236812</v>
      </c>
      <c r="BS58" s="531">
        <f>[3]Fleisch!FO42</f>
        <v>17.50722771570944</v>
      </c>
      <c r="BT58" s="530">
        <f>[3]Fleisch!FQ42</f>
        <v>19.525618213035433</v>
      </c>
      <c r="BU58" s="530">
        <f>[3]Fleisch!FR42</f>
        <v>10.620160390361587</v>
      </c>
      <c r="BV58" s="531">
        <f>[3]Fleisch!FT42</f>
        <v>73.368054676623203</v>
      </c>
      <c r="BW58" s="531">
        <f>[3]Fleisch!FU42</f>
        <v>47.863540984421284</v>
      </c>
      <c r="BX58" s="530">
        <f>[3]Fleisch!FW42</f>
        <v>48.21501899943317</v>
      </c>
      <c r="BY58" s="530">
        <f>[3]Fleisch!FX42</f>
        <v>32.616654453435658</v>
      </c>
      <c r="BZ58" s="531">
        <f>[3]Fleisch!FZ42</f>
        <v>12.61531248062496</v>
      </c>
      <c r="CA58" s="531">
        <f>[3]Fleisch!GA42</f>
        <v>21.523420533987071</v>
      </c>
      <c r="CB58" s="530">
        <f>[3]Fleisch!GC42</f>
        <v>45.506661686977843</v>
      </c>
      <c r="CC58" s="530">
        <f>[3]Fleisch!GD42</f>
        <v>26.070367251216879</v>
      </c>
      <c r="CD58" s="531">
        <f>[3]Fleisch!GF42</f>
        <v>35.437576000343348</v>
      </c>
      <c r="CE58" s="531">
        <f>[3]Fleisch!GG42</f>
        <v>22.453368357294217</v>
      </c>
      <c r="CF58" s="530">
        <f>[3]Fleisch!GI42</f>
        <v>86.377344918123768</v>
      </c>
      <c r="CG58" s="530">
        <f>[3]Fleisch!GJ42</f>
        <v>64.183207594127282</v>
      </c>
      <c r="CH58" s="531">
        <f>[3]Fleisch!GL42</f>
        <v>22.385517402476058</v>
      </c>
      <c r="CI58" s="531">
        <f>[3]Fleisch!GM42</f>
        <v>12.589617573133648</v>
      </c>
      <c r="CJ58" s="436" t="str">
        <f t="shared" si="14"/>
        <v>4</v>
      </c>
      <c r="CK58" s="404" t="str">
        <f t="shared" si="28"/>
        <v>4 W 14-17/21</v>
      </c>
      <c r="CL58" s="467">
        <f>[3]Fleisch!GP42</f>
        <v>464.07680000000011</v>
      </c>
      <c r="CM58" s="467">
        <f>[3]Fleisch!GQ42</f>
        <v>11303.765899999993</v>
      </c>
      <c r="CN58" s="487"/>
      <c r="CO58" s="477">
        <f>[3]Fleisch!$AH42</f>
        <v>15.2384</v>
      </c>
      <c r="CP58" s="477">
        <f>[3]Fleisch!$AM42</f>
        <v>310.9717</v>
      </c>
      <c r="CQ58" s="476">
        <f>[3]Fleisch!AS42</f>
        <v>3.0996000000000001</v>
      </c>
      <c r="CR58" s="476">
        <f>[3]Fleisch!AT42</f>
        <v>29.713100000000001</v>
      </c>
      <c r="CS58" s="477">
        <f>[3]Fleisch!AU42</f>
        <v>0.98810000000000009</v>
      </c>
      <c r="CT58" s="477">
        <f>[3]Fleisch!AV42</f>
        <v>15.7179</v>
      </c>
      <c r="CU58" s="476">
        <f>[3]Fleisch!AW42</f>
        <v>4.6686000000000005</v>
      </c>
      <c r="CV58" s="476">
        <f>[3]Fleisch!AX42</f>
        <v>76.282599999999988</v>
      </c>
      <c r="CW58" s="487"/>
      <c r="CX58" s="477">
        <f>[3]Fleisch!AL42</f>
        <v>13.4964</v>
      </c>
      <c r="CY58" s="477">
        <f>[3]Fleisch!AQ42</f>
        <v>214.80350000000004</v>
      </c>
      <c r="CZ58" s="476">
        <f>[3]Fleisch!AY42</f>
        <v>4.1306000000000003</v>
      </c>
      <c r="DA58" s="476">
        <f>[3]Fleisch!AZ42</f>
        <v>50.849800000000002</v>
      </c>
      <c r="DB58" s="487"/>
      <c r="DC58" s="477">
        <f>[3]Fleisch!$AI42</f>
        <v>212.62340000000003</v>
      </c>
      <c r="DD58" s="477">
        <f>[3]Fleisch!$AN42</f>
        <v>2224.5441000000001</v>
      </c>
      <c r="DE58" s="476">
        <f>[3]Fleisch!BA42</f>
        <v>9.1487000000000016</v>
      </c>
      <c r="DF58" s="476">
        <f>[3]Fleisch!BB42</f>
        <v>122.9803</v>
      </c>
      <c r="DG58" s="477">
        <f>[3]Fleisch!BC42</f>
        <v>7.6518999999999995</v>
      </c>
      <c r="DH58" s="477">
        <f>[3]Fleisch!BD42</f>
        <v>103.58129999999998</v>
      </c>
      <c r="DI58" s="476">
        <f>[3]Fleisch!BE42</f>
        <v>6.0164999999999997</v>
      </c>
      <c r="DJ58" s="476">
        <f>[3]Fleisch!BF42</f>
        <v>133.08250000000001</v>
      </c>
      <c r="DK58" s="477">
        <f>[3]Fleisch!BG42</f>
        <v>8.694799999999999</v>
      </c>
      <c r="DL58" s="477">
        <f>[3]Fleisch!BH42</f>
        <v>73.562399999999997</v>
      </c>
      <c r="DM58" s="476">
        <f>[3]Fleisch!BI42</f>
        <v>135.45959999999999</v>
      </c>
      <c r="DN58" s="476">
        <f>[3]Fleisch!BJ42</f>
        <v>1156.4835</v>
      </c>
      <c r="DO58" s="477">
        <f>[3]Fleisch!BK42</f>
        <v>10.565400000000002</v>
      </c>
      <c r="DP58" s="477">
        <f>[3]Fleisch!BL42</f>
        <v>97.342699999999994</v>
      </c>
      <c r="DQ58" s="476">
        <f>[3]Fleisch!BM42</f>
        <v>2.681</v>
      </c>
      <c r="DR58" s="476">
        <f>[3]Fleisch!BN42</f>
        <v>70.826000000000008</v>
      </c>
      <c r="DS58" s="477">
        <f>[3]Fleisch!BO42</f>
        <v>19.1831</v>
      </c>
      <c r="DT58" s="477">
        <f>[3]Fleisch!BP42</f>
        <v>211.90539999999999</v>
      </c>
      <c r="DU58" s="487"/>
      <c r="DV58" s="476">
        <f>[3]Fleisch!$AJ42</f>
        <v>69.995800000000003</v>
      </c>
      <c r="DW58" s="476">
        <f>[3]Fleisch!$AO42</f>
        <v>2521.4713000000002</v>
      </c>
      <c r="DX58" s="477">
        <f>[3]Fleisch!BQ42</f>
        <v>11.5909</v>
      </c>
      <c r="DY58" s="477">
        <f>[3]Fleisch!BR42</f>
        <v>313.01929999999999</v>
      </c>
      <c r="DZ58" s="476">
        <f>[3]Fleisch!BS42</f>
        <v>3.9401999999999999</v>
      </c>
      <c r="EA58" s="476">
        <f>[3]Fleisch!BT42</f>
        <v>157.0421</v>
      </c>
      <c r="EB58" s="477">
        <f>[3]Fleisch!BU42</f>
        <v>2.1993</v>
      </c>
      <c r="EC58" s="477">
        <f>[3]Fleisch!BV42</f>
        <v>97.923300000000012</v>
      </c>
      <c r="ED58" s="476">
        <f>[3]Fleisch!BW42</f>
        <v>12.1959</v>
      </c>
      <c r="EE58" s="476">
        <f>[3]Fleisch!BX42</f>
        <v>333.71040000000005</v>
      </c>
      <c r="EF58" s="477">
        <f>[3]Fleisch!BY42</f>
        <v>14.760199999999999</v>
      </c>
      <c r="EG58" s="477">
        <f>[3]Fleisch!BZ42</f>
        <v>815.63799999999992</v>
      </c>
      <c r="EH58" s="487"/>
      <c r="EI58" s="476">
        <f>[3]Fleisch!$AK42</f>
        <v>122.2854</v>
      </c>
      <c r="EJ58" s="476">
        <f>[3]Fleisch!$AP42</f>
        <v>4934.5503000000008</v>
      </c>
      <c r="EK58" s="477">
        <f>[3]Fleisch!DZ42</f>
        <v>21.266000000000002</v>
      </c>
      <c r="EL58" s="477">
        <f>[3]Fleisch!EA42</f>
        <v>1942.4293</v>
      </c>
      <c r="EM58" s="476">
        <f>[3]Fleisch!EB42</f>
        <v>5.3940000000000001</v>
      </c>
      <c r="EN58" s="476">
        <f>[3]Fleisch!EC42</f>
        <v>331.26240000000001</v>
      </c>
      <c r="EO58" s="477">
        <f>[3]Fleisch!ED42</f>
        <v>68.6554</v>
      </c>
      <c r="EP58" s="477">
        <f>[3]Fleisch!EE42</f>
        <v>1095.9543000000001</v>
      </c>
      <c r="EQ58" s="476">
        <f>[3]Fleisch!EF42</f>
        <v>18.326000000000001</v>
      </c>
      <c r="ER58" s="476">
        <f>[3]Fleisch!EG42</f>
        <v>809.54540000000009</v>
      </c>
      <c r="ES58" s="479"/>
      <c r="ET58" s="477">
        <f>[3]Fleisch!GR42</f>
        <v>223.13830000000002</v>
      </c>
      <c r="EU58" s="477">
        <f>[3]Fleisch!GS42</f>
        <v>7413.1925000000047</v>
      </c>
      <c r="EV58" s="476">
        <f>[3]Fleisch!EV42</f>
        <v>8.2547999999999995</v>
      </c>
      <c r="EW58" s="476">
        <f>[3]Fleisch!EW42</f>
        <v>807.46119999999985</v>
      </c>
      <c r="EX58" s="477">
        <f>[3]Fleisch!EX42</f>
        <v>22.423500000000001</v>
      </c>
      <c r="EY58" s="477">
        <f>[3]Fleisch!EY42</f>
        <v>880.41449999999998</v>
      </c>
      <c r="EZ58" s="476">
        <f>[3]Fleisch!EZ42</f>
        <v>8.6911000000000005</v>
      </c>
      <c r="FA58" s="476">
        <f>[3]Fleisch!FA42</f>
        <v>281.69850000000002</v>
      </c>
      <c r="FB58" s="477">
        <f>[3]Fleisch!FB42</f>
        <v>14.289899999999999</v>
      </c>
      <c r="FC58" s="477">
        <f>[3]Fleisch!FC42</f>
        <v>688.8703999999999</v>
      </c>
      <c r="FD58" s="476">
        <f>[3]Fleisch!FD42</f>
        <v>12.903200000000002</v>
      </c>
      <c r="FE58" s="476">
        <f>[3]Fleisch!FE42</f>
        <v>126.49369999999999</v>
      </c>
      <c r="FF58" s="477">
        <f>[3]Fleisch!FF42</f>
        <v>36.950099999999999</v>
      </c>
      <c r="FG58" s="477">
        <f>[3]Fleisch!FG42</f>
        <v>952.41890000000001</v>
      </c>
      <c r="FH58" s="476">
        <f>[3]Fleisch!FH42</f>
        <v>27.9604</v>
      </c>
      <c r="FI58" s="476">
        <f>[3]Fleisch!FI42</f>
        <v>642.2270000000002</v>
      </c>
      <c r="FJ58" s="477">
        <f>[3]Fleisch!FJ42</f>
        <v>19.462299999999999</v>
      </c>
      <c r="FK58" s="477">
        <f>[3]Fleisch!FK42</f>
        <v>220.19120000000001</v>
      </c>
      <c r="FL58" s="476">
        <f>[3]Fleisch!FL42</f>
        <v>12.843</v>
      </c>
      <c r="FM58" s="476">
        <f>[3]Fleisch!FM42</f>
        <v>444.48760000000004</v>
      </c>
    </row>
    <row r="59" spans="1:169" x14ac:dyDescent="0.2">
      <c r="A59" s="250"/>
      <c r="B59" s="218">
        <f t="shared" si="27"/>
        <v>44256</v>
      </c>
      <c r="C59" s="621">
        <f>[3]Fleisch!$A53</f>
        <v>43952</v>
      </c>
      <c r="D59" s="466">
        <f>[3]Fleisch!D54</f>
        <v>8.65</v>
      </c>
      <c r="E59" s="466">
        <f>[3]Fleisch!E54</f>
        <v>8.25</v>
      </c>
      <c r="F59" s="448">
        <f>[3]Fleisch!$J54</f>
        <v>10.55</v>
      </c>
      <c r="G59" s="448"/>
      <c r="H59" s="466">
        <f>[3]Fleisch!$L54</f>
        <v>10.899999999999999</v>
      </c>
      <c r="I59" s="466"/>
      <c r="J59" s="448"/>
      <c r="K59" s="448">
        <f>[3]Fleisch!F54</f>
        <v>12.450000000000001</v>
      </c>
      <c r="L59" s="448">
        <f>[3]Fleisch!G54</f>
        <v>12.162499999999998</v>
      </c>
      <c r="M59" s="448"/>
      <c r="N59" s="466">
        <f>[3]Fleisch!B54</f>
        <v>6.7</v>
      </c>
      <c r="O59" s="466">
        <f>[3]Fleisch!C54</f>
        <v>4.8499999999999996</v>
      </c>
      <c r="P59" s="448"/>
      <c r="Q59" s="448">
        <f>[3]Fleisch!H54</f>
        <v>14.5</v>
      </c>
      <c r="R59" s="448">
        <f>[3]Fleisch!I54</f>
        <v>12.627500000000001</v>
      </c>
      <c r="S59" s="448"/>
      <c r="T59" s="448"/>
      <c r="U59" s="218">
        <f>[3]Fleisch!$A43</f>
        <v>44256</v>
      </c>
      <c r="V59" s="450" t="str">
        <f>'Gemüse Daten'!CZ58</f>
        <v>5 W 09-13/21</v>
      </c>
      <c r="W59" s="530">
        <f>[3]Fleisch!CA43</f>
        <v>36.076058086992511</v>
      </c>
      <c r="X59" s="530">
        <f>[3]Fleisch!CB43</f>
        <v>42.171084259407131</v>
      </c>
      <c r="Y59" s="531">
        <f>[3]Fleisch!CD43</f>
        <v>57.505630630630634</v>
      </c>
      <c r="Z59" s="531">
        <f>[3]Fleisch!CE43</f>
        <v>50.199318152394376</v>
      </c>
      <c r="AA59" s="530">
        <f>[3]Fleisch!CG43</f>
        <v>68.199058656365168</v>
      </c>
      <c r="AB59" s="530">
        <f>[3]Fleisch!CH43</f>
        <v>62.694595072399643</v>
      </c>
      <c r="AC59" s="532"/>
      <c r="AD59" s="531">
        <f>[3]Fleisch!CJ43</f>
        <v>33.788120288487299</v>
      </c>
      <c r="AE59" s="531">
        <f>[3]Fleisch!CK43</f>
        <v>42.85999617478727</v>
      </c>
      <c r="AF59" s="532"/>
      <c r="AG59" s="530">
        <f>[3]Fleisch!CM43</f>
        <v>45.214546137943998</v>
      </c>
      <c r="AH59" s="530">
        <f>[3]Fleisch!CN43</f>
        <v>39.485949829423781</v>
      </c>
      <c r="AI59" s="531">
        <f>[3]Fleisch!CP43</f>
        <v>61.26415804599781</v>
      </c>
      <c r="AJ59" s="531">
        <f>[3]Fleisch!CQ43</f>
        <v>51.152736991241632</v>
      </c>
      <c r="AK59" s="530">
        <f>[3]Fleisch!CS43</f>
        <v>69.773091849935327</v>
      </c>
      <c r="AL59" s="530">
        <f>[3]Fleisch!CT43</f>
        <v>61.086309552168082</v>
      </c>
      <c r="AM59" s="531">
        <f>[3]Fleisch!CV43</f>
        <v>40.970464020053946</v>
      </c>
      <c r="AN59" s="531">
        <f>[3]Fleisch!CW43</f>
        <v>30.943137775622446</v>
      </c>
      <c r="AO59" s="530">
        <f>[3]Fleisch!CY43</f>
        <v>23.861703314601762</v>
      </c>
      <c r="AP59" s="530">
        <f>[3]Fleisch!CZ43</f>
        <v>15.545295639210167</v>
      </c>
      <c r="AQ59" s="531">
        <f>[3]Fleisch!DB43</f>
        <v>27.010770925815024</v>
      </c>
      <c r="AR59" s="531">
        <f>[3]Fleisch!DC43</f>
        <v>24.255384678498086</v>
      </c>
      <c r="AS59" s="530">
        <f>[3]Fleisch!DE43</f>
        <v>31.40622999786644</v>
      </c>
      <c r="AT59" s="530">
        <f>[3]Fleisch!DF43</f>
        <v>18.72324871325133</v>
      </c>
      <c r="AU59" s="531">
        <f>[3]Fleisch!DH43</f>
        <v>53.276540220520694</v>
      </c>
      <c r="AV59" s="531">
        <f>[3]Fleisch!DI43</f>
        <v>45.591732037818161</v>
      </c>
      <c r="AW59" s="532"/>
      <c r="AX59" s="530">
        <f>[3]Fleisch!DK43</f>
        <v>15.437075371549895</v>
      </c>
      <c r="AY59" s="530">
        <f>[3]Fleisch!DL43</f>
        <v>15.749958838905291</v>
      </c>
      <c r="AZ59" s="531">
        <f>[3]Fleisch!DN43</f>
        <v>37.381519183584572</v>
      </c>
      <c r="BA59" s="531">
        <f>[3]Fleisch!DO43</f>
        <v>31.397643521457326</v>
      </c>
      <c r="BB59" s="530">
        <f>[3]Fleisch!DQ43</f>
        <v>17.087264444499763</v>
      </c>
      <c r="BC59" s="530">
        <f>[3]Fleisch!DR43</f>
        <v>16.93195445694338</v>
      </c>
      <c r="BD59" s="531">
        <f>[3]Fleisch!DT43</f>
        <v>19.503941266121501</v>
      </c>
      <c r="BE59" s="531">
        <f>[3]Fleisch!DU43</f>
        <v>15.121612370257271</v>
      </c>
      <c r="BF59" s="530">
        <f>[3]Fleisch!DW43</f>
        <v>33.550189646573024</v>
      </c>
      <c r="BG59" s="530">
        <f>[3]Fleisch!DX43</f>
        <v>22.930175755986955</v>
      </c>
      <c r="BH59" s="532"/>
      <c r="BI59" s="531">
        <f>[3]Fleisch!EJ43</f>
        <v>57.921571051763927</v>
      </c>
      <c r="BJ59" s="531">
        <f>[3]Fleisch!EK43</f>
        <v>21.923220980832625</v>
      </c>
      <c r="BK59" s="530">
        <f>[3]Fleisch!EM43</f>
        <v>21.785068578553616</v>
      </c>
      <c r="BL59" s="530">
        <f>[3]Fleisch!EN43</f>
        <v>8.7944388519212708</v>
      </c>
      <c r="BM59" s="531">
        <f>[3]Fleisch!EP43</f>
        <v>18.200595952865545</v>
      </c>
      <c r="BN59" s="531">
        <f>[3]Fleisch!EQ43</f>
        <v>11.022345162262837</v>
      </c>
      <c r="BO59" s="530">
        <f>[3]Fleisch!ES43</f>
        <v>21.276635774248291</v>
      </c>
      <c r="BP59" s="530">
        <f>[3]Fleisch!ET43</f>
        <v>8.8204860446553273</v>
      </c>
      <c r="BQ59" s="531"/>
      <c r="BR59" s="531">
        <f>[3]Fleisch!FN43</f>
        <v>21.303341778093788</v>
      </c>
      <c r="BS59" s="531">
        <f>[3]Fleisch!FO43</f>
        <v>17.706782035209411</v>
      </c>
      <c r="BT59" s="530">
        <f>[3]Fleisch!FQ43</f>
        <v>20.318695554746366</v>
      </c>
      <c r="BU59" s="530">
        <f>[3]Fleisch!FR43</f>
        <v>11.182628257485245</v>
      </c>
      <c r="BV59" s="531">
        <f>[3]Fleisch!FT43</f>
        <v>73.88688546098625</v>
      </c>
      <c r="BW59" s="531">
        <f>[3]Fleisch!FU43</f>
        <v>47.892501251966685</v>
      </c>
      <c r="BX59" s="530">
        <f>[3]Fleisch!FW43</f>
        <v>47.385251322751323</v>
      </c>
      <c r="BY59" s="530">
        <f>[3]Fleisch!FX43</f>
        <v>32.222107664973088</v>
      </c>
      <c r="BZ59" s="531">
        <f>[3]Fleisch!FZ43</f>
        <v>15.571944634100923</v>
      </c>
      <c r="CA59" s="531">
        <f>[3]Fleisch!GA43</f>
        <v>20.313524291075893</v>
      </c>
      <c r="CB59" s="530">
        <f>[3]Fleisch!GC43</f>
        <v>45.149900628770006</v>
      </c>
      <c r="CC59" s="530">
        <f>[3]Fleisch!GD43</f>
        <v>25.301123216577512</v>
      </c>
      <c r="CD59" s="531">
        <f>[3]Fleisch!GF43</f>
        <v>34.119853586456756</v>
      </c>
      <c r="CE59" s="531">
        <f>[3]Fleisch!GG43</f>
        <v>22.835993177542932</v>
      </c>
      <c r="CF59" s="530">
        <f>[3]Fleisch!GI43</f>
        <v>85.597490715564703</v>
      </c>
      <c r="CG59" s="530">
        <f>[3]Fleisch!GJ43</f>
        <v>61.197193371120733</v>
      </c>
      <c r="CH59" s="531">
        <f>[3]Fleisch!GL43</f>
        <v>22.588980837714089</v>
      </c>
      <c r="CI59" s="531">
        <f>[3]Fleisch!GM43</f>
        <v>11.354377464953098</v>
      </c>
      <c r="CJ59" s="436" t="str">
        <f t="shared" si="14"/>
        <v>5</v>
      </c>
      <c r="CK59" s="404" t="str">
        <f t="shared" si="28"/>
        <v>5 W 09-13/21</v>
      </c>
      <c r="CL59" s="467">
        <f>[3]Fleisch!GP43</f>
        <v>743.02339999999992</v>
      </c>
      <c r="CM59" s="467">
        <f>[3]Fleisch!GQ43</f>
        <v>15019.128799999997</v>
      </c>
      <c r="CN59" s="487"/>
      <c r="CO59" s="477">
        <f>[3]Fleisch!$AH43</f>
        <v>24.818899999999999</v>
      </c>
      <c r="CP59" s="477">
        <f>[3]Fleisch!$AM43</f>
        <v>442.11809999999991</v>
      </c>
      <c r="CQ59" s="476">
        <f>[3]Fleisch!AS43</f>
        <v>2.8991000000000002</v>
      </c>
      <c r="CR59" s="476">
        <f>[3]Fleisch!AT43</f>
        <v>49.465100000000007</v>
      </c>
      <c r="CS59" s="477">
        <f>[3]Fleisch!AU43</f>
        <v>0.88800000000000001</v>
      </c>
      <c r="CT59" s="477">
        <f>[3]Fleisch!AV43</f>
        <v>27.806799999999999</v>
      </c>
      <c r="CU59" s="476">
        <f>[3]Fleisch!AW43</f>
        <v>6.7563000000000004</v>
      </c>
      <c r="CV59" s="476">
        <f>[3]Fleisch!AX43</f>
        <v>89.938299999999998</v>
      </c>
      <c r="CW59" s="487"/>
      <c r="CX59" s="477">
        <f>[3]Fleisch!AL43</f>
        <v>35.008600000000001</v>
      </c>
      <c r="CY59" s="477">
        <f>[3]Fleisch!AQ43</f>
        <v>494.40389999999996</v>
      </c>
      <c r="CZ59" s="476">
        <f>[3]Fleisch!AY43</f>
        <v>8.5827000000000009</v>
      </c>
      <c r="DA59" s="476">
        <f>[3]Fleisch!AZ43</f>
        <v>96.203800000000001</v>
      </c>
      <c r="DB59" s="487"/>
      <c r="DC59" s="477">
        <f>[3]Fleisch!$AI43</f>
        <v>339.07220000000001</v>
      </c>
      <c r="DD59" s="477">
        <f>[3]Fleisch!$AN43</f>
        <v>3218.8555000000006</v>
      </c>
      <c r="DE59" s="476">
        <f>[3]Fleisch!BA43</f>
        <v>7.9815000000000005</v>
      </c>
      <c r="DF59" s="476">
        <f>[3]Fleisch!BB43</f>
        <v>171.0086</v>
      </c>
      <c r="DG59" s="477">
        <f>[3]Fleisch!BC43</f>
        <v>13.813700000000001</v>
      </c>
      <c r="DH59" s="477">
        <f>[3]Fleisch!BD43</f>
        <v>186.33600000000001</v>
      </c>
      <c r="DI59" s="476">
        <f>[3]Fleisch!BE43</f>
        <v>8.1165000000000003</v>
      </c>
      <c r="DJ59" s="476">
        <f>[3]Fleisch!BF43</f>
        <v>157.4229</v>
      </c>
      <c r="DK59" s="477">
        <f>[3]Fleisch!BG43</f>
        <v>14.680400000000002</v>
      </c>
      <c r="DL59" s="477">
        <f>[3]Fleisch!BH43</f>
        <v>129.91050000000001</v>
      </c>
      <c r="DM59" s="476">
        <f>[3]Fleisch!BI43</f>
        <v>200.7662</v>
      </c>
      <c r="DN59" s="476">
        <f>[3]Fleisch!BJ43</f>
        <v>1688.5885999999998</v>
      </c>
      <c r="DO59" s="477">
        <f>[3]Fleisch!BK43</f>
        <v>21.873699999999996</v>
      </c>
      <c r="DP59" s="477">
        <f>[3]Fleisch!BL43</f>
        <v>160.88239999999999</v>
      </c>
      <c r="DQ59" s="476">
        <f>[3]Fleisch!BM43</f>
        <v>4.6870000000000003</v>
      </c>
      <c r="DR59" s="476">
        <f>[3]Fleisch!BN43</f>
        <v>114.63</v>
      </c>
      <c r="DS59" s="477">
        <f>[3]Fleisch!BO43</f>
        <v>30.808900000000001</v>
      </c>
      <c r="DT59" s="477">
        <f>[3]Fleisch!BP43</f>
        <v>266.21070000000003</v>
      </c>
      <c r="DU59" s="487"/>
      <c r="DV59" s="476">
        <f>[3]Fleisch!$AJ43</f>
        <v>97.898200000000003</v>
      </c>
      <c r="DW59" s="476">
        <f>[3]Fleisch!$AO43</f>
        <v>3066.5681</v>
      </c>
      <c r="DX59" s="477">
        <f>[3]Fleisch!BQ43</f>
        <v>3.7680000000000002</v>
      </c>
      <c r="DY59" s="477">
        <f>[3]Fleisch!BR43</f>
        <v>514.4421000000001</v>
      </c>
      <c r="DZ59" s="476">
        <f>[3]Fleisch!BS43</f>
        <v>15.609699999999998</v>
      </c>
      <c r="EA59" s="476">
        <f>[3]Fleisch!BT43</f>
        <v>304.51370000000003</v>
      </c>
      <c r="EB59" s="477">
        <f>[3]Fleisch!BU43</f>
        <v>8.0342000000000002</v>
      </c>
      <c r="EC59" s="477">
        <f>[3]Fleisch!BV43</f>
        <v>136.03829999999999</v>
      </c>
      <c r="ED59" s="476">
        <f>[3]Fleisch!BW43</f>
        <v>18.3063</v>
      </c>
      <c r="EE59" s="476">
        <f>[3]Fleisch!BX43</f>
        <v>414.84019999999998</v>
      </c>
      <c r="EF59" s="477">
        <f>[3]Fleisch!BY43</f>
        <v>17.242599999999999</v>
      </c>
      <c r="EG59" s="477">
        <f>[3]Fleisch!BZ43</f>
        <v>751.85490000000004</v>
      </c>
      <c r="EH59" s="487"/>
      <c r="EI59" s="476">
        <f>[3]Fleisch!$AK43</f>
        <v>176.39179999999999</v>
      </c>
      <c r="EJ59" s="476">
        <f>[3]Fleisch!$AP43</f>
        <v>6112.1669000000011</v>
      </c>
      <c r="EK59" s="477">
        <f>[3]Fleisch!DZ43</f>
        <v>24.263999999999999</v>
      </c>
      <c r="EL59" s="477">
        <f>[3]Fleisch!EA43</f>
        <v>2364.1158999999998</v>
      </c>
      <c r="EM59" s="476">
        <f>[3]Fleisch!EB43</f>
        <v>6.4160000000000004</v>
      </c>
      <c r="EN59" s="476">
        <f>[3]Fleisch!EC43</f>
        <v>507.12549999999999</v>
      </c>
      <c r="EO59" s="477">
        <f>[3]Fleisch!ED43</f>
        <v>110.00870000000002</v>
      </c>
      <c r="EP59" s="477">
        <f>[3]Fleisch!EE43</f>
        <v>1400.7551000000001</v>
      </c>
      <c r="EQ59" s="476">
        <f>[3]Fleisch!EF43</f>
        <v>26.5761</v>
      </c>
      <c r="ER59" s="476">
        <f>[3]Fleisch!EG43</f>
        <v>1035.5674000000001</v>
      </c>
      <c r="ES59" s="479"/>
      <c r="ET59" s="477">
        <f>[3]Fleisch!GR43</f>
        <v>285.90809999999993</v>
      </c>
      <c r="EU59" s="477">
        <f>[3]Fleisch!GS43</f>
        <v>9974.5528000000031</v>
      </c>
      <c r="EV59" s="476">
        <f>[3]Fleisch!EV43</f>
        <v>14.486299999999998</v>
      </c>
      <c r="EW59" s="476">
        <f>[3]Fleisch!EW43</f>
        <v>1075.4057999999998</v>
      </c>
      <c r="EX59" s="477">
        <f>[3]Fleisch!EX43</f>
        <v>14.2804</v>
      </c>
      <c r="EY59" s="477">
        <f>[3]Fleisch!EY43</f>
        <v>930.24980000000016</v>
      </c>
      <c r="EZ59" s="476">
        <f>[3]Fleisch!EZ43</f>
        <v>10.6706</v>
      </c>
      <c r="FA59" s="476">
        <f>[3]Fleisch!FA43</f>
        <v>366.22379999999998</v>
      </c>
      <c r="FB59" s="477">
        <f>[3]Fleisch!FB43</f>
        <v>25.401599999999998</v>
      </c>
      <c r="FC59" s="477">
        <f>[3]Fleisch!FC43</f>
        <v>963.61329999999987</v>
      </c>
      <c r="FD59" s="476">
        <f>[3]Fleisch!FD43</f>
        <v>8.0555000000000003</v>
      </c>
      <c r="FE59" s="476">
        <f>[3]Fleisch!FE43</f>
        <v>230.20800000000003</v>
      </c>
      <c r="FF59" s="477">
        <f>[3]Fleisch!FF43</f>
        <v>43.020499999999998</v>
      </c>
      <c r="FG59" s="477">
        <f>[3]Fleisch!FG43</f>
        <v>1334.3375000000003</v>
      </c>
      <c r="FH59" s="476">
        <f>[3]Fleisch!FH43</f>
        <v>39.996299999999998</v>
      </c>
      <c r="FI59" s="476">
        <f>[3]Fleisch!FI43</f>
        <v>911.69499999999994</v>
      </c>
      <c r="FJ59" s="477">
        <f>[3]Fleisch!FJ43</f>
        <v>24.126399999999997</v>
      </c>
      <c r="FK59" s="477">
        <f>[3]Fleisch!FK43</f>
        <v>340.16610000000009</v>
      </c>
      <c r="FL59" s="476">
        <f>[3]Fleisch!FL43</f>
        <v>29.484999999999999</v>
      </c>
      <c r="FM59" s="476">
        <f>[3]Fleisch!FM43</f>
        <v>712.94460000000004</v>
      </c>
    </row>
    <row r="60" spans="1:169" x14ac:dyDescent="0.2">
      <c r="A60" s="250"/>
      <c r="B60" s="218">
        <f t="shared" si="27"/>
        <v>44228</v>
      </c>
      <c r="C60" s="621">
        <f>[3]Fleisch!$A54</f>
        <v>43922</v>
      </c>
      <c r="D60" s="466">
        <f>[3]Fleisch!D55</f>
        <v>9.1499999999999986</v>
      </c>
      <c r="E60" s="466">
        <f>[3]Fleisch!E55</f>
        <v>8.7475000000000005</v>
      </c>
      <c r="F60" s="448">
        <f>[3]Fleisch!$J55</f>
        <v>11.05</v>
      </c>
      <c r="G60" s="448"/>
      <c r="H60" s="466">
        <f>[3]Fleisch!$L55</f>
        <v>11.275000000000002</v>
      </c>
      <c r="I60" s="466"/>
      <c r="J60" s="448"/>
      <c r="K60" s="448">
        <f>[3]Fleisch!F55</f>
        <v>13.35</v>
      </c>
      <c r="L60" s="448">
        <f>[3]Fleisch!G55</f>
        <v>12.872499999999999</v>
      </c>
      <c r="M60" s="448"/>
      <c r="N60" s="466">
        <f>[3]Fleisch!B55</f>
        <v>6.7</v>
      </c>
      <c r="O60" s="466">
        <f>[3]Fleisch!C55</f>
        <v>4.8499999999999996</v>
      </c>
      <c r="P60" s="448"/>
      <c r="Q60" s="448">
        <f>[3]Fleisch!H55</f>
        <v>14.5</v>
      </c>
      <c r="R60" s="448">
        <f>[3]Fleisch!I55</f>
        <v>12.639999999999999</v>
      </c>
      <c r="S60" s="448"/>
      <c r="T60" s="448"/>
      <c r="U60" s="218">
        <f>[3]Fleisch!$A44</f>
        <v>44228</v>
      </c>
      <c r="V60" s="450" t="str">
        <f>'Gemüse Daten'!CZ59</f>
        <v>4 W 05-08/21</v>
      </c>
      <c r="W60" s="530">
        <f>[3]Fleisch!CA44</f>
        <v>40.055959353609488</v>
      </c>
      <c r="X60" s="530">
        <f>[3]Fleisch!CB44</f>
        <v>41.396053568346566</v>
      </c>
      <c r="Y60" s="531">
        <f>[3]Fleisch!CD44</f>
        <v>57.770833333333336</v>
      </c>
      <c r="Z60" s="531">
        <f>[3]Fleisch!CE44</f>
        <v>53.198644350847893</v>
      </c>
      <c r="AA60" s="530">
        <f>[3]Fleisch!CG44</f>
        <v>71.095229569507438</v>
      </c>
      <c r="AB60" s="530">
        <f>[3]Fleisch!CH44</f>
        <v>61.798384227485492</v>
      </c>
      <c r="AC60" s="532"/>
      <c r="AD60" s="531">
        <f>[3]Fleisch!CJ44</f>
        <v>69.610738255033553</v>
      </c>
      <c r="AE60" s="531">
        <f>[3]Fleisch!CK44</f>
        <v>41.765467445795807</v>
      </c>
      <c r="AF60" s="532"/>
      <c r="AG60" s="530">
        <f>[3]Fleisch!CM44</f>
        <v>36.980669942242443</v>
      </c>
      <c r="AH60" s="530">
        <f>[3]Fleisch!CN44</f>
        <v>38.769697703509678</v>
      </c>
      <c r="AI60" s="531">
        <f>[3]Fleisch!CP44</f>
        <v>66.447649233257295</v>
      </c>
      <c r="AJ60" s="531">
        <f>[3]Fleisch!CQ44</f>
        <v>42.571999008770732</v>
      </c>
      <c r="AK60" s="530">
        <f>[3]Fleisch!CS44</f>
        <v>75.945981655105825</v>
      </c>
      <c r="AL60" s="530">
        <f>[3]Fleisch!CT44</f>
        <v>63.145206183783145</v>
      </c>
      <c r="AM60" s="531">
        <f>[3]Fleisch!CV44</f>
        <v>42.735184649310995</v>
      </c>
      <c r="AN60" s="531">
        <f>[3]Fleisch!CW44</f>
        <v>32.04088556081399</v>
      </c>
      <c r="AO60" s="530">
        <f>[3]Fleisch!CY44</f>
        <v>24.060572148166493</v>
      </c>
      <c r="AP60" s="530">
        <f>[3]Fleisch!CZ44</f>
        <v>16.455090314845698</v>
      </c>
      <c r="AQ60" s="531">
        <f>[3]Fleisch!DB44</f>
        <v>28.956755716662116</v>
      </c>
      <c r="AR60" s="531">
        <f>[3]Fleisch!DC44</f>
        <v>23.923106353006705</v>
      </c>
      <c r="AS60" s="530">
        <f>[3]Fleisch!DE44</f>
        <v>30.189030560615262</v>
      </c>
      <c r="AT60" s="530">
        <f>[3]Fleisch!DF44</f>
        <v>19.329811303151168</v>
      </c>
      <c r="AU60" s="531">
        <f>[3]Fleisch!DH44</f>
        <v>53.163472614447095</v>
      </c>
      <c r="AV60" s="531">
        <f>[3]Fleisch!DI44</f>
        <v>45.507705825044518</v>
      </c>
      <c r="AW60" s="532"/>
      <c r="AX60" s="530">
        <f>[3]Fleisch!DK44</f>
        <v>23.565966880825268</v>
      </c>
      <c r="AY60" s="530">
        <f>[3]Fleisch!DL44</f>
        <v>18.812501413257429</v>
      </c>
      <c r="AZ60" s="531">
        <f>[3]Fleisch!DN44</f>
        <v>55.002580645161295</v>
      </c>
      <c r="BA60" s="531">
        <f>[3]Fleisch!DO44</f>
        <v>32.848431611606436</v>
      </c>
      <c r="BB60" s="530">
        <f>[3]Fleisch!DQ44</f>
        <v>19.368274929256618</v>
      </c>
      <c r="BC60" s="530">
        <f>[3]Fleisch!DR44</f>
        <v>17.239649421244035</v>
      </c>
      <c r="BD60" s="531">
        <f>[3]Fleisch!DT44</f>
        <v>22.925249051401938</v>
      </c>
      <c r="BE60" s="531">
        <f>[3]Fleisch!DU44</f>
        <v>14.697744313222893</v>
      </c>
      <c r="BF60" s="530">
        <f>[3]Fleisch!DW44</f>
        <v>34.252651487057783</v>
      </c>
      <c r="BG60" s="530">
        <f>[3]Fleisch!DX44</f>
        <v>22.512309455449511</v>
      </c>
      <c r="BH60" s="532"/>
      <c r="BI60" s="531">
        <f>[3]Fleisch!EJ44</f>
        <v>58.097112238607806</v>
      </c>
      <c r="BJ60" s="531">
        <f>[3]Fleisch!EK44</f>
        <v>21.591369313904423</v>
      </c>
      <c r="BK60" s="530">
        <f>[3]Fleisch!EM44</f>
        <v>22.210496507457052</v>
      </c>
      <c r="BL60" s="530">
        <f>[3]Fleisch!EN44</f>
        <v>9.2624261644357304</v>
      </c>
      <c r="BM60" s="531">
        <f>[3]Fleisch!EP44</f>
        <v>18.243811236294814</v>
      </c>
      <c r="BN60" s="531">
        <f>[3]Fleisch!EQ44</f>
        <v>10.718518114183263</v>
      </c>
      <c r="BO60" s="530">
        <f>[3]Fleisch!ES44</f>
        <v>18.735871901201683</v>
      </c>
      <c r="BP60" s="530">
        <f>[3]Fleisch!ET44</f>
        <v>9.6035142862213938</v>
      </c>
      <c r="BQ60" s="531"/>
      <c r="BR60" s="531">
        <f>[3]Fleisch!FN44</f>
        <v>25.392871361326431</v>
      </c>
      <c r="BS60" s="531">
        <f>[3]Fleisch!FO44</f>
        <v>17.598933322089845</v>
      </c>
      <c r="BT60" s="530">
        <f>[3]Fleisch!FQ44</f>
        <v>20.310643442703523</v>
      </c>
      <c r="BU60" s="530">
        <f>[3]Fleisch!FR44</f>
        <v>10.937610715211882</v>
      </c>
      <c r="BV60" s="531">
        <f>[3]Fleisch!FT44</f>
        <v>71.959942847537405</v>
      </c>
      <c r="BW60" s="531">
        <f>[3]Fleisch!FU44</f>
        <v>47.135786072038066</v>
      </c>
      <c r="BX60" s="530">
        <f>[3]Fleisch!FW44</f>
        <v>51.354254812204879</v>
      </c>
      <c r="BY60" s="530">
        <f>[3]Fleisch!FX44</f>
        <v>33.016419829644107</v>
      </c>
      <c r="BZ60" s="531">
        <f>[3]Fleisch!FZ44</f>
        <v>25.141943111482021</v>
      </c>
      <c r="CA60" s="531">
        <f>[3]Fleisch!GA44</f>
        <v>20.672884187750515</v>
      </c>
      <c r="CB60" s="530">
        <f>[3]Fleisch!GC44</f>
        <v>44.014853381735051</v>
      </c>
      <c r="CC60" s="530">
        <f>[3]Fleisch!GD44</f>
        <v>25.12237391359114</v>
      </c>
      <c r="CD60" s="531">
        <f>[3]Fleisch!GF44</f>
        <v>34.127932211824231</v>
      </c>
      <c r="CE60" s="531">
        <f>[3]Fleisch!GG44</f>
        <v>22.459515653271414</v>
      </c>
      <c r="CF60" s="530">
        <f>[3]Fleisch!GI44</f>
        <v>82.622286831950078</v>
      </c>
      <c r="CG60" s="530">
        <f>[3]Fleisch!GJ44</f>
        <v>63.464654117350548</v>
      </c>
      <c r="CH60" s="531">
        <f>[3]Fleisch!GL44</f>
        <v>20.617017817465811</v>
      </c>
      <c r="CI60" s="531">
        <f>[3]Fleisch!GM44</f>
        <v>11.976482410513507</v>
      </c>
      <c r="CJ60" s="436" t="str">
        <f t="shared" si="14"/>
        <v>4</v>
      </c>
      <c r="CK60" s="404" t="str">
        <f t="shared" si="28"/>
        <v>4 W 05-08/21</v>
      </c>
      <c r="CL60" s="467">
        <f>[3]Fleisch!GP44</f>
        <v>569.09700000000021</v>
      </c>
      <c r="CM60" s="467">
        <f>[3]Fleisch!GQ44</f>
        <v>11451.709500000003</v>
      </c>
      <c r="CN60" s="487"/>
      <c r="CO60" s="477">
        <f>[3]Fleisch!$AH44</f>
        <v>16.918100000000003</v>
      </c>
      <c r="CP60" s="477">
        <f>[3]Fleisch!$AM44</f>
        <v>337.0671000000001</v>
      </c>
      <c r="CQ60" s="476">
        <f>[3]Fleisch!AS44</f>
        <v>2.8342000000000001</v>
      </c>
      <c r="CR60" s="476">
        <f>[3]Fleisch!AT44</f>
        <v>37.081600000000002</v>
      </c>
      <c r="CS60" s="477">
        <f>[3]Fleisch!AU44</f>
        <v>1.08</v>
      </c>
      <c r="CT60" s="477">
        <f>[3]Fleisch!AV44</f>
        <v>16.287400000000002</v>
      </c>
      <c r="CU60" s="476">
        <f>[3]Fleisch!AW44</f>
        <v>5.0268000000000006</v>
      </c>
      <c r="CV60" s="476">
        <f>[3]Fleisch!AX44</f>
        <v>79.540899999999993</v>
      </c>
      <c r="CW60" s="487"/>
      <c r="CX60" s="477">
        <f>[3]Fleisch!AL44</f>
        <v>11.143000000000001</v>
      </c>
      <c r="CY60" s="477">
        <f>[3]Fleisch!AQ44</f>
        <v>201.46610000000004</v>
      </c>
      <c r="CZ60" s="476">
        <f>[3]Fleisch!AY44</f>
        <v>0.59599999999999997</v>
      </c>
      <c r="DA60" s="476">
        <f>[3]Fleisch!AZ44</f>
        <v>63.113199999999999</v>
      </c>
      <c r="DB60" s="487"/>
      <c r="DC60" s="477">
        <f>[3]Fleisch!$AI44</f>
        <v>284.21040000000005</v>
      </c>
      <c r="DD60" s="477">
        <f>[3]Fleisch!$AN44</f>
        <v>2516.9811999999997</v>
      </c>
      <c r="DE60" s="476">
        <f>[3]Fleisch!BA44</f>
        <v>17.625400000000003</v>
      </c>
      <c r="DF60" s="476">
        <f>[3]Fleisch!BB44</f>
        <v>142.05590000000001</v>
      </c>
      <c r="DG60" s="477">
        <f>[3]Fleisch!BC44</f>
        <v>13.8508</v>
      </c>
      <c r="DH60" s="477">
        <f>[3]Fleisch!BD44</f>
        <v>145.67770000000002</v>
      </c>
      <c r="DI60" s="476">
        <f>[3]Fleisch!BE44</f>
        <v>3.9356999999999998</v>
      </c>
      <c r="DJ60" s="476">
        <f>[3]Fleisch!BF44</f>
        <v>101.13550000000001</v>
      </c>
      <c r="DK60" s="477">
        <f>[3]Fleisch!BG44</f>
        <v>10.021700000000001</v>
      </c>
      <c r="DL60" s="477">
        <f>[3]Fleisch!BH44</f>
        <v>99.543700000000001</v>
      </c>
      <c r="DM60" s="476">
        <f>[3]Fleisch!BI44</f>
        <v>171.20740000000001</v>
      </c>
      <c r="DN60" s="476">
        <f>[3]Fleisch!BJ44</f>
        <v>1252.1308000000001</v>
      </c>
      <c r="DO60" s="477">
        <f>[3]Fleisch!BK44</f>
        <v>16.110800000000001</v>
      </c>
      <c r="DP60" s="477">
        <f>[3]Fleisch!BL44</f>
        <v>147.93940000000001</v>
      </c>
      <c r="DQ60" s="476">
        <f>[3]Fleisch!BM44</f>
        <v>4.9409999999999998</v>
      </c>
      <c r="DR60" s="476">
        <f>[3]Fleisch!BN44</f>
        <v>128.619</v>
      </c>
      <c r="DS60" s="477">
        <f>[3]Fleisch!BO44</f>
        <v>21.529599999999999</v>
      </c>
      <c r="DT60" s="477">
        <f>[3]Fleisch!BP44</f>
        <v>193.48349999999999</v>
      </c>
      <c r="DU60" s="487"/>
      <c r="DV60" s="476">
        <f>[3]Fleisch!$AJ44</f>
        <v>69.853600000000014</v>
      </c>
      <c r="DW60" s="476">
        <f>[3]Fleisch!$AO44</f>
        <v>2187.5607999999997</v>
      </c>
      <c r="DX60" s="477">
        <f>[3]Fleisch!BQ44</f>
        <v>8.8407999999999998</v>
      </c>
      <c r="DY60" s="477">
        <f>[3]Fleisch!BR44</f>
        <v>362.63740000000001</v>
      </c>
      <c r="DZ60" s="476">
        <f>[3]Fleisch!BS44</f>
        <v>4.7275</v>
      </c>
      <c r="EA60" s="476">
        <f>[3]Fleisch!BT44</f>
        <v>172.98329999999999</v>
      </c>
      <c r="EB60" s="477">
        <f>[3]Fleisch!BU44</f>
        <v>5.6189</v>
      </c>
      <c r="EC60" s="477">
        <f>[3]Fleisch!BV44</f>
        <v>142.84950000000001</v>
      </c>
      <c r="ED60" s="476">
        <f>[3]Fleisch!BW44</f>
        <v>7.0366999999999997</v>
      </c>
      <c r="EE60" s="476">
        <f>[3]Fleisch!BX44</f>
        <v>299.62049999999999</v>
      </c>
      <c r="EF60" s="477">
        <f>[3]Fleisch!BY44</f>
        <v>21.572800000000001</v>
      </c>
      <c r="EG60" s="477">
        <f>[3]Fleisch!BZ44</f>
        <v>440.55969999999996</v>
      </c>
      <c r="EH60" s="487"/>
      <c r="EI60" s="476">
        <f>[3]Fleisch!$AK44</f>
        <v>141.36579999999998</v>
      </c>
      <c r="EJ60" s="476">
        <f>[3]Fleisch!$AP44</f>
        <v>4805.9712</v>
      </c>
      <c r="EK60" s="477">
        <f>[3]Fleisch!DZ44</f>
        <v>21.089000000000002</v>
      </c>
      <c r="EL60" s="477">
        <f>[3]Fleisch!EA44</f>
        <v>2009.9050999999999</v>
      </c>
      <c r="EM60" s="476">
        <f>[3]Fleisch!EB44</f>
        <v>5.2969999999999997</v>
      </c>
      <c r="EN60" s="476">
        <f>[3]Fleisch!EC44</f>
        <v>312.99279999999999</v>
      </c>
      <c r="EO60" s="477">
        <f>[3]Fleisch!ED44</f>
        <v>74.077800000000011</v>
      </c>
      <c r="EP60" s="477">
        <f>[3]Fleisch!EE44</f>
        <v>1231.1016000000002</v>
      </c>
      <c r="EQ60" s="476">
        <f>[3]Fleisch!EF44</f>
        <v>33.036999999999999</v>
      </c>
      <c r="ER60" s="476">
        <f>[3]Fleisch!EG44</f>
        <v>681.7373</v>
      </c>
      <c r="ES60" s="479"/>
      <c r="ET60" s="477">
        <f>[3]Fleisch!GR44</f>
        <v>209.72659999999996</v>
      </c>
      <c r="EU60" s="477">
        <f>[3]Fleisch!GS44</f>
        <v>7451.4883999999956</v>
      </c>
      <c r="EV60" s="476">
        <f>[3]Fleisch!EV44</f>
        <v>12.8103</v>
      </c>
      <c r="EW60" s="476">
        <f>[3]Fleisch!EW44</f>
        <v>834.8537</v>
      </c>
      <c r="EX60" s="477">
        <f>[3]Fleisch!EX44</f>
        <v>10.173399999999999</v>
      </c>
      <c r="EY60" s="477">
        <f>[3]Fleisch!EY44</f>
        <v>670.58309999999994</v>
      </c>
      <c r="EZ60" s="476">
        <f>[3]Fleisch!EZ44</f>
        <v>5.9489999999999998</v>
      </c>
      <c r="FA60" s="476">
        <f>[3]Fleisch!FA44</f>
        <v>230.16719999999998</v>
      </c>
      <c r="FB60" s="477">
        <f>[3]Fleisch!FB44</f>
        <v>13.850199999999999</v>
      </c>
      <c r="FC60" s="477">
        <f>[3]Fleisch!FC44</f>
        <v>734.21590000000015</v>
      </c>
      <c r="FD60" s="476">
        <f>[3]Fleisch!FD44</f>
        <v>2.8758000000000004</v>
      </c>
      <c r="FE60" s="476">
        <f>[3]Fleisch!FE44</f>
        <v>208.3467</v>
      </c>
      <c r="FF60" s="477">
        <f>[3]Fleisch!FF44</f>
        <v>31.8446</v>
      </c>
      <c r="FG60" s="477">
        <f>[3]Fleisch!FG44</f>
        <v>1082.8566000000001</v>
      </c>
      <c r="FH60" s="476">
        <f>[3]Fleisch!FH44</f>
        <v>28.937200000000001</v>
      </c>
      <c r="FI60" s="476">
        <f>[3]Fleisch!FI44</f>
        <v>785.0243999999999</v>
      </c>
      <c r="FJ60" s="477">
        <f>[3]Fleisch!FJ44</f>
        <v>18.917000000000005</v>
      </c>
      <c r="FK60" s="477">
        <f>[3]Fleisch!FK44</f>
        <v>261.87349999999998</v>
      </c>
      <c r="FL60" s="476">
        <f>[3]Fleisch!FL44</f>
        <v>33.214600000000004</v>
      </c>
      <c r="FM60" s="476">
        <f>[3]Fleisch!FM44</f>
        <v>532.79270000000008</v>
      </c>
    </row>
    <row r="61" spans="1:169" x14ac:dyDescent="0.2">
      <c r="A61" s="250"/>
      <c r="B61" s="218">
        <f t="shared" si="27"/>
        <v>44197</v>
      </c>
      <c r="C61" s="621">
        <f>[3]Fleisch!$A55</f>
        <v>43891</v>
      </c>
      <c r="D61" s="466">
        <f>[3]Fleisch!D56</f>
        <v>9.1999999999999993</v>
      </c>
      <c r="E61" s="466">
        <f>[3]Fleisch!E56</f>
        <v>8.8574999999999999</v>
      </c>
      <c r="F61" s="448">
        <f>[3]Fleisch!$J56</f>
        <v>11</v>
      </c>
      <c r="G61" s="448"/>
      <c r="H61" s="466">
        <f>[3]Fleisch!$L56</f>
        <v>11.3</v>
      </c>
      <c r="I61" s="466"/>
      <c r="J61" s="448"/>
      <c r="K61" s="448">
        <f>[3]Fleisch!F56</f>
        <v>14.100000000000001</v>
      </c>
      <c r="L61" s="448">
        <f>[3]Fleisch!G56</f>
        <v>13.600000000000001</v>
      </c>
      <c r="M61" s="448"/>
      <c r="N61" s="466">
        <f>[3]Fleisch!B56</f>
        <v>6.6249999999999991</v>
      </c>
      <c r="O61" s="466">
        <f>[3]Fleisch!C56</f>
        <v>4.8249999999999993</v>
      </c>
      <c r="P61" s="448"/>
      <c r="Q61" s="448">
        <f>[3]Fleisch!H56</f>
        <v>14.5</v>
      </c>
      <c r="R61" s="448">
        <f>[3]Fleisch!I56</f>
        <v>12.614999999999998</v>
      </c>
      <c r="S61" s="448"/>
      <c r="T61" s="448"/>
      <c r="U61" s="218">
        <f>[3]Fleisch!$A45</f>
        <v>44197</v>
      </c>
      <c r="V61" s="450" t="str">
        <f>'Gemüse Daten'!CZ60</f>
        <v>4 W 01-04/21</v>
      </c>
      <c r="W61" s="530">
        <f>[3]Fleisch!CA45</f>
        <v>39.344398051496171</v>
      </c>
      <c r="X61" s="530">
        <f>[3]Fleisch!CB45</f>
        <v>42.590560809830798</v>
      </c>
      <c r="Y61" s="531">
        <f>[3]Fleisch!CD45</f>
        <v>69.664780890804607</v>
      </c>
      <c r="Z61" s="531">
        <f>[3]Fleisch!CE45</f>
        <v>56.247217465753423</v>
      </c>
      <c r="AA61" s="530">
        <f>[3]Fleisch!CG45</f>
        <v>83.81745306237255</v>
      </c>
      <c r="AB61" s="530">
        <f>[3]Fleisch!CH45</f>
        <v>66.656272836592379</v>
      </c>
      <c r="AC61" s="532"/>
      <c r="AD61" s="531">
        <f>[3]Fleisch!CJ45</f>
        <v>41.523686214775324</v>
      </c>
      <c r="AE61" s="531">
        <f>[3]Fleisch!CK45</f>
        <v>41.476108323670609</v>
      </c>
      <c r="AF61" s="532"/>
      <c r="AG61" s="530">
        <f>[3]Fleisch!CM45</f>
        <v>36.877400771031496</v>
      </c>
      <c r="AH61" s="530">
        <f>[3]Fleisch!CN45</f>
        <v>38.158080619623426</v>
      </c>
      <c r="AI61" s="531">
        <f>[3]Fleisch!CP45</f>
        <v>61.200400479719029</v>
      </c>
      <c r="AJ61" s="531">
        <f>[3]Fleisch!CQ45</f>
        <v>51.270717128086531</v>
      </c>
      <c r="AK61" s="530">
        <f>[3]Fleisch!CS45</f>
        <v>69.215881823635286</v>
      </c>
      <c r="AL61" s="530">
        <f>[3]Fleisch!CT45</f>
        <v>60.690600036438944</v>
      </c>
      <c r="AM61" s="531">
        <f>[3]Fleisch!CV45</f>
        <v>35.252254848090921</v>
      </c>
      <c r="AN61" s="531">
        <f>[3]Fleisch!CW45</f>
        <v>33.173183946380391</v>
      </c>
      <c r="AO61" s="530">
        <f>[3]Fleisch!CY45</f>
        <v>23.788443964413336</v>
      </c>
      <c r="AP61" s="530">
        <f>[3]Fleisch!CZ45</f>
        <v>15.743555661844425</v>
      </c>
      <c r="AQ61" s="531">
        <f>[3]Fleisch!DB45</f>
        <v>30.363690417203447</v>
      </c>
      <c r="AR61" s="531">
        <f>[3]Fleisch!DC45</f>
        <v>23.658328138377012</v>
      </c>
      <c r="AS61" s="530">
        <f>[3]Fleisch!DE45</f>
        <v>31.805591318741953</v>
      </c>
      <c r="AT61" s="530">
        <f>[3]Fleisch!DF45</f>
        <v>20.279578322530064</v>
      </c>
      <c r="AU61" s="531">
        <f>[3]Fleisch!DH45</f>
        <v>48.881659525551264</v>
      </c>
      <c r="AV61" s="531">
        <f>[3]Fleisch!DI45</f>
        <v>42.372422414080468</v>
      </c>
      <c r="AW61" s="532"/>
      <c r="AX61" s="530">
        <f>[3]Fleisch!DK45</f>
        <v>12.643801370266859</v>
      </c>
      <c r="AY61" s="530">
        <f>[3]Fleisch!DL45</f>
        <v>16.31739553483818</v>
      </c>
      <c r="AZ61" s="531">
        <f>[3]Fleisch!DN45</f>
        <v>44.102670321860089</v>
      </c>
      <c r="BA61" s="531">
        <f>[3]Fleisch!DO45</f>
        <v>31.089709449367323</v>
      </c>
      <c r="BB61" s="530">
        <f>[3]Fleisch!DQ45</f>
        <v>21.825226286889151</v>
      </c>
      <c r="BC61" s="530">
        <f>[3]Fleisch!DR45</f>
        <v>17.303558273503555</v>
      </c>
      <c r="BD61" s="531">
        <f>[3]Fleisch!DT45</f>
        <v>18.567057429804088</v>
      </c>
      <c r="BE61" s="531">
        <f>[3]Fleisch!DU45</f>
        <v>14.200054317422103</v>
      </c>
      <c r="BF61" s="530">
        <f>[3]Fleisch!DW45</f>
        <v>33.264152262195168</v>
      </c>
      <c r="BG61" s="530">
        <f>[3]Fleisch!DX45</f>
        <v>22.640891107155195</v>
      </c>
      <c r="BH61" s="532"/>
      <c r="BI61" s="531">
        <f>[3]Fleisch!EJ45</f>
        <v>57.973578376356151</v>
      </c>
      <c r="BJ61" s="531">
        <f>[3]Fleisch!EK45</f>
        <v>20.601022761222577</v>
      </c>
      <c r="BK61" s="530">
        <f>[3]Fleisch!EM45</f>
        <v>22.161699556987514</v>
      </c>
      <c r="BL61" s="530">
        <f>[3]Fleisch!EN45</f>
        <v>8.7211034845763304</v>
      </c>
      <c r="BM61" s="531">
        <f>[3]Fleisch!EP45</f>
        <v>18.244576035097051</v>
      </c>
      <c r="BN61" s="531">
        <f>[3]Fleisch!EQ45</f>
        <v>10.544577287303031</v>
      </c>
      <c r="BO61" s="530">
        <f>[3]Fleisch!ES45</f>
        <v>23.839953161592504</v>
      </c>
      <c r="BP61" s="530">
        <f>[3]Fleisch!ET45</f>
        <v>7.9107307838649152</v>
      </c>
      <c r="BQ61" s="531"/>
      <c r="BR61" s="531">
        <f>[3]Fleisch!FN45</f>
        <v>22.609948572441922</v>
      </c>
      <c r="BS61" s="531">
        <f>[3]Fleisch!FO45</f>
        <v>17.341952735080717</v>
      </c>
      <c r="BT61" s="530">
        <f>[3]Fleisch!FQ45</f>
        <v>20.713360313417205</v>
      </c>
      <c r="BU61" s="530">
        <f>[3]Fleisch!FR45</f>
        <v>11.053842467903703</v>
      </c>
      <c r="BV61" s="531">
        <f>[3]Fleisch!FT45</f>
        <v>67.713035220281597</v>
      </c>
      <c r="BW61" s="531">
        <f>[3]Fleisch!FU45</f>
        <v>47.248934995055812</v>
      </c>
      <c r="BX61" s="530">
        <f>[3]Fleisch!FW45</f>
        <v>47.129479154436986</v>
      </c>
      <c r="BY61" s="530">
        <f>[3]Fleisch!FX45</f>
        <v>32.314662688054838</v>
      </c>
      <c r="BZ61" s="531">
        <f>[3]Fleisch!FZ45</f>
        <v>18.5756058302781</v>
      </c>
      <c r="CA61" s="531">
        <f>[3]Fleisch!GA45</f>
        <v>20.290860116544874</v>
      </c>
      <c r="CB61" s="530">
        <f>[3]Fleisch!GC45</f>
        <v>45.956538891871091</v>
      </c>
      <c r="CC61" s="530">
        <f>[3]Fleisch!GD45</f>
        <v>25.565325361759534</v>
      </c>
      <c r="CD61" s="531">
        <f>[3]Fleisch!GF45</f>
        <v>30.290412730979057</v>
      </c>
      <c r="CE61" s="531">
        <f>[3]Fleisch!GG45</f>
        <v>22.5299892982279</v>
      </c>
      <c r="CF61" s="530">
        <f>[3]Fleisch!GI45</f>
        <v>85.563812472498057</v>
      </c>
      <c r="CG61" s="530">
        <f>[3]Fleisch!GJ45</f>
        <v>62.688096769827965</v>
      </c>
      <c r="CH61" s="531">
        <f>[3]Fleisch!GL45</f>
        <v>22.056385876326619</v>
      </c>
      <c r="CI61" s="531">
        <f>[3]Fleisch!GM45</f>
        <v>11.001011175062255</v>
      </c>
      <c r="CJ61" s="436" t="str">
        <f t="shared" si="14"/>
        <v>4</v>
      </c>
      <c r="CK61" s="404" t="str">
        <f t="shared" si="28"/>
        <v>4 W 01-04/21</v>
      </c>
      <c r="CL61" s="467">
        <f>[3]Fleisch!GP45</f>
        <v>541.44650000000001</v>
      </c>
      <c r="CM61" s="467">
        <f>[3]Fleisch!GQ45</f>
        <v>12320.994500000001</v>
      </c>
      <c r="CN61" s="487"/>
      <c r="CO61" s="477">
        <f>[3]Fleisch!$AH45</f>
        <v>20.861100000000004</v>
      </c>
      <c r="CP61" s="477">
        <f>[3]Fleisch!$AM45</f>
        <v>372.1207</v>
      </c>
      <c r="CQ61" s="476">
        <f>[3]Fleisch!AS45</f>
        <v>1.4370000000000001</v>
      </c>
      <c r="CR61" s="476">
        <f>[3]Fleisch!AT45</f>
        <v>39.988599999999998</v>
      </c>
      <c r="CS61" s="477">
        <f>[3]Fleisch!AU45</f>
        <v>1.1135999999999999</v>
      </c>
      <c r="CT61" s="477">
        <f>[3]Fleisch!AV45</f>
        <v>14.016</v>
      </c>
      <c r="CU61" s="476">
        <f>[3]Fleisch!AW45</f>
        <v>2.8441999999999998</v>
      </c>
      <c r="CV61" s="476">
        <f>[3]Fleisch!AX45</f>
        <v>69.105100000000007</v>
      </c>
      <c r="CW61" s="487"/>
      <c r="CX61" s="477">
        <f>[3]Fleisch!AL45</f>
        <v>12.836399999999999</v>
      </c>
      <c r="CY61" s="477">
        <f>[3]Fleisch!AQ45</f>
        <v>216.58780000000002</v>
      </c>
      <c r="CZ61" s="476">
        <f>[3]Fleisch!AY45</f>
        <v>1.3129999999999999</v>
      </c>
      <c r="DA61" s="476">
        <f>[3]Fleisch!AZ45</f>
        <v>46.139499999999998</v>
      </c>
      <c r="DB61" s="487"/>
      <c r="DC61" s="477">
        <f>[3]Fleisch!$AI45</f>
        <v>253.32560000000004</v>
      </c>
      <c r="DD61" s="477">
        <f>[3]Fleisch!$AN45</f>
        <v>2768.1663000000012</v>
      </c>
      <c r="DE61" s="476">
        <f>[3]Fleisch!BA45</f>
        <v>11.491100000000001</v>
      </c>
      <c r="DF61" s="476">
        <f>[3]Fleisch!BB45</f>
        <v>148.7355</v>
      </c>
      <c r="DG61" s="477">
        <f>[3]Fleisch!BC45</f>
        <v>9.3387999999999991</v>
      </c>
      <c r="DH61" s="477">
        <f>[3]Fleisch!BD45</f>
        <v>94.086399999999998</v>
      </c>
      <c r="DI61" s="476">
        <f>[3]Fleisch!BE45</f>
        <v>2.6671999999999998</v>
      </c>
      <c r="DJ61" s="476">
        <f>[3]Fleisch!BF45</f>
        <v>77.938600000000008</v>
      </c>
      <c r="DK61" s="477">
        <f>[3]Fleisch!BG45</f>
        <v>14.923399999999999</v>
      </c>
      <c r="DL61" s="477">
        <f>[3]Fleisch!BH45</f>
        <v>99.187600000000003</v>
      </c>
      <c r="DM61" s="476">
        <f>[3]Fleisch!BI45</f>
        <v>140.17610000000002</v>
      </c>
      <c r="DN61" s="476">
        <f>[3]Fleisch!BJ45</f>
        <v>1540.0379</v>
      </c>
      <c r="DO61" s="477">
        <f>[3]Fleisch!BK45</f>
        <v>15.1365</v>
      </c>
      <c r="DP61" s="477">
        <f>[3]Fleisch!BL45</f>
        <v>180.46350000000001</v>
      </c>
      <c r="DQ61" s="476">
        <f>[3]Fleisch!BM45</f>
        <v>5.4370000000000003</v>
      </c>
      <c r="DR61" s="476">
        <f>[3]Fleisch!BN45</f>
        <v>142.858</v>
      </c>
      <c r="DS61" s="477">
        <f>[3]Fleisch!BO45</f>
        <v>23.922499999999996</v>
      </c>
      <c r="DT61" s="477">
        <f>[3]Fleisch!BP45</f>
        <v>179.994</v>
      </c>
      <c r="DU61" s="487"/>
      <c r="DV61" s="476">
        <f>[3]Fleisch!$AJ45</f>
        <v>74.464700000000008</v>
      </c>
      <c r="DW61" s="476">
        <f>[3]Fleisch!$AO45</f>
        <v>2267.5764000000004</v>
      </c>
      <c r="DX61" s="477">
        <f>[3]Fleisch!BQ45</f>
        <v>8.4801000000000002</v>
      </c>
      <c r="DY61" s="477">
        <f>[3]Fleisch!BR45</f>
        <v>340.2833</v>
      </c>
      <c r="DZ61" s="476">
        <f>[3]Fleisch!BS45</f>
        <v>9.8490000000000002</v>
      </c>
      <c r="EA61" s="476">
        <f>[3]Fleisch!BT45</f>
        <v>204.73540000000003</v>
      </c>
      <c r="EB61" s="477">
        <f>[3]Fleisch!BU45</f>
        <v>7.9766000000000004</v>
      </c>
      <c r="EC61" s="477">
        <f>[3]Fleisch!BV45</f>
        <v>121.21889999999999</v>
      </c>
      <c r="ED61" s="476">
        <f>[3]Fleisch!BW45</f>
        <v>11.311200000000001</v>
      </c>
      <c r="EE61" s="476">
        <f>[3]Fleisch!BX45</f>
        <v>332.12180000000001</v>
      </c>
      <c r="EF61" s="477">
        <f>[3]Fleisch!BY45</f>
        <v>14.306900000000001</v>
      </c>
      <c r="EG61" s="477">
        <f>[3]Fleisch!BZ45</f>
        <v>475.12580000000003</v>
      </c>
      <c r="EH61" s="487"/>
      <c r="EI61" s="476">
        <f>[3]Fleisch!$AK45</f>
        <v>132.85510000000002</v>
      </c>
      <c r="EJ61" s="476">
        <f>[3]Fleisch!$AP45</f>
        <v>5338.810199999999</v>
      </c>
      <c r="EK61" s="477">
        <f>[3]Fleisch!DZ45</f>
        <v>21.384</v>
      </c>
      <c r="EL61" s="477">
        <f>[3]Fleisch!EA45</f>
        <v>2062.5342000000001</v>
      </c>
      <c r="EM61" s="476">
        <f>[3]Fleisch!EB45</f>
        <v>4.9660000000000002</v>
      </c>
      <c r="EN61" s="476">
        <f>[3]Fleisch!EC45</f>
        <v>338.93359999999996</v>
      </c>
      <c r="EO61" s="477">
        <f>[3]Fleisch!ED45</f>
        <v>76.31410000000001</v>
      </c>
      <c r="EP61" s="477">
        <f>[3]Fleisch!EE45</f>
        <v>1183.0352</v>
      </c>
      <c r="EQ61" s="476">
        <f>[3]Fleisch!EF45</f>
        <v>21.35</v>
      </c>
      <c r="ER61" s="476">
        <f>[3]Fleisch!EG45</f>
        <v>982.68590000000006</v>
      </c>
      <c r="ES61" s="479"/>
      <c r="ET61" s="477">
        <f>[3]Fleisch!GR45</f>
        <v>242.7971</v>
      </c>
      <c r="EU61" s="477">
        <f>[3]Fleisch!GS45</f>
        <v>7589.5854000000027</v>
      </c>
      <c r="EV61" s="476">
        <f>[3]Fleisch!EV45</f>
        <v>11.278</v>
      </c>
      <c r="EW61" s="476">
        <f>[3]Fleisch!EW45</f>
        <v>887.34310000000016</v>
      </c>
      <c r="EX61" s="477">
        <f>[3]Fleisch!EX45</f>
        <v>7.7341000000000006</v>
      </c>
      <c r="EY61" s="477">
        <f>[3]Fleisch!EY45</f>
        <v>574.94950000000006</v>
      </c>
      <c r="EZ61" s="476">
        <f>[3]Fleisch!EZ45</f>
        <v>7.2656999999999998</v>
      </c>
      <c r="FA61" s="476">
        <f>[3]Fleisch!FA45</f>
        <v>224.506</v>
      </c>
      <c r="FB61" s="477">
        <f>[3]Fleisch!FB45</f>
        <v>16.183299999999999</v>
      </c>
      <c r="FC61" s="477">
        <f>[3]Fleisch!FC45</f>
        <v>731.17630000000031</v>
      </c>
      <c r="FD61" s="476">
        <f>[3]Fleisch!FD45</f>
        <v>6.7098000000000004</v>
      </c>
      <c r="FE61" s="476">
        <f>[3]Fleisch!FE45</f>
        <v>249.96380000000002</v>
      </c>
      <c r="FF61" s="477">
        <f>[3]Fleisch!FF45</f>
        <v>30.924200000000003</v>
      </c>
      <c r="FG61" s="477">
        <f>[3]Fleisch!FG45</f>
        <v>1077.4284000000002</v>
      </c>
      <c r="FH61" s="476">
        <f>[3]Fleisch!FH45</f>
        <v>53.029699999999998</v>
      </c>
      <c r="FI61" s="476">
        <f>[3]Fleisch!FI45</f>
        <v>803.32490000000007</v>
      </c>
      <c r="FJ61" s="477">
        <f>[3]Fleisch!FJ45</f>
        <v>18.862300000000001</v>
      </c>
      <c r="FK61" s="477">
        <f>[3]Fleisch!FK45</f>
        <v>251.97110000000001</v>
      </c>
      <c r="FL61" s="476">
        <f>[3]Fleisch!FL45</f>
        <v>30.142300000000002</v>
      </c>
      <c r="FM61" s="476">
        <f>[3]Fleisch!FM45</f>
        <v>728.85500000000002</v>
      </c>
    </row>
    <row r="62" spans="1:169" x14ac:dyDescent="0.2">
      <c r="A62" s="250"/>
      <c r="B62" s="218">
        <f t="shared" si="27"/>
        <v>44166</v>
      </c>
      <c r="C62" s="621">
        <f>[3]Fleisch!$A56</f>
        <v>43862</v>
      </c>
      <c r="D62" s="466">
        <f>[3]Fleisch!D57</f>
        <v>9.0400000000000009</v>
      </c>
      <c r="E62" s="466">
        <f>[3]Fleisch!E57</f>
        <v>8.9599999999999991</v>
      </c>
      <c r="F62" s="448">
        <f>[3]Fleisch!$J57</f>
        <v>11.08</v>
      </c>
      <c r="G62" s="448"/>
      <c r="H62" s="466">
        <f>[3]Fleisch!$L57</f>
        <v>11.440000000000001</v>
      </c>
      <c r="I62" s="466"/>
      <c r="J62" s="448"/>
      <c r="K62" s="448">
        <f>[3]Fleisch!F57</f>
        <v>15.24</v>
      </c>
      <c r="L62" s="448">
        <f>[3]Fleisch!G57</f>
        <v>14.347999999999999</v>
      </c>
      <c r="M62" s="448"/>
      <c r="N62" s="466">
        <f>[3]Fleisch!B57</f>
        <v>6.5400000000000009</v>
      </c>
      <c r="O62" s="466">
        <f>[3]Fleisch!C57</f>
        <v>4.6166666666666663</v>
      </c>
      <c r="P62" s="448"/>
      <c r="Q62" s="448">
        <f>[3]Fleisch!H57</f>
        <v>14.319999999999999</v>
      </c>
      <c r="R62" s="448">
        <f>[3]Fleisch!I57</f>
        <v>12.427999999999999</v>
      </c>
      <c r="S62" s="448"/>
      <c r="T62" s="448"/>
      <c r="U62" s="218">
        <f>[3]Fleisch!$A46</f>
        <v>44166</v>
      </c>
      <c r="V62" s="450" t="str">
        <f>'Gemüse Daten'!CZ61</f>
        <v>5 W 49-53/20</v>
      </c>
      <c r="W62" s="530">
        <f>[3]Fleisch!CA46</f>
        <v>41.401873668127536</v>
      </c>
      <c r="X62" s="530">
        <f>[3]Fleisch!CB46</f>
        <v>42.115601792677204</v>
      </c>
      <c r="Y62" s="531">
        <f>[3]Fleisch!CD46</f>
        <v>59.85996409335727</v>
      </c>
      <c r="Z62" s="531">
        <f>[3]Fleisch!CE46</f>
        <v>56.52890262641462</v>
      </c>
      <c r="AA62" s="530">
        <f>[3]Fleisch!CG46</f>
        <v>74.998157613217629</v>
      </c>
      <c r="AB62" s="530">
        <f>[3]Fleisch!CH46</f>
        <v>69.019724022510573</v>
      </c>
      <c r="AC62" s="532"/>
      <c r="AD62" s="531">
        <f>[3]Fleisch!CJ46</f>
        <v>31.812069091529224</v>
      </c>
      <c r="AE62" s="531">
        <f>[3]Fleisch!CK46</f>
        <v>40.653271063794598</v>
      </c>
      <c r="AF62" s="532"/>
      <c r="AG62" s="530">
        <f>[3]Fleisch!CM46</f>
        <v>39.759025681320047</v>
      </c>
      <c r="AH62" s="530">
        <f>[3]Fleisch!CN46</f>
        <v>39.122330757781093</v>
      </c>
      <c r="AI62" s="531">
        <f>[3]Fleisch!CP46</f>
        <v>55.626380128775494</v>
      </c>
      <c r="AJ62" s="531">
        <f>[3]Fleisch!CQ46</f>
        <v>51.893576225739103</v>
      </c>
      <c r="AK62" s="530">
        <f>[3]Fleisch!CS46</f>
        <v>74.594933105607737</v>
      </c>
      <c r="AL62" s="530">
        <f>[3]Fleisch!CT46</f>
        <v>62.494632575260113</v>
      </c>
      <c r="AM62" s="531">
        <f>[3]Fleisch!CV46</f>
        <v>40.4282736998532</v>
      </c>
      <c r="AN62" s="531">
        <f>[3]Fleisch!CW46</f>
        <v>32.327696495173321</v>
      </c>
      <c r="AO62" s="530">
        <f>[3]Fleisch!CY46</f>
        <v>22.554337190210575</v>
      </c>
      <c r="AP62" s="530">
        <f>[3]Fleisch!CZ46</f>
        <v>16.436930632174086</v>
      </c>
      <c r="AQ62" s="531">
        <f>[3]Fleisch!DB46</f>
        <v>30.444499298602622</v>
      </c>
      <c r="AR62" s="531">
        <f>[3]Fleisch!DC46</f>
        <v>23.948392833358373</v>
      </c>
      <c r="AS62" s="530">
        <f>[3]Fleisch!DE46</f>
        <v>33.210544275720864</v>
      </c>
      <c r="AT62" s="530">
        <f>[3]Fleisch!DF46</f>
        <v>21.203297431335063</v>
      </c>
      <c r="AU62" s="531">
        <f>[3]Fleisch!DH46</f>
        <v>53.066209269876168</v>
      </c>
      <c r="AV62" s="531">
        <f>[3]Fleisch!DI46</f>
        <v>44.484796942264175</v>
      </c>
      <c r="AW62" s="532"/>
      <c r="AX62" s="530">
        <f>[3]Fleisch!DK46</f>
        <v>14.287003563274061</v>
      </c>
      <c r="AY62" s="530">
        <f>[3]Fleisch!DL46</f>
        <v>17.395465806805024</v>
      </c>
      <c r="AZ62" s="531">
        <f>[3]Fleisch!DN46</f>
        <v>41.258515020013128</v>
      </c>
      <c r="BA62" s="531">
        <f>[3]Fleisch!DO46</f>
        <v>29.986738677271816</v>
      </c>
      <c r="BB62" s="530">
        <f>[3]Fleisch!DQ46</f>
        <v>20.848438116415018</v>
      </c>
      <c r="BC62" s="530">
        <f>[3]Fleisch!DR46</f>
        <v>18.082133838718047</v>
      </c>
      <c r="BD62" s="531">
        <f>[3]Fleisch!DT46</f>
        <v>16.0380519156929</v>
      </c>
      <c r="BE62" s="531">
        <f>[3]Fleisch!DU46</f>
        <v>14.945022353548557</v>
      </c>
      <c r="BF62" s="530">
        <f>[3]Fleisch!DW46</f>
        <v>30.870430734334224</v>
      </c>
      <c r="BG62" s="530">
        <f>[3]Fleisch!DX46</f>
        <v>23.669367543044565</v>
      </c>
      <c r="BH62" s="532"/>
      <c r="BI62" s="531">
        <f>[3]Fleisch!EJ46</f>
        <v>57.131856773717239</v>
      </c>
      <c r="BJ62" s="531">
        <f>[3]Fleisch!EK46</f>
        <v>21.761566676415278</v>
      </c>
      <c r="BK62" s="530">
        <f>[3]Fleisch!EM46</f>
        <v>21.345430362910886</v>
      </c>
      <c r="BL62" s="530">
        <f>[3]Fleisch!EN46</f>
        <v>8.956396602657632</v>
      </c>
      <c r="BM62" s="531">
        <f>[3]Fleisch!EP46</f>
        <v>21.204392843726524</v>
      </c>
      <c r="BN62" s="531">
        <f>[3]Fleisch!EQ46</f>
        <v>11.264310005107484</v>
      </c>
      <c r="BO62" s="530">
        <f>[3]Fleisch!ES46</f>
        <v>22.553568485248064</v>
      </c>
      <c r="BP62" s="530">
        <f>[3]Fleisch!ET46</f>
        <v>9.7077113850634564</v>
      </c>
      <c r="BQ62" s="531"/>
      <c r="BR62" s="531">
        <f>[3]Fleisch!FN46</f>
        <v>22.390868963355711</v>
      </c>
      <c r="BS62" s="531">
        <f>[3]Fleisch!FO46</f>
        <v>17.805785559268774</v>
      </c>
      <c r="BT62" s="530">
        <f>[3]Fleisch!FQ46</f>
        <v>21.787413730475844</v>
      </c>
      <c r="BU62" s="530">
        <f>[3]Fleisch!FR46</f>
        <v>11.320581065697068</v>
      </c>
      <c r="BV62" s="531">
        <f>[3]Fleisch!FT46</f>
        <v>69.389799281200951</v>
      </c>
      <c r="BW62" s="531">
        <f>[3]Fleisch!FU46</f>
        <v>49.305624214823382</v>
      </c>
      <c r="BX62" s="530">
        <f>[3]Fleisch!FW46</f>
        <v>49.933065273672874</v>
      </c>
      <c r="BY62" s="530">
        <f>[3]Fleisch!FX46</f>
        <v>33.715254610651293</v>
      </c>
      <c r="BZ62" s="531">
        <f>[3]Fleisch!FZ46</f>
        <v>18.976619418942626</v>
      </c>
      <c r="CA62" s="531">
        <f>[3]Fleisch!GA46</f>
        <v>20.949424647880065</v>
      </c>
      <c r="CB62" s="530">
        <f>[3]Fleisch!GC46</f>
        <v>40.260678862791181</v>
      </c>
      <c r="CC62" s="530">
        <f>[3]Fleisch!GD46</f>
        <v>23.412703078674674</v>
      </c>
      <c r="CD62" s="531">
        <f>[3]Fleisch!GF46</f>
        <v>35.313939544219593</v>
      </c>
      <c r="CE62" s="531">
        <f>[3]Fleisch!GG46</f>
        <v>23.21005869515723</v>
      </c>
      <c r="CF62" s="530">
        <f>[3]Fleisch!GI46</f>
        <v>86.610758099459972</v>
      </c>
      <c r="CG62" s="530">
        <f>[3]Fleisch!GJ46</f>
        <v>62.808123834392603</v>
      </c>
      <c r="CH62" s="531">
        <f>[3]Fleisch!GL46</f>
        <v>22.589771692270325</v>
      </c>
      <c r="CI62" s="531">
        <f>[3]Fleisch!GM46</f>
        <v>11.694260384883355</v>
      </c>
      <c r="CJ62" s="436" t="str">
        <f t="shared" si="14"/>
        <v>5</v>
      </c>
      <c r="CK62" s="404" t="str">
        <f t="shared" si="28"/>
        <v>5 W 49-53/20</v>
      </c>
      <c r="CL62" s="467">
        <f>[3]Fleisch!GP46</f>
        <v>696.21480000000031</v>
      </c>
      <c r="CM62" s="467">
        <f>[3]Fleisch!GQ46</f>
        <v>13967.276399999999</v>
      </c>
      <c r="CN62" s="487"/>
      <c r="CO62" s="477">
        <f>[3]Fleisch!$AH46</f>
        <v>16.590700000000002</v>
      </c>
      <c r="CP62" s="477">
        <f>[3]Fleisch!$AM46</f>
        <v>508.57889999999998</v>
      </c>
      <c r="CQ62" s="476">
        <f>[3]Fleisch!AS46</f>
        <v>2.4871000000000003</v>
      </c>
      <c r="CR62" s="476">
        <f>[3]Fleisch!AT46</f>
        <v>49.445599999999999</v>
      </c>
      <c r="CS62" s="477">
        <f>[3]Fleisch!AU46</f>
        <v>0.55700000000000005</v>
      </c>
      <c r="CT62" s="477">
        <f>[3]Fleisch!AV46</f>
        <v>28.179099999999998</v>
      </c>
      <c r="CU62" s="476">
        <f>[3]Fleisch!AW46</f>
        <v>5.0478000000000005</v>
      </c>
      <c r="CV62" s="476">
        <f>[3]Fleisch!AX46</f>
        <v>84.369200000000006</v>
      </c>
      <c r="CW62" s="487"/>
      <c r="CX62" s="477">
        <f>[3]Fleisch!AL46</f>
        <v>14.125000000000002</v>
      </c>
      <c r="CY62" s="477">
        <f>[3]Fleisch!AQ46</f>
        <v>371.26540000000006</v>
      </c>
      <c r="CZ62" s="476">
        <f>[3]Fleisch!AY46</f>
        <v>4.1047000000000002</v>
      </c>
      <c r="DA62" s="476">
        <f>[3]Fleisch!AZ46</f>
        <v>81.024100000000004</v>
      </c>
      <c r="DB62" s="487"/>
      <c r="DC62" s="477">
        <f>[3]Fleisch!$AI46</f>
        <v>299.096</v>
      </c>
      <c r="DD62" s="477">
        <f>[3]Fleisch!$AN46</f>
        <v>3286.9615999999996</v>
      </c>
      <c r="DE62" s="476">
        <f>[3]Fleisch!BA46</f>
        <v>16.926699999999997</v>
      </c>
      <c r="DF62" s="476">
        <f>[3]Fleisch!BB46</f>
        <v>223.65430000000001</v>
      </c>
      <c r="DG62" s="477">
        <f>[3]Fleisch!BC46</f>
        <v>22.814900000000002</v>
      </c>
      <c r="DH62" s="477">
        <f>[3]Fleisch!BD46</f>
        <v>203.14070000000001</v>
      </c>
      <c r="DI62" s="476">
        <f>[3]Fleisch!BE46</f>
        <v>11.2416</v>
      </c>
      <c r="DJ62" s="476">
        <f>[3]Fleisch!BF46</f>
        <v>267.2697</v>
      </c>
      <c r="DK62" s="477">
        <f>[3]Fleisch!BG46</f>
        <v>16.553900000000002</v>
      </c>
      <c r="DL62" s="477">
        <f>[3]Fleisch!BH46</f>
        <v>116.68480000000001</v>
      </c>
      <c r="DM62" s="476">
        <f>[3]Fleisch!BI46</f>
        <v>144.71119999999999</v>
      </c>
      <c r="DN62" s="476">
        <f>[3]Fleisch!BJ46</f>
        <v>1337.4702</v>
      </c>
      <c r="DO62" s="477">
        <f>[3]Fleisch!BK46</f>
        <v>16.6097</v>
      </c>
      <c r="DP62" s="477">
        <f>[3]Fleisch!BL46</f>
        <v>164.4229</v>
      </c>
      <c r="DQ62" s="476">
        <f>[3]Fleisch!BM46</f>
        <v>5.8609999999999998</v>
      </c>
      <c r="DR62" s="476">
        <f>[3]Fleisch!BN46</f>
        <v>105.658</v>
      </c>
      <c r="DS62" s="477">
        <f>[3]Fleisch!BO46</f>
        <v>27.663799999999998</v>
      </c>
      <c r="DT62" s="477">
        <f>[3]Fleisch!BP46</f>
        <v>251.68950000000001</v>
      </c>
      <c r="DU62" s="487"/>
      <c r="DV62" s="476">
        <f>[3]Fleisch!$AJ46</f>
        <v>106.35159999999999</v>
      </c>
      <c r="DW62" s="476">
        <f>[3]Fleisch!$AO46</f>
        <v>2756.2078999999999</v>
      </c>
      <c r="DX62" s="477">
        <f>[3]Fleisch!BQ46</f>
        <v>23.1248</v>
      </c>
      <c r="DY62" s="477">
        <f>[3]Fleisch!BR46</f>
        <v>498.00260000000003</v>
      </c>
      <c r="DZ62" s="476">
        <f>[3]Fleisch!BS46</f>
        <v>17.213699999999999</v>
      </c>
      <c r="EA62" s="476">
        <f>[3]Fleisch!BT46</f>
        <v>546.40100000000007</v>
      </c>
      <c r="EB62" s="477">
        <f>[3]Fleisch!BU46</f>
        <v>2.7883000000000004</v>
      </c>
      <c r="EC62" s="477">
        <f>[3]Fleisch!BV46</f>
        <v>113.3394</v>
      </c>
      <c r="ED62" s="476">
        <f>[3]Fleisch!BW46</f>
        <v>15.6523</v>
      </c>
      <c r="EE62" s="476">
        <f>[3]Fleisch!BX46</f>
        <v>327.73320000000001</v>
      </c>
      <c r="EF62" s="477">
        <f>[3]Fleisch!BY46</f>
        <v>25.217400000000001</v>
      </c>
      <c r="EG62" s="477">
        <f>[3]Fleisch!BZ46</f>
        <v>479.77020000000005</v>
      </c>
      <c r="EH62" s="487"/>
      <c r="EI62" s="476">
        <f>[3]Fleisch!$AK46</f>
        <v>177.1842</v>
      </c>
      <c r="EJ62" s="476">
        <f>[3]Fleisch!$AP46</f>
        <v>5042.8674999999994</v>
      </c>
      <c r="EK62" s="477">
        <f>[3]Fleisch!DZ46</f>
        <v>27.09</v>
      </c>
      <c r="EL62" s="477">
        <f>[3]Fleisch!EA46</f>
        <v>2089.1869999999999</v>
      </c>
      <c r="EM62" s="476">
        <f>[3]Fleisch!EB46</f>
        <v>5.2629999999999999</v>
      </c>
      <c r="EN62" s="476">
        <f>[3]Fleisch!EC46</f>
        <v>319.72050000000002</v>
      </c>
      <c r="EO62" s="477">
        <f>[3]Fleisch!ED46</f>
        <v>110.7392</v>
      </c>
      <c r="EP62" s="477">
        <f>[3]Fleisch!EE46</f>
        <v>1317.8698999999999</v>
      </c>
      <c r="EQ62" s="476">
        <f>[3]Fleisch!EF46</f>
        <v>24.268000000000001</v>
      </c>
      <c r="ER62" s="476">
        <f>[3]Fleisch!EG46</f>
        <v>637.80760000000009</v>
      </c>
      <c r="ES62" s="479"/>
      <c r="ET62" s="477">
        <f>[3]Fleisch!GR46</f>
        <v>288.42990000000003</v>
      </c>
      <c r="EU62" s="477">
        <f>[3]Fleisch!GS46</f>
        <v>9545.0504999999921</v>
      </c>
      <c r="EV62" s="476">
        <f>[3]Fleisch!EV46</f>
        <v>19.1435</v>
      </c>
      <c r="EW62" s="476">
        <f>[3]Fleisch!EW46</f>
        <v>938.83750000000009</v>
      </c>
      <c r="EX62" s="477">
        <f>[3]Fleisch!EX46</f>
        <v>8.8096000000000014</v>
      </c>
      <c r="EY62" s="477">
        <f>[3]Fleisch!EY46</f>
        <v>634.21400000000006</v>
      </c>
      <c r="EZ62" s="476">
        <f>[3]Fleisch!EZ46</f>
        <v>7.7072999999999992</v>
      </c>
      <c r="FA62" s="476">
        <f>[3]Fleisch!FA46</f>
        <v>315.93209999999999</v>
      </c>
      <c r="FB62" s="477">
        <f>[3]Fleisch!FB46</f>
        <v>17.4588</v>
      </c>
      <c r="FC62" s="477">
        <f>[3]Fleisch!FC46</f>
        <v>943.32659999999987</v>
      </c>
      <c r="FD62" s="476">
        <f>[3]Fleisch!FD46</f>
        <v>7.8098999999999998</v>
      </c>
      <c r="FE62" s="476">
        <f>[3]Fleisch!FE46</f>
        <v>252.00220000000002</v>
      </c>
      <c r="FF62" s="477">
        <f>[3]Fleisch!FF46</f>
        <v>41.357400000000005</v>
      </c>
      <c r="FG62" s="477">
        <f>[3]Fleisch!FG46</f>
        <v>1678.8198</v>
      </c>
      <c r="FH62" s="476">
        <f>[3]Fleisch!FH46</f>
        <v>46.781300000000002</v>
      </c>
      <c r="FI62" s="476">
        <f>[3]Fleisch!FI46</f>
        <v>1062.4897000000001</v>
      </c>
      <c r="FJ62" s="477">
        <f>[3]Fleisch!FJ46</f>
        <v>22.0169</v>
      </c>
      <c r="FK62" s="477">
        <f>[3]Fleisch!FK46</f>
        <v>304.72309999999999</v>
      </c>
      <c r="FL62" s="476">
        <f>[3]Fleisch!FL46</f>
        <v>32.938000000000002</v>
      </c>
      <c r="FM62" s="476">
        <f>[3]Fleisch!FM46</f>
        <v>749.21400000000017</v>
      </c>
    </row>
    <row r="63" spans="1:169" x14ac:dyDescent="0.2">
      <c r="A63" s="250"/>
      <c r="B63" s="218">
        <f t="shared" si="27"/>
        <v>44136</v>
      </c>
      <c r="C63" s="621">
        <f>[3]Fleisch!$A57</f>
        <v>43831</v>
      </c>
      <c r="D63" s="466">
        <f>[3]Fleisch!D58</f>
        <v>9.2249999999999996</v>
      </c>
      <c r="E63" s="466">
        <f>[3]Fleisch!E58</f>
        <v>9.2100000000000009</v>
      </c>
      <c r="F63" s="448">
        <f>[3]Fleisch!$J58</f>
        <v>11.325000000000001</v>
      </c>
      <c r="G63" s="448"/>
      <c r="H63" s="466">
        <f>[3]Fleisch!$L58</f>
        <v>12.149999999999999</v>
      </c>
      <c r="I63" s="466"/>
      <c r="J63" s="448"/>
      <c r="K63" s="448">
        <f>[3]Fleisch!F58</f>
        <v>15.875</v>
      </c>
      <c r="L63" s="448">
        <f>[3]Fleisch!G58</f>
        <v>15.079999999999998</v>
      </c>
      <c r="M63" s="448"/>
      <c r="N63" s="466">
        <f>[3]Fleisch!B58</f>
        <v>6.5</v>
      </c>
      <c r="O63" s="466">
        <f>[3]Fleisch!C58</f>
        <v>4.6500000953674299</v>
      </c>
      <c r="P63" s="448"/>
      <c r="Q63" s="448">
        <f>[3]Fleisch!H58</f>
        <v>13.95</v>
      </c>
      <c r="R63" s="448">
        <f>[3]Fleisch!I58</f>
        <v>12.073333333333332</v>
      </c>
      <c r="S63" s="448"/>
      <c r="T63" s="448"/>
      <c r="U63" s="218">
        <f>[3]Fleisch!$A47</f>
        <v>44136</v>
      </c>
      <c r="V63" s="450" t="str">
        <f>'Gemüse Daten'!CZ62</f>
        <v>4 W 45-48/20</v>
      </c>
      <c r="W63" s="530">
        <f>[3]Fleisch!CA47</f>
        <v>45.141860059326469</v>
      </c>
      <c r="X63" s="530">
        <f>[3]Fleisch!CB47</f>
        <v>44.550494045282029</v>
      </c>
      <c r="Y63" s="531">
        <f>[3]Fleisch!CD47</f>
        <v>33.465014749262536</v>
      </c>
      <c r="Z63" s="531">
        <f>[3]Fleisch!CE47</f>
        <v>51.035521377966603</v>
      </c>
      <c r="AA63" s="530">
        <f>[3]Fleisch!CG47</f>
        <v>79.096313771748754</v>
      </c>
      <c r="AB63" s="530">
        <f>[3]Fleisch!CH47</f>
        <v>69.2036953975947</v>
      </c>
      <c r="AC63" s="532"/>
      <c r="AD63" s="531">
        <f>[3]Fleisch!CJ47</f>
        <v>68.237804878048777</v>
      </c>
      <c r="AE63" s="531">
        <f>[3]Fleisch!CK47</f>
        <v>44.127448647219317</v>
      </c>
      <c r="AF63" s="532"/>
      <c r="AG63" s="530">
        <f>[3]Fleisch!CM47</f>
        <v>32.441646860474648</v>
      </c>
      <c r="AH63" s="530">
        <f>[3]Fleisch!CN47</f>
        <v>33.456540226417872</v>
      </c>
      <c r="AI63" s="531">
        <f>[3]Fleisch!CP47</f>
        <v>56.569707705934455</v>
      </c>
      <c r="AJ63" s="531">
        <f>[3]Fleisch!CQ47</f>
        <v>55.252415701822429</v>
      </c>
      <c r="AK63" s="530">
        <f>[3]Fleisch!CS47</f>
        <v>44.685913696788241</v>
      </c>
      <c r="AL63" s="530">
        <f>[3]Fleisch!CT47</f>
        <v>58.606316765188417</v>
      </c>
      <c r="AM63" s="531">
        <f>[3]Fleisch!CV47</f>
        <v>43.227196396926253</v>
      </c>
      <c r="AN63" s="531">
        <f>[3]Fleisch!CW47</f>
        <v>32.891058299452638</v>
      </c>
      <c r="AO63" s="530">
        <f>[3]Fleisch!CY47</f>
        <v>23.047340439644689</v>
      </c>
      <c r="AP63" s="530">
        <f>[3]Fleisch!CZ47</f>
        <v>15.5457264203409</v>
      </c>
      <c r="AQ63" s="531">
        <f>[3]Fleisch!DB47</f>
        <v>29.649098281584671</v>
      </c>
      <c r="AR63" s="531">
        <f>[3]Fleisch!DC47</f>
        <v>24.746047504623508</v>
      </c>
      <c r="AS63" s="530">
        <f>[3]Fleisch!DE47</f>
        <v>31.355568673750494</v>
      </c>
      <c r="AT63" s="530">
        <f>[3]Fleisch!DF47</f>
        <v>19.956233327825121</v>
      </c>
      <c r="AU63" s="531">
        <f>[3]Fleisch!DH47</f>
        <v>55.004152067371905</v>
      </c>
      <c r="AV63" s="531">
        <f>[3]Fleisch!DI47</f>
        <v>43.410811361626735</v>
      </c>
      <c r="AW63" s="532"/>
      <c r="AX63" s="530">
        <f>[3]Fleisch!DK47</f>
        <v>11.553647938714024</v>
      </c>
      <c r="AY63" s="530">
        <f>[3]Fleisch!DL47</f>
        <v>16.348870201384866</v>
      </c>
      <c r="AZ63" s="531">
        <f>[3]Fleisch!DN47</f>
        <v>42.23368894625942</v>
      </c>
      <c r="BA63" s="531">
        <f>[3]Fleisch!DO47</f>
        <v>31.8520931501833</v>
      </c>
      <c r="BB63" s="530">
        <f>[3]Fleisch!DQ47</f>
        <v>17.94649500685334</v>
      </c>
      <c r="BC63" s="530">
        <f>[3]Fleisch!DR47</f>
        <v>18.095151198326306</v>
      </c>
      <c r="BD63" s="531">
        <f>[3]Fleisch!DT47</f>
        <v>23.141512879288239</v>
      </c>
      <c r="BE63" s="531">
        <f>[3]Fleisch!DU47</f>
        <v>14.351913984454765</v>
      </c>
      <c r="BF63" s="530">
        <f>[3]Fleisch!DW47</f>
        <v>29.106590452956237</v>
      </c>
      <c r="BG63" s="530">
        <f>[3]Fleisch!DX47</f>
        <v>23.380407429418415</v>
      </c>
      <c r="BH63" s="532"/>
      <c r="BI63" s="531">
        <f>[3]Fleisch!EJ47</f>
        <v>57.927190043082817</v>
      </c>
      <c r="BJ63" s="531">
        <f>[3]Fleisch!EK47</f>
        <v>21.023634679343626</v>
      </c>
      <c r="BK63" s="530">
        <f>[3]Fleisch!EM47</f>
        <v>20.349052957093157</v>
      </c>
      <c r="BL63" s="530">
        <f>[3]Fleisch!EN47</f>
        <v>9.7866462509875962</v>
      </c>
      <c r="BM63" s="531">
        <f>[3]Fleisch!EP47</f>
        <v>17.459462051463646</v>
      </c>
      <c r="BN63" s="531">
        <f>[3]Fleisch!EQ47</f>
        <v>10.727067733715517</v>
      </c>
      <c r="BO63" s="530">
        <f>[3]Fleisch!ES47</f>
        <v>21.756878549184833</v>
      </c>
      <c r="BP63" s="530">
        <f>[3]Fleisch!ET47</f>
        <v>9.0241813529360861</v>
      </c>
      <c r="BQ63" s="531"/>
      <c r="BR63" s="531">
        <f>[3]Fleisch!FN47</f>
        <v>22.024045542382623</v>
      </c>
      <c r="BS63" s="531">
        <f>[3]Fleisch!FO47</f>
        <v>17.546922894996197</v>
      </c>
      <c r="BT63" s="530">
        <f>[3]Fleisch!FQ47</f>
        <v>21.268385356554667</v>
      </c>
      <c r="BU63" s="530">
        <f>[3]Fleisch!FR47</f>
        <v>11.302229750145971</v>
      </c>
      <c r="BV63" s="531">
        <f>[3]Fleisch!FT47</f>
        <v>68.054019555283261</v>
      </c>
      <c r="BW63" s="531">
        <f>[3]Fleisch!FU47</f>
        <v>48.427078638059911</v>
      </c>
      <c r="BX63" s="530">
        <f>[3]Fleisch!FW47</f>
        <v>51.623894068048209</v>
      </c>
      <c r="BY63" s="530">
        <f>[3]Fleisch!FX47</f>
        <v>32.277837454718139</v>
      </c>
      <c r="BZ63" s="531">
        <f>[3]Fleisch!FZ47</f>
        <v>25.257384104872358</v>
      </c>
      <c r="CA63" s="531">
        <f>[3]Fleisch!GA47</f>
        <v>20.225952077605495</v>
      </c>
      <c r="CB63" s="530">
        <f>[3]Fleisch!GC47</f>
        <v>32.019384401314682</v>
      </c>
      <c r="CC63" s="530">
        <f>[3]Fleisch!GD47</f>
        <v>22.774290545741742</v>
      </c>
      <c r="CD63" s="531">
        <f>[3]Fleisch!GF47</f>
        <v>33.869173505108428</v>
      </c>
      <c r="CE63" s="531">
        <f>[3]Fleisch!GG47</f>
        <v>22.83072291531321</v>
      </c>
      <c r="CF63" s="530">
        <f>[3]Fleisch!GI47</f>
        <v>84.193304209413384</v>
      </c>
      <c r="CG63" s="530">
        <f>[3]Fleisch!GJ47</f>
        <v>63.510614872673074</v>
      </c>
      <c r="CH63" s="531">
        <f>[3]Fleisch!GL47</f>
        <v>20.90628414543686</v>
      </c>
      <c r="CI63" s="531">
        <f>[3]Fleisch!GM47</f>
        <v>11.559625467518034</v>
      </c>
      <c r="CJ63" s="436" t="str">
        <f t="shared" si="14"/>
        <v>4</v>
      </c>
      <c r="CK63" s="404" t="str">
        <f t="shared" si="28"/>
        <v>4 W 45-48/20</v>
      </c>
      <c r="CL63" s="467">
        <f>[3]Fleisch!GP47</f>
        <v>509.76910000000021</v>
      </c>
      <c r="CM63" s="467">
        <f>[3]Fleisch!GQ47</f>
        <v>10886.949000000006</v>
      </c>
      <c r="CN63" s="487"/>
      <c r="CO63" s="477">
        <f>[3]Fleisch!$AH47</f>
        <v>15.831199999999999</v>
      </c>
      <c r="CP63" s="477">
        <f>[3]Fleisch!$AM47</f>
        <v>321.51630000000006</v>
      </c>
      <c r="CQ63" s="476">
        <f>[3]Fleisch!AS47</f>
        <v>1.1462000000000001</v>
      </c>
      <c r="CR63" s="476">
        <f>[3]Fleisch!AT47</f>
        <v>30.564</v>
      </c>
      <c r="CS63" s="477">
        <f>[3]Fleisch!AU47</f>
        <v>1.6950000000000001</v>
      </c>
      <c r="CT63" s="477">
        <f>[3]Fleisch!AV47</f>
        <v>17.347300000000001</v>
      </c>
      <c r="CU63" s="476">
        <f>[3]Fleisch!AW47</f>
        <v>3.391</v>
      </c>
      <c r="CV63" s="476">
        <f>[3]Fleisch!AX47</f>
        <v>57.298300000000005</v>
      </c>
      <c r="CW63" s="487"/>
      <c r="CX63" s="477">
        <f>[3]Fleisch!AL47</f>
        <v>16.537700000000001</v>
      </c>
      <c r="CY63" s="477">
        <f>[3]Fleisch!AQ47</f>
        <v>232.30070000000001</v>
      </c>
      <c r="CZ63" s="476">
        <f>[3]Fleisch!AY47</f>
        <v>0.49199999999999999</v>
      </c>
      <c r="DA63" s="476">
        <f>[3]Fleisch!AZ47</f>
        <v>41.599499999999999</v>
      </c>
      <c r="DB63" s="487"/>
      <c r="DC63" s="477">
        <f>[3]Fleisch!$AI47</f>
        <v>219.95609999999999</v>
      </c>
      <c r="DD63" s="477">
        <f>[3]Fleisch!$AN47</f>
        <v>2521.0504000000005</v>
      </c>
      <c r="DE63" s="476">
        <f>[3]Fleisch!BA47</f>
        <v>17.082199999999997</v>
      </c>
      <c r="DF63" s="476">
        <f>[3]Fleisch!BB47</f>
        <v>168.74110000000002</v>
      </c>
      <c r="DG63" s="477">
        <f>[3]Fleisch!BC47</f>
        <v>7.9030000000000005</v>
      </c>
      <c r="DH63" s="477">
        <f>[3]Fleisch!BD47</f>
        <v>83.536799999999999</v>
      </c>
      <c r="DI63" s="476">
        <f>[3]Fleisch!BE47</f>
        <v>14.428199999999999</v>
      </c>
      <c r="DJ63" s="476">
        <f>[3]Fleisch!BF47</f>
        <v>105.5097</v>
      </c>
      <c r="DK63" s="477">
        <f>[3]Fleisch!BG47</f>
        <v>12.9223</v>
      </c>
      <c r="DL63" s="477">
        <f>[3]Fleisch!BH47</f>
        <v>89.210100000000011</v>
      </c>
      <c r="DM63" s="476">
        <f>[3]Fleisch!BI47</f>
        <v>109.30190000000002</v>
      </c>
      <c r="DN63" s="476">
        <f>[3]Fleisch!BJ47</f>
        <v>1314.6087</v>
      </c>
      <c r="DO63" s="477">
        <f>[3]Fleisch!BK47</f>
        <v>12.232200000000001</v>
      </c>
      <c r="DP63" s="477">
        <f>[3]Fleisch!BL47</f>
        <v>136.58459999999999</v>
      </c>
      <c r="DQ63" s="476">
        <f>[3]Fleisch!BM47</f>
        <v>5.0819999999999999</v>
      </c>
      <c r="DR63" s="476">
        <f>[3]Fleisch!BN47</f>
        <v>127.083</v>
      </c>
      <c r="DS63" s="477">
        <f>[3]Fleisch!BO47</f>
        <v>17.8947</v>
      </c>
      <c r="DT63" s="477">
        <f>[3]Fleisch!BP47</f>
        <v>152.10849999999999</v>
      </c>
      <c r="DU63" s="487"/>
      <c r="DV63" s="476">
        <f>[3]Fleisch!$AJ47</f>
        <v>70.366499999999988</v>
      </c>
      <c r="DW63" s="476">
        <f>[3]Fleisch!$AO47</f>
        <v>2045.3234999999995</v>
      </c>
      <c r="DX63" s="477">
        <f>[3]Fleisch!BQ47</f>
        <v>6.6051000000000002</v>
      </c>
      <c r="DY63" s="477">
        <f>[3]Fleisch!BR47</f>
        <v>314.87470000000002</v>
      </c>
      <c r="DZ63" s="476">
        <f>[3]Fleisch!BS47</f>
        <v>10.5358</v>
      </c>
      <c r="EA63" s="476">
        <f>[3]Fleisch!BT47</f>
        <v>171.49510000000001</v>
      </c>
      <c r="EB63" s="477">
        <f>[3]Fleisch!BU47</f>
        <v>2.0428000000000002</v>
      </c>
      <c r="EC63" s="477">
        <f>[3]Fleisch!BV47</f>
        <v>93.159099999999995</v>
      </c>
      <c r="ED63" s="476">
        <f>[3]Fleisch!BW47</f>
        <v>12.8695</v>
      </c>
      <c r="EE63" s="476">
        <f>[3]Fleisch!BX47</f>
        <v>343.50069999999994</v>
      </c>
      <c r="EF63" s="477">
        <f>[3]Fleisch!BY47</f>
        <v>14.100700000000002</v>
      </c>
      <c r="EG63" s="477">
        <f>[3]Fleisch!BZ47</f>
        <v>399.12680000000006</v>
      </c>
      <c r="EH63" s="487"/>
      <c r="EI63" s="476">
        <f>[3]Fleisch!$AK47</f>
        <v>130.35400000000001</v>
      </c>
      <c r="EJ63" s="476">
        <f>[3]Fleisch!$AP47</f>
        <v>4388.0838000000012</v>
      </c>
      <c r="EK63" s="477">
        <f>[3]Fleisch!DZ47</f>
        <v>20.89</v>
      </c>
      <c r="EL63" s="477">
        <f>[3]Fleisch!EA47</f>
        <v>1751.6928999999998</v>
      </c>
      <c r="EM63" s="476">
        <f>[3]Fleisch!EB47</f>
        <v>5.1740000000000004</v>
      </c>
      <c r="EN63" s="476">
        <f>[3]Fleisch!EC47</f>
        <v>249.08959999999999</v>
      </c>
      <c r="EO63" s="477">
        <f>[3]Fleisch!ED47</f>
        <v>67.775999999999996</v>
      </c>
      <c r="EP63" s="477">
        <f>[3]Fleisch!EE47</f>
        <v>1071.741</v>
      </c>
      <c r="EQ63" s="476">
        <f>[3]Fleisch!EF47</f>
        <v>27.295000000000002</v>
      </c>
      <c r="ER63" s="476">
        <f>[3]Fleisch!EG47</f>
        <v>679.52359999999999</v>
      </c>
      <c r="ES63" s="479"/>
      <c r="ET63" s="477">
        <f>[3]Fleisch!GR47</f>
        <v>245.667</v>
      </c>
      <c r="EU63" s="477">
        <f>[3]Fleisch!GS47</f>
        <v>7625.3717000000024</v>
      </c>
      <c r="EV63" s="476">
        <f>[3]Fleisch!EV47</f>
        <v>9.5734999999999992</v>
      </c>
      <c r="EW63" s="476">
        <f>[3]Fleisch!EW47</f>
        <v>797.02350000000001</v>
      </c>
      <c r="EX63" s="477">
        <f>[3]Fleisch!EX47</f>
        <v>7.7113000000000005</v>
      </c>
      <c r="EY63" s="477">
        <f>[3]Fleisch!EY47</f>
        <v>557.98180000000002</v>
      </c>
      <c r="EZ63" s="476">
        <f>[3]Fleisch!EZ47</f>
        <v>7.8341999999999992</v>
      </c>
      <c r="FA63" s="476">
        <f>[3]Fleisch!FA47</f>
        <v>218.52650000000003</v>
      </c>
      <c r="FB63" s="477">
        <f>[3]Fleisch!FB47</f>
        <v>11.7887</v>
      </c>
      <c r="FC63" s="477">
        <f>[3]Fleisch!FC47</f>
        <v>734.51039999999989</v>
      </c>
      <c r="FD63" s="476">
        <f>[3]Fleisch!FD47</f>
        <v>3.0436999999999999</v>
      </c>
      <c r="FE63" s="476">
        <f>[3]Fleisch!FE47</f>
        <v>255.40460000000002</v>
      </c>
      <c r="FF63" s="477">
        <f>[3]Fleisch!FF47</f>
        <v>45.851300000000002</v>
      </c>
      <c r="FG63" s="477">
        <f>[3]Fleisch!FG47</f>
        <v>1358.8332</v>
      </c>
      <c r="FH63" s="476">
        <f>[3]Fleisch!FH47</f>
        <v>38.593100000000007</v>
      </c>
      <c r="FI63" s="476">
        <f>[3]Fleisch!FI47</f>
        <v>781.33079999999995</v>
      </c>
      <c r="FJ63" s="477">
        <f>[3]Fleisch!FJ47</f>
        <v>17.213799999999999</v>
      </c>
      <c r="FK63" s="477">
        <f>[3]Fleisch!FK47</f>
        <v>226.9787</v>
      </c>
      <c r="FL63" s="476">
        <f>[3]Fleisch!FL47</f>
        <v>32.489699999999999</v>
      </c>
      <c r="FM63" s="476">
        <f>[3]Fleisch!FM47</f>
        <v>660.16170000000011</v>
      </c>
    </row>
    <row r="64" spans="1:169" x14ac:dyDescent="0.2">
      <c r="A64" s="250"/>
      <c r="B64" s="218">
        <f t="shared" si="27"/>
        <v>44105</v>
      </c>
      <c r="C64" s="621">
        <f>[3]Fleisch!$A58</f>
        <v>43800</v>
      </c>
      <c r="D64" s="466">
        <f>[3]Fleisch!D59</f>
        <v>9.620000000000001</v>
      </c>
      <c r="E64" s="466">
        <f>[3]Fleisch!E59</f>
        <v>9.4819999999999993</v>
      </c>
      <c r="F64" s="448">
        <f>[3]Fleisch!$J59</f>
        <v>11.7</v>
      </c>
      <c r="G64" s="448"/>
      <c r="H64" s="466">
        <f>[3]Fleisch!$L59</f>
        <v>12.620000000000001</v>
      </c>
      <c r="I64" s="466"/>
      <c r="J64" s="448"/>
      <c r="K64" s="448">
        <f>[3]Fleisch!F59</f>
        <v>16.5</v>
      </c>
      <c r="L64" s="448">
        <f>[3]Fleisch!G59</f>
        <v>15.719999999999999</v>
      </c>
      <c r="M64" s="448"/>
      <c r="N64" s="466">
        <f>[3]Fleisch!B59</f>
        <v>6.44</v>
      </c>
      <c r="O64" s="466">
        <f>[3]Fleisch!C59</f>
        <v>4.6100001335144025</v>
      </c>
      <c r="P64" s="448"/>
      <c r="Q64" s="448">
        <f>[3]Fleisch!H59</f>
        <v>13.559999999999999</v>
      </c>
      <c r="R64" s="448">
        <f>[3]Fleisch!I59</f>
        <v>11.86</v>
      </c>
      <c r="S64" s="448"/>
      <c r="T64" s="448"/>
      <c r="U64" s="218">
        <f>[3]Fleisch!$A48</f>
        <v>44105</v>
      </c>
      <c r="V64" s="450" t="str">
        <f>'Gemüse Daten'!CZ63</f>
        <v>4 W 41-44/20</v>
      </c>
      <c r="W64" s="530">
        <f>[3]Fleisch!CA48</f>
        <v>50.375</v>
      </c>
      <c r="X64" s="530">
        <f>[3]Fleisch!CB48</f>
        <v>48.046343407774231</v>
      </c>
      <c r="Y64" s="531">
        <f>[3]Fleisch!CD48</f>
        <v>60.539285714285711</v>
      </c>
      <c r="Z64" s="531">
        <f>[3]Fleisch!CE48</f>
        <v>62.561610830656264</v>
      </c>
      <c r="AA64" s="530">
        <f>[3]Fleisch!CG48</f>
        <v>72.183291396384959</v>
      </c>
      <c r="AB64" s="530">
        <f>[3]Fleisch!CH48</f>
        <v>70.177769020879239</v>
      </c>
      <c r="AC64" s="532"/>
      <c r="AD64" s="531">
        <f>[3]Fleisch!CJ48</f>
        <v>51.784138655462186</v>
      </c>
      <c r="AE64" s="531">
        <f>[3]Fleisch!CK48</f>
        <v>43.281064564888794</v>
      </c>
      <c r="AF64" s="532"/>
      <c r="AG64" s="530">
        <f>[3]Fleisch!CM48</f>
        <v>32.466836102824772</v>
      </c>
      <c r="AH64" s="530">
        <f>[3]Fleisch!CN48</f>
        <v>36.88087796643503</v>
      </c>
      <c r="AI64" s="531">
        <f>[3]Fleisch!CP48</f>
        <v>63.245412928035158</v>
      </c>
      <c r="AJ64" s="531">
        <f>[3]Fleisch!CQ48</f>
        <v>49.194156045115484</v>
      </c>
      <c r="AK64" s="530">
        <f>[3]Fleisch!CS48</f>
        <v>52.595445248343864</v>
      </c>
      <c r="AL64" s="530">
        <f>[3]Fleisch!CT48</f>
        <v>63.16009415760189</v>
      </c>
      <c r="AM64" s="531">
        <f>[3]Fleisch!CV48</f>
        <v>34.283741484072912</v>
      </c>
      <c r="AN64" s="531">
        <f>[3]Fleisch!CW48</f>
        <v>32.719214992169483</v>
      </c>
      <c r="AO64" s="530">
        <f>[3]Fleisch!CY48</f>
        <v>23.498729164776297</v>
      </c>
      <c r="AP64" s="530">
        <f>[3]Fleisch!CZ48</f>
        <v>15.871591473022358</v>
      </c>
      <c r="AQ64" s="531">
        <f>[3]Fleisch!DB48</f>
        <v>29.05783747440482</v>
      </c>
      <c r="AR64" s="531">
        <f>[3]Fleisch!DC48</f>
        <v>23.771620538204129</v>
      </c>
      <c r="AS64" s="530">
        <f>[3]Fleisch!DE48</f>
        <v>31.92138991740245</v>
      </c>
      <c r="AT64" s="530">
        <f>[3]Fleisch!DF48</f>
        <v>20.000174825174824</v>
      </c>
      <c r="AU64" s="531">
        <f>[3]Fleisch!DH48</f>
        <v>56.090960649445719</v>
      </c>
      <c r="AV64" s="531">
        <f>[3]Fleisch!DI48</f>
        <v>45.665095857628081</v>
      </c>
      <c r="AW64" s="532"/>
      <c r="AX64" s="530">
        <f>[3]Fleisch!DK48</f>
        <v>21.173485785634181</v>
      </c>
      <c r="AY64" s="530">
        <f>[3]Fleisch!DL48</f>
        <v>17.169773031323384</v>
      </c>
      <c r="AZ64" s="531">
        <f>[3]Fleisch!DN48</f>
        <v>49.635064012675052</v>
      </c>
      <c r="BA64" s="531">
        <f>[3]Fleisch!DO48</f>
        <v>34.842091310445738</v>
      </c>
      <c r="BB64" s="530">
        <f>[3]Fleisch!DQ48</f>
        <v>26.284686536485097</v>
      </c>
      <c r="BC64" s="530">
        <f>[3]Fleisch!DR48</f>
        <v>19.586005516321645</v>
      </c>
      <c r="BD64" s="531">
        <f>[3]Fleisch!DT48</f>
        <v>18.918207736500744</v>
      </c>
      <c r="BE64" s="531">
        <f>[3]Fleisch!DU48</f>
        <v>14.691291201470122</v>
      </c>
      <c r="BF64" s="530">
        <f>[3]Fleisch!DW48</f>
        <v>28.670956502536484</v>
      </c>
      <c r="BG64" s="530">
        <f>[3]Fleisch!DX48</f>
        <v>23.435098396848982</v>
      </c>
      <c r="BH64" s="532"/>
      <c r="BI64" s="531">
        <f>[3]Fleisch!EJ48</f>
        <v>57.405302147882402</v>
      </c>
      <c r="BJ64" s="531">
        <f>[3]Fleisch!EK48</f>
        <v>21.116832152596974</v>
      </c>
      <c r="BK64" s="530">
        <f>[3]Fleisch!EM48</f>
        <v>20.771857592637442</v>
      </c>
      <c r="BL64" s="530">
        <f>[3]Fleisch!EN48</f>
        <v>9.3712222713348616</v>
      </c>
      <c r="BM64" s="531">
        <f>[3]Fleisch!EP48</f>
        <v>17.619575755877488</v>
      </c>
      <c r="BN64" s="531">
        <f>[3]Fleisch!EQ48</f>
        <v>10.561850549142216</v>
      </c>
      <c r="BO64" s="530">
        <f>[3]Fleisch!ES48</f>
        <v>21.237401499135114</v>
      </c>
      <c r="BP64" s="530">
        <f>[3]Fleisch!ET48</f>
        <v>8.5088231617078041</v>
      </c>
      <c r="BQ64" s="531"/>
      <c r="BR64" s="531">
        <f>[3]Fleisch!FN48</f>
        <v>28.086583728990128</v>
      </c>
      <c r="BS64" s="531">
        <f>[3]Fleisch!FO48</f>
        <v>17.36304924578122</v>
      </c>
      <c r="BT64" s="530">
        <f>[3]Fleisch!FQ48</f>
        <v>20.085457125217975</v>
      </c>
      <c r="BU64" s="530">
        <f>[3]Fleisch!FR48</f>
        <v>10.904374397390809</v>
      </c>
      <c r="BV64" s="531">
        <f>[3]Fleisch!FT48</f>
        <v>73.839559248554906</v>
      </c>
      <c r="BW64" s="531">
        <f>[3]Fleisch!FU48</f>
        <v>45.94845145745456</v>
      </c>
      <c r="BX64" s="530">
        <f>[3]Fleisch!FW48</f>
        <v>49.035607473868104</v>
      </c>
      <c r="BY64" s="530">
        <f>[3]Fleisch!FX48</f>
        <v>32.734995544536183</v>
      </c>
      <c r="BZ64" s="531">
        <f>[3]Fleisch!FZ48</f>
        <v>23.530086244584876</v>
      </c>
      <c r="CA64" s="531">
        <f>[3]Fleisch!GA48</f>
        <v>20.568762514295752</v>
      </c>
      <c r="CB64" s="530">
        <f>[3]Fleisch!GC48</f>
        <v>44.924086447836373</v>
      </c>
      <c r="CC64" s="530">
        <f>[3]Fleisch!GD48</f>
        <v>24.630968763705987</v>
      </c>
      <c r="CD64" s="531">
        <f>[3]Fleisch!GF48</f>
        <v>35.772583120204601</v>
      </c>
      <c r="CE64" s="531">
        <f>[3]Fleisch!GG48</f>
        <v>22.734568048360956</v>
      </c>
      <c r="CF64" s="530">
        <f>[3]Fleisch!GI48</f>
        <v>86.714164268388757</v>
      </c>
      <c r="CG64" s="530">
        <f>[3]Fleisch!GJ48</f>
        <v>65.440801356143922</v>
      </c>
      <c r="CH64" s="531">
        <f>[3]Fleisch!GL48</f>
        <v>22.588020101834939</v>
      </c>
      <c r="CI64" s="531">
        <f>[3]Fleisch!GM48</f>
        <v>11.175865810704805</v>
      </c>
      <c r="CJ64" s="436" t="str">
        <f t="shared" si="14"/>
        <v>4</v>
      </c>
      <c r="CK64" s="404" t="str">
        <f t="shared" si="28"/>
        <v>4 W 41-44/20</v>
      </c>
      <c r="CL64" s="467">
        <f>[3]Fleisch!GP48</f>
        <v>434.97359999999998</v>
      </c>
      <c r="CM64" s="467">
        <f>[3]Fleisch!GQ48</f>
        <v>10200.471199999998</v>
      </c>
      <c r="CN64" s="487"/>
      <c r="CO64" s="477">
        <f>[3]Fleisch!$AH48</f>
        <v>8.5911000000000008</v>
      </c>
      <c r="CP64" s="477">
        <f>[3]Fleisch!$AM48</f>
        <v>290.73780000000005</v>
      </c>
      <c r="CQ64" s="476">
        <f>[3]Fleisch!AS48</f>
        <v>0.56000000000000005</v>
      </c>
      <c r="CR64" s="476">
        <f>[3]Fleisch!AT48</f>
        <v>27.220700000000001</v>
      </c>
      <c r="CS64" s="477">
        <f>[3]Fleisch!AU48</f>
        <v>0.56000000000000005</v>
      </c>
      <c r="CT64" s="477">
        <f>[3]Fleisch!AV48</f>
        <v>8.7159999999999993</v>
      </c>
      <c r="CU64" s="476">
        <f>[3]Fleisch!AW48</f>
        <v>4.3319000000000001</v>
      </c>
      <c r="CV64" s="476">
        <f>[3]Fleisch!AX48</f>
        <v>50.246099999999998</v>
      </c>
      <c r="CW64" s="487"/>
      <c r="CX64" s="477">
        <f>[3]Fleisch!AL48</f>
        <v>4.7748999999999997</v>
      </c>
      <c r="CY64" s="477">
        <f>[3]Fleisch!AQ48</f>
        <v>185.0274</v>
      </c>
      <c r="CZ64" s="476">
        <f>[3]Fleisch!AY48</f>
        <v>0.95200000000000007</v>
      </c>
      <c r="DA64" s="476">
        <f>[3]Fleisch!AZ48</f>
        <v>46.31</v>
      </c>
      <c r="DB64" s="487"/>
      <c r="DC64" s="477">
        <f>[3]Fleisch!$AI48</f>
        <v>184.14939999999999</v>
      </c>
      <c r="DD64" s="477">
        <f>[3]Fleisch!$AN48</f>
        <v>2245.6934000000001</v>
      </c>
      <c r="DE64" s="476">
        <f>[3]Fleisch!BA48</f>
        <v>9.2857000000000003</v>
      </c>
      <c r="DF64" s="476">
        <f>[3]Fleisch!BB48</f>
        <v>122.032</v>
      </c>
      <c r="DG64" s="477">
        <f>[3]Fleisch!BC48</f>
        <v>8.1914999999999996</v>
      </c>
      <c r="DH64" s="477">
        <f>[3]Fleisch!BD48</f>
        <v>90.798100000000005</v>
      </c>
      <c r="DI64" s="476">
        <f>[3]Fleisch!BE48</f>
        <v>3.2757000000000001</v>
      </c>
      <c r="DJ64" s="476">
        <f>[3]Fleisch!BF48</f>
        <v>83.859399999999994</v>
      </c>
      <c r="DK64" s="477">
        <f>[3]Fleisch!BG48</f>
        <v>11.405100000000001</v>
      </c>
      <c r="DL64" s="477">
        <f>[3]Fleisch!BH48</f>
        <v>84.860299999999995</v>
      </c>
      <c r="DM64" s="476">
        <f>[3]Fleisch!BI48</f>
        <v>98.085100000000011</v>
      </c>
      <c r="DN64" s="476">
        <f>[3]Fleisch!BJ48</f>
        <v>1196.954</v>
      </c>
      <c r="DO64" s="477">
        <f>[3]Fleisch!BK48</f>
        <v>19.6326</v>
      </c>
      <c r="DP64" s="477">
        <f>[3]Fleisch!BL48</f>
        <v>137.70239999999998</v>
      </c>
      <c r="DQ64" s="476">
        <f>[3]Fleisch!BM48</f>
        <v>3.5110000000000001</v>
      </c>
      <c r="DR64" s="476">
        <f>[3]Fleisch!BN48</f>
        <v>108.68</v>
      </c>
      <c r="DS64" s="477">
        <f>[3]Fleisch!BO48</f>
        <v>15.163699999999999</v>
      </c>
      <c r="DT64" s="477">
        <f>[3]Fleisch!BP48</f>
        <v>136.7236</v>
      </c>
      <c r="DU64" s="487"/>
      <c r="DV64" s="476">
        <f>[3]Fleisch!$AJ48</f>
        <v>60.959399999999988</v>
      </c>
      <c r="DW64" s="476">
        <f>[3]Fleisch!$AO48</f>
        <v>1914.0899000000002</v>
      </c>
      <c r="DX64" s="477">
        <f>[3]Fleisch!BQ48</f>
        <v>8.6497000000000011</v>
      </c>
      <c r="DY64" s="477">
        <f>[3]Fleisch!BR48</f>
        <v>329.56529999999998</v>
      </c>
      <c r="DZ64" s="476">
        <f>[3]Fleisch!BS48</f>
        <v>5.4911000000000003</v>
      </c>
      <c r="EA64" s="476">
        <f>[3]Fleisch!BT48</f>
        <v>135.04260000000002</v>
      </c>
      <c r="EB64" s="477">
        <f>[3]Fleisch!BU48</f>
        <v>0.97299999999999998</v>
      </c>
      <c r="EC64" s="477">
        <f>[3]Fleisch!BV48</f>
        <v>82.482500000000002</v>
      </c>
      <c r="ED64" s="476">
        <f>[3]Fleisch!BW48</f>
        <v>11.609900000000001</v>
      </c>
      <c r="EE64" s="476">
        <f>[3]Fleisch!BX48</f>
        <v>288.1936</v>
      </c>
      <c r="EF64" s="477">
        <f>[3]Fleisch!BY48</f>
        <v>16.302099999999999</v>
      </c>
      <c r="EG64" s="477">
        <f>[3]Fleisch!BZ48</f>
        <v>414.21550000000002</v>
      </c>
      <c r="EH64" s="487"/>
      <c r="EI64" s="476">
        <f>[3]Fleisch!$AK48</f>
        <v>114.03750000000001</v>
      </c>
      <c r="EJ64" s="476">
        <f>[3]Fleisch!$AP48</f>
        <v>4055.9127000000008</v>
      </c>
      <c r="EK64" s="477">
        <f>[3]Fleisch!DZ48</f>
        <v>21.463000000000001</v>
      </c>
      <c r="EL64" s="477">
        <f>[3]Fleisch!EA48</f>
        <v>1586.0865000000001</v>
      </c>
      <c r="EM64" s="476">
        <f>[3]Fleisch!EB48</f>
        <v>4.1290000000000004</v>
      </c>
      <c r="EN64" s="476">
        <f>[3]Fleisch!EC48</f>
        <v>246.82489999999999</v>
      </c>
      <c r="EO64" s="477">
        <f>[3]Fleisch!ED48</f>
        <v>53.530500000000004</v>
      </c>
      <c r="EP64" s="477">
        <f>[3]Fleisch!EE48</f>
        <v>997.92000000000007</v>
      </c>
      <c r="EQ64" s="476">
        <f>[3]Fleisch!EF48</f>
        <v>26.015000000000001</v>
      </c>
      <c r="ER64" s="476">
        <f>[3]Fleisch!EG48</f>
        <v>699.09180000000003</v>
      </c>
      <c r="ES64" s="479"/>
      <c r="ET64" s="477">
        <f>[3]Fleisch!GR48</f>
        <v>192.38720000000004</v>
      </c>
      <c r="EU64" s="477">
        <f>[3]Fleisch!GS48</f>
        <v>7142.5432000000019</v>
      </c>
      <c r="EV64" s="476">
        <f>[3]Fleisch!EV48</f>
        <v>9.9833999999999996</v>
      </c>
      <c r="EW64" s="476">
        <f>[3]Fleisch!EW48</f>
        <v>776.8766999999998</v>
      </c>
      <c r="EX64" s="477">
        <f>[3]Fleisch!EX48</f>
        <v>9.2327000000000012</v>
      </c>
      <c r="EY64" s="477">
        <f>[3]Fleisch!EY48</f>
        <v>591.38660000000004</v>
      </c>
      <c r="EZ64" s="476">
        <f>[3]Fleisch!EZ48</f>
        <v>5.5360000000000005</v>
      </c>
      <c r="FA64" s="476">
        <f>[3]Fleisch!FA48</f>
        <v>214.73740000000001</v>
      </c>
      <c r="FB64" s="477">
        <f>[3]Fleisch!FB48</f>
        <v>13.508400000000002</v>
      </c>
      <c r="FC64" s="477">
        <f>[3]Fleisch!FC48</f>
        <v>682.75720000000013</v>
      </c>
      <c r="FD64" s="476">
        <f>[3]Fleisch!FD48</f>
        <v>5.0321999999999996</v>
      </c>
      <c r="FE64" s="476">
        <f>[3]Fleisch!FE48</f>
        <v>255.0583</v>
      </c>
      <c r="FF64" s="477">
        <f>[3]Fleisch!FF48</f>
        <v>26.6843</v>
      </c>
      <c r="FG64" s="477">
        <f>[3]Fleisch!FG48</f>
        <v>1046.7599</v>
      </c>
      <c r="FH64" s="476">
        <f>[3]Fleisch!FH48</f>
        <v>31.28</v>
      </c>
      <c r="FI64" s="476">
        <f>[3]Fleisch!FI48</f>
        <v>746.81739999999991</v>
      </c>
      <c r="FJ64" s="477">
        <f>[3]Fleisch!FJ48</f>
        <v>12.8217</v>
      </c>
      <c r="FK64" s="477">
        <f>[3]Fleisch!FK48</f>
        <v>223.51610000000002</v>
      </c>
      <c r="FL64" s="476">
        <f>[3]Fleisch!FL48</f>
        <v>24.1371</v>
      </c>
      <c r="FM64" s="476">
        <f>[3]Fleisch!FM48</f>
        <v>615.97759999999994</v>
      </c>
    </row>
    <row r="65" spans="1:169" x14ac:dyDescent="0.2">
      <c r="A65" s="250"/>
      <c r="B65" s="218">
        <f t="shared" si="27"/>
        <v>44075</v>
      </c>
      <c r="C65" s="621">
        <f>[3]Fleisch!$A59</f>
        <v>43770</v>
      </c>
      <c r="D65" s="466">
        <f>[3]Fleisch!D60</f>
        <v>9.8000000000000007</v>
      </c>
      <c r="E65" s="466">
        <f>[3]Fleisch!E60</f>
        <v>9.5</v>
      </c>
      <c r="F65" s="448">
        <f>[3]Fleisch!$J60</f>
        <v>11.7</v>
      </c>
      <c r="G65" s="448"/>
      <c r="H65" s="466">
        <f>[3]Fleisch!$L60</f>
        <v>12.775000000000002</v>
      </c>
      <c r="I65" s="466"/>
      <c r="J65" s="448"/>
      <c r="K65" s="448">
        <f>[3]Fleisch!F60</f>
        <v>16.2</v>
      </c>
      <c r="L65" s="448">
        <f>[3]Fleisch!G60</f>
        <v>15.4725</v>
      </c>
      <c r="M65" s="448"/>
      <c r="N65" s="466">
        <f>[3]Fleisch!B60</f>
        <v>6.4</v>
      </c>
      <c r="O65" s="466">
        <f>[3]Fleisch!C60</f>
        <v>4.4499998092651403</v>
      </c>
      <c r="P65" s="448"/>
      <c r="Q65" s="448">
        <f>[3]Fleisch!H60</f>
        <v>13.5</v>
      </c>
      <c r="R65" s="448">
        <f>[3]Fleisch!I60</f>
        <v>11.907500000000001</v>
      </c>
      <c r="S65" s="448"/>
      <c r="T65" s="448"/>
      <c r="U65" s="218">
        <f>[3]Fleisch!$A49</f>
        <v>44075</v>
      </c>
      <c r="V65" s="450" t="str">
        <f>'Gemüse Daten'!CZ64</f>
        <v>5 W 36-40/20</v>
      </c>
      <c r="W65" s="530">
        <f>[3]Fleisch!CA49</f>
        <v>40.524314272431425</v>
      </c>
      <c r="X65" s="530">
        <f>[3]Fleisch!CB49</f>
        <v>43.81143588263722</v>
      </c>
      <c r="Y65" s="531">
        <f>[3]Fleisch!CD49</f>
        <v>58.18350628072092</v>
      </c>
      <c r="Z65" s="531">
        <f>[3]Fleisch!CE49</f>
        <v>54.780965811599181</v>
      </c>
      <c r="AA65" s="530">
        <f>[3]Fleisch!CG49</f>
        <v>84.061930590279246</v>
      </c>
      <c r="AB65" s="530">
        <f>[3]Fleisch!CH49</f>
        <v>70.676397855179019</v>
      </c>
      <c r="AC65" s="532"/>
      <c r="AD65" s="531">
        <f>[3]Fleisch!CJ49</f>
        <v>54.826626215758012</v>
      </c>
      <c r="AE65" s="531">
        <f>[3]Fleisch!CK49</f>
        <v>41.693506300269206</v>
      </c>
      <c r="AF65" s="532"/>
      <c r="AG65" s="530">
        <f>[3]Fleisch!CM49</f>
        <v>44.528115991911541</v>
      </c>
      <c r="AH65" s="530">
        <f>[3]Fleisch!CN49</f>
        <v>38.860815905952506</v>
      </c>
      <c r="AI65" s="531">
        <f>[3]Fleisch!CP49</f>
        <v>70.446753042442481</v>
      </c>
      <c r="AJ65" s="531">
        <f>[3]Fleisch!CQ49</f>
        <v>55.169592793071288</v>
      </c>
      <c r="AK65" s="530">
        <f>[3]Fleisch!CS49</f>
        <v>79.274260141475395</v>
      </c>
      <c r="AL65" s="530">
        <f>[3]Fleisch!CT49</f>
        <v>57.604202784103428</v>
      </c>
      <c r="AM65" s="531">
        <f>[3]Fleisch!CV49</f>
        <v>42.112607592991083</v>
      </c>
      <c r="AN65" s="531">
        <f>[3]Fleisch!CW49</f>
        <v>31.32913659401472</v>
      </c>
      <c r="AO65" s="530">
        <f>[3]Fleisch!CY49</f>
        <v>23.27844237274152</v>
      </c>
      <c r="AP65" s="530">
        <f>[3]Fleisch!CZ49</f>
        <v>16.016471535742298</v>
      </c>
      <c r="AQ65" s="531">
        <f>[3]Fleisch!DB49</f>
        <v>30.034774545936223</v>
      </c>
      <c r="AR65" s="531">
        <f>[3]Fleisch!DC49</f>
        <v>23.460492554559995</v>
      </c>
      <c r="AS65" s="530">
        <f>[3]Fleisch!DE49</f>
        <v>30.401200480192077</v>
      </c>
      <c r="AT65" s="530">
        <f>[3]Fleisch!DF49</f>
        <v>19.311722954821803</v>
      </c>
      <c r="AU65" s="531">
        <f>[3]Fleisch!DH49</f>
        <v>55.275517362329005</v>
      </c>
      <c r="AV65" s="531">
        <f>[3]Fleisch!DI49</f>
        <v>48.417300373843993</v>
      </c>
      <c r="AW65" s="532"/>
      <c r="AX65" s="530">
        <f>[3]Fleisch!DK49</f>
        <v>22.587126349947635</v>
      </c>
      <c r="AY65" s="530">
        <f>[3]Fleisch!DL49</f>
        <v>17.635007126699634</v>
      </c>
      <c r="AZ65" s="531">
        <f>[3]Fleisch!DN49</f>
        <v>46.88046592279855</v>
      </c>
      <c r="BA65" s="531">
        <f>[3]Fleisch!DO49</f>
        <v>30.002668388450431</v>
      </c>
      <c r="BB65" s="530">
        <f>[3]Fleisch!DQ49</f>
        <v>22.603401021552258</v>
      </c>
      <c r="BC65" s="530">
        <f>[3]Fleisch!DR49</f>
        <v>19.191426487924627</v>
      </c>
      <c r="BD65" s="531">
        <f>[3]Fleisch!DT49</f>
        <v>20.092095061520308</v>
      </c>
      <c r="BE65" s="531">
        <f>[3]Fleisch!DU49</f>
        <v>15.463013234777467</v>
      </c>
      <c r="BF65" s="530">
        <f>[3]Fleisch!DW49</f>
        <v>37.900406456449424</v>
      </c>
      <c r="BG65" s="530">
        <f>[3]Fleisch!DX49</f>
        <v>23.727727103136868</v>
      </c>
      <c r="BH65" s="532"/>
      <c r="BI65" s="531">
        <f>[3]Fleisch!EJ49</f>
        <v>58.182187341376753</v>
      </c>
      <c r="BJ65" s="531">
        <f>[3]Fleisch!EK49</f>
        <v>20.655943872670161</v>
      </c>
      <c r="BK65" s="530">
        <f>[3]Fleisch!EM49</f>
        <v>20.506793718016588</v>
      </c>
      <c r="BL65" s="530">
        <f>[3]Fleisch!EN49</f>
        <v>9.2167965319279563</v>
      </c>
      <c r="BM65" s="531">
        <f>[3]Fleisch!EP49</f>
        <v>19.757182093675603</v>
      </c>
      <c r="BN65" s="531">
        <f>[3]Fleisch!EQ49</f>
        <v>10.998738607174058</v>
      </c>
      <c r="BO65" s="530">
        <f>[3]Fleisch!ES49</f>
        <v>23.072351679057931</v>
      </c>
      <c r="BP65" s="530">
        <f>[3]Fleisch!ET49</f>
        <v>8.6791860451429219</v>
      </c>
      <c r="BQ65" s="531"/>
      <c r="BR65" s="531">
        <f>[3]Fleisch!FN49</f>
        <v>20.611268977116808</v>
      </c>
      <c r="BS65" s="531">
        <f>[3]Fleisch!FO49</f>
        <v>17.345612911364263</v>
      </c>
      <c r="BT65" s="530">
        <f>[3]Fleisch!FQ49</f>
        <v>20.631448080190811</v>
      </c>
      <c r="BU65" s="530">
        <f>[3]Fleisch!FR49</f>
        <v>11.112001402121059</v>
      </c>
      <c r="BV65" s="531">
        <f>[3]Fleisch!FT49</f>
        <v>68.791544262394382</v>
      </c>
      <c r="BW65" s="531">
        <f>[3]Fleisch!FU49</f>
        <v>48.775407443834496</v>
      </c>
      <c r="BX65" s="530">
        <f>[3]Fleisch!FW49</f>
        <v>54.172737516585656</v>
      </c>
      <c r="BY65" s="530">
        <f>[3]Fleisch!FX49</f>
        <v>32.705325507741698</v>
      </c>
      <c r="BZ65" s="531">
        <f>[3]Fleisch!FZ49</f>
        <v>15.56993051981472</v>
      </c>
      <c r="CA65" s="531">
        <f>[3]Fleisch!GA49</f>
        <v>20.263122818602973</v>
      </c>
      <c r="CB65" s="530">
        <f>[3]Fleisch!GC49</f>
        <v>44.501756696162516</v>
      </c>
      <c r="CC65" s="530">
        <f>[3]Fleisch!GD49</f>
        <v>26.11675631484562</v>
      </c>
      <c r="CD65" s="531">
        <f>[3]Fleisch!GF49</f>
        <v>35.040821177263965</v>
      </c>
      <c r="CE65" s="531">
        <f>[3]Fleisch!GG49</f>
        <v>22.655162152195214</v>
      </c>
      <c r="CF65" s="530">
        <f>[3]Fleisch!GI49</f>
        <v>84.952923155811803</v>
      </c>
      <c r="CG65" s="530">
        <f>[3]Fleisch!GJ49</f>
        <v>67.347089042150785</v>
      </c>
      <c r="CH65" s="531">
        <f>[3]Fleisch!GL49</f>
        <v>22.524638618025485</v>
      </c>
      <c r="CI65" s="531">
        <f>[3]Fleisch!GM49</f>
        <v>12.020024685523095</v>
      </c>
      <c r="CJ65" s="436" t="str">
        <f t="shared" si="14"/>
        <v>5</v>
      </c>
      <c r="CK65" s="404" t="str">
        <f t="shared" si="28"/>
        <v>5 W 36-40/20</v>
      </c>
      <c r="CL65" s="467">
        <f>[3]Fleisch!GP49</f>
        <v>484.07660000000021</v>
      </c>
      <c r="CM65" s="467">
        <f>[3]Fleisch!GQ49</f>
        <v>12197.542400000006</v>
      </c>
      <c r="CN65" s="487"/>
      <c r="CO65" s="477">
        <f>[3]Fleisch!$AH49</f>
        <v>11.510700000000002</v>
      </c>
      <c r="CP65" s="477">
        <f>[3]Fleisch!$AM49</f>
        <v>344.82440000000003</v>
      </c>
      <c r="CQ65" s="476">
        <f>[3]Fleisch!AS49</f>
        <v>1.0755000000000001</v>
      </c>
      <c r="CR65" s="476">
        <f>[3]Fleisch!AT49</f>
        <v>28.7621</v>
      </c>
      <c r="CS65" s="477">
        <f>[3]Fleisch!AU49</f>
        <v>1.2817000000000001</v>
      </c>
      <c r="CT65" s="477">
        <f>[3]Fleisch!AV49</f>
        <v>18.6496</v>
      </c>
      <c r="CU65" s="476">
        <f>[3]Fleisch!AW49</f>
        <v>4.7198000000000002</v>
      </c>
      <c r="CV65" s="476">
        <f>[3]Fleisch!AX49</f>
        <v>65.832999999999998</v>
      </c>
      <c r="CW65" s="487"/>
      <c r="CX65" s="477">
        <f>[3]Fleisch!AL49</f>
        <v>14.0083</v>
      </c>
      <c r="CY65" s="477">
        <f>[3]Fleisch!AQ49</f>
        <v>255.30490000000003</v>
      </c>
      <c r="CZ65" s="476">
        <f>[3]Fleisch!AY49</f>
        <v>2.2414000000000001</v>
      </c>
      <c r="DA65" s="476">
        <f>[3]Fleisch!AZ49</f>
        <v>72.584199999999996</v>
      </c>
      <c r="DB65" s="487"/>
      <c r="DC65" s="477">
        <f>[3]Fleisch!$AI49</f>
        <v>218.00079999999997</v>
      </c>
      <c r="DD65" s="477">
        <f>[3]Fleisch!$AN49</f>
        <v>2465.8319999999994</v>
      </c>
      <c r="DE65" s="476">
        <f>[3]Fleisch!BA49</f>
        <v>6.9729000000000001</v>
      </c>
      <c r="DF65" s="476">
        <f>[3]Fleisch!BB49</f>
        <v>128.3947</v>
      </c>
      <c r="DG65" s="477">
        <f>[3]Fleisch!BC49</f>
        <v>8.8991000000000007</v>
      </c>
      <c r="DH65" s="477">
        <f>[3]Fleisch!BD49</f>
        <v>95.752300000000005</v>
      </c>
      <c r="DI65" s="476">
        <f>[3]Fleisch!BE49</f>
        <v>3.4635000000000002</v>
      </c>
      <c r="DJ65" s="476">
        <f>[3]Fleisch!BF49</f>
        <v>108.904</v>
      </c>
      <c r="DK65" s="477">
        <f>[3]Fleisch!BG49</f>
        <v>10.409600000000001</v>
      </c>
      <c r="DL65" s="477">
        <f>[3]Fleisch!BH49</f>
        <v>100.50660000000001</v>
      </c>
      <c r="DM65" s="476">
        <f>[3]Fleisch!BI49</f>
        <v>116.36160000000001</v>
      </c>
      <c r="DN65" s="476">
        <f>[3]Fleisch!BJ49</f>
        <v>1364.3232999999998</v>
      </c>
      <c r="DO65" s="477">
        <f>[3]Fleisch!BK49</f>
        <v>12.834099999999999</v>
      </c>
      <c r="DP65" s="477">
        <f>[3]Fleisch!BL49</f>
        <v>129.89829999999998</v>
      </c>
      <c r="DQ65" s="476">
        <f>[3]Fleisch!BM49</f>
        <v>4.165</v>
      </c>
      <c r="DR65" s="476">
        <f>[3]Fleisch!BN49</f>
        <v>106.09100000000001</v>
      </c>
      <c r="DS65" s="477">
        <f>[3]Fleisch!BO49</f>
        <v>17.106000000000005</v>
      </c>
      <c r="DT65" s="477">
        <f>[3]Fleisch!BP49</f>
        <v>163.78489999999999</v>
      </c>
      <c r="DU65" s="487"/>
      <c r="DV65" s="476">
        <f>[3]Fleisch!$AJ49</f>
        <v>66.586300000000008</v>
      </c>
      <c r="DW65" s="476">
        <f>[3]Fleisch!$AO49</f>
        <v>2412.7408999999998</v>
      </c>
      <c r="DX65" s="477">
        <f>[3]Fleisch!BQ49</f>
        <v>11.6486</v>
      </c>
      <c r="DY65" s="477">
        <f>[3]Fleisch!BR49</f>
        <v>395.83540000000005</v>
      </c>
      <c r="DZ65" s="476">
        <f>[3]Fleisch!BS49</f>
        <v>5.3056000000000001</v>
      </c>
      <c r="EA65" s="476">
        <f>[3]Fleisch!BT49</f>
        <v>194.83670000000001</v>
      </c>
      <c r="EB65" s="477">
        <f>[3]Fleisch!BU49</f>
        <v>1.6054000000000002</v>
      </c>
      <c r="EC65" s="477">
        <f>[3]Fleisch!BV49</f>
        <v>120.53870000000001</v>
      </c>
      <c r="ED65" s="476">
        <f>[3]Fleisch!BW49</f>
        <v>11.866</v>
      </c>
      <c r="EE65" s="476">
        <f>[3]Fleisch!BX49</f>
        <v>346.11839999999995</v>
      </c>
      <c r="EF65" s="477">
        <f>[3]Fleisch!BY49</f>
        <v>17.074399999999997</v>
      </c>
      <c r="EG65" s="477">
        <f>[3]Fleisch!BZ49</f>
        <v>546.50390000000004</v>
      </c>
      <c r="EH65" s="487"/>
      <c r="EI65" s="476">
        <f>[3]Fleisch!$AK49</f>
        <v>130.73010000000002</v>
      </c>
      <c r="EJ65" s="476">
        <f>[3]Fleisch!$AP49</f>
        <v>5114.5623999999989</v>
      </c>
      <c r="EK65" s="477">
        <f>[3]Fleisch!DZ49</f>
        <v>25.611000000000001</v>
      </c>
      <c r="EL65" s="477">
        <f>[3]Fleisch!EA49</f>
        <v>2007.008</v>
      </c>
      <c r="EM65" s="476">
        <f>[3]Fleisch!EB49</f>
        <v>5.6669999999999998</v>
      </c>
      <c r="EN65" s="476">
        <f>[3]Fleisch!EC49</f>
        <v>344.99860000000001</v>
      </c>
      <c r="EO65" s="477">
        <f>[3]Fleisch!ED49</f>
        <v>68.340100000000007</v>
      </c>
      <c r="EP65" s="477">
        <f>[3]Fleisch!EE49</f>
        <v>1150.395</v>
      </c>
      <c r="EQ65" s="476">
        <f>[3]Fleisch!EF49</f>
        <v>20.041</v>
      </c>
      <c r="ER65" s="476">
        <f>[3]Fleisch!EG49</f>
        <v>900.52659999999992</v>
      </c>
      <c r="ES65" s="479"/>
      <c r="ET65" s="477">
        <f>[3]Fleisch!GR49</f>
        <v>227.68210000000002</v>
      </c>
      <c r="EU65" s="477">
        <f>[3]Fleisch!GS49</f>
        <v>8371.5187000000005</v>
      </c>
      <c r="EV65" s="476">
        <f>[3]Fleisch!EV49</f>
        <v>11.2965</v>
      </c>
      <c r="EW65" s="476">
        <f>[3]Fleisch!EW49</f>
        <v>959.99770000000012</v>
      </c>
      <c r="EX65" s="477">
        <f>[3]Fleisch!EX49</f>
        <v>12.8294</v>
      </c>
      <c r="EY65" s="477">
        <f>[3]Fleisch!EY49</f>
        <v>859.26959999999997</v>
      </c>
      <c r="EZ65" s="476">
        <f>[3]Fleisch!EZ49</f>
        <v>9.9057000000000013</v>
      </c>
      <c r="FA65" s="476">
        <f>[3]Fleisch!FA49</f>
        <v>261.91340000000002</v>
      </c>
      <c r="FB65" s="477">
        <f>[3]Fleisch!FB49</f>
        <v>14.997900000000001</v>
      </c>
      <c r="FC65" s="477">
        <f>[3]Fleisch!FC49</f>
        <v>838.24119999999971</v>
      </c>
      <c r="FD65" s="476">
        <f>[3]Fleisch!FD49</f>
        <v>4.6632000000000007</v>
      </c>
      <c r="FE65" s="476">
        <f>[3]Fleisch!FE49</f>
        <v>246.83150000000001</v>
      </c>
      <c r="FF65" s="477">
        <f>[3]Fleisch!FF49</f>
        <v>35.236600000000003</v>
      </c>
      <c r="FG65" s="477">
        <f>[3]Fleisch!FG49</f>
        <v>1118.4834000000001</v>
      </c>
      <c r="FH65" s="476">
        <f>[3]Fleisch!FH49</f>
        <v>36.182199999999995</v>
      </c>
      <c r="FI65" s="476">
        <f>[3]Fleisch!FI49</f>
        <v>834.37970000000007</v>
      </c>
      <c r="FJ65" s="477">
        <f>[3]Fleisch!FJ49</f>
        <v>15.2113</v>
      </c>
      <c r="FK65" s="477">
        <f>[3]Fleisch!FK49</f>
        <v>259.71520000000004</v>
      </c>
      <c r="FL65" s="476">
        <f>[3]Fleisch!FL49</f>
        <v>25.679199999999998</v>
      </c>
      <c r="FM65" s="476">
        <f>[3]Fleisch!FM49</f>
        <v>588.19899999999996</v>
      </c>
    </row>
    <row r="66" spans="1:169" x14ac:dyDescent="0.2">
      <c r="A66" s="250"/>
      <c r="B66" s="218">
        <f t="shared" si="27"/>
        <v>44044</v>
      </c>
      <c r="C66" s="621">
        <f>[3]Fleisch!$A60</f>
        <v>43739</v>
      </c>
      <c r="D66" s="466">
        <f>[3]Fleisch!D61</f>
        <v>9.65</v>
      </c>
      <c r="E66" s="466">
        <f>[3]Fleisch!E61</f>
        <v>9.3475000000000001</v>
      </c>
      <c r="F66" s="448">
        <f>[3]Fleisch!$J61</f>
        <v>11.475000000000001</v>
      </c>
      <c r="G66" s="448"/>
      <c r="H66" s="466">
        <f>[3]Fleisch!$L61</f>
        <v>12.450000000000001</v>
      </c>
      <c r="I66" s="466"/>
      <c r="J66" s="448"/>
      <c r="K66" s="448">
        <f>[3]Fleisch!F61</f>
        <v>15.3</v>
      </c>
      <c r="L66" s="448">
        <f>[3]Fleisch!G61</f>
        <v>14.854999999999999</v>
      </c>
      <c r="M66" s="448"/>
      <c r="N66" s="466">
        <f>[3]Fleisch!B61</f>
        <v>6.2</v>
      </c>
      <c r="O66" s="466">
        <f>[3]Fleisch!C61</f>
        <v>4.4499998092651403</v>
      </c>
      <c r="P66" s="448"/>
      <c r="Q66" s="448">
        <f>[3]Fleisch!H61</f>
        <v>13.625</v>
      </c>
      <c r="R66" s="448">
        <f>[3]Fleisch!I61</f>
        <v>12.0375</v>
      </c>
      <c r="S66" s="448"/>
      <c r="T66" s="448"/>
      <c r="U66" s="218">
        <f>[3]Fleisch!$A50</f>
        <v>44044</v>
      </c>
      <c r="V66" s="450" t="str">
        <f>'Gemüse Daten'!CZ65</f>
        <v>4 W 32-35/20</v>
      </c>
      <c r="W66" s="530">
        <f>[3]Fleisch!CA50</f>
        <v>49.501222493887532</v>
      </c>
      <c r="X66" s="530">
        <f>[3]Fleisch!CB50</f>
        <v>49.017318496570851</v>
      </c>
      <c r="Y66" s="531">
        <f>[3]Fleisch!CD50</f>
        <v>63.462046204620464</v>
      </c>
      <c r="Z66" s="531">
        <f>[3]Fleisch!CE50</f>
        <v>54.576988038367979</v>
      </c>
      <c r="AA66" s="530">
        <f>[3]Fleisch!CG50</f>
        <v>59.088099672700302</v>
      </c>
      <c r="AB66" s="530">
        <f>[3]Fleisch!CH50</f>
        <v>69.138971589851138</v>
      </c>
      <c r="AC66" s="532"/>
      <c r="AD66" s="531">
        <f>[3]Fleisch!CJ50</f>
        <v>70.996161228406905</v>
      </c>
      <c r="AE66" s="531">
        <f>[3]Fleisch!CK50</f>
        <v>42.580235613955594</v>
      </c>
      <c r="AF66" s="532"/>
      <c r="AG66" s="530">
        <f>[3]Fleisch!CM50</f>
        <v>46.039148919022381</v>
      </c>
      <c r="AH66" s="530">
        <f>[3]Fleisch!CN50</f>
        <v>42.412335193062432</v>
      </c>
      <c r="AI66" s="531">
        <f>[3]Fleisch!CP50</f>
        <v>69.698071386716265</v>
      </c>
      <c r="AJ66" s="531">
        <f>[3]Fleisch!CQ50</f>
        <v>53.720407313472379</v>
      </c>
      <c r="AK66" s="530">
        <f>[3]Fleisch!CS50</f>
        <v>74.815260744772061</v>
      </c>
      <c r="AL66" s="530">
        <f>[3]Fleisch!CT50</f>
        <v>55.285045057892994</v>
      </c>
      <c r="AM66" s="531">
        <f>[3]Fleisch!CV50</f>
        <v>38.997016144230166</v>
      </c>
      <c r="AN66" s="531">
        <f>[3]Fleisch!CW50</f>
        <v>31.865072918537006</v>
      </c>
      <c r="AO66" s="530">
        <f>[3]Fleisch!CY50</f>
        <v>23.155941977157418</v>
      </c>
      <c r="AP66" s="530">
        <f>[3]Fleisch!CZ50</f>
        <v>16.203068009989746</v>
      </c>
      <c r="AQ66" s="531">
        <f>[3]Fleisch!DB50</f>
        <v>29.062369910534965</v>
      </c>
      <c r="AR66" s="531">
        <f>[3]Fleisch!DC50</f>
        <v>23.545736047997888</v>
      </c>
      <c r="AS66" s="530">
        <f>[3]Fleisch!DE50</f>
        <v>31.75482211744535</v>
      </c>
      <c r="AT66" s="530">
        <f>[3]Fleisch!DF50</f>
        <v>19.058386676236651</v>
      </c>
      <c r="AU66" s="531">
        <f>[3]Fleisch!DH50</f>
        <v>59.954668802338873</v>
      </c>
      <c r="AV66" s="531">
        <f>[3]Fleisch!DI50</f>
        <v>45.083590361609851</v>
      </c>
      <c r="AW66" s="532"/>
      <c r="AX66" s="530">
        <f>[3]Fleisch!DK50</f>
        <v>21.146991266432217</v>
      </c>
      <c r="AY66" s="530">
        <f>[3]Fleisch!DL50</f>
        <v>20.802074541564895</v>
      </c>
      <c r="AZ66" s="531">
        <f>[3]Fleisch!DN50</f>
        <v>48.096850809289236</v>
      </c>
      <c r="BA66" s="531">
        <f>[3]Fleisch!DO50</f>
        <v>37.305607852682719</v>
      </c>
      <c r="BB66" s="530">
        <f>[3]Fleisch!DQ50</f>
        <v>25.453590020626656</v>
      </c>
      <c r="BC66" s="530">
        <f>[3]Fleisch!DR50</f>
        <v>21.400235219613698</v>
      </c>
      <c r="BD66" s="531">
        <f>[3]Fleisch!DT50</f>
        <v>17.045417815686527</v>
      </c>
      <c r="BE66" s="531">
        <f>[3]Fleisch!DU50</f>
        <v>15.799347694403961</v>
      </c>
      <c r="BF66" s="530">
        <f>[3]Fleisch!DW50</f>
        <v>28.2646897730821</v>
      </c>
      <c r="BG66" s="530">
        <f>[3]Fleisch!DX50</f>
        <v>21.690306897284799</v>
      </c>
      <c r="BH66" s="532"/>
      <c r="BI66" s="531">
        <f>[3]Fleisch!EJ50</f>
        <v>56.481826737776181</v>
      </c>
      <c r="BJ66" s="531">
        <f>[3]Fleisch!EK50</f>
        <v>21.716722530939418</v>
      </c>
      <c r="BK66" s="530">
        <f>[3]Fleisch!EM50</f>
        <v>21.588816644993496</v>
      </c>
      <c r="BL66" s="530">
        <f>[3]Fleisch!EN50</f>
        <v>9.3812734962472213</v>
      </c>
      <c r="BM66" s="531">
        <f>[3]Fleisch!EP50</f>
        <v>22.088842547018285</v>
      </c>
      <c r="BN66" s="531">
        <f>[3]Fleisch!EQ50</f>
        <v>10.925715808793354</v>
      </c>
      <c r="BO66" s="530">
        <f>[3]Fleisch!ES50</f>
        <v>23.07891126994441</v>
      </c>
      <c r="BP66" s="530">
        <f>[3]Fleisch!ET50</f>
        <v>9.3108762082934415</v>
      </c>
      <c r="BQ66" s="531"/>
      <c r="BR66" s="531">
        <f>[3]Fleisch!FN50</f>
        <v>30.435358732492141</v>
      </c>
      <c r="BS66" s="531">
        <f>[3]Fleisch!FO50</f>
        <v>17.604778893497045</v>
      </c>
      <c r="BT66" s="530">
        <f>[3]Fleisch!FQ50</f>
        <v>21.137358688682614</v>
      </c>
      <c r="BU66" s="530">
        <f>[3]Fleisch!FR50</f>
        <v>11.02413597325112</v>
      </c>
      <c r="BV66" s="531">
        <f>[3]Fleisch!FT50</f>
        <v>65.241270256931926</v>
      </c>
      <c r="BW66" s="531">
        <f>[3]Fleisch!FU50</f>
        <v>50.833876207851368</v>
      </c>
      <c r="BX66" s="530">
        <f>[3]Fleisch!FW50</f>
        <v>52.007803096674877</v>
      </c>
      <c r="BY66" s="530">
        <f>[3]Fleisch!FX50</f>
        <v>33.362766362722049</v>
      </c>
      <c r="BZ66" s="531">
        <f>[3]Fleisch!FZ50</f>
        <v>16.183993692095406</v>
      </c>
      <c r="CA66" s="531">
        <f>[3]Fleisch!GA50</f>
        <v>21.444805913880593</v>
      </c>
      <c r="CB66" s="530">
        <f>[3]Fleisch!GC50</f>
        <v>47.363205636353527</v>
      </c>
      <c r="CC66" s="530">
        <f>[3]Fleisch!GD50</f>
        <v>27.293058816900633</v>
      </c>
      <c r="CD66" s="531">
        <f>[3]Fleisch!GF50</f>
        <v>36.813244998308406</v>
      </c>
      <c r="CE66" s="531">
        <f>[3]Fleisch!GG50</f>
        <v>23.482749759515109</v>
      </c>
      <c r="CF66" s="530">
        <f>[3]Fleisch!GI50</f>
        <v>83.748165123247347</v>
      </c>
      <c r="CG66" s="530">
        <f>[3]Fleisch!GJ50</f>
        <v>67.096570877170493</v>
      </c>
      <c r="CH66" s="531">
        <f>[3]Fleisch!GL50</f>
        <v>23.432668033673714</v>
      </c>
      <c r="CI66" s="531">
        <f>[3]Fleisch!GM50</f>
        <v>11.915822250399794</v>
      </c>
      <c r="CJ66" s="283"/>
      <c r="CK66" s="404" t="str">
        <f t="shared" ref="CK66:CK84" si="29">V66</f>
        <v>4 W 32-35/20</v>
      </c>
      <c r="CL66" s="467">
        <f>[3]Fleisch!GP50</f>
        <v>382.1563000000001</v>
      </c>
      <c r="CM66" s="467">
        <f>[3]Fleisch!GQ50</f>
        <v>9674.6825000000026</v>
      </c>
      <c r="CN66" s="487"/>
      <c r="CO66" s="477">
        <f>[3]Fleisch!$AH50</f>
        <v>10.207599999999999</v>
      </c>
      <c r="CP66" s="477">
        <f>[3]Fleisch!$AM50</f>
        <v>222.91120000000001</v>
      </c>
      <c r="CQ66" s="476">
        <f>[3]Fleisch!AS50</f>
        <v>0.40900000000000003</v>
      </c>
      <c r="CR66" s="476">
        <f>[3]Fleisch!AT50</f>
        <v>21.127700000000001</v>
      </c>
      <c r="CS66" s="477">
        <f>[3]Fleisch!AU50</f>
        <v>0.30299999999999999</v>
      </c>
      <c r="CT66" s="477">
        <f>[3]Fleisch!AV50</f>
        <v>15.8674</v>
      </c>
      <c r="CU66" s="476">
        <f>[3]Fleisch!AW50</f>
        <v>5.5301000000000009</v>
      </c>
      <c r="CV66" s="476">
        <f>[3]Fleisch!AX50</f>
        <v>51.020499999999998</v>
      </c>
      <c r="CW66" s="487"/>
      <c r="CX66" s="477">
        <f>[3]Fleisch!AL50</f>
        <v>15.108000000000001</v>
      </c>
      <c r="CY66" s="477">
        <f>[3]Fleisch!AQ50</f>
        <v>231.7491</v>
      </c>
      <c r="CZ66" s="476">
        <f>[3]Fleisch!AY50</f>
        <v>0.52100000000000002</v>
      </c>
      <c r="DA66" s="476">
        <f>[3]Fleisch!AZ50</f>
        <v>55.175000000000004</v>
      </c>
      <c r="DB66" s="487"/>
      <c r="DC66" s="477">
        <f>[3]Fleisch!$AI50</f>
        <v>164.51030000000003</v>
      </c>
      <c r="DD66" s="477">
        <f>[3]Fleisch!$AN50</f>
        <v>1960.3073999999999</v>
      </c>
      <c r="DE66" s="476">
        <f>[3]Fleisch!BA50</f>
        <v>4.9631000000000007</v>
      </c>
      <c r="DF66" s="476">
        <f>[3]Fleisch!BB50</f>
        <v>86.912300000000002</v>
      </c>
      <c r="DG66" s="477">
        <f>[3]Fleisch!BC50</f>
        <v>7.8502000000000001</v>
      </c>
      <c r="DH66" s="477">
        <f>[3]Fleisch!BD50</f>
        <v>89.817800000000005</v>
      </c>
      <c r="DI66" s="476">
        <f>[3]Fleisch!BE50</f>
        <v>2.6827000000000001</v>
      </c>
      <c r="DJ66" s="476">
        <f>[3]Fleisch!BF50</f>
        <v>92.558700000000002</v>
      </c>
      <c r="DK66" s="477">
        <f>[3]Fleisch!BG50</f>
        <v>9.5513999999999992</v>
      </c>
      <c r="DL66" s="477">
        <f>[3]Fleisch!BH50</f>
        <v>70.174200000000013</v>
      </c>
      <c r="DM66" s="476">
        <f>[3]Fleisch!BI50</f>
        <v>107.3784</v>
      </c>
      <c r="DN66" s="476">
        <f>[3]Fleisch!BJ50</f>
        <v>1039.0253</v>
      </c>
      <c r="DO66" s="477">
        <f>[3]Fleisch!BK50</f>
        <v>5.4770000000000003</v>
      </c>
      <c r="DP66" s="477">
        <f>[3]Fleisch!BL50</f>
        <v>87.937200000000004</v>
      </c>
      <c r="DQ66" s="476">
        <f>[3]Fleisch!BM50</f>
        <v>2.3330000000000002</v>
      </c>
      <c r="DR66" s="476">
        <f>[3]Fleisch!BN50</f>
        <v>68.269000000000005</v>
      </c>
      <c r="DS66" s="477">
        <f>[3]Fleisch!BO50</f>
        <v>12.860899999999999</v>
      </c>
      <c r="DT66" s="477">
        <f>[3]Fleisch!BP50</f>
        <v>220.3065</v>
      </c>
      <c r="DU66" s="487"/>
      <c r="DV66" s="476">
        <f>[3]Fleisch!$AJ50</f>
        <v>59.875299999999996</v>
      </c>
      <c r="DW66" s="476">
        <f>[3]Fleisch!$AO50</f>
        <v>2181.4720999999995</v>
      </c>
      <c r="DX66" s="477">
        <f>[3]Fleisch!BQ50</f>
        <v>7.7058999999999997</v>
      </c>
      <c r="DY66" s="477">
        <f>[3]Fleisch!BR50</f>
        <v>232.22480000000002</v>
      </c>
      <c r="DZ66" s="476">
        <f>[3]Fleisch!BS50</f>
        <v>5.6840000000000002</v>
      </c>
      <c r="EA66" s="476">
        <f>[3]Fleisch!BT50</f>
        <v>100.65350000000001</v>
      </c>
      <c r="EB66" s="477">
        <f>[3]Fleisch!BU50</f>
        <v>1.0181</v>
      </c>
      <c r="EC66" s="477">
        <f>[3]Fleisch!BV50</f>
        <v>66.320999999999998</v>
      </c>
      <c r="ED66" s="476">
        <f>[3]Fleisch!BW50</f>
        <v>15.593</v>
      </c>
      <c r="EE66" s="476">
        <f>[3]Fleisch!BX50</f>
        <v>291.21320000000003</v>
      </c>
      <c r="EF66" s="477">
        <f>[3]Fleisch!BY50</f>
        <v>19.535700000000002</v>
      </c>
      <c r="EG66" s="477">
        <f>[3]Fleisch!BZ50</f>
        <v>753.08909999999992</v>
      </c>
      <c r="EH66" s="487"/>
      <c r="EI66" s="476">
        <f>[3]Fleisch!$AK50</f>
        <v>102.0818</v>
      </c>
      <c r="EJ66" s="476">
        <f>[3]Fleisch!$AP50</f>
        <v>4094.0339000000004</v>
      </c>
      <c r="EK66" s="477">
        <f>[3]Fleisch!DZ50</f>
        <v>22.312999999999999</v>
      </c>
      <c r="EL66" s="477">
        <f>[3]Fleisch!EA50</f>
        <v>1504.1814000000002</v>
      </c>
      <c r="EM66" s="476">
        <f>[3]Fleisch!EB50</f>
        <v>3.8450000000000002</v>
      </c>
      <c r="EN66" s="476">
        <f>[3]Fleisch!EC50</f>
        <v>354.9237</v>
      </c>
      <c r="EO66" s="477">
        <f>[3]Fleisch!ED50</f>
        <v>54.042800000000007</v>
      </c>
      <c r="EP66" s="477">
        <f>[3]Fleisch!EE50</f>
        <v>930.82119999999998</v>
      </c>
      <c r="EQ66" s="476">
        <f>[3]Fleisch!EF50</f>
        <v>13.851000000000001</v>
      </c>
      <c r="ER66" s="476">
        <f>[3]Fleisch!EG50</f>
        <v>681.09489999999994</v>
      </c>
      <c r="ES66" s="479"/>
      <c r="ET66" s="477">
        <f>[3]Fleisch!GR50</f>
        <v>195.86249999999998</v>
      </c>
      <c r="EU66" s="477">
        <f>[3]Fleisch!GS50</f>
        <v>7139.9928000000027</v>
      </c>
      <c r="EV66" s="476">
        <f>[3]Fleisch!EV50</f>
        <v>4.8978000000000002</v>
      </c>
      <c r="EW66" s="476">
        <f>[3]Fleisch!EW50</f>
        <v>783.15200000000004</v>
      </c>
      <c r="EX66" s="477">
        <f>[3]Fleisch!EX50</f>
        <v>23.2377</v>
      </c>
      <c r="EY66" s="477">
        <f>[3]Fleisch!EY50</f>
        <v>881.89109999999982</v>
      </c>
      <c r="EZ66" s="476">
        <f>[3]Fleisch!EZ50</f>
        <v>9.928700000000001</v>
      </c>
      <c r="FA66" s="476">
        <f>[3]Fleisch!FA50</f>
        <v>262.553</v>
      </c>
      <c r="FB66" s="477">
        <f>[3]Fleisch!FB50</f>
        <v>12.213100000000001</v>
      </c>
      <c r="FC66" s="477">
        <f>[3]Fleisch!FC50</f>
        <v>697.18839999999989</v>
      </c>
      <c r="FD66" s="476">
        <f>[3]Fleisch!FD50</f>
        <v>5.0730000000000004</v>
      </c>
      <c r="FE66" s="476">
        <f>[3]Fleisch!FE50</f>
        <v>121.9098</v>
      </c>
      <c r="FF66" s="477">
        <f>[3]Fleisch!FF50</f>
        <v>25.179400000000001</v>
      </c>
      <c r="FG66" s="477">
        <f>[3]Fleisch!FG50</f>
        <v>835.92810000000009</v>
      </c>
      <c r="FH66" s="476">
        <f>[3]Fleisch!FH50</f>
        <v>30.444700000000001</v>
      </c>
      <c r="FI66" s="476">
        <f>[3]Fleisch!FI50</f>
        <v>583.7165</v>
      </c>
      <c r="FJ66" s="477">
        <f>[3]Fleisch!FJ50</f>
        <v>19.156599999999997</v>
      </c>
      <c r="FK66" s="477">
        <f>[3]Fleisch!FK50</f>
        <v>207.36789999999999</v>
      </c>
      <c r="FL66" s="476">
        <f>[3]Fleisch!FL50</f>
        <v>9.7049000000000003</v>
      </c>
      <c r="FM66" s="476">
        <f>[3]Fleisch!FM50</f>
        <v>521.45490000000007</v>
      </c>
    </row>
    <row r="67" spans="1:169" x14ac:dyDescent="0.2">
      <c r="A67" s="250"/>
      <c r="B67" s="218">
        <f t="shared" si="27"/>
        <v>44013</v>
      </c>
      <c r="C67" s="621">
        <f>[3]Fleisch!$A61</f>
        <v>43709</v>
      </c>
      <c r="D67" s="466">
        <f>[3]Fleisch!D62</f>
        <v>9.4</v>
      </c>
      <c r="E67" s="466">
        <f>[3]Fleisch!E62</f>
        <v>9.0139999999999993</v>
      </c>
      <c r="F67" s="448">
        <f>[3]Fleisch!$J62</f>
        <v>11.12</v>
      </c>
      <c r="G67" s="448"/>
      <c r="H67" s="466">
        <f>[3]Fleisch!$L62</f>
        <v>12.02</v>
      </c>
      <c r="I67" s="466"/>
      <c r="J67" s="448"/>
      <c r="K67" s="448">
        <f>[3]Fleisch!F62</f>
        <v>13.9</v>
      </c>
      <c r="L67" s="448">
        <f>[3]Fleisch!G62</f>
        <v>13.288</v>
      </c>
      <c r="M67" s="448"/>
      <c r="N67" s="466">
        <f>[3]Fleisch!B62</f>
        <v>6.2</v>
      </c>
      <c r="O67" s="466">
        <f>[3]Fleisch!C62</f>
        <v>4.625</v>
      </c>
      <c r="P67" s="448"/>
      <c r="Q67" s="448">
        <f>[3]Fleisch!H62</f>
        <v>14.3</v>
      </c>
      <c r="R67" s="448">
        <f>[3]Fleisch!I62</f>
        <v>12.557999999999998</v>
      </c>
      <c r="S67" s="448"/>
      <c r="T67" s="448"/>
      <c r="U67" s="218">
        <f>[3]Fleisch!$A51</f>
        <v>44013</v>
      </c>
      <c r="V67" s="450" t="str">
        <f>'Gemüse Daten'!CZ66</f>
        <v>4 W 28-31/20</v>
      </c>
      <c r="W67" s="530">
        <f>[3]Fleisch!CA51</f>
        <v>47.90576917240751</v>
      </c>
      <c r="X67" s="530">
        <f>[3]Fleisch!CB51</f>
        <v>40.77373680307899</v>
      </c>
      <c r="Y67" s="531">
        <f>[3]Fleisch!CD51</f>
        <v>62.382608695652173</v>
      </c>
      <c r="Z67" s="531">
        <f>[3]Fleisch!CE51</f>
        <v>63.227121891617955</v>
      </c>
      <c r="AA67" s="530">
        <f>[3]Fleisch!CG51</f>
        <v>88.903367054205049</v>
      </c>
      <c r="AB67" s="530">
        <f>[3]Fleisch!CH51</f>
        <v>68.285440751271281</v>
      </c>
      <c r="AC67" s="532"/>
      <c r="AD67" s="531">
        <f>[3]Fleisch!CJ51</f>
        <v>53.13054540242242</v>
      </c>
      <c r="AE67" s="531">
        <f>[3]Fleisch!CK51</f>
        <v>42.284233514935188</v>
      </c>
      <c r="AF67" s="532"/>
      <c r="AG67" s="530">
        <f>[3]Fleisch!CM51</f>
        <v>40.387363784789457</v>
      </c>
      <c r="AH67" s="530">
        <f>[3]Fleisch!CN51</f>
        <v>40.347601639199269</v>
      </c>
      <c r="AI67" s="531">
        <f>[3]Fleisch!CP51</f>
        <v>68.580187610999189</v>
      </c>
      <c r="AJ67" s="531">
        <f>[3]Fleisch!CQ51</f>
        <v>53.164526949632055</v>
      </c>
      <c r="AK67" s="530">
        <f>[3]Fleisch!CS51</f>
        <v>68.118793628668769</v>
      </c>
      <c r="AL67" s="530">
        <f>[3]Fleisch!CT51</f>
        <v>66.122153152995153</v>
      </c>
      <c r="AM67" s="531">
        <f>[3]Fleisch!CV51</f>
        <v>40.124019142123238</v>
      </c>
      <c r="AN67" s="531">
        <f>[3]Fleisch!CW51</f>
        <v>31.240702100183508</v>
      </c>
      <c r="AO67" s="530">
        <f>[3]Fleisch!CY51</f>
        <v>23.432841060182039</v>
      </c>
      <c r="AP67" s="530">
        <f>[3]Fleisch!CZ51</f>
        <v>16.352743241246049</v>
      </c>
      <c r="AQ67" s="531">
        <f>[3]Fleisch!DB51</f>
        <v>26.64245081579762</v>
      </c>
      <c r="AR67" s="531">
        <f>[3]Fleisch!DC51</f>
        <v>22.246044239493745</v>
      </c>
      <c r="AS67" s="530">
        <f>[3]Fleisch!DE51</f>
        <v>31.899209486166008</v>
      </c>
      <c r="AT67" s="530">
        <f>[3]Fleisch!DF51</f>
        <v>19.065128660159715</v>
      </c>
      <c r="AU67" s="531">
        <f>[3]Fleisch!DH51</f>
        <v>45.425560449730909</v>
      </c>
      <c r="AV67" s="531">
        <f>[3]Fleisch!DI51</f>
        <v>44.605135847114148</v>
      </c>
      <c r="AW67" s="532"/>
      <c r="AX67" s="530">
        <f>[3]Fleisch!DK51</f>
        <v>18.797182585279185</v>
      </c>
      <c r="AY67" s="530">
        <f>[3]Fleisch!DL51</f>
        <v>18.063677688628648</v>
      </c>
      <c r="AZ67" s="531">
        <f>[3]Fleisch!DN51</f>
        <v>34.335333061525617</v>
      </c>
      <c r="BA67" s="531">
        <f>[3]Fleisch!DO51</f>
        <v>36.810230530600499</v>
      </c>
      <c r="BB67" s="530">
        <f>[3]Fleisch!DQ51</f>
        <v>23.91259908218607</v>
      </c>
      <c r="BC67" s="530">
        <f>[3]Fleisch!DR51</f>
        <v>19.591835340159651</v>
      </c>
      <c r="BD67" s="531">
        <f>[3]Fleisch!DT51</f>
        <v>20.846723588805311</v>
      </c>
      <c r="BE67" s="531">
        <f>[3]Fleisch!DU51</f>
        <v>16.154394887214046</v>
      </c>
      <c r="BF67" s="530">
        <f>[3]Fleisch!DW51</f>
        <v>38.047198312346168</v>
      </c>
      <c r="BG67" s="530">
        <f>[3]Fleisch!DX51</f>
        <v>22.942316402777944</v>
      </c>
      <c r="BH67" s="532"/>
      <c r="BI67" s="531">
        <f>[3]Fleisch!EJ51</f>
        <v>56.058744850462787</v>
      </c>
      <c r="BJ67" s="531">
        <f>[3]Fleisch!EK51</f>
        <v>20.617598709342069</v>
      </c>
      <c r="BK67" s="530">
        <f>[3]Fleisch!EM51</f>
        <v>20.726522418023645</v>
      </c>
      <c r="BL67" s="530">
        <f>[3]Fleisch!EN51</f>
        <v>9.9077591414024706</v>
      </c>
      <c r="BM67" s="531">
        <f>[3]Fleisch!EP51</f>
        <v>19.142886575723608</v>
      </c>
      <c r="BN67" s="531">
        <f>[3]Fleisch!EQ51</f>
        <v>11.583570491444199</v>
      </c>
      <c r="BO67" s="530">
        <f>[3]Fleisch!ES51</f>
        <v>22.11801407141909</v>
      </c>
      <c r="BP67" s="530">
        <f>[3]Fleisch!ET51</f>
        <v>9.3752236920568723</v>
      </c>
      <c r="BQ67" s="531"/>
      <c r="BR67" s="531">
        <f>[3]Fleisch!FN51</f>
        <v>28.282413929114778</v>
      </c>
      <c r="BS67" s="531">
        <f>[3]Fleisch!FO51</f>
        <v>17.844636429146494</v>
      </c>
      <c r="BT67" s="530">
        <f>[3]Fleisch!FQ51</f>
        <v>20.449488386920173</v>
      </c>
      <c r="BU67" s="530">
        <f>[3]Fleisch!FR51</f>
        <v>10.923423766201582</v>
      </c>
      <c r="BV67" s="531">
        <f>[3]Fleisch!FT51</f>
        <v>78.466053778147526</v>
      </c>
      <c r="BW67" s="531">
        <f>[3]Fleisch!FU51</f>
        <v>50.483150757096332</v>
      </c>
      <c r="BX67" s="530">
        <f>[3]Fleisch!FW51</f>
        <v>47.530880651159165</v>
      </c>
      <c r="BY67" s="530">
        <f>[3]Fleisch!FX51</f>
        <v>33.034378711561402</v>
      </c>
      <c r="BZ67" s="531" t="e">
        <f>[3]Fleisch!FZ51</f>
        <v>#DIV/0!</v>
      </c>
      <c r="CA67" s="531">
        <f>[3]Fleisch!GA51</f>
        <v>18.523113698383977</v>
      </c>
      <c r="CB67" s="530">
        <f>[3]Fleisch!GC51</f>
        <v>45.746224268945802</v>
      </c>
      <c r="CC67" s="530">
        <f>[3]Fleisch!GD51</f>
        <v>27.57796309777299</v>
      </c>
      <c r="CD67" s="531">
        <f>[3]Fleisch!GF51</f>
        <v>36.784009303431063</v>
      </c>
      <c r="CE67" s="531">
        <f>[3]Fleisch!GG51</f>
        <v>24.427624346987457</v>
      </c>
      <c r="CF67" s="530">
        <f>[3]Fleisch!GI51</f>
        <v>91.161706862643612</v>
      </c>
      <c r="CG67" s="530">
        <f>[3]Fleisch!GJ51</f>
        <v>66.292002827322818</v>
      </c>
      <c r="CH67" s="531">
        <f>[3]Fleisch!GL51</f>
        <v>22.182322192301601</v>
      </c>
      <c r="CI67" s="531">
        <f>[3]Fleisch!GM51</f>
        <v>13.050992687424861</v>
      </c>
      <c r="CJ67" s="283"/>
      <c r="CK67" s="404" t="str">
        <f t="shared" si="29"/>
        <v>4 W 28-31/20</v>
      </c>
      <c r="CL67" s="467">
        <f>[3]Fleisch!GP51</f>
        <v>416.44280000000015</v>
      </c>
      <c r="CM67" s="467">
        <f>[3]Fleisch!GQ51</f>
        <v>9398.4535999999971</v>
      </c>
      <c r="CN67" s="487"/>
      <c r="CO67" s="477">
        <f>[3]Fleisch!$AH51</f>
        <v>7.9723000000000015</v>
      </c>
      <c r="CP67" s="477">
        <f>[3]Fleisch!$AM51</f>
        <v>204.93700000000001</v>
      </c>
      <c r="CQ67" s="476">
        <f>[3]Fleisch!AS51</f>
        <v>3.2951000000000001</v>
      </c>
      <c r="CR67" s="476">
        <f>[3]Fleisch!AT51</f>
        <v>19.8247</v>
      </c>
      <c r="CS67" s="477">
        <f>[3]Fleisch!AU51</f>
        <v>0.23</v>
      </c>
      <c r="CT67" s="477">
        <f>[3]Fleisch!AV51</f>
        <v>14.4046</v>
      </c>
      <c r="CU67" s="476">
        <f>[3]Fleisch!AW51</f>
        <v>1.3246</v>
      </c>
      <c r="CV67" s="476">
        <f>[3]Fleisch!AX51</f>
        <v>41.572199999999995</v>
      </c>
      <c r="CW67" s="487"/>
      <c r="CX67" s="477">
        <f>[3]Fleisch!AL51</f>
        <v>13.255199999999999</v>
      </c>
      <c r="CY67" s="477">
        <f>[3]Fleisch!AQ51</f>
        <v>267.4905</v>
      </c>
      <c r="CZ67" s="476">
        <f>[3]Fleisch!AY51</f>
        <v>2.7906</v>
      </c>
      <c r="DA67" s="476">
        <f>[3]Fleisch!AZ51</f>
        <v>85.168000000000006</v>
      </c>
      <c r="DB67" s="487"/>
      <c r="DC67" s="477">
        <f>[3]Fleisch!$AI51</f>
        <v>172.51630000000003</v>
      </c>
      <c r="DD67" s="477">
        <f>[3]Fleisch!$AN51</f>
        <v>1768.4797000000003</v>
      </c>
      <c r="DE67" s="476">
        <f>[3]Fleisch!BA51</f>
        <v>7.9011000000000005</v>
      </c>
      <c r="DF67" s="476">
        <f>[3]Fleisch!BB51</f>
        <v>101.75700000000001</v>
      </c>
      <c r="DG67" s="477">
        <f>[3]Fleisch!BC51</f>
        <v>8.3897000000000013</v>
      </c>
      <c r="DH67" s="477">
        <f>[3]Fleisch!BD51</f>
        <v>107.3818</v>
      </c>
      <c r="DI67" s="476">
        <f>[3]Fleisch!BE51</f>
        <v>8.8960999999999988</v>
      </c>
      <c r="DJ67" s="476">
        <f>[3]Fleisch!BF51</f>
        <v>62.722900000000003</v>
      </c>
      <c r="DK67" s="477">
        <f>[3]Fleisch!BG51</f>
        <v>5.6837999999999997</v>
      </c>
      <c r="DL67" s="477">
        <f>[3]Fleisch!BH51</f>
        <v>58.852000000000004</v>
      </c>
      <c r="DM67" s="476">
        <f>[3]Fleisch!BI51</f>
        <v>92.584100000000007</v>
      </c>
      <c r="DN67" s="476">
        <f>[3]Fleisch!BJ51</f>
        <v>888.4070999999999</v>
      </c>
      <c r="DO67" s="477">
        <f>[3]Fleisch!BK51</f>
        <v>6.1351000000000004</v>
      </c>
      <c r="DP67" s="477">
        <f>[3]Fleisch!BL51</f>
        <v>60.285499999999999</v>
      </c>
      <c r="DQ67" s="476">
        <f>[3]Fleisch!BM51</f>
        <v>1.518</v>
      </c>
      <c r="DR67" s="476">
        <f>[3]Fleisch!BN51</f>
        <v>45.08</v>
      </c>
      <c r="DS67" s="477">
        <f>[3]Fleisch!BO51</f>
        <v>23.338400000000004</v>
      </c>
      <c r="DT67" s="477">
        <f>[3]Fleisch!BP51</f>
        <v>231.179</v>
      </c>
      <c r="DU67" s="487"/>
      <c r="DV67" s="476">
        <f>[3]Fleisch!$AJ51</f>
        <v>78.191400000000002</v>
      </c>
      <c r="DW67" s="476">
        <f>[3]Fleisch!$AO51</f>
        <v>2286.7205000000004</v>
      </c>
      <c r="DX67" s="477">
        <f>[3]Fleisch!BQ51</f>
        <v>19.755700000000001</v>
      </c>
      <c r="DY67" s="477">
        <f>[3]Fleisch!BR51</f>
        <v>260.7491</v>
      </c>
      <c r="DZ67" s="476">
        <f>[3]Fleisch!BS51</f>
        <v>5.1506999999999996</v>
      </c>
      <c r="EA67" s="476">
        <f>[3]Fleisch!BT51</f>
        <v>102.8627</v>
      </c>
      <c r="EB67" s="477">
        <f>[3]Fleisch!BU51</f>
        <v>1.4381999999999999</v>
      </c>
      <c r="EC67" s="477">
        <f>[3]Fleisch!BV51</f>
        <v>48.293500000000002</v>
      </c>
      <c r="ED67" s="476">
        <f>[3]Fleisch!BW51</f>
        <v>14.757</v>
      </c>
      <c r="EE67" s="476">
        <f>[3]Fleisch!BX51</f>
        <v>353.1069</v>
      </c>
      <c r="EF67" s="477">
        <f>[3]Fleisch!BY51</f>
        <v>15.358600000000003</v>
      </c>
      <c r="EG67" s="477">
        <f>[3]Fleisch!BZ51</f>
        <v>780.44889999999975</v>
      </c>
      <c r="EH67" s="487"/>
      <c r="EI67" s="476">
        <f>[3]Fleisch!$AK51</f>
        <v>98.557900000000018</v>
      </c>
      <c r="EJ67" s="476">
        <f>[3]Fleisch!$AP51</f>
        <v>3985.7497000000008</v>
      </c>
      <c r="EK67" s="477">
        <f>[3]Fleisch!DZ51</f>
        <v>18.690999999999999</v>
      </c>
      <c r="EL67" s="477">
        <f>[3]Fleisch!EA51</f>
        <v>1479.0596</v>
      </c>
      <c r="EM67" s="476">
        <f>[3]Fleisch!EB51</f>
        <v>4.4829999999999997</v>
      </c>
      <c r="EN67" s="476">
        <f>[3]Fleisch!EC51</f>
        <v>320.68109999999996</v>
      </c>
      <c r="EO67" s="477">
        <f>[3]Fleisch!ED51</f>
        <v>52.904900000000005</v>
      </c>
      <c r="EP67" s="477">
        <f>[3]Fleisch!EE51</f>
        <v>930.4271</v>
      </c>
      <c r="EQ67" s="476">
        <f>[3]Fleisch!EF51</f>
        <v>15.066000000000001</v>
      </c>
      <c r="ER67" s="476">
        <f>[3]Fleisch!EG51</f>
        <v>702.80770000000007</v>
      </c>
      <c r="ES67" s="479"/>
      <c r="ET67" s="477">
        <f>[3]Fleisch!GR51</f>
        <v>190.7801</v>
      </c>
      <c r="EU67" s="477">
        <f>[3]Fleisch!GS51</f>
        <v>7175.0970999999981</v>
      </c>
      <c r="EV67" s="476">
        <f>[3]Fleisch!EV51</f>
        <v>5.3241000000000005</v>
      </c>
      <c r="EW67" s="476">
        <f>[3]Fleisch!EW51</f>
        <v>710.23019999999997</v>
      </c>
      <c r="EX67" s="477">
        <f>[3]Fleisch!EX51</f>
        <v>28.859699999999997</v>
      </c>
      <c r="EY67" s="477">
        <f>[3]Fleisch!EY51</f>
        <v>1095.9731999999999</v>
      </c>
      <c r="EZ67" s="476">
        <f>[3]Fleisch!EZ51</f>
        <v>7.0920999999999994</v>
      </c>
      <c r="FA67" s="476">
        <f>[3]Fleisch!FA51</f>
        <v>265.94369999999998</v>
      </c>
      <c r="FB67" s="477">
        <f>[3]Fleisch!FB51</f>
        <v>15.3818</v>
      </c>
      <c r="FC67" s="477">
        <f>[3]Fleisch!FC51</f>
        <v>628.69429999999977</v>
      </c>
      <c r="FD67" s="476">
        <f>[3]Fleisch!FD51</f>
        <v>0</v>
      </c>
      <c r="FE67" s="476">
        <f>[3]Fleisch!FE51</f>
        <v>119.64550000000001</v>
      </c>
      <c r="FF67" s="477">
        <f>[3]Fleisch!FF51</f>
        <v>25.319599999999998</v>
      </c>
      <c r="FG67" s="477">
        <f>[3]Fleisch!FG51</f>
        <v>750.71350000000007</v>
      </c>
      <c r="FH67" s="476">
        <f>[3]Fleisch!FH51</f>
        <v>23.561199999999999</v>
      </c>
      <c r="FI67" s="476">
        <f>[3]Fleisch!FI51</f>
        <v>476.13940000000002</v>
      </c>
      <c r="FJ67" s="477">
        <f>[3]Fleisch!FJ51</f>
        <v>15.457600000000001</v>
      </c>
      <c r="FK67" s="477">
        <f>[3]Fleisch!FK51</f>
        <v>204.29220000000001</v>
      </c>
      <c r="FL67" s="476">
        <f>[3]Fleisch!FL51</f>
        <v>6.3129999999999997</v>
      </c>
      <c r="FM67" s="476">
        <f>[3]Fleisch!FM51</f>
        <v>364.49540000000002</v>
      </c>
    </row>
    <row r="68" spans="1:169" x14ac:dyDescent="0.2">
      <c r="A68" s="250"/>
      <c r="B68" s="218">
        <f t="shared" si="27"/>
        <v>43983</v>
      </c>
      <c r="C68" s="621">
        <f>[3]Fleisch!$A62</f>
        <v>43678</v>
      </c>
      <c r="D68" s="466">
        <f>[3]Fleisch!D63</f>
        <v>9.35</v>
      </c>
      <c r="E68" s="466">
        <f>[3]Fleisch!E63</f>
        <v>8.9675000000000011</v>
      </c>
      <c r="F68" s="448">
        <f>[3]Fleisch!$J63</f>
        <v>10.975</v>
      </c>
      <c r="G68" s="448"/>
      <c r="H68" s="466">
        <f>[3]Fleisch!$L63</f>
        <v>11.475000000000001</v>
      </c>
      <c r="I68" s="466"/>
      <c r="J68" s="448"/>
      <c r="K68" s="448">
        <f>[3]Fleisch!F63</f>
        <v>13.8</v>
      </c>
      <c r="L68" s="448">
        <f>[3]Fleisch!G63</f>
        <v>12.924999999999999</v>
      </c>
      <c r="M68" s="448"/>
      <c r="N68" s="466">
        <f>[3]Fleisch!B63</f>
        <v>6.2</v>
      </c>
      <c r="O68" s="466">
        <f>[3]Fleisch!C63</f>
        <v>4.75</v>
      </c>
      <c r="P68" s="448"/>
      <c r="Q68" s="448">
        <f>[3]Fleisch!H63</f>
        <v>14.375</v>
      </c>
      <c r="R68" s="448">
        <f>[3]Fleisch!I63</f>
        <v>12.649999999999999</v>
      </c>
      <c r="S68" s="448"/>
      <c r="T68" s="448"/>
      <c r="U68" s="218">
        <f>[3]Fleisch!$A52</f>
        <v>43983</v>
      </c>
      <c r="V68" s="450" t="str">
        <f>'Gemüse Daten'!CZ67</f>
        <v>5 W 23-27/20</v>
      </c>
      <c r="W68" s="530">
        <f>[3]Fleisch!CA52</f>
        <v>47.783333333333331</v>
      </c>
      <c r="X68" s="530">
        <f>[3]Fleisch!CB52</f>
        <v>46.119447671820538</v>
      </c>
      <c r="Y68" s="531">
        <f>[3]Fleisch!CD52</f>
        <v>26.814023738237807</v>
      </c>
      <c r="Z68" s="531">
        <f>[3]Fleisch!CE52</f>
        <v>51.25665572232645</v>
      </c>
      <c r="AA68" s="530">
        <f>[3]Fleisch!CG52</f>
        <v>67.82124544252865</v>
      </c>
      <c r="AB68" s="530">
        <f>[3]Fleisch!CH52</f>
        <v>64.363593839132918</v>
      </c>
      <c r="AC68" s="532"/>
      <c r="AD68" s="531">
        <f>[3]Fleisch!CJ52</f>
        <v>57.013333333333335</v>
      </c>
      <c r="AE68" s="531">
        <f>[3]Fleisch!CK52</f>
        <v>44.673579586798688</v>
      </c>
      <c r="AF68" s="532"/>
      <c r="AG68" s="530">
        <f>[3]Fleisch!CM52</f>
        <v>47.090810336060649</v>
      </c>
      <c r="AH68" s="530">
        <f>[3]Fleisch!CN52</f>
        <v>39.760813002028051</v>
      </c>
      <c r="AI68" s="531">
        <f>[3]Fleisch!CP52</f>
        <v>56.572362184789846</v>
      </c>
      <c r="AJ68" s="531">
        <f>[3]Fleisch!CQ52</f>
        <v>54.357466498544696</v>
      </c>
      <c r="AK68" s="530">
        <f>[3]Fleisch!CS52</f>
        <v>77.808543481583371</v>
      </c>
      <c r="AL68" s="530">
        <f>[3]Fleisch!CT52</f>
        <v>63.811216932221726</v>
      </c>
      <c r="AM68" s="531">
        <f>[3]Fleisch!CV52</f>
        <v>44.435791200902479</v>
      </c>
      <c r="AN68" s="531">
        <f>[3]Fleisch!CW52</f>
        <v>32.027658932797635</v>
      </c>
      <c r="AO68" s="530">
        <f>[3]Fleisch!CY52</f>
        <v>22.903682299310237</v>
      </c>
      <c r="AP68" s="530">
        <f>[3]Fleisch!CZ52</f>
        <v>15.85358297668818</v>
      </c>
      <c r="AQ68" s="531">
        <f>[3]Fleisch!DB52</f>
        <v>26.058860932542327</v>
      </c>
      <c r="AR68" s="531">
        <f>[3]Fleisch!DC52</f>
        <v>23.362204926596895</v>
      </c>
      <c r="AS68" s="530">
        <f>[3]Fleisch!DE52</f>
        <v>32.32714285714286</v>
      </c>
      <c r="AT68" s="530">
        <f>[3]Fleisch!DF52</f>
        <v>19.504127002387047</v>
      </c>
      <c r="AU68" s="531">
        <f>[3]Fleisch!DH52</f>
        <v>47.856155227804202</v>
      </c>
      <c r="AV68" s="531">
        <f>[3]Fleisch!DI52</f>
        <v>43.826280840220491</v>
      </c>
      <c r="AW68" s="532"/>
      <c r="AX68" s="530">
        <f>[3]Fleisch!DK52</f>
        <v>22.402182991755542</v>
      </c>
      <c r="AY68" s="530">
        <f>[3]Fleisch!DL52</f>
        <v>19.579582171257467</v>
      </c>
      <c r="AZ68" s="531">
        <f>[3]Fleisch!DN52</f>
        <v>49.723150107923473</v>
      </c>
      <c r="BA68" s="531">
        <f>[3]Fleisch!DO52</f>
        <v>35.107563590835937</v>
      </c>
      <c r="BB68" s="530">
        <f>[3]Fleisch!DQ52</f>
        <v>18.179277179277179</v>
      </c>
      <c r="BC68" s="530">
        <f>[3]Fleisch!DR52</f>
        <v>19.299192755150248</v>
      </c>
      <c r="BD68" s="531">
        <f>[3]Fleisch!DT52</f>
        <v>24.540125258744226</v>
      </c>
      <c r="BE68" s="531">
        <f>[3]Fleisch!DU52</f>
        <v>15.628273632093913</v>
      </c>
      <c r="BF68" s="530">
        <f>[3]Fleisch!DW52</f>
        <v>34.2069379668268</v>
      </c>
      <c r="BG68" s="530">
        <f>[3]Fleisch!DX52</f>
        <v>22.52784421177742</v>
      </c>
      <c r="BH68" s="532"/>
      <c r="BI68" s="531">
        <f>[3]Fleisch!EJ52</f>
        <v>57.796538495073676</v>
      </c>
      <c r="BJ68" s="531">
        <f>[3]Fleisch!EK52</f>
        <v>21.943624514107377</v>
      </c>
      <c r="BK68" s="530">
        <f>[3]Fleisch!EM52</f>
        <v>22.049253999640481</v>
      </c>
      <c r="BL68" s="530">
        <f>[3]Fleisch!EN52</f>
        <v>9.4732025963247661</v>
      </c>
      <c r="BM68" s="531">
        <f>[3]Fleisch!EP52</f>
        <v>20.530223468917352</v>
      </c>
      <c r="BN68" s="531">
        <f>[3]Fleisch!EQ52</f>
        <v>11.124444484692701</v>
      </c>
      <c r="BO68" s="530">
        <f>[3]Fleisch!ES52</f>
        <v>22.904938879684771</v>
      </c>
      <c r="BP68" s="530">
        <f>[3]Fleisch!ET52</f>
        <v>8.803055394975063</v>
      </c>
      <c r="BQ68" s="531"/>
      <c r="BR68" s="531">
        <f>[3]Fleisch!FN52</f>
        <v>28.769331212103019</v>
      </c>
      <c r="BS68" s="531">
        <f>[3]Fleisch!FO52</f>
        <v>17.555827887551196</v>
      </c>
      <c r="BT68" s="530">
        <f>[3]Fleisch!FQ52</f>
        <v>19.794129645152278</v>
      </c>
      <c r="BU68" s="530">
        <f>[3]Fleisch!FR52</f>
        <v>10.827737287040602</v>
      </c>
      <c r="BV68" s="531">
        <f>[3]Fleisch!FT52</f>
        <v>68.98386017728717</v>
      </c>
      <c r="BW68" s="531">
        <f>[3]Fleisch!FU52</f>
        <v>48.955749073691472</v>
      </c>
      <c r="BX68" s="530">
        <f>[3]Fleisch!FW52</f>
        <v>47.935453556465994</v>
      </c>
      <c r="BY68" s="530">
        <f>[3]Fleisch!FX52</f>
        <v>32.075609999327547</v>
      </c>
      <c r="BZ68" s="531">
        <f>[3]Fleisch!FZ52</f>
        <v>20.142649522962756</v>
      </c>
      <c r="CA68" s="531">
        <f>[3]Fleisch!GA52</f>
        <v>20.969518940134002</v>
      </c>
      <c r="CB68" s="530">
        <f>[3]Fleisch!GC52</f>
        <v>46.799249934566468</v>
      </c>
      <c r="CC68" s="530">
        <f>[3]Fleisch!GD52</f>
        <v>27.487100345691111</v>
      </c>
      <c r="CD68" s="531">
        <f>[3]Fleisch!GF52</f>
        <v>35.394442769876584</v>
      </c>
      <c r="CE68" s="531">
        <f>[3]Fleisch!GG52</f>
        <v>23.747087867206687</v>
      </c>
      <c r="CF68" s="530">
        <f>[3]Fleisch!GI52</f>
        <v>83.039322897931072</v>
      </c>
      <c r="CG68" s="530">
        <f>[3]Fleisch!GJ52</f>
        <v>65.300978585202273</v>
      </c>
      <c r="CH68" s="531">
        <f>[3]Fleisch!GL52</f>
        <v>22.71705653315626</v>
      </c>
      <c r="CI68" s="531">
        <f>[3]Fleisch!GM52</f>
        <v>12.431974485833686</v>
      </c>
      <c r="CJ68" s="283"/>
      <c r="CK68" s="404" t="str">
        <f t="shared" si="29"/>
        <v>5 W 23-27/20</v>
      </c>
      <c r="CL68" s="467">
        <f>[3]Fleisch!GP52</f>
        <v>603.05020000000002</v>
      </c>
      <c r="CM68" s="467">
        <f>[3]Fleisch!GQ52</f>
        <v>13288.183099999995</v>
      </c>
      <c r="CN68" s="487"/>
      <c r="CO68" s="477">
        <f>[3]Fleisch!$AH52</f>
        <v>19.310200000000002</v>
      </c>
      <c r="CP68" s="477">
        <f>[3]Fleisch!$AM52</f>
        <v>343.2163000000001</v>
      </c>
      <c r="CQ68" s="476">
        <f>[3]Fleisch!AS52</f>
        <v>0.78</v>
      </c>
      <c r="CR68" s="476">
        <f>[3]Fleisch!AT52</f>
        <v>26.8536</v>
      </c>
      <c r="CS68" s="477">
        <f>[3]Fleisch!AU52</f>
        <v>3.7408000000000001</v>
      </c>
      <c r="CT68" s="477">
        <f>[3]Fleisch!AV52</f>
        <v>21.32</v>
      </c>
      <c r="CU68" s="476">
        <f>[3]Fleisch!AW52</f>
        <v>6.8843000000000005</v>
      </c>
      <c r="CV68" s="476">
        <f>[3]Fleisch!AX52</f>
        <v>70.12</v>
      </c>
      <c r="CW68" s="487"/>
      <c r="CX68" s="477">
        <f>[3]Fleisch!AL52</f>
        <v>27.999499999999998</v>
      </c>
      <c r="CY68" s="477">
        <f>[3]Fleisch!AQ52</f>
        <v>288.63229999999999</v>
      </c>
      <c r="CZ68" s="476">
        <f>[3]Fleisch!AY52</f>
        <v>2.2349999999999999</v>
      </c>
      <c r="DA68" s="476">
        <f>[3]Fleisch!AZ52</f>
        <v>92.763500000000008</v>
      </c>
      <c r="DB68" s="487"/>
      <c r="DC68" s="477">
        <f>[3]Fleisch!$AI52</f>
        <v>270.15600000000001</v>
      </c>
      <c r="DD68" s="477">
        <f>[3]Fleisch!$AN52</f>
        <v>2565.2138999999997</v>
      </c>
      <c r="DE68" s="476">
        <f>[3]Fleisch!BA52</f>
        <v>8.6532000000000018</v>
      </c>
      <c r="DF68" s="476">
        <f>[3]Fleisch!BB52</f>
        <v>127.9062</v>
      </c>
      <c r="DG68" s="477">
        <f>[3]Fleisch!BC52</f>
        <v>16.9847</v>
      </c>
      <c r="DH68" s="477">
        <f>[3]Fleisch!BD52</f>
        <v>122.6887</v>
      </c>
      <c r="DI68" s="476">
        <f>[3]Fleisch!BE52</f>
        <v>6.5430000000000001</v>
      </c>
      <c r="DJ68" s="476">
        <f>[3]Fleisch!BF52</f>
        <v>84.251200000000011</v>
      </c>
      <c r="DK68" s="477">
        <f>[3]Fleisch!BG52</f>
        <v>14.6265</v>
      </c>
      <c r="DL68" s="477">
        <f>[3]Fleisch!BH52</f>
        <v>78.253199999999993</v>
      </c>
      <c r="DM68" s="476">
        <f>[3]Fleisch!BI52</f>
        <v>144.93389999999999</v>
      </c>
      <c r="DN68" s="476">
        <f>[3]Fleisch!BJ52</f>
        <v>1373.2603999999999</v>
      </c>
      <c r="DO68" s="477">
        <f>[3]Fleisch!BK52</f>
        <v>15.726900000000002</v>
      </c>
      <c r="DP68" s="477">
        <f>[3]Fleisch!BL52</f>
        <v>112.938</v>
      </c>
      <c r="DQ68" s="476">
        <f>[3]Fleisch!BM52</f>
        <v>2.8000000000000003</v>
      </c>
      <c r="DR68" s="476">
        <f>[3]Fleisch!BN52</f>
        <v>69.542000000000002</v>
      </c>
      <c r="DS68" s="477">
        <f>[3]Fleisch!BO52</f>
        <v>31.344900000000003</v>
      </c>
      <c r="DT68" s="477">
        <f>[3]Fleisch!BP52</f>
        <v>287.89109999999999</v>
      </c>
      <c r="DU68" s="487"/>
      <c r="DV68" s="476">
        <f>[3]Fleisch!$AJ52</f>
        <v>97.763900000000007</v>
      </c>
      <c r="DW68" s="476">
        <f>[3]Fleisch!$AO52</f>
        <v>3048.5483000000004</v>
      </c>
      <c r="DX68" s="477">
        <f>[3]Fleisch!BQ52</f>
        <v>17.599700000000002</v>
      </c>
      <c r="DY68" s="477">
        <f>[3]Fleisch!BR52</f>
        <v>345.17970000000003</v>
      </c>
      <c r="DZ68" s="476">
        <f>[3]Fleisch!BS52</f>
        <v>4.7718999999999996</v>
      </c>
      <c r="EA68" s="476">
        <f>[3]Fleisch!BT52</f>
        <v>144.4076</v>
      </c>
      <c r="EB68" s="477">
        <f>[3]Fleisch!BU52</f>
        <v>4.7618999999999998</v>
      </c>
      <c r="EC68" s="477">
        <f>[3]Fleisch!BV52</f>
        <v>105.6309</v>
      </c>
      <c r="ED68" s="476">
        <f>[3]Fleisch!BW52</f>
        <v>11.304600000000001</v>
      </c>
      <c r="EE68" s="476">
        <f>[3]Fleisch!BX52</f>
        <v>459.94019999999995</v>
      </c>
      <c r="EF68" s="477">
        <f>[3]Fleisch!BY52</f>
        <v>34.220400000000005</v>
      </c>
      <c r="EG68" s="477">
        <f>[3]Fleisch!BZ52</f>
        <v>990.79120000000012</v>
      </c>
      <c r="EH68" s="487"/>
      <c r="EI68" s="476">
        <f>[3]Fleisch!$AK52</f>
        <v>144.97910000000002</v>
      </c>
      <c r="EJ68" s="476">
        <f>[3]Fleisch!$AP52</f>
        <v>5707.4993000000022</v>
      </c>
      <c r="EK68" s="477">
        <f>[3]Fleisch!DZ52</f>
        <v>22.937999999999999</v>
      </c>
      <c r="EL68" s="477">
        <f>[3]Fleisch!EA52</f>
        <v>2030.7212999999999</v>
      </c>
      <c r="EM68" s="476">
        <f>[3]Fleisch!EB52</f>
        <v>5.5629999999999997</v>
      </c>
      <c r="EN68" s="476">
        <f>[3]Fleisch!EC52</f>
        <v>485.10109999999997</v>
      </c>
      <c r="EO68" s="477">
        <f>[3]Fleisch!ED52</f>
        <v>84.383100000000013</v>
      </c>
      <c r="EP68" s="477">
        <f>[3]Fleisch!EE52</f>
        <v>1258.8536999999999</v>
      </c>
      <c r="EQ68" s="476">
        <f>[3]Fleisch!EF52</f>
        <v>22.333000000000002</v>
      </c>
      <c r="ER68" s="476">
        <f>[3]Fleisch!EG52</f>
        <v>1104.8457000000001</v>
      </c>
      <c r="ES68" s="479"/>
      <c r="ET68" s="477">
        <f>[3]Fleisch!GR52</f>
        <v>254.36929999999995</v>
      </c>
      <c r="EU68" s="477">
        <f>[3]Fleisch!GS52</f>
        <v>9421.3510999999999</v>
      </c>
      <c r="EV68" s="476">
        <f>[3]Fleisch!EV52</f>
        <v>6.6628000000000007</v>
      </c>
      <c r="EW68" s="476">
        <f>[3]Fleisch!EW52</f>
        <v>1003.8809</v>
      </c>
      <c r="EX68" s="477">
        <f>[3]Fleisch!EX52</f>
        <v>35.79</v>
      </c>
      <c r="EY68" s="477">
        <f>[3]Fleisch!EY52</f>
        <v>1290.1578999999999</v>
      </c>
      <c r="EZ68" s="476">
        <f>[3]Fleisch!EZ52</f>
        <v>9.5663999999999998</v>
      </c>
      <c r="FA68" s="476">
        <f>[3]Fleisch!FA52</f>
        <v>369.07249999999999</v>
      </c>
      <c r="FB68" s="477">
        <f>[3]Fleisch!FB52</f>
        <v>21.601499999999998</v>
      </c>
      <c r="FC68" s="477">
        <f>[3]Fleisch!FC52</f>
        <v>874.41080000000011</v>
      </c>
      <c r="FD68" s="476">
        <f>[3]Fleisch!FD52</f>
        <v>5.8486000000000002</v>
      </c>
      <c r="FE68" s="476">
        <f>[3]Fleisch!FE52</f>
        <v>139.21760000000003</v>
      </c>
      <c r="FF68" s="477">
        <f>[3]Fleisch!FF52</f>
        <v>27.890900000000002</v>
      </c>
      <c r="FG68" s="477">
        <f>[3]Fleisch!FG52</f>
        <v>1095.8627000000001</v>
      </c>
      <c r="FH68" s="476">
        <f>[3]Fleisch!FH52</f>
        <v>36.161900000000003</v>
      </c>
      <c r="FI68" s="476">
        <f>[3]Fleisch!FI52</f>
        <v>681.40779999999995</v>
      </c>
      <c r="FJ68" s="477">
        <f>[3]Fleisch!FJ52</f>
        <v>19.459400000000002</v>
      </c>
      <c r="FK68" s="477">
        <f>[3]Fleisch!FK52</f>
        <v>267.53929999999991</v>
      </c>
      <c r="FL68" s="476">
        <f>[3]Fleisch!FL52</f>
        <v>16.5655</v>
      </c>
      <c r="FM68" s="476">
        <f>[3]Fleisch!FM52</f>
        <v>580.35209999999995</v>
      </c>
    </row>
    <row r="69" spans="1:169" x14ac:dyDescent="0.2">
      <c r="A69" s="250"/>
      <c r="B69" s="218">
        <f t="shared" si="27"/>
        <v>43952</v>
      </c>
      <c r="C69" s="621">
        <f>[3]Fleisch!$A63</f>
        <v>43647</v>
      </c>
      <c r="D69" s="466">
        <f>[3]Fleisch!D64</f>
        <v>9.3000000000000007</v>
      </c>
      <c r="E69" s="466">
        <f>[3]Fleisch!E64</f>
        <v>8.77</v>
      </c>
      <c r="F69" s="448">
        <f>[3]Fleisch!$J64</f>
        <v>10.8</v>
      </c>
      <c r="G69" s="448"/>
      <c r="H69" s="466">
        <f>[3]Fleisch!$L64</f>
        <v>11</v>
      </c>
      <c r="I69" s="466"/>
      <c r="J69" s="448"/>
      <c r="K69" s="448">
        <f>[3]Fleisch!F64</f>
        <v>12.975</v>
      </c>
      <c r="L69" s="448">
        <f>[3]Fleisch!G64</f>
        <v>12.5</v>
      </c>
      <c r="M69" s="448"/>
      <c r="N69" s="466">
        <f>[3]Fleisch!B64</f>
        <v>6.2</v>
      </c>
      <c r="O69" s="466">
        <f>[3]Fleisch!C64</f>
        <v>4.75</v>
      </c>
      <c r="P69" s="448"/>
      <c r="Q69" s="448">
        <f>[3]Fleisch!H64</f>
        <v>14</v>
      </c>
      <c r="R69" s="448">
        <f>[3]Fleisch!I64</f>
        <v>12.5</v>
      </c>
      <c r="S69" s="448"/>
      <c r="T69" s="448"/>
      <c r="U69" s="218">
        <f>[3]Fleisch!$A53</f>
        <v>43952</v>
      </c>
      <c r="V69" s="450" t="str">
        <f>'Gemüse Daten'!CZ68</f>
        <v>4 W 19-22/20</v>
      </c>
      <c r="W69" s="530">
        <f>[3]Fleisch!CA53</f>
        <v>52.46871910747069</v>
      </c>
      <c r="X69" s="530">
        <f>[3]Fleisch!CB53</f>
        <v>42.35155623020885</v>
      </c>
      <c r="Y69" s="531">
        <f>[3]Fleisch!CD53</f>
        <v>58.014705882352942</v>
      </c>
      <c r="Z69" s="531">
        <f>[3]Fleisch!CE53</f>
        <v>60.611726664367723</v>
      </c>
      <c r="AA69" s="530">
        <f>[3]Fleisch!CG53</f>
        <v>70.119067350549869</v>
      </c>
      <c r="AB69" s="530">
        <f>[3]Fleisch!CH53</f>
        <v>63.535307213416353</v>
      </c>
      <c r="AC69" s="532"/>
      <c r="AD69" s="531">
        <f>[3]Fleisch!CJ53</f>
        <v>69.631612011559241</v>
      </c>
      <c r="AE69" s="531">
        <f>[3]Fleisch!CK53</f>
        <v>45.190225041873255</v>
      </c>
      <c r="AF69" s="532"/>
      <c r="AG69" s="530">
        <f>[3]Fleisch!CM53</f>
        <v>40.769952920597703</v>
      </c>
      <c r="AH69" s="530">
        <f>[3]Fleisch!CN53</f>
        <v>39.420987461514436</v>
      </c>
      <c r="AI69" s="531">
        <f>[3]Fleisch!CP53</f>
        <v>65.677067743057123</v>
      </c>
      <c r="AJ69" s="531">
        <f>[3]Fleisch!CQ53</f>
        <v>50.827699909987693</v>
      </c>
      <c r="AK69" s="530">
        <f>[3]Fleisch!CS53</f>
        <v>59.69032040297035</v>
      </c>
      <c r="AL69" s="530">
        <f>[3]Fleisch!CT53</f>
        <v>61.059997210278304</v>
      </c>
      <c r="AM69" s="531">
        <f>[3]Fleisch!CV53</f>
        <v>39.877423506611095</v>
      </c>
      <c r="AN69" s="531">
        <f>[3]Fleisch!CW53</f>
        <v>33.536070593489399</v>
      </c>
      <c r="AO69" s="530">
        <f>[3]Fleisch!CY53</f>
        <v>22.317360361456668</v>
      </c>
      <c r="AP69" s="530">
        <f>[3]Fleisch!CZ53</f>
        <v>15.596516656300217</v>
      </c>
      <c r="AQ69" s="531">
        <f>[3]Fleisch!DB53</f>
        <v>29.746358631572416</v>
      </c>
      <c r="AR69" s="531">
        <f>[3]Fleisch!DC53</f>
        <v>24.627269085973747</v>
      </c>
      <c r="AS69" s="530">
        <f>[3]Fleisch!DE53</f>
        <v>31.266817155756208</v>
      </c>
      <c r="AT69" s="530">
        <f>[3]Fleisch!DF53</f>
        <v>18.140423632410329</v>
      </c>
      <c r="AU69" s="531">
        <f>[3]Fleisch!DH53</f>
        <v>53.664003159749655</v>
      </c>
      <c r="AV69" s="531">
        <f>[3]Fleisch!DI53</f>
        <v>44.072782504013375</v>
      </c>
      <c r="AW69" s="532"/>
      <c r="AX69" s="530">
        <f>[3]Fleisch!DK53</f>
        <v>22.632548592907661</v>
      </c>
      <c r="AY69" s="530">
        <f>[3]Fleisch!DL53</f>
        <v>18.565371514135137</v>
      </c>
      <c r="AZ69" s="531">
        <f>[3]Fleisch!DN53</f>
        <v>40.009536824925526</v>
      </c>
      <c r="BA69" s="531">
        <f>[3]Fleisch!DO53</f>
        <v>34.582466504808892</v>
      </c>
      <c r="BB69" s="530">
        <f>[3]Fleisch!DQ53</f>
        <v>25.943689320388348</v>
      </c>
      <c r="BC69" s="530">
        <f>[3]Fleisch!DR53</f>
        <v>20.096713985546934</v>
      </c>
      <c r="BD69" s="531">
        <f>[3]Fleisch!DT53</f>
        <v>19.216055286821948</v>
      </c>
      <c r="BE69" s="531">
        <f>[3]Fleisch!DU53</f>
        <v>16.789209686322511</v>
      </c>
      <c r="BF69" s="530">
        <f>[3]Fleisch!DW53</f>
        <v>34.023506046207608</v>
      </c>
      <c r="BG69" s="530">
        <f>[3]Fleisch!DX53</f>
        <v>22.612825948030633</v>
      </c>
      <c r="BH69" s="532"/>
      <c r="BI69" s="531">
        <f>[3]Fleisch!EJ53</f>
        <v>57.702598952119104</v>
      </c>
      <c r="BJ69" s="531">
        <f>[3]Fleisch!EK53</f>
        <v>21.398310369800907</v>
      </c>
      <c r="BK69" s="530">
        <f>[3]Fleisch!EM53</f>
        <v>22.029225614296351</v>
      </c>
      <c r="BL69" s="530">
        <f>[3]Fleisch!EN53</f>
        <v>10.082359724839742</v>
      </c>
      <c r="BM69" s="531">
        <f>[3]Fleisch!EP53</f>
        <v>18.097691811076167</v>
      </c>
      <c r="BN69" s="531">
        <f>[3]Fleisch!EQ53</f>
        <v>11.087001635323595</v>
      </c>
      <c r="BO69" s="530">
        <f>[3]Fleisch!ES53</f>
        <v>22.860629729070052</v>
      </c>
      <c r="BP69" s="530">
        <f>[3]Fleisch!ET53</f>
        <v>8.7140708579938355</v>
      </c>
      <c r="BQ69" s="531"/>
      <c r="BR69" s="531">
        <f>[3]Fleisch!FN53</f>
        <v>20.243473590204882</v>
      </c>
      <c r="BS69" s="531">
        <f>[3]Fleisch!FO53</f>
        <v>17.618543133150162</v>
      </c>
      <c r="BT69" s="530">
        <f>[3]Fleisch!FQ53</f>
        <v>19.142729143073353</v>
      </c>
      <c r="BU69" s="530">
        <f>[3]Fleisch!FR53</f>
        <v>11.141872586248665</v>
      </c>
      <c r="BV69" s="531">
        <f>[3]Fleisch!FT53</f>
        <v>38.501664946053729</v>
      </c>
      <c r="BW69" s="531">
        <f>[3]Fleisch!FU53</f>
        <v>51.081476278125571</v>
      </c>
      <c r="BX69" s="530">
        <f>[3]Fleisch!FW53</f>
        <v>48.81799635556964</v>
      </c>
      <c r="BY69" s="530">
        <f>[3]Fleisch!FX53</f>
        <v>32.462047057109899</v>
      </c>
      <c r="BZ69" s="531">
        <f>[3]Fleisch!FZ53</f>
        <v>17.528886341381863</v>
      </c>
      <c r="CA69" s="531">
        <f>[3]Fleisch!GA53</f>
        <v>20.883550272328705</v>
      </c>
      <c r="CB69" s="530">
        <f>[3]Fleisch!GC53</f>
        <v>48.894495590079345</v>
      </c>
      <c r="CC69" s="530">
        <f>[3]Fleisch!GD53</f>
        <v>27.437381133755721</v>
      </c>
      <c r="CD69" s="531">
        <f>[3]Fleisch!GF53</f>
        <v>35.932453931185897</v>
      </c>
      <c r="CE69" s="531">
        <f>[3]Fleisch!GG53</f>
        <v>23.987667201847639</v>
      </c>
      <c r="CF69" s="530">
        <f>[3]Fleisch!GI53</f>
        <v>77.296952519356523</v>
      </c>
      <c r="CG69" s="530">
        <f>[3]Fleisch!GJ53</f>
        <v>64.54661392509631</v>
      </c>
      <c r="CH69" s="531">
        <f>[3]Fleisch!GL53</f>
        <v>23.740070198596026</v>
      </c>
      <c r="CI69" s="531">
        <f>[3]Fleisch!GM53</f>
        <v>13.06525197313367</v>
      </c>
      <c r="CJ69" s="283"/>
      <c r="CK69" s="404" t="str">
        <f t="shared" si="29"/>
        <v>4 W 19-22/20</v>
      </c>
      <c r="CL69" s="467">
        <f>[3]Fleisch!GP53</f>
        <v>570.43540000000007</v>
      </c>
      <c r="CM69" s="467">
        <f>[3]Fleisch!GQ53</f>
        <v>12978.610900000007</v>
      </c>
      <c r="CN69" s="487"/>
      <c r="CO69" s="477">
        <f>[3]Fleisch!$AH53</f>
        <v>18.907299999999999</v>
      </c>
      <c r="CP69" s="477">
        <f>[3]Fleisch!$AM53</f>
        <v>310.26949999999994</v>
      </c>
      <c r="CQ69" s="476">
        <f>[3]Fleisch!AS53</f>
        <v>0.70810000000000006</v>
      </c>
      <c r="CR69" s="476">
        <f>[3]Fleisch!AT53</f>
        <v>32.148199999999996</v>
      </c>
      <c r="CS69" s="477">
        <f>[3]Fleisch!AU53</f>
        <v>0.20400000000000001</v>
      </c>
      <c r="CT69" s="477">
        <f>[3]Fleisch!AV53</f>
        <v>20.0091</v>
      </c>
      <c r="CU69" s="476">
        <f>[3]Fleisch!AW53</f>
        <v>8.9293999999999993</v>
      </c>
      <c r="CV69" s="476">
        <f>[3]Fleisch!AX53</f>
        <v>75.013000000000005</v>
      </c>
      <c r="CW69" s="487"/>
      <c r="CX69" s="477">
        <f>[3]Fleisch!AL53</f>
        <v>6.8155000000000001</v>
      </c>
      <c r="CY69" s="477">
        <f>[3]Fleisch!AQ53</f>
        <v>325.76759999999996</v>
      </c>
      <c r="CZ69" s="476">
        <f>[3]Fleisch!AY53</f>
        <v>1.5917999999999999</v>
      </c>
      <c r="DA69" s="476">
        <f>[3]Fleisch!AZ53</f>
        <v>83.824399999999997</v>
      </c>
      <c r="DB69" s="487"/>
      <c r="DC69" s="477">
        <f>[3]Fleisch!$AI53</f>
        <v>252.29809999999998</v>
      </c>
      <c r="DD69" s="477">
        <f>[3]Fleisch!$AN53</f>
        <v>2592.2635</v>
      </c>
      <c r="DE69" s="476">
        <f>[3]Fleisch!BA53</f>
        <v>10.7478</v>
      </c>
      <c r="DF69" s="476">
        <f>[3]Fleisch!BB53</f>
        <v>125.50160000000001</v>
      </c>
      <c r="DG69" s="477">
        <f>[3]Fleisch!BC53</f>
        <v>13.2294</v>
      </c>
      <c r="DH69" s="477">
        <f>[3]Fleisch!BD53</f>
        <v>163.31100000000001</v>
      </c>
      <c r="DI69" s="476">
        <f>[3]Fleisch!BE53</f>
        <v>11.554200000000002</v>
      </c>
      <c r="DJ69" s="476">
        <f>[3]Fleisch!BF53</f>
        <v>98.934600000000003</v>
      </c>
      <c r="DK69" s="477">
        <f>[3]Fleisch!BG53</f>
        <v>13.363899999999999</v>
      </c>
      <c r="DL69" s="477">
        <f>[3]Fleisch!BH53</f>
        <v>77.922200000000018</v>
      </c>
      <c r="DM69" s="476">
        <f>[3]Fleisch!BI53</f>
        <v>127.37350000000001</v>
      </c>
      <c r="DN69" s="476">
        <f>[3]Fleisch!BJ53</f>
        <v>1390.2217000000001</v>
      </c>
      <c r="DO69" s="477">
        <f>[3]Fleisch!BK53</f>
        <v>11.280100000000001</v>
      </c>
      <c r="DP69" s="477">
        <f>[3]Fleisch!BL53</f>
        <v>95.120899999999992</v>
      </c>
      <c r="DQ69" s="476">
        <f>[3]Fleisch!BM53</f>
        <v>2.2149999999999999</v>
      </c>
      <c r="DR69" s="476">
        <f>[3]Fleisch!BN53</f>
        <v>69.447000000000003</v>
      </c>
      <c r="DS69" s="477">
        <f>[3]Fleisch!BO53</f>
        <v>26.331200000000003</v>
      </c>
      <c r="DT69" s="477">
        <f>[3]Fleisch!BP53</f>
        <v>298.87540000000001</v>
      </c>
      <c r="DU69" s="487"/>
      <c r="DV69" s="476">
        <f>[3]Fleisch!$AJ53</f>
        <v>85.862800000000007</v>
      </c>
      <c r="DW69" s="476">
        <f>[3]Fleisch!$AO53</f>
        <v>3029.3420000000006</v>
      </c>
      <c r="DX69" s="477">
        <f>[3]Fleisch!BQ53</f>
        <v>12.131399999999999</v>
      </c>
      <c r="DY69" s="477">
        <f>[3]Fleisch!BR53</f>
        <v>332.85140000000001</v>
      </c>
      <c r="DZ69" s="476">
        <f>[3]Fleisch!BS53</f>
        <v>10.171100000000001</v>
      </c>
      <c r="EA69" s="476">
        <f>[3]Fleisch!BT53</f>
        <v>196.38639999999998</v>
      </c>
      <c r="EB69" s="477">
        <f>[3]Fleisch!BU53</f>
        <v>1.03</v>
      </c>
      <c r="EC69" s="477">
        <f>[3]Fleisch!BV53</f>
        <v>88.18889999999999</v>
      </c>
      <c r="ED69" s="476">
        <f>[3]Fleisch!BW53</f>
        <v>25.510600000000004</v>
      </c>
      <c r="EE69" s="476">
        <f>[3]Fleisch!BX53</f>
        <v>425.0034</v>
      </c>
      <c r="EF69" s="477">
        <f>[3]Fleisch!BY53</f>
        <v>19.888500000000001</v>
      </c>
      <c r="EG69" s="477">
        <f>[3]Fleisch!BZ53</f>
        <v>958.75329999999997</v>
      </c>
      <c r="EH69" s="487"/>
      <c r="EI69" s="476">
        <f>[3]Fleisch!$AK53</f>
        <v>158.47389999999999</v>
      </c>
      <c r="EJ69" s="476">
        <f>[3]Fleisch!$AP53</f>
        <v>5446.5836000000027</v>
      </c>
      <c r="EK69" s="477">
        <f>[3]Fleisch!DZ53</f>
        <v>19.277000000000001</v>
      </c>
      <c r="EL69" s="477">
        <f>[3]Fleisch!EA53</f>
        <v>2020.0869999999998</v>
      </c>
      <c r="EM69" s="476">
        <f>[3]Fleisch!EB53</f>
        <v>5.3719999999999999</v>
      </c>
      <c r="EN69" s="476">
        <f>[3]Fleisch!EC53</f>
        <v>458.71449999999999</v>
      </c>
      <c r="EO69" s="477">
        <f>[3]Fleisch!ED53</f>
        <v>105.7929</v>
      </c>
      <c r="EP69" s="477">
        <f>[3]Fleisch!EE53</f>
        <v>1190.0397</v>
      </c>
      <c r="EQ69" s="476">
        <f>[3]Fleisch!EF53</f>
        <v>20.484999999999999</v>
      </c>
      <c r="ER69" s="476">
        <f>[3]Fleisch!EG53</f>
        <v>1095.8820000000001</v>
      </c>
      <c r="ES69" s="479"/>
      <c r="ET69" s="477">
        <f>[3]Fleisch!GR53</f>
        <v>274.1579999999999</v>
      </c>
      <c r="EU69" s="477">
        <f>[3]Fleisch!GS53</f>
        <v>8768.3276000000042</v>
      </c>
      <c r="EV69" s="476">
        <f>[3]Fleisch!EV53</f>
        <v>15.4526</v>
      </c>
      <c r="EW69" s="476">
        <f>[3]Fleisch!EW53</f>
        <v>888.16489999999999</v>
      </c>
      <c r="EX69" s="477">
        <f>[3]Fleisch!EX53</f>
        <v>38.058099999999996</v>
      </c>
      <c r="EY69" s="477">
        <f>[3]Fleisch!EY53</f>
        <v>1147.9278999999999</v>
      </c>
      <c r="EZ69" s="476">
        <f>[3]Fleisch!EZ53</f>
        <v>19.760399999999997</v>
      </c>
      <c r="FA69" s="476">
        <f>[3]Fleisch!FA53</f>
        <v>314.18470000000002</v>
      </c>
      <c r="FB69" s="477">
        <f>[3]Fleisch!FB53</f>
        <v>15.146400000000002</v>
      </c>
      <c r="FC69" s="477">
        <f>[3]Fleisch!FC53</f>
        <v>778.53910000000008</v>
      </c>
      <c r="FD69" s="476">
        <f>[3]Fleisch!FD53</f>
        <v>4.1871</v>
      </c>
      <c r="FE69" s="476">
        <f>[3]Fleisch!FE53</f>
        <v>137.81139999999999</v>
      </c>
      <c r="FF69" s="477">
        <f>[3]Fleisch!FF53</f>
        <v>28.469900000000003</v>
      </c>
      <c r="FG69" s="477">
        <f>[3]Fleisch!FG53</f>
        <v>1029.0453</v>
      </c>
      <c r="FH69" s="476">
        <f>[3]Fleisch!FH53</f>
        <v>34.068599999999996</v>
      </c>
      <c r="FI69" s="476">
        <f>[3]Fleisch!FI53</f>
        <v>651.5553000000001</v>
      </c>
      <c r="FJ69" s="477">
        <f>[3]Fleisch!FJ53</f>
        <v>20.781100000000002</v>
      </c>
      <c r="FK69" s="477">
        <f>[3]Fleisch!FK53</f>
        <v>239.07770000000002</v>
      </c>
      <c r="FL69" s="476">
        <f>[3]Fleisch!FL53</f>
        <v>20.000400000000003</v>
      </c>
      <c r="FM69" s="476">
        <f>[3]Fleisch!FM53</f>
        <v>486.24430000000007</v>
      </c>
    </row>
    <row r="70" spans="1:169" x14ac:dyDescent="0.2">
      <c r="A70" s="250"/>
      <c r="B70" s="218">
        <f t="shared" si="27"/>
        <v>43922</v>
      </c>
      <c r="C70" s="621">
        <f>[3]Fleisch!$A64</f>
        <v>43617</v>
      </c>
      <c r="D70" s="466">
        <f>[3]Fleisch!D65</f>
        <v>9.3000000000000007</v>
      </c>
      <c r="E70" s="466">
        <f>[3]Fleisch!E65</f>
        <v>8.7659999999999982</v>
      </c>
      <c r="F70" s="448">
        <f>[3]Fleisch!$J65</f>
        <v>10.8</v>
      </c>
      <c r="G70" s="448"/>
      <c r="H70" s="466">
        <f>[3]Fleisch!$L65</f>
        <v>10.9</v>
      </c>
      <c r="I70" s="466"/>
      <c r="J70" s="448"/>
      <c r="K70" s="448">
        <f>[3]Fleisch!F65</f>
        <v>13.2</v>
      </c>
      <c r="L70" s="448">
        <f>[3]Fleisch!G65</f>
        <v>12.641999999999999</v>
      </c>
      <c r="M70" s="448"/>
      <c r="N70" s="466">
        <f>[3]Fleisch!B65</f>
        <v>6.2</v>
      </c>
      <c r="O70" s="466">
        <f>[3]Fleisch!C65</f>
        <v>4.75</v>
      </c>
      <c r="P70" s="448"/>
      <c r="Q70" s="448">
        <f>[3]Fleisch!H65</f>
        <v>13.6</v>
      </c>
      <c r="R70" s="448">
        <f>[3]Fleisch!I65</f>
        <v>12.132</v>
      </c>
      <c r="S70" s="448"/>
      <c r="T70" s="448"/>
      <c r="U70" s="218">
        <f>[3]Fleisch!$A54</f>
        <v>43922</v>
      </c>
      <c r="V70" s="450" t="str">
        <f>'Gemüse Daten'!CZ69</f>
        <v>4 W 15-18/20</v>
      </c>
      <c r="W70" s="530">
        <f>[3]Fleisch!CA54</f>
        <v>32.79459980713596</v>
      </c>
      <c r="X70" s="530">
        <f>[3]Fleisch!CB54</f>
        <v>44.701601667932707</v>
      </c>
      <c r="Y70" s="531">
        <f>[3]Fleisch!CD54</f>
        <v>38.21898664715566</v>
      </c>
      <c r="Z70" s="531">
        <f>[3]Fleisch!CE54</f>
        <v>52.154225953449838</v>
      </c>
      <c r="AA70" s="530">
        <f>[3]Fleisch!CG54</f>
        <v>73.825926652284764</v>
      </c>
      <c r="AB70" s="530">
        <f>[3]Fleisch!CH54</f>
        <v>64.913630729229652</v>
      </c>
      <c r="AC70" s="532"/>
      <c r="AD70" s="531">
        <f>[3]Fleisch!CJ54</f>
        <v>32.579318778182561</v>
      </c>
      <c r="AE70" s="531">
        <f>[3]Fleisch!CK54</f>
        <v>50.580731466380747</v>
      </c>
      <c r="AF70" s="532"/>
      <c r="AG70" s="530">
        <f>[3]Fleisch!CM54</f>
        <v>42.2868046004806</v>
      </c>
      <c r="AH70" s="530">
        <f>[3]Fleisch!CN54</f>
        <v>40.965942530553335</v>
      </c>
      <c r="AI70" s="531">
        <f>[3]Fleisch!CP54</f>
        <v>63.645687570875324</v>
      </c>
      <c r="AJ70" s="531">
        <f>[3]Fleisch!CQ54</f>
        <v>51.114608504291404</v>
      </c>
      <c r="AK70" s="530">
        <f>[3]Fleisch!CS54</f>
        <v>55.832129824344385</v>
      </c>
      <c r="AL70" s="530">
        <f>[3]Fleisch!CT54</f>
        <v>61.226691767743326</v>
      </c>
      <c r="AM70" s="531">
        <f>[3]Fleisch!CV54</f>
        <v>41.028775196869894</v>
      </c>
      <c r="AN70" s="531">
        <f>[3]Fleisch!CW54</f>
        <v>33.18598482224224</v>
      </c>
      <c r="AO70" s="530">
        <f>[3]Fleisch!CY54</f>
        <v>22.510995382557521</v>
      </c>
      <c r="AP70" s="530">
        <f>[3]Fleisch!CZ54</f>
        <v>16.226036429474675</v>
      </c>
      <c r="AQ70" s="531">
        <f>[3]Fleisch!DB54</f>
        <v>30.20451656405098</v>
      </c>
      <c r="AR70" s="531">
        <f>[3]Fleisch!DC54</f>
        <v>23.670086486872318</v>
      </c>
      <c r="AS70" s="530">
        <f>[3]Fleisch!DE54</f>
        <v>31.521868365180467</v>
      </c>
      <c r="AT70" s="530">
        <f>[3]Fleisch!DF54</f>
        <v>19.0906566859476</v>
      </c>
      <c r="AU70" s="531">
        <f>[3]Fleisch!DH54</f>
        <v>50.88237503680115</v>
      </c>
      <c r="AV70" s="531">
        <f>[3]Fleisch!DI54</f>
        <v>44.712456120732774</v>
      </c>
      <c r="AW70" s="532"/>
      <c r="AX70" s="530">
        <f>[3]Fleisch!DK54</f>
        <v>22.315929111326639</v>
      </c>
      <c r="AY70" s="530">
        <f>[3]Fleisch!DL54</f>
        <v>18.739241681698189</v>
      </c>
      <c r="AZ70" s="531">
        <f>[3]Fleisch!DN54</f>
        <v>32.595269706981192</v>
      </c>
      <c r="BA70" s="531">
        <f>[3]Fleisch!DO54</f>
        <v>36.802134888335942</v>
      </c>
      <c r="BB70" s="530">
        <f>[3]Fleisch!DQ54</f>
        <v>9.0087297064636189</v>
      </c>
      <c r="BC70" s="530">
        <f>[3]Fleisch!DR54</f>
        <v>20.274722665280741</v>
      </c>
      <c r="BD70" s="531">
        <f>[3]Fleisch!DT54</f>
        <v>24.339331369497554</v>
      </c>
      <c r="BE70" s="531">
        <f>[3]Fleisch!DU54</f>
        <v>16.240474680565395</v>
      </c>
      <c r="BF70" s="530">
        <f>[3]Fleisch!DW54</f>
        <v>39.219708435452532</v>
      </c>
      <c r="BG70" s="530">
        <f>[3]Fleisch!DX54</f>
        <v>23.529671060421887</v>
      </c>
      <c r="BH70" s="532"/>
      <c r="BI70" s="531">
        <f>[3]Fleisch!EJ54</f>
        <v>57.735699786602822</v>
      </c>
      <c r="BJ70" s="531">
        <f>[3]Fleisch!EK54</f>
        <v>21.025733090648362</v>
      </c>
      <c r="BK70" s="530">
        <f>[3]Fleisch!EM54</f>
        <v>23.145339652448659</v>
      </c>
      <c r="BL70" s="530">
        <f>[3]Fleisch!EN54</f>
        <v>10.504395602676521</v>
      </c>
      <c r="BM70" s="531">
        <f>[3]Fleisch!EP54</f>
        <v>20.494101643064464</v>
      </c>
      <c r="BN70" s="531">
        <f>[3]Fleisch!EQ54</f>
        <v>11.340469396832836</v>
      </c>
      <c r="BO70" s="530">
        <f>[3]Fleisch!ES54</f>
        <v>22.195485175202155</v>
      </c>
      <c r="BP70" s="530">
        <f>[3]Fleisch!ET54</f>
        <v>8.6596927562394921</v>
      </c>
      <c r="BQ70" s="531"/>
      <c r="BR70" s="531">
        <f>[3]Fleisch!FN54</f>
        <v>17.456763859341759</v>
      </c>
      <c r="BS70" s="531">
        <f>[3]Fleisch!FO54</f>
        <v>17.204897576292183</v>
      </c>
      <c r="BT70" s="530">
        <f>[3]Fleisch!FQ54</f>
        <v>20.839703907833265</v>
      </c>
      <c r="BU70" s="530">
        <f>[3]Fleisch!FR54</f>
        <v>11.061879749274699</v>
      </c>
      <c r="BV70" s="531">
        <f>[3]Fleisch!FT54</f>
        <v>31.779553488723799</v>
      </c>
      <c r="BW70" s="531">
        <f>[3]Fleisch!FU54</f>
        <v>48.198383639168455</v>
      </c>
      <c r="BX70" s="530">
        <f>[3]Fleisch!FW54</f>
        <v>39.55272402746467</v>
      </c>
      <c r="BY70" s="530">
        <f>[3]Fleisch!FX54</f>
        <v>32.020152075388452</v>
      </c>
      <c r="BZ70" s="531">
        <f>[3]Fleisch!FZ54</f>
        <v>22.072043736501083</v>
      </c>
      <c r="CA70" s="531">
        <f>[3]Fleisch!GA54</f>
        <v>18.953483160716758</v>
      </c>
      <c r="CB70" s="530">
        <f>[3]Fleisch!GC54</f>
        <v>45.418719211822669</v>
      </c>
      <c r="CC70" s="530">
        <f>[3]Fleisch!GD54</f>
        <v>26.64767935524846</v>
      </c>
      <c r="CD70" s="531">
        <f>[3]Fleisch!GF54</f>
        <v>34.052450481099832</v>
      </c>
      <c r="CE70" s="531">
        <f>[3]Fleisch!GG54</f>
        <v>23.040830467834454</v>
      </c>
      <c r="CF70" s="530">
        <f>[3]Fleisch!GI54</f>
        <v>97.738544728041333</v>
      </c>
      <c r="CG70" s="530">
        <f>[3]Fleisch!GJ54</f>
        <v>65.069292215190131</v>
      </c>
      <c r="CH70" s="531">
        <f>[3]Fleisch!GL54</f>
        <v>22.281436451141914</v>
      </c>
      <c r="CI70" s="531">
        <f>[3]Fleisch!GM54</f>
        <v>12.765704059276262</v>
      </c>
      <c r="CJ70" s="283"/>
      <c r="CK70" s="404" t="str">
        <f t="shared" si="29"/>
        <v>4 W 15-18/20</v>
      </c>
      <c r="CL70" s="467">
        <f>[3]Fleisch!GP54</f>
        <v>565.49400000000003</v>
      </c>
      <c r="CM70" s="467">
        <f>[3]Fleisch!GQ54</f>
        <v>12703.877899999992</v>
      </c>
      <c r="CN70" s="487"/>
      <c r="CO70" s="477">
        <f>[3]Fleisch!$AH54</f>
        <v>9.9791000000000007</v>
      </c>
      <c r="CP70" s="477">
        <f>[3]Fleisch!$AM54</f>
        <v>318.8193</v>
      </c>
      <c r="CQ70" s="476">
        <f>[3]Fleisch!AS54</f>
        <v>2.9036000000000004</v>
      </c>
      <c r="CR70" s="476">
        <f>[3]Fleisch!AT54</f>
        <v>30.936500000000002</v>
      </c>
      <c r="CS70" s="477">
        <f>[3]Fleisch!AU54</f>
        <v>2.7335000000000003</v>
      </c>
      <c r="CT70" s="477">
        <f>[3]Fleisch!AV54</f>
        <v>23.656200000000002</v>
      </c>
      <c r="CU70" s="476">
        <f>[3]Fleisch!AW54</f>
        <v>2.5495000000000001</v>
      </c>
      <c r="CV70" s="476">
        <f>[3]Fleisch!AX54</f>
        <v>66.152000000000001</v>
      </c>
      <c r="CW70" s="487"/>
      <c r="CX70" s="477">
        <f>[3]Fleisch!AL54</f>
        <v>18.809699999999996</v>
      </c>
      <c r="CY70" s="477">
        <f>[3]Fleisch!AQ54</f>
        <v>405.75760000000002</v>
      </c>
      <c r="CZ70" s="476">
        <f>[3]Fleisch!AY54</f>
        <v>3.9253000000000005</v>
      </c>
      <c r="DA70" s="476">
        <f>[3]Fleisch!AZ54</f>
        <v>68.735900000000001</v>
      </c>
      <c r="DB70" s="487"/>
      <c r="DC70" s="477">
        <f>[3]Fleisch!$AI54</f>
        <v>265.55030000000005</v>
      </c>
      <c r="DD70" s="477">
        <f>[3]Fleisch!$AN54</f>
        <v>2538.8674999999998</v>
      </c>
      <c r="DE70" s="476">
        <f>[3]Fleisch!BA54</f>
        <v>6.6166999999999998</v>
      </c>
      <c r="DF70" s="476">
        <f>[3]Fleisch!BB54</f>
        <v>125.8373</v>
      </c>
      <c r="DG70" s="477">
        <f>[3]Fleisch!BC54</f>
        <v>18.694800000000001</v>
      </c>
      <c r="DH70" s="477">
        <f>[3]Fleisch!BD54</f>
        <v>148.77429999999998</v>
      </c>
      <c r="DI70" s="476">
        <f>[3]Fleisch!BE54</f>
        <v>12.9344</v>
      </c>
      <c r="DJ70" s="476">
        <f>[3]Fleisch!BF54</f>
        <v>92.957499999999996</v>
      </c>
      <c r="DK70" s="477">
        <f>[3]Fleisch!BG54</f>
        <v>12.114600000000001</v>
      </c>
      <c r="DL70" s="477">
        <f>[3]Fleisch!BH54</f>
        <v>75.057199999999995</v>
      </c>
      <c r="DM70" s="476">
        <f>[3]Fleisch!BI54</f>
        <v>147.20270000000002</v>
      </c>
      <c r="DN70" s="476">
        <f>[3]Fleisch!BJ54</f>
        <v>1351.6308000000001</v>
      </c>
      <c r="DO70" s="477">
        <f>[3]Fleisch!BK54</f>
        <v>9.0467000000000013</v>
      </c>
      <c r="DP70" s="477">
        <f>[3]Fleisch!BL54</f>
        <v>126.0885</v>
      </c>
      <c r="DQ70" s="476">
        <f>[3]Fleisch!BM54</f>
        <v>2.355</v>
      </c>
      <c r="DR70" s="476">
        <f>[3]Fleisch!BN54</f>
        <v>73.475000000000009</v>
      </c>
      <c r="DS70" s="477">
        <f>[3]Fleisch!BO54</f>
        <v>29.550700000000003</v>
      </c>
      <c r="DT70" s="477">
        <f>[3]Fleisch!BP54</f>
        <v>264.70359999999999</v>
      </c>
      <c r="DU70" s="487"/>
      <c r="DV70" s="476">
        <f>[3]Fleisch!$AJ54</f>
        <v>88.513099999999994</v>
      </c>
      <c r="DW70" s="476">
        <f>[3]Fleisch!$AO54</f>
        <v>2864.9952000000008</v>
      </c>
      <c r="DX70" s="477">
        <f>[3]Fleisch!BQ54</f>
        <v>12.475899999999999</v>
      </c>
      <c r="DY70" s="477">
        <f>[3]Fleisch!BR54</f>
        <v>356.47300000000001</v>
      </c>
      <c r="DZ70" s="476">
        <f>[3]Fleisch!BS54</f>
        <v>12.954800000000001</v>
      </c>
      <c r="EA70" s="476">
        <f>[3]Fleisch!BT54</f>
        <v>168.7114</v>
      </c>
      <c r="EB70" s="477">
        <f>[3]Fleisch!BU54</f>
        <v>8.2477</v>
      </c>
      <c r="EC70" s="477">
        <f>[3]Fleisch!BV54</f>
        <v>89.278399999999991</v>
      </c>
      <c r="ED70" s="476">
        <f>[3]Fleisch!BW54</f>
        <v>14.393600000000001</v>
      </c>
      <c r="EE70" s="476">
        <f>[3]Fleisch!BX54</f>
        <v>403.68200000000002</v>
      </c>
      <c r="EF70" s="477">
        <f>[3]Fleisch!BY54</f>
        <v>10.241299999999999</v>
      </c>
      <c r="EG70" s="477">
        <f>[3]Fleisch!BZ54</f>
        <v>896.86380000000008</v>
      </c>
      <c r="EH70" s="487"/>
      <c r="EI70" s="476">
        <f>[3]Fleisch!$AK54</f>
        <v>140.66749999999999</v>
      </c>
      <c r="EJ70" s="476">
        <f>[3]Fleisch!$AP54</f>
        <v>5363.3418000000001</v>
      </c>
      <c r="EK70" s="477">
        <f>[3]Fleisch!DZ54</f>
        <v>19.213000000000001</v>
      </c>
      <c r="EL70" s="477">
        <f>[3]Fleisch!EA54</f>
        <v>2062.7565000000004</v>
      </c>
      <c r="EM70" s="476">
        <f>[3]Fleisch!EB54</f>
        <v>5.6970000000000001</v>
      </c>
      <c r="EN70" s="476">
        <f>[3]Fleisch!EC54</f>
        <v>383.54240000000004</v>
      </c>
      <c r="EO70" s="477">
        <f>[3]Fleisch!ED54</f>
        <v>79.759500000000003</v>
      </c>
      <c r="EP70" s="477">
        <f>[3]Fleisch!EE54</f>
        <v>1113.9615000000001</v>
      </c>
      <c r="EQ70" s="476">
        <f>[3]Fleisch!EF54</f>
        <v>29.68</v>
      </c>
      <c r="ER70" s="476">
        <f>[3]Fleisch!EG54</f>
        <v>1098.7953</v>
      </c>
      <c r="ES70" s="479"/>
      <c r="ET70" s="477">
        <f>[3]Fleisch!GR54</f>
        <v>269.79649999999998</v>
      </c>
      <c r="EU70" s="477">
        <f>[3]Fleisch!GS54</f>
        <v>8439.6587000000036</v>
      </c>
      <c r="EV70" s="476">
        <f>[3]Fleisch!EV54</f>
        <v>15.982000000000001</v>
      </c>
      <c r="EW70" s="476">
        <f>[3]Fleisch!EW54</f>
        <v>875.18799999999987</v>
      </c>
      <c r="EX70" s="477">
        <f>[3]Fleisch!EX54</f>
        <v>19.8857</v>
      </c>
      <c r="EY70" s="477">
        <f>[3]Fleisch!EY54</f>
        <v>1065.8996000000002</v>
      </c>
      <c r="EZ70" s="476">
        <f>[3]Fleisch!EZ54</f>
        <v>26.449499999999997</v>
      </c>
      <c r="FA70" s="476">
        <f>[3]Fleisch!FA54</f>
        <v>285.15909999999997</v>
      </c>
      <c r="FB70" s="477">
        <f>[3]Fleisch!FB54</f>
        <v>19.384900000000002</v>
      </c>
      <c r="FC70" s="477">
        <f>[3]Fleisch!FC54</f>
        <v>738.10760000000016</v>
      </c>
      <c r="FD70" s="476">
        <f>[3]Fleisch!FD54</f>
        <v>7.4080000000000004</v>
      </c>
      <c r="FE70" s="476">
        <f>[3]Fleisch!FE54</f>
        <v>171.8066</v>
      </c>
      <c r="FF70" s="477">
        <f>[3]Fleisch!FF54</f>
        <v>33.921299999999995</v>
      </c>
      <c r="FG70" s="477">
        <f>[3]Fleisch!FG54</f>
        <v>1070.3534</v>
      </c>
      <c r="FH70" s="476">
        <f>[3]Fleisch!FH54</f>
        <v>38.682200000000002</v>
      </c>
      <c r="FI70" s="476">
        <f>[3]Fleisch!FI54</f>
        <v>726.3424</v>
      </c>
      <c r="FJ70" s="477">
        <f>[3]Fleisch!FJ54</f>
        <v>13.8146</v>
      </c>
      <c r="FK70" s="477">
        <f>[3]Fleisch!FK54</f>
        <v>230.84700000000004</v>
      </c>
      <c r="FL70" s="476">
        <f>[3]Fleisch!FL54</f>
        <v>22.190799999999999</v>
      </c>
      <c r="FM70" s="476">
        <f>[3]Fleisch!FM54</f>
        <v>468.4776</v>
      </c>
    </row>
    <row r="71" spans="1:169" x14ac:dyDescent="0.2">
      <c r="A71" s="250"/>
      <c r="B71" s="218">
        <f t="shared" si="27"/>
        <v>43891</v>
      </c>
      <c r="C71" s="621">
        <f>[3]Fleisch!$A65</f>
        <v>43586</v>
      </c>
      <c r="D71" s="466">
        <f>[3]Fleisch!D66</f>
        <v>9.0500000000000007</v>
      </c>
      <c r="E71" s="466">
        <f>[3]Fleisch!E66</f>
        <v>8.76</v>
      </c>
      <c r="F71" s="448">
        <f>[3]Fleisch!$J66</f>
        <v>10.774999999999999</v>
      </c>
      <c r="G71" s="448"/>
      <c r="H71" s="466">
        <f>[3]Fleisch!$L66</f>
        <v>10.975</v>
      </c>
      <c r="I71" s="466"/>
      <c r="J71" s="448"/>
      <c r="K71" s="448">
        <f>[3]Fleisch!F66</f>
        <v>13.7</v>
      </c>
      <c r="L71" s="448">
        <f>[3]Fleisch!G66</f>
        <v>13.262499999999999</v>
      </c>
      <c r="M71" s="448"/>
      <c r="N71" s="466">
        <f>[3]Fleisch!B66</f>
        <v>6.2</v>
      </c>
      <c r="O71" s="466">
        <f>[3]Fleisch!C66</f>
        <v>4.75</v>
      </c>
      <c r="P71" s="448"/>
      <c r="Q71" s="448">
        <f>[3]Fleisch!H66</f>
        <v>12.8</v>
      </c>
      <c r="R71" s="448">
        <f>[3]Fleisch!I66</f>
        <v>11.2775</v>
      </c>
      <c r="S71" s="448"/>
      <c r="T71" s="448"/>
      <c r="U71" s="218">
        <f>[3]Fleisch!$A55</f>
        <v>43891</v>
      </c>
      <c r="V71" s="450" t="str">
        <f>'Gemüse Daten'!CZ70</f>
        <v>5 W 10-14/20</v>
      </c>
      <c r="W71" s="530">
        <f>[3]Fleisch!CA55</f>
        <v>43.332759664722573</v>
      </c>
      <c r="X71" s="530">
        <f>[3]Fleisch!CB55</f>
        <v>44.144429294467024</v>
      </c>
      <c r="Y71" s="531">
        <f>[3]Fleisch!CD55</f>
        <v>46.12031374634406</v>
      </c>
      <c r="Z71" s="531">
        <f>[3]Fleisch!CE55</f>
        <v>51.639640088445041</v>
      </c>
      <c r="AA71" s="530">
        <f>[3]Fleisch!CG55</f>
        <v>62.839879746421801</v>
      </c>
      <c r="AB71" s="530">
        <f>[3]Fleisch!CH55</f>
        <v>69.029072394862595</v>
      </c>
      <c r="AC71" s="532"/>
      <c r="AD71" s="531">
        <f>[3]Fleisch!CJ55</f>
        <v>66.813326434402668</v>
      </c>
      <c r="AE71" s="531">
        <f>[3]Fleisch!CK55</f>
        <v>41.9041983061107</v>
      </c>
      <c r="AF71" s="532"/>
      <c r="AG71" s="530">
        <f>[3]Fleisch!CM55</f>
        <v>42.063696690786443</v>
      </c>
      <c r="AH71" s="530">
        <f>[3]Fleisch!CN55</f>
        <v>37.288747164221896</v>
      </c>
      <c r="AI71" s="531">
        <f>[3]Fleisch!CP55</f>
        <v>66.197710550342563</v>
      </c>
      <c r="AJ71" s="531">
        <f>[3]Fleisch!CQ55</f>
        <v>49.849291755971898</v>
      </c>
      <c r="AK71" s="530">
        <f>[3]Fleisch!CS55</f>
        <v>59.862633379541897</v>
      </c>
      <c r="AL71" s="530">
        <f>[3]Fleisch!CT55</f>
        <v>60.832989441660708</v>
      </c>
      <c r="AM71" s="531">
        <f>[3]Fleisch!CV55</f>
        <v>40.633717359233565</v>
      </c>
      <c r="AN71" s="531">
        <f>[3]Fleisch!CW55</f>
        <v>34.745365051250928</v>
      </c>
      <c r="AO71" s="530">
        <f>[3]Fleisch!CY55</f>
        <v>22.907856748564562</v>
      </c>
      <c r="AP71" s="530">
        <f>[3]Fleisch!CZ55</f>
        <v>15.641838929537661</v>
      </c>
      <c r="AQ71" s="531">
        <f>[3]Fleisch!DB55</f>
        <v>28.495684708619578</v>
      </c>
      <c r="AR71" s="531">
        <f>[3]Fleisch!DC55</f>
        <v>24.75182827842665</v>
      </c>
      <c r="AS71" s="530">
        <f>[3]Fleisch!DE55</f>
        <v>31.625126852039781</v>
      </c>
      <c r="AT71" s="530">
        <f>[3]Fleisch!DF55</f>
        <v>18.827561252972192</v>
      </c>
      <c r="AU71" s="531">
        <f>[3]Fleisch!DH55</f>
        <v>50.18827313129168</v>
      </c>
      <c r="AV71" s="531">
        <f>[3]Fleisch!DI55</f>
        <v>45.668444583442295</v>
      </c>
      <c r="AW71" s="532"/>
      <c r="AX71" s="530">
        <f>[3]Fleisch!DK55</f>
        <v>19.314485157245031</v>
      </c>
      <c r="AY71" s="530">
        <f>[3]Fleisch!DL55</f>
        <v>19.389950969131664</v>
      </c>
      <c r="AZ71" s="531">
        <f>[3]Fleisch!DN55</f>
        <v>46.459093349051145</v>
      </c>
      <c r="BA71" s="531">
        <f>[3]Fleisch!DO55</f>
        <v>35.378741456875623</v>
      </c>
      <c r="BB71" s="530">
        <f>[3]Fleisch!DQ55</f>
        <v>24.301205617382088</v>
      </c>
      <c r="BC71" s="530">
        <f>[3]Fleisch!DR55</f>
        <v>19.717267190512846</v>
      </c>
      <c r="BD71" s="531">
        <f>[3]Fleisch!DT55</f>
        <v>21.072109348979019</v>
      </c>
      <c r="BE71" s="531">
        <f>[3]Fleisch!DU55</f>
        <v>15.764170318450359</v>
      </c>
      <c r="BF71" s="530">
        <f>[3]Fleisch!DW55</f>
        <v>33.129272170746994</v>
      </c>
      <c r="BG71" s="530">
        <f>[3]Fleisch!DX55</f>
        <v>22.868278206031153</v>
      </c>
      <c r="BH71" s="532"/>
      <c r="BI71" s="531">
        <f>[3]Fleisch!EJ55</f>
        <v>57.742617939276037</v>
      </c>
      <c r="BJ71" s="531">
        <f>[3]Fleisch!EK55</f>
        <v>22.783515834076095</v>
      </c>
      <c r="BK71" s="530">
        <f>[3]Fleisch!EM55</f>
        <v>22.803072421360643</v>
      </c>
      <c r="BL71" s="530">
        <f>[3]Fleisch!EN55</f>
        <v>9.1244591747285853</v>
      </c>
      <c r="BM71" s="531">
        <f>[3]Fleisch!EP55</f>
        <v>19.711901140317071</v>
      </c>
      <c r="BN71" s="531">
        <f>[3]Fleisch!EQ55</f>
        <v>11.142270836761627</v>
      </c>
      <c r="BO71" s="530">
        <f>[3]Fleisch!ES55</f>
        <v>21.816146210514987</v>
      </c>
      <c r="BP71" s="530">
        <f>[3]Fleisch!ET55</f>
        <v>8.8803909233161473</v>
      </c>
      <c r="BQ71" s="531"/>
      <c r="BR71" s="531">
        <f>[3]Fleisch!FN55</f>
        <v>25.617728654324395</v>
      </c>
      <c r="BS71" s="531">
        <f>[3]Fleisch!FO55</f>
        <v>17.358214706380281</v>
      </c>
      <c r="BT71" s="530">
        <f>[3]Fleisch!FQ55</f>
        <v>20.699376665028581</v>
      </c>
      <c r="BU71" s="530">
        <f>[3]Fleisch!FR55</f>
        <v>11.073451683984947</v>
      </c>
      <c r="BV71" s="531">
        <f>[3]Fleisch!FT55</f>
        <v>71.554461770465707</v>
      </c>
      <c r="BW71" s="531">
        <f>[3]Fleisch!FU55</f>
        <v>49.141280032800601</v>
      </c>
      <c r="BX71" s="530">
        <f>[3]Fleisch!FW55</f>
        <v>49.803883226331173</v>
      </c>
      <c r="BY71" s="530">
        <f>[3]Fleisch!FX55</f>
        <v>32.247357782032921</v>
      </c>
      <c r="BZ71" s="531">
        <f>[3]Fleisch!FZ55</f>
        <v>22.93457407986654</v>
      </c>
      <c r="CA71" s="531">
        <f>[3]Fleisch!GA55</f>
        <v>20.495204876137286</v>
      </c>
      <c r="CB71" s="530">
        <f>[3]Fleisch!GC55</f>
        <v>44.335693961040427</v>
      </c>
      <c r="CC71" s="530">
        <f>[3]Fleisch!GD55</f>
        <v>26.855318067178501</v>
      </c>
      <c r="CD71" s="531">
        <f>[3]Fleisch!GF55</f>
        <v>34.73997019871404</v>
      </c>
      <c r="CE71" s="531">
        <f>[3]Fleisch!GG55</f>
        <v>23.889764230177235</v>
      </c>
      <c r="CF71" s="530">
        <f>[3]Fleisch!GI55</f>
        <v>85.917895316851855</v>
      </c>
      <c r="CG71" s="530">
        <f>[3]Fleisch!GJ55</f>
        <v>66.878295253111673</v>
      </c>
      <c r="CH71" s="531">
        <f>[3]Fleisch!GL55</f>
        <v>22.470983669287644</v>
      </c>
      <c r="CI71" s="531">
        <f>[3]Fleisch!GM55</f>
        <v>11.503270752682475</v>
      </c>
      <c r="CJ71" s="283"/>
      <c r="CK71" s="404" t="str">
        <f t="shared" si="29"/>
        <v>5 W 10-14/20</v>
      </c>
      <c r="CL71" s="467">
        <f>[3]Fleisch!GP55</f>
        <v>720.84680000000003</v>
      </c>
      <c r="CM71" s="467">
        <f>[3]Fleisch!GQ55</f>
        <v>14695.655899999994</v>
      </c>
      <c r="CN71" s="487"/>
      <c r="CO71" s="477">
        <f>[3]Fleisch!$AH55</f>
        <v>18.657199999999996</v>
      </c>
      <c r="CP71" s="477">
        <f>[3]Fleisch!$AM55</f>
        <v>435.66970000000003</v>
      </c>
      <c r="CQ71" s="476">
        <f>[3]Fleisch!AS55</f>
        <v>3.1376999999999997</v>
      </c>
      <c r="CR71" s="476">
        <f>[3]Fleisch!AT55</f>
        <v>45.324599999999997</v>
      </c>
      <c r="CS71" s="477">
        <f>[3]Fleisch!AU55</f>
        <v>2.2566000000000002</v>
      </c>
      <c r="CT71" s="477">
        <f>[3]Fleisch!AV55</f>
        <v>26.095299999999998</v>
      </c>
      <c r="CU71" s="476">
        <f>[3]Fleisch!AW55</f>
        <v>7.6505000000000001</v>
      </c>
      <c r="CV71" s="476">
        <f>[3]Fleisch!AX55</f>
        <v>74.792599999999993</v>
      </c>
      <c r="CW71" s="487"/>
      <c r="CX71" s="477">
        <f>[3]Fleisch!AL55</f>
        <v>18.1525</v>
      </c>
      <c r="CY71" s="477">
        <f>[3]Fleisch!AQ55</f>
        <v>311.12529999999998</v>
      </c>
      <c r="CZ71" s="476">
        <f>[3]Fleisch!AY55</f>
        <v>1.7394000000000001</v>
      </c>
      <c r="DA71" s="476">
        <f>[3]Fleisch!AZ55</f>
        <v>81.2804</v>
      </c>
      <c r="DB71" s="487"/>
      <c r="DC71" s="477">
        <f>[3]Fleisch!$AI55</f>
        <v>344.6277</v>
      </c>
      <c r="DD71" s="477">
        <f>[3]Fleisch!$AN55</f>
        <v>3171.0952999999995</v>
      </c>
      <c r="DE71" s="476">
        <f>[3]Fleisch!BA55</f>
        <v>13.667899999999999</v>
      </c>
      <c r="DF71" s="476">
        <f>[3]Fleisch!BB55</f>
        <v>175.1283</v>
      </c>
      <c r="DG71" s="477">
        <f>[3]Fleisch!BC55</f>
        <v>13.033700000000001</v>
      </c>
      <c r="DH71" s="477">
        <f>[3]Fleisch!BD55</f>
        <v>147.90100000000001</v>
      </c>
      <c r="DI71" s="476">
        <f>[3]Fleisch!BE55</f>
        <v>7.8628999999999998</v>
      </c>
      <c r="DJ71" s="476">
        <f>[3]Fleisch!BF55</f>
        <v>111.76</v>
      </c>
      <c r="DK71" s="477">
        <f>[3]Fleisch!BG55</f>
        <v>17.420699999999997</v>
      </c>
      <c r="DL71" s="477">
        <f>[3]Fleisch!BH55</f>
        <v>110.88579999999999</v>
      </c>
      <c r="DM71" s="476">
        <f>[3]Fleisch!BI55</f>
        <v>212.49629999999999</v>
      </c>
      <c r="DN71" s="476">
        <f>[3]Fleisch!BJ55</f>
        <v>1752.9024000000002</v>
      </c>
      <c r="DO71" s="477">
        <f>[3]Fleisch!BK55</f>
        <v>19.083300000000001</v>
      </c>
      <c r="DP71" s="477">
        <f>[3]Fleisch!BL55</f>
        <v>177.16120000000001</v>
      </c>
      <c r="DQ71" s="476">
        <f>[3]Fleisch!BM55</f>
        <v>4.9270000000000005</v>
      </c>
      <c r="DR71" s="476">
        <f>[3]Fleisch!BN55</f>
        <v>135.422</v>
      </c>
      <c r="DS71" s="477">
        <f>[3]Fleisch!BO55</f>
        <v>30.129099999999998</v>
      </c>
      <c r="DT71" s="477">
        <f>[3]Fleisch!BP55</f>
        <v>228.30090000000001</v>
      </c>
      <c r="DU71" s="487"/>
      <c r="DV71" s="476">
        <f>[3]Fleisch!$AJ55</f>
        <v>119.1944</v>
      </c>
      <c r="DW71" s="476">
        <f>[3]Fleisch!$AO55</f>
        <v>2861.5607000000005</v>
      </c>
      <c r="DX71" s="477">
        <f>[3]Fleisch!BQ55</f>
        <v>20.414000000000001</v>
      </c>
      <c r="DY71" s="477">
        <f>[3]Fleisch!BR55</f>
        <v>343.9058</v>
      </c>
      <c r="DZ71" s="476">
        <f>[3]Fleisch!BS55</f>
        <v>9.5008999999999997</v>
      </c>
      <c r="EA71" s="476">
        <f>[3]Fleisch!BT55</f>
        <v>196.94200000000001</v>
      </c>
      <c r="EB71" s="477">
        <f>[3]Fleisch!BU55</f>
        <v>3.0191999999999997</v>
      </c>
      <c r="EC71" s="477">
        <f>[3]Fleisch!BV55</f>
        <v>148.4787</v>
      </c>
      <c r="ED71" s="476">
        <f>[3]Fleisch!BW55</f>
        <v>23.418599999999998</v>
      </c>
      <c r="EE71" s="476">
        <f>[3]Fleisch!BX55</f>
        <v>494.84950000000003</v>
      </c>
      <c r="EF71" s="477">
        <f>[3]Fleisch!BY55</f>
        <v>19.3081</v>
      </c>
      <c r="EG71" s="477">
        <f>[3]Fleisch!BZ55</f>
        <v>773.81500000000017</v>
      </c>
      <c r="EH71" s="487"/>
      <c r="EI71" s="476">
        <f>[3]Fleisch!$AK55</f>
        <v>173.09060000000002</v>
      </c>
      <c r="EJ71" s="476">
        <f>[3]Fleisch!$AP55</f>
        <v>6371.9630000000016</v>
      </c>
      <c r="EK71" s="477">
        <f>[3]Fleisch!DZ55</f>
        <v>28.786000000000001</v>
      </c>
      <c r="EL71" s="477">
        <f>[3]Fleisch!EA55</f>
        <v>2348.0909000000006</v>
      </c>
      <c r="EM71" s="476">
        <f>[3]Fleisch!EB55</f>
        <v>6.835</v>
      </c>
      <c r="EN71" s="476">
        <f>[3]Fleisch!EC55</f>
        <v>510.72410000000002</v>
      </c>
      <c r="EO71" s="477">
        <f>[3]Fleisch!ED55</f>
        <v>93.158300000000011</v>
      </c>
      <c r="EP71" s="477">
        <f>[3]Fleisch!EE55</f>
        <v>1549.605</v>
      </c>
      <c r="EQ71" s="476">
        <f>[3]Fleisch!EF55</f>
        <v>34.383300000000006</v>
      </c>
      <c r="ER71" s="476">
        <f>[3]Fleisch!EG55</f>
        <v>1100.6046000000001</v>
      </c>
      <c r="ES71" s="479"/>
      <c r="ET71" s="477">
        <f>[3]Fleisch!GR55</f>
        <v>298.59980000000007</v>
      </c>
      <c r="EU71" s="477">
        <f>[3]Fleisch!GS55</f>
        <v>9905.4298000000035</v>
      </c>
      <c r="EV71" s="476">
        <f>[3]Fleisch!EV55</f>
        <v>9.0474999999999994</v>
      </c>
      <c r="EW71" s="476">
        <f>[3]Fleisch!EW55</f>
        <v>1110.4839999999997</v>
      </c>
      <c r="EX71" s="477">
        <f>[3]Fleisch!EX55</f>
        <v>15.465200000000001</v>
      </c>
      <c r="EY71" s="477">
        <f>[3]Fleisch!EY55</f>
        <v>1109.9446</v>
      </c>
      <c r="EZ71" s="476">
        <f>[3]Fleisch!EZ55</f>
        <v>9.5488999999999997</v>
      </c>
      <c r="FA71" s="476">
        <f>[3]Fleisch!FA55</f>
        <v>299.01890000000003</v>
      </c>
      <c r="FB71" s="477">
        <f>[3]Fleisch!FB55</f>
        <v>17.336100000000002</v>
      </c>
      <c r="FC71" s="477">
        <f>[3]Fleisch!FC55</f>
        <v>999.9932</v>
      </c>
      <c r="FD71" s="476">
        <f>[3]Fleisch!FD55</f>
        <v>5.7546000000000008</v>
      </c>
      <c r="FE71" s="476">
        <f>[3]Fleisch!FE55</f>
        <v>268.72090000000003</v>
      </c>
      <c r="FF71" s="477">
        <f>[3]Fleisch!FF55</f>
        <v>48.814699999999995</v>
      </c>
      <c r="FG71" s="477">
        <f>[3]Fleisch!FG55</f>
        <v>1331.1669000000002</v>
      </c>
      <c r="FH71" s="476">
        <f>[3]Fleisch!FH55</f>
        <v>51.541400000000003</v>
      </c>
      <c r="FI71" s="476">
        <f>[3]Fleisch!FI55</f>
        <v>889.35469999999998</v>
      </c>
      <c r="FJ71" s="477">
        <f>[3]Fleisch!FJ55</f>
        <v>23.2301</v>
      </c>
      <c r="FK71" s="477">
        <f>[3]Fleisch!FK55</f>
        <v>280.77130000000005</v>
      </c>
      <c r="FL71" s="476">
        <f>[3]Fleisch!FL55</f>
        <v>40.506500000000003</v>
      </c>
      <c r="FM71" s="476">
        <f>[3]Fleisch!FM55</f>
        <v>841.56470000000002</v>
      </c>
    </row>
    <row r="72" spans="1:169" x14ac:dyDescent="0.2">
      <c r="A72" s="250"/>
      <c r="B72" s="218">
        <f t="shared" si="27"/>
        <v>43862</v>
      </c>
      <c r="C72" s="621">
        <f>[3]Fleisch!$A66</f>
        <v>43556</v>
      </c>
      <c r="D72" s="466">
        <f>[3]Fleisch!D67</f>
        <v>8.6999999999999993</v>
      </c>
      <c r="E72" s="466">
        <f>[3]Fleisch!E67</f>
        <v>8.6639999999999997</v>
      </c>
      <c r="F72" s="448">
        <f>[3]Fleisch!$J67</f>
        <v>10.7</v>
      </c>
      <c r="G72" s="448"/>
      <c r="H72" s="466">
        <f>[3]Fleisch!$L67</f>
        <v>11</v>
      </c>
      <c r="I72" s="466"/>
      <c r="J72" s="448"/>
      <c r="K72" s="448">
        <f>[3]Fleisch!F67</f>
        <v>13.7</v>
      </c>
      <c r="L72" s="448">
        <f>[3]Fleisch!G67</f>
        <v>13.366</v>
      </c>
      <c r="M72" s="448"/>
      <c r="N72" s="466">
        <f>[3]Fleisch!B67</f>
        <v>6.2</v>
      </c>
      <c r="O72" s="466">
        <f>[3]Fleisch!C67</f>
        <v>4.6500000953674299</v>
      </c>
      <c r="P72" s="448"/>
      <c r="Q72" s="448">
        <f>[3]Fleisch!H67</f>
        <v>12.8</v>
      </c>
      <c r="R72" s="448">
        <f>[3]Fleisch!I67</f>
        <v>11.112</v>
      </c>
      <c r="S72" s="448"/>
      <c r="T72" s="448"/>
      <c r="U72" s="218">
        <f>[3]Fleisch!$A56</f>
        <v>43862</v>
      </c>
      <c r="V72" s="450" t="str">
        <f>'Gemüse Daten'!CZ71</f>
        <v>4 W 06-09/20</v>
      </c>
      <c r="W72" s="530">
        <f>[3]Fleisch!CA56</f>
        <v>54.781057810578112</v>
      </c>
      <c r="X72" s="530">
        <f>[3]Fleisch!CB56</f>
        <v>47.54445818132173</v>
      </c>
      <c r="Y72" s="531">
        <f>[3]Fleisch!CD56</f>
        <v>51.588495575221238</v>
      </c>
      <c r="Z72" s="531">
        <f>[3]Fleisch!CE56</f>
        <v>50.197797580727141</v>
      </c>
      <c r="AA72" s="530">
        <f>[3]Fleisch!CG56</f>
        <v>66.401490607429778</v>
      </c>
      <c r="AB72" s="530">
        <f>[3]Fleisch!CH56</f>
        <v>68.23282748878708</v>
      </c>
      <c r="AC72" s="532"/>
      <c r="AD72" s="531">
        <f>[3]Fleisch!CJ56</f>
        <v>64.659682680081815</v>
      </c>
      <c r="AE72" s="531">
        <f>[3]Fleisch!CK56</f>
        <v>43.452302088027636</v>
      </c>
      <c r="AF72" s="532"/>
      <c r="AG72" s="530">
        <f>[3]Fleisch!CM56</f>
        <v>39.714904537727207</v>
      </c>
      <c r="AH72" s="530">
        <f>[3]Fleisch!CN56</f>
        <v>34.678372914592011</v>
      </c>
      <c r="AI72" s="531">
        <f>[3]Fleisch!CP56</f>
        <v>57.46266041461007</v>
      </c>
      <c r="AJ72" s="531">
        <f>[3]Fleisch!CQ56</f>
        <v>48.657508691896119</v>
      </c>
      <c r="AK72" s="530">
        <f>[3]Fleisch!CS56</f>
        <v>76.902528642518234</v>
      </c>
      <c r="AL72" s="530">
        <f>[3]Fleisch!CT56</f>
        <v>49.021722432823132</v>
      </c>
      <c r="AM72" s="531">
        <f>[3]Fleisch!CV56</f>
        <v>39.563679837333062</v>
      </c>
      <c r="AN72" s="531">
        <f>[3]Fleisch!CW56</f>
        <v>33.351664352930939</v>
      </c>
      <c r="AO72" s="530">
        <f>[3]Fleisch!CY56</f>
        <v>22.044142410547551</v>
      </c>
      <c r="AP72" s="530">
        <f>[3]Fleisch!CZ56</f>
        <v>14.895349319009183</v>
      </c>
      <c r="AQ72" s="531">
        <f>[3]Fleisch!DB56</f>
        <v>26.83932999640135</v>
      </c>
      <c r="AR72" s="531">
        <f>[3]Fleisch!DC56</f>
        <v>24.105152191319057</v>
      </c>
      <c r="AS72" s="530">
        <f>[3]Fleisch!DE56</f>
        <v>29.375819672131147</v>
      </c>
      <c r="AT72" s="530">
        <f>[3]Fleisch!DF56</f>
        <v>19.162890921858917</v>
      </c>
      <c r="AU72" s="531">
        <f>[3]Fleisch!DH56</f>
        <v>50.420837308197946</v>
      </c>
      <c r="AV72" s="531">
        <f>[3]Fleisch!DI56</f>
        <v>42.15100760658332</v>
      </c>
      <c r="AW72" s="532"/>
      <c r="AX72" s="530">
        <f>[3]Fleisch!DK56</f>
        <v>15.07217893308937</v>
      </c>
      <c r="AY72" s="530">
        <f>[3]Fleisch!DL56</f>
        <v>17.169473607503505</v>
      </c>
      <c r="AZ72" s="531">
        <f>[3]Fleisch!DN56</f>
        <v>52.469158810863625</v>
      </c>
      <c r="BA72" s="531">
        <f>[3]Fleisch!DO56</f>
        <v>36.548749443323338</v>
      </c>
      <c r="BB72" s="530">
        <f>[3]Fleisch!DQ56</f>
        <v>23.81954647077611</v>
      </c>
      <c r="BC72" s="530">
        <f>[3]Fleisch!DR56</f>
        <v>19.894860848456666</v>
      </c>
      <c r="BD72" s="531">
        <f>[3]Fleisch!DT56</f>
        <v>22.161026662810251</v>
      </c>
      <c r="BE72" s="531">
        <f>[3]Fleisch!DU56</f>
        <v>15.211801134390555</v>
      </c>
      <c r="BF72" s="530">
        <f>[3]Fleisch!DW56</f>
        <v>36.831451438904367</v>
      </c>
      <c r="BG72" s="530">
        <f>[3]Fleisch!DX56</f>
        <v>23.684609944017254</v>
      </c>
      <c r="BH72" s="532"/>
      <c r="BI72" s="531">
        <f>[3]Fleisch!EJ56</f>
        <v>56.655937023451344</v>
      </c>
      <c r="BJ72" s="531">
        <f>[3]Fleisch!EK56</f>
        <v>21.865248684762605</v>
      </c>
      <c r="BK72" s="530">
        <f>[3]Fleisch!EM56</f>
        <v>21.458430097538319</v>
      </c>
      <c r="BL72" s="530">
        <f>[3]Fleisch!EN56</f>
        <v>9.4396345065464597</v>
      </c>
      <c r="BM72" s="531">
        <f>[3]Fleisch!EP56</f>
        <v>20.924112632977319</v>
      </c>
      <c r="BN72" s="531">
        <f>[3]Fleisch!EQ56</f>
        <v>10.627385738033354</v>
      </c>
      <c r="BO72" s="530">
        <f>[3]Fleisch!ES56</f>
        <v>21.06308916371184</v>
      </c>
      <c r="BP72" s="530">
        <f>[3]Fleisch!ET56</f>
        <v>8.6680066308796295</v>
      </c>
      <c r="BQ72" s="531"/>
      <c r="BR72" s="531">
        <f>[3]Fleisch!FN56</f>
        <v>28.471694860249077</v>
      </c>
      <c r="BS72" s="531">
        <f>[3]Fleisch!FO56</f>
        <v>17.394662592057365</v>
      </c>
      <c r="BT72" s="530">
        <f>[3]Fleisch!FQ56</f>
        <v>20.144288214350372</v>
      </c>
      <c r="BU72" s="530">
        <f>[3]Fleisch!FR56</f>
        <v>11.126495769877483</v>
      </c>
      <c r="BV72" s="531">
        <f>[3]Fleisch!FT56</f>
        <v>62.659870997466022</v>
      </c>
      <c r="BW72" s="531">
        <f>[3]Fleisch!FU56</f>
        <v>47.286188446754934</v>
      </c>
      <c r="BX72" s="530">
        <f>[3]Fleisch!FW56</f>
        <v>53.701329459982055</v>
      </c>
      <c r="BY72" s="530">
        <f>[3]Fleisch!FX56</f>
        <v>31.743039096187069</v>
      </c>
      <c r="BZ72" s="531">
        <f>[3]Fleisch!FZ56</f>
        <v>16.45660138976627</v>
      </c>
      <c r="CA72" s="531">
        <f>[3]Fleisch!GA56</f>
        <v>20.622762494816079</v>
      </c>
      <c r="CB72" s="530">
        <f>[3]Fleisch!GC56</f>
        <v>45.175521490832587</v>
      </c>
      <c r="CC72" s="530">
        <f>[3]Fleisch!GD56</f>
        <v>26.608084986484421</v>
      </c>
      <c r="CD72" s="531">
        <f>[3]Fleisch!GF56</f>
        <v>33.853605943952402</v>
      </c>
      <c r="CE72" s="531">
        <f>[3]Fleisch!GG56</f>
        <v>23.054734752289797</v>
      </c>
      <c r="CF72" s="530">
        <f>[3]Fleisch!GI56</f>
        <v>93.108368342481043</v>
      </c>
      <c r="CG72" s="530">
        <f>[3]Fleisch!GJ56</f>
        <v>64.607735282283414</v>
      </c>
      <c r="CH72" s="531">
        <f>[3]Fleisch!GL56</f>
        <v>21.910916914971573</v>
      </c>
      <c r="CI72" s="531">
        <f>[3]Fleisch!GM56</f>
        <v>11.260454986612684</v>
      </c>
      <c r="CJ72" s="283"/>
      <c r="CK72" s="404" t="str">
        <f t="shared" si="29"/>
        <v>4 W 06-09/20</v>
      </c>
      <c r="CL72" s="467">
        <f>[3]Fleisch!GP56</f>
        <v>516.28600000000017</v>
      </c>
      <c r="CM72" s="467">
        <f>[3]Fleisch!GQ56</f>
        <v>9516.4542999999976</v>
      </c>
      <c r="CN72" s="487"/>
      <c r="CO72" s="477">
        <f>[3]Fleisch!$AH56</f>
        <v>20.483699999999999</v>
      </c>
      <c r="CP72" s="477">
        <f>[3]Fleisch!$AM56</f>
        <v>290.88190000000003</v>
      </c>
      <c r="CQ72" s="476">
        <f>[3]Fleisch!AS56</f>
        <v>3.7397999999999998</v>
      </c>
      <c r="CR72" s="476">
        <f>[3]Fleisch!AT56</f>
        <v>26.368600000000001</v>
      </c>
      <c r="CS72" s="477">
        <f>[3]Fleisch!AU56</f>
        <v>0.67800000000000005</v>
      </c>
      <c r="CT72" s="477">
        <f>[3]Fleisch!AV56</f>
        <v>14.756500000000001</v>
      </c>
      <c r="CU72" s="476">
        <f>[3]Fleisch!AW56</f>
        <v>6.8831000000000007</v>
      </c>
      <c r="CV72" s="476">
        <f>[3]Fleisch!AX56</f>
        <v>50.120800000000003</v>
      </c>
      <c r="CW72" s="487"/>
      <c r="CX72" s="477">
        <f>[3]Fleisch!AL56</f>
        <v>9.6407999999999987</v>
      </c>
      <c r="CY72" s="477">
        <f>[3]Fleisch!AQ56</f>
        <v>211.76080000000002</v>
      </c>
      <c r="CZ72" s="476">
        <f>[3]Fleisch!AY56</f>
        <v>1.8089000000000002</v>
      </c>
      <c r="DA72" s="476">
        <f>[3]Fleisch!AZ56</f>
        <v>53.256</v>
      </c>
      <c r="DB72" s="487"/>
      <c r="DC72" s="477">
        <f>[3]Fleisch!$AI56</f>
        <v>258.48130000000003</v>
      </c>
      <c r="DD72" s="477">
        <f>[3]Fleisch!$AN56</f>
        <v>2082.9408000000003</v>
      </c>
      <c r="DE72" s="476">
        <f>[3]Fleisch!BA56</f>
        <v>12.235200000000001</v>
      </c>
      <c r="DF72" s="476">
        <f>[3]Fleisch!BB56</f>
        <v>123.61489999999999</v>
      </c>
      <c r="DG72" s="477">
        <f>[3]Fleisch!BC56</f>
        <v>8.104000000000001</v>
      </c>
      <c r="DH72" s="477">
        <f>[3]Fleisch!BD56</f>
        <v>84.964200000000005</v>
      </c>
      <c r="DI72" s="476">
        <f>[3]Fleisch!BE56</f>
        <v>3.4564000000000004</v>
      </c>
      <c r="DJ72" s="476">
        <f>[3]Fleisch!BF56</f>
        <v>80.589500000000001</v>
      </c>
      <c r="DK72" s="477">
        <f>[3]Fleisch!BG56</f>
        <v>15.934400000000002</v>
      </c>
      <c r="DL72" s="477">
        <f>[3]Fleisch!BH56</f>
        <v>78.084400000000002</v>
      </c>
      <c r="DM72" s="476">
        <f>[3]Fleisch!BI56</f>
        <v>154.75820000000002</v>
      </c>
      <c r="DN72" s="476">
        <f>[3]Fleisch!BJ56</f>
        <v>1095.6976000000002</v>
      </c>
      <c r="DO72" s="477">
        <f>[3]Fleisch!BK56</f>
        <v>15.2835</v>
      </c>
      <c r="DP72" s="477">
        <f>[3]Fleisch!BL56</f>
        <v>119.5239</v>
      </c>
      <c r="DQ72" s="476">
        <f>[3]Fleisch!BM56</f>
        <v>4.88</v>
      </c>
      <c r="DR72" s="476">
        <f>[3]Fleisch!BN56</f>
        <v>103.953</v>
      </c>
      <c r="DS72" s="477">
        <f>[3]Fleisch!BO56</f>
        <v>21.069900000000001</v>
      </c>
      <c r="DT72" s="477">
        <f>[3]Fleisch!BP56</f>
        <v>142.07429999999999</v>
      </c>
      <c r="DU72" s="487"/>
      <c r="DV72" s="476">
        <f>[3]Fleisch!$AJ56</f>
        <v>63.763699999999993</v>
      </c>
      <c r="DW72" s="476">
        <f>[3]Fleisch!$AO56</f>
        <v>1775.0687</v>
      </c>
      <c r="DX72" s="477">
        <f>[3]Fleisch!BQ56</f>
        <v>9.5097000000000005</v>
      </c>
      <c r="DY72" s="477">
        <f>[3]Fleisch!BR56</f>
        <v>289.55009999999999</v>
      </c>
      <c r="DZ72" s="476">
        <f>[3]Fleisch!BS56</f>
        <v>5.5266999999999999</v>
      </c>
      <c r="EA72" s="476">
        <f>[3]Fleisch!BT56</f>
        <v>136.0754</v>
      </c>
      <c r="EB72" s="477">
        <f>[3]Fleisch!BU56</f>
        <v>3.1310000000000002</v>
      </c>
      <c r="EC72" s="477">
        <f>[3]Fleisch!BV56</f>
        <v>86.880100000000013</v>
      </c>
      <c r="ED72" s="476">
        <f>[3]Fleisch!BW56</f>
        <v>9.3351000000000006</v>
      </c>
      <c r="EE72" s="476">
        <f>[3]Fleisch!BX56</f>
        <v>276.44799999999998</v>
      </c>
      <c r="EF72" s="477">
        <f>[3]Fleisch!BY56</f>
        <v>19.466200000000001</v>
      </c>
      <c r="EG72" s="477">
        <f>[3]Fleisch!BZ56</f>
        <v>363.64780000000007</v>
      </c>
      <c r="EH72" s="487"/>
      <c r="EI72" s="476">
        <f>[3]Fleisch!$AK56</f>
        <v>115.32080000000001</v>
      </c>
      <c r="EJ72" s="476">
        <f>[3]Fleisch!$AP56</f>
        <v>4061.4569000000006</v>
      </c>
      <c r="EK72" s="477">
        <f>[3]Fleisch!DZ56</f>
        <v>24.263000000000002</v>
      </c>
      <c r="EL72" s="477">
        <f>[3]Fleisch!EA56</f>
        <v>1595.6245000000006</v>
      </c>
      <c r="EM72" s="476">
        <f>[3]Fleisch!EB56</f>
        <v>4.306</v>
      </c>
      <c r="EN72" s="476">
        <f>[3]Fleisch!EC56</f>
        <v>259.50670000000002</v>
      </c>
      <c r="EO72" s="477">
        <f>[3]Fleisch!ED56</f>
        <v>56.757800000000003</v>
      </c>
      <c r="EP72" s="477">
        <f>[3]Fleisch!EE56</f>
        <v>966.23140000000001</v>
      </c>
      <c r="EQ72" s="476">
        <f>[3]Fleisch!EF56</f>
        <v>23.126000000000001</v>
      </c>
      <c r="ER72" s="476">
        <f>[3]Fleisch!EG56</f>
        <v>735.89030000000002</v>
      </c>
      <c r="ES72" s="479"/>
      <c r="ET72" s="477">
        <f>[3]Fleisch!GR56</f>
        <v>209.80700000000002</v>
      </c>
      <c r="EU72" s="477">
        <f>[3]Fleisch!GS56</f>
        <v>6440.1578999999992</v>
      </c>
      <c r="EV72" s="476">
        <f>[3]Fleisch!EV56</f>
        <v>9.8604000000000003</v>
      </c>
      <c r="EW72" s="476">
        <f>[3]Fleisch!EW56</f>
        <v>771.14960000000008</v>
      </c>
      <c r="EX72" s="477">
        <f>[3]Fleisch!EX56</f>
        <v>6.6284000000000001</v>
      </c>
      <c r="EY72" s="477">
        <f>[3]Fleisch!EY56</f>
        <v>539.83069999999998</v>
      </c>
      <c r="EZ72" s="476">
        <f>[3]Fleisch!EZ56</f>
        <v>7.8137999999999996</v>
      </c>
      <c r="FA72" s="476">
        <f>[3]Fleisch!FA56</f>
        <v>202.8244</v>
      </c>
      <c r="FB72" s="477">
        <f>[3]Fleisch!FB56</f>
        <v>10.8089</v>
      </c>
      <c r="FC72" s="477">
        <f>[3]Fleisch!FC56</f>
        <v>683.07939999999996</v>
      </c>
      <c r="FD72" s="476">
        <f>[3]Fleisch!FD56</f>
        <v>6.3319999999999999</v>
      </c>
      <c r="FE72" s="476">
        <f>[3]Fleisch!FE56</f>
        <v>198.9325</v>
      </c>
      <c r="FF72" s="477">
        <f>[3]Fleisch!FF56</f>
        <v>33.270000000000003</v>
      </c>
      <c r="FG72" s="477">
        <f>[3]Fleisch!FG56</f>
        <v>890.82400000000007</v>
      </c>
      <c r="FH72" s="476">
        <f>[3]Fleisch!FH56</f>
        <v>37.146999999999998</v>
      </c>
      <c r="FI72" s="476">
        <f>[3]Fleisch!FI56</f>
        <v>643.4212</v>
      </c>
      <c r="FJ72" s="477">
        <f>[3]Fleisch!FJ56</f>
        <v>18.019099999999998</v>
      </c>
      <c r="FK72" s="477">
        <f>[3]Fleisch!FK56</f>
        <v>224.17540000000002</v>
      </c>
      <c r="FL72" s="476">
        <f>[3]Fleisch!FL56</f>
        <v>30.976700000000001</v>
      </c>
      <c r="FM72" s="476">
        <f>[3]Fleisch!FM56</f>
        <v>576.47850000000005</v>
      </c>
    </row>
    <row r="73" spans="1:169" x14ac:dyDescent="0.2">
      <c r="A73" s="250"/>
      <c r="B73" s="218">
        <f t="shared" si="27"/>
        <v>43831</v>
      </c>
      <c r="C73" s="621">
        <f>[3]Fleisch!$A67</f>
        <v>43525</v>
      </c>
      <c r="D73" s="466">
        <f>[3]Fleisch!D68</f>
        <v>8.8000000000000007</v>
      </c>
      <c r="E73" s="466">
        <f>[3]Fleisch!E68</f>
        <v>8.7375000000000007</v>
      </c>
      <c r="F73" s="448">
        <f>[3]Fleisch!$J68</f>
        <v>10.775000000000002</v>
      </c>
      <c r="G73" s="448"/>
      <c r="H73" s="466">
        <f>[3]Fleisch!$L68</f>
        <v>11.1</v>
      </c>
      <c r="I73" s="466"/>
      <c r="J73" s="448"/>
      <c r="K73" s="448">
        <f>[3]Fleisch!F68</f>
        <v>14.399999999999999</v>
      </c>
      <c r="L73" s="448">
        <f>[3]Fleisch!G68</f>
        <v>13.734999999999999</v>
      </c>
      <c r="M73" s="448"/>
      <c r="N73" s="466">
        <f>[3]Fleisch!B68</f>
        <v>6.2</v>
      </c>
      <c r="O73" s="466">
        <f>[3]Fleisch!C68</f>
        <v>4.4499999682108564</v>
      </c>
      <c r="P73" s="448"/>
      <c r="Q73" s="448">
        <f>[3]Fleisch!H68</f>
        <v>12.8</v>
      </c>
      <c r="R73" s="448">
        <f>[3]Fleisch!I68</f>
        <v>11.164999999999999</v>
      </c>
      <c r="S73" s="448"/>
      <c r="T73" s="448"/>
      <c r="U73" s="218">
        <f>[3]Fleisch!$A57</f>
        <v>43831</v>
      </c>
      <c r="V73" s="450" t="str">
        <f>'Gemüse Daten'!CZ72</f>
        <v>4 W 02-05/20</v>
      </c>
      <c r="W73" s="530">
        <f>[3]Fleisch!CA57</f>
        <v>29.809066255984465</v>
      </c>
      <c r="X73" s="530">
        <f>[3]Fleisch!CB57</f>
        <v>45.723757964000974</v>
      </c>
      <c r="Y73" s="531">
        <f>[3]Fleisch!CD57</f>
        <v>67.701955750207659</v>
      </c>
      <c r="Z73" s="531">
        <f>[3]Fleisch!CE57</f>
        <v>54.183534324796526</v>
      </c>
      <c r="AA73" s="530">
        <f>[3]Fleisch!CG57</f>
        <v>74.444888331668764</v>
      </c>
      <c r="AB73" s="530">
        <f>[3]Fleisch!CH57</f>
        <v>66.769771087409822</v>
      </c>
      <c r="AC73" s="532"/>
      <c r="AD73" s="531">
        <f>[3]Fleisch!CJ57</f>
        <v>66.550505050505052</v>
      </c>
      <c r="AE73" s="531">
        <f>[3]Fleisch!CK57</f>
        <v>44.376433273214694</v>
      </c>
      <c r="AF73" s="532"/>
      <c r="AG73" s="530">
        <f>[3]Fleisch!CM57</f>
        <v>39.570472004772405</v>
      </c>
      <c r="AH73" s="530">
        <f>[3]Fleisch!CN57</f>
        <v>35.162695107863421</v>
      </c>
      <c r="AI73" s="531">
        <f>[3]Fleisch!CP57</f>
        <v>63.989822280434019</v>
      </c>
      <c r="AJ73" s="531">
        <f>[3]Fleisch!CQ57</f>
        <v>50.624688859851418</v>
      </c>
      <c r="AK73" s="530">
        <f>[3]Fleisch!CS57</f>
        <v>66.027166068851187</v>
      </c>
      <c r="AL73" s="530">
        <f>[3]Fleisch!CT57</f>
        <v>69.856234045029893</v>
      </c>
      <c r="AM73" s="531">
        <f>[3]Fleisch!CV57</f>
        <v>38.252057197999825</v>
      </c>
      <c r="AN73" s="531">
        <f>[3]Fleisch!CW57</f>
        <v>31.893787514263018</v>
      </c>
      <c r="AO73" s="530">
        <f>[3]Fleisch!CY57</f>
        <v>21.519525101516834</v>
      </c>
      <c r="AP73" s="530">
        <f>[3]Fleisch!CZ57</f>
        <v>14.754140351842063</v>
      </c>
      <c r="AQ73" s="531">
        <f>[3]Fleisch!DB57</f>
        <v>29.022478246158919</v>
      </c>
      <c r="AR73" s="531">
        <f>[3]Fleisch!DC57</f>
        <v>23.524279018373498</v>
      </c>
      <c r="AS73" s="530">
        <f>[3]Fleisch!DE57</f>
        <v>28.985193411067925</v>
      </c>
      <c r="AT73" s="530">
        <f>[3]Fleisch!DF57</f>
        <v>19.762691644071975</v>
      </c>
      <c r="AU73" s="531">
        <f>[3]Fleisch!DH57</f>
        <v>54.721558339915802</v>
      </c>
      <c r="AV73" s="531">
        <f>[3]Fleisch!DI57</f>
        <v>43.121593237401754</v>
      </c>
      <c r="AW73" s="532"/>
      <c r="AX73" s="530">
        <f>[3]Fleisch!DK57</f>
        <v>22.1024512884978</v>
      </c>
      <c r="AY73" s="530">
        <f>[3]Fleisch!DL57</f>
        <v>17.138660951933616</v>
      </c>
      <c r="AZ73" s="531">
        <f>[3]Fleisch!DN57</f>
        <v>46.828951024222675</v>
      </c>
      <c r="BA73" s="531">
        <f>[3]Fleisch!DO57</f>
        <v>33.016939503433214</v>
      </c>
      <c r="BB73" s="530">
        <f>[3]Fleisch!DQ57</f>
        <v>26.383358769996047</v>
      </c>
      <c r="BC73" s="530">
        <f>[3]Fleisch!DR57</f>
        <v>18.76129264416301</v>
      </c>
      <c r="BD73" s="531">
        <f>[3]Fleisch!DT57</f>
        <v>25.906231823013819</v>
      </c>
      <c r="BE73" s="531">
        <f>[3]Fleisch!DU57</f>
        <v>14.26559233499713</v>
      </c>
      <c r="BF73" s="530">
        <f>[3]Fleisch!DW57</f>
        <v>42.415487784203293</v>
      </c>
      <c r="BG73" s="530">
        <f>[3]Fleisch!DX57</f>
        <v>22.704711362773907</v>
      </c>
      <c r="BH73" s="532"/>
      <c r="BI73" s="531">
        <f>[3]Fleisch!EJ57</f>
        <v>56.901994724695022</v>
      </c>
      <c r="BJ73" s="531">
        <f>[3]Fleisch!EK57</f>
        <v>21.031432714597205</v>
      </c>
      <c r="BK73" s="530">
        <f>[3]Fleisch!EM57</f>
        <v>21.610644929273555</v>
      </c>
      <c r="BL73" s="530">
        <f>[3]Fleisch!EN57</f>
        <v>9.3312020560112749</v>
      </c>
      <c r="BM73" s="531">
        <f>[3]Fleisch!EP57</f>
        <v>18.605896498802782</v>
      </c>
      <c r="BN73" s="531">
        <f>[3]Fleisch!EQ57</f>
        <v>10.854362066249143</v>
      </c>
      <c r="BO73" s="530">
        <f>[3]Fleisch!ES57</f>
        <v>20.664850269134249</v>
      </c>
      <c r="BP73" s="530">
        <f>[3]Fleisch!ET57</f>
        <v>9.4844498421080861</v>
      </c>
      <c r="BQ73" s="531"/>
      <c r="BR73" s="531">
        <f>[3]Fleisch!FN57</f>
        <v>26.015036894648723</v>
      </c>
      <c r="BS73" s="531">
        <f>[3]Fleisch!FO57</f>
        <v>17.73665748204488</v>
      </c>
      <c r="BT73" s="530">
        <f>[3]Fleisch!FQ57</f>
        <v>20.724893966815412</v>
      </c>
      <c r="BU73" s="530">
        <f>[3]Fleisch!FR57</f>
        <v>10.973595706769428</v>
      </c>
      <c r="BV73" s="531">
        <f>[3]Fleisch!FT57</f>
        <v>74.716572866035648</v>
      </c>
      <c r="BW73" s="531">
        <f>[3]Fleisch!FU57</f>
        <v>47.235489456260581</v>
      </c>
      <c r="BX73" s="530">
        <f>[3]Fleisch!FW57</f>
        <v>53.919821701248544</v>
      </c>
      <c r="BY73" s="530">
        <f>[3]Fleisch!FX57</f>
        <v>31.929599245242123</v>
      </c>
      <c r="BZ73" s="531">
        <f>[3]Fleisch!FZ57</f>
        <v>22.461911781756744</v>
      </c>
      <c r="CA73" s="531">
        <f>[3]Fleisch!GA57</f>
        <v>20.53497599254316</v>
      </c>
      <c r="CB73" s="530">
        <f>[3]Fleisch!GC57</f>
        <v>48.165492621968674</v>
      </c>
      <c r="CC73" s="530">
        <f>[3]Fleisch!GD57</f>
        <v>26.77245463116332</v>
      </c>
      <c r="CD73" s="531">
        <f>[3]Fleisch!GF57</f>
        <v>34.610809244583578</v>
      </c>
      <c r="CE73" s="531">
        <f>[3]Fleisch!GG57</f>
        <v>22.167861654744211</v>
      </c>
      <c r="CF73" s="530">
        <f>[3]Fleisch!GI57</f>
        <v>92.85421887723237</v>
      </c>
      <c r="CG73" s="530">
        <f>[3]Fleisch!GJ57</f>
        <v>64.755492294324767</v>
      </c>
      <c r="CH73" s="531">
        <f>[3]Fleisch!GL57</f>
        <v>22.123302669268462</v>
      </c>
      <c r="CI73" s="531">
        <f>[3]Fleisch!GM57</f>
        <v>11.744590783559474</v>
      </c>
      <c r="CJ73" s="283"/>
      <c r="CK73" s="404" t="str">
        <f t="shared" si="29"/>
        <v>4 W 02-05/20</v>
      </c>
      <c r="CL73" s="467">
        <f>[3]Fleisch!GP57</f>
        <v>428.1690999999999</v>
      </c>
      <c r="CM73" s="467">
        <f>[3]Fleisch!GQ57</f>
        <v>9440.5404999999955</v>
      </c>
      <c r="CN73" s="487"/>
      <c r="CO73" s="477">
        <f>[3]Fleisch!$AH57</f>
        <v>14.737300000000001</v>
      </c>
      <c r="CP73" s="477">
        <f>[3]Fleisch!$AM57</f>
        <v>327.52589999999998</v>
      </c>
      <c r="CQ73" s="476">
        <f>[3]Fleisch!AS57</f>
        <v>2.9869000000000003</v>
      </c>
      <c r="CR73" s="476">
        <f>[3]Fleisch!AT57</f>
        <v>28.722999999999999</v>
      </c>
      <c r="CS73" s="477">
        <f>[3]Fleisch!AU57</f>
        <v>1.3243</v>
      </c>
      <c r="CT73" s="477">
        <f>[3]Fleisch!AV57</f>
        <v>11.733499999999999</v>
      </c>
      <c r="CU73" s="476">
        <f>[3]Fleisch!AW57</f>
        <v>4.7058999999999997</v>
      </c>
      <c r="CV73" s="476">
        <f>[3]Fleisch!AX57</f>
        <v>53.330399999999997</v>
      </c>
      <c r="CW73" s="487"/>
      <c r="CX73" s="477">
        <f>[3]Fleisch!AL57</f>
        <v>7.8570000000000002</v>
      </c>
      <c r="CY73" s="477">
        <f>[3]Fleisch!AQ57</f>
        <v>134.279</v>
      </c>
      <c r="CZ73" s="476">
        <f>[3]Fleisch!AY57</f>
        <v>0.39600000000000002</v>
      </c>
      <c r="DA73" s="476">
        <f>[3]Fleisch!AZ57</f>
        <v>30.550700000000003</v>
      </c>
      <c r="DB73" s="487"/>
      <c r="DC73" s="477">
        <f>[3]Fleisch!$AI57</f>
        <v>219.9461</v>
      </c>
      <c r="DD73" s="477">
        <f>[3]Fleisch!$AN57</f>
        <v>2039.4607999999996</v>
      </c>
      <c r="DE73" s="476">
        <f>[3]Fleisch!BA57</f>
        <v>8.2139000000000006</v>
      </c>
      <c r="DF73" s="476">
        <f>[3]Fleisch!BB57</f>
        <v>122.8359</v>
      </c>
      <c r="DG73" s="477">
        <f>[3]Fleisch!BC57</f>
        <v>8.3221000000000007</v>
      </c>
      <c r="DH73" s="477">
        <f>[3]Fleisch!BD57</f>
        <v>73.238699999999994</v>
      </c>
      <c r="DI73" s="476">
        <f>[3]Fleisch!BE57</f>
        <v>6.9977000000000009</v>
      </c>
      <c r="DJ73" s="476">
        <f>[3]Fleisch!BF57</f>
        <v>36.939900000000002</v>
      </c>
      <c r="DK73" s="477">
        <f>[3]Fleisch!BG57</f>
        <v>11.399000000000001</v>
      </c>
      <c r="DL73" s="477">
        <f>[3]Fleisch!BH57</f>
        <v>88.866199999999992</v>
      </c>
      <c r="DM73" s="476">
        <f>[3]Fleisch!BI57</f>
        <v>137.29249999999999</v>
      </c>
      <c r="DN73" s="476">
        <f>[3]Fleisch!BJ57</f>
        <v>1080.0471000000002</v>
      </c>
      <c r="DO73" s="477">
        <f>[3]Fleisch!BK57</f>
        <v>11.526700000000002</v>
      </c>
      <c r="DP73" s="477">
        <f>[3]Fleisch!BL57</f>
        <v>133.57829999999998</v>
      </c>
      <c r="DQ73" s="476">
        <f>[3]Fleisch!BM57</f>
        <v>5.4030000000000005</v>
      </c>
      <c r="DR73" s="476">
        <f>[3]Fleisch!BN57</f>
        <v>101.425</v>
      </c>
      <c r="DS73" s="477">
        <f>[3]Fleisch!BO57</f>
        <v>13.799299999999999</v>
      </c>
      <c r="DT73" s="477">
        <f>[3]Fleisch!BP57</f>
        <v>143.6371</v>
      </c>
      <c r="DU73" s="487"/>
      <c r="DV73" s="476">
        <f>[3]Fleisch!$AJ57</f>
        <v>28.078700000000005</v>
      </c>
      <c r="DW73" s="476">
        <f>[3]Fleisch!$AO57</f>
        <v>1748.3580999999999</v>
      </c>
      <c r="DX73" s="477">
        <f>[3]Fleisch!BQ57</f>
        <v>3.1819999999999999</v>
      </c>
      <c r="DY73" s="477">
        <f>[3]Fleisch!BR57</f>
        <v>255.48000000000002</v>
      </c>
      <c r="DZ73" s="476">
        <f>[3]Fleisch!BS57</f>
        <v>3.9590999999999998</v>
      </c>
      <c r="EA73" s="476">
        <f>[3]Fleisch!BT57</f>
        <v>129.10650000000001</v>
      </c>
      <c r="EB73" s="477">
        <f>[3]Fleisch!BU57</f>
        <v>1.7690999999999999</v>
      </c>
      <c r="EC73" s="477">
        <f>[3]Fleisch!BV57</f>
        <v>100.04300000000001</v>
      </c>
      <c r="ED73" s="476">
        <f>[3]Fleisch!BW57</f>
        <v>4.9856999999999996</v>
      </c>
      <c r="EE73" s="476">
        <f>[3]Fleisch!BX57</f>
        <v>277.43760000000003</v>
      </c>
      <c r="EF73" s="477">
        <f>[3]Fleisch!BY57</f>
        <v>5.3087</v>
      </c>
      <c r="EG73" s="477">
        <f>[3]Fleisch!BZ57</f>
        <v>358.64569999999998</v>
      </c>
      <c r="EH73" s="487"/>
      <c r="EI73" s="476">
        <f>[3]Fleisch!$AK57</f>
        <v>115.8467</v>
      </c>
      <c r="EJ73" s="476">
        <f>[3]Fleisch!$AP57</f>
        <v>4050.869200000001</v>
      </c>
      <c r="EK73" s="477">
        <f>[3]Fleisch!DZ57</f>
        <v>24.263999999999999</v>
      </c>
      <c r="EL73" s="477">
        <f>[3]Fleisch!EA57</f>
        <v>1656.2203000000002</v>
      </c>
      <c r="EM73" s="476">
        <f>[3]Fleisch!EB57</f>
        <v>4.1710000000000003</v>
      </c>
      <c r="EN73" s="476">
        <f>[3]Fleisch!EC57</f>
        <v>282.02179999999998</v>
      </c>
      <c r="EO73" s="477">
        <f>[3]Fleisch!ED57</f>
        <v>57.925900000000006</v>
      </c>
      <c r="EP73" s="477">
        <f>[3]Fleisch!EE57</f>
        <v>945.73300000000006</v>
      </c>
      <c r="EQ73" s="476">
        <f>[3]Fleisch!EF57</f>
        <v>22.553799999999999</v>
      </c>
      <c r="ER73" s="476">
        <f>[3]Fleisch!EG57</f>
        <v>585.27380000000005</v>
      </c>
      <c r="ES73" s="479"/>
      <c r="ET73" s="477">
        <f>[3]Fleisch!GR57</f>
        <v>169.11120000000005</v>
      </c>
      <c r="EU73" s="477">
        <f>[3]Fleisch!GS57</f>
        <v>6248.6504999999988</v>
      </c>
      <c r="EV73" s="476">
        <f>[3]Fleisch!EV57</f>
        <v>6.4508000000000001</v>
      </c>
      <c r="EW73" s="476">
        <f>[3]Fleisch!EW57</f>
        <v>747.15470000000005</v>
      </c>
      <c r="EX73" s="477">
        <f>[3]Fleisch!EX57</f>
        <v>7.2383000000000006</v>
      </c>
      <c r="EY73" s="477">
        <f>[3]Fleisch!EY57</f>
        <v>523.11189999999999</v>
      </c>
      <c r="EZ73" s="476">
        <f>[3]Fleisch!EZ57</f>
        <v>4.6908000000000003</v>
      </c>
      <c r="FA73" s="476">
        <f>[3]Fleisch!FA57</f>
        <v>185.04819999999998</v>
      </c>
      <c r="FB73" s="477">
        <f>[3]Fleisch!FB57</f>
        <v>8.9063999999999997</v>
      </c>
      <c r="FC73" s="477">
        <f>[3]Fleisch!FC57</f>
        <v>617.94649999999979</v>
      </c>
      <c r="FD73" s="476">
        <f>[3]Fleisch!FD57</f>
        <v>6.0373000000000001</v>
      </c>
      <c r="FE73" s="476">
        <f>[3]Fleisch!FE57</f>
        <v>208.56020000000001</v>
      </c>
      <c r="FF73" s="477">
        <f>[3]Fleisch!FF57</f>
        <v>24.1189</v>
      </c>
      <c r="FG73" s="477">
        <f>[3]Fleisch!FG57</f>
        <v>866.88909999999998</v>
      </c>
      <c r="FH73" s="476">
        <f>[3]Fleisch!FH57</f>
        <v>33.476900000000001</v>
      </c>
      <c r="FI73" s="476">
        <f>[3]Fleisch!FI57</f>
        <v>680.66230000000007</v>
      </c>
      <c r="FJ73" s="477">
        <f>[3]Fleisch!FJ57</f>
        <v>12.649100000000001</v>
      </c>
      <c r="FK73" s="477">
        <f>[3]Fleisch!FK57</f>
        <v>218.67000000000002</v>
      </c>
      <c r="FL73" s="476">
        <f>[3]Fleisch!FL57</f>
        <v>24.752100000000002</v>
      </c>
      <c r="FM73" s="476">
        <f>[3]Fleisch!FM57</f>
        <v>530.14609999999993</v>
      </c>
    </row>
    <row r="74" spans="1:169" x14ac:dyDescent="0.2">
      <c r="A74" s="250"/>
      <c r="B74" s="218">
        <f t="shared" si="27"/>
        <v>43800</v>
      </c>
      <c r="C74" s="621">
        <f>[3]Fleisch!$A68</f>
        <v>43497</v>
      </c>
      <c r="D74" s="466">
        <f>[3]Fleisch!D69</f>
        <v>8.8500000000000014</v>
      </c>
      <c r="E74" s="466">
        <f>[3]Fleisch!E69</f>
        <v>8.7899999999999991</v>
      </c>
      <c r="F74" s="448">
        <f>[3]Fleisch!$J69</f>
        <v>10.9</v>
      </c>
      <c r="G74" s="448"/>
      <c r="H74" s="466">
        <f>[3]Fleisch!$L69</f>
        <v>11.15</v>
      </c>
      <c r="I74" s="466"/>
      <c r="J74" s="448"/>
      <c r="K74" s="448">
        <f>[3]Fleisch!F69</f>
        <v>15.85</v>
      </c>
      <c r="L74" s="448">
        <f>[3]Fleisch!G69</f>
        <v>14.046666666666667</v>
      </c>
      <c r="M74" s="448"/>
      <c r="N74" s="466">
        <f>[3]Fleisch!B69</f>
        <v>6.4499999999999993</v>
      </c>
      <c r="O74" s="466">
        <f>[3]Fleisch!C69</f>
        <v>4.1500000953674299</v>
      </c>
      <c r="P74" s="448"/>
      <c r="Q74" s="448">
        <f>[3]Fleisch!H69</f>
        <v>12.8</v>
      </c>
      <c r="R74" s="448">
        <f>[3]Fleisch!I69</f>
        <v>11.123333333333333</v>
      </c>
      <c r="S74" s="448"/>
      <c r="T74" s="448"/>
      <c r="U74" s="218">
        <f>[3]Fleisch!$A58</f>
        <v>43800</v>
      </c>
      <c r="V74" s="450" t="str">
        <f>'Gemüse Daten'!CZ73</f>
        <v>5 W 49-01/20</v>
      </c>
      <c r="W74" s="530">
        <f>[3]Fleisch!CA58</f>
        <v>47.075043630017454</v>
      </c>
      <c r="X74" s="530">
        <f>[3]Fleisch!CB58</f>
        <v>46.426705492542702</v>
      </c>
      <c r="Y74" s="531">
        <f>[3]Fleisch!CD58</f>
        <v>39.756287726358146</v>
      </c>
      <c r="Z74" s="531">
        <f>[3]Fleisch!CE58</f>
        <v>52.499908833378548</v>
      </c>
      <c r="AA74" s="530">
        <f>[3]Fleisch!CG58</f>
        <v>83.889020660383252</v>
      </c>
      <c r="AB74" s="530">
        <f>[3]Fleisch!CH58</f>
        <v>67.714974846472842</v>
      </c>
      <c r="AC74" s="532"/>
      <c r="AD74" s="531">
        <f>[3]Fleisch!CJ58</f>
        <v>64.458874458874462</v>
      </c>
      <c r="AE74" s="531">
        <f>[3]Fleisch!CK58</f>
        <v>39.355323024319695</v>
      </c>
      <c r="AF74" s="532"/>
      <c r="AG74" s="530">
        <f>[3]Fleisch!CM58</f>
        <v>40.612824972537538</v>
      </c>
      <c r="AH74" s="530">
        <f>[3]Fleisch!CN58</f>
        <v>37.969390795929201</v>
      </c>
      <c r="AI74" s="531">
        <f>[3]Fleisch!CP58</f>
        <v>66.695818253005712</v>
      </c>
      <c r="AJ74" s="531">
        <f>[3]Fleisch!CQ58</f>
        <v>47.126342353022615</v>
      </c>
      <c r="AK74" s="530">
        <f>[3]Fleisch!CS58</f>
        <v>63.925291303386217</v>
      </c>
      <c r="AL74" s="530">
        <f>[3]Fleisch!CT58</f>
        <v>60.13564519504154</v>
      </c>
      <c r="AM74" s="531">
        <f>[3]Fleisch!CV58</f>
        <v>40.565296102739559</v>
      </c>
      <c r="AN74" s="531">
        <f>[3]Fleisch!CW58</f>
        <v>33.118135330572386</v>
      </c>
      <c r="AO74" s="530">
        <f>[3]Fleisch!CY58</f>
        <v>21.432899209061986</v>
      </c>
      <c r="AP74" s="530">
        <f>[3]Fleisch!CZ58</f>
        <v>15.102573667109276</v>
      </c>
      <c r="AQ74" s="531">
        <f>[3]Fleisch!DB58</f>
        <v>28.248966426119392</v>
      </c>
      <c r="AR74" s="531">
        <f>[3]Fleisch!DC58</f>
        <v>24.85394348657875</v>
      </c>
      <c r="AS74" s="530">
        <f>[3]Fleisch!DE58</f>
        <v>30.923366628459146</v>
      </c>
      <c r="AT74" s="530">
        <f>[3]Fleisch!DF58</f>
        <v>19.015356551197812</v>
      </c>
      <c r="AU74" s="531">
        <f>[3]Fleisch!DH58</f>
        <v>51.686575961083491</v>
      </c>
      <c r="AV74" s="531">
        <f>[3]Fleisch!DI58</f>
        <v>43.726097482961151</v>
      </c>
      <c r="AW74" s="532"/>
      <c r="AX74" s="530">
        <f>[3]Fleisch!DK58</f>
        <v>18.739692316982957</v>
      </c>
      <c r="AY74" s="530">
        <f>[3]Fleisch!DL58</f>
        <v>18.322494435878944</v>
      </c>
      <c r="AZ74" s="531">
        <f>[3]Fleisch!DN58</f>
        <v>37.655998374355455</v>
      </c>
      <c r="BA74" s="531">
        <f>[3]Fleisch!DO58</f>
        <v>29.432093643073419</v>
      </c>
      <c r="BB74" s="530">
        <f>[3]Fleisch!DQ58</f>
        <v>26.688821591754326</v>
      </c>
      <c r="BC74" s="530">
        <f>[3]Fleisch!DR58</f>
        <v>18.740586062675177</v>
      </c>
      <c r="BD74" s="531">
        <f>[3]Fleisch!DT58</f>
        <v>20.651273981115811</v>
      </c>
      <c r="BE74" s="531">
        <f>[3]Fleisch!DU58</f>
        <v>14.918032610479365</v>
      </c>
      <c r="BF74" s="530">
        <f>[3]Fleisch!DW58</f>
        <v>36.378606097733375</v>
      </c>
      <c r="BG74" s="530">
        <f>[3]Fleisch!DX58</f>
        <v>23.67614991121194</v>
      </c>
      <c r="BH74" s="532"/>
      <c r="BI74" s="531">
        <f>[3]Fleisch!EJ58</f>
        <v>56.030468608648455</v>
      </c>
      <c r="BJ74" s="531">
        <f>[3]Fleisch!EK58</f>
        <v>20.987686619171882</v>
      </c>
      <c r="BK74" s="530">
        <f>[3]Fleisch!EM58</f>
        <v>20.487513340448238</v>
      </c>
      <c r="BL74" s="530">
        <f>[3]Fleisch!EN58</f>
        <v>9.1211704122326651</v>
      </c>
      <c r="BM74" s="531">
        <f>[3]Fleisch!EP58</f>
        <v>21.338897811948708</v>
      </c>
      <c r="BN74" s="531">
        <f>[3]Fleisch!EQ58</f>
        <v>11.634992225058649</v>
      </c>
      <c r="BO74" s="530">
        <f>[3]Fleisch!ES58</f>
        <v>21.404435819240366</v>
      </c>
      <c r="BP74" s="530">
        <f>[3]Fleisch!ET58</f>
        <v>9.5470330158169769</v>
      </c>
      <c r="BQ74" s="531"/>
      <c r="BR74" s="531">
        <f>[3]Fleisch!FN58</f>
        <v>24.778440188620937</v>
      </c>
      <c r="BS74" s="531">
        <f>[3]Fleisch!FO58</f>
        <v>17.698334353137287</v>
      </c>
      <c r="BT74" s="530">
        <f>[3]Fleisch!FQ58</f>
        <v>22.452660129355309</v>
      </c>
      <c r="BU74" s="530">
        <f>[3]Fleisch!FR58</f>
        <v>10.880086344298146</v>
      </c>
      <c r="BV74" s="531">
        <f>[3]Fleisch!FT58</f>
        <v>66.386933868722835</v>
      </c>
      <c r="BW74" s="531">
        <f>[3]Fleisch!FU58</f>
        <v>48.1065076083379</v>
      </c>
      <c r="BX74" s="530">
        <f>[3]Fleisch!FW58</f>
        <v>44.670641353631048</v>
      </c>
      <c r="BY74" s="530">
        <f>[3]Fleisch!FX58</f>
        <v>32.836282592386397</v>
      </c>
      <c r="BZ74" s="531">
        <f>[3]Fleisch!FZ58</f>
        <v>23.818207867046596</v>
      </c>
      <c r="CA74" s="531">
        <f>[3]Fleisch!GA58</f>
        <v>20.631465379590985</v>
      </c>
      <c r="CB74" s="530">
        <f>[3]Fleisch!GC58</f>
        <v>44.30674894926176</v>
      </c>
      <c r="CC74" s="530">
        <f>[3]Fleisch!GD58</f>
        <v>24.453018197432705</v>
      </c>
      <c r="CD74" s="531">
        <f>[3]Fleisch!GF58</f>
        <v>34.274623004675249</v>
      </c>
      <c r="CE74" s="531">
        <f>[3]Fleisch!GG58</f>
        <v>23.351630643293039</v>
      </c>
      <c r="CF74" s="530">
        <f>[3]Fleisch!GI58</f>
        <v>93.113873971123994</v>
      </c>
      <c r="CG74" s="530">
        <f>[3]Fleisch!GJ58</f>
        <v>66.97680262544506</v>
      </c>
      <c r="CH74" s="531">
        <f>[3]Fleisch!GL58</f>
        <v>21.950910086123873</v>
      </c>
      <c r="CI74" s="531">
        <f>[3]Fleisch!GM58</f>
        <v>11.352316486023827</v>
      </c>
      <c r="CJ74" s="283"/>
      <c r="CK74" s="404" t="str">
        <f t="shared" si="29"/>
        <v>5 W 49-01/20</v>
      </c>
      <c r="CL74" s="467">
        <f>[3]Fleisch!GP58</f>
        <v>551.92939999999999</v>
      </c>
      <c r="CM74" s="467">
        <f>[3]Fleisch!GQ58</f>
        <v>11989.680199999993</v>
      </c>
      <c r="CN74" s="487"/>
      <c r="CO74" s="477">
        <f>[3]Fleisch!$AH58</f>
        <v>10.7813</v>
      </c>
      <c r="CP74" s="477">
        <f>[3]Fleisch!$AM58</f>
        <v>462.40950000000004</v>
      </c>
      <c r="CQ74" s="476">
        <f>[3]Fleisch!AS58</f>
        <v>0.57300000000000006</v>
      </c>
      <c r="CR74" s="476">
        <f>[3]Fleisch!AT58</f>
        <v>34.375699999999995</v>
      </c>
      <c r="CS74" s="477">
        <f>[3]Fleisch!AU58</f>
        <v>0.79520000000000002</v>
      </c>
      <c r="CT74" s="477">
        <f>[3]Fleisch!AV58</f>
        <v>22.4863</v>
      </c>
      <c r="CU74" s="476">
        <f>[3]Fleisch!AW58</f>
        <v>3.2041999999999997</v>
      </c>
      <c r="CV74" s="476">
        <f>[3]Fleisch!AX58</f>
        <v>70.606399999999994</v>
      </c>
      <c r="CW74" s="487"/>
      <c r="CX74" s="477">
        <f>[3]Fleisch!AL58</f>
        <v>19.462299999999999</v>
      </c>
      <c r="CY74" s="477">
        <f>[3]Fleisch!AQ58</f>
        <v>328.87279999999993</v>
      </c>
      <c r="CZ74" s="476">
        <f>[3]Fleisch!AY58</f>
        <v>0.46200000000000002</v>
      </c>
      <c r="DA74" s="476">
        <f>[3]Fleisch!AZ58</f>
        <v>80.486199999999997</v>
      </c>
      <c r="DB74" s="487"/>
      <c r="DC74" s="477">
        <f>[3]Fleisch!$AI58</f>
        <v>266.01909999999998</v>
      </c>
      <c r="DD74" s="477">
        <f>[3]Fleisch!$AN58</f>
        <v>2766.1200999999996</v>
      </c>
      <c r="DE74" s="476">
        <f>[3]Fleisch!BA58</f>
        <v>15.2936</v>
      </c>
      <c r="DF74" s="476">
        <f>[3]Fleisch!BB58</f>
        <v>180.20070000000001</v>
      </c>
      <c r="DG74" s="477">
        <f>[3]Fleisch!BC58</f>
        <v>10.4717</v>
      </c>
      <c r="DH74" s="477">
        <f>[3]Fleisch!BD58</f>
        <v>184.89920000000001</v>
      </c>
      <c r="DI74" s="476">
        <f>[3]Fleisch!BE58</f>
        <v>8.5907000000000018</v>
      </c>
      <c r="DJ74" s="476">
        <f>[3]Fleisch!BF58</f>
        <v>192.1078</v>
      </c>
      <c r="DK74" s="477">
        <f>[3]Fleisch!BG58</f>
        <v>17.0684</v>
      </c>
      <c r="DL74" s="477">
        <f>[3]Fleisch!BH58</f>
        <v>84.343100000000007</v>
      </c>
      <c r="DM74" s="476">
        <f>[3]Fleisch!BI58</f>
        <v>124.86440000000002</v>
      </c>
      <c r="DN74" s="476">
        <f>[3]Fleisch!BJ58</f>
        <v>1118.4468999999999</v>
      </c>
      <c r="DO74" s="477">
        <f>[3]Fleisch!BK58</f>
        <v>18.818200000000001</v>
      </c>
      <c r="DP74" s="477">
        <f>[3]Fleisch!BL58</f>
        <v>127.2795</v>
      </c>
      <c r="DQ74" s="476">
        <f>[3]Fleisch!BM58</f>
        <v>6.1070000000000002</v>
      </c>
      <c r="DR74" s="476">
        <f>[3]Fleisch!BN58</f>
        <v>107.446</v>
      </c>
      <c r="DS74" s="477">
        <f>[3]Fleisch!BO58</f>
        <v>24.092599999999997</v>
      </c>
      <c r="DT74" s="477">
        <f>[3]Fleisch!BP58</f>
        <v>201.02590000000001</v>
      </c>
      <c r="DU74" s="487"/>
      <c r="DV74" s="476">
        <f>[3]Fleisch!$AJ58</f>
        <v>75.668199999999999</v>
      </c>
      <c r="DW74" s="476">
        <f>[3]Fleisch!$AO58</f>
        <v>2274.4326999999998</v>
      </c>
      <c r="DX74" s="477">
        <f>[3]Fleisch!BQ58</f>
        <v>6.6237000000000004</v>
      </c>
      <c r="DY74" s="477">
        <f>[3]Fleisch!BR58</f>
        <v>386.04480000000001</v>
      </c>
      <c r="DZ74" s="476">
        <f>[3]Fleisch!BS58</f>
        <v>19.6845</v>
      </c>
      <c r="EA74" s="476">
        <f>[3]Fleisch!BT58</f>
        <v>421.05410000000001</v>
      </c>
      <c r="EB74" s="477">
        <f>[3]Fleisch!BU58</f>
        <v>3.7644000000000002</v>
      </c>
      <c r="EC74" s="477">
        <f>[3]Fleisch!BV58</f>
        <v>114.527</v>
      </c>
      <c r="ED74" s="476">
        <f>[3]Fleisch!BW58</f>
        <v>9.9766000000000012</v>
      </c>
      <c r="EE74" s="476">
        <f>[3]Fleisch!BX58</f>
        <v>297.3768</v>
      </c>
      <c r="EF74" s="477">
        <f>[3]Fleisch!BY58</f>
        <v>10.6105</v>
      </c>
      <c r="EG74" s="477">
        <f>[3]Fleisch!BZ58</f>
        <v>415.3712000000001</v>
      </c>
      <c r="EH74" s="487"/>
      <c r="EI74" s="476">
        <f>[3]Fleisch!$AK58</f>
        <v>119.18639999999999</v>
      </c>
      <c r="EJ74" s="476">
        <f>[3]Fleisch!$AP58</f>
        <v>4468.4854999999998</v>
      </c>
      <c r="EK74" s="477">
        <f>[3]Fleisch!DZ58</f>
        <v>27.635000000000002</v>
      </c>
      <c r="EL74" s="477">
        <f>[3]Fleisch!EA58</f>
        <v>1898.3982000000003</v>
      </c>
      <c r="EM74" s="476">
        <f>[3]Fleisch!EB58</f>
        <v>4.6850000000000005</v>
      </c>
      <c r="EN74" s="476">
        <f>[3]Fleisch!EC58</f>
        <v>279.78859999999997</v>
      </c>
      <c r="EO74" s="477">
        <f>[3]Fleisch!ED58</f>
        <v>60.766400000000004</v>
      </c>
      <c r="EP74" s="477">
        <f>[3]Fleisch!EE58</f>
        <v>1094.4133999999999</v>
      </c>
      <c r="EQ74" s="476">
        <f>[3]Fleisch!EF58</f>
        <v>18.035</v>
      </c>
      <c r="ER74" s="476">
        <f>[3]Fleisch!EG58</f>
        <v>607.29680000000008</v>
      </c>
      <c r="ES74" s="479"/>
      <c r="ET74" s="477">
        <f>[3]Fleisch!GR58</f>
        <v>231.76610000000005</v>
      </c>
      <c r="EU74" s="477">
        <f>[3]Fleisch!GS58</f>
        <v>8330.7386999999981</v>
      </c>
      <c r="EV74" s="476">
        <f>[3]Fleisch!EV58</f>
        <v>10.0307</v>
      </c>
      <c r="EW74" s="476">
        <f>[3]Fleisch!EW58</f>
        <v>877.29280000000017</v>
      </c>
      <c r="EX74" s="477">
        <f>[3]Fleisch!EX58</f>
        <v>7.1894999999999998</v>
      </c>
      <c r="EY74" s="477">
        <f>[3]Fleisch!EY58</f>
        <v>582.73680000000002</v>
      </c>
      <c r="EZ74" s="476">
        <f>[3]Fleisch!EZ58</f>
        <v>8.1187000000000005</v>
      </c>
      <c r="FA74" s="476">
        <f>[3]Fleisch!FA58</f>
        <v>274.05460000000005</v>
      </c>
      <c r="FB74" s="477">
        <f>[3]Fleisch!FB58</f>
        <v>15.791600000000001</v>
      </c>
      <c r="FC74" s="477">
        <f>[3]Fleisch!FC58</f>
        <v>871.60309999999981</v>
      </c>
      <c r="FD74" s="476">
        <f>[3]Fleisch!FD58</f>
        <v>6.2818999999999994</v>
      </c>
      <c r="FE74" s="476">
        <f>[3]Fleisch!FE58</f>
        <v>217.63030000000003</v>
      </c>
      <c r="FF74" s="477">
        <f>[3]Fleisch!FF58</f>
        <v>33.0244</v>
      </c>
      <c r="FG74" s="477">
        <f>[3]Fleisch!FG58</f>
        <v>1410.3418000000001</v>
      </c>
      <c r="FH74" s="476">
        <f>[3]Fleisch!FH58</f>
        <v>45.537700000000001</v>
      </c>
      <c r="FI74" s="476">
        <f>[3]Fleisch!FI58</f>
        <v>872.12819999999999</v>
      </c>
      <c r="FJ74" s="477">
        <f>[3]Fleisch!FJ58</f>
        <v>18.5275</v>
      </c>
      <c r="FK74" s="477">
        <f>[3]Fleisch!FK58</f>
        <v>269.21149999999994</v>
      </c>
      <c r="FL74" s="476">
        <f>[3]Fleisch!FL58</f>
        <v>28.865400000000001</v>
      </c>
      <c r="FM74" s="476">
        <f>[3]Fleisch!FM58</f>
        <v>700.53520000000003</v>
      </c>
    </row>
    <row r="75" spans="1:169" x14ac:dyDescent="0.2">
      <c r="A75" s="250"/>
      <c r="B75" s="218">
        <f t="shared" si="27"/>
        <v>43770</v>
      </c>
      <c r="C75" s="621">
        <f>[3]Fleisch!$A69</f>
        <v>43466</v>
      </c>
      <c r="D75" s="466">
        <f>[3]Fleisch!D70</f>
        <v>9</v>
      </c>
      <c r="E75" s="466">
        <f>[3]Fleisch!E70</f>
        <v>8.7833333333333332</v>
      </c>
      <c r="F75" s="448">
        <f>[3]Fleisch!$J70</f>
        <v>10.9</v>
      </c>
      <c r="G75" s="448"/>
      <c r="H75" s="466">
        <f>[3]Fleisch!$L70</f>
        <v>11.45</v>
      </c>
      <c r="I75" s="466"/>
      <c r="J75" s="448"/>
      <c r="K75" s="448">
        <f>[3]Fleisch!F70</f>
        <v>16.875</v>
      </c>
      <c r="L75" s="448">
        <f>[3]Fleisch!G70</f>
        <v>15.883333333333335</v>
      </c>
      <c r="M75" s="448"/>
      <c r="N75" s="466">
        <f>[3]Fleisch!B70</f>
        <v>6.6</v>
      </c>
      <c r="O75" s="466">
        <f>[3]Fleisch!C70</f>
        <v>4.0500001907348597</v>
      </c>
      <c r="P75" s="448"/>
      <c r="Q75" s="448">
        <f>[3]Fleisch!H70</f>
        <v>12.8</v>
      </c>
      <c r="R75" s="448">
        <f>[3]Fleisch!I70</f>
        <v>11.11</v>
      </c>
      <c r="S75" s="448"/>
      <c r="T75" s="448"/>
      <c r="U75" s="218">
        <f>[3]Fleisch!$A59</f>
        <v>43770</v>
      </c>
      <c r="V75" s="450" t="str">
        <f>'Gemüse Daten'!CZ74</f>
        <v>4 W 45-48/19</v>
      </c>
      <c r="W75" s="530">
        <f>[3]Fleisch!CA59</f>
        <v>38.681099622191283</v>
      </c>
      <c r="X75" s="530">
        <f>[3]Fleisch!CB59</f>
        <v>47.968640633236262</v>
      </c>
      <c r="Y75" s="531">
        <f>[3]Fleisch!CD59</f>
        <v>54.777551020408161</v>
      </c>
      <c r="Z75" s="531">
        <f>[3]Fleisch!CE59</f>
        <v>56.06997674183436</v>
      </c>
      <c r="AA75" s="530">
        <f>[3]Fleisch!CG59</f>
        <v>67.144190520760205</v>
      </c>
      <c r="AB75" s="530">
        <f>[3]Fleisch!CH59</f>
        <v>67.445266840458601</v>
      </c>
      <c r="AC75" s="532"/>
      <c r="AD75" s="531">
        <f>[3]Fleisch!CJ59</f>
        <v>47.095350707089814</v>
      </c>
      <c r="AE75" s="531">
        <f>[3]Fleisch!CK59</f>
        <v>42.272140310851277</v>
      </c>
      <c r="AF75" s="532"/>
      <c r="AG75" s="530">
        <f>[3]Fleisch!CM59</f>
        <v>32.768923148255482</v>
      </c>
      <c r="AH75" s="530">
        <f>[3]Fleisch!CN59</f>
        <v>31.874295290732118</v>
      </c>
      <c r="AI75" s="531">
        <f>[3]Fleisch!CP59</f>
        <v>64.171927020908242</v>
      </c>
      <c r="AJ75" s="531">
        <f>[3]Fleisch!CQ59</f>
        <v>50.732262173046188</v>
      </c>
      <c r="AK75" s="530">
        <f>[3]Fleisch!CS59</f>
        <v>64.153148402067288</v>
      </c>
      <c r="AL75" s="530">
        <f>[3]Fleisch!CT59</f>
        <v>58.726561833402329</v>
      </c>
      <c r="AM75" s="531">
        <f>[3]Fleisch!CV59</f>
        <v>36.06230370009574</v>
      </c>
      <c r="AN75" s="531">
        <f>[3]Fleisch!CW59</f>
        <v>32.465223718284733</v>
      </c>
      <c r="AO75" s="530">
        <f>[3]Fleisch!CY59</f>
        <v>20.085099082264804</v>
      </c>
      <c r="AP75" s="530">
        <f>[3]Fleisch!CZ59</f>
        <v>14.639502605718377</v>
      </c>
      <c r="AQ75" s="531">
        <f>[3]Fleisch!DB59</f>
        <v>25.111533990166983</v>
      </c>
      <c r="AR75" s="531">
        <f>[3]Fleisch!DC59</f>
        <v>24.102113961947602</v>
      </c>
      <c r="AS75" s="530">
        <f>[3]Fleisch!DE59</f>
        <v>30.336136220306916</v>
      </c>
      <c r="AT75" s="530">
        <f>[3]Fleisch!DF59</f>
        <v>19.078022523101794</v>
      </c>
      <c r="AU75" s="531">
        <f>[3]Fleisch!DH59</f>
        <v>45.738561770019139</v>
      </c>
      <c r="AV75" s="531">
        <f>[3]Fleisch!DI59</f>
        <v>43.983475428040087</v>
      </c>
      <c r="AW75" s="532"/>
      <c r="AX75" s="530">
        <f>[3]Fleisch!DK59</f>
        <v>16.929778465758261</v>
      </c>
      <c r="AY75" s="530">
        <f>[3]Fleisch!DL59</f>
        <v>17.100322943970433</v>
      </c>
      <c r="AZ75" s="531">
        <f>[3]Fleisch!DN59</f>
        <v>40.159588159588161</v>
      </c>
      <c r="BA75" s="531">
        <f>[3]Fleisch!DO59</f>
        <v>31.408651012894229</v>
      </c>
      <c r="BB75" s="530">
        <f>[3]Fleisch!DQ59</f>
        <v>25.346972176759412</v>
      </c>
      <c r="BC75" s="530">
        <f>[3]Fleisch!DR59</f>
        <v>20.682821533148136</v>
      </c>
      <c r="BD75" s="531">
        <f>[3]Fleisch!DT59</f>
        <v>24.91690207156309</v>
      </c>
      <c r="BE75" s="531">
        <f>[3]Fleisch!DU59</f>
        <v>14.395142406383224</v>
      </c>
      <c r="BF75" s="530">
        <f>[3]Fleisch!DW59</f>
        <v>32.938148699612</v>
      </c>
      <c r="BG75" s="530">
        <f>[3]Fleisch!DX59</f>
        <v>22.366054323503374</v>
      </c>
      <c r="BH75" s="532"/>
      <c r="BI75" s="531">
        <f>[3]Fleisch!EJ59</f>
        <v>56.645647370746794</v>
      </c>
      <c r="BJ75" s="531">
        <f>[3]Fleisch!EK59</f>
        <v>22.11551946950723</v>
      </c>
      <c r="BK75" s="530">
        <f>[3]Fleisch!EM59</f>
        <v>18.12024083584204</v>
      </c>
      <c r="BL75" s="530">
        <f>[3]Fleisch!EN59</f>
        <v>9.2983312098554194</v>
      </c>
      <c r="BM75" s="531">
        <f>[3]Fleisch!EP59</f>
        <v>18.150819505143087</v>
      </c>
      <c r="BN75" s="531">
        <f>[3]Fleisch!EQ59</f>
        <v>10.906980468158347</v>
      </c>
      <c r="BO75" s="530">
        <f>[3]Fleisch!ES59</f>
        <v>21.558616450603488</v>
      </c>
      <c r="BP75" s="530">
        <f>[3]Fleisch!ET59</f>
        <v>8.1034339134788063</v>
      </c>
      <c r="BQ75" s="531"/>
      <c r="BR75" s="531">
        <f>[3]Fleisch!FN59</f>
        <v>27.850887739970343</v>
      </c>
      <c r="BS75" s="531">
        <f>[3]Fleisch!FO59</f>
        <v>17.138804449449768</v>
      </c>
      <c r="BT75" s="530">
        <f>[3]Fleisch!FQ59</f>
        <v>19.383564778147388</v>
      </c>
      <c r="BU75" s="530">
        <f>[3]Fleisch!FR59</f>
        <v>10.847663325611256</v>
      </c>
      <c r="BV75" s="531">
        <f>[3]Fleisch!FT59</f>
        <v>75.842063907805141</v>
      </c>
      <c r="BW75" s="531">
        <f>[3]Fleisch!FU59</f>
        <v>48.591129542723813</v>
      </c>
      <c r="BX75" s="530">
        <f>[3]Fleisch!FW59</f>
        <v>46.061529610309918</v>
      </c>
      <c r="BY75" s="530">
        <f>[3]Fleisch!FX59</f>
        <v>31.753609882415375</v>
      </c>
      <c r="BZ75" s="531">
        <f>[3]Fleisch!FZ59</f>
        <v>17.416778794402582</v>
      </c>
      <c r="CA75" s="531">
        <f>[3]Fleisch!GA59</f>
        <v>19.156057573087665</v>
      </c>
      <c r="CB75" s="530">
        <f>[3]Fleisch!GC59</f>
        <v>43.415582825168158</v>
      </c>
      <c r="CC75" s="530">
        <f>[3]Fleisch!GD59</f>
        <v>24.286483324307696</v>
      </c>
      <c r="CD75" s="531">
        <f>[3]Fleisch!GF59</f>
        <v>34.243831081984752</v>
      </c>
      <c r="CE75" s="531">
        <f>[3]Fleisch!GG59</f>
        <v>22.756573957357265</v>
      </c>
      <c r="CF75" s="530">
        <f>[3]Fleisch!GI59</f>
        <v>93.512223755810439</v>
      </c>
      <c r="CG75" s="530">
        <f>[3]Fleisch!GJ59</f>
        <v>64.822577200742685</v>
      </c>
      <c r="CH75" s="531">
        <f>[3]Fleisch!GL59</f>
        <v>20.652261704521841</v>
      </c>
      <c r="CI75" s="531">
        <f>[3]Fleisch!GM59</f>
        <v>11.105554808842086</v>
      </c>
      <c r="CJ75" s="283"/>
      <c r="CK75" s="404" t="str">
        <f t="shared" si="29"/>
        <v>4 W 45-48/19</v>
      </c>
      <c r="CL75" s="467">
        <f>[3]Fleisch!GP59</f>
        <v>420.48990000000009</v>
      </c>
      <c r="CM75" s="467">
        <f>[3]Fleisch!GQ59</f>
        <v>9349.3514999999989</v>
      </c>
      <c r="CN75" s="487"/>
      <c r="CO75" s="477">
        <f>[3]Fleisch!$AH59</f>
        <v>17.9863</v>
      </c>
      <c r="CP75" s="477">
        <f>[3]Fleisch!$AM59</f>
        <v>331.23559999999998</v>
      </c>
      <c r="CQ75" s="476">
        <f>[3]Fleisch!AS59</f>
        <v>4.0232000000000001</v>
      </c>
      <c r="CR75" s="476">
        <f>[3]Fleisch!AT59</f>
        <v>23.144600000000001</v>
      </c>
      <c r="CS75" s="477">
        <f>[3]Fleisch!AU59</f>
        <v>0.49</v>
      </c>
      <c r="CT75" s="477">
        <f>[3]Fleisch!AV59</f>
        <v>9.8889999999999993</v>
      </c>
      <c r="CU75" s="476">
        <f>[3]Fleisch!AW59</f>
        <v>3.8463000000000003</v>
      </c>
      <c r="CV75" s="476">
        <f>[3]Fleisch!AX59</f>
        <v>48.678899999999999</v>
      </c>
      <c r="CW75" s="487"/>
      <c r="CX75" s="477">
        <f>[3]Fleisch!AL59</f>
        <v>9.5422999999999991</v>
      </c>
      <c r="CY75" s="477">
        <f>[3]Fleisch!AQ59</f>
        <v>173.0685</v>
      </c>
      <c r="CZ75" s="476">
        <f>[3]Fleisch!AY59</f>
        <v>2.1143000000000001</v>
      </c>
      <c r="DA75" s="476">
        <f>[3]Fleisch!AZ59</f>
        <v>35.064999999999998</v>
      </c>
      <c r="DB75" s="487"/>
      <c r="DC75" s="477">
        <f>[3]Fleisch!$AI59</f>
        <v>198.31679999999997</v>
      </c>
      <c r="DD75" s="477">
        <f>[3]Fleisch!$AN59</f>
        <v>2030.3398</v>
      </c>
      <c r="DE75" s="476">
        <f>[3]Fleisch!BA59</f>
        <v>13.803199999999999</v>
      </c>
      <c r="DF75" s="476">
        <f>[3]Fleisch!BB59</f>
        <v>158.84210000000002</v>
      </c>
      <c r="DG75" s="477">
        <f>[3]Fleisch!BC59</f>
        <v>7.5090000000000003</v>
      </c>
      <c r="DH75" s="477">
        <f>[3]Fleisch!BD59</f>
        <v>70.820399999999992</v>
      </c>
      <c r="DI75" s="476">
        <f>[3]Fleisch!BE59</f>
        <v>4.7404999999999999</v>
      </c>
      <c r="DJ75" s="476">
        <f>[3]Fleisch!BF59</f>
        <v>63.287800000000004</v>
      </c>
      <c r="DK75" s="477">
        <f>[3]Fleisch!BG59</f>
        <v>11.9078</v>
      </c>
      <c r="DL75" s="477">
        <f>[3]Fleisch!BH59</f>
        <v>76.690200000000004</v>
      </c>
      <c r="DM75" s="476">
        <f>[3]Fleisch!BI59</f>
        <v>102.00109999999999</v>
      </c>
      <c r="DN75" s="476">
        <f>[3]Fleisch!BJ59</f>
        <v>1036.4896000000001</v>
      </c>
      <c r="DO75" s="477">
        <f>[3]Fleisch!BK59</f>
        <v>15.397099999999998</v>
      </c>
      <c r="DP75" s="477">
        <f>[3]Fleisch!BL59</f>
        <v>110.62639999999999</v>
      </c>
      <c r="DQ75" s="476">
        <f>[3]Fleisch!BM59</f>
        <v>4.7569999999999997</v>
      </c>
      <c r="DR75" s="476">
        <f>[3]Fleisch!BN59</f>
        <v>108.866</v>
      </c>
      <c r="DS75" s="477">
        <f>[3]Fleisch!BO59</f>
        <v>22.363599999999998</v>
      </c>
      <c r="DT75" s="477">
        <f>[3]Fleisch!BP59</f>
        <v>119.59160000000001</v>
      </c>
      <c r="DU75" s="487"/>
      <c r="DV75" s="476">
        <f>[3]Fleisch!$AJ59</f>
        <v>50.010100000000001</v>
      </c>
      <c r="DW75" s="476">
        <f>[3]Fleisch!$AO59</f>
        <v>1703.9334999999999</v>
      </c>
      <c r="DX75" s="477">
        <f>[3]Fleisch!BQ59</f>
        <v>14.729100000000001</v>
      </c>
      <c r="DY75" s="477">
        <f>[3]Fleisch!BR59</f>
        <v>251.52970000000002</v>
      </c>
      <c r="DZ75" s="476">
        <f>[3]Fleisch!BS59</f>
        <v>8.2362000000000002</v>
      </c>
      <c r="EA75" s="476">
        <f>[3]Fleisch!BT59</f>
        <v>159.67610000000002</v>
      </c>
      <c r="EB75" s="477">
        <f>[3]Fleisch!BU59</f>
        <v>1.222</v>
      </c>
      <c r="EC75" s="477">
        <f>[3]Fleisch!BV59</f>
        <v>66.594999999999999</v>
      </c>
      <c r="ED75" s="476">
        <f>[3]Fleisch!BW59</f>
        <v>4.2480000000000002</v>
      </c>
      <c r="EE75" s="476">
        <f>[3]Fleisch!BX59</f>
        <v>273.31640000000004</v>
      </c>
      <c r="EF75" s="477">
        <f>[3]Fleisch!BY59</f>
        <v>9.2010999999999985</v>
      </c>
      <c r="EG75" s="477">
        <f>[3]Fleisch!BZ59</f>
        <v>361.57830000000007</v>
      </c>
      <c r="EH75" s="487"/>
      <c r="EI75" s="476">
        <f>[3]Fleisch!$AK59</f>
        <v>103.8211</v>
      </c>
      <c r="EJ75" s="476">
        <f>[3]Fleisch!$AP59</f>
        <v>3925.8735000000006</v>
      </c>
      <c r="EK75" s="477">
        <f>[3]Fleisch!DZ59</f>
        <v>22.63</v>
      </c>
      <c r="EL75" s="477">
        <f>[3]Fleisch!EA59</f>
        <v>1406.9333999999999</v>
      </c>
      <c r="EM75" s="476">
        <f>[3]Fleisch!EB59</f>
        <v>5.6470000000000002</v>
      </c>
      <c r="EN75" s="476">
        <f>[3]Fleisch!EC59</f>
        <v>258.06720000000001</v>
      </c>
      <c r="EO75" s="477">
        <f>[3]Fleisch!ED59</f>
        <v>51.049100000000003</v>
      </c>
      <c r="EP75" s="477">
        <f>[3]Fleisch!EE59</f>
        <v>922.99540000000002</v>
      </c>
      <c r="EQ75" s="476">
        <f>[3]Fleisch!EF59</f>
        <v>17.896000000000001</v>
      </c>
      <c r="ER75" s="476">
        <f>[3]Fleisch!EG59</f>
        <v>734.67780000000005</v>
      </c>
      <c r="ES75" s="479"/>
      <c r="ET75" s="477">
        <f>[3]Fleisch!GR59</f>
        <v>187.66900000000001</v>
      </c>
      <c r="EU75" s="477">
        <f>[3]Fleisch!GS59</f>
        <v>6773.3681000000051</v>
      </c>
      <c r="EV75" s="476">
        <f>[3]Fleisch!EV59</f>
        <v>4.9901999999999997</v>
      </c>
      <c r="EW75" s="476">
        <f>[3]Fleisch!EW59</f>
        <v>786.36240000000021</v>
      </c>
      <c r="EX75" s="477">
        <f>[3]Fleisch!EX59</f>
        <v>5.6817000000000002</v>
      </c>
      <c r="EY75" s="477">
        <f>[3]Fleisch!EY59</f>
        <v>489.2466</v>
      </c>
      <c r="EZ75" s="476">
        <f>[3]Fleisch!EZ59</f>
        <v>4.9634</v>
      </c>
      <c r="FA75" s="476">
        <f>[3]Fleisch!FA59</f>
        <v>184.68270000000001</v>
      </c>
      <c r="FB75" s="477">
        <f>[3]Fleisch!FB59</f>
        <v>13.035999999999998</v>
      </c>
      <c r="FC75" s="477">
        <f>[3]Fleisch!FC59</f>
        <v>656.45490000000007</v>
      </c>
      <c r="FD75" s="476">
        <f>[3]Fleisch!FD59</f>
        <v>5.9456000000000007</v>
      </c>
      <c r="FE75" s="476">
        <f>[3]Fleisch!FE59</f>
        <v>244.13489999999999</v>
      </c>
      <c r="FF75" s="477">
        <f>[3]Fleisch!FF59</f>
        <v>31.846599999999999</v>
      </c>
      <c r="FG75" s="477">
        <f>[3]Fleisch!FG59</f>
        <v>1127.3444999999999</v>
      </c>
      <c r="FH75" s="476">
        <f>[3]Fleisch!FH59</f>
        <v>35.889600000000002</v>
      </c>
      <c r="FI75" s="476">
        <f>[3]Fleisch!FI59</f>
        <v>667.64960000000008</v>
      </c>
      <c r="FJ75" s="477">
        <f>[3]Fleisch!FJ59</f>
        <v>12.6066</v>
      </c>
      <c r="FK75" s="477">
        <f>[3]Fleisch!FK59</f>
        <v>202.29080000000002</v>
      </c>
      <c r="FL75" s="476">
        <f>[3]Fleisch!FL59</f>
        <v>25.505099999999999</v>
      </c>
      <c r="FM75" s="476">
        <f>[3]Fleisch!FM59</f>
        <v>604.12880000000007</v>
      </c>
    </row>
    <row r="76" spans="1:169" x14ac:dyDescent="0.2">
      <c r="A76" s="250"/>
      <c r="B76" s="218">
        <f t="shared" si="27"/>
        <v>43739</v>
      </c>
      <c r="C76" s="621">
        <f>[3]Fleisch!$A70</f>
        <v>43435</v>
      </c>
      <c r="D76" s="466">
        <f>[3]Fleisch!D71</f>
        <v>9.0400000000000009</v>
      </c>
      <c r="E76" s="466">
        <f>[3]Fleisch!E71</f>
        <v>8.782</v>
      </c>
      <c r="F76" s="448">
        <f>[3]Fleisch!$J71</f>
        <v>11.1</v>
      </c>
      <c r="G76" s="448"/>
      <c r="H76" s="466">
        <f>[3]Fleisch!$L71</f>
        <v>11.5</v>
      </c>
      <c r="I76" s="466"/>
      <c r="J76" s="448"/>
      <c r="K76" s="448">
        <f>[3]Fleisch!F71</f>
        <v>17.2</v>
      </c>
      <c r="L76" s="448">
        <f>[3]Fleisch!G71</f>
        <v>16.103999999999999</v>
      </c>
      <c r="M76" s="448"/>
      <c r="N76" s="466">
        <f>[3]Fleisch!B71</f>
        <v>6.62</v>
      </c>
      <c r="O76" s="466">
        <f>[3]Fleisch!C71</f>
        <v>3.9500000476837172</v>
      </c>
      <c r="P76" s="448"/>
      <c r="Q76" s="448">
        <f>[3]Fleisch!H71</f>
        <v>13.02</v>
      </c>
      <c r="R76" s="448">
        <f>[3]Fleisch!I71</f>
        <v>11.145999999999999</v>
      </c>
      <c r="S76" s="448"/>
      <c r="T76" s="448"/>
      <c r="U76" s="218">
        <f>[3]Fleisch!$A60</f>
        <v>43739</v>
      </c>
      <c r="V76" s="450" t="str">
        <f>'Gemüse Daten'!CZ75</f>
        <v>4 W 41-44/19</v>
      </c>
      <c r="W76" s="530">
        <f>[3]Fleisch!CA60</f>
        <v>45.790543275848115</v>
      </c>
      <c r="X76" s="530">
        <f>[3]Fleisch!CB60</f>
        <v>43.557946407814356</v>
      </c>
      <c r="Y76" s="531">
        <f>[3]Fleisch!CD60</f>
        <v>55.243559718969557</v>
      </c>
      <c r="Z76" s="531">
        <f>[3]Fleisch!CE60</f>
        <v>55.805606220600943</v>
      </c>
      <c r="AA76" s="530">
        <f>[3]Fleisch!CG60</f>
        <v>82.947724452627781</v>
      </c>
      <c r="AB76" s="530">
        <f>[3]Fleisch!CH60</f>
        <v>65.493660755400654</v>
      </c>
      <c r="AC76" s="532"/>
      <c r="AD76" s="531">
        <f>[3]Fleisch!CJ60</f>
        <v>51.591325215536401</v>
      </c>
      <c r="AE76" s="531">
        <f>[3]Fleisch!CK60</f>
        <v>43.425664247107896</v>
      </c>
      <c r="AF76" s="532"/>
      <c r="AG76" s="530">
        <f>[3]Fleisch!CM60</f>
        <v>43.821972769409044</v>
      </c>
      <c r="AH76" s="530">
        <f>[3]Fleisch!CN60</f>
        <v>37.818608879509988</v>
      </c>
      <c r="AI76" s="531">
        <f>[3]Fleisch!CP60</f>
        <v>76.554138758551517</v>
      </c>
      <c r="AJ76" s="531">
        <f>[3]Fleisch!CQ60</f>
        <v>51.974902695408488</v>
      </c>
      <c r="AK76" s="530">
        <f>[3]Fleisch!CS60</f>
        <v>77.003706598754377</v>
      </c>
      <c r="AL76" s="530">
        <f>[3]Fleisch!CT60</f>
        <v>64.548474456573786</v>
      </c>
      <c r="AM76" s="531">
        <f>[3]Fleisch!CV60</f>
        <v>33.214765806976679</v>
      </c>
      <c r="AN76" s="531">
        <f>[3]Fleisch!CW60</f>
        <v>31.169451223806739</v>
      </c>
      <c r="AO76" s="530">
        <f>[3]Fleisch!CY60</f>
        <v>20.482380062444747</v>
      </c>
      <c r="AP76" s="530">
        <f>[3]Fleisch!CZ60</f>
        <v>14.807415858977388</v>
      </c>
      <c r="AQ76" s="531">
        <f>[3]Fleisch!DB60</f>
        <v>25.486522810977782</v>
      </c>
      <c r="AR76" s="531">
        <f>[3]Fleisch!DC60</f>
        <v>24.075389459274469</v>
      </c>
      <c r="AS76" s="530">
        <f>[3]Fleisch!DE60</f>
        <v>29.301017230641477</v>
      </c>
      <c r="AT76" s="530">
        <f>[3]Fleisch!DF60</f>
        <v>17.970849862323238</v>
      </c>
      <c r="AU76" s="531">
        <f>[3]Fleisch!DH60</f>
        <v>56.590084755601993</v>
      </c>
      <c r="AV76" s="531">
        <f>[3]Fleisch!DI60</f>
        <v>44.621644418924895</v>
      </c>
      <c r="AW76" s="532"/>
      <c r="AX76" s="530">
        <f>[3]Fleisch!DK60</f>
        <v>18.488008381750642</v>
      </c>
      <c r="AY76" s="530">
        <f>[3]Fleisch!DL60</f>
        <v>15.982605682540251</v>
      </c>
      <c r="AZ76" s="531">
        <f>[3]Fleisch!DN60</f>
        <v>51.615645371577578</v>
      </c>
      <c r="BA76" s="531">
        <f>[3]Fleisch!DO60</f>
        <v>32.394781519817279</v>
      </c>
      <c r="BB76" s="530">
        <f>[3]Fleisch!DQ60</f>
        <v>24.816131830008672</v>
      </c>
      <c r="BC76" s="530">
        <f>[3]Fleisch!DR60</f>
        <v>18.482766251102547</v>
      </c>
      <c r="BD76" s="531">
        <f>[3]Fleisch!DT60</f>
        <v>19.690232494153253</v>
      </c>
      <c r="BE76" s="531">
        <f>[3]Fleisch!DU60</f>
        <v>14.233858392016105</v>
      </c>
      <c r="BF76" s="530">
        <f>[3]Fleisch!DW60</f>
        <v>40.640365621045881</v>
      </c>
      <c r="BG76" s="530">
        <f>[3]Fleisch!DX60</f>
        <v>23.387223140707409</v>
      </c>
      <c r="BH76" s="532"/>
      <c r="BI76" s="531">
        <f>[3]Fleisch!EJ60</f>
        <v>56.119788797061524</v>
      </c>
      <c r="BJ76" s="531">
        <f>[3]Fleisch!EK60</f>
        <v>21.787935104683157</v>
      </c>
      <c r="BK76" s="530">
        <f>[3]Fleisch!EM60</f>
        <v>20.844916871082038</v>
      </c>
      <c r="BL76" s="530">
        <f>[3]Fleisch!EN60</f>
        <v>10.218310347889364</v>
      </c>
      <c r="BM76" s="531">
        <f>[3]Fleisch!EP60</f>
        <v>18.409437731546863</v>
      </c>
      <c r="BN76" s="531">
        <f>[3]Fleisch!EQ60</f>
        <v>10.75769731695199</v>
      </c>
      <c r="BO76" s="530">
        <f>[3]Fleisch!ES60</f>
        <v>19.503109452736318</v>
      </c>
      <c r="BP76" s="530">
        <f>[3]Fleisch!ET60</f>
        <v>9.4798802519882699</v>
      </c>
      <c r="BQ76" s="531"/>
      <c r="BR76" s="531">
        <f>[3]Fleisch!FN60</f>
        <v>25.762828821959591</v>
      </c>
      <c r="BS76" s="531">
        <f>[3]Fleisch!FO60</f>
        <v>16.973565605144941</v>
      </c>
      <c r="BT76" s="530">
        <f>[3]Fleisch!FQ60</f>
        <v>21.273983673182556</v>
      </c>
      <c r="BU76" s="530">
        <f>[3]Fleisch!FR60</f>
        <v>10.802268284101403</v>
      </c>
      <c r="BV76" s="531">
        <f>[3]Fleisch!FT60</f>
        <v>57.740948015078885</v>
      </c>
      <c r="BW76" s="531">
        <f>[3]Fleisch!FU60</f>
        <v>47.788300425176793</v>
      </c>
      <c r="BX76" s="530">
        <f>[3]Fleisch!FW60</f>
        <v>44.892773171181119</v>
      </c>
      <c r="BY76" s="530">
        <f>[3]Fleisch!FX60</f>
        <v>30.927698434270905</v>
      </c>
      <c r="BZ76" s="531">
        <f>[3]Fleisch!FZ60</f>
        <v>17.144046963859843</v>
      </c>
      <c r="CA76" s="531">
        <f>[3]Fleisch!GA60</f>
        <v>19.168742679092727</v>
      </c>
      <c r="CB76" s="530">
        <f>[3]Fleisch!GC60</f>
        <v>45.072385394707858</v>
      </c>
      <c r="CC76" s="530">
        <f>[3]Fleisch!GD60</f>
        <v>25.305351925311399</v>
      </c>
      <c r="CD76" s="531">
        <f>[3]Fleisch!GF60</f>
        <v>34.133137924750585</v>
      </c>
      <c r="CE76" s="531">
        <f>[3]Fleisch!GG60</f>
        <v>22.897283982795219</v>
      </c>
      <c r="CF76" s="530">
        <f>[3]Fleisch!GI60</f>
        <v>86.990372309671216</v>
      </c>
      <c r="CG76" s="530">
        <f>[3]Fleisch!GJ60</f>
        <v>64.183386862047655</v>
      </c>
      <c r="CH76" s="531">
        <f>[3]Fleisch!GL60</f>
        <v>20.261141288716136</v>
      </c>
      <c r="CI76" s="531">
        <f>[3]Fleisch!GM60</f>
        <v>10.954263188818162</v>
      </c>
      <c r="CJ76" s="283"/>
      <c r="CK76" s="404" t="str">
        <f t="shared" si="29"/>
        <v>4 W 41-44/19</v>
      </c>
      <c r="CL76" s="467">
        <f>[3]Fleisch!GP60</f>
        <v>364.61520000000002</v>
      </c>
      <c r="CM76" s="467">
        <f>[3]Fleisch!GQ60</f>
        <v>8852.9150999999983</v>
      </c>
      <c r="CN76" s="487"/>
      <c r="CO76" s="477">
        <f>[3]Fleisch!$AH60</f>
        <v>12.7669</v>
      </c>
      <c r="CP76" s="477">
        <f>[3]Fleisch!$AM60</f>
        <v>302.40609999999998</v>
      </c>
      <c r="CQ76" s="476">
        <f>[3]Fleisch!AS60</f>
        <v>1.2350999999999999</v>
      </c>
      <c r="CR76" s="476">
        <f>[3]Fleisch!AT60</f>
        <v>26.238900000000001</v>
      </c>
      <c r="CS76" s="477">
        <f>[3]Fleisch!AU60</f>
        <v>0.42699999999999999</v>
      </c>
      <c r="CT76" s="477">
        <f>[3]Fleisch!AV60</f>
        <v>10.417</v>
      </c>
      <c r="CU76" s="476">
        <f>[3]Fleisch!AW60</f>
        <v>2.4983000000000004</v>
      </c>
      <c r="CV76" s="476">
        <f>[3]Fleisch!AX60</f>
        <v>49.729900000000008</v>
      </c>
      <c r="CW76" s="487"/>
      <c r="CX76" s="477">
        <f>[3]Fleisch!AL60</f>
        <v>2.8007000000000004</v>
      </c>
      <c r="CY76" s="477">
        <f>[3]Fleisch!AQ60</f>
        <v>159.58579999999995</v>
      </c>
      <c r="CZ76" s="476">
        <f>[3]Fleisch!AY60</f>
        <v>1.1251</v>
      </c>
      <c r="DA76" s="476">
        <f>[3]Fleisch!AZ60</f>
        <v>33.8767</v>
      </c>
      <c r="DB76" s="487"/>
      <c r="DC76" s="477">
        <f>[3]Fleisch!$AI60</f>
        <v>173.07410000000002</v>
      </c>
      <c r="DD76" s="477">
        <f>[3]Fleisch!$AN60</f>
        <v>1849.3248000000001</v>
      </c>
      <c r="DE76" s="476">
        <f>[3]Fleisch!BA60</f>
        <v>6.9039999999999999</v>
      </c>
      <c r="DF76" s="476">
        <f>[3]Fleisch!BB60</f>
        <v>97.23960000000001</v>
      </c>
      <c r="DG76" s="477">
        <f>[3]Fleisch!BC60</f>
        <v>5.5838000000000001</v>
      </c>
      <c r="DH76" s="477">
        <f>[3]Fleisch!BD60</f>
        <v>66.620699999999999</v>
      </c>
      <c r="DI76" s="476">
        <f>[3]Fleisch!BE60</f>
        <v>3.9659</v>
      </c>
      <c r="DJ76" s="476">
        <f>[3]Fleisch!BF60</f>
        <v>66.8352</v>
      </c>
      <c r="DK76" s="477">
        <f>[3]Fleisch!BG60</f>
        <v>14.253200000000001</v>
      </c>
      <c r="DL76" s="477">
        <f>[3]Fleisch!BH60</f>
        <v>65.312600000000003</v>
      </c>
      <c r="DM76" s="476">
        <f>[3]Fleisch!BI60</f>
        <v>98.294899999999998</v>
      </c>
      <c r="DN76" s="476">
        <f>[3]Fleisch!BJ60</f>
        <v>990.6552999999999</v>
      </c>
      <c r="DO76" s="477">
        <f>[3]Fleisch!BK60</f>
        <v>13.4672</v>
      </c>
      <c r="DP76" s="477">
        <f>[3]Fleisch!BL60</f>
        <v>109.575</v>
      </c>
      <c r="DQ76" s="476">
        <f>[3]Fleisch!BM60</f>
        <v>4.8170000000000002</v>
      </c>
      <c r="DR76" s="476">
        <f>[3]Fleisch!BN60</f>
        <v>107.13500000000001</v>
      </c>
      <c r="DS76" s="477">
        <f>[3]Fleisch!BO60</f>
        <v>12.919500000000001</v>
      </c>
      <c r="DT76" s="477">
        <f>[3]Fleisch!BP60</f>
        <v>118.07939999999999</v>
      </c>
      <c r="DU76" s="487"/>
      <c r="DV76" s="476">
        <f>[3]Fleisch!$AJ60</f>
        <v>40.462799999999994</v>
      </c>
      <c r="DW76" s="476">
        <f>[3]Fleisch!$AO60</f>
        <v>1740.8886000000005</v>
      </c>
      <c r="DX76" s="477">
        <f>[3]Fleisch!BQ60</f>
        <v>5.2495000000000003</v>
      </c>
      <c r="DY76" s="477">
        <f>[3]Fleisch!BR60</f>
        <v>317.74170000000004</v>
      </c>
      <c r="DZ76" s="476">
        <f>[3]Fleisch!BS60</f>
        <v>3.835</v>
      </c>
      <c r="EA76" s="476">
        <f>[3]Fleisch!BT60</f>
        <v>127.93380000000001</v>
      </c>
      <c r="EB76" s="477">
        <f>[3]Fleisch!BU60</f>
        <v>1.153</v>
      </c>
      <c r="EC76" s="477">
        <f>[3]Fleisch!BV60</f>
        <v>97.161100000000005</v>
      </c>
      <c r="ED76" s="476">
        <f>[3]Fleisch!BW60</f>
        <v>7.2690000000000001</v>
      </c>
      <c r="EE76" s="476">
        <f>[3]Fleisch!BX60</f>
        <v>265.42430000000002</v>
      </c>
      <c r="EF76" s="477">
        <f>[3]Fleisch!BY60</f>
        <v>5.2950999999999997</v>
      </c>
      <c r="EG76" s="477">
        <f>[3]Fleisch!BZ60</f>
        <v>343.80279999999999</v>
      </c>
      <c r="EH76" s="487"/>
      <c r="EI76" s="476">
        <f>[3]Fleisch!$AK60</f>
        <v>97.635300000000001</v>
      </c>
      <c r="EJ76" s="476">
        <f>[3]Fleisch!$AP60</f>
        <v>3481.8297999999995</v>
      </c>
      <c r="EK76" s="477">
        <f>[3]Fleisch!DZ60</f>
        <v>21.78</v>
      </c>
      <c r="EL76" s="477">
        <f>[3]Fleisch!EA60</f>
        <v>1390.5102000000002</v>
      </c>
      <c r="EM76" s="476">
        <f>[3]Fleisch!EB60</f>
        <v>3.669</v>
      </c>
      <c r="EN76" s="476">
        <f>[3]Fleisch!EC60</f>
        <v>195.96460000000002</v>
      </c>
      <c r="EO76" s="477">
        <f>[3]Fleisch!ED60</f>
        <v>48.505300000000005</v>
      </c>
      <c r="EP76" s="477">
        <f>[3]Fleisch!EE60</f>
        <v>903.71100000000001</v>
      </c>
      <c r="EQ76" s="476">
        <f>[3]Fleisch!EF60</f>
        <v>17.687999999999999</v>
      </c>
      <c r="ER76" s="476">
        <f>[3]Fleisch!EG60</f>
        <v>554.26389999999992</v>
      </c>
      <c r="ES76" s="479"/>
      <c r="ET76" s="477">
        <f>[3]Fleisch!GR60</f>
        <v>196.84379999999996</v>
      </c>
      <c r="EU76" s="477">
        <f>[3]Fleisch!GS60</f>
        <v>6567.8286999999982</v>
      </c>
      <c r="EV76" s="476">
        <f>[3]Fleisch!EV60</f>
        <v>7.8689999999999998</v>
      </c>
      <c r="EW76" s="476">
        <f>[3]Fleisch!EW60</f>
        <v>750.45409999999993</v>
      </c>
      <c r="EX76" s="477">
        <f>[3]Fleisch!EX60</f>
        <v>8.5381</v>
      </c>
      <c r="EY76" s="477">
        <f>[3]Fleisch!EY60</f>
        <v>563.88880000000006</v>
      </c>
      <c r="EZ76" s="476">
        <f>[3]Fleisch!EZ60</f>
        <v>8.5947999999999993</v>
      </c>
      <c r="FA76" s="476">
        <f>[3]Fleisch!FA60</f>
        <v>193.40190000000001</v>
      </c>
      <c r="FB76" s="477">
        <f>[3]Fleisch!FB60</f>
        <v>13.567500000000001</v>
      </c>
      <c r="FC76" s="477">
        <f>[3]Fleisch!FC60</f>
        <v>640.51310000000001</v>
      </c>
      <c r="FD76" s="476">
        <f>[3]Fleisch!FD60</f>
        <v>5.4510000000000005</v>
      </c>
      <c r="FE76" s="476">
        <f>[3]Fleisch!FE60</f>
        <v>242.1148</v>
      </c>
      <c r="FF76" s="477">
        <f>[3]Fleisch!FF60</f>
        <v>25.426400000000001</v>
      </c>
      <c r="FG76" s="477">
        <f>[3]Fleisch!FG60</f>
        <v>964.60239999999999</v>
      </c>
      <c r="FH76" s="476">
        <f>[3]Fleisch!FH60</f>
        <v>38.961100000000002</v>
      </c>
      <c r="FI76" s="476">
        <f>[3]Fleisch!FI60</f>
        <v>650.70280000000002</v>
      </c>
      <c r="FJ76" s="477">
        <f>[3]Fleisch!FJ60</f>
        <v>15.3931</v>
      </c>
      <c r="FK76" s="477">
        <f>[3]Fleisch!FK60</f>
        <v>210.88369999999998</v>
      </c>
      <c r="FL76" s="476">
        <f>[3]Fleisch!FL60</f>
        <v>24.337399999999999</v>
      </c>
      <c r="FM76" s="476">
        <f>[3]Fleisch!FM60</f>
        <v>573.57299999999998</v>
      </c>
    </row>
    <row r="77" spans="1:169" x14ac:dyDescent="0.2">
      <c r="A77" s="250"/>
      <c r="B77" s="218">
        <f t="shared" si="27"/>
        <v>43709</v>
      </c>
      <c r="C77" s="621">
        <f>[3]Fleisch!$A71</f>
        <v>43405</v>
      </c>
      <c r="D77" s="466">
        <f>[3]Fleisch!D72</f>
        <v>9.1999999999999993</v>
      </c>
      <c r="E77" s="466">
        <f>[3]Fleisch!E72</f>
        <v>8.8175000000000008</v>
      </c>
      <c r="F77" s="448">
        <f>[3]Fleisch!$J72</f>
        <v>11.1</v>
      </c>
      <c r="G77" s="448"/>
      <c r="H77" s="466">
        <f>[3]Fleisch!$L72</f>
        <v>11.5</v>
      </c>
      <c r="I77" s="466"/>
      <c r="J77" s="448"/>
      <c r="K77" s="448">
        <f>[3]Fleisch!F72</f>
        <v>17.2</v>
      </c>
      <c r="L77" s="448">
        <f>[3]Fleisch!G72</f>
        <v>15.967499999999998</v>
      </c>
      <c r="M77" s="448"/>
      <c r="N77" s="466">
        <f>[3]Fleisch!B72</f>
        <v>6.85</v>
      </c>
      <c r="O77" s="466">
        <f>[3]Fleisch!C72</f>
        <v>3.8249999284744276</v>
      </c>
      <c r="P77" s="448"/>
      <c r="Q77" s="448">
        <f>[3]Fleisch!H72</f>
        <v>13.85</v>
      </c>
      <c r="R77" s="448">
        <f>[3]Fleisch!I72</f>
        <v>11.792499999999999</v>
      </c>
      <c r="S77" s="448"/>
      <c r="T77" s="448"/>
      <c r="U77" s="218">
        <f>[3]Fleisch!$A61</f>
        <v>43709</v>
      </c>
      <c r="V77" s="450" t="str">
        <f>'Gemüse Daten'!CZ76</f>
        <v>5 W 36-40/19</v>
      </c>
      <c r="W77" s="530">
        <f>[3]Fleisch!CA61</f>
        <v>46.0053050397878</v>
      </c>
      <c r="X77" s="530">
        <f>[3]Fleisch!CB61</f>
        <v>44.641863380384237</v>
      </c>
      <c r="Y77" s="531">
        <f>[3]Fleisch!CD61</f>
        <v>55.572938689217757</v>
      </c>
      <c r="Z77" s="531">
        <f>[3]Fleisch!CE61</f>
        <v>52.87482923497268</v>
      </c>
      <c r="AA77" s="530">
        <f>[3]Fleisch!CG61</f>
        <v>67.594363029801784</v>
      </c>
      <c r="AB77" s="530">
        <f>[3]Fleisch!CH61</f>
        <v>64.263114125616852</v>
      </c>
      <c r="AC77" s="532"/>
      <c r="AD77" s="531">
        <f>[3]Fleisch!CJ61</f>
        <v>52.363210060748166</v>
      </c>
      <c r="AE77" s="531">
        <f>[3]Fleisch!CK61</f>
        <v>45.945418234916723</v>
      </c>
      <c r="AF77" s="532"/>
      <c r="AG77" s="530">
        <f>[3]Fleisch!CM61</f>
        <v>37.87005786820982</v>
      </c>
      <c r="AH77" s="530">
        <f>[3]Fleisch!CN61</f>
        <v>33.949558581155408</v>
      </c>
      <c r="AI77" s="531">
        <f>[3]Fleisch!CP61</f>
        <v>73.235851835229113</v>
      </c>
      <c r="AJ77" s="531">
        <f>[3]Fleisch!CQ61</f>
        <v>52.172589677480026</v>
      </c>
      <c r="AK77" s="530">
        <f>[3]Fleisch!CS61</f>
        <v>63.861968091644336</v>
      </c>
      <c r="AL77" s="530">
        <f>[3]Fleisch!CT61</f>
        <v>50.985066602950837</v>
      </c>
      <c r="AM77" s="531">
        <f>[3]Fleisch!CV61</f>
        <v>39.266075847384471</v>
      </c>
      <c r="AN77" s="531">
        <f>[3]Fleisch!CW61</f>
        <v>31.545075984497451</v>
      </c>
      <c r="AO77" s="530">
        <f>[3]Fleisch!CY61</f>
        <v>19.130134387077675</v>
      </c>
      <c r="AP77" s="530">
        <f>[3]Fleisch!CZ61</f>
        <v>14.824792070928352</v>
      </c>
      <c r="AQ77" s="531">
        <f>[3]Fleisch!DB61</f>
        <v>29.350899818277743</v>
      </c>
      <c r="AR77" s="531">
        <f>[3]Fleisch!DC61</f>
        <v>22.465518701522186</v>
      </c>
      <c r="AS77" s="530">
        <f>[3]Fleisch!DE61</f>
        <v>28.785455369279564</v>
      </c>
      <c r="AT77" s="530">
        <f>[3]Fleisch!DF61</f>
        <v>17.993625063467288</v>
      </c>
      <c r="AU77" s="531">
        <f>[3]Fleisch!DH61</f>
        <v>47.440586873207458</v>
      </c>
      <c r="AV77" s="531">
        <f>[3]Fleisch!DI61</f>
        <v>43.557903721969765</v>
      </c>
      <c r="AW77" s="532"/>
      <c r="AX77" s="530">
        <f>[3]Fleisch!DK61</f>
        <v>21.954024118035182</v>
      </c>
      <c r="AY77" s="530">
        <f>[3]Fleisch!DL61</f>
        <v>17.043409610990139</v>
      </c>
      <c r="AZ77" s="531">
        <f>[3]Fleisch!DN61</f>
        <v>43.660771834800272</v>
      </c>
      <c r="BA77" s="531">
        <f>[3]Fleisch!DO61</f>
        <v>31.369353959921249</v>
      </c>
      <c r="BB77" s="530">
        <f>[3]Fleisch!DQ61</f>
        <v>21.815086002840463</v>
      </c>
      <c r="BC77" s="530">
        <f>[3]Fleisch!DR61</f>
        <v>17.853070635572042</v>
      </c>
      <c r="BD77" s="531">
        <f>[3]Fleisch!DT61</f>
        <v>22.791727329157496</v>
      </c>
      <c r="BE77" s="531">
        <f>[3]Fleisch!DU61</f>
        <v>14.995302891534738</v>
      </c>
      <c r="BF77" s="530">
        <f>[3]Fleisch!DW61</f>
        <v>30.888573577117512</v>
      </c>
      <c r="BG77" s="530">
        <f>[3]Fleisch!DX61</f>
        <v>22.980105371604164</v>
      </c>
      <c r="BH77" s="532"/>
      <c r="BI77" s="531">
        <f>[3]Fleisch!EJ61</f>
        <v>56.750089895720961</v>
      </c>
      <c r="BJ77" s="531">
        <f>[3]Fleisch!EK61</f>
        <v>21.022678720688535</v>
      </c>
      <c r="BK77" s="530">
        <f>[3]Fleisch!EM61</f>
        <v>18.109482996958807</v>
      </c>
      <c r="BL77" s="530">
        <f>[3]Fleisch!EN61</f>
        <v>9.4085129387375801</v>
      </c>
      <c r="BM77" s="531">
        <f>[3]Fleisch!EP61</f>
        <v>21.394062965810082</v>
      </c>
      <c r="BN77" s="531">
        <f>[3]Fleisch!EQ61</f>
        <v>10.817409218244373</v>
      </c>
      <c r="BO77" s="530">
        <f>[3]Fleisch!ES61</f>
        <v>20.393533567373119</v>
      </c>
      <c r="BP77" s="530">
        <f>[3]Fleisch!ET61</f>
        <v>9.7195686767323277</v>
      </c>
      <c r="BQ77" s="531"/>
      <c r="BR77" s="531">
        <f>[3]Fleisch!FN61</f>
        <v>24.744437238076234</v>
      </c>
      <c r="BS77" s="531">
        <f>[3]Fleisch!FO61</f>
        <v>17.122057036019914</v>
      </c>
      <c r="BT77" s="530">
        <f>[3]Fleisch!FQ61</f>
        <v>19.395044797263186</v>
      </c>
      <c r="BU77" s="530">
        <f>[3]Fleisch!FR61</f>
        <v>10.567182649650364</v>
      </c>
      <c r="BV77" s="531">
        <f>[3]Fleisch!FT61</f>
        <v>71.718261553269073</v>
      </c>
      <c r="BW77" s="531">
        <f>[3]Fleisch!FU61</f>
        <v>48.523226064787806</v>
      </c>
      <c r="BX77" s="530">
        <f>[3]Fleisch!FW61</f>
        <v>52.092471154098867</v>
      </c>
      <c r="BY77" s="530">
        <f>[3]Fleisch!FX61</f>
        <v>30.916712585885413</v>
      </c>
      <c r="BZ77" s="531">
        <f>[3]Fleisch!FZ61</f>
        <v>20.242896825396826</v>
      </c>
      <c r="CA77" s="531">
        <f>[3]Fleisch!GA61</f>
        <v>19.129593942939927</v>
      </c>
      <c r="CB77" s="530">
        <f>[3]Fleisch!GC61</f>
        <v>45.791859703044139</v>
      </c>
      <c r="CC77" s="530">
        <f>[3]Fleisch!GD61</f>
        <v>26.933439929787173</v>
      </c>
      <c r="CD77" s="531">
        <f>[3]Fleisch!GF61</f>
        <v>34.554564006307601</v>
      </c>
      <c r="CE77" s="531">
        <f>[3]Fleisch!GG61</f>
        <v>22.587321469191917</v>
      </c>
      <c r="CF77" s="530">
        <f>[3]Fleisch!GI61</f>
        <v>93.214336412675522</v>
      </c>
      <c r="CG77" s="530">
        <f>[3]Fleisch!GJ61</f>
        <v>64.842961087388446</v>
      </c>
      <c r="CH77" s="531">
        <f>[3]Fleisch!GL61</f>
        <v>19.416796949610564</v>
      </c>
      <c r="CI77" s="531">
        <f>[3]Fleisch!GM61</f>
        <v>11.347915809131267</v>
      </c>
      <c r="CJ77" s="283"/>
      <c r="CK77" s="404" t="str">
        <f t="shared" si="29"/>
        <v>5 W 36-40/19</v>
      </c>
      <c r="CL77" s="467">
        <f>[3]Fleisch!GP61</f>
        <v>482.8999</v>
      </c>
      <c r="CM77" s="467">
        <f>[3]Fleisch!GQ61</f>
        <v>11093.539200000003</v>
      </c>
      <c r="CN77" s="487"/>
      <c r="CO77" s="477">
        <f>[3]Fleisch!$AH61</f>
        <v>19.473400000000002</v>
      </c>
      <c r="CP77" s="477">
        <f>[3]Fleisch!$AM61</f>
        <v>351.9652000000001</v>
      </c>
      <c r="CQ77" s="476">
        <f>[3]Fleisch!AS61</f>
        <v>0.377</v>
      </c>
      <c r="CR77" s="476">
        <f>[3]Fleisch!AT61</f>
        <v>31.589900000000004</v>
      </c>
      <c r="CS77" s="477">
        <f>[3]Fleisch!AU61</f>
        <v>0.47300000000000003</v>
      </c>
      <c r="CT77" s="477">
        <f>[3]Fleisch!AV61</f>
        <v>16.396799999999999</v>
      </c>
      <c r="CU77" s="476">
        <f>[3]Fleisch!AW61</f>
        <v>10.761100000000001</v>
      </c>
      <c r="CV77" s="476">
        <f>[3]Fleisch!AX61</f>
        <v>60.124099999999999</v>
      </c>
      <c r="CW77" s="487"/>
      <c r="CX77" s="477">
        <f>[3]Fleisch!AL61</f>
        <v>3.9638000000000004</v>
      </c>
      <c r="CY77" s="477">
        <f>[3]Fleisch!AQ61</f>
        <v>218.27810000000002</v>
      </c>
      <c r="CZ77" s="476">
        <f>[3]Fleisch!AY61</f>
        <v>0.93830000000000002</v>
      </c>
      <c r="DA77" s="476">
        <f>[3]Fleisch!AZ61</f>
        <v>52.526699999999998</v>
      </c>
      <c r="DB77" s="487"/>
      <c r="DC77" s="477">
        <f>[3]Fleisch!$AI61</f>
        <v>229.36319999999998</v>
      </c>
      <c r="DD77" s="477">
        <f>[3]Fleisch!$AN61</f>
        <v>2272.8988000000004</v>
      </c>
      <c r="DE77" s="476">
        <f>[3]Fleisch!BA61</f>
        <v>10.714</v>
      </c>
      <c r="DF77" s="476">
        <f>[3]Fleisch!BB61</f>
        <v>126.2633</v>
      </c>
      <c r="DG77" s="477">
        <f>[3]Fleisch!BC61</f>
        <v>7.1299000000000001</v>
      </c>
      <c r="DH77" s="477">
        <f>[3]Fleisch!BD61</f>
        <v>78.695899999999995</v>
      </c>
      <c r="DI77" s="476">
        <f>[3]Fleisch!BE61</f>
        <v>4.0678999999999998</v>
      </c>
      <c r="DJ77" s="476">
        <f>[3]Fleisch!BF61</f>
        <v>80.356800000000007</v>
      </c>
      <c r="DK77" s="477">
        <f>[3]Fleisch!BG61</f>
        <v>8.6884999999999994</v>
      </c>
      <c r="DL77" s="477">
        <f>[3]Fleisch!BH61</f>
        <v>81.793000000000006</v>
      </c>
      <c r="DM77" s="476">
        <f>[3]Fleisch!BI61</f>
        <v>155.73670000000001</v>
      </c>
      <c r="DN77" s="476">
        <f>[3]Fleisch!BJ61</f>
        <v>1238.884</v>
      </c>
      <c r="DO77" s="477">
        <f>[3]Fleisch!BK61</f>
        <v>10.2354</v>
      </c>
      <c r="DP77" s="477">
        <f>[3]Fleisch!BL61</f>
        <v>140.5153</v>
      </c>
      <c r="DQ77" s="476">
        <f>[3]Fleisch!BM61</f>
        <v>4.4139999999999997</v>
      </c>
      <c r="DR77" s="476">
        <f>[3]Fleisch!BN61</f>
        <v>106.354</v>
      </c>
      <c r="DS77" s="477">
        <f>[3]Fleisch!BO61</f>
        <v>19.908900000000003</v>
      </c>
      <c r="DT77" s="477">
        <f>[3]Fleisch!BP61</f>
        <v>169.7542</v>
      </c>
      <c r="DU77" s="487"/>
      <c r="DV77" s="476">
        <f>[3]Fleisch!$AJ61</f>
        <v>59.311</v>
      </c>
      <c r="DW77" s="476">
        <f>[3]Fleisch!$AO61</f>
        <v>2181.0770000000002</v>
      </c>
      <c r="DX77" s="477">
        <f>[3]Fleisch!BQ61</f>
        <v>7.1233000000000004</v>
      </c>
      <c r="DY77" s="477">
        <f>[3]Fleisch!BR61</f>
        <v>371.57670000000007</v>
      </c>
      <c r="DZ77" s="476">
        <f>[3]Fleisch!BS61</f>
        <v>7.3849999999999998</v>
      </c>
      <c r="EA77" s="476">
        <f>[3]Fleisch!BT61</f>
        <v>169.9554</v>
      </c>
      <c r="EB77" s="477">
        <f>[3]Fleisch!BU61</f>
        <v>3.1684999999999999</v>
      </c>
      <c r="EC77" s="477">
        <f>[3]Fleisch!BV61</f>
        <v>129.6344</v>
      </c>
      <c r="ED77" s="476">
        <f>[3]Fleisch!BW61</f>
        <v>8.8605</v>
      </c>
      <c r="EE77" s="476">
        <f>[3]Fleisch!BX61</f>
        <v>336.29200000000003</v>
      </c>
      <c r="EF77" s="477">
        <f>[3]Fleisch!BY61</f>
        <v>18.218299999999999</v>
      </c>
      <c r="EG77" s="477">
        <f>[3]Fleisch!BZ61</f>
        <v>477.07350000000002</v>
      </c>
      <c r="EH77" s="487"/>
      <c r="EI77" s="476">
        <f>[3]Fleisch!$AK61</f>
        <v>120.1581</v>
      </c>
      <c r="EJ77" s="476">
        <f>[3]Fleisch!$AP61</f>
        <v>4533.8109999999988</v>
      </c>
      <c r="EK77" s="477">
        <f>[3]Fleisch!DZ61</f>
        <v>25.029</v>
      </c>
      <c r="EL77" s="477">
        <f>[3]Fleisch!EA61</f>
        <v>1871.3753999999999</v>
      </c>
      <c r="EM77" s="476">
        <f>[3]Fleisch!EB61</f>
        <v>7.234</v>
      </c>
      <c r="EN77" s="476">
        <f>[3]Fleisch!EC61</f>
        <v>313.35359999999997</v>
      </c>
      <c r="EO77" s="477">
        <f>[3]Fleisch!ED61</f>
        <v>57.628099999999996</v>
      </c>
      <c r="EP77" s="477">
        <f>[3]Fleisch!EE61</f>
        <v>1007.7189999999999</v>
      </c>
      <c r="EQ77" s="476">
        <f>[3]Fleisch!EF61</f>
        <v>23.073</v>
      </c>
      <c r="ER77" s="476">
        <f>[3]Fleisch!EG61</f>
        <v>706.46780000000001</v>
      </c>
      <c r="ES77" s="479"/>
      <c r="ET77" s="477">
        <f>[3]Fleisch!GR61</f>
        <v>221.34799999999998</v>
      </c>
      <c r="EU77" s="477">
        <f>[3]Fleisch!GS61</f>
        <v>8047.0499000000009</v>
      </c>
      <c r="EV77" s="476">
        <f>[3]Fleisch!EV61</f>
        <v>8.0175999999999998</v>
      </c>
      <c r="EW77" s="476">
        <f>[3]Fleisch!EW61</f>
        <v>944.13320000000022</v>
      </c>
      <c r="EX77" s="477">
        <f>[3]Fleisch!EX61</f>
        <v>13.270899999999999</v>
      </c>
      <c r="EY77" s="477">
        <f>[3]Fleisch!EY61</f>
        <v>845.55759999999987</v>
      </c>
      <c r="EZ77" s="476">
        <f>[3]Fleisch!EZ61</f>
        <v>7.3766999999999996</v>
      </c>
      <c r="FA77" s="476">
        <f>[3]Fleisch!FA61</f>
        <v>243.74339999999998</v>
      </c>
      <c r="FB77" s="477">
        <f>[3]Fleisch!FB61</f>
        <v>15.218800000000002</v>
      </c>
      <c r="FC77" s="477">
        <f>[3]Fleisch!FC61</f>
        <v>809.39240000000007</v>
      </c>
      <c r="FD77" s="476">
        <f>[3]Fleisch!FD61</f>
        <v>5.04</v>
      </c>
      <c r="FE77" s="476">
        <f>[3]Fleisch!FE61</f>
        <v>264.23379999999997</v>
      </c>
      <c r="FF77" s="477">
        <f>[3]Fleisch!FF61</f>
        <v>30.974299999999999</v>
      </c>
      <c r="FG77" s="477">
        <f>[3]Fleisch!FG61</f>
        <v>1016.7942999999999</v>
      </c>
      <c r="FH77" s="476">
        <f>[3]Fleisch!FH61</f>
        <v>36.654199999999996</v>
      </c>
      <c r="FI77" s="476">
        <f>[3]Fleisch!FI61</f>
        <v>759.64480000000003</v>
      </c>
      <c r="FJ77" s="477">
        <f>[3]Fleisch!FJ61</f>
        <v>18.3156</v>
      </c>
      <c r="FK77" s="477">
        <f>[3]Fleisch!FK61</f>
        <v>253.15700000000001</v>
      </c>
      <c r="FL77" s="476">
        <f>[3]Fleisch!FL61</f>
        <v>28.271800000000002</v>
      </c>
      <c r="FM77" s="476">
        <f>[3]Fleisch!FM61</f>
        <v>615.37790000000007</v>
      </c>
    </row>
    <row r="78" spans="1:169" x14ac:dyDescent="0.2">
      <c r="A78" s="250"/>
      <c r="B78" s="218">
        <f t="shared" si="27"/>
        <v>43678</v>
      </c>
      <c r="C78" s="621">
        <f>[3]Fleisch!$A72</f>
        <v>43374</v>
      </c>
      <c r="D78" s="466">
        <f>[3]Fleisch!D73</f>
        <v>9.1999999999999993</v>
      </c>
      <c r="E78" s="466">
        <f>[3]Fleisch!E73</f>
        <v>8.8149999999999995</v>
      </c>
      <c r="F78" s="448">
        <f>[3]Fleisch!$J73</f>
        <v>10.9</v>
      </c>
      <c r="G78" s="448"/>
      <c r="H78" s="466">
        <f>[3]Fleisch!$L73</f>
        <v>11.5</v>
      </c>
      <c r="I78" s="466"/>
      <c r="J78" s="448"/>
      <c r="K78" s="448">
        <f>[3]Fleisch!F73</f>
        <v>16.824999999999999</v>
      </c>
      <c r="L78" s="448">
        <f>[3]Fleisch!G73</f>
        <v>15.645</v>
      </c>
      <c r="M78" s="448"/>
      <c r="N78" s="466">
        <f>[3]Fleisch!B73</f>
        <v>7</v>
      </c>
      <c r="O78" s="466">
        <f>[3]Fleisch!C73</f>
        <v>3.6999999880790702</v>
      </c>
      <c r="P78" s="448"/>
      <c r="Q78" s="448">
        <f>[3]Fleisch!H73</f>
        <v>14.2</v>
      </c>
      <c r="R78" s="448">
        <f>[3]Fleisch!I73</f>
        <v>12.09</v>
      </c>
      <c r="S78" s="448"/>
      <c r="T78" s="448"/>
      <c r="U78" s="218">
        <f>[3]Fleisch!$A62</f>
        <v>43678</v>
      </c>
      <c r="V78" s="450" t="str">
        <f>'Gemüse Daten'!CZ77</f>
        <v>4 W 32-35/19</v>
      </c>
      <c r="W78" s="530">
        <f>[3]Fleisch!CA62</f>
        <v>44.233471074380162</v>
      </c>
      <c r="X78" s="530">
        <f>[3]Fleisch!CB62</f>
        <v>44.640598655012695</v>
      </c>
      <c r="Y78" s="531">
        <f>[3]Fleisch!CD62</f>
        <v>30.460306988608881</v>
      </c>
      <c r="Z78" s="531">
        <f>[3]Fleisch!CE62</f>
        <v>58.465609422420698</v>
      </c>
      <c r="AA78" s="530">
        <f>[3]Fleisch!CG62</f>
        <v>81.838600219358369</v>
      </c>
      <c r="AB78" s="530">
        <f>[3]Fleisch!CH62</f>
        <v>52.627438817117891</v>
      </c>
      <c r="AC78" s="532"/>
      <c r="AD78" s="531">
        <f>[3]Fleisch!CJ62</f>
        <v>67.800645429939621</v>
      </c>
      <c r="AE78" s="531">
        <f>[3]Fleisch!CK62</f>
        <v>39.249479063258399</v>
      </c>
      <c r="AF78" s="532"/>
      <c r="AG78" s="530">
        <f>[3]Fleisch!CM62</f>
        <v>43.360479725870931</v>
      </c>
      <c r="AH78" s="530">
        <f>[3]Fleisch!CN62</f>
        <v>38.551643234402391</v>
      </c>
      <c r="AI78" s="531">
        <f>[3]Fleisch!CP62</f>
        <v>53.870544683896185</v>
      </c>
      <c r="AJ78" s="531">
        <f>[3]Fleisch!CQ62</f>
        <v>52.769192614487594</v>
      </c>
      <c r="AK78" s="530">
        <f>[3]Fleisch!CS62</f>
        <v>70.220507776479991</v>
      </c>
      <c r="AL78" s="530">
        <f>[3]Fleisch!CT62</f>
        <v>59.944001761197313</v>
      </c>
      <c r="AM78" s="531">
        <f>[3]Fleisch!CV62</f>
        <v>28.272977985646321</v>
      </c>
      <c r="AN78" s="531">
        <f>[3]Fleisch!CW62</f>
        <v>31.788735376974071</v>
      </c>
      <c r="AO78" s="530">
        <f>[3]Fleisch!CY62</f>
        <v>19.889166967576539</v>
      </c>
      <c r="AP78" s="530">
        <f>[3]Fleisch!CZ62</f>
        <v>15.320226455258606</v>
      </c>
      <c r="AQ78" s="531">
        <f>[3]Fleisch!DB62</f>
        <v>29.837399860994257</v>
      </c>
      <c r="AR78" s="531">
        <f>[3]Fleisch!DC62</f>
        <v>22.270267383880373</v>
      </c>
      <c r="AS78" s="530">
        <f>[3]Fleisch!DE62</f>
        <v>30.406521739130437</v>
      </c>
      <c r="AT78" s="530">
        <f>[3]Fleisch!DF62</f>
        <v>17.313644230616553</v>
      </c>
      <c r="AU78" s="531">
        <f>[3]Fleisch!DH62</f>
        <v>46.317191908172191</v>
      </c>
      <c r="AV78" s="531">
        <f>[3]Fleisch!DI62</f>
        <v>44.084114604441176</v>
      </c>
      <c r="AW78" s="532"/>
      <c r="AX78" s="530">
        <f>[3]Fleisch!DK62</f>
        <v>22.198740617371261</v>
      </c>
      <c r="AY78" s="530">
        <f>[3]Fleisch!DL62</f>
        <v>18.512615962787244</v>
      </c>
      <c r="AZ78" s="531">
        <f>[3]Fleisch!DN62</f>
        <v>63.665401467291623</v>
      </c>
      <c r="BA78" s="531">
        <f>[3]Fleisch!DO62</f>
        <v>39.803715656087164</v>
      </c>
      <c r="BB78" s="530">
        <f>[3]Fleisch!DQ62</f>
        <v>9.7709343679275786</v>
      </c>
      <c r="BC78" s="530">
        <f>[3]Fleisch!DR62</f>
        <v>20.793043390938958</v>
      </c>
      <c r="BD78" s="531">
        <f>[3]Fleisch!DT62</f>
        <v>24.582843855428166</v>
      </c>
      <c r="BE78" s="531">
        <f>[3]Fleisch!DU62</f>
        <v>16.204496360316707</v>
      </c>
      <c r="BF78" s="530">
        <f>[3]Fleisch!DW62</f>
        <v>33.618080978299467</v>
      </c>
      <c r="BG78" s="530">
        <f>[3]Fleisch!DX62</f>
        <v>21.602665288360821</v>
      </c>
      <c r="BH78" s="532"/>
      <c r="BI78" s="531">
        <f>[3]Fleisch!EJ62</f>
        <v>56.053907433654267</v>
      </c>
      <c r="BJ78" s="531">
        <f>[3]Fleisch!EK62</f>
        <v>21.21811478117667</v>
      </c>
      <c r="BK78" s="530">
        <f>[3]Fleisch!EM62</f>
        <v>21.46526793308761</v>
      </c>
      <c r="BL78" s="530">
        <f>[3]Fleisch!EN62</f>
        <v>10.545560714631188</v>
      </c>
      <c r="BM78" s="531">
        <f>[3]Fleisch!EP62</f>
        <v>18.466848271865995</v>
      </c>
      <c r="BN78" s="531">
        <f>[3]Fleisch!EQ62</f>
        <v>11.139189214543977</v>
      </c>
      <c r="BO78" s="530">
        <f>[3]Fleisch!ES62</f>
        <v>18.69923635550796</v>
      </c>
      <c r="BP78" s="530">
        <f>[3]Fleisch!ET62</f>
        <v>9.3021667453081953</v>
      </c>
      <c r="BQ78" s="531"/>
      <c r="BR78" s="531">
        <f>[3]Fleisch!FN62</f>
        <v>24.532910755875506</v>
      </c>
      <c r="BS78" s="531">
        <f>[3]Fleisch!FO62</f>
        <v>17.265594528221893</v>
      </c>
      <c r="BT78" s="530">
        <f>[3]Fleisch!FQ62</f>
        <v>20.003705472809646</v>
      </c>
      <c r="BU78" s="530">
        <f>[3]Fleisch!FR62</f>
        <v>10.522884898929231</v>
      </c>
      <c r="BV78" s="531">
        <f>[3]Fleisch!FT62</f>
        <v>76.162987554062454</v>
      </c>
      <c r="BW78" s="531">
        <f>[3]Fleisch!FU62</f>
        <v>52.371770277946133</v>
      </c>
      <c r="BX78" s="530">
        <f>[3]Fleisch!FW62</f>
        <v>44.85138489898344</v>
      </c>
      <c r="BY78" s="530">
        <f>[3]Fleisch!FX62</f>
        <v>31.837691505763843</v>
      </c>
      <c r="BZ78" s="531">
        <f>[3]Fleisch!FZ62</f>
        <v>20.647687938226678</v>
      </c>
      <c r="CA78" s="531">
        <f>[3]Fleisch!GA62</f>
        <v>21.099131882292514</v>
      </c>
      <c r="CB78" s="530">
        <f>[3]Fleisch!GC62</f>
        <v>42.282829436992017</v>
      </c>
      <c r="CC78" s="530">
        <f>[3]Fleisch!GD62</f>
        <v>27.567362799689466</v>
      </c>
      <c r="CD78" s="531">
        <f>[3]Fleisch!GF62</f>
        <v>34.804033259543218</v>
      </c>
      <c r="CE78" s="531">
        <f>[3]Fleisch!GG62</f>
        <v>23.259910783733162</v>
      </c>
      <c r="CF78" s="530">
        <f>[3]Fleisch!GI62</f>
        <v>84.366310567655191</v>
      </c>
      <c r="CG78" s="530">
        <f>[3]Fleisch!GJ62</f>
        <v>63.302540090679479</v>
      </c>
      <c r="CH78" s="531">
        <f>[3]Fleisch!GL62</f>
        <v>20.737521846026244</v>
      </c>
      <c r="CI78" s="531">
        <f>[3]Fleisch!GM62</f>
        <v>12.318505900717838</v>
      </c>
      <c r="CJ78" s="283"/>
      <c r="CK78" s="404" t="str">
        <f t="shared" si="29"/>
        <v>4 W 32-35/19</v>
      </c>
      <c r="CL78" s="467">
        <f>[3]Fleisch!GP62</f>
        <v>410.78010000000006</v>
      </c>
      <c r="CM78" s="467">
        <f>[3]Fleisch!GQ62</f>
        <v>9183.0241999999998</v>
      </c>
      <c r="CN78" s="487"/>
      <c r="CO78" s="477">
        <f>[3]Fleisch!$AH62</f>
        <v>15.0747</v>
      </c>
      <c r="CP78" s="477">
        <f>[3]Fleisch!$AM62</f>
        <v>267.6712</v>
      </c>
      <c r="CQ78" s="476">
        <f>[3]Fleisch!AS62</f>
        <v>0.48399999999999999</v>
      </c>
      <c r="CR78" s="476">
        <f>[3]Fleisch!AT62</f>
        <v>20.639599999999998</v>
      </c>
      <c r="CS78" s="477">
        <f>[3]Fleisch!AU62</f>
        <v>2.2736999999999998</v>
      </c>
      <c r="CT78" s="477">
        <f>[3]Fleisch!AV62</f>
        <v>12.7186</v>
      </c>
      <c r="CU78" s="476">
        <f>[3]Fleisch!AW62</f>
        <v>2.9175999999999997</v>
      </c>
      <c r="CV78" s="476">
        <f>[3]Fleisch!AX62</f>
        <v>63.837300000000006</v>
      </c>
      <c r="CW78" s="487"/>
      <c r="CX78" s="477">
        <f>[3]Fleisch!AL62</f>
        <v>12.6175</v>
      </c>
      <c r="CY78" s="477">
        <f>[3]Fleisch!AQ62</f>
        <v>225.09279999999995</v>
      </c>
      <c r="CZ78" s="476">
        <f>[3]Fleisch!AY62</f>
        <v>1.9212</v>
      </c>
      <c r="DA78" s="476">
        <f>[3]Fleisch!AZ62</f>
        <v>51.877699999999997</v>
      </c>
      <c r="DB78" s="487"/>
      <c r="DC78" s="477">
        <f>[3]Fleisch!$AI62</f>
        <v>188.72310000000002</v>
      </c>
      <c r="DD78" s="477">
        <f>[3]Fleisch!$AN62</f>
        <v>1770.6780999999996</v>
      </c>
      <c r="DE78" s="476">
        <f>[3]Fleisch!BA62</f>
        <v>8.7550000000000008</v>
      </c>
      <c r="DF78" s="476">
        <f>[3]Fleisch!BB62</f>
        <v>84.008100000000013</v>
      </c>
      <c r="DG78" s="477">
        <f>[3]Fleisch!BC62</f>
        <v>14.533200000000001</v>
      </c>
      <c r="DH78" s="477">
        <f>[3]Fleisch!BD62</f>
        <v>79.0304</v>
      </c>
      <c r="DI78" s="476">
        <f>[3]Fleisch!BE62</f>
        <v>3.2534000000000001</v>
      </c>
      <c r="DJ78" s="476">
        <f>[3]Fleisch!BF62</f>
        <v>53.599900000000005</v>
      </c>
      <c r="DK78" s="477">
        <f>[3]Fleisch!BG62</f>
        <v>12.401</v>
      </c>
      <c r="DL78" s="477">
        <f>[3]Fleisch!BH62</f>
        <v>46.749900000000004</v>
      </c>
      <c r="DM78" s="476">
        <f>[3]Fleisch!BI62</f>
        <v>108.28270000000002</v>
      </c>
      <c r="DN78" s="476">
        <f>[3]Fleisch!BJ62</f>
        <v>958.14070000000004</v>
      </c>
      <c r="DO78" s="477">
        <f>[3]Fleisch!BK62</f>
        <v>8.2011000000000003</v>
      </c>
      <c r="DP78" s="477">
        <f>[3]Fleisch!BL62</f>
        <v>81.463399999999993</v>
      </c>
      <c r="DQ78" s="476">
        <f>[3]Fleisch!BM62</f>
        <v>2.3000000000000003</v>
      </c>
      <c r="DR78" s="476">
        <f>[3]Fleisch!BN62</f>
        <v>62.978999999999999</v>
      </c>
      <c r="DS78" s="477">
        <f>[3]Fleisch!BO62</f>
        <v>17.049299999999999</v>
      </c>
      <c r="DT78" s="477">
        <f>[3]Fleisch!BP62</f>
        <v>199.86659999999998</v>
      </c>
      <c r="DU78" s="487"/>
      <c r="DV78" s="476">
        <f>[3]Fleisch!$AJ62</f>
        <v>53.656100000000002</v>
      </c>
      <c r="DW78" s="476">
        <f>[3]Fleisch!$AO62</f>
        <v>1976.1755999999996</v>
      </c>
      <c r="DX78" s="477">
        <f>[3]Fleisch!BQ62</f>
        <v>4.3831000000000007</v>
      </c>
      <c r="DY78" s="477">
        <f>[3]Fleisch!BR62</f>
        <v>286.63290000000001</v>
      </c>
      <c r="DZ78" s="476">
        <f>[3]Fleisch!BS62</f>
        <v>3.9256000000000002</v>
      </c>
      <c r="EA78" s="476">
        <f>[3]Fleisch!BT62</f>
        <v>67.552000000000007</v>
      </c>
      <c r="EB78" s="477">
        <f>[3]Fleisch!BU62</f>
        <v>3.7115999999999998</v>
      </c>
      <c r="EC78" s="477">
        <f>[3]Fleisch!BV62</f>
        <v>63.732200000000006</v>
      </c>
      <c r="ED78" s="476">
        <f>[3]Fleisch!BW62</f>
        <v>7.4398999999999997</v>
      </c>
      <c r="EE78" s="476">
        <f>[3]Fleisch!BX62</f>
        <v>276.37020000000001</v>
      </c>
      <c r="EF78" s="477">
        <f>[3]Fleisch!BY62</f>
        <v>15.488100000000003</v>
      </c>
      <c r="EG78" s="477">
        <f>[3]Fleisch!BZ62</f>
        <v>662.2623000000001</v>
      </c>
      <c r="EH78" s="487"/>
      <c r="EI78" s="476">
        <f>[3]Fleisch!$AK62</f>
        <v>101.67630000000001</v>
      </c>
      <c r="EJ78" s="476">
        <f>[3]Fleisch!$AP62</f>
        <v>3963.2645000000002</v>
      </c>
      <c r="EK78" s="477">
        <f>[3]Fleisch!DZ62</f>
        <v>20.461000000000002</v>
      </c>
      <c r="EL78" s="477">
        <f>[3]Fleisch!EA62</f>
        <v>1473.8671000000004</v>
      </c>
      <c r="EM78" s="476">
        <f>[3]Fleisch!EB62</f>
        <v>3.5270000000000001</v>
      </c>
      <c r="EN78" s="476">
        <f>[3]Fleisch!EC62</f>
        <v>268.78199999999998</v>
      </c>
      <c r="EO78" s="477">
        <f>[3]Fleisch!ED62</f>
        <v>53.1556</v>
      </c>
      <c r="EP78" s="477">
        <f>[3]Fleisch!EE62</f>
        <v>911.39030000000002</v>
      </c>
      <c r="EQ78" s="476">
        <f>[3]Fleisch!EF62</f>
        <v>19.236700000000003</v>
      </c>
      <c r="ER78" s="476">
        <f>[3]Fleisch!EG62</f>
        <v>691.32259999999997</v>
      </c>
      <c r="ES78" s="479"/>
      <c r="ET78" s="477">
        <f>[3]Fleisch!GR62</f>
        <v>194.47190000000001</v>
      </c>
      <c r="EU78" s="477">
        <f>[3]Fleisch!GS62</f>
        <v>6727.7046000000009</v>
      </c>
      <c r="EV78" s="476">
        <f>[3]Fleisch!EV62</f>
        <v>7.5568</v>
      </c>
      <c r="EW78" s="476">
        <f>[3]Fleisch!EW62</f>
        <v>761.87300000000016</v>
      </c>
      <c r="EX78" s="477">
        <f>[3]Fleisch!EX62</f>
        <v>20.726099999999999</v>
      </c>
      <c r="EY78" s="477">
        <f>[3]Fleisch!EY62</f>
        <v>849.27620000000002</v>
      </c>
      <c r="EZ78" s="476">
        <f>[3]Fleisch!EZ62</f>
        <v>7.5606999999999998</v>
      </c>
      <c r="FA78" s="476">
        <f>[3]Fleisch!FA62</f>
        <v>225.87470000000002</v>
      </c>
      <c r="FB78" s="477">
        <f>[3]Fleisch!FB62</f>
        <v>14.863900000000001</v>
      </c>
      <c r="FC78" s="477">
        <f>[3]Fleisch!FC62</f>
        <v>678.55660000000012</v>
      </c>
      <c r="FD78" s="476">
        <f>[3]Fleisch!FD62</f>
        <v>2.2534000000000001</v>
      </c>
      <c r="FE78" s="476">
        <f>[3]Fleisch!FE62</f>
        <v>122.06869999999999</v>
      </c>
      <c r="FF78" s="477">
        <f>[3]Fleisch!FF62</f>
        <v>26.255399999999998</v>
      </c>
      <c r="FG78" s="477">
        <f>[3]Fleisch!FG62</f>
        <v>776.21180000000004</v>
      </c>
      <c r="FH78" s="476">
        <f>[3]Fleisch!FH62</f>
        <v>29.633600000000001</v>
      </c>
      <c r="FI78" s="476">
        <f>[3]Fleisch!FI62</f>
        <v>538.69100000000003</v>
      </c>
      <c r="FJ78" s="477">
        <f>[3]Fleisch!FJ62</f>
        <v>18.384399999999999</v>
      </c>
      <c r="FK78" s="477">
        <f>[3]Fleisch!FK62</f>
        <v>210.32320000000001</v>
      </c>
      <c r="FL78" s="476">
        <f>[3]Fleisch!FL62</f>
        <v>10.127700000000001</v>
      </c>
      <c r="FM78" s="476">
        <f>[3]Fleisch!FM62</f>
        <v>419.9828</v>
      </c>
    </row>
    <row r="79" spans="1:169" x14ac:dyDescent="0.2">
      <c r="A79" s="250"/>
      <c r="B79" s="218">
        <f t="shared" si="27"/>
        <v>43647</v>
      </c>
      <c r="C79" s="621">
        <f>[3]Fleisch!$A73</f>
        <v>43344</v>
      </c>
      <c r="D79" s="466">
        <f>[3]Fleisch!D74</f>
        <v>9.3200000000000021</v>
      </c>
      <c r="E79" s="466">
        <f>[3]Fleisch!E74</f>
        <v>8.8000000000000007</v>
      </c>
      <c r="F79" s="448">
        <f>[3]Fleisch!$J74</f>
        <v>10.98</v>
      </c>
      <c r="G79" s="448"/>
      <c r="H79" s="466">
        <f>[3]Fleisch!$L74</f>
        <v>11.5</v>
      </c>
      <c r="I79" s="466"/>
      <c r="J79" s="448"/>
      <c r="K79" s="448">
        <f>[3]Fleisch!F74</f>
        <v>15.7</v>
      </c>
      <c r="L79" s="448">
        <f>[3]Fleisch!G74</f>
        <v>14.48</v>
      </c>
      <c r="M79" s="448"/>
      <c r="N79" s="466">
        <f>[3]Fleisch!B74</f>
        <v>7.18</v>
      </c>
      <c r="O79" s="466">
        <f>[3]Fleisch!C74</f>
        <v>3.6699999809265123</v>
      </c>
      <c r="P79" s="448"/>
      <c r="Q79" s="448">
        <f>[3]Fleisch!H74</f>
        <v>14.780000000000001</v>
      </c>
      <c r="R79" s="448">
        <f>[3]Fleisch!I74</f>
        <v>12.446</v>
      </c>
      <c r="S79" s="448"/>
      <c r="T79" s="448"/>
      <c r="U79" s="218">
        <f>[3]Fleisch!$A63</f>
        <v>43647</v>
      </c>
      <c r="V79" s="450" t="str">
        <f>'Gemüse Daten'!CZ78</f>
        <v>4 W 28-31/19</v>
      </c>
      <c r="W79" s="530">
        <f>[3]Fleisch!CA63</f>
        <v>30.864840850885905</v>
      </c>
      <c r="X79" s="530">
        <f>[3]Fleisch!CB63</f>
        <v>43.827481630021182</v>
      </c>
      <c r="Y79" s="531">
        <f>[3]Fleisch!CD63</f>
        <v>54.208994708994709</v>
      </c>
      <c r="Z79" s="531">
        <f>[3]Fleisch!CE63</f>
        <v>55.206291630513498</v>
      </c>
      <c r="AA79" s="530">
        <f>[3]Fleisch!CG63</f>
        <v>58.141232227488153</v>
      </c>
      <c r="AB79" s="530">
        <f>[3]Fleisch!CH63</f>
        <v>62.973323081781288</v>
      </c>
      <c r="AC79" s="532"/>
      <c r="AD79" s="531">
        <f>[3]Fleisch!CJ63</f>
        <v>53.70463017231274</v>
      </c>
      <c r="AE79" s="531">
        <f>[3]Fleisch!CK63</f>
        <v>44.901070298779821</v>
      </c>
      <c r="AF79" s="532"/>
      <c r="AG79" s="530">
        <f>[3]Fleisch!CM63</f>
        <v>39.356924596792723</v>
      </c>
      <c r="AH79" s="530">
        <f>[3]Fleisch!CN63</f>
        <v>44.752594003411929</v>
      </c>
      <c r="AI79" s="531">
        <f>[3]Fleisch!CP63</f>
        <v>62.554821770370893</v>
      </c>
      <c r="AJ79" s="531">
        <f>[3]Fleisch!CQ63</f>
        <v>49.389912318967021</v>
      </c>
      <c r="AK79" s="530">
        <f>[3]Fleisch!CS63</f>
        <v>93.385981069327187</v>
      </c>
      <c r="AL79" s="530">
        <f>[3]Fleisch!CT63</f>
        <v>68.546958360643572</v>
      </c>
      <c r="AM79" s="531">
        <f>[3]Fleisch!CV63</f>
        <v>37.682570281124498</v>
      </c>
      <c r="AN79" s="531">
        <f>[3]Fleisch!CW63</f>
        <v>30.190731965370826</v>
      </c>
      <c r="AO79" s="530">
        <f>[3]Fleisch!CY63</f>
        <v>19.430001895765184</v>
      </c>
      <c r="AP79" s="530">
        <f>[3]Fleisch!CZ63</f>
        <v>15.670044211091589</v>
      </c>
      <c r="AQ79" s="531">
        <f>[3]Fleisch!DB63</f>
        <v>22.79523090114736</v>
      </c>
      <c r="AR79" s="531">
        <f>[3]Fleisch!DC63</f>
        <v>22.982267055904959</v>
      </c>
      <c r="AS79" s="530">
        <f>[3]Fleisch!DE63</f>
        <v>31.139896373056995</v>
      </c>
      <c r="AT79" s="530">
        <f>[3]Fleisch!DF63</f>
        <v>18.802796833773087</v>
      </c>
      <c r="AU79" s="531">
        <f>[3]Fleisch!DH63</f>
        <v>54.500874555889588</v>
      </c>
      <c r="AV79" s="531">
        <f>[3]Fleisch!DI63</f>
        <v>42.382068030068275</v>
      </c>
      <c r="AW79" s="532"/>
      <c r="AX79" s="530">
        <f>[3]Fleisch!DK63</f>
        <v>26.849931972789118</v>
      </c>
      <c r="AY79" s="530">
        <f>[3]Fleisch!DL63</f>
        <v>18.356152970522814</v>
      </c>
      <c r="AZ79" s="531">
        <f>[3]Fleisch!DN63</f>
        <v>55.281821054294589</v>
      </c>
      <c r="BA79" s="531">
        <f>[3]Fleisch!DO63</f>
        <v>34.796446933071799</v>
      </c>
      <c r="BB79" s="530">
        <f>[3]Fleisch!DQ63</f>
        <v>23.773019271948606</v>
      </c>
      <c r="BC79" s="530">
        <f>[3]Fleisch!DR63</f>
        <v>19.819003766682144</v>
      </c>
      <c r="BD79" s="531">
        <f>[3]Fleisch!DT63</f>
        <v>26.730612848377319</v>
      </c>
      <c r="BE79" s="531">
        <f>[3]Fleisch!DU63</f>
        <v>15.945469249073485</v>
      </c>
      <c r="BF79" s="530">
        <f>[3]Fleisch!DW63</f>
        <v>22.909052988013599</v>
      </c>
      <c r="BG79" s="530">
        <f>[3]Fleisch!DX63</f>
        <v>22.520114578177317</v>
      </c>
      <c r="BH79" s="532"/>
      <c r="BI79" s="531">
        <f>[3]Fleisch!EJ63</f>
        <v>54.166841552990554</v>
      </c>
      <c r="BJ79" s="531">
        <f>[3]Fleisch!EK63</f>
        <v>21.600760265246137</v>
      </c>
      <c r="BK79" s="530">
        <f>[3]Fleisch!EM63</f>
        <v>21.244451200972939</v>
      </c>
      <c r="BL79" s="530">
        <f>[3]Fleisch!EN63</f>
        <v>10.106858050926368</v>
      </c>
      <c r="BM79" s="531">
        <f>[3]Fleisch!EP63</f>
        <v>19.999294895211232</v>
      </c>
      <c r="BN79" s="531">
        <f>[3]Fleisch!EQ63</f>
        <v>11.653424731873665</v>
      </c>
      <c r="BO79" s="530">
        <f>[3]Fleisch!ES63</f>
        <v>19.975332811276431</v>
      </c>
      <c r="BP79" s="530">
        <f>[3]Fleisch!ET63</f>
        <v>9.6559787129015184</v>
      </c>
      <c r="BQ79" s="531"/>
      <c r="BR79" s="531">
        <f>[3]Fleisch!FN63</f>
        <v>22.928794862108045</v>
      </c>
      <c r="BS79" s="531">
        <f>[3]Fleisch!FO63</f>
        <v>17.139497421848667</v>
      </c>
      <c r="BT79" s="530">
        <f>[3]Fleisch!FQ63</f>
        <v>18.537537759003161</v>
      </c>
      <c r="BU79" s="530">
        <f>[3]Fleisch!FR63</f>
        <v>10.846575078190114</v>
      </c>
      <c r="BV79" s="531">
        <f>[3]Fleisch!FT63</f>
        <v>68.180165074802645</v>
      </c>
      <c r="BW79" s="531">
        <f>[3]Fleisch!FU63</f>
        <v>52.385207275597203</v>
      </c>
      <c r="BX79" s="530">
        <f>[3]Fleisch!FW63</f>
        <v>51.071491177927676</v>
      </c>
      <c r="BY79" s="530">
        <f>[3]Fleisch!FX63</f>
        <v>30.809486350852318</v>
      </c>
      <c r="BZ79" s="531">
        <f>[3]Fleisch!FZ63</f>
        <v>10.749740981444852</v>
      </c>
      <c r="CA79" s="531">
        <f>[3]Fleisch!GA63</f>
        <v>19.337151129351437</v>
      </c>
      <c r="CB79" s="530">
        <f>[3]Fleisch!GC63</f>
        <v>43.69087954765704</v>
      </c>
      <c r="CC79" s="530">
        <f>[3]Fleisch!GD63</f>
        <v>27.587522016477596</v>
      </c>
      <c r="CD79" s="531">
        <f>[3]Fleisch!GF63</f>
        <v>35.497091028842718</v>
      </c>
      <c r="CE79" s="531">
        <f>[3]Fleisch!GG63</f>
        <v>23.656680150821067</v>
      </c>
      <c r="CF79" s="530">
        <f>[3]Fleisch!GI63</f>
        <v>81.016124090821393</v>
      </c>
      <c r="CG79" s="530">
        <f>[3]Fleisch!GJ63</f>
        <v>66.062042442502118</v>
      </c>
      <c r="CH79" s="531">
        <f>[3]Fleisch!GL63</f>
        <v>19.662552630152334</v>
      </c>
      <c r="CI79" s="531">
        <f>[3]Fleisch!GM63</f>
        <v>12.347519121024584</v>
      </c>
      <c r="CJ79" s="283"/>
      <c r="CK79" s="404" t="str">
        <f t="shared" si="29"/>
        <v>4 W 28-31/19</v>
      </c>
      <c r="CL79" s="467">
        <f>[3]Fleisch!GP63</f>
        <v>399.32069999999999</v>
      </c>
      <c r="CM79" s="467">
        <f>[3]Fleisch!GQ63</f>
        <v>8472.5492999999969</v>
      </c>
      <c r="CN79" s="487"/>
      <c r="CO79" s="477">
        <f>[3]Fleisch!$AH63</f>
        <v>14.985500000000002</v>
      </c>
      <c r="CP79" s="477">
        <f>[3]Fleisch!$AM63</f>
        <v>206.85759999999999</v>
      </c>
      <c r="CQ79" s="476">
        <f>[3]Fleisch!AS63</f>
        <v>1.9133</v>
      </c>
      <c r="CR79" s="476">
        <f>[3]Fleisch!AT63</f>
        <v>14.1127</v>
      </c>
      <c r="CS79" s="477">
        <f>[3]Fleisch!AU63</f>
        <v>0.378</v>
      </c>
      <c r="CT79" s="477">
        <f>[3]Fleisch!AV63</f>
        <v>15.328299999999999</v>
      </c>
      <c r="CU79" s="476">
        <f>[3]Fleisch!AW63</f>
        <v>3.6924999999999999</v>
      </c>
      <c r="CV79" s="476">
        <f>[3]Fleisch!AX63</f>
        <v>43.700700000000005</v>
      </c>
      <c r="CW79" s="487"/>
      <c r="CX79" s="477">
        <f>[3]Fleisch!AL63</f>
        <v>14.950700000000001</v>
      </c>
      <c r="CY79" s="477">
        <f>[3]Fleisch!AQ63</f>
        <v>198.92380000000003</v>
      </c>
      <c r="CZ79" s="476">
        <f>[3]Fleisch!AY63</f>
        <v>4.2655000000000003</v>
      </c>
      <c r="DA79" s="476">
        <f>[3]Fleisch!AZ63</f>
        <v>52.443300000000001</v>
      </c>
      <c r="DB79" s="487"/>
      <c r="DC79" s="477">
        <f>[3]Fleisch!$AI63</f>
        <v>205.2362</v>
      </c>
      <c r="DD79" s="477">
        <f>[3]Fleisch!$AN63</f>
        <v>1538.4188000000001</v>
      </c>
      <c r="DE79" s="476">
        <f>[3]Fleisch!BA63</f>
        <v>8.7052000000000014</v>
      </c>
      <c r="DF79" s="476">
        <f>[3]Fleisch!BB63</f>
        <v>68.465600000000009</v>
      </c>
      <c r="DG79" s="477">
        <f>[3]Fleisch!BC63</f>
        <v>9.9787000000000017</v>
      </c>
      <c r="DH79" s="477">
        <f>[3]Fleisch!BD63</f>
        <v>137.54400000000001</v>
      </c>
      <c r="DI79" s="476">
        <f>[3]Fleisch!BE63</f>
        <v>1.9545000000000001</v>
      </c>
      <c r="DJ79" s="476">
        <f>[3]Fleisch!BF63</f>
        <v>40.430500000000002</v>
      </c>
      <c r="DK79" s="477">
        <f>[3]Fleisch!BG63</f>
        <v>6.2250000000000005</v>
      </c>
      <c r="DL79" s="477">
        <f>[3]Fleisch!BH63</f>
        <v>35.7271</v>
      </c>
      <c r="DM79" s="476">
        <f>[3]Fleisch!BI63</f>
        <v>148.75259999999997</v>
      </c>
      <c r="DN79" s="476">
        <f>[3]Fleisch!BJ63</f>
        <v>738.90959999999995</v>
      </c>
      <c r="DO79" s="477">
        <f>[3]Fleisch!BK63</f>
        <v>7.3473000000000006</v>
      </c>
      <c r="DP79" s="477">
        <f>[3]Fleisch!BL63</f>
        <v>49.258600000000001</v>
      </c>
      <c r="DQ79" s="476">
        <f>[3]Fleisch!BM63</f>
        <v>1.544</v>
      </c>
      <c r="DR79" s="476">
        <f>[3]Fleisch!BN63</f>
        <v>37.9</v>
      </c>
      <c r="DS79" s="477">
        <f>[3]Fleisch!BO63</f>
        <v>14.636000000000001</v>
      </c>
      <c r="DT79" s="477">
        <f>[3]Fleisch!BP63</f>
        <v>240.93169999999998</v>
      </c>
      <c r="DU79" s="487"/>
      <c r="DV79" s="476">
        <f>[3]Fleisch!$AJ63</f>
        <v>52.855900000000013</v>
      </c>
      <c r="DW79" s="476">
        <f>[3]Fleisch!$AO63</f>
        <v>2136.6616999999992</v>
      </c>
      <c r="DX79" s="477">
        <f>[3]Fleisch!BQ63</f>
        <v>1.47</v>
      </c>
      <c r="DY79" s="477">
        <f>[3]Fleisch!BR63</f>
        <v>239.21210000000002</v>
      </c>
      <c r="DZ79" s="476">
        <f>[3]Fleisch!BS63</f>
        <v>3.7978000000000001</v>
      </c>
      <c r="EA79" s="476">
        <f>[3]Fleisch!BT63</f>
        <v>102.36789999999999</v>
      </c>
      <c r="EB79" s="477">
        <f>[3]Fleisch!BU63</f>
        <v>0.84060000000000001</v>
      </c>
      <c r="EC79" s="477">
        <f>[3]Fleisch!BV63</f>
        <v>57.291799999999995</v>
      </c>
      <c r="ED79" s="476">
        <f>[3]Fleisch!BW63</f>
        <v>10.8216</v>
      </c>
      <c r="EE79" s="476">
        <f>[3]Fleisch!BX63</f>
        <v>343.762</v>
      </c>
      <c r="EF79" s="477">
        <f>[3]Fleisch!BY63</f>
        <v>16.3018</v>
      </c>
      <c r="EG79" s="477">
        <f>[3]Fleisch!BZ63</f>
        <v>729.52809999999999</v>
      </c>
      <c r="EH79" s="487"/>
      <c r="EI79" s="476">
        <f>[3]Fleisch!$AK63</f>
        <v>74.106899999999996</v>
      </c>
      <c r="EJ79" s="476">
        <f>[3]Fleisch!$AP63</f>
        <v>3518.3160000000012</v>
      </c>
      <c r="EK79" s="477">
        <f>[3]Fleisch!DZ63</f>
        <v>18.106999999999999</v>
      </c>
      <c r="EL79" s="477">
        <f>[3]Fleisch!EA63</f>
        <v>1246.0125</v>
      </c>
      <c r="EM79" s="476">
        <f>[3]Fleisch!EB63</f>
        <v>3.2890000000000001</v>
      </c>
      <c r="EN79" s="476">
        <f>[3]Fleisch!EC63</f>
        <v>338.30019999999996</v>
      </c>
      <c r="EO79" s="477">
        <f>[3]Fleisch!ED63</f>
        <v>35.313900000000004</v>
      </c>
      <c r="EP79" s="477">
        <f>[3]Fleisch!EE63</f>
        <v>781.31080000000009</v>
      </c>
      <c r="EQ79" s="476">
        <f>[3]Fleisch!EF63</f>
        <v>12.77</v>
      </c>
      <c r="ER79" s="476">
        <f>[3]Fleisch!EG63</f>
        <v>650.08390000000009</v>
      </c>
      <c r="ES79" s="479"/>
      <c r="ET79" s="477">
        <f>[3]Fleisch!GR63</f>
        <v>192.5881</v>
      </c>
      <c r="EU79" s="477">
        <f>[3]Fleisch!GS63</f>
        <v>6774.9194000000016</v>
      </c>
      <c r="EV79" s="476">
        <f>[3]Fleisch!EV63</f>
        <v>6.6174999999999997</v>
      </c>
      <c r="EW79" s="476">
        <f>[3]Fleisch!EW63</f>
        <v>697.20500000000015</v>
      </c>
      <c r="EX79" s="477">
        <f>[3]Fleisch!EX63</f>
        <v>33.8992</v>
      </c>
      <c r="EY79" s="477">
        <f>[3]Fleisch!EY63</f>
        <v>1052.2429999999999</v>
      </c>
      <c r="EZ79" s="476">
        <f>[3]Fleisch!EZ63</f>
        <v>10.019699999999998</v>
      </c>
      <c r="FA79" s="476">
        <f>[3]Fleisch!FA63</f>
        <v>247.83669999999998</v>
      </c>
      <c r="FB79" s="477">
        <f>[3]Fleisch!FB63</f>
        <v>10.4964</v>
      </c>
      <c r="FC79" s="477">
        <f>[3]Fleisch!FC63</f>
        <v>610.70480000000009</v>
      </c>
      <c r="FD79" s="476">
        <f>[3]Fleisch!FD63</f>
        <v>1.0617000000000001</v>
      </c>
      <c r="FE79" s="476">
        <f>[3]Fleisch!FE63</f>
        <v>102.58100000000002</v>
      </c>
      <c r="FF79" s="477">
        <f>[3]Fleisch!FF63</f>
        <v>27.4482</v>
      </c>
      <c r="FG79" s="477">
        <f>[3]Fleisch!FG63</f>
        <v>690.39200000000005</v>
      </c>
      <c r="FH79" s="476">
        <f>[3]Fleisch!FH63</f>
        <v>21.863400000000002</v>
      </c>
      <c r="FI79" s="476">
        <f>[3]Fleisch!FI63</f>
        <v>436.80899999999997</v>
      </c>
      <c r="FJ79" s="477">
        <f>[3]Fleisch!FJ63</f>
        <v>17.625800000000002</v>
      </c>
      <c r="FK79" s="477">
        <f>[3]Fleisch!FK63</f>
        <v>185.83730000000003</v>
      </c>
      <c r="FL79" s="476">
        <f>[3]Fleisch!FL63</f>
        <v>11.067800000000002</v>
      </c>
      <c r="FM79" s="476">
        <f>[3]Fleisch!FM63</f>
        <v>369.2663</v>
      </c>
    </row>
    <row r="80" spans="1:169" x14ac:dyDescent="0.2">
      <c r="A80" s="250"/>
      <c r="B80" s="218">
        <f t="shared" si="27"/>
        <v>43617</v>
      </c>
      <c r="C80" s="621">
        <f>[3]Fleisch!$A74</f>
        <v>43313</v>
      </c>
      <c r="D80" s="466">
        <f>[3]Fleisch!D75</f>
        <v>9.4</v>
      </c>
      <c r="E80" s="466">
        <f>[3]Fleisch!E75</f>
        <v>8.7949999999999999</v>
      </c>
      <c r="F80" s="448">
        <f>[3]Fleisch!$J75</f>
        <v>11</v>
      </c>
      <c r="G80" s="448"/>
      <c r="H80" s="466">
        <f>[3]Fleisch!$L75</f>
        <v>11.5</v>
      </c>
      <c r="I80" s="466"/>
      <c r="J80" s="448"/>
      <c r="K80" s="448">
        <f>[3]Fleisch!F75</f>
        <v>15.299999999999999</v>
      </c>
      <c r="L80" s="448">
        <f>[3]Fleisch!G75</f>
        <v>14.29</v>
      </c>
      <c r="M80" s="448"/>
      <c r="N80" s="466">
        <f>[3]Fleisch!B75</f>
        <v>7.4</v>
      </c>
      <c r="O80" s="466">
        <f>[3]Fleisch!C75</f>
        <v>4.25</v>
      </c>
      <c r="P80" s="448"/>
      <c r="Q80" s="448">
        <f>[3]Fleisch!H75</f>
        <v>14.75</v>
      </c>
      <c r="R80" s="448">
        <f>[3]Fleisch!I75</f>
        <v>12.545</v>
      </c>
      <c r="S80" s="448"/>
      <c r="T80" s="448"/>
      <c r="U80" s="218">
        <f>[3]Fleisch!$A64</f>
        <v>43617</v>
      </c>
      <c r="V80" s="450" t="str">
        <f>'Gemüse Daten'!CZ79</f>
        <v>5 W 23-27/19</v>
      </c>
      <c r="W80" s="530">
        <f>[3]Fleisch!CA64</f>
        <v>46.528179190751445</v>
      </c>
      <c r="X80" s="530">
        <f>[3]Fleisch!CB64</f>
        <v>42.979374859912284</v>
      </c>
      <c r="Y80" s="531">
        <f>[3]Fleisch!CD64</f>
        <v>53.974835886214443</v>
      </c>
      <c r="Z80" s="531">
        <f>[3]Fleisch!CE64</f>
        <v>54.048363526217052</v>
      </c>
      <c r="AA80" s="530">
        <f>[3]Fleisch!CG64</f>
        <v>73.067284277395444</v>
      </c>
      <c r="AB80" s="530">
        <f>[3]Fleisch!CH64</f>
        <v>60.115064592436624</v>
      </c>
      <c r="AC80" s="532"/>
      <c r="AD80" s="531">
        <f>[3]Fleisch!CJ64</f>
        <v>58.439065195796516</v>
      </c>
      <c r="AE80" s="531">
        <f>[3]Fleisch!CK64</f>
        <v>45.989053395548645</v>
      </c>
      <c r="AF80" s="532"/>
      <c r="AG80" s="530">
        <f>[3]Fleisch!CM64</f>
        <v>54.999356155563774</v>
      </c>
      <c r="AH80" s="530">
        <f>[3]Fleisch!CN64</f>
        <v>36.314904115645454</v>
      </c>
      <c r="AI80" s="531">
        <f>[3]Fleisch!CP64</f>
        <v>61.270859056384936</v>
      </c>
      <c r="AJ80" s="531">
        <f>[3]Fleisch!CQ64</f>
        <v>48.512620382768169</v>
      </c>
      <c r="AK80" s="530">
        <f>[3]Fleisch!CS64</f>
        <v>78.837798316491998</v>
      </c>
      <c r="AL80" s="530">
        <f>[3]Fleisch!CT64</f>
        <v>60.544817207102469</v>
      </c>
      <c r="AM80" s="531">
        <f>[3]Fleisch!CV64</f>
        <v>35.336975961932893</v>
      </c>
      <c r="AN80" s="531">
        <f>[3]Fleisch!CW64</f>
        <v>31.244593144209773</v>
      </c>
      <c r="AO80" s="530">
        <f>[3]Fleisch!CY64</f>
        <v>21.265247098296154</v>
      </c>
      <c r="AP80" s="530">
        <f>[3]Fleisch!CZ64</f>
        <v>14.791803469009666</v>
      </c>
      <c r="AQ80" s="531">
        <f>[3]Fleisch!DB64</f>
        <v>27.186003210272872</v>
      </c>
      <c r="AR80" s="531">
        <f>[3]Fleisch!DC64</f>
        <v>21.908245362951281</v>
      </c>
      <c r="AS80" s="530">
        <f>[3]Fleisch!DE64</f>
        <v>30.65438950554995</v>
      </c>
      <c r="AT80" s="530">
        <f>[3]Fleisch!DF64</f>
        <v>17.424363833243095</v>
      </c>
      <c r="AU80" s="531">
        <f>[3]Fleisch!DH64</f>
        <v>56.683929028207331</v>
      </c>
      <c r="AV80" s="531">
        <f>[3]Fleisch!DI64</f>
        <v>42.382062616240695</v>
      </c>
      <c r="AW80" s="532"/>
      <c r="AX80" s="530">
        <f>[3]Fleisch!DK64</f>
        <v>17.416019500513173</v>
      </c>
      <c r="AY80" s="530">
        <f>[3]Fleisch!DL64</f>
        <v>17.16042467578108</v>
      </c>
      <c r="AZ80" s="531">
        <f>[3]Fleisch!DN64</f>
        <v>32.166762472022796</v>
      </c>
      <c r="BA80" s="531">
        <f>[3]Fleisch!DO64</f>
        <v>34.780779216178843</v>
      </c>
      <c r="BB80" s="530">
        <f>[3]Fleisch!DQ64</f>
        <v>24.745508982035929</v>
      </c>
      <c r="BC80" s="530">
        <f>[3]Fleisch!DR64</f>
        <v>20.427389073833769</v>
      </c>
      <c r="BD80" s="531">
        <f>[3]Fleisch!DT64</f>
        <v>17.338757016468961</v>
      </c>
      <c r="BE80" s="531">
        <f>[3]Fleisch!DU64</f>
        <v>16.248375923569455</v>
      </c>
      <c r="BF80" s="530">
        <f>[3]Fleisch!DW64</f>
        <v>28.651830978554379</v>
      </c>
      <c r="BG80" s="530">
        <f>[3]Fleisch!DX64</f>
        <v>22.307921752634055</v>
      </c>
      <c r="BH80" s="532"/>
      <c r="BI80" s="531">
        <f>[3]Fleisch!EJ64</f>
        <v>56.283774915921583</v>
      </c>
      <c r="BJ80" s="531">
        <f>[3]Fleisch!EK64</f>
        <v>21.127829235842256</v>
      </c>
      <c r="BK80" s="530">
        <f>[3]Fleisch!EM64</f>
        <v>19.631851604278076</v>
      </c>
      <c r="BL80" s="530">
        <f>[3]Fleisch!EN64</f>
        <v>10.896071988647218</v>
      </c>
      <c r="BM80" s="531">
        <f>[3]Fleisch!EP64</f>
        <v>18.491736599193899</v>
      </c>
      <c r="BN80" s="531">
        <f>[3]Fleisch!EQ64</f>
        <v>11.541427758026909</v>
      </c>
      <c r="BO80" s="530">
        <f>[3]Fleisch!ES64</f>
        <v>19.203958464109878</v>
      </c>
      <c r="BP80" s="530">
        <f>[3]Fleisch!ET64</f>
        <v>9.4252786993196516</v>
      </c>
      <c r="BQ80" s="531"/>
      <c r="BR80" s="531">
        <f>[3]Fleisch!FN64</f>
        <v>22.635777030224297</v>
      </c>
      <c r="BS80" s="531">
        <f>[3]Fleisch!FO64</f>
        <v>17.274420501827983</v>
      </c>
      <c r="BT80" s="530">
        <f>[3]Fleisch!FQ64</f>
        <v>20.153384883652247</v>
      </c>
      <c r="BU80" s="530">
        <f>[3]Fleisch!FR64</f>
        <v>10.806717699732461</v>
      </c>
      <c r="BV80" s="531">
        <f>[3]Fleisch!FT64</f>
        <v>72.996668699854553</v>
      </c>
      <c r="BW80" s="531">
        <f>[3]Fleisch!FU64</f>
        <v>44.685079844076192</v>
      </c>
      <c r="BX80" s="530">
        <f>[3]Fleisch!FW64</f>
        <v>53.854076769838308</v>
      </c>
      <c r="BY80" s="530">
        <f>[3]Fleisch!FX64</f>
        <v>30.938959631632361</v>
      </c>
      <c r="BZ80" s="531">
        <f>[3]Fleisch!FZ64</f>
        <v>16.128989098116946</v>
      </c>
      <c r="CA80" s="531">
        <f>[3]Fleisch!GA64</f>
        <v>19.98924609650431</v>
      </c>
      <c r="CB80" s="530">
        <f>[3]Fleisch!GC64</f>
        <v>42.416362234626526</v>
      </c>
      <c r="CC80" s="530">
        <f>[3]Fleisch!GD64</f>
        <v>27.818357750582113</v>
      </c>
      <c r="CD80" s="531">
        <f>[3]Fleisch!GF64</f>
        <v>33.628892942629278</v>
      </c>
      <c r="CE80" s="531">
        <f>[3]Fleisch!GG64</f>
        <v>24.536199532479891</v>
      </c>
      <c r="CF80" s="530">
        <f>[3]Fleisch!GI64</f>
        <v>86.116403026956732</v>
      </c>
      <c r="CG80" s="530">
        <f>[3]Fleisch!GJ64</f>
        <v>64.1290087656878</v>
      </c>
      <c r="CH80" s="531">
        <f>[3]Fleisch!GL64</f>
        <v>20.751030236046418</v>
      </c>
      <c r="CI80" s="531">
        <f>[3]Fleisch!GM64</f>
        <v>13.141830598549268</v>
      </c>
      <c r="CJ80" s="283"/>
      <c r="CK80" s="404" t="str">
        <f t="shared" si="29"/>
        <v>5 W 23-27/19</v>
      </c>
      <c r="CL80" s="467">
        <f>[3]Fleisch!GP64</f>
        <v>541.74040000000014</v>
      </c>
      <c r="CM80" s="467">
        <f>[3]Fleisch!GQ64</f>
        <v>11900.042199999994</v>
      </c>
      <c r="CN80" s="487"/>
      <c r="CO80" s="477">
        <f>[3]Fleisch!$AH64</f>
        <v>18.164000000000001</v>
      </c>
      <c r="CP80" s="477">
        <f>[3]Fleisch!$AM64</f>
        <v>282.33050000000003</v>
      </c>
      <c r="CQ80" s="476">
        <f>[3]Fleisch!AS64</f>
        <v>1.1072</v>
      </c>
      <c r="CR80" s="476">
        <f>[3]Fleisch!AT64</f>
        <v>23.645900000000001</v>
      </c>
      <c r="CS80" s="477">
        <f>[3]Fleisch!AU64</f>
        <v>0.91400000000000003</v>
      </c>
      <c r="CT80" s="477">
        <f>[3]Fleisch!AV64</f>
        <v>18.817900000000002</v>
      </c>
      <c r="CU80" s="476">
        <f>[3]Fleisch!AW64</f>
        <v>5.6669999999999998</v>
      </c>
      <c r="CV80" s="476">
        <f>[3]Fleisch!AX64</f>
        <v>63.072400000000002</v>
      </c>
      <c r="CW80" s="487"/>
      <c r="CX80" s="477">
        <f>[3]Fleisch!AL64</f>
        <v>9.8081000000000014</v>
      </c>
      <c r="CY80" s="477">
        <f>[3]Fleisch!AQ64</f>
        <v>319.84479999999996</v>
      </c>
      <c r="CZ80" s="476">
        <f>[3]Fleisch!AY64</f>
        <v>1.9127000000000001</v>
      </c>
      <c r="DA80" s="476">
        <f>[3]Fleisch!AZ64</f>
        <v>59.963800000000006</v>
      </c>
      <c r="DB80" s="487"/>
      <c r="DC80" s="477">
        <f>[3]Fleisch!$AI64</f>
        <v>235.49140000000003</v>
      </c>
      <c r="DD80" s="477">
        <f>[3]Fleisch!$AN64</f>
        <v>2234.8558999999996</v>
      </c>
      <c r="DE80" s="476">
        <f>[3]Fleisch!BA64</f>
        <v>7.2999000000000001</v>
      </c>
      <c r="DF80" s="476">
        <f>[3]Fleisch!BB64</f>
        <v>126.663</v>
      </c>
      <c r="DG80" s="477">
        <f>[3]Fleisch!BC64</f>
        <v>10.690799999999999</v>
      </c>
      <c r="DH80" s="477">
        <f>[3]Fleisch!BD64</f>
        <v>147.35290000000001</v>
      </c>
      <c r="DI80" s="476">
        <f>[3]Fleisch!BE64</f>
        <v>5.3341000000000003</v>
      </c>
      <c r="DJ80" s="476">
        <f>[3]Fleisch!BF64</f>
        <v>72.160899999999998</v>
      </c>
      <c r="DK80" s="477">
        <f>[3]Fleisch!BG64</f>
        <v>12.189</v>
      </c>
      <c r="DL80" s="477">
        <f>[3]Fleisch!BH64</f>
        <v>54.412400000000005</v>
      </c>
      <c r="DM80" s="476">
        <f>[3]Fleisch!BI64</f>
        <v>149.67930000000001</v>
      </c>
      <c r="DN80" s="476">
        <f>[3]Fleisch!BJ64</f>
        <v>1120.6253000000002</v>
      </c>
      <c r="DO80" s="477">
        <f>[3]Fleisch!BK64</f>
        <v>6.23</v>
      </c>
      <c r="DP80" s="477">
        <f>[3]Fleisch!BL64</f>
        <v>91.043899999999994</v>
      </c>
      <c r="DQ80" s="476">
        <f>[3]Fleisch!BM64</f>
        <v>1.982</v>
      </c>
      <c r="DR80" s="476">
        <f>[3]Fleisch!BN64</f>
        <v>64.644999999999996</v>
      </c>
      <c r="DS80" s="477">
        <f>[3]Fleisch!BO64</f>
        <v>17.2012</v>
      </c>
      <c r="DT80" s="477">
        <f>[3]Fleisch!BP64</f>
        <v>294.16330000000005</v>
      </c>
      <c r="DU80" s="487"/>
      <c r="DV80" s="476">
        <f>[3]Fleisch!$AJ64</f>
        <v>91.446099999999987</v>
      </c>
      <c r="DW80" s="476">
        <f>[3]Fleisch!$AO64</f>
        <v>2804.7817999999997</v>
      </c>
      <c r="DX80" s="477">
        <f>[3]Fleisch!BQ64</f>
        <v>11.692</v>
      </c>
      <c r="DY80" s="477">
        <f>[3]Fleisch!BR64</f>
        <v>374.4692</v>
      </c>
      <c r="DZ80" s="476">
        <f>[3]Fleisch!BS64</f>
        <v>8.1763000000000012</v>
      </c>
      <c r="EA80" s="476">
        <f>[3]Fleisch!BT64</f>
        <v>135.50540000000001</v>
      </c>
      <c r="EB80" s="477">
        <f>[3]Fleisch!BU64</f>
        <v>1.002</v>
      </c>
      <c r="EC80" s="477">
        <f>[3]Fleisch!BV64</f>
        <v>69.510199999999998</v>
      </c>
      <c r="ED80" s="476">
        <f>[3]Fleisch!BW64</f>
        <v>23.747700000000002</v>
      </c>
      <c r="EE80" s="476">
        <f>[3]Fleisch!BX64</f>
        <v>385.54220000000004</v>
      </c>
      <c r="EF80" s="477">
        <f>[3]Fleisch!BY64</f>
        <v>22.960400000000003</v>
      </c>
      <c r="EG80" s="477">
        <f>[3]Fleisch!BZ64</f>
        <v>969.53040000000021</v>
      </c>
      <c r="EH80" s="487"/>
      <c r="EI80" s="476">
        <f>[3]Fleisch!$AK64</f>
        <v>128.7629</v>
      </c>
      <c r="EJ80" s="476">
        <f>[3]Fleisch!$AP64</f>
        <v>5120.0233000000007</v>
      </c>
      <c r="EK80" s="477">
        <f>[3]Fleisch!DZ64</f>
        <v>24.382000000000001</v>
      </c>
      <c r="EL80" s="477">
        <f>[3]Fleisch!EA64</f>
        <v>1869.3431</v>
      </c>
      <c r="EM80" s="476">
        <f>[3]Fleisch!EB64</f>
        <v>5.984</v>
      </c>
      <c r="EN80" s="476">
        <f>[3]Fleisch!EC64</f>
        <v>398.35169999999994</v>
      </c>
      <c r="EO80" s="477">
        <f>[3]Fleisch!ED64</f>
        <v>64.979300000000009</v>
      </c>
      <c r="EP80" s="477">
        <f>[3]Fleisch!EE64</f>
        <v>1165.1246000000001</v>
      </c>
      <c r="EQ80" s="476">
        <f>[3]Fleisch!EF64</f>
        <v>26.444599999999998</v>
      </c>
      <c r="ER80" s="476">
        <f>[3]Fleisch!EG64</f>
        <v>969.78169999999989</v>
      </c>
      <c r="ES80" s="479"/>
      <c r="ET80" s="477">
        <f>[3]Fleisch!GR64</f>
        <v>261.9067</v>
      </c>
      <c r="EU80" s="477">
        <f>[3]Fleisch!GS64</f>
        <v>9205.7451999999994</v>
      </c>
      <c r="EV80" s="476">
        <f>[3]Fleisch!EV64</f>
        <v>11.623100000000001</v>
      </c>
      <c r="EW80" s="476">
        <f>[3]Fleisch!EW64</f>
        <v>961.7718000000001</v>
      </c>
      <c r="EX80" s="477">
        <f>[3]Fleisch!EX64</f>
        <v>38.939300000000003</v>
      </c>
      <c r="EY80" s="477">
        <f>[3]Fleisch!EY64</f>
        <v>1485.3507</v>
      </c>
      <c r="EZ80" s="476">
        <f>[3]Fleisch!EZ64</f>
        <v>10.656499999999999</v>
      </c>
      <c r="FA80" s="476">
        <f>[3]Fleisch!FA64</f>
        <v>386.52209999999997</v>
      </c>
      <c r="FB80" s="477">
        <f>[3]Fleisch!FB64</f>
        <v>14.206099999999999</v>
      </c>
      <c r="FC80" s="477">
        <f>[3]Fleisch!FC64</f>
        <v>788.8205999999999</v>
      </c>
      <c r="FD80" s="476">
        <f>[3]Fleisch!FD64</f>
        <v>6.0540000000000003</v>
      </c>
      <c r="FE80" s="476">
        <f>[3]Fleisch!FE64</f>
        <v>115.0187</v>
      </c>
      <c r="FF80" s="477">
        <f>[3]Fleisch!FF64</f>
        <v>36.707699999999996</v>
      </c>
      <c r="FG80" s="477">
        <f>[3]Fleisch!FG64</f>
        <v>960.07950000000005</v>
      </c>
      <c r="FH80" s="476">
        <f>[3]Fleisch!FH64</f>
        <v>30.205300000000001</v>
      </c>
      <c r="FI80" s="476">
        <f>[3]Fleisch!FI64</f>
        <v>507.87120000000004</v>
      </c>
      <c r="FJ80" s="477">
        <f>[3]Fleisch!FJ64</f>
        <v>20.918700000000001</v>
      </c>
      <c r="FK80" s="477">
        <f>[3]Fleisch!FK64</f>
        <v>263.91539999999998</v>
      </c>
      <c r="FL80" s="476">
        <f>[3]Fleisch!FL64</f>
        <v>12.667</v>
      </c>
      <c r="FM80" s="476">
        <f>[3]Fleisch!FM64</f>
        <v>506.99920000000003</v>
      </c>
    </row>
    <row r="81" spans="1:169" x14ac:dyDescent="0.2">
      <c r="A81" s="250"/>
      <c r="B81" s="218">
        <f t="shared" si="27"/>
        <v>43586</v>
      </c>
      <c r="C81" s="621">
        <f>[3]Fleisch!$A75</f>
        <v>43282</v>
      </c>
      <c r="D81" s="466">
        <f>[3]Fleisch!D76</f>
        <v>9.4</v>
      </c>
      <c r="E81" s="466">
        <f>[3]Fleisch!E76</f>
        <v>8.4779999999999998</v>
      </c>
      <c r="F81" s="448">
        <f>[3]Fleisch!$J76</f>
        <v>10.66</v>
      </c>
      <c r="G81" s="448"/>
      <c r="H81" s="466">
        <f>[3]Fleisch!$L76</f>
        <v>11.32</v>
      </c>
      <c r="I81" s="466"/>
      <c r="J81" s="448"/>
      <c r="K81" s="448">
        <f>[3]Fleisch!F76</f>
        <v>14.5</v>
      </c>
      <c r="L81" s="448">
        <f>[3]Fleisch!G76</f>
        <v>14.12</v>
      </c>
      <c r="M81" s="448"/>
      <c r="N81" s="466">
        <f>[3]Fleisch!B76</f>
        <v>7.4</v>
      </c>
      <c r="O81" s="466">
        <f>[3]Fleisch!C76</f>
        <v>4.4499998092651403</v>
      </c>
      <c r="P81" s="448"/>
      <c r="Q81" s="448">
        <f>[3]Fleisch!H76</f>
        <v>14.1</v>
      </c>
      <c r="R81" s="448">
        <f>[3]Fleisch!I76</f>
        <v>12.084</v>
      </c>
      <c r="S81" s="448"/>
      <c r="T81" s="448"/>
      <c r="U81" s="218">
        <f>[3]Fleisch!$A65</f>
        <v>43586</v>
      </c>
      <c r="V81" s="450" t="str">
        <f>'Gemüse Daten'!CZ80</f>
        <v>4 W 19-22/19</v>
      </c>
      <c r="W81" s="530">
        <f>[3]Fleisch!CA65</f>
        <v>39.615508829794543</v>
      </c>
      <c r="X81" s="530">
        <f>[3]Fleisch!CB65</f>
        <v>46.796150319940267</v>
      </c>
      <c r="Y81" s="531">
        <f>[3]Fleisch!CD65</f>
        <v>52.476377952755904</v>
      </c>
      <c r="Z81" s="531">
        <f>[3]Fleisch!CE65</f>
        <v>51.355705914335772</v>
      </c>
      <c r="AA81" s="530">
        <f>[3]Fleisch!CG65</f>
        <v>65.382116898849176</v>
      </c>
      <c r="AB81" s="530">
        <f>[3]Fleisch!CH65</f>
        <v>66.655562752730901</v>
      </c>
      <c r="AC81" s="532"/>
      <c r="AD81" s="531">
        <f>[3]Fleisch!CJ65</f>
        <v>65.107553204090493</v>
      </c>
      <c r="AE81" s="531">
        <f>[3]Fleisch!CK65</f>
        <v>36.586505611157008</v>
      </c>
      <c r="AF81" s="532"/>
      <c r="AG81" s="530">
        <f>[3]Fleisch!CM65</f>
        <v>51.481311098332377</v>
      </c>
      <c r="AH81" s="530">
        <f>[3]Fleisch!CN65</f>
        <v>41.737425415856052</v>
      </c>
      <c r="AI81" s="531">
        <f>[3]Fleisch!CP65</f>
        <v>60.766443198177882</v>
      </c>
      <c r="AJ81" s="531">
        <f>[3]Fleisch!CQ65</f>
        <v>49.736654033567945</v>
      </c>
      <c r="AK81" s="530">
        <f>[3]Fleisch!CS65</f>
        <v>78.756869620656673</v>
      </c>
      <c r="AL81" s="530">
        <f>[3]Fleisch!CT65</f>
        <v>48.959713758580072</v>
      </c>
      <c r="AM81" s="531">
        <f>[3]Fleisch!CV65</f>
        <v>32.157448459321657</v>
      </c>
      <c r="AN81" s="531">
        <f>[3]Fleisch!CW65</f>
        <v>35.490121664246729</v>
      </c>
      <c r="AO81" s="530">
        <f>[3]Fleisch!CY65</f>
        <v>23.171939959526551</v>
      </c>
      <c r="AP81" s="530">
        <f>[3]Fleisch!CZ65</f>
        <v>14.898569305142775</v>
      </c>
      <c r="AQ81" s="531">
        <f>[3]Fleisch!DB65</f>
        <v>25.489020633921768</v>
      </c>
      <c r="AR81" s="531">
        <f>[3]Fleisch!DC65</f>
        <v>22.833909536965979</v>
      </c>
      <c r="AS81" s="530">
        <f>[3]Fleisch!DE65</f>
        <v>29.513002364066192</v>
      </c>
      <c r="AT81" s="530">
        <f>[3]Fleisch!DF65</f>
        <v>19.860729680487047</v>
      </c>
      <c r="AU81" s="531">
        <f>[3]Fleisch!DH65</f>
        <v>55.61327393121968</v>
      </c>
      <c r="AV81" s="531">
        <f>[3]Fleisch!DI65</f>
        <v>41.827346379489043</v>
      </c>
      <c r="AW81" s="532"/>
      <c r="AX81" s="530">
        <f>[3]Fleisch!DK65</f>
        <v>18.38075013336616</v>
      </c>
      <c r="AY81" s="530">
        <f>[3]Fleisch!DL65</f>
        <v>18.707898306667659</v>
      </c>
      <c r="AZ81" s="531">
        <f>[3]Fleisch!DN65</f>
        <v>46.606853685508369</v>
      </c>
      <c r="BA81" s="531">
        <f>[3]Fleisch!DO65</f>
        <v>38.026351010672066</v>
      </c>
      <c r="BB81" s="530">
        <f>[3]Fleisch!DQ65</f>
        <v>26.371610290162323</v>
      </c>
      <c r="BC81" s="530">
        <f>[3]Fleisch!DR65</f>
        <v>20.826137230497451</v>
      </c>
      <c r="BD81" s="531">
        <f>[3]Fleisch!DT65</f>
        <v>17.575530525226135</v>
      </c>
      <c r="BE81" s="531">
        <f>[3]Fleisch!DU65</f>
        <v>15.487929344304476</v>
      </c>
      <c r="BF81" s="530">
        <f>[3]Fleisch!DW65</f>
        <v>27.771116575065083</v>
      </c>
      <c r="BG81" s="530">
        <f>[3]Fleisch!DX65</f>
        <v>21.252561301108035</v>
      </c>
      <c r="BH81" s="532"/>
      <c r="BI81" s="531">
        <f>[3]Fleisch!EJ65</f>
        <v>57.057711302384647</v>
      </c>
      <c r="BJ81" s="531">
        <f>[3]Fleisch!EK65</f>
        <v>22.251418046463069</v>
      </c>
      <c r="BK81" s="530">
        <f>[3]Fleisch!EM65</f>
        <v>18.695576343745046</v>
      </c>
      <c r="BL81" s="530">
        <f>[3]Fleisch!EN65</f>
        <v>9.3702369168368218</v>
      </c>
      <c r="BM81" s="531">
        <f>[3]Fleisch!EP65</f>
        <v>23.084448361040874</v>
      </c>
      <c r="BN81" s="531">
        <f>[3]Fleisch!EQ65</f>
        <v>11.553643698418858</v>
      </c>
      <c r="BO81" s="530">
        <f>[3]Fleisch!ES65</f>
        <v>19.218280147284442</v>
      </c>
      <c r="BP81" s="530">
        <f>[3]Fleisch!ET65</f>
        <v>9.4438184264278728</v>
      </c>
      <c r="BQ81" s="531"/>
      <c r="BR81" s="531">
        <f>[3]Fleisch!FN65</f>
        <v>26.20778675254439</v>
      </c>
      <c r="BS81" s="531">
        <f>[3]Fleisch!FO65</f>
        <v>17.437550422742952</v>
      </c>
      <c r="BT81" s="530">
        <f>[3]Fleisch!FQ65</f>
        <v>18.780279721287496</v>
      </c>
      <c r="BU81" s="530">
        <f>[3]Fleisch!FR65</f>
        <v>10.861675675620157</v>
      </c>
      <c r="BV81" s="531">
        <f>[3]Fleisch!FT65</f>
        <v>67.230473042759769</v>
      </c>
      <c r="BW81" s="531">
        <f>[3]Fleisch!FU65</f>
        <v>51.107951145553812</v>
      </c>
      <c r="BX81" s="530">
        <f>[3]Fleisch!FW65</f>
        <v>50.69198890017411</v>
      </c>
      <c r="BY81" s="530">
        <f>[3]Fleisch!FX65</f>
        <v>30.442269353078629</v>
      </c>
      <c r="BZ81" s="531">
        <f>[3]Fleisch!FZ65</f>
        <v>17.588920760129078</v>
      </c>
      <c r="CA81" s="531">
        <f>[3]Fleisch!GA65</f>
        <v>20.448293027555067</v>
      </c>
      <c r="CB81" s="530">
        <f>[3]Fleisch!GC65</f>
        <v>44.539916826817048</v>
      </c>
      <c r="CC81" s="530">
        <f>[3]Fleisch!GD65</f>
        <v>27.58138087100853</v>
      </c>
      <c r="CD81" s="531">
        <f>[3]Fleisch!GF65</f>
        <v>35.75878609677315</v>
      </c>
      <c r="CE81" s="531">
        <f>[3]Fleisch!GG65</f>
        <v>23.840545846665833</v>
      </c>
      <c r="CF81" s="530">
        <f>[3]Fleisch!GI65</f>
        <v>85.597214640632629</v>
      </c>
      <c r="CG81" s="530">
        <f>[3]Fleisch!GJ65</f>
        <v>63.83576563676656</v>
      </c>
      <c r="CH81" s="531">
        <f>[3]Fleisch!GL65</f>
        <v>21.55131231473996</v>
      </c>
      <c r="CI81" s="531">
        <f>[3]Fleisch!GM65</f>
        <v>13.346485857635104</v>
      </c>
      <c r="CJ81" s="283"/>
      <c r="CK81" s="404" t="str">
        <f t="shared" si="29"/>
        <v>4 W 19-22/19</v>
      </c>
      <c r="CL81" s="467">
        <f>[3]Fleisch!GP65</f>
        <v>524.62549999999999</v>
      </c>
      <c r="CM81" s="467">
        <f>[3]Fleisch!GQ65</f>
        <v>9515.591800000002</v>
      </c>
      <c r="CN81" s="487"/>
      <c r="CO81" s="477">
        <f>[3]Fleisch!$AH65</f>
        <v>24.674700000000005</v>
      </c>
      <c r="CP81" s="477">
        <f>[3]Fleisch!$AM65</f>
        <v>272.01100000000002</v>
      </c>
      <c r="CQ81" s="476">
        <f>[3]Fleisch!AS65</f>
        <v>2.9106000000000001</v>
      </c>
      <c r="CR81" s="476">
        <f>[3]Fleisch!AT65</f>
        <v>21.1602</v>
      </c>
      <c r="CS81" s="477">
        <f>[3]Fleisch!AU65</f>
        <v>0.76200000000000001</v>
      </c>
      <c r="CT81" s="477">
        <f>[3]Fleisch!AV65</f>
        <v>16.553000000000001</v>
      </c>
      <c r="CU81" s="476">
        <f>[3]Fleisch!AW65</f>
        <v>3.9624000000000001</v>
      </c>
      <c r="CV81" s="476">
        <f>[3]Fleisch!AX65</f>
        <v>47.703900000000004</v>
      </c>
      <c r="CW81" s="487"/>
      <c r="CX81" s="477">
        <f>[3]Fleisch!AL65</f>
        <v>12.012500000000001</v>
      </c>
      <c r="CY81" s="477">
        <f>[3]Fleisch!AQ65</f>
        <v>223.99680000000004</v>
      </c>
      <c r="CZ81" s="476">
        <f>[3]Fleisch!AY65</f>
        <v>2.5326999999999997</v>
      </c>
      <c r="DA81" s="476">
        <f>[3]Fleisch!AZ65</f>
        <v>91.264600000000002</v>
      </c>
      <c r="DB81" s="487"/>
      <c r="DC81" s="477">
        <f>[3]Fleisch!$AI65</f>
        <v>248.9128</v>
      </c>
      <c r="DD81" s="477">
        <f>[3]Fleisch!$AN65</f>
        <v>1855.2634000000003</v>
      </c>
      <c r="DE81" s="476">
        <f>[3]Fleisch!BA65</f>
        <v>5.2170000000000005</v>
      </c>
      <c r="DF81" s="476">
        <f>[3]Fleisch!BB65</f>
        <v>85.943200000000004</v>
      </c>
      <c r="DG81" s="477">
        <f>[3]Fleisch!BC65</f>
        <v>9.3078000000000003</v>
      </c>
      <c r="DH81" s="477">
        <f>[3]Fleisch!BD65</f>
        <v>107.126</v>
      </c>
      <c r="DI81" s="476">
        <f>[3]Fleisch!BE65</f>
        <v>6.274</v>
      </c>
      <c r="DJ81" s="476">
        <f>[3]Fleisch!BF65</f>
        <v>71.925300000000007</v>
      </c>
      <c r="DK81" s="477">
        <f>[3]Fleisch!BG65</f>
        <v>14.435200000000002</v>
      </c>
      <c r="DL81" s="477">
        <f>[3]Fleisch!BH65</f>
        <v>39.945999999999998</v>
      </c>
      <c r="DM81" s="476">
        <f>[3]Fleisch!BI65</f>
        <v>171.71749999999997</v>
      </c>
      <c r="DN81" s="476">
        <f>[3]Fleisch!BJ65</f>
        <v>1005.6512000000001</v>
      </c>
      <c r="DO81" s="477">
        <f>[3]Fleisch!BK65</f>
        <v>12.077200000000001</v>
      </c>
      <c r="DP81" s="477">
        <f>[3]Fleisch!BL65</f>
        <v>89.002100000000013</v>
      </c>
      <c r="DQ81" s="476">
        <f>[3]Fleisch!BM65</f>
        <v>2.1150000000000002</v>
      </c>
      <c r="DR81" s="476">
        <f>[3]Fleisch!BN65</f>
        <v>45.006</v>
      </c>
      <c r="DS81" s="477">
        <f>[3]Fleisch!BO65</f>
        <v>16.3855</v>
      </c>
      <c r="DT81" s="477">
        <f>[3]Fleisch!BP65</f>
        <v>212.0778</v>
      </c>
      <c r="DU81" s="487"/>
      <c r="DV81" s="476">
        <f>[3]Fleisch!$AJ65</f>
        <v>72.789600000000007</v>
      </c>
      <c r="DW81" s="476">
        <f>[3]Fleisch!$AO65</f>
        <v>2172.7122999999997</v>
      </c>
      <c r="DX81" s="477">
        <f>[3]Fleisch!BQ65</f>
        <v>14.6214</v>
      </c>
      <c r="DY81" s="477">
        <f>[3]Fleisch!BR65</f>
        <v>254.8407</v>
      </c>
      <c r="DZ81" s="476">
        <f>[3]Fleisch!BS65</f>
        <v>7.8673000000000002</v>
      </c>
      <c r="EA81" s="476">
        <f>[3]Fleisch!BT65</f>
        <v>119.39579999999999</v>
      </c>
      <c r="EB81" s="477">
        <f>[3]Fleisch!BU65</f>
        <v>3.1603000000000003</v>
      </c>
      <c r="EC81" s="477">
        <f>[3]Fleisch!BV65</f>
        <v>62.267499999999998</v>
      </c>
      <c r="ED81" s="476">
        <f>[3]Fleisch!BW65</f>
        <v>16.229200000000002</v>
      </c>
      <c r="EE81" s="476">
        <f>[3]Fleisch!BX65</f>
        <v>335.81439999999998</v>
      </c>
      <c r="EF81" s="477">
        <f>[3]Fleisch!BY65</f>
        <v>17.976400000000002</v>
      </c>
      <c r="EG81" s="477">
        <f>[3]Fleisch!BZ65</f>
        <v>774.45990000000006</v>
      </c>
      <c r="EH81" s="487"/>
      <c r="EI81" s="476">
        <f>[3]Fleisch!$AK65</f>
        <v>111.24169999999999</v>
      </c>
      <c r="EJ81" s="476">
        <f>[3]Fleisch!$AP65</f>
        <v>4078.2641000000003</v>
      </c>
      <c r="EK81" s="477">
        <f>[3]Fleisch!DZ65</f>
        <v>21.260999999999999</v>
      </c>
      <c r="EL81" s="477">
        <f>[3]Fleisch!EA65</f>
        <v>1500.2152999999998</v>
      </c>
      <c r="EM81" s="476">
        <f>[3]Fleisch!EB65</f>
        <v>6.3070000000000004</v>
      </c>
      <c r="EN81" s="476">
        <f>[3]Fleisch!EC65</f>
        <v>362.17349999999999</v>
      </c>
      <c r="EO81" s="477">
        <f>[3]Fleisch!ED65</f>
        <v>51.291699999999999</v>
      </c>
      <c r="EP81" s="477">
        <f>[3]Fleisch!EE65</f>
        <v>870.49740000000008</v>
      </c>
      <c r="EQ81" s="476">
        <f>[3]Fleisch!EF65</f>
        <v>26.071999999999999</v>
      </c>
      <c r="ER81" s="476">
        <f>[3]Fleisch!EG65</f>
        <v>757.27319999999997</v>
      </c>
      <c r="ES81" s="479"/>
      <c r="ET81" s="477">
        <f>[3]Fleisch!GR65</f>
        <v>212.86010000000005</v>
      </c>
      <c r="EU81" s="477">
        <f>[3]Fleisch!GS65</f>
        <v>6735.4518999999918</v>
      </c>
      <c r="EV81" s="476">
        <f>[3]Fleisch!EV65</f>
        <v>11.427100000000001</v>
      </c>
      <c r="EW81" s="476">
        <f>[3]Fleisch!EW65</f>
        <v>751.76890000000003</v>
      </c>
      <c r="EX81" s="477">
        <f>[3]Fleisch!EX65</f>
        <v>27.7562</v>
      </c>
      <c r="EY81" s="477">
        <f>[3]Fleisch!EY65</f>
        <v>876.2949000000001</v>
      </c>
      <c r="EZ81" s="476">
        <f>[3]Fleisch!EZ65</f>
        <v>12.102500000000001</v>
      </c>
      <c r="FA81" s="476">
        <f>[3]Fleisch!FA65</f>
        <v>245.1609</v>
      </c>
      <c r="FB81" s="477">
        <f>[3]Fleisch!FB65</f>
        <v>11.027200000000001</v>
      </c>
      <c r="FC81" s="477">
        <f>[3]Fleisch!FC65</f>
        <v>683.07219999999995</v>
      </c>
      <c r="FD81" s="476">
        <f>[3]Fleisch!FD65</f>
        <v>2.2311999999999999</v>
      </c>
      <c r="FE81" s="476">
        <f>[3]Fleisch!FE65</f>
        <v>98.232399999999998</v>
      </c>
      <c r="FF81" s="477">
        <f>[3]Fleisch!FF65</f>
        <v>31.741</v>
      </c>
      <c r="FG81" s="477">
        <f>[3]Fleisch!FG65</f>
        <v>840.57960000000003</v>
      </c>
      <c r="FH81" s="476">
        <f>[3]Fleisch!FH65</f>
        <v>27.956100000000003</v>
      </c>
      <c r="FI81" s="476">
        <f>[3]Fleisch!FI65</f>
        <v>467.43530000000004</v>
      </c>
      <c r="FJ81" s="477">
        <f>[3]Fleisch!FJ65</f>
        <v>21.433500000000006</v>
      </c>
      <c r="FK81" s="477">
        <f>[3]Fleisch!FK65</f>
        <v>195.33610000000002</v>
      </c>
      <c r="FL81" s="476">
        <f>[3]Fleisch!FL65</f>
        <v>9.2774999999999999</v>
      </c>
      <c r="FM81" s="476">
        <f>[3]Fleisch!FM65</f>
        <v>396.17489999999998</v>
      </c>
    </row>
    <row r="82" spans="1:169" x14ac:dyDescent="0.2">
      <c r="A82" s="250"/>
      <c r="B82" s="218">
        <f t="shared" si="27"/>
        <v>43556</v>
      </c>
      <c r="C82" s="621">
        <f>[3]Fleisch!$A76</f>
        <v>43252</v>
      </c>
      <c r="D82" s="466">
        <f>[3]Fleisch!D77</f>
        <v>9.4</v>
      </c>
      <c r="E82" s="466">
        <f>[3]Fleisch!E77</f>
        <v>8.2475000000000005</v>
      </c>
      <c r="F82" s="448">
        <f>[3]Fleisch!$J77</f>
        <v>10.4</v>
      </c>
      <c r="G82" s="448"/>
      <c r="H82" s="466">
        <f>[3]Fleisch!$L77</f>
        <v>11.3</v>
      </c>
      <c r="I82" s="466"/>
      <c r="J82" s="448"/>
      <c r="K82" s="448">
        <f>[3]Fleisch!F77</f>
        <v>14.6</v>
      </c>
      <c r="L82" s="448">
        <f>[3]Fleisch!G77</f>
        <v>13.414999999999999</v>
      </c>
      <c r="M82" s="448"/>
      <c r="N82" s="466">
        <f>[3]Fleisch!B77</f>
        <v>7.4</v>
      </c>
      <c r="O82" s="466">
        <f>[3]Fleisch!C77</f>
        <v>4.3749998807907122</v>
      </c>
      <c r="P82" s="448"/>
      <c r="Q82" s="448">
        <f>[3]Fleisch!H77</f>
        <v>13.350000000000001</v>
      </c>
      <c r="R82" s="448">
        <f>[3]Fleisch!I77</f>
        <v>11.18</v>
      </c>
      <c r="S82" s="448"/>
      <c r="T82" s="448"/>
      <c r="U82" s="218">
        <f>[3]Fleisch!$A66</f>
        <v>43556</v>
      </c>
      <c r="V82" s="450" t="str">
        <f>'Gemüse Daten'!CZ81</f>
        <v>4 W 15-18/19</v>
      </c>
      <c r="W82" s="530">
        <f>[3]Fleisch!CA66</f>
        <v>29.05862748437006</v>
      </c>
      <c r="X82" s="530">
        <f>[3]Fleisch!CB66</f>
        <v>44.538856349254274</v>
      </c>
      <c r="Y82" s="531">
        <f>[3]Fleisch!CD66</f>
        <v>51.399209486166008</v>
      </c>
      <c r="Z82" s="531">
        <f>[3]Fleisch!CE66</f>
        <v>52.668641305915266</v>
      </c>
      <c r="AA82" s="530">
        <f>[3]Fleisch!CG66</f>
        <v>57.400466931747708</v>
      </c>
      <c r="AB82" s="530">
        <f>[3]Fleisch!CH66</f>
        <v>59.555073564988092</v>
      </c>
      <c r="AC82" s="532"/>
      <c r="AD82" s="531">
        <f>[3]Fleisch!CJ66</f>
        <v>35.096637973038817</v>
      </c>
      <c r="AE82" s="531">
        <f>[3]Fleisch!CK66</f>
        <v>45.264744016539929</v>
      </c>
      <c r="AF82" s="532"/>
      <c r="AG82" s="530">
        <f>[3]Fleisch!CM66</f>
        <v>36.683732009499558</v>
      </c>
      <c r="AH82" s="530">
        <f>[3]Fleisch!CN66</f>
        <v>38.249785184101796</v>
      </c>
      <c r="AI82" s="531">
        <f>[3]Fleisch!CP66</f>
        <v>67.973472262104991</v>
      </c>
      <c r="AJ82" s="531">
        <f>[3]Fleisch!CQ66</f>
        <v>48.945069961903243</v>
      </c>
      <c r="AK82" s="530">
        <f>[3]Fleisch!CS66</f>
        <v>69.345619301756727</v>
      </c>
      <c r="AL82" s="530">
        <f>[3]Fleisch!CT66</f>
        <v>54.676384659434831</v>
      </c>
      <c r="AM82" s="531">
        <f>[3]Fleisch!CV66</f>
        <v>37.298704151109156</v>
      </c>
      <c r="AN82" s="531">
        <f>[3]Fleisch!CW66</f>
        <v>33.955688871859437</v>
      </c>
      <c r="AO82" s="530">
        <f>[3]Fleisch!CY66</f>
        <v>23.35643613317562</v>
      </c>
      <c r="AP82" s="530">
        <f>[3]Fleisch!CZ66</f>
        <v>14.990655442328476</v>
      </c>
      <c r="AQ82" s="531">
        <f>[3]Fleisch!DB66</f>
        <v>28.59019649482218</v>
      </c>
      <c r="AR82" s="531">
        <f>[3]Fleisch!DC66</f>
        <v>23.42305681411673</v>
      </c>
      <c r="AS82" s="530">
        <f>[3]Fleisch!DE66</f>
        <v>29.339285714285715</v>
      </c>
      <c r="AT82" s="530">
        <f>[3]Fleisch!DF66</f>
        <v>19.453807740324596</v>
      </c>
      <c r="AU82" s="531">
        <f>[3]Fleisch!DH66</f>
        <v>52.552817282507512</v>
      </c>
      <c r="AV82" s="531">
        <f>[3]Fleisch!DI66</f>
        <v>40.999045956669562</v>
      </c>
      <c r="AW82" s="532"/>
      <c r="AX82" s="530">
        <f>[3]Fleisch!DK66</f>
        <v>25.45353064891054</v>
      </c>
      <c r="AY82" s="530">
        <f>[3]Fleisch!DL66</f>
        <v>18.276052908015579</v>
      </c>
      <c r="AZ82" s="531">
        <f>[3]Fleisch!DN66</f>
        <v>50.098978026489206</v>
      </c>
      <c r="BA82" s="531">
        <f>[3]Fleisch!DO66</f>
        <v>34.062850733480218</v>
      </c>
      <c r="BB82" s="530">
        <f>[3]Fleisch!DQ66</f>
        <v>13.839824222494212</v>
      </c>
      <c r="BC82" s="530">
        <f>[3]Fleisch!DR66</f>
        <v>18.55433878694296</v>
      </c>
      <c r="BD82" s="531">
        <f>[3]Fleisch!DT66</f>
        <v>21.94513201320132</v>
      </c>
      <c r="BE82" s="531">
        <f>[3]Fleisch!DU66</f>
        <v>15.80129602050282</v>
      </c>
      <c r="BF82" s="530">
        <f>[3]Fleisch!DW66</f>
        <v>30.095847159530692</v>
      </c>
      <c r="BG82" s="530">
        <f>[3]Fleisch!DX66</f>
        <v>22.425927283795303</v>
      </c>
      <c r="BH82" s="532"/>
      <c r="BI82" s="531">
        <f>[3]Fleisch!EJ66</f>
        <v>56.447693637796874</v>
      </c>
      <c r="BJ82" s="531">
        <f>[3]Fleisch!EK66</f>
        <v>22.794217782023416</v>
      </c>
      <c r="BK82" s="530">
        <f>[3]Fleisch!EM66</f>
        <v>21.233873040349525</v>
      </c>
      <c r="BL82" s="530">
        <f>[3]Fleisch!EN66</f>
        <v>9.6138115821620875</v>
      </c>
      <c r="BM82" s="531">
        <f>[3]Fleisch!EP66</f>
        <v>19.79078864883606</v>
      </c>
      <c r="BN82" s="531">
        <f>[3]Fleisch!EQ66</f>
        <v>10.967955295684604</v>
      </c>
      <c r="BO82" s="530">
        <f>[3]Fleisch!ES66</f>
        <v>22.144007731958762</v>
      </c>
      <c r="BP82" s="530">
        <f>[3]Fleisch!ET66</f>
        <v>9.1744665926130686</v>
      </c>
      <c r="BQ82" s="531"/>
      <c r="BR82" s="531">
        <f>[3]Fleisch!FN66</f>
        <v>25.075046591193566</v>
      </c>
      <c r="BS82" s="531">
        <f>[3]Fleisch!FO66</f>
        <v>17.697123253309179</v>
      </c>
      <c r="BT82" s="530">
        <f>[3]Fleisch!FQ66</f>
        <v>20.066047852522058</v>
      </c>
      <c r="BU82" s="530">
        <f>[3]Fleisch!FR66</f>
        <v>10.756939268044121</v>
      </c>
      <c r="BV82" s="531">
        <f>[3]Fleisch!FT66</f>
        <v>71.535305475842492</v>
      </c>
      <c r="BW82" s="531">
        <f>[3]Fleisch!FU66</f>
        <v>51.847462674391934</v>
      </c>
      <c r="BX82" s="530">
        <f>[3]Fleisch!FW66</f>
        <v>51.438712646268854</v>
      </c>
      <c r="BY82" s="530">
        <f>[3]Fleisch!FX66</f>
        <v>30.594409758389304</v>
      </c>
      <c r="BZ82" s="531">
        <f>[3]Fleisch!FZ66</f>
        <v>21.268188080529757</v>
      </c>
      <c r="CA82" s="531">
        <f>[3]Fleisch!GA66</f>
        <v>19.421966544890115</v>
      </c>
      <c r="CB82" s="530">
        <f>[3]Fleisch!GC66</f>
        <v>46.717009750812565</v>
      </c>
      <c r="CC82" s="530">
        <f>[3]Fleisch!GD66</f>
        <v>27.442193722436446</v>
      </c>
      <c r="CD82" s="531">
        <f>[3]Fleisch!GF66</f>
        <v>33.309640627340379</v>
      </c>
      <c r="CE82" s="531">
        <f>[3]Fleisch!GG66</f>
        <v>22.849658426932319</v>
      </c>
      <c r="CF82" s="530">
        <f>[3]Fleisch!GI66</f>
        <v>90.08180325744155</v>
      </c>
      <c r="CG82" s="530">
        <f>[3]Fleisch!GJ66</f>
        <v>63.141292350519031</v>
      </c>
      <c r="CH82" s="531">
        <f>[3]Fleisch!GL66</f>
        <v>21.275875474439111</v>
      </c>
      <c r="CI82" s="531">
        <f>[3]Fleisch!GM66</f>
        <v>12.920683451414909</v>
      </c>
      <c r="CJ82" s="283"/>
      <c r="CK82" s="404" t="str">
        <f t="shared" si="29"/>
        <v>4 W 15-18/19</v>
      </c>
      <c r="CL82" s="467">
        <f>[3]Fleisch!GP66</f>
        <v>479.40219999999994</v>
      </c>
      <c r="CM82" s="467">
        <f>[3]Fleisch!GQ66</f>
        <v>9417.2980000000007</v>
      </c>
      <c r="CN82" s="487"/>
      <c r="CO82" s="477">
        <f>[3]Fleisch!$AH66</f>
        <v>19.265599999999999</v>
      </c>
      <c r="CP82" s="477">
        <f>[3]Fleisch!$AM66</f>
        <v>294.88690000000003</v>
      </c>
      <c r="CQ82" s="476">
        <f>[3]Fleisch!AS66</f>
        <v>4.1106999999999996</v>
      </c>
      <c r="CR82" s="476">
        <f>[3]Fleisch!AT66</f>
        <v>26.497599999999998</v>
      </c>
      <c r="CS82" s="477">
        <f>[3]Fleisch!AU66</f>
        <v>0.75900000000000001</v>
      </c>
      <c r="CT82" s="477">
        <f>[3]Fleisch!AV66</f>
        <v>17.336500000000001</v>
      </c>
      <c r="CU82" s="476">
        <f>[3]Fleisch!AW66</f>
        <v>5.4826000000000006</v>
      </c>
      <c r="CV82" s="476">
        <f>[3]Fleisch!AX66</f>
        <v>60.144100000000002</v>
      </c>
      <c r="CW82" s="487"/>
      <c r="CX82" s="477">
        <f>[3]Fleisch!AL66</f>
        <v>37.889799999999994</v>
      </c>
      <c r="CY82" s="477">
        <f>[3]Fleisch!AQ66</f>
        <v>382.89239999999995</v>
      </c>
      <c r="CZ82" s="476">
        <f>[3]Fleisch!AY66</f>
        <v>13.545400000000001</v>
      </c>
      <c r="DA82" s="476">
        <f>[3]Fleisch!AZ66</f>
        <v>57.073999999999998</v>
      </c>
      <c r="DB82" s="487"/>
      <c r="DC82" s="477">
        <f>[3]Fleisch!$AI66</f>
        <v>215.38940000000002</v>
      </c>
      <c r="DD82" s="477">
        <f>[3]Fleisch!$AN66</f>
        <v>1791.1083999999998</v>
      </c>
      <c r="DE82" s="476">
        <f>[3]Fleisch!BA66</f>
        <v>13.979600000000001</v>
      </c>
      <c r="DF82" s="476">
        <f>[3]Fleisch!BB66</f>
        <v>109.396</v>
      </c>
      <c r="DG82" s="477">
        <f>[3]Fleisch!BC66</f>
        <v>7.3131000000000004</v>
      </c>
      <c r="DH82" s="477">
        <f>[3]Fleisch!BD66</f>
        <v>113.133</v>
      </c>
      <c r="DI82" s="476">
        <f>[3]Fleisch!BE66</f>
        <v>5.3963999999999999</v>
      </c>
      <c r="DJ82" s="476">
        <f>[3]Fleisch!BF66</f>
        <v>85.74130000000001</v>
      </c>
      <c r="DK82" s="477">
        <f>[3]Fleisch!BG66</f>
        <v>18.212</v>
      </c>
      <c r="DL82" s="477">
        <f>[3]Fleisch!BH66</f>
        <v>45.672499999999999</v>
      </c>
      <c r="DM82" s="476">
        <f>[3]Fleisch!BI66</f>
        <v>125.37730000000001</v>
      </c>
      <c r="DN82" s="476">
        <f>[3]Fleisch!BJ66</f>
        <v>915.14230000000009</v>
      </c>
      <c r="DO82" s="477">
        <f>[3]Fleisch!BK66</f>
        <v>8.0053000000000001</v>
      </c>
      <c r="DP82" s="477">
        <f>[3]Fleisch!BL66</f>
        <v>83.583100000000002</v>
      </c>
      <c r="DQ82" s="476">
        <f>[3]Fleisch!BM66</f>
        <v>2.016</v>
      </c>
      <c r="DR82" s="476">
        <f>[3]Fleisch!BN66</f>
        <v>51.264000000000003</v>
      </c>
      <c r="DS82" s="477">
        <f>[3]Fleisch!BO66</f>
        <v>18.478800000000003</v>
      </c>
      <c r="DT82" s="477">
        <f>[3]Fleisch!BP66</f>
        <v>181.43830000000003</v>
      </c>
      <c r="DU82" s="487"/>
      <c r="DV82" s="476">
        <f>[3]Fleisch!$AJ66</f>
        <v>70.354799999999997</v>
      </c>
      <c r="DW82" s="476">
        <f>[3]Fleisch!$AO66</f>
        <v>2064.3722000000002</v>
      </c>
      <c r="DX82" s="477">
        <f>[3]Fleisch!BQ66</f>
        <v>11.744299999999999</v>
      </c>
      <c r="DY82" s="477">
        <f>[3]Fleisch!BR66</f>
        <v>296.06099999999998</v>
      </c>
      <c r="DZ82" s="476">
        <f>[3]Fleisch!BS66</f>
        <v>4.6283000000000003</v>
      </c>
      <c r="EA82" s="476">
        <f>[3]Fleisch!BT66</f>
        <v>169.92959999999999</v>
      </c>
      <c r="EB82" s="477">
        <f>[3]Fleisch!BU66</f>
        <v>6.7812999999999999</v>
      </c>
      <c r="EC82" s="477">
        <f>[3]Fleisch!BV66</f>
        <v>99.927700000000002</v>
      </c>
      <c r="ED82" s="476">
        <f>[3]Fleisch!BW66</f>
        <v>10.665600000000001</v>
      </c>
      <c r="EE82" s="476">
        <f>[3]Fleisch!BX66</f>
        <v>271.3383</v>
      </c>
      <c r="EF82" s="477">
        <f>[3]Fleisch!BY66</f>
        <v>13.0489</v>
      </c>
      <c r="EG82" s="477">
        <f>[3]Fleisch!BZ66</f>
        <v>623.25310000000002</v>
      </c>
      <c r="EH82" s="487"/>
      <c r="EI82" s="476">
        <f>[3]Fleisch!$AK66</f>
        <v>99.138799999999989</v>
      </c>
      <c r="EJ82" s="476">
        <f>[3]Fleisch!$AP66</f>
        <v>3949.6486</v>
      </c>
      <c r="EK82" s="477">
        <f>[3]Fleisch!DZ66</f>
        <v>19.663</v>
      </c>
      <c r="EL82" s="477">
        <f>[3]Fleisch!EA66</f>
        <v>1363.0721000000001</v>
      </c>
      <c r="EM82" s="476">
        <f>[3]Fleisch!EB66</f>
        <v>3.891</v>
      </c>
      <c r="EN82" s="476">
        <f>[3]Fleisch!EC66</f>
        <v>313.42680000000001</v>
      </c>
      <c r="EO82" s="477">
        <f>[3]Fleisch!ED66</f>
        <v>57.107800000000005</v>
      </c>
      <c r="EP82" s="477">
        <f>[3]Fleisch!EE66</f>
        <v>980.09330000000011</v>
      </c>
      <c r="EQ82" s="476">
        <f>[3]Fleisch!EF66</f>
        <v>12.416</v>
      </c>
      <c r="ER82" s="476">
        <f>[3]Fleisch!EG66</f>
        <v>713.35719999999992</v>
      </c>
      <c r="ES82" s="479"/>
      <c r="ET82" s="477">
        <f>[3]Fleisch!GR66</f>
        <v>179.79980000000006</v>
      </c>
      <c r="EU82" s="477">
        <f>[3]Fleisch!GS66</f>
        <v>6641.350300000001</v>
      </c>
      <c r="EV82" s="476">
        <f>[3]Fleisch!EV66</f>
        <v>7.1901999999999999</v>
      </c>
      <c r="EW82" s="476">
        <f>[3]Fleisch!EW66</f>
        <v>724.75619999999981</v>
      </c>
      <c r="EX82" s="477">
        <f>[3]Fleisch!EX66</f>
        <v>20.049099999999999</v>
      </c>
      <c r="EY82" s="477">
        <f>[3]Fleisch!EY66</f>
        <v>735.84490000000005</v>
      </c>
      <c r="EZ82" s="476">
        <f>[3]Fleisch!EZ66</f>
        <v>9.373899999999999</v>
      </c>
      <c r="FA82" s="476">
        <f>[3]Fleisch!FA66</f>
        <v>228.0137</v>
      </c>
      <c r="FB82" s="477">
        <f>[3]Fleisch!FB66</f>
        <v>10.648200000000001</v>
      </c>
      <c r="FC82" s="477">
        <f>[3]Fleisch!FC66</f>
        <v>647.07400000000007</v>
      </c>
      <c r="FD82" s="476">
        <f>[3]Fleisch!FD66</f>
        <v>4.5001999999999995</v>
      </c>
      <c r="FE82" s="476">
        <f>[3]Fleisch!FE66</f>
        <v>120.60339999999999</v>
      </c>
      <c r="FF82" s="477">
        <f>[3]Fleisch!FF66</f>
        <v>24.459500000000002</v>
      </c>
      <c r="FG82" s="477">
        <f>[3]Fleisch!FG66</f>
        <v>855.52300000000014</v>
      </c>
      <c r="FH82" s="476">
        <f>[3]Fleisch!FH66</f>
        <v>27.372700000000002</v>
      </c>
      <c r="FI82" s="476">
        <f>[3]Fleisch!FI66</f>
        <v>515.9511</v>
      </c>
      <c r="FJ82" s="477">
        <f>[3]Fleisch!FJ66</f>
        <v>13.888200000000001</v>
      </c>
      <c r="FK82" s="477">
        <f>[3]Fleisch!FK66</f>
        <v>215.53750000000002</v>
      </c>
      <c r="FL82" s="476">
        <f>[3]Fleisch!FL66</f>
        <v>9.7747000000000011</v>
      </c>
      <c r="FM82" s="476">
        <f>[3]Fleisch!FM66</f>
        <v>434.21960000000001</v>
      </c>
    </row>
    <row r="83" spans="1:169" x14ac:dyDescent="0.2">
      <c r="A83" s="250"/>
      <c r="B83" s="218">
        <f t="shared" si="27"/>
        <v>43525</v>
      </c>
      <c r="C83" s="621">
        <f>[3]Fleisch!$A77</f>
        <v>43221</v>
      </c>
      <c r="D83" s="466">
        <f>[3]Fleisch!D78</f>
        <v>9.4</v>
      </c>
      <c r="E83" s="466">
        <f>[3]Fleisch!E78</f>
        <v>8.2975000000000012</v>
      </c>
      <c r="F83" s="448">
        <f>[3]Fleisch!$J78</f>
        <v>10.424999999999999</v>
      </c>
      <c r="G83" s="448"/>
      <c r="H83" s="466">
        <f>[3]Fleisch!$L78</f>
        <v>11.3</v>
      </c>
      <c r="I83" s="466"/>
      <c r="J83" s="448"/>
      <c r="K83" s="448">
        <f>[3]Fleisch!F78</f>
        <v>14.6</v>
      </c>
      <c r="L83" s="448">
        <f>[3]Fleisch!G78</f>
        <v>13.32</v>
      </c>
      <c r="M83" s="448"/>
      <c r="N83" s="466">
        <f>[3]Fleisch!B78</f>
        <v>7.4</v>
      </c>
      <c r="O83" s="466">
        <f>[3]Fleisch!C78</f>
        <v>4.1250000596046448</v>
      </c>
      <c r="P83" s="448"/>
      <c r="Q83" s="448">
        <f>[3]Fleisch!H78</f>
        <v>13.3</v>
      </c>
      <c r="R83" s="448">
        <f>[3]Fleisch!I78</f>
        <v>11.095000000000001</v>
      </c>
      <c r="S83" s="448"/>
      <c r="T83" s="448"/>
      <c r="U83" s="218">
        <f>[3]Fleisch!$A67</f>
        <v>43525</v>
      </c>
      <c r="V83" s="450" t="str">
        <f>'Gemüse Daten'!CZ82</f>
        <v>5 W 10-14/19</v>
      </c>
      <c r="W83" s="530">
        <f>[3]Fleisch!CA67</f>
        <v>50.916094011664832</v>
      </c>
      <c r="X83" s="530">
        <f>[3]Fleisch!CB67</f>
        <v>46.656686343183196</v>
      </c>
      <c r="Y83" s="531">
        <f>[3]Fleisch!CD67</f>
        <v>59.399033122101002</v>
      </c>
      <c r="Z83" s="531">
        <f>[3]Fleisch!CE67</f>
        <v>50.893997510864466</v>
      </c>
      <c r="AA83" s="530">
        <f>[3]Fleisch!CG67</f>
        <v>72.302614764572894</v>
      </c>
      <c r="AB83" s="530">
        <f>[3]Fleisch!CH67</f>
        <v>65.039913023914522</v>
      </c>
      <c r="AC83" s="532"/>
      <c r="AD83" s="531">
        <f>[3]Fleisch!CJ67</f>
        <v>40.864190212737931</v>
      </c>
      <c r="AE83" s="531">
        <f>[3]Fleisch!CK67</f>
        <v>40.226606475672419</v>
      </c>
      <c r="AF83" s="532"/>
      <c r="AG83" s="530">
        <f>[3]Fleisch!CM67</f>
        <v>47.890449559977455</v>
      </c>
      <c r="AH83" s="530">
        <f>[3]Fleisch!CN67</f>
        <v>38.232529824097107</v>
      </c>
      <c r="AI83" s="531">
        <f>[3]Fleisch!CP67</f>
        <v>70.931590707759838</v>
      </c>
      <c r="AJ83" s="531">
        <f>[3]Fleisch!CQ67</f>
        <v>50.423460925088406</v>
      </c>
      <c r="AK83" s="530">
        <f>[3]Fleisch!CS67</f>
        <v>79.550510310352024</v>
      </c>
      <c r="AL83" s="530">
        <f>[3]Fleisch!CT67</f>
        <v>59.087491711298135</v>
      </c>
      <c r="AM83" s="531">
        <f>[3]Fleisch!CV67</f>
        <v>37.501292365687519</v>
      </c>
      <c r="AN83" s="531">
        <f>[3]Fleisch!CW67</f>
        <v>32.777465916831254</v>
      </c>
      <c r="AO83" s="530">
        <f>[3]Fleisch!CY67</f>
        <v>24.081776357847545</v>
      </c>
      <c r="AP83" s="530">
        <f>[3]Fleisch!CZ67</f>
        <v>14.318690786822744</v>
      </c>
      <c r="AQ83" s="531">
        <f>[3]Fleisch!DB67</f>
        <v>26.826320323371547</v>
      </c>
      <c r="AR83" s="531">
        <f>[3]Fleisch!DC67</f>
        <v>22.075635489471576</v>
      </c>
      <c r="AS83" s="530">
        <f>[3]Fleisch!DE67</f>
        <v>27.722343205574912</v>
      </c>
      <c r="AT83" s="530">
        <f>[3]Fleisch!DF67</f>
        <v>18.772368853356696</v>
      </c>
      <c r="AU83" s="531">
        <f>[3]Fleisch!DH67</f>
        <v>54.009562529115321</v>
      </c>
      <c r="AV83" s="531">
        <f>[3]Fleisch!DI67</f>
        <v>42.191965445512885</v>
      </c>
      <c r="AW83" s="532"/>
      <c r="AX83" s="530">
        <f>[3]Fleisch!DK67</f>
        <v>18.574441928178583</v>
      </c>
      <c r="AY83" s="530">
        <f>[3]Fleisch!DL67</f>
        <v>17.826078292384871</v>
      </c>
      <c r="AZ83" s="531">
        <f>[3]Fleisch!DN67</f>
        <v>47.966092402895853</v>
      </c>
      <c r="BA83" s="531">
        <f>[3]Fleisch!DO67</f>
        <v>34.256063774502948</v>
      </c>
      <c r="BB83" s="530">
        <f>[3]Fleisch!DQ67</f>
        <v>20.378118474557642</v>
      </c>
      <c r="BC83" s="530">
        <f>[3]Fleisch!DR67</f>
        <v>17.638073240842093</v>
      </c>
      <c r="BD83" s="531">
        <f>[3]Fleisch!DT67</f>
        <v>22.720654169145064</v>
      </c>
      <c r="BE83" s="531">
        <f>[3]Fleisch!DU67</f>
        <v>15.39374935663399</v>
      </c>
      <c r="BF83" s="530">
        <f>[3]Fleisch!DW67</f>
        <v>33.861073671663689</v>
      </c>
      <c r="BG83" s="530">
        <f>[3]Fleisch!DX67</f>
        <v>22.652662323508753</v>
      </c>
      <c r="BH83" s="532"/>
      <c r="BI83" s="531">
        <f>[3]Fleisch!EJ67</f>
        <v>57.139662658008987</v>
      </c>
      <c r="BJ83" s="531">
        <f>[3]Fleisch!EK67</f>
        <v>21.106047202399118</v>
      </c>
      <c r="BK83" s="530">
        <f>[3]Fleisch!EM67</f>
        <v>21.620985401459855</v>
      </c>
      <c r="BL83" s="530">
        <f>[3]Fleisch!EN67</f>
        <v>9.5210405626889898</v>
      </c>
      <c r="BM83" s="531">
        <f>[3]Fleisch!EP67</f>
        <v>20.28627654408475</v>
      </c>
      <c r="BN83" s="531">
        <f>[3]Fleisch!EQ67</f>
        <v>10.782063533288607</v>
      </c>
      <c r="BO83" s="530">
        <f>[3]Fleisch!ES67</f>
        <v>22.087333624263582</v>
      </c>
      <c r="BP83" s="530">
        <f>[3]Fleisch!ET67</f>
        <v>10.477430175545328</v>
      </c>
      <c r="BQ83" s="531"/>
      <c r="BR83" s="531">
        <f>[3]Fleisch!FN67</f>
        <v>25.143603088312332</v>
      </c>
      <c r="BS83" s="531">
        <f>[3]Fleisch!FO67</f>
        <v>17.017005728498727</v>
      </c>
      <c r="BT83" s="530">
        <f>[3]Fleisch!FQ67</f>
        <v>18.831555843767148</v>
      </c>
      <c r="BU83" s="530">
        <f>[3]Fleisch!FR67</f>
        <v>10.707308795380055</v>
      </c>
      <c r="BV83" s="531">
        <f>[3]Fleisch!FT67</f>
        <v>73.735843398783757</v>
      </c>
      <c r="BW83" s="531">
        <f>[3]Fleisch!FU67</f>
        <v>49.732016325392706</v>
      </c>
      <c r="BX83" s="530">
        <f>[3]Fleisch!FW67</f>
        <v>47.990513550628052</v>
      </c>
      <c r="BY83" s="530">
        <f>[3]Fleisch!FX67</f>
        <v>31.501762501346978</v>
      </c>
      <c r="BZ83" s="531">
        <f>[3]Fleisch!FZ67</f>
        <v>25.659086918349427</v>
      </c>
      <c r="CA83" s="531">
        <f>[3]Fleisch!GA67</f>
        <v>19.232119799106783</v>
      </c>
      <c r="CB83" s="530">
        <f>[3]Fleisch!GC67</f>
        <v>43.09851410865479</v>
      </c>
      <c r="CC83" s="530">
        <f>[3]Fleisch!GD67</f>
        <v>27.149104728540813</v>
      </c>
      <c r="CD83" s="531">
        <f>[3]Fleisch!GF67</f>
        <v>34.793893640659093</v>
      </c>
      <c r="CE83" s="531">
        <f>[3]Fleisch!GG67</f>
        <v>22.403327355489584</v>
      </c>
      <c r="CF83" s="530">
        <f>[3]Fleisch!GI67</f>
        <v>85.131430947837288</v>
      </c>
      <c r="CG83" s="530">
        <f>[3]Fleisch!GJ67</f>
        <v>64.616617553103808</v>
      </c>
      <c r="CH83" s="531">
        <f>[3]Fleisch!GL67</f>
        <v>20.297752303800635</v>
      </c>
      <c r="CI83" s="531">
        <f>[3]Fleisch!GM67</f>
        <v>12.221135168630804</v>
      </c>
      <c r="CJ83" s="283"/>
      <c r="CK83" s="404" t="str">
        <f t="shared" si="29"/>
        <v>5 W 10-14/19</v>
      </c>
      <c r="CL83" s="467">
        <f>[3]Fleisch!GP67</f>
        <v>587.38969999999972</v>
      </c>
      <c r="CM83" s="467">
        <f>[3]Fleisch!GQ67</f>
        <v>11939.946499999995</v>
      </c>
      <c r="CN83" s="487"/>
      <c r="CO83" s="477">
        <f>[3]Fleisch!$AH67</f>
        <v>22.4923</v>
      </c>
      <c r="CP83" s="477">
        <f>[3]Fleisch!$AM67</f>
        <v>421.76569999999998</v>
      </c>
      <c r="CQ83" s="476">
        <f>[3]Fleisch!AS67</f>
        <v>1.7317</v>
      </c>
      <c r="CR83" s="476">
        <f>[3]Fleisch!AT67</f>
        <v>34.491199999999999</v>
      </c>
      <c r="CS83" s="477">
        <f>[3]Fleisch!AU67</f>
        <v>1.5307000000000002</v>
      </c>
      <c r="CT83" s="477">
        <f>[3]Fleisch!AV67</f>
        <v>19.6052</v>
      </c>
      <c r="CU83" s="476">
        <f>[3]Fleisch!AW67</f>
        <v>4.0691999999999995</v>
      </c>
      <c r="CV83" s="476">
        <f>[3]Fleisch!AX67</f>
        <v>76.8947</v>
      </c>
      <c r="CW83" s="487"/>
      <c r="CX83" s="477">
        <f>[3]Fleisch!AL67</f>
        <v>22.779799999999998</v>
      </c>
      <c r="CY83" s="477">
        <f>[3]Fleisch!AQ67</f>
        <v>298.49009999999993</v>
      </c>
      <c r="CZ83" s="476">
        <f>[3]Fleisch!AY67</f>
        <v>3.0366</v>
      </c>
      <c r="DA83" s="476">
        <f>[3]Fleisch!AZ67</f>
        <v>85.594200000000001</v>
      </c>
      <c r="DB83" s="487"/>
      <c r="DC83" s="477">
        <f>[3]Fleisch!$AI67</f>
        <v>295.59219999999993</v>
      </c>
      <c r="DD83" s="477">
        <f>[3]Fleisch!$AN67</f>
        <v>2461.4659999999999</v>
      </c>
      <c r="DE83" s="476">
        <f>[3]Fleisch!BA67</f>
        <v>9.226799999999999</v>
      </c>
      <c r="DF83" s="476">
        <f>[3]Fleisch!BB67</f>
        <v>112.6019</v>
      </c>
      <c r="DG83" s="477">
        <f>[3]Fleisch!BC67</f>
        <v>7.5632999999999999</v>
      </c>
      <c r="DH83" s="477">
        <f>[3]Fleisch!BD67</f>
        <v>131.42960000000002</v>
      </c>
      <c r="DI83" s="476">
        <f>[3]Fleisch!BE67</f>
        <v>3.3607</v>
      </c>
      <c r="DJ83" s="476">
        <f>[3]Fleisch!BF67</f>
        <v>78.42</v>
      </c>
      <c r="DK83" s="477">
        <f>[3]Fleisch!BG67</f>
        <v>14.430900000000001</v>
      </c>
      <c r="DL83" s="477">
        <f>[3]Fleisch!BH67</f>
        <v>87.645899999999997</v>
      </c>
      <c r="DM83" s="476">
        <f>[3]Fleisch!BI67</f>
        <v>190.99530000000001</v>
      </c>
      <c r="DN83" s="476">
        <f>[3]Fleisch!BJ67</f>
        <v>1313.8334</v>
      </c>
      <c r="DO83" s="477">
        <f>[3]Fleisch!BK67</f>
        <v>15.091000000000001</v>
      </c>
      <c r="DP83" s="477">
        <f>[3]Fleisch!BL67</f>
        <v>139.2706</v>
      </c>
      <c r="DQ83" s="476">
        <f>[3]Fleisch!BM67</f>
        <v>4.5920000000000005</v>
      </c>
      <c r="DR83" s="476">
        <f>[3]Fleisch!BN67</f>
        <v>91.31</v>
      </c>
      <c r="DS83" s="477">
        <f>[3]Fleisch!BO67</f>
        <v>23.613</v>
      </c>
      <c r="DT83" s="477">
        <f>[3]Fleisch!BP67</f>
        <v>226.33240000000004</v>
      </c>
      <c r="DU83" s="487"/>
      <c r="DV83" s="476">
        <f>[3]Fleisch!$AJ67</f>
        <v>67.018199999999979</v>
      </c>
      <c r="DW83" s="476">
        <f>[3]Fleisch!$AO67</f>
        <v>2354.3903</v>
      </c>
      <c r="DX83" s="477">
        <f>[3]Fleisch!BQ67</f>
        <v>12.364000000000001</v>
      </c>
      <c r="DY83" s="477">
        <f>[3]Fleisch!BR67</f>
        <v>329.69489999999996</v>
      </c>
      <c r="DZ83" s="476">
        <f>[3]Fleisch!BS67</f>
        <v>13.3156</v>
      </c>
      <c r="EA83" s="476">
        <f>[3]Fleisch!BT67</f>
        <v>152.21129999999999</v>
      </c>
      <c r="EB83" s="477">
        <f>[3]Fleisch!BU67</f>
        <v>3.6396000000000002</v>
      </c>
      <c r="EC83" s="477">
        <f>[3]Fleisch!BV67</f>
        <v>142.70179999999999</v>
      </c>
      <c r="ED83" s="476">
        <f>[3]Fleisch!BW67</f>
        <v>15.635100000000001</v>
      </c>
      <c r="EE83" s="476">
        <f>[3]Fleisch!BX67</f>
        <v>374.0095</v>
      </c>
      <c r="EF83" s="477">
        <f>[3]Fleisch!BY67</f>
        <v>10.906499999999999</v>
      </c>
      <c r="EG83" s="477">
        <f>[3]Fleisch!BZ67</f>
        <v>619.36500000000012</v>
      </c>
      <c r="EH83" s="487"/>
      <c r="EI83" s="476">
        <f>[3]Fleisch!$AK67</f>
        <v>136.42610000000002</v>
      </c>
      <c r="EJ83" s="476">
        <f>[3]Fleisch!$AP67</f>
        <v>5036.0196999999989</v>
      </c>
      <c r="EK83" s="477">
        <f>[3]Fleisch!DZ67</f>
        <v>26.027000000000001</v>
      </c>
      <c r="EL83" s="477">
        <f>[3]Fleisch!EA67</f>
        <v>2169.4659999999999</v>
      </c>
      <c r="EM83" s="476">
        <f>[3]Fleisch!EB67</f>
        <v>5.48</v>
      </c>
      <c r="EN83" s="476">
        <f>[3]Fleisch!EC67</f>
        <v>375.78129999999999</v>
      </c>
      <c r="EO83" s="477">
        <f>[3]Fleisch!ED67</f>
        <v>78.459100000000007</v>
      </c>
      <c r="EP83" s="477">
        <f>[3]Fleisch!EE67</f>
        <v>1152.7878000000001</v>
      </c>
      <c r="EQ83" s="476">
        <f>[3]Fleisch!EF67</f>
        <v>18.332000000000001</v>
      </c>
      <c r="ER83" s="476">
        <f>[3]Fleisch!EG67</f>
        <v>691.68460000000005</v>
      </c>
      <c r="ES83" s="479"/>
      <c r="ET83" s="477">
        <f>[3]Fleisch!GR67</f>
        <v>233.1028</v>
      </c>
      <c r="EU83" s="477">
        <f>[3]Fleisch!GS67</f>
        <v>8143.1636000000008</v>
      </c>
      <c r="EV83" s="476">
        <f>[3]Fleisch!EV67</f>
        <v>11.6439</v>
      </c>
      <c r="EW83" s="476">
        <f>[3]Fleisch!EW67</f>
        <v>1017.9805</v>
      </c>
      <c r="EX83" s="477">
        <f>[3]Fleisch!EX67</f>
        <v>10.0235</v>
      </c>
      <c r="EY83" s="477">
        <f>[3]Fleisch!EY67</f>
        <v>847.1094999999998</v>
      </c>
      <c r="EZ83" s="476">
        <f>[3]Fleisch!EZ67</f>
        <v>8.3371000000000013</v>
      </c>
      <c r="FA83" s="476">
        <f>[3]Fleisch!FA67</f>
        <v>266.87260000000003</v>
      </c>
      <c r="FB83" s="477">
        <f>[3]Fleisch!FB67</f>
        <v>19.807200000000002</v>
      </c>
      <c r="FC83" s="477">
        <f>[3]Fleisch!FC67</f>
        <v>806.43909999999994</v>
      </c>
      <c r="FD83" s="476">
        <f>[3]Fleisch!FD67</f>
        <v>4.556</v>
      </c>
      <c r="FE83" s="476">
        <f>[3]Fleisch!FE67</f>
        <v>221.49079999999998</v>
      </c>
      <c r="FF83" s="477">
        <f>[3]Fleisch!FF67</f>
        <v>36.9206</v>
      </c>
      <c r="FG83" s="477">
        <f>[3]Fleisch!FG67</f>
        <v>1089.7421000000002</v>
      </c>
      <c r="FH83" s="476">
        <f>[3]Fleisch!FH67</f>
        <v>37.354500000000002</v>
      </c>
      <c r="FI83" s="476">
        <f>[3]Fleisch!FI67</f>
        <v>714.86200000000008</v>
      </c>
      <c r="FJ83" s="477">
        <f>[3]Fleisch!FJ67</f>
        <v>25.729099999999999</v>
      </c>
      <c r="FK83" s="477">
        <f>[3]Fleisch!FK67</f>
        <v>263.26739999999995</v>
      </c>
      <c r="FL83" s="476">
        <f>[3]Fleisch!FL67</f>
        <v>25.577300000000001</v>
      </c>
      <c r="FM83" s="476">
        <f>[3]Fleisch!FM67</f>
        <v>594.34870000000001</v>
      </c>
    </row>
    <row r="84" spans="1:169" x14ac:dyDescent="0.2">
      <c r="A84" s="250"/>
      <c r="B84" s="218">
        <f t="shared" si="27"/>
        <v>43497</v>
      </c>
      <c r="C84" s="621">
        <f>[3]Fleisch!$A78</f>
        <v>43191</v>
      </c>
      <c r="D84" s="466">
        <f>[3]Fleisch!D79</f>
        <v>9.4</v>
      </c>
      <c r="E84" s="466">
        <f>[3]Fleisch!E79</f>
        <v>8.3780000000000019</v>
      </c>
      <c r="F84" s="448">
        <f>[3]Fleisch!$J79</f>
        <v>10.5</v>
      </c>
      <c r="G84" s="448"/>
      <c r="H84" s="466">
        <f>[3]Fleisch!$L79</f>
        <v>11.279999999999998</v>
      </c>
      <c r="I84" s="466"/>
      <c r="J84" s="448"/>
      <c r="K84" s="448">
        <f>[3]Fleisch!F79</f>
        <v>14.7</v>
      </c>
      <c r="L84" s="448">
        <f>[3]Fleisch!G79</f>
        <v>13.316000000000003</v>
      </c>
      <c r="M84" s="448"/>
      <c r="N84" s="466">
        <f>[3]Fleisch!B79</f>
        <v>7.4</v>
      </c>
      <c r="O84" s="466">
        <f>[3]Fleisch!C79</f>
        <v>3.8899999618530301</v>
      </c>
      <c r="P84" s="448"/>
      <c r="Q84" s="448">
        <f>[3]Fleisch!H79</f>
        <v>13.3</v>
      </c>
      <c r="R84" s="448">
        <f>[3]Fleisch!I79</f>
        <v>11.1</v>
      </c>
      <c r="S84" s="448"/>
      <c r="T84" s="448"/>
      <c r="U84" s="218">
        <f>[3]Fleisch!$A68</f>
        <v>43497</v>
      </c>
      <c r="V84" s="450" t="str">
        <f>'Gemüse Daten'!CZ83</f>
        <v>4 W 06-09/19</v>
      </c>
      <c r="W84" s="530">
        <f>[3]Fleisch!CA68</f>
        <v>57.150090415913205</v>
      </c>
      <c r="X84" s="530">
        <f>[3]Fleisch!CB68</f>
        <v>44.696183596408495</v>
      </c>
      <c r="Y84" s="531">
        <f>[3]Fleisch!CD68</f>
        <v>50.864779874213838</v>
      </c>
      <c r="Z84" s="531">
        <f>[3]Fleisch!CE68</f>
        <v>53.210913345032175</v>
      </c>
      <c r="AA84" s="530">
        <f>[3]Fleisch!CG68</f>
        <v>80.516216449966848</v>
      </c>
      <c r="AB84" s="530">
        <f>[3]Fleisch!CH68</f>
        <v>66.404387795405725</v>
      </c>
      <c r="AC84" s="532"/>
      <c r="AD84" s="531">
        <f>[3]Fleisch!CJ68</f>
        <v>60.557108816521044</v>
      </c>
      <c r="AE84" s="531">
        <f>[3]Fleisch!CK68</f>
        <v>46.887052854068379</v>
      </c>
      <c r="AF84" s="532"/>
      <c r="AG84" s="530">
        <f>[3]Fleisch!CM68</f>
        <v>46.692911276123404</v>
      </c>
      <c r="AH84" s="530">
        <f>[3]Fleisch!CN68</f>
        <v>37.918703041970993</v>
      </c>
      <c r="AI84" s="531">
        <f>[3]Fleisch!CP68</f>
        <v>61.328678031786595</v>
      </c>
      <c r="AJ84" s="531">
        <f>[3]Fleisch!CQ68</f>
        <v>52.320275665492026</v>
      </c>
      <c r="AK84" s="530">
        <f>[3]Fleisch!CS68</f>
        <v>69.701990456128286</v>
      </c>
      <c r="AL84" s="530">
        <f>[3]Fleisch!CT68</f>
        <v>41.593434934975178</v>
      </c>
      <c r="AM84" s="531">
        <f>[3]Fleisch!CV68</f>
        <v>37.979141916641915</v>
      </c>
      <c r="AN84" s="531">
        <f>[3]Fleisch!CW68</f>
        <v>31.958601095640983</v>
      </c>
      <c r="AO84" s="530">
        <f>[3]Fleisch!CY68</f>
        <v>23.143586878442019</v>
      </c>
      <c r="AP84" s="530">
        <f>[3]Fleisch!CZ68</f>
        <v>14.64088352760583</v>
      </c>
      <c r="AQ84" s="531">
        <f>[3]Fleisch!DB68</f>
        <v>27.741946761630643</v>
      </c>
      <c r="AR84" s="531">
        <f>[3]Fleisch!DC68</f>
        <v>22.394404174663347</v>
      </c>
      <c r="AS84" s="530">
        <f>[3]Fleisch!DE68</f>
        <v>28.139861563517915</v>
      </c>
      <c r="AT84" s="530">
        <f>[3]Fleisch!DF68</f>
        <v>18.444817095330556</v>
      </c>
      <c r="AU84" s="531">
        <f>[3]Fleisch!DH68</f>
        <v>49.889522030203956</v>
      </c>
      <c r="AV84" s="531">
        <f>[3]Fleisch!DI68</f>
        <v>40.810738059067468</v>
      </c>
      <c r="AW84" s="532"/>
      <c r="AX84" s="530">
        <f>[3]Fleisch!DK68</f>
        <v>15.754594800495191</v>
      </c>
      <c r="AY84" s="530">
        <f>[3]Fleisch!DL68</f>
        <v>19.146144615966936</v>
      </c>
      <c r="AZ84" s="531">
        <f>[3]Fleisch!DN68</f>
        <v>47.780620988120475</v>
      </c>
      <c r="BA84" s="531">
        <f>[3]Fleisch!DO68</f>
        <v>32.718788531303005</v>
      </c>
      <c r="BB84" s="530">
        <f>[3]Fleisch!DQ68</f>
        <v>25.760508701472556</v>
      </c>
      <c r="BC84" s="530">
        <f>[3]Fleisch!DR68</f>
        <v>19.188960022403371</v>
      </c>
      <c r="BD84" s="531">
        <f>[3]Fleisch!DT68</f>
        <v>24.930735435121715</v>
      </c>
      <c r="BE84" s="531">
        <f>[3]Fleisch!DU68</f>
        <v>15.20430225476205</v>
      </c>
      <c r="BF84" s="530">
        <f>[3]Fleisch!DW68</f>
        <v>32.953465755039488</v>
      </c>
      <c r="BG84" s="530">
        <f>[3]Fleisch!DX68</f>
        <v>23.183399030878174</v>
      </c>
      <c r="BH84" s="532"/>
      <c r="BI84" s="531">
        <f>[3]Fleisch!EJ68</f>
        <v>57.083768169959001</v>
      </c>
      <c r="BJ84" s="531">
        <f>[3]Fleisch!EK68</f>
        <v>22.926105492092393</v>
      </c>
      <c r="BK84" s="530">
        <f>[3]Fleisch!EM68</f>
        <v>21.122994652406415</v>
      </c>
      <c r="BL84" s="530">
        <f>[3]Fleisch!EN68</f>
        <v>9.5385538842415265</v>
      </c>
      <c r="BM84" s="531">
        <f>[3]Fleisch!EP68</f>
        <v>19.842378597946979</v>
      </c>
      <c r="BN84" s="531">
        <f>[3]Fleisch!EQ68</f>
        <v>10.811011975211159</v>
      </c>
      <c r="BO84" s="530">
        <f>[3]Fleisch!ES68</f>
        <v>22.346459590755188</v>
      </c>
      <c r="BP84" s="530">
        <f>[3]Fleisch!ET68</f>
        <v>7.8517752240140473</v>
      </c>
      <c r="BQ84" s="531"/>
      <c r="BR84" s="531">
        <f>[3]Fleisch!FN68</f>
        <v>27.001556526828299</v>
      </c>
      <c r="BS84" s="531">
        <f>[3]Fleisch!FO68</f>
        <v>17.143219771764237</v>
      </c>
      <c r="BT84" s="530">
        <f>[3]Fleisch!FQ68</f>
        <v>19.838092576202232</v>
      </c>
      <c r="BU84" s="530">
        <f>[3]Fleisch!FR68</f>
        <v>10.162236131179821</v>
      </c>
      <c r="BV84" s="531">
        <f>[3]Fleisch!FT68</f>
        <v>71.911059056054754</v>
      </c>
      <c r="BW84" s="531">
        <f>[3]Fleisch!FU68</f>
        <v>49.432771480053816</v>
      </c>
      <c r="BX84" s="530">
        <f>[3]Fleisch!FW68</f>
        <v>52.288373315695289</v>
      </c>
      <c r="BY84" s="530">
        <f>[3]Fleisch!FX68</f>
        <v>30.033601428732943</v>
      </c>
      <c r="BZ84" s="531">
        <f>[3]Fleisch!FZ68</f>
        <v>24.455062997859617</v>
      </c>
      <c r="CA84" s="531">
        <f>[3]Fleisch!GA68</f>
        <v>17.90927832803019</v>
      </c>
      <c r="CB84" s="530">
        <f>[3]Fleisch!GC68</f>
        <v>43.373757321801214</v>
      </c>
      <c r="CC84" s="530">
        <f>[3]Fleisch!GD68</f>
        <v>26.351934914182262</v>
      </c>
      <c r="CD84" s="531">
        <f>[3]Fleisch!GF68</f>
        <v>32.907457955976547</v>
      </c>
      <c r="CE84" s="531">
        <f>[3]Fleisch!GG68</f>
        <v>22.126313480131618</v>
      </c>
      <c r="CF84" s="530">
        <f>[3]Fleisch!GI68</f>
        <v>85.208237469402334</v>
      </c>
      <c r="CG84" s="530">
        <f>[3]Fleisch!GJ68</f>
        <v>64.1585972103383</v>
      </c>
      <c r="CH84" s="531">
        <f>[3]Fleisch!GL68</f>
        <v>19.000562695064712</v>
      </c>
      <c r="CI84" s="531">
        <f>[3]Fleisch!GM68</f>
        <v>11.997651975536089</v>
      </c>
      <c r="CJ84" s="283"/>
      <c r="CK84" s="404" t="str">
        <f t="shared" si="29"/>
        <v>4 W 06-09/19</v>
      </c>
      <c r="CL84" s="467">
        <f>[3]Fleisch!GP68</f>
        <v>480.24799999999999</v>
      </c>
      <c r="CM84" s="467">
        <f>[3]Fleisch!GQ68</f>
        <v>9428.0374999999985</v>
      </c>
      <c r="CN84" s="487"/>
      <c r="CO84" s="477">
        <f>[3]Fleisch!$AH68</f>
        <v>26.098900000000004</v>
      </c>
      <c r="CP84" s="477">
        <f>[3]Fleisch!$AM68</f>
        <v>318.0976</v>
      </c>
      <c r="CQ84" s="476">
        <f>[3]Fleisch!AS68</f>
        <v>1.8802000000000001</v>
      </c>
      <c r="CR84" s="476">
        <f>[3]Fleisch!AT68</f>
        <v>28.946100000000001</v>
      </c>
      <c r="CS84" s="477">
        <f>[3]Fleisch!AU68</f>
        <v>0.63600000000000001</v>
      </c>
      <c r="CT84" s="477">
        <f>[3]Fleisch!AV68</f>
        <v>11.967000000000001</v>
      </c>
      <c r="CU84" s="476">
        <f>[3]Fleisch!AW68</f>
        <v>3.4686999999999997</v>
      </c>
      <c r="CV84" s="476">
        <f>[3]Fleisch!AX68</f>
        <v>58.990900000000003</v>
      </c>
      <c r="CW84" s="487"/>
      <c r="CX84" s="477">
        <f>[3]Fleisch!AL68</f>
        <v>6.8710000000000004</v>
      </c>
      <c r="CY84" s="477">
        <f>[3]Fleisch!AQ68</f>
        <v>192.70829999999998</v>
      </c>
      <c r="CZ84" s="476">
        <f>[3]Fleisch!AY68</f>
        <v>0.62950000000000006</v>
      </c>
      <c r="DA84" s="476">
        <f>[3]Fleisch!AZ68</f>
        <v>31.1783</v>
      </c>
      <c r="DB84" s="487"/>
      <c r="DC84" s="477">
        <f>[3]Fleisch!$AI68</f>
        <v>286.06930000000006</v>
      </c>
      <c r="DD84" s="477">
        <f>[3]Fleisch!$AN68</f>
        <v>1998.3542000000002</v>
      </c>
      <c r="DE84" s="476">
        <f>[3]Fleisch!BA68</f>
        <v>7.8378000000000005</v>
      </c>
      <c r="DF84" s="476">
        <f>[3]Fleisch!BB68</f>
        <v>105.02730000000001</v>
      </c>
      <c r="DG84" s="477">
        <f>[3]Fleisch!BC68</f>
        <v>19.404400000000003</v>
      </c>
      <c r="DH84" s="477">
        <f>[3]Fleisch!BD68</f>
        <v>71.710100000000011</v>
      </c>
      <c r="DI84" s="476">
        <f>[3]Fleisch!BE68</f>
        <v>6.9782999999999991</v>
      </c>
      <c r="DJ84" s="476">
        <f>[3]Fleisch!BF68</f>
        <v>85.805700000000002</v>
      </c>
      <c r="DK84" s="477">
        <f>[3]Fleisch!BG68</f>
        <v>16.1616</v>
      </c>
      <c r="DL84" s="477">
        <f>[3]Fleisch!BH68</f>
        <v>63.707000000000001</v>
      </c>
      <c r="DM84" s="476">
        <f>[3]Fleisch!BI68</f>
        <v>190.4408</v>
      </c>
      <c r="DN84" s="476">
        <f>[3]Fleisch!BJ68</f>
        <v>1020.817</v>
      </c>
      <c r="DO84" s="477">
        <f>[3]Fleisch!BK68</f>
        <v>12.299400000000002</v>
      </c>
      <c r="DP84" s="477">
        <f>[3]Fleisch!BL68</f>
        <v>145.00810000000001</v>
      </c>
      <c r="DQ84" s="476">
        <f>[3]Fleisch!BM68</f>
        <v>4.9119999999999999</v>
      </c>
      <c r="DR84" s="476">
        <f>[3]Fleisch!BN68</f>
        <v>96.307000000000002</v>
      </c>
      <c r="DS84" s="477">
        <f>[3]Fleisch!BO68</f>
        <v>19.269000000000002</v>
      </c>
      <c r="DT84" s="477">
        <f>[3]Fleisch!BP68</f>
        <v>170.55410000000001</v>
      </c>
      <c r="DU84" s="487"/>
      <c r="DV84" s="476">
        <f>[3]Fleisch!$AJ68</f>
        <v>32.401500000000006</v>
      </c>
      <c r="DW84" s="476">
        <f>[3]Fleisch!$AO68</f>
        <v>1817.4650999999999</v>
      </c>
      <c r="DX84" s="477">
        <f>[3]Fleisch!BQ68</f>
        <v>5.2504999999999997</v>
      </c>
      <c r="DY84" s="477">
        <f>[3]Fleisch!BR68</f>
        <v>253.0993</v>
      </c>
      <c r="DZ84" s="476">
        <f>[3]Fleisch!BS68</f>
        <v>3.4429000000000003</v>
      </c>
      <c r="EA84" s="476">
        <f>[3]Fleisch!BT68</f>
        <v>151.5813</v>
      </c>
      <c r="EB84" s="477">
        <f>[3]Fleisch!BU68</f>
        <v>1.494</v>
      </c>
      <c r="EC84" s="477">
        <f>[3]Fleisch!BV68</f>
        <v>94.985700000000008</v>
      </c>
      <c r="ED84" s="476">
        <f>[3]Fleisch!BW68</f>
        <v>6.9877000000000002</v>
      </c>
      <c r="EE84" s="476">
        <f>[3]Fleisch!BX68</f>
        <v>278.96070000000003</v>
      </c>
      <c r="EF84" s="477">
        <f>[3]Fleisch!BY68</f>
        <v>6.7863999999999995</v>
      </c>
      <c r="EG84" s="477">
        <f>[3]Fleisch!BZ68</f>
        <v>401.43560000000008</v>
      </c>
      <c r="EH84" s="487"/>
      <c r="EI84" s="476">
        <f>[3]Fleisch!$AK68</f>
        <v>98.114899999999992</v>
      </c>
      <c r="EJ84" s="476">
        <f>[3]Fleisch!$AP68</f>
        <v>4028.8409000000006</v>
      </c>
      <c r="EK84" s="477">
        <f>[3]Fleisch!DZ68</f>
        <v>21.464000000000002</v>
      </c>
      <c r="EL84" s="477">
        <f>[3]Fleisch!EA68</f>
        <v>1472.7264999999998</v>
      </c>
      <c r="EM84" s="476">
        <f>[3]Fleisch!EB68</f>
        <v>4.6749999999999998</v>
      </c>
      <c r="EN84" s="476">
        <f>[3]Fleisch!EC68</f>
        <v>232.90389999999999</v>
      </c>
      <c r="EO84" s="477">
        <f>[3]Fleisch!ED68</f>
        <v>51.796900000000001</v>
      </c>
      <c r="EP84" s="477">
        <f>[3]Fleisch!EE68</f>
        <v>961.09370000000001</v>
      </c>
      <c r="EQ84" s="476">
        <f>[3]Fleisch!EF68</f>
        <v>13.586</v>
      </c>
      <c r="ER84" s="476">
        <f>[3]Fleisch!EG68</f>
        <v>878.41589999999997</v>
      </c>
      <c r="ES84" s="479"/>
      <c r="ET84" s="477">
        <f>[3]Fleisch!GR68</f>
        <v>191.96379999999999</v>
      </c>
      <c r="EU84" s="477">
        <f>[3]Fleisch!GS68</f>
        <v>6420.3157999999976</v>
      </c>
      <c r="EV84" s="476">
        <f>[3]Fleisch!EV68</f>
        <v>8.0306999999999995</v>
      </c>
      <c r="EW84" s="476">
        <f>[3]Fleisch!EW68</f>
        <v>802.90660000000025</v>
      </c>
      <c r="EX84" s="477">
        <f>[3]Fleisch!EX68</f>
        <v>6.4401000000000002</v>
      </c>
      <c r="EY84" s="477">
        <f>[3]Fleisch!EY68</f>
        <v>581.54370000000006</v>
      </c>
      <c r="EZ84" s="476">
        <f>[3]Fleisch!EZ68</f>
        <v>5.4643000000000006</v>
      </c>
      <c r="FA84" s="476">
        <f>[3]Fleisch!FA68</f>
        <v>188.52490000000003</v>
      </c>
      <c r="FB84" s="477">
        <f>[3]Fleisch!FB68</f>
        <v>11.792700000000004</v>
      </c>
      <c r="FC84" s="477">
        <f>[3]Fleisch!FC68</f>
        <v>657.14170000000013</v>
      </c>
      <c r="FD84" s="476">
        <f>[3]Fleisch!FD68</f>
        <v>4.5318999999999994</v>
      </c>
      <c r="FE84" s="476">
        <f>[3]Fleisch!FE68</f>
        <v>201.73570000000001</v>
      </c>
      <c r="FF84" s="477">
        <f>[3]Fleisch!FF68</f>
        <v>35.749399999999994</v>
      </c>
      <c r="FG84" s="477">
        <f>[3]Fleisch!FG68</f>
        <v>875.80369999999994</v>
      </c>
      <c r="FH84" s="476">
        <f>[3]Fleisch!FH68</f>
        <v>33.191400000000002</v>
      </c>
      <c r="FI84" s="476">
        <f>[3]Fleisch!FI68</f>
        <v>597.57280000000014</v>
      </c>
      <c r="FJ84" s="477">
        <f>[3]Fleisch!FJ68</f>
        <v>19.037400000000002</v>
      </c>
      <c r="FK84" s="477">
        <f>[3]Fleisch!FK68</f>
        <v>215.86130000000003</v>
      </c>
      <c r="FL84" s="476">
        <f>[3]Fleisch!FL68</f>
        <v>28.612300000000001</v>
      </c>
      <c r="FM84" s="476">
        <f>[3]Fleisch!FM68</f>
        <v>539.81549999999993</v>
      </c>
    </row>
    <row r="85" spans="1:169" x14ac:dyDescent="0.2">
      <c r="A85" s="250"/>
      <c r="B85" s="218">
        <f t="shared" si="27"/>
        <v>43466</v>
      </c>
      <c r="C85" s="621">
        <f>[3]Fleisch!$A79</f>
        <v>43160</v>
      </c>
      <c r="D85" s="466">
        <f>[3]Fleisch!D80</f>
        <v>9.4</v>
      </c>
      <c r="E85" s="466">
        <f>[3]Fleisch!E80</f>
        <v>8.3449999999999989</v>
      </c>
      <c r="F85" s="448">
        <f>[3]Fleisch!$J80</f>
        <v>10.5</v>
      </c>
      <c r="G85" s="448"/>
      <c r="H85" s="466">
        <f>[3]Fleisch!$L80</f>
        <v>11.2</v>
      </c>
      <c r="I85" s="466"/>
      <c r="J85" s="448"/>
      <c r="K85" s="448">
        <f>[3]Fleisch!F80</f>
        <v>15.425000000000001</v>
      </c>
      <c r="L85" s="448">
        <f>[3]Fleisch!G80</f>
        <v>13.4375</v>
      </c>
      <c r="M85" s="448"/>
      <c r="N85" s="466">
        <f>[3]Fleisch!B80</f>
        <v>7.4</v>
      </c>
      <c r="O85" s="466">
        <f>[3]Fleisch!C80</f>
        <v>3.8499999046325701</v>
      </c>
      <c r="P85" s="448"/>
      <c r="Q85" s="448">
        <f>[3]Fleisch!H80</f>
        <v>13.3</v>
      </c>
      <c r="R85" s="448">
        <f>[3]Fleisch!I80</f>
        <v>11.1</v>
      </c>
      <c r="S85" s="448"/>
      <c r="T85" s="448"/>
      <c r="U85" s="619">
        <f>[3]Fleisch!$A69</f>
        <v>43466</v>
      </c>
      <c r="V85" s="448"/>
      <c r="W85" s="477"/>
      <c r="X85" s="477"/>
      <c r="Y85" s="477"/>
      <c r="Z85" s="477"/>
      <c r="AA85" s="477"/>
      <c r="AB85" s="477"/>
      <c r="AC85" s="487"/>
      <c r="AD85" s="477"/>
      <c r="AE85" s="477"/>
      <c r="AF85" s="487"/>
      <c r="AG85" s="477"/>
      <c r="AH85" s="477"/>
      <c r="AI85" s="477"/>
      <c r="AJ85" s="477"/>
      <c r="AK85" s="477"/>
      <c r="AL85" s="477"/>
      <c r="AM85" s="477"/>
      <c r="AN85" s="477"/>
      <c r="AO85" s="477"/>
      <c r="AP85" s="477"/>
      <c r="AQ85" s="477"/>
      <c r="AR85" s="477"/>
      <c r="AS85" s="477"/>
      <c r="AT85" s="477"/>
      <c r="AU85" s="477"/>
      <c r="AV85" s="477"/>
      <c r="AW85" s="487"/>
      <c r="AX85" s="477"/>
      <c r="AY85" s="477"/>
      <c r="AZ85" s="477"/>
      <c r="BA85" s="477"/>
      <c r="BB85" s="477"/>
      <c r="BC85" s="477"/>
      <c r="BD85" s="477"/>
      <c r="BE85" s="477"/>
      <c r="BF85" s="477"/>
      <c r="BG85" s="477"/>
      <c r="BH85" s="487"/>
      <c r="BI85" s="477"/>
      <c r="BJ85" s="477"/>
      <c r="BK85" s="477"/>
      <c r="BL85" s="477"/>
      <c r="BM85" s="477"/>
      <c r="BN85" s="477"/>
      <c r="BO85" s="477"/>
      <c r="BP85" s="477"/>
      <c r="BQ85" s="477"/>
      <c r="BR85" s="477"/>
      <c r="BS85" s="477"/>
      <c r="BT85" s="477"/>
      <c r="BU85" s="477"/>
      <c r="BV85" s="477"/>
      <c r="BW85" s="477"/>
      <c r="BX85" s="477"/>
      <c r="BY85" s="477"/>
      <c r="BZ85" s="477"/>
      <c r="CA85" s="477"/>
      <c r="CB85" s="477"/>
      <c r="CC85" s="477"/>
      <c r="CD85" s="477"/>
      <c r="CE85" s="477"/>
      <c r="CF85" s="477"/>
      <c r="CG85" s="477"/>
      <c r="CH85" s="477"/>
      <c r="CI85" s="477"/>
      <c r="CJ85" s="283"/>
      <c r="CL85" s="463"/>
      <c r="CM85" s="463"/>
      <c r="CN85" s="487"/>
      <c r="CO85" s="477"/>
      <c r="CP85" s="477"/>
      <c r="CQ85" s="477"/>
      <c r="CR85" s="477"/>
      <c r="CS85" s="477"/>
      <c r="CT85" s="477"/>
      <c r="CU85" s="477"/>
      <c r="CV85" s="477"/>
      <c r="CW85" s="487"/>
      <c r="CX85" s="477"/>
      <c r="CY85" s="477"/>
      <c r="CZ85" s="477"/>
      <c r="DA85" s="477"/>
      <c r="DB85" s="487"/>
      <c r="DC85" s="477"/>
      <c r="DD85" s="477"/>
      <c r="DE85" s="477"/>
      <c r="DF85" s="477"/>
      <c r="DG85" s="477"/>
      <c r="DH85" s="477"/>
      <c r="DI85" s="477"/>
      <c r="DJ85" s="477"/>
      <c r="DK85" s="477"/>
      <c r="DL85" s="477"/>
      <c r="DM85" s="477"/>
      <c r="DN85" s="477"/>
      <c r="DO85" s="477"/>
      <c r="DP85" s="477"/>
      <c r="DQ85" s="477"/>
      <c r="DR85" s="477"/>
      <c r="DS85" s="477"/>
      <c r="DT85" s="477"/>
      <c r="DU85" s="487"/>
      <c r="DV85" s="477"/>
      <c r="DW85" s="477"/>
      <c r="DX85" s="477"/>
      <c r="DY85" s="477"/>
      <c r="DZ85" s="477"/>
      <c r="EA85" s="477"/>
      <c r="EB85" s="477"/>
      <c r="EC85" s="477"/>
      <c r="ED85" s="477"/>
      <c r="EE85" s="477"/>
      <c r="EF85" s="477"/>
      <c r="EG85" s="477"/>
      <c r="EH85" s="487"/>
      <c r="EI85" s="477"/>
      <c r="EJ85" s="477"/>
      <c r="EK85" s="477"/>
      <c r="EL85" s="477"/>
      <c r="EM85" s="477"/>
      <c r="EN85" s="477"/>
      <c r="EO85" s="477"/>
      <c r="EP85" s="477"/>
      <c r="EQ85" s="477"/>
      <c r="ER85" s="477"/>
      <c r="ES85" s="479"/>
      <c r="ET85" s="463"/>
      <c r="EU85" s="463"/>
      <c r="EV85" s="477"/>
      <c r="EW85" s="477"/>
      <c r="EX85" s="477"/>
      <c r="EY85" s="477"/>
      <c r="EZ85" s="477"/>
      <c r="FA85" s="477"/>
      <c r="FB85" s="477"/>
      <c r="FC85" s="477"/>
      <c r="FD85" s="477"/>
      <c r="FE85" s="477"/>
      <c r="FF85" s="477"/>
      <c r="FG85" s="477"/>
      <c r="FH85" s="477"/>
      <c r="FI85" s="477"/>
      <c r="FJ85" s="477"/>
      <c r="FK85" s="477"/>
      <c r="FL85" s="477"/>
      <c r="FM85" s="477"/>
    </row>
    <row r="86" spans="1:169" x14ac:dyDescent="0.2">
      <c r="A86" s="250"/>
      <c r="B86" s="218">
        <f t="shared" si="27"/>
        <v>43435</v>
      </c>
      <c r="C86" s="621">
        <f>[3]Fleisch!$A80</f>
        <v>43132</v>
      </c>
      <c r="D86" s="466">
        <f>[3]Fleisch!D81</f>
        <v>9.4</v>
      </c>
      <c r="E86" s="466">
        <f>[3]Fleisch!E81</f>
        <v>8.4600000000000009</v>
      </c>
      <c r="F86" s="448">
        <f>[3]Fleisch!$J81</f>
        <v>10.700000000000001</v>
      </c>
      <c r="G86" s="448"/>
      <c r="H86" s="466">
        <f>[3]Fleisch!$L81</f>
        <v>11.45</v>
      </c>
      <c r="I86" s="466"/>
      <c r="J86" s="448"/>
      <c r="K86" s="448">
        <f>[3]Fleisch!F81</f>
        <v>16.7</v>
      </c>
      <c r="L86" s="448">
        <f>[3]Fleisch!G81</f>
        <v>14.336666666666668</v>
      </c>
      <c r="M86" s="448"/>
      <c r="N86" s="466">
        <f>[3]Fleisch!B81</f>
        <v>7.4749999999999996</v>
      </c>
      <c r="O86" s="466">
        <f>[3]Fleisch!C81</f>
        <v>3.8499999046325701</v>
      </c>
      <c r="P86" s="448"/>
      <c r="Q86" s="448">
        <f>[3]Fleisch!H81</f>
        <v>13.3</v>
      </c>
      <c r="R86" s="448">
        <f>[3]Fleisch!I81</f>
        <v>11.076666666666668</v>
      </c>
      <c r="S86" s="448"/>
      <c r="T86" s="448"/>
      <c r="U86" s="619">
        <f>[3]Fleisch!$A70</f>
        <v>43435</v>
      </c>
      <c r="V86" s="448"/>
      <c r="W86" s="477"/>
      <c r="X86" s="477"/>
      <c r="Y86" s="477"/>
      <c r="Z86" s="477"/>
      <c r="AA86" s="477"/>
      <c r="AB86" s="477"/>
      <c r="AC86" s="487"/>
      <c r="AD86" s="477"/>
      <c r="AE86" s="477"/>
      <c r="AF86" s="487"/>
      <c r="AG86" s="477"/>
      <c r="AH86" s="477"/>
      <c r="AI86" s="477"/>
      <c r="AJ86" s="477"/>
      <c r="AK86" s="477"/>
      <c r="AL86" s="477"/>
      <c r="AM86" s="477"/>
      <c r="AN86" s="477"/>
      <c r="AO86" s="477"/>
      <c r="AP86" s="477"/>
      <c r="AQ86" s="477"/>
      <c r="AR86" s="477"/>
      <c r="AS86" s="477"/>
      <c r="AT86" s="477"/>
      <c r="AU86" s="477"/>
      <c r="AV86" s="477"/>
      <c r="AW86" s="487"/>
      <c r="AX86" s="477"/>
      <c r="AY86" s="477"/>
      <c r="AZ86" s="477"/>
      <c r="BA86" s="477"/>
      <c r="BB86" s="477"/>
      <c r="BC86" s="477"/>
      <c r="BD86" s="477"/>
      <c r="BE86" s="477"/>
      <c r="BF86" s="477"/>
      <c r="BG86" s="477"/>
      <c r="BH86" s="487"/>
      <c r="BI86" s="477"/>
      <c r="BJ86" s="477"/>
      <c r="BK86" s="477"/>
      <c r="BL86" s="477"/>
      <c r="BM86" s="477"/>
      <c r="BN86" s="477"/>
      <c r="BO86" s="477"/>
      <c r="BP86" s="477"/>
      <c r="BQ86" s="477"/>
      <c r="BR86" s="477"/>
      <c r="BS86" s="477"/>
      <c r="BT86" s="477"/>
      <c r="BU86" s="477"/>
      <c r="BV86" s="477"/>
      <c r="BW86" s="477"/>
      <c r="BX86" s="477"/>
      <c r="BY86" s="477"/>
      <c r="BZ86" s="477"/>
      <c r="CA86" s="477"/>
      <c r="CB86" s="477"/>
      <c r="CC86" s="477"/>
      <c r="CD86" s="477"/>
      <c r="CE86" s="477"/>
      <c r="CF86" s="477"/>
      <c r="CG86" s="477"/>
      <c r="CH86" s="477"/>
      <c r="CI86" s="477"/>
      <c r="CJ86" s="283"/>
      <c r="CL86" s="463"/>
      <c r="CM86" s="463"/>
      <c r="CN86" s="487"/>
      <c r="CO86" s="477"/>
      <c r="CP86" s="477"/>
      <c r="CQ86" s="477"/>
      <c r="CR86" s="477"/>
      <c r="CS86" s="477"/>
      <c r="CT86" s="477"/>
      <c r="CU86" s="477"/>
      <c r="CV86" s="477"/>
      <c r="CW86" s="487"/>
      <c r="CX86" s="477"/>
      <c r="CY86" s="477"/>
      <c r="CZ86" s="477"/>
      <c r="DA86" s="477"/>
      <c r="DB86" s="487"/>
      <c r="DC86" s="477"/>
      <c r="DD86" s="477"/>
      <c r="DE86" s="477"/>
      <c r="DF86" s="477"/>
      <c r="DG86" s="477"/>
      <c r="DH86" s="477"/>
      <c r="DI86" s="477"/>
      <c r="DJ86" s="477"/>
      <c r="DK86" s="477"/>
      <c r="DL86" s="477"/>
      <c r="DM86" s="477"/>
      <c r="DN86" s="477"/>
      <c r="DO86" s="477"/>
      <c r="DP86" s="477"/>
      <c r="DQ86" s="477"/>
      <c r="DR86" s="477"/>
      <c r="DS86" s="477"/>
      <c r="DT86" s="477"/>
      <c r="DU86" s="487"/>
      <c r="DV86" s="477"/>
      <c r="DW86" s="477"/>
      <c r="DX86" s="477"/>
      <c r="DY86" s="477"/>
      <c r="DZ86" s="477"/>
      <c r="EA86" s="477"/>
      <c r="EB86" s="477"/>
      <c r="EC86" s="477"/>
      <c r="ED86" s="477"/>
      <c r="EE86" s="477"/>
      <c r="EF86" s="477"/>
      <c r="EG86" s="477"/>
      <c r="EH86" s="487"/>
      <c r="EI86" s="477"/>
      <c r="EJ86" s="477"/>
      <c r="EK86" s="477"/>
      <c r="EL86" s="477"/>
      <c r="EM86" s="477"/>
      <c r="EN86" s="477"/>
      <c r="EO86" s="477"/>
      <c r="EP86" s="477"/>
      <c r="EQ86" s="477"/>
      <c r="ER86" s="477"/>
      <c r="ES86" s="479"/>
      <c r="ET86" s="463"/>
      <c r="EU86" s="463"/>
      <c r="EV86" s="477"/>
      <c r="EW86" s="477"/>
      <c r="EX86" s="477"/>
      <c r="EY86" s="477"/>
      <c r="EZ86" s="477"/>
      <c r="FA86" s="477"/>
      <c r="FB86" s="477"/>
      <c r="FC86" s="477"/>
      <c r="FD86" s="477"/>
      <c r="FE86" s="477"/>
      <c r="FF86" s="477"/>
      <c r="FG86" s="477"/>
      <c r="FH86" s="477"/>
      <c r="FI86" s="477"/>
      <c r="FJ86" s="477"/>
      <c r="FK86" s="477"/>
      <c r="FL86" s="477"/>
      <c r="FM86" s="477"/>
    </row>
    <row r="87" spans="1:169" x14ac:dyDescent="0.2">
      <c r="B87" s="218">
        <f t="shared" si="27"/>
        <v>43405</v>
      </c>
      <c r="C87" s="621">
        <f>[3]Fleisch!$A81</f>
        <v>43101</v>
      </c>
      <c r="D87" s="466">
        <f>[3]Fleisch!D82</f>
        <v>9.4199999999999982</v>
      </c>
      <c r="E87" s="466">
        <f>[3]Fleisch!E82</f>
        <v>9.0740000000000016</v>
      </c>
      <c r="F87" s="448">
        <f>[3]Fleisch!$J82</f>
        <v>11.200000000000001</v>
      </c>
      <c r="G87" s="448"/>
      <c r="H87" s="466">
        <f>[3]Fleisch!$L82</f>
        <v>11.78</v>
      </c>
      <c r="I87" s="466"/>
      <c r="J87" s="448"/>
      <c r="K87" s="448">
        <f>[3]Fleisch!F82</f>
        <v>17.3</v>
      </c>
      <c r="L87" s="448">
        <f>[3]Fleisch!G82</f>
        <v>15.86</v>
      </c>
      <c r="M87" s="448"/>
      <c r="N87" s="466">
        <f>[3]Fleisch!B82</f>
        <v>7.5</v>
      </c>
      <c r="O87" s="466">
        <f>[3]Fleisch!C82</f>
        <v>3.8499999046325697</v>
      </c>
      <c r="P87" s="448"/>
      <c r="Q87" s="448">
        <f>[3]Fleisch!H82</f>
        <v>13.5</v>
      </c>
      <c r="R87" s="448">
        <f>[3]Fleisch!I82</f>
        <v>11.319999999999999</v>
      </c>
      <c r="S87" s="448"/>
      <c r="T87" s="448"/>
      <c r="U87" s="619">
        <f>[3]Fleisch!$A71</f>
        <v>43405</v>
      </c>
      <c r="V87" s="448"/>
      <c r="W87" s="477"/>
      <c r="X87" s="477"/>
      <c r="Y87" s="477"/>
      <c r="Z87" s="477"/>
      <c r="AA87" s="477"/>
      <c r="AB87" s="477"/>
      <c r="AC87" s="487"/>
      <c r="AD87" s="477"/>
      <c r="AE87" s="477"/>
      <c r="AF87" s="487"/>
      <c r="AG87" s="477"/>
      <c r="AH87" s="477"/>
      <c r="AI87" s="477"/>
      <c r="AJ87" s="477"/>
      <c r="AK87" s="477"/>
      <c r="AL87" s="477"/>
      <c r="AM87" s="477"/>
      <c r="AN87" s="477"/>
      <c r="AO87" s="477"/>
      <c r="AP87" s="477"/>
      <c r="AQ87" s="477"/>
      <c r="AR87" s="477"/>
      <c r="AS87" s="477"/>
      <c r="AT87" s="477"/>
      <c r="AU87" s="477"/>
      <c r="AV87" s="477"/>
      <c r="AW87" s="487"/>
      <c r="AX87" s="477"/>
      <c r="AY87" s="477"/>
      <c r="AZ87" s="477"/>
      <c r="BA87" s="477"/>
      <c r="BB87" s="477"/>
      <c r="BC87" s="477"/>
      <c r="BD87" s="477"/>
      <c r="BE87" s="477"/>
      <c r="BF87" s="477"/>
      <c r="BG87" s="477"/>
      <c r="BH87" s="487"/>
      <c r="BI87" s="477"/>
      <c r="BJ87" s="477"/>
      <c r="BK87" s="477"/>
      <c r="BL87" s="477"/>
      <c r="BM87" s="477"/>
      <c r="BN87" s="477"/>
      <c r="BO87" s="477"/>
      <c r="BP87" s="477"/>
      <c r="BQ87" s="477"/>
      <c r="BR87" s="477"/>
      <c r="BS87" s="477"/>
      <c r="BT87" s="477"/>
      <c r="BU87" s="477"/>
      <c r="BV87" s="477"/>
      <c r="BW87" s="477"/>
      <c r="BX87" s="477"/>
      <c r="BY87" s="477"/>
      <c r="BZ87" s="477"/>
      <c r="CA87" s="477"/>
      <c r="CB87" s="477"/>
      <c r="CC87" s="477"/>
      <c r="CD87" s="477"/>
      <c r="CE87" s="477"/>
      <c r="CF87" s="477"/>
      <c r="CG87" s="477"/>
      <c r="CH87" s="477"/>
      <c r="CI87" s="477"/>
      <c r="CL87" s="463"/>
      <c r="CM87" s="463"/>
      <c r="CN87" s="487"/>
      <c r="CO87" s="477"/>
      <c r="CP87" s="477"/>
      <c r="CQ87" s="477"/>
      <c r="CR87" s="477"/>
      <c r="CS87" s="477"/>
      <c r="CT87" s="477"/>
      <c r="CU87" s="477"/>
      <c r="CV87" s="477"/>
      <c r="CW87" s="487"/>
      <c r="CX87" s="477"/>
      <c r="CY87" s="477"/>
      <c r="CZ87" s="477"/>
      <c r="DA87" s="477"/>
      <c r="DB87" s="487"/>
      <c r="DC87" s="477"/>
      <c r="DD87" s="477"/>
      <c r="DE87" s="477"/>
      <c r="DF87" s="477"/>
      <c r="DG87" s="477"/>
      <c r="DH87" s="477"/>
      <c r="DI87" s="477"/>
      <c r="DJ87" s="477"/>
      <c r="DK87" s="477"/>
      <c r="DL87" s="477"/>
      <c r="DM87" s="477"/>
      <c r="DN87" s="477"/>
      <c r="DO87" s="477"/>
      <c r="DP87" s="477"/>
      <c r="DQ87" s="477"/>
      <c r="DR87" s="477"/>
      <c r="DS87" s="477"/>
      <c r="DT87" s="477"/>
      <c r="DU87" s="487"/>
      <c r="DV87" s="477"/>
      <c r="DW87" s="477"/>
      <c r="DX87" s="477"/>
      <c r="DY87" s="477"/>
      <c r="DZ87" s="477"/>
      <c r="EA87" s="477"/>
      <c r="EB87" s="477"/>
      <c r="EC87" s="477"/>
      <c r="ED87" s="477"/>
      <c r="EE87" s="477"/>
      <c r="EF87" s="477"/>
      <c r="EG87" s="477"/>
      <c r="EH87" s="487"/>
      <c r="EI87" s="477"/>
      <c r="EJ87" s="477"/>
      <c r="EK87" s="477"/>
      <c r="EL87" s="477"/>
      <c r="EM87" s="477"/>
      <c r="EN87" s="477"/>
      <c r="EO87" s="477"/>
      <c r="EP87" s="477"/>
      <c r="EQ87" s="477"/>
      <c r="ER87" s="477"/>
      <c r="ES87" s="479"/>
      <c r="ET87" s="463"/>
      <c r="EU87" s="463"/>
      <c r="EV87" s="477"/>
      <c r="EW87" s="477"/>
      <c r="EX87" s="477"/>
      <c r="EY87" s="477"/>
      <c r="EZ87" s="477"/>
      <c r="FA87" s="477"/>
      <c r="FB87" s="477"/>
      <c r="FC87" s="477"/>
      <c r="FD87" s="477"/>
      <c r="FE87" s="477"/>
      <c r="FF87" s="477"/>
      <c r="FG87" s="477"/>
      <c r="FH87" s="477"/>
      <c r="FI87" s="477"/>
      <c r="FJ87" s="477"/>
      <c r="FK87" s="477"/>
      <c r="FL87" s="477"/>
      <c r="FM87" s="477"/>
    </row>
    <row r="88" spans="1:169" x14ac:dyDescent="0.2">
      <c r="B88" s="218">
        <f t="shared" si="27"/>
        <v>43374</v>
      </c>
      <c r="C88" s="621">
        <f>[3]Fleisch!$A82</f>
        <v>43070</v>
      </c>
      <c r="D88" s="466">
        <f>[3]Fleisch!D83</f>
        <v>9.6999999999999993</v>
      </c>
      <c r="E88" s="466">
        <f>[3]Fleisch!E83</f>
        <v>9.3449999999999989</v>
      </c>
      <c r="F88" s="448">
        <f>[3]Fleisch!$J83</f>
        <v>11.55</v>
      </c>
      <c r="G88" s="448"/>
      <c r="H88" s="466">
        <f>[3]Fleisch!$L83</f>
        <v>11.975</v>
      </c>
      <c r="I88" s="466"/>
      <c r="J88" s="448"/>
      <c r="K88" s="448">
        <f>[3]Fleisch!F83</f>
        <v>17.3</v>
      </c>
      <c r="L88" s="448">
        <f>[3]Fleisch!G83</f>
        <v>16.1875</v>
      </c>
      <c r="M88" s="448"/>
      <c r="N88" s="466">
        <f>[3]Fleisch!B83</f>
        <v>7.6</v>
      </c>
      <c r="O88" s="466">
        <f>[3]Fleisch!C83</f>
        <v>3.8499999046325701</v>
      </c>
      <c r="P88" s="448"/>
      <c r="Q88" s="448">
        <f>[3]Fleisch!H83</f>
        <v>14</v>
      </c>
      <c r="R88" s="448">
        <f>[3]Fleisch!I83</f>
        <v>11.762500000000001</v>
      </c>
      <c r="S88" s="448"/>
      <c r="T88" s="448"/>
      <c r="U88" s="619">
        <f>[3]Fleisch!$A72</f>
        <v>43374</v>
      </c>
      <c r="V88" s="448"/>
      <c r="W88" s="477"/>
      <c r="X88" s="477"/>
      <c r="Y88" s="477"/>
      <c r="Z88" s="477"/>
      <c r="AA88" s="477"/>
      <c r="AB88" s="477"/>
      <c r="AC88" s="487"/>
      <c r="AD88" s="477"/>
      <c r="AE88" s="477"/>
      <c r="AF88" s="487"/>
      <c r="AG88" s="477"/>
      <c r="AH88" s="477"/>
      <c r="AI88" s="477"/>
      <c r="AJ88" s="477"/>
      <c r="AK88" s="477"/>
      <c r="AL88" s="477"/>
      <c r="AM88" s="477"/>
      <c r="AN88" s="477"/>
      <c r="AO88" s="477"/>
      <c r="AP88" s="477"/>
      <c r="AQ88" s="477"/>
      <c r="AR88" s="477"/>
      <c r="AS88" s="477"/>
      <c r="AT88" s="477"/>
      <c r="AU88" s="477"/>
      <c r="AV88" s="477"/>
      <c r="AW88" s="487"/>
      <c r="AX88" s="477"/>
      <c r="AY88" s="477"/>
      <c r="AZ88" s="477"/>
      <c r="BA88" s="477"/>
      <c r="BB88" s="477"/>
      <c r="BC88" s="477"/>
      <c r="BD88" s="477"/>
      <c r="BE88" s="477"/>
      <c r="BF88" s="477"/>
      <c r="BG88" s="477"/>
      <c r="BH88" s="487"/>
      <c r="BI88" s="477"/>
      <c r="BJ88" s="477"/>
      <c r="BK88" s="477"/>
      <c r="BL88" s="477"/>
      <c r="BM88" s="477"/>
      <c r="BN88" s="477"/>
      <c r="BO88" s="477"/>
      <c r="BP88" s="477"/>
      <c r="BQ88" s="477"/>
      <c r="BR88" s="477"/>
      <c r="BS88" s="477"/>
      <c r="BT88" s="477"/>
      <c r="BU88" s="477"/>
      <c r="BV88" s="477"/>
      <c r="BW88" s="477"/>
      <c r="BX88" s="477"/>
      <c r="BY88" s="477"/>
      <c r="BZ88" s="477"/>
      <c r="CA88" s="477"/>
      <c r="CB88" s="477"/>
      <c r="CC88" s="477"/>
      <c r="CD88" s="477"/>
      <c r="CE88" s="477"/>
      <c r="CF88" s="477"/>
      <c r="CG88" s="477"/>
      <c r="CH88" s="477"/>
      <c r="CI88" s="477"/>
      <c r="CL88" s="463"/>
      <c r="CM88" s="463"/>
      <c r="CN88" s="487"/>
      <c r="CO88" s="477"/>
      <c r="CP88" s="477"/>
      <c r="CQ88" s="477"/>
      <c r="CR88" s="477"/>
      <c r="CS88" s="477"/>
      <c r="CT88" s="477"/>
      <c r="CU88" s="477"/>
      <c r="CV88" s="477"/>
      <c r="CW88" s="487"/>
      <c r="CX88" s="477"/>
      <c r="CY88" s="477"/>
      <c r="CZ88" s="477"/>
      <c r="DA88" s="477"/>
      <c r="DB88" s="487"/>
      <c r="DC88" s="477"/>
      <c r="DD88" s="477"/>
      <c r="DE88" s="477"/>
      <c r="DF88" s="477"/>
      <c r="DG88" s="477"/>
      <c r="DH88" s="477"/>
      <c r="DI88" s="477"/>
      <c r="DJ88" s="477"/>
      <c r="DK88" s="477"/>
      <c r="DL88" s="477"/>
      <c r="DM88" s="477"/>
      <c r="DN88" s="477"/>
      <c r="DO88" s="477"/>
      <c r="DP88" s="477"/>
      <c r="DQ88" s="477"/>
      <c r="DR88" s="477"/>
      <c r="DS88" s="477"/>
      <c r="DT88" s="477"/>
      <c r="DU88" s="487"/>
      <c r="DV88" s="477"/>
      <c r="DW88" s="477"/>
      <c r="DX88" s="477"/>
      <c r="DY88" s="477"/>
      <c r="DZ88" s="477"/>
      <c r="EA88" s="477"/>
      <c r="EB88" s="477"/>
      <c r="EC88" s="477"/>
      <c r="ED88" s="477"/>
      <c r="EE88" s="477"/>
      <c r="EF88" s="477"/>
      <c r="EG88" s="477"/>
      <c r="EH88" s="487"/>
      <c r="EI88" s="477"/>
      <c r="EJ88" s="477"/>
      <c r="EK88" s="477"/>
      <c r="EL88" s="477"/>
      <c r="EM88" s="477"/>
      <c r="EN88" s="477"/>
      <c r="EO88" s="477"/>
      <c r="EP88" s="477"/>
      <c r="EQ88" s="477"/>
      <c r="ER88" s="477"/>
      <c r="ES88" s="479"/>
      <c r="ET88" s="463"/>
      <c r="EU88" s="463"/>
      <c r="EV88" s="477"/>
      <c r="EW88" s="477"/>
      <c r="EX88" s="477"/>
      <c r="EY88" s="477"/>
      <c r="EZ88" s="477"/>
      <c r="FA88" s="477"/>
      <c r="FB88" s="477"/>
      <c r="FC88" s="477"/>
      <c r="FD88" s="477"/>
      <c r="FE88" s="477"/>
      <c r="FF88" s="477"/>
      <c r="FG88" s="477"/>
      <c r="FH88" s="477"/>
      <c r="FI88" s="477"/>
      <c r="FJ88" s="477"/>
      <c r="FK88" s="477"/>
      <c r="FL88" s="477"/>
      <c r="FM88" s="477"/>
    </row>
    <row r="89" spans="1:169" x14ac:dyDescent="0.2">
      <c r="B89" s="218">
        <f t="shared" ref="B89:B100" si="30">U89</f>
        <v>43344</v>
      </c>
      <c r="C89" s="621">
        <f>[3]Fleisch!$A83</f>
        <v>43040</v>
      </c>
      <c r="D89" s="466">
        <f>[3]Fleisch!D84</f>
        <v>9.8000000000000007</v>
      </c>
      <c r="E89" s="466">
        <f>[3]Fleisch!E84</f>
        <v>9.4625000000000004</v>
      </c>
      <c r="F89" s="448">
        <f>[3]Fleisch!$J84</f>
        <v>11.6</v>
      </c>
      <c r="G89" s="448"/>
      <c r="H89" s="466">
        <f>[3]Fleisch!$L84</f>
        <v>12</v>
      </c>
      <c r="I89" s="466"/>
      <c r="J89" s="448"/>
      <c r="K89" s="448">
        <f>[3]Fleisch!F84</f>
        <v>17.224999999999998</v>
      </c>
      <c r="L89" s="448">
        <f>[3]Fleisch!G84</f>
        <v>16.177500000000002</v>
      </c>
      <c r="M89" s="448"/>
      <c r="N89" s="466">
        <f>[3]Fleisch!B84</f>
        <v>7.6</v>
      </c>
      <c r="O89" s="466">
        <f>[3]Fleisch!C84</f>
        <v>3.8499999046325701</v>
      </c>
      <c r="P89" s="448"/>
      <c r="Q89" s="448">
        <f>[3]Fleisch!H84</f>
        <v>14.55</v>
      </c>
      <c r="R89" s="448">
        <f>[3]Fleisch!I84</f>
        <v>12.4175</v>
      </c>
      <c r="S89" s="448"/>
      <c r="T89" s="448"/>
      <c r="U89" s="619">
        <f>[3]Fleisch!$A73</f>
        <v>43344</v>
      </c>
      <c r="V89" s="448"/>
      <c r="W89" s="477"/>
      <c r="X89" s="477"/>
      <c r="Y89" s="477"/>
      <c r="Z89" s="477"/>
      <c r="AA89" s="477"/>
      <c r="AB89" s="477"/>
      <c r="AC89" s="487"/>
      <c r="AD89" s="477"/>
      <c r="AE89" s="477"/>
      <c r="AF89" s="487"/>
      <c r="AG89" s="477"/>
      <c r="AH89" s="477"/>
      <c r="AI89" s="477"/>
      <c r="AJ89" s="477"/>
      <c r="AK89" s="477"/>
      <c r="AL89" s="477"/>
      <c r="AM89" s="477"/>
      <c r="AN89" s="477"/>
      <c r="AO89" s="477"/>
      <c r="AP89" s="477"/>
      <c r="AQ89" s="477"/>
      <c r="AR89" s="477"/>
      <c r="AS89" s="477"/>
      <c r="AT89" s="477"/>
      <c r="AU89" s="477"/>
      <c r="AV89" s="477"/>
      <c r="AW89" s="487"/>
      <c r="AX89" s="477"/>
      <c r="AY89" s="477"/>
      <c r="AZ89" s="477"/>
      <c r="BA89" s="477"/>
      <c r="BB89" s="477"/>
      <c r="BC89" s="477"/>
      <c r="BD89" s="477"/>
      <c r="BE89" s="477"/>
      <c r="BF89" s="477"/>
      <c r="BG89" s="477"/>
      <c r="BH89" s="487"/>
      <c r="BI89" s="477"/>
      <c r="BJ89" s="477"/>
      <c r="BK89" s="477"/>
      <c r="BL89" s="477"/>
      <c r="BM89" s="477"/>
      <c r="BN89" s="477"/>
      <c r="BO89" s="477"/>
      <c r="BP89" s="477"/>
      <c r="BQ89" s="477"/>
      <c r="BR89" s="477"/>
      <c r="BS89" s="477"/>
      <c r="BT89" s="477"/>
      <c r="BU89" s="477"/>
      <c r="BV89" s="477"/>
      <c r="BW89" s="477"/>
      <c r="BX89" s="477"/>
      <c r="BY89" s="477"/>
      <c r="BZ89" s="477"/>
      <c r="CA89" s="477"/>
      <c r="CB89" s="477"/>
      <c r="CC89" s="477"/>
      <c r="CD89" s="477"/>
      <c r="CE89" s="477"/>
      <c r="CF89" s="477"/>
      <c r="CG89" s="477"/>
      <c r="CH89" s="477"/>
      <c r="CI89" s="477"/>
      <c r="CL89" s="463"/>
      <c r="CM89" s="463"/>
      <c r="CN89" s="487"/>
      <c r="CO89" s="477"/>
      <c r="CP89" s="477"/>
      <c r="CQ89" s="477"/>
      <c r="CR89" s="477"/>
      <c r="CS89" s="477"/>
      <c r="CT89" s="477"/>
      <c r="CU89" s="477"/>
      <c r="CV89" s="477"/>
      <c r="CW89" s="487"/>
      <c r="CX89" s="477"/>
      <c r="CY89" s="477"/>
      <c r="CZ89" s="477"/>
      <c r="DA89" s="477"/>
      <c r="DB89" s="487"/>
      <c r="DC89" s="477"/>
      <c r="DD89" s="477"/>
      <c r="DE89" s="477"/>
      <c r="DF89" s="477"/>
      <c r="DG89" s="477"/>
      <c r="DH89" s="477"/>
      <c r="DI89" s="477"/>
      <c r="DJ89" s="477"/>
      <c r="DK89" s="477"/>
      <c r="DL89" s="477"/>
      <c r="DM89" s="477"/>
      <c r="DN89" s="477"/>
      <c r="DO89" s="477"/>
      <c r="DP89" s="477"/>
      <c r="DQ89" s="477"/>
      <c r="DR89" s="477"/>
      <c r="DS89" s="477"/>
      <c r="DT89" s="477"/>
      <c r="DU89" s="487"/>
      <c r="DV89" s="477"/>
      <c r="DW89" s="477"/>
      <c r="DX89" s="477"/>
      <c r="DY89" s="477"/>
      <c r="DZ89" s="477"/>
      <c r="EA89" s="477"/>
      <c r="EB89" s="477"/>
      <c r="EC89" s="477"/>
      <c r="ED89" s="477"/>
      <c r="EE89" s="477"/>
      <c r="EF89" s="477"/>
      <c r="EG89" s="477"/>
      <c r="EH89" s="487"/>
      <c r="EI89" s="477"/>
      <c r="EJ89" s="477"/>
      <c r="EK89" s="477"/>
      <c r="EL89" s="477"/>
      <c r="EM89" s="477"/>
      <c r="EN89" s="477"/>
      <c r="EO89" s="477"/>
      <c r="EP89" s="477"/>
      <c r="EQ89" s="477"/>
      <c r="ER89" s="477"/>
      <c r="ES89" s="479"/>
      <c r="ET89" s="463"/>
      <c r="EU89" s="463"/>
      <c r="EV89" s="477"/>
      <c r="EW89" s="477"/>
      <c r="EX89" s="477"/>
      <c r="EY89" s="477"/>
      <c r="EZ89" s="477"/>
      <c r="FA89" s="477"/>
      <c r="FB89" s="477"/>
      <c r="FC89" s="477"/>
      <c r="FD89" s="477"/>
      <c r="FE89" s="477"/>
      <c r="FF89" s="477"/>
      <c r="FG89" s="477"/>
      <c r="FH89" s="477"/>
      <c r="FI89" s="477"/>
      <c r="FJ89" s="477"/>
      <c r="FK89" s="477"/>
      <c r="FL89" s="477"/>
      <c r="FM89" s="477"/>
    </row>
    <row r="90" spans="1:169" x14ac:dyDescent="0.2">
      <c r="B90" s="218">
        <f t="shared" si="30"/>
        <v>43313</v>
      </c>
      <c r="C90" s="621">
        <f>[3]Fleisch!$A84</f>
        <v>43009</v>
      </c>
      <c r="D90" s="466">
        <f>[3]Fleisch!D85</f>
        <v>9.8000000000000007</v>
      </c>
      <c r="E90" s="466">
        <f>[3]Fleisch!E85</f>
        <v>9.48</v>
      </c>
      <c r="F90" s="448">
        <f>[3]Fleisch!$J85</f>
        <v>11.6</v>
      </c>
      <c r="G90" s="448"/>
      <c r="H90" s="466">
        <f>[3]Fleisch!$L85</f>
        <v>12</v>
      </c>
      <c r="I90" s="466"/>
      <c r="J90" s="448"/>
      <c r="K90" s="448">
        <f>[3]Fleisch!F85</f>
        <v>16.68</v>
      </c>
      <c r="L90" s="448">
        <f>[3]Fleisch!G85</f>
        <v>15.425999999999998</v>
      </c>
      <c r="M90" s="448"/>
      <c r="N90" s="466">
        <f>[3]Fleisch!B85</f>
        <v>7.68</v>
      </c>
      <c r="O90" s="466">
        <f>[3]Fleisch!C85</f>
        <v>3.8499999046325697</v>
      </c>
      <c r="P90" s="448"/>
      <c r="Q90" s="448">
        <f>[3]Fleisch!H85</f>
        <v>15</v>
      </c>
      <c r="R90" s="448">
        <f>[3]Fleisch!I85</f>
        <v>13</v>
      </c>
      <c r="S90" s="448"/>
      <c r="T90" s="448"/>
      <c r="U90" s="619">
        <f>[3]Fleisch!$A74</f>
        <v>43313</v>
      </c>
      <c r="V90" s="448"/>
      <c r="W90" s="477"/>
      <c r="X90" s="477"/>
      <c r="Y90" s="477"/>
      <c r="Z90" s="477"/>
      <c r="AA90" s="477"/>
      <c r="AB90" s="477"/>
      <c r="AC90" s="487"/>
      <c r="AD90" s="477"/>
      <c r="AE90" s="477"/>
      <c r="AF90" s="487"/>
      <c r="AG90" s="477"/>
      <c r="AH90" s="477"/>
      <c r="AI90" s="477"/>
      <c r="AJ90" s="477"/>
      <c r="AK90" s="477"/>
      <c r="AL90" s="477"/>
      <c r="AM90" s="477"/>
      <c r="AN90" s="477"/>
      <c r="AO90" s="477"/>
      <c r="AP90" s="477"/>
      <c r="AQ90" s="477"/>
      <c r="AR90" s="477"/>
      <c r="AS90" s="477"/>
      <c r="AT90" s="477"/>
      <c r="AU90" s="477"/>
      <c r="AV90" s="477"/>
      <c r="AW90" s="487"/>
      <c r="AX90" s="477"/>
      <c r="AY90" s="477"/>
      <c r="AZ90" s="477"/>
      <c r="BA90" s="477"/>
      <c r="BB90" s="477"/>
      <c r="BC90" s="477"/>
      <c r="BD90" s="477"/>
      <c r="BE90" s="477"/>
      <c r="BF90" s="477"/>
      <c r="BG90" s="477"/>
      <c r="BH90" s="487"/>
      <c r="BI90" s="477"/>
      <c r="BJ90" s="477"/>
      <c r="BK90" s="477"/>
      <c r="BL90" s="477"/>
      <c r="BM90" s="477"/>
      <c r="BN90" s="477"/>
      <c r="BO90" s="477"/>
      <c r="BP90" s="477"/>
      <c r="BQ90" s="477"/>
      <c r="BR90" s="477"/>
      <c r="BS90" s="477"/>
      <c r="BT90" s="477"/>
      <c r="BU90" s="477"/>
      <c r="BV90" s="477"/>
      <c r="BW90" s="477"/>
      <c r="BX90" s="477"/>
      <c r="BY90" s="477"/>
      <c r="BZ90" s="477"/>
      <c r="CA90" s="477"/>
      <c r="CB90" s="477"/>
      <c r="CC90" s="477"/>
      <c r="CD90" s="477"/>
      <c r="CE90" s="477"/>
      <c r="CF90" s="477"/>
      <c r="CG90" s="477"/>
      <c r="CH90" s="477"/>
      <c r="CI90" s="477"/>
      <c r="CL90" s="463"/>
      <c r="CM90" s="463"/>
      <c r="CN90" s="487"/>
      <c r="CO90" s="477"/>
      <c r="CP90" s="477"/>
      <c r="CQ90" s="477"/>
      <c r="CR90" s="477"/>
      <c r="CS90" s="477"/>
      <c r="CT90" s="477"/>
      <c r="CU90" s="477"/>
      <c r="CV90" s="477"/>
      <c r="CW90" s="487"/>
      <c r="CX90" s="477"/>
      <c r="CY90" s="477"/>
      <c r="CZ90" s="477"/>
      <c r="DA90" s="477"/>
      <c r="DB90" s="487"/>
      <c r="DC90" s="477"/>
      <c r="DD90" s="477"/>
      <c r="DE90" s="477"/>
      <c r="DF90" s="477"/>
      <c r="DG90" s="477"/>
      <c r="DH90" s="477"/>
      <c r="DI90" s="477"/>
      <c r="DJ90" s="477"/>
      <c r="DK90" s="477"/>
      <c r="DL90" s="477"/>
      <c r="DM90" s="477"/>
      <c r="DN90" s="477"/>
      <c r="DO90" s="477"/>
      <c r="DP90" s="477"/>
      <c r="DQ90" s="477"/>
      <c r="DR90" s="477"/>
      <c r="DS90" s="477"/>
      <c r="DT90" s="477"/>
      <c r="DU90" s="487"/>
      <c r="DV90" s="477"/>
      <c r="DW90" s="477"/>
      <c r="DX90" s="477"/>
      <c r="DY90" s="477"/>
      <c r="DZ90" s="477"/>
      <c r="EA90" s="477"/>
      <c r="EB90" s="477"/>
      <c r="EC90" s="477"/>
      <c r="ED90" s="477"/>
      <c r="EE90" s="477"/>
      <c r="EF90" s="477"/>
      <c r="EG90" s="477"/>
      <c r="EH90" s="487"/>
      <c r="EI90" s="477"/>
      <c r="EJ90" s="477"/>
      <c r="EK90" s="477"/>
      <c r="EL90" s="477"/>
      <c r="EM90" s="477"/>
      <c r="EN90" s="477"/>
      <c r="EO90" s="477"/>
      <c r="EP90" s="477"/>
      <c r="EQ90" s="477"/>
      <c r="ER90" s="477"/>
      <c r="ES90" s="479"/>
      <c r="ET90" s="463"/>
      <c r="EU90" s="463"/>
      <c r="EV90" s="477"/>
      <c r="EW90" s="477"/>
      <c r="EX90" s="477"/>
      <c r="EY90" s="477"/>
      <c r="EZ90" s="477"/>
      <c r="FA90" s="477"/>
      <c r="FB90" s="477"/>
      <c r="FC90" s="477"/>
      <c r="FD90" s="477"/>
      <c r="FE90" s="477"/>
      <c r="FF90" s="477"/>
      <c r="FG90" s="477"/>
      <c r="FH90" s="477"/>
      <c r="FI90" s="477"/>
      <c r="FJ90" s="477"/>
      <c r="FK90" s="477"/>
      <c r="FL90" s="477"/>
      <c r="FM90" s="477"/>
    </row>
    <row r="91" spans="1:169" x14ac:dyDescent="0.2">
      <c r="B91" s="218">
        <f t="shared" si="30"/>
        <v>43282</v>
      </c>
      <c r="C91" s="621">
        <f>[3]Fleisch!$A85</f>
        <v>42979</v>
      </c>
      <c r="S91" s="448"/>
      <c r="T91" s="448"/>
      <c r="U91" s="619">
        <f>[3]Fleisch!$A75</f>
        <v>43282</v>
      </c>
      <c r="V91" s="448"/>
      <c r="W91" s="477"/>
      <c r="X91" s="477"/>
      <c r="Y91" s="477"/>
      <c r="Z91" s="477"/>
      <c r="AA91" s="477"/>
      <c r="AB91" s="477"/>
      <c r="AC91" s="487"/>
      <c r="AD91" s="477"/>
      <c r="AE91" s="477"/>
      <c r="AF91" s="487"/>
      <c r="AG91" s="477"/>
      <c r="AH91" s="477"/>
      <c r="AI91" s="477"/>
      <c r="AJ91" s="477"/>
      <c r="AK91" s="477"/>
      <c r="AL91" s="477"/>
      <c r="AM91" s="477"/>
      <c r="AN91" s="477"/>
      <c r="AO91" s="477"/>
      <c r="AP91" s="477"/>
      <c r="AQ91" s="477"/>
      <c r="AR91" s="477"/>
      <c r="AS91" s="477"/>
      <c r="AT91" s="477"/>
      <c r="AU91" s="477"/>
      <c r="AV91" s="477"/>
      <c r="AW91" s="487"/>
      <c r="AX91" s="477"/>
      <c r="AY91" s="477"/>
      <c r="AZ91" s="477"/>
      <c r="BA91" s="477"/>
      <c r="BB91" s="477"/>
      <c r="BC91" s="477"/>
      <c r="BD91" s="477"/>
      <c r="BE91" s="477"/>
      <c r="BF91" s="477"/>
      <c r="BG91" s="477"/>
      <c r="BH91" s="487"/>
      <c r="BI91" s="477"/>
      <c r="BJ91" s="477"/>
      <c r="BK91" s="477"/>
      <c r="BL91" s="477"/>
      <c r="BM91" s="477"/>
      <c r="BN91" s="477"/>
      <c r="BO91" s="477"/>
      <c r="BP91" s="477"/>
      <c r="BQ91" s="477"/>
      <c r="BR91" s="477"/>
      <c r="BS91" s="477"/>
      <c r="BT91" s="477"/>
      <c r="BU91" s="477"/>
      <c r="BV91" s="477"/>
      <c r="BW91" s="477"/>
      <c r="BX91" s="477"/>
      <c r="BY91" s="477"/>
      <c r="BZ91" s="477"/>
      <c r="CA91" s="477"/>
      <c r="CB91" s="477"/>
      <c r="CC91" s="477"/>
      <c r="CD91" s="477"/>
      <c r="CE91" s="477"/>
      <c r="CF91" s="477"/>
      <c r="CG91" s="477"/>
      <c r="CH91" s="477"/>
      <c r="CI91" s="477"/>
      <c r="CL91" s="463"/>
      <c r="CM91" s="463"/>
      <c r="CN91" s="487"/>
      <c r="CO91" s="477"/>
      <c r="CP91" s="477"/>
      <c r="CQ91" s="477"/>
      <c r="CR91" s="477"/>
      <c r="CS91" s="477"/>
      <c r="CT91" s="477"/>
      <c r="CU91" s="477"/>
      <c r="CV91" s="477"/>
      <c r="CW91" s="487"/>
      <c r="CX91" s="477"/>
      <c r="CY91" s="477"/>
      <c r="CZ91" s="477"/>
      <c r="DA91" s="477"/>
      <c r="DB91" s="487"/>
      <c r="DC91" s="477"/>
      <c r="DD91" s="477"/>
      <c r="DE91" s="477"/>
      <c r="DF91" s="477"/>
      <c r="DG91" s="477"/>
      <c r="DH91" s="477"/>
      <c r="DI91" s="477"/>
      <c r="DJ91" s="477"/>
      <c r="DK91" s="477"/>
      <c r="DL91" s="477"/>
      <c r="DM91" s="477"/>
      <c r="DN91" s="477"/>
      <c r="DO91" s="477"/>
      <c r="DP91" s="477"/>
      <c r="DQ91" s="477"/>
      <c r="DR91" s="477"/>
      <c r="DS91" s="477"/>
      <c r="DT91" s="477"/>
      <c r="DU91" s="487"/>
      <c r="DV91" s="477"/>
      <c r="DW91" s="477"/>
      <c r="DX91" s="477"/>
      <c r="DY91" s="477"/>
      <c r="DZ91" s="477"/>
      <c r="EA91" s="477"/>
      <c r="EB91" s="477"/>
      <c r="EC91" s="477"/>
      <c r="ED91" s="477"/>
      <c r="EE91" s="477"/>
      <c r="EF91" s="477"/>
      <c r="EG91" s="477"/>
      <c r="EH91" s="487"/>
      <c r="EI91" s="477"/>
      <c r="EJ91" s="477"/>
      <c r="EK91" s="477"/>
      <c r="EL91" s="477"/>
      <c r="EM91" s="477"/>
      <c r="EN91" s="477"/>
      <c r="EO91" s="477"/>
      <c r="EP91" s="477"/>
      <c r="EQ91" s="477"/>
      <c r="ER91" s="477"/>
      <c r="ES91" s="479"/>
      <c r="ET91" s="463"/>
      <c r="EU91" s="463"/>
      <c r="EV91" s="477"/>
      <c r="EW91" s="477"/>
      <c r="EX91" s="477"/>
      <c r="EY91" s="477"/>
      <c r="EZ91" s="477"/>
      <c r="FA91" s="477"/>
      <c r="FB91" s="477"/>
      <c r="FC91" s="477"/>
      <c r="FD91" s="477"/>
      <c r="FE91" s="477"/>
      <c r="FF91" s="477"/>
      <c r="FG91" s="477"/>
      <c r="FH91" s="477"/>
      <c r="FI91" s="477"/>
      <c r="FJ91" s="477"/>
      <c r="FK91" s="477"/>
      <c r="FL91" s="477"/>
      <c r="FM91" s="477"/>
    </row>
    <row r="92" spans="1:169" x14ac:dyDescent="0.2">
      <c r="B92" s="218">
        <f t="shared" si="30"/>
        <v>43252</v>
      </c>
      <c r="S92" s="448"/>
      <c r="T92" s="448"/>
      <c r="U92" s="619">
        <f>[3]Fleisch!$A76</f>
        <v>43252</v>
      </c>
      <c r="V92" s="448"/>
      <c r="W92" s="477"/>
      <c r="X92" s="477"/>
      <c r="Y92" s="477"/>
      <c r="Z92" s="477"/>
      <c r="AA92" s="477"/>
      <c r="AB92" s="477"/>
      <c r="AC92" s="487"/>
      <c r="AD92" s="477"/>
      <c r="AE92" s="477"/>
      <c r="AF92" s="487"/>
      <c r="AG92" s="477"/>
      <c r="AH92" s="477"/>
      <c r="AI92" s="477"/>
      <c r="AJ92" s="477"/>
      <c r="AK92" s="477"/>
      <c r="AL92" s="477"/>
      <c r="AM92" s="477"/>
      <c r="AN92" s="477"/>
      <c r="AO92" s="477"/>
      <c r="AP92" s="477"/>
      <c r="AQ92" s="477"/>
      <c r="AR92" s="477"/>
      <c r="AS92" s="477"/>
      <c r="AT92" s="477"/>
      <c r="AU92" s="477"/>
      <c r="AV92" s="477"/>
      <c r="AW92" s="487"/>
      <c r="AX92" s="477"/>
      <c r="AY92" s="477"/>
      <c r="AZ92" s="477"/>
      <c r="BA92" s="477"/>
      <c r="BB92" s="477"/>
      <c r="BC92" s="477"/>
      <c r="BD92" s="477"/>
      <c r="BE92" s="477"/>
      <c r="BF92" s="477"/>
      <c r="BG92" s="477"/>
      <c r="BH92" s="487"/>
      <c r="BI92" s="477"/>
      <c r="BJ92" s="477"/>
      <c r="BK92" s="477"/>
      <c r="BL92" s="477"/>
      <c r="BM92" s="477"/>
      <c r="BN92" s="477"/>
      <c r="BO92" s="477"/>
      <c r="BP92" s="477"/>
      <c r="BQ92" s="477"/>
      <c r="BR92" s="477"/>
      <c r="BS92" s="477"/>
      <c r="BT92" s="477"/>
      <c r="BU92" s="477"/>
      <c r="BV92" s="477"/>
      <c r="BW92" s="477"/>
      <c r="BX92" s="477"/>
      <c r="BY92" s="477"/>
      <c r="BZ92" s="477"/>
      <c r="CA92" s="477"/>
      <c r="CB92" s="477"/>
      <c r="CC92" s="477"/>
      <c r="CD92" s="477"/>
      <c r="CE92" s="477"/>
      <c r="CF92" s="477"/>
      <c r="CG92" s="477"/>
      <c r="CH92" s="477"/>
      <c r="CI92" s="477"/>
      <c r="CL92" s="463"/>
      <c r="CM92" s="463"/>
      <c r="CN92" s="487"/>
      <c r="CO92" s="477"/>
      <c r="CP92" s="477"/>
      <c r="CQ92" s="477"/>
      <c r="CR92" s="477"/>
      <c r="CS92" s="477"/>
      <c r="CT92" s="477"/>
      <c r="CU92" s="477"/>
      <c r="CV92" s="477"/>
      <c r="CW92" s="487"/>
      <c r="CX92" s="477"/>
      <c r="CY92" s="477"/>
      <c r="CZ92" s="477"/>
      <c r="DA92" s="477"/>
      <c r="DB92" s="487"/>
      <c r="DC92" s="477"/>
      <c r="DD92" s="477"/>
      <c r="DE92" s="477"/>
      <c r="DF92" s="477"/>
      <c r="DG92" s="477"/>
      <c r="DH92" s="477"/>
      <c r="DI92" s="477"/>
      <c r="DJ92" s="477"/>
      <c r="DK92" s="477"/>
      <c r="DL92" s="477"/>
      <c r="DM92" s="477"/>
      <c r="DN92" s="477"/>
      <c r="DO92" s="477"/>
      <c r="DP92" s="477"/>
      <c r="DQ92" s="477"/>
      <c r="DR92" s="477"/>
      <c r="DS92" s="477"/>
      <c r="DT92" s="477"/>
      <c r="DU92" s="487"/>
      <c r="DV92" s="477"/>
      <c r="DW92" s="477"/>
      <c r="DX92" s="477"/>
      <c r="DY92" s="477"/>
      <c r="DZ92" s="477"/>
      <c r="EA92" s="477"/>
      <c r="EB92" s="477"/>
      <c r="EC92" s="477"/>
      <c r="ED92" s="477"/>
      <c r="EE92" s="477"/>
      <c r="EF92" s="477"/>
      <c r="EG92" s="477"/>
      <c r="EH92" s="487"/>
      <c r="EI92" s="477"/>
      <c r="EJ92" s="477"/>
      <c r="EK92" s="477"/>
      <c r="EL92" s="477"/>
      <c r="EM92" s="477"/>
      <c r="EN92" s="477"/>
      <c r="EO92" s="477"/>
      <c r="EP92" s="477"/>
      <c r="EQ92" s="477"/>
      <c r="ER92" s="477"/>
      <c r="ES92" s="479"/>
      <c r="ET92" s="463"/>
      <c r="EU92" s="463"/>
      <c r="EV92" s="477"/>
      <c r="EW92" s="477"/>
      <c r="EX92" s="477"/>
      <c r="EY92" s="477"/>
      <c r="EZ92" s="477"/>
      <c r="FA92" s="477"/>
      <c r="FB92" s="477"/>
      <c r="FC92" s="477"/>
      <c r="FD92" s="477"/>
      <c r="FE92" s="477"/>
      <c r="FF92" s="477"/>
      <c r="FG92" s="477"/>
      <c r="FH92" s="477"/>
      <c r="FI92" s="477"/>
      <c r="FJ92" s="477"/>
      <c r="FK92" s="477"/>
      <c r="FL92" s="477"/>
      <c r="FM92" s="477"/>
    </row>
    <row r="93" spans="1:169" x14ac:dyDescent="0.2">
      <c r="B93" s="218">
        <f t="shared" si="30"/>
        <v>43221</v>
      </c>
      <c r="S93" s="448"/>
      <c r="T93" s="448"/>
      <c r="U93" s="619">
        <f>[3]Fleisch!$A77</f>
        <v>43221</v>
      </c>
      <c r="V93" s="448"/>
      <c r="W93" s="477"/>
      <c r="X93" s="477"/>
      <c r="Y93" s="477"/>
      <c r="Z93" s="477"/>
      <c r="AA93" s="477"/>
      <c r="AB93" s="477"/>
      <c r="AC93" s="487"/>
      <c r="AD93" s="477"/>
      <c r="AE93" s="477"/>
      <c r="AF93" s="487"/>
      <c r="AG93" s="477"/>
      <c r="AH93" s="477"/>
      <c r="AI93" s="477"/>
      <c r="AJ93" s="477"/>
      <c r="AK93" s="477"/>
      <c r="AL93" s="477"/>
      <c r="AM93" s="477"/>
      <c r="AN93" s="477"/>
      <c r="AO93" s="477"/>
      <c r="AP93" s="477"/>
      <c r="AQ93" s="477"/>
      <c r="AR93" s="477"/>
      <c r="AS93" s="477"/>
      <c r="AT93" s="477"/>
      <c r="AU93" s="477"/>
      <c r="AV93" s="477"/>
      <c r="AW93" s="487"/>
      <c r="AX93" s="477"/>
      <c r="AY93" s="477"/>
      <c r="AZ93" s="477"/>
      <c r="BA93" s="477"/>
      <c r="BB93" s="477"/>
      <c r="BC93" s="477"/>
      <c r="BD93" s="477"/>
      <c r="BE93" s="477"/>
      <c r="BF93" s="477"/>
      <c r="BG93" s="477"/>
      <c r="BH93" s="487"/>
      <c r="BI93" s="477"/>
      <c r="BJ93" s="477"/>
      <c r="BK93" s="477"/>
      <c r="BL93" s="477"/>
      <c r="BM93" s="477"/>
      <c r="BN93" s="477"/>
      <c r="BO93" s="477"/>
      <c r="BP93" s="477"/>
      <c r="BQ93" s="477"/>
      <c r="BR93" s="477"/>
      <c r="BS93" s="477"/>
      <c r="BT93" s="477"/>
      <c r="BU93" s="477"/>
      <c r="BV93" s="477"/>
      <c r="BW93" s="477"/>
      <c r="BX93" s="477"/>
      <c r="BY93" s="477"/>
      <c r="BZ93" s="477"/>
      <c r="CA93" s="477"/>
      <c r="CB93" s="477"/>
      <c r="CC93" s="477"/>
      <c r="CD93" s="477"/>
      <c r="CE93" s="477"/>
      <c r="CF93" s="477"/>
      <c r="CG93" s="477"/>
      <c r="CH93" s="477"/>
      <c r="CI93" s="477"/>
      <c r="CL93" s="463"/>
      <c r="CM93" s="463"/>
      <c r="CN93" s="487"/>
      <c r="CO93" s="477"/>
      <c r="CP93" s="477"/>
      <c r="CQ93" s="477"/>
      <c r="CR93" s="477"/>
      <c r="CS93" s="477"/>
      <c r="CT93" s="477"/>
      <c r="CU93" s="477"/>
      <c r="CV93" s="477"/>
      <c r="CW93" s="487"/>
      <c r="CX93" s="477"/>
      <c r="CY93" s="477"/>
      <c r="CZ93" s="477"/>
      <c r="DA93" s="477"/>
      <c r="DB93" s="487"/>
      <c r="DC93" s="477"/>
      <c r="DD93" s="477"/>
      <c r="DE93" s="477"/>
      <c r="DF93" s="477"/>
      <c r="DG93" s="477"/>
      <c r="DH93" s="477"/>
      <c r="DI93" s="477"/>
      <c r="DJ93" s="477"/>
      <c r="DK93" s="477"/>
      <c r="DL93" s="477"/>
      <c r="DM93" s="477"/>
      <c r="DN93" s="477"/>
      <c r="DO93" s="477"/>
      <c r="DP93" s="477"/>
      <c r="DQ93" s="477"/>
      <c r="DR93" s="477"/>
      <c r="DS93" s="477"/>
      <c r="DT93" s="477"/>
      <c r="DU93" s="487"/>
      <c r="DV93" s="477"/>
      <c r="DW93" s="477"/>
      <c r="DX93" s="477"/>
      <c r="DY93" s="477"/>
      <c r="DZ93" s="477"/>
      <c r="EA93" s="477"/>
      <c r="EB93" s="477"/>
      <c r="EC93" s="477"/>
      <c r="ED93" s="477"/>
      <c r="EE93" s="477"/>
      <c r="EF93" s="477"/>
      <c r="EG93" s="477"/>
      <c r="EH93" s="487"/>
      <c r="EI93" s="477"/>
      <c r="EJ93" s="477"/>
      <c r="EK93" s="477"/>
      <c r="EL93" s="477"/>
      <c r="EM93" s="477"/>
      <c r="EN93" s="477"/>
      <c r="EO93" s="477"/>
      <c r="EP93" s="477"/>
      <c r="EQ93" s="477"/>
      <c r="ER93" s="477"/>
      <c r="ES93" s="479"/>
      <c r="ET93" s="463"/>
      <c r="EU93" s="463"/>
      <c r="EV93" s="477"/>
      <c r="EW93" s="477"/>
      <c r="EX93" s="477"/>
      <c r="EY93" s="477"/>
      <c r="EZ93" s="477"/>
      <c r="FA93" s="477"/>
      <c r="FB93" s="477"/>
      <c r="FC93" s="477"/>
      <c r="FD93" s="477"/>
      <c r="FE93" s="477"/>
      <c r="FF93" s="477"/>
      <c r="FG93" s="477"/>
      <c r="FH93" s="477"/>
      <c r="FI93" s="477"/>
      <c r="FJ93" s="477"/>
      <c r="FK93" s="477"/>
      <c r="FL93" s="477"/>
      <c r="FM93" s="477"/>
    </row>
    <row r="94" spans="1:169" x14ac:dyDescent="0.2">
      <c r="B94" s="218">
        <f t="shared" si="30"/>
        <v>43191</v>
      </c>
      <c r="S94" s="448"/>
      <c r="T94" s="448"/>
      <c r="U94" s="619">
        <f>[3]Fleisch!$A78</f>
        <v>43191</v>
      </c>
      <c r="V94" s="448"/>
      <c r="W94" s="477"/>
      <c r="X94" s="477"/>
      <c r="Y94" s="477"/>
      <c r="Z94" s="477"/>
      <c r="AA94" s="477"/>
      <c r="AB94" s="477"/>
      <c r="AC94" s="487"/>
      <c r="AD94" s="477"/>
      <c r="AE94" s="477"/>
      <c r="AF94" s="487"/>
      <c r="AG94" s="477"/>
      <c r="AH94" s="477"/>
      <c r="AI94" s="477"/>
      <c r="AJ94" s="477"/>
      <c r="AK94" s="477"/>
      <c r="AL94" s="477"/>
      <c r="AM94" s="477"/>
      <c r="AN94" s="477"/>
      <c r="AO94" s="477"/>
      <c r="AP94" s="477"/>
      <c r="AQ94" s="477"/>
      <c r="AR94" s="477"/>
      <c r="AS94" s="477"/>
      <c r="AT94" s="477"/>
      <c r="AU94" s="477"/>
      <c r="AV94" s="477"/>
      <c r="AW94" s="487"/>
      <c r="AX94" s="477"/>
      <c r="AY94" s="477"/>
      <c r="AZ94" s="477"/>
      <c r="BA94" s="477"/>
      <c r="BB94" s="477"/>
      <c r="BC94" s="477"/>
      <c r="BD94" s="477"/>
      <c r="BE94" s="477"/>
      <c r="BF94" s="477"/>
      <c r="BG94" s="477"/>
      <c r="BH94" s="487"/>
      <c r="BI94" s="477"/>
      <c r="BJ94" s="477"/>
      <c r="BK94" s="477"/>
      <c r="BL94" s="477"/>
      <c r="BM94" s="477"/>
      <c r="BN94" s="477"/>
      <c r="BO94" s="477"/>
      <c r="BP94" s="477"/>
      <c r="BQ94" s="477"/>
      <c r="BR94" s="477"/>
      <c r="BS94" s="477"/>
      <c r="BT94" s="477"/>
      <c r="BU94" s="477"/>
      <c r="BV94" s="477"/>
      <c r="BW94" s="477"/>
      <c r="BX94" s="477"/>
      <c r="BY94" s="477"/>
      <c r="BZ94" s="477"/>
      <c r="CA94" s="477"/>
      <c r="CB94" s="477"/>
      <c r="CC94" s="477"/>
      <c r="CD94" s="477"/>
      <c r="CE94" s="477"/>
      <c r="CF94" s="477"/>
      <c r="CG94" s="477"/>
      <c r="CH94" s="477"/>
      <c r="CI94" s="477"/>
      <c r="CL94" s="463"/>
      <c r="CM94" s="463"/>
      <c r="CN94" s="487"/>
      <c r="CO94" s="477"/>
      <c r="CP94" s="477"/>
      <c r="CQ94" s="477"/>
      <c r="CR94" s="477"/>
      <c r="CS94" s="477"/>
      <c r="CT94" s="477"/>
      <c r="CU94" s="477"/>
      <c r="CV94" s="477"/>
      <c r="CW94" s="487"/>
      <c r="CX94" s="477"/>
      <c r="CY94" s="477"/>
      <c r="CZ94" s="477"/>
      <c r="DA94" s="477"/>
      <c r="DB94" s="487"/>
      <c r="DC94" s="477"/>
      <c r="DD94" s="477"/>
      <c r="DE94" s="477"/>
      <c r="DF94" s="477"/>
      <c r="DG94" s="477"/>
      <c r="DH94" s="477"/>
      <c r="DI94" s="477"/>
      <c r="DJ94" s="477"/>
      <c r="DK94" s="477"/>
      <c r="DL94" s="477"/>
      <c r="DM94" s="477"/>
      <c r="DN94" s="477"/>
      <c r="DO94" s="477"/>
      <c r="DP94" s="477"/>
      <c r="DQ94" s="477"/>
      <c r="DR94" s="477"/>
      <c r="DS94" s="477"/>
      <c r="DT94" s="477"/>
      <c r="DU94" s="487"/>
      <c r="DV94" s="477"/>
      <c r="DW94" s="477"/>
      <c r="DX94" s="477"/>
      <c r="DY94" s="477"/>
      <c r="DZ94" s="477"/>
      <c r="EA94" s="477"/>
      <c r="EB94" s="477"/>
      <c r="EC94" s="477"/>
      <c r="ED94" s="477"/>
      <c r="EE94" s="477"/>
      <c r="EF94" s="477"/>
      <c r="EG94" s="477"/>
      <c r="EH94" s="487"/>
      <c r="EI94" s="477"/>
      <c r="EJ94" s="477"/>
      <c r="EK94" s="477"/>
      <c r="EL94" s="477"/>
      <c r="EM94" s="477"/>
      <c r="EN94" s="477"/>
      <c r="EO94" s="477"/>
      <c r="EP94" s="477"/>
      <c r="EQ94" s="477"/>
      <c r="ER94" s="477"/>
      <c r="ES94" s="479"/>
      <c r="ET94" s="463"/>
      <c r="EU94" s="463"/>
      <c r="EV94" s="477"/>
      <c r="EW94" s="477"/>
      <c r="EX94" s="477"/>
      <c r="EY94" s="477"/>
      <c r="EZ94" s="477"/>
      <c r="FA94" s="477"/>
      <c r="FB94" s="477"/>
      <c r="FC94" s="477"/>
      <c r="FD94" s="477"/>
      <c r="FE94" s="477"/>
      <c r="FF94" s="477"/>
      <c r="FG94" s="477"/>
      <c r="FH94" s="477"/>
      <c r="FI94" s="477"/>
      <c r="FJ94" s="477"/>
      <c r="FK94" s="477"/>
      <c r="FL94" s="477"/>
      <c r="FM94" s="477"/>
    </row>
    <row r="95" spans="1:169" x14ac:dyDescent="0.2">
      <c r="B95" s="218">
        <f t="shared" si="30"/>
        <v>43160</v>
      </c>
      <c r="S95" s="448"/>
      <c r="T95" s="448"/>
      <c r="U95" s="619">
        <f>[3]Fleisch!$A79</f>
        <v>43160</v>
      </c>
      <c r="V95" s="448"/>
      <c r="W95" s="477"/>
      <c r="X95" s="477"/>
      <c r="Y95" s="477"/>
      <c r="Z95" s="477"/>
      <c r="AA95" s="477"/>
      <c r="AB95" s="477"/>
      <c r="AC95" s="487"/>
      <c r="AD95" s="477"/>
      <c r="AE95" s="477"/>
      <c r="AF95" s="487"/>
      <c r="AG95" s="477"/>
      <c r="AH95" s="477"/>
      <c r="AI95" s="477"/>
      <c r="AJ95" s="477"/>
      <c r="AK95" s="477"/>
      <c r="AL95" s="477"/>
      <c r="AM95" s="477"/>
      <c r="AN95" s="477"/>
      <c r="AO95" s="477"/>
      <c r="AP95" s="477"/>
      <c r="AQ95" s="477"/>
      <c r="AR95" s="477"/>
      <c r="AS95" s="477"/>
      <c r="AT95" s="477"/>
      <c r="AU95" s="477"/>
      <c r="AV95" s="477"/>
      <c r="AW95" s="487"/>
      <c r="AX95" s="477"/>
      <c r="AY95" s="477"/>
      <c r="AZ95" s="477"/>
      <c r="BA95" s="477"/>
      <c r="BB95" s="477"/>
      <c r="BC95" s="477"/>
      <c r="BD95" s="477"/>
      <c r="BE95" s="477"/>
      <c r="BF95" s="477"/>
      <c r="BG95" s="477"/>
      <c r="BH95" s="487"/>
      <c r="BI95" s="477"/>
      <c r="BJ95" s="477"/>
      <c r="BK95" s="477"/>
      <c r="BL95" s="477"/>
      <c r="BM95" s="477"/>
      <c r="BN95" s="477"/>
      <c r="BO95" s="477"/>
      <c r="BP95" s="477"/>
      <c r="BQ95" s="477"/>
      <c r="BR95" s="477"/>
      <c r="BS95" s="477"/>
      <c r="BT95" s="477"/>
      <c r="BU95" s="477"/>
      <c r="BV95" s="477"/>
      <c r="BW95" s="477"/>
      <c r="BX95" s="477"/>
      <c r="BY95" s="477"/>
      <c r="BZ95" s="477"/>
      <c r="CA95" s="477"/>
      <c r="CB95" s="477"/>
      <c r="CC95" s="477"/>
      <c r="CD95" s="477"/>
      <c r="CE95" s="477"/>
      <c r="CF95" s="477"/>
      <c r="CG95" s="477"/>
      <c r="CH95" s="477"/>
      <c r="CI95" s="477"/>
      <c r="CL95" s="463"/>
      <c r="CM95" s="463"/>
      <c r="CN95" s="487"/>
      <c r="CO95" s="477"/>
      <c r="CP95" s="477"/>
      <c r="CQ95" s="477"/>
      <c r="CR95" s="477"/>
      <c r="CS95" s="477"/>
      <c r="CT95" s="477"/>
      <c r="CU95" s="477"/>
      <c r="CV95" s="477"/>
      <c r="CW95" s="487"/>
      <c r="CX95" s="477"/>
      <c r="CY95" s="477"/>
      <c r="CZ95" s="477"/>
      <c r="DA95" s="477"/>
      <c r="DB95" s="487"/>
      <c r="DC95" s="477"/>
      <c r="DD95" s="477"/>
      <c r="DE95" s="477"/>
      <c r="DF95" s="477"/>
      <c r="DG95" s="477"/>
      <c r="DH95" s="477"/>
      <c r="DI95" s="477"/>
      <c r="DJ95" s="477"/>
      <c r="DK95" s="477"/>
      <c r="DL95" s="477"/>
      <c r="DM95" s="477"/>
      <c r="DN95" s="477"/>
      <c r="DO95" s="477"/>
      <c r="DP95" s="477"/>
      <c r="DQ95" s="477"/>
      <c r="DR95" s="477"/>
      <c r="DS95" s="477"/>
      <c r="DT95" s="477"/>
      <c r="DU95" s="487"/>
      <c r="DV95" s="477"/>
      <c r="DW95" s="477"/>
      <c r="DX95" s="477"/>
      <c r="DY95" s="477"/>
      <c r="DZ95" s="477"/>
      <c r="EA95" s="477"/>
      <c r="EB95" s="477"/>
      <c r="EC95" s="477"/>
      <c r="ED95" s="477"/>
      <c r="EE95" s="477"/>
      <c r="EF95" s="477"/>
      <c r="EG95" s="477"/>
      <c r="EH95" s="487"/>
      <c r="EI95" s="477"/>
      <c r="EJ95" s="477"/>
      <c r="EK95" s="477"/>
      <c r="EL95" s="477"/>
      <c r="EM95" s="477"/>
      <c r="EN95" s="477"/>
      <c r="EO95" s="477"/>
      <c r="EP95" s="477"/>
      <c r="EQ95" s="477"/>
      <c r="ER95" s="477"/>
      <c r="ES95" s="479"/>
      <c r="ET95" s="463"/>
      <c r="EU95" s="463"/>
      <c r="EV95" s="477"/>
      <c r="EW95" s="477"/>
      <c r="EX95" s="477"/>
      <c r="EY95" s="477"/>
      <c r="EZ95" s="477"/>
      <c r="FA95" s="477"/>
      <c r="FB95" s="477"/>
      <c r="FC95" s="477"/>
      <c r="FD95" s="477"/>
      <c r="FE95" s="477"/>
      <c r="FF95" s="477"/>
      <c r="FG95" s="477"/>
      <c r="FH95" s="477"/>
      <c r="FI95" s="477"/>
      <c r="FJ95" s="477"/>
      <c r="FK95" s="477"/>
      <c r="FL95" s="477"/>
      <c r="FM95" s="477"/>
    </row>
    <row r="96" spans="1:169" x14ac:dyDescent="0.2">
      <c r="B96" s="218">
        <f t="shared" si="30"/>
        <v>43132</v>
      </c>
      <c r="S96" s="448"/>
      <c r="T96" s="448"/>
      <c r="U96" s="619">
        <f>[3]Fleisch!$A80</f>
        <v>43132</v>
      </c>
      <c r="V96" s="448"/>
      <c r="W96" s="477"/>
      <c r="X96" s="477"/>
      <c r="Y96" s="477"/>
      <c r="Z96" s="477"/>
      <c r="AA96" s="477"/>
      <c r="AB96" s="477"/>
      <c r="AC96" s="487"/>
      <c r="AD96" s="477"/>
      <c r="AE96" s="477"/>
      <c r="AF96" s="487"/>
      <c r="AG96" s="477"/>
      <c r="AH96" s="477"/>
      <c r="AI96" s="477"/>
      <c r="AJ96" s="477"/>
      <c r="AK96" s="477"/>
      <c r="AL96" s="477"/>
      <c r="AM96" s="477"/>
      <c r="AN96" s="477"/>
      <c r="AO96" s="477"/>
      <c r="AP96" s="477"/>
      <c r="AQ96" s="477"/>
      <c r="AR96" s="477"/>
      <c r="AS96" s="477"/>
      <c r="AT96" s="477"/>
      <c r="AU96" s="477"/>
      <c r="AV96" s="477"/>
      <c r="AW96" s="487"/>
      <c r="AX96" s="477"/>
      <c r="AY96" s="477"/>
      <c r="AZ96" s="477"/>
      <c r="BA96" s="477"/>
      <c r="BB96" s="477"/>
      <c r="BC96" s="477"/>
      <c r="BD96" s="477"/>
      <c r="BE96" s="477"/>
      <c r="BF96" s="477"/>
      <c r="BG96" s="477"/>
      <c r="BH96" s="487"/>
      <c r="BI96" s="477"/>
      <c r="BJ96" s="477"/>
      <c r="BK96" s="477"/>
      <c r="BL96" s="477"/>
      <c r="BM96" s="477"/>
      <c r="BN96" s="477"/>
      <c r="BO96" s="477"/>
      <c r="BP96" s="477"/>
      <c r="BQ96" s="477"/>
      <c r="BR96" s="477"/>
      <c r="BS96" s="477"/>
      <c r="BT96" s="477"/>
      <c r="BU96" s="477"/>
      <c r="BV96" s="477"/>
      <c r="BW96" s="477"/>
      <c r="BX96" s="477"/>
      <c r="BY96" s="477"/>
      <c r="BZ96" s="477"/>
      <c r="CA96" s="477"/>
      <c r="CB96" s="477"/>
      <c r="CC96" s="477"/>
      <c r="CD96" s="477"/>
      <c r="CE96" s="477"/>
      <c r="CF96" s="477"/>
      <c r="CG96" s="477"/>
      <c r="CH96" s="477"/>
      <c r="CI96" s="477"/>
      <c r="CL96" s="463"/>
      <c r="CM96" s="463"/>
      <c r="CN96" s="487"/>
      <c r="CO96" s="477"/>
      <c r="CP96" s="477"/>
      <c r="CQ96" s="477"/>
      <c r="CR96" s="477"/>
      <c r="CS96" s="477"/>
      <c r="CT96" s="477"/>
      <c r="CU96" s="477"/>
      <c r="CV96" s="477"/>
      <c r="CW96" s="487"/>
      <c r="CX96" s="477"/>
      <c r="CY96" s="477"/>
      <c r="CZ96" s="477"/>
      <c r="DA96" s="477"/>
      <c r="DB96" s="487"/>
      <c r="DC96" s="477"/>
      <c r="DD96" s="477"/>
      <c r="DE96" s="477"/>
      <c r="DF96" s="477"/>
      <c r="DG96" s="477"/>
      <c r="DH96" s="477"/>
      <c r="DI96" s="477"/>
      <c r="DJ96" s="477"/>
      <c r="DK96" s="477"/>
      <c r="DL96" s="477"/>
      <c r="DM96" s="477"/>
      <c r="DN96" s="477"/>
      <c r="DO96" s="477"/>
      <c r="DP96" s="477"/>
      <c r="DQ96" s="477"/>
      <c r="DR96" s="477"/>
      <c r="DS96" s="477"/>
      <c r="DT96" s="477"/>
      <c r="DU96" s="487"/>
      <c r="DV96" s="477"/>
      <c r="DW96" s="477"/>
      <c r="DX96" s="477"/>
      <c r="DY96" s="477"/>
      <c r="DZ96" s="477"/>
      <c r="EA96" s="477"/>
      <c r="EB96" s="477"/>
      <c r="EC96" s="477"/>
      <c r="ED96" s="477"/>
      <c r="EE96" s="477"/>
      <c r="EF96" s="477"/>
      <c r="EG96" s="477"/>
      <c r="EH96" s="487"/>
      <c r="EI96" s="477"/>
      <c r="EJ96" s="477"/>
      <c r="EK96" s="477"/>
      <c r="EL96" s="477"/>
      <c r="EM96" s="477"/>
      <c r="EN96" s="477"/>
      <c r="EO96" s="477"/>
      <c r="EP96" s="477"/>
      <c r="EQ96" s="477"/>
      <c r="ER96" s="477"/>
      <c r="ES96" s="479"/>
      <c r="ET96" s="463"/>
      <c r="EU96" s="463"/>
      <c r="EV96" s="477"/>
      <c r="EW96" s="477"/>
      <c r="EX96" s="477"/>
      <c r="EY96" s="477"/>
      <c r="EZ96" s="477"/>
      <c r="FA96" s="477"/>
      <c r="FB96" s="477"/>
      <c r="FC96" s="477"/>
      <c r="FD96" s="477"/>
      <c r="FE96" s="477"/>
      <c r="FF96" s="477"/>
      <c r="FG96" s="477"/>
      <c r="FH96" s="477"/>
      <c r="FI96" s="477"/>
      <c r="FJ96" s="477"/>
      <c r="FK96" s="477"/>
      <c r="FL96" s="477"/>
      <c r="FM96" s="477"/>
    </row>
    <row r="97" spans="2:169" x14ac:dyDescent="0.2">
      <c r="B97" s="218">
        <f t="shared" si="30"/>
        <v>43101</v>
      </c>
      <c r="S97" s="448"/>
      <c r="T97" s="448"/>
      <c r="U97" s="619">
        <f>[3]Fleisch!$A81</f>
        <v>43101</v>
      </c>
      <c r="V97" s="448"/>
      <c r="W97" s="477"/>
      <c r="X97" s="477"/>
      <c r="Y97" s="477"/>
      <c r="Z97" s="477"/>
      <c r="AA97" s="477"/>
      <c r="AB97" s="477"/>
      <c r="AC97" s="487"/>
      <c r="AD97" s="477"/>
      <c r="AE97" s="477"/>
      <c r="AF97" s="487"/>
      <c r="AG97" s="477"/>
      <c r="AH97" s="477"/>
      <c r="AI97" s="477"/>
      <c r="AJ97" s="477"/>
      <c r="AK97" s="477"/>
      <c r="AL97" s="477"/>
      <c r="AM97" s="477"/>
      <c r="AN97" s="477"/>
      <c r="AO97" s="477"/>
      <c r="AP97" s="477"/>
      <c r="AQ97" s="477"/>
      <c r="AR97" s="477"/>
      <c r="AS97" s="477"/>
      <c r="AT97" s="477"/>
      <c r="AU97" s="477"/>
      <c r="AV97" s="477"/>
      <c r="AW97" s="487"/>
      <c r="AX97" s="477"/>
      <c r="AY97" s="477"/>
      <c r="AZ97" s="477"/>
      <c r="BA97" s="477"/>
      <c r="BB97" s="477"/>
      <c r="BC97" s="477"/>
      <c r="BD97" s="477"/>
      <c r="BE97" s="477"/>
      <c r="BF97" s="477"/>
      <c r="BG97" s="477"/>
      <c r="BH97" s="487"/>
      <c r="BI97" s="477"/>
      <c r="BJ97" s="477"/>
      <c r="BK97" s="477"/>
      <c r="BL97" s="477"/>
      <c r="BM97" s="477"/>
      <c r="BN97" s="477"/>
      <c r="BO97" s="477"/>
      <c r="BP97" s="477"/>
      <c r="BQ97" s="477"/>
      <c r="BR97" s="477"/>
      <c r="BS97" s="477"/>
      <c r="BT97" s="477"/>
      <c r="BU97" s="477"/>
      <c r="BV97" s="477"/>
      <c r="BW97" s="477"/>
      <c r="BX97" s="477"/>
      <c r="BY97" s="477"/>
      <c r="BZ97" s="477"/>
      <c r="CA97" s="477"/>
      <c r="CB97" s="477"/>
      <c r="CC97" s="477"/>
      <c r="CD97" s="477"/>
      <c r="CE97" s="477"/>
      <c r="CF97" s="477"/>
      <c r="CG97" s="477"/>
      <c r="CH97" s="477"/>
      <c r="CI97" s="477"/>
      <c r="CL97" s="463"/>
      <c r="CM97" s="463"/>
      <c r="CN97" s="487"/>
      <c r="CO97" s="477"/>
      <c r="CP97" s="477"/>
      <c r="CQ97" s="477"/>
      <c r="CR97" s="477"/>
      <c r="CS97" s="477"/>
      <c r="CT97" s="477"/>
      <c r="CU97" s="477"/>
      <c r="CV97" s="477"/>
      <c r="CW97" s="487"/>
      <c r="CX97" s="477"/>
      <c r="CY97" s="477"/>
      <c r="CZ97" s="477"/>
      <c r="DA97" s="477"/>
      <c r="DB97" s="487"/>
      <c r="DC97" s="477"/>
      <c r="DD97" s="477"/>
      <c r="DE97" s="477"/>
      <c r="DF97" s="477"/>
      <c r="DG97" s="477"/>
      <c r="DH97" s="477"/>
      <c r="DI97" s="477"/>
      <c r="DJ97" s="477"/>
      <c r="DK97" s="477"/>
      <c r="DL97" s="477"/>
      <c r="DM97" s="477"/>
      <c r="DN97" s="477"/>
      <c r="DO97" s="477"/>
      <c r="DP97" s="477"/>
      <c r="DQ97" s="477"/>
      <c r="DR97" s="477"/>
      <c r="DS97" s="477"/>
      <c r="DT97" s="477"/>
      <c r="DU97" s="487"/>
      <c r="DV97" s="477"/>
      <c r="DW97" s="477"/>
      <c r="DX97" s="477"/>
      <c r="DY97" s="477"/>
      <c r="DZ97" s="477"/>
      <c r="EA97" s="477"/>
      <c r="EB97" s="477"/>
      <c r="EC97" s="477"/>
      <c r="ED97" s="477"/>
      <c r="EE97" s="477"/>
      <c r="EF97" s="477"/>
      <c r="EG97" s="477"/>
      <c r="EH97" s="487"/>
      <c r="EI97" s="477"/>
      <c r="EJ97" s="477"/>
      <c r="EK97" s="477"/>
      <c r="EL97" s="477"/>
      <c r="EM97" s="477"/>
      <c r="EN97" s="477"/>
      <c r="EO97" s="477"/>
      <c r="EP97" s="477"/>
      <c r="EQ97" s="477"/>
      <c r="ER97" s="477"/>
      <c r="ES97" s="479"/>
      <c r="ET97" s="463"/>
      <c r="EU97" s="463"/>
      <c r="EV97" s="477"/>
      <c r="EW97" s="477"/>
      <c r="EX97" s="477"/>
      <c r="EY97" s="477"/>
      <c r="EZ97" s="477"/>
      <c r="FA97" s="477"/>
      <c r="FB97" s="477"/>
      <c r="FC97" s="477"/>
      <c r="FD97" s="477"/>
      <c r="FE97" s="477"/>
      <c r="FF97" s="477"/>
      <c r="FG97" s="477"/>
      <c r="FH97" s="477"/>
      <c r="FI97" s="477"/>
      <c r="FJ97" s="477"/>
      <c r="FK97" s="477"/>
      <c r="FL97" s="477"/>
      <c r="FM97" s="477"/>
    </row>
    <row r="98" spans="2:169" x14ac:dyDescent="0.2">
      <c r="B98" s="218">
        <f t="shared" si="30"/>
        <v>43070</v>
      </c>
      <c r="S98" s="448"/>
      <c r="T98" s="448"/>
      <c r="U98" s="619">
        <f>[3]Fleisch!$A82</f>
        <v>43070</v>
      </c>
      <c r="V98" s="448"/>
      <c r="W98" s="477"/>
      <c r="X98" s="477"/>
      <c r="Y98" s="477"/>
      <c r="Z98" s="477"/>
      <c r="AA98" s="477"/>
      <c r="AB98" s="477"/>
      <c r="AC98" s="487"/>
      <c r="AD98" s="477"/>
      <c r="AE98" s="477"/>
      <c r="AF98" s="487"/>
      <c r="AG98" s="477"/>
      <c r="AH98" s="477"/>
      <c r="AI98" s="477"/>
      <c r="AJ98" s="477"/>
      <c r="AK98" s="477"/>
      <c r="AL98" s="477"/>
      <c r="AM98" s="477"/>
      <c r="AN98" s="477"/>
      <c r="AO98" s="477"/>
      <c r="AP98" s="477"/>
      <c r="AQ98" s="477"/>
      <c r="AR98" s="477"/>
      <c r="AS98" s="477"/>
      <c r="AT98" s="477"/>
      <c r="AU98" s="477"/>
      <c r="AV98" s="477"/>
      <c r="AW98" s="487"/>
      <c r="AX98" s="477"/>
      <c r="AY98" s="477"/>
      <c r="AZ98" s="477"/>
      <c r="BA98" s="477"/>
      <c r="BB98" s="477"/>
      <c r="BC98" s="477"/>
      <c r="BD98" s="477"/>
      <c r="BE98" s="477"/>
      <c r="BF98" s="477"/>
      <c r="BG98" s="477"/>
      <c r="BH98" s="487"/>
      <c r="BI98" s="477"/>
      <c r="BJ98" s="477"/>
      <c r="BK98" s="477"/>
      <c r="BL98" s="477"/>
      <c r="BM98" s="477"/>
      <c r="BN98" s="477"/>
      <c r="BO98" s="477"/>
      <c r="BP98" s="477"/>
      <c r="BQ98" s="477"/>
      <c r="BR98" s="477"/>
      <c r="BS98" s="477"/>
      <c r="BT98" s="477"/>
      <c r="BU98" s="477"/>
      <c r="BV98" s="477"/>
      <c r="BW98" s="477"/>
      <c r="BX98" s="477"/>
      <c r="BY98" s="477"/>
      <c r="BZ98" s="477"/>
      <c r="CA98" s="477"/>
      <c r="CB98" s="477"/>
      <c r="CC98" s="477"/>
      <c r="CD98" s="477"/>
      <c r="CE98" s="477"/>
      <c r="CF98" s="477"/>
      <c r="CG98" s="477"/>
      <c r="CH98" s="477"/>
      <c r="CI98" s="477"/>
      <c r="CL98" s="463"/>
      <c r="CM98" s="463"/>
      <c r="CN98" s="487"/>
      <c r="CO98" s="477"/>
      <c r="CP98" s="477"/>
      <c r="CQ98" s="477"/>
      <c r="CR98" s="477"/>
      <c r="CS98" s="477"/>
      <c r="CT98" s="477"/>
      <c r="CU98" s="477"/>
      <c r="CV98" s="477"/>
      <c r="CW98" s="487"/>
      <c r="CX98" s="477"/>
      <c r="CY98" s="477"/>
      <c r="CZ98" s="477"/>
      <c r="DA98" s="477"/>
      <c r="DB98" s="487"/>
      <c r="DC98" s="477"/>
      <c r="DD98" s="477"/>
      <c r="DE98" s="477"/>
      <c r="DF98" s="477"/>
      <c r="DG98" s="477"/>
      <c r="DH98" s="477"/>
      <c r="DI98" s="477"/>
      <c r="DJ98" s="477"/>
      <c r="DK98" s="477"/>
      <c r="DL98" s="477"/>
      <c r="DM98" s="477"/>
      <c r="DN98" s="477"/>
      <c r="DO98" s="477"/>
      <c r="DP98" s="477"/>
      <c r="DQ98" s="477"/>
      <c r="DR98" s="477"/>
      <c r="DS98" s="477"/>
      <c r="DT98" s="477"/>
      <c r="DU98" s="487"/>
      <c r="DV98" s="477"/>
      <c r="DW98" s="477"/>
      <c r="DX98" s="477"/>
      <c r="DY98" s="477"/>
      <c r="DZ98" s="477"/>
      <c r="EA98" s="477"/>
      <c r="EB98" s="477"/>
      <c r="EC98" s="477"/>
      <c r="ED98" s="477"/>
      <c r="EE98" s="477"/>
      <c r="EF98" s="477"/>
      <c r="EG98" s="477"/>
      <c r="EH98" s="487"/>
      <c r="EI98" s="477"/>
      <c r="EJ98" s="477"/>
      <c r="EK98" s="477"/>
      <c r="EL98" s="477"/>
      <c r="EM98" s="477"/>
      <c r="EN98" s="477"/>
      <c r="EO98" s="477"/>
      <c r="EP98" s="477"/>
      <c r="EQ98" s="477"/>
      <c r="ER98" s="477"/>
      <c r="ES98" s="479"/>
      <c r="ET98" s="463"/>
      <c r="EU98" s="463"/>
      <c r="EV98" s="477"/>
      <c r="EW98" s="477"/>
      <c r="EX98" s="477"/>
      <c r="EY98" s="477"/>
      <c r="EZ98" s="477"/>
      <c r="FA98" s="477"/>
      <c r="FB98" s="477"/>
      <c r="FC98" s="477"/>
      <c r="FD98" s="477"/>
      <c r="FE98" s="477"/>
      <c r="FF98" s="477"/>
      <c r="FG98" s="477"/>
      <c r="FH98" s="477"/>
      <c r="FI98" s="477"/>
      <c r="FJ98" s="477"/>
      <c r="FK98" s="477"/>
      <c r="FL98" s="477"/>
      <c r="FM98" s="477"/>
    </row>
    <row r="99" spans="2:169" x14ac:dyDescent="0.2">
      <c r="B99" s="218">
        <f t="shared" si="30"/>
        <v>43040</v>
      </c>
      <c r="S99" s="448"/>
      <c r="T99" s="448"/>
      <c r="U99" s="619">
        <f>[3]Fleisch!$A83</f>
        <v>43040</v>
      </c>
      <c r="V99" s="448"/>
      <c r="W99" s="477"/>
      <c r="X99" s="477"/>
      <c r="Y99" s="477"/>
      <c r="Z99" s="477"/>
      <c r="AA99" s="477"/>
      <c r="AB99" s="477"/>
      <c r="AC99" s="487"/>
      <c r="AD99" s="477"/>
      <c r="AE99" s="477"/>
      <c r="AF99" s="487"/>
      <c r="AG99" s="477"/>
      <c r="AH99" s="477"/>
      <c r="AI99" s="477"/>
      <c r="AJ99" s="477"/>
      <c r="AK99" s="477"/>
      <c r="AL99" s="477"/>
      <c r="AM99" s="477"/>
      <c r="AN99" s="477"/>
      <c r="AO99" s="477"/>
      <c r="AP99" s="477"/>
      <c r="AQ99" s="477"/>
      <c r="AR99" s="477"/>
      <c r="AS99" s="477"/>
      <c r="AT99" s="477"/>
      <c r="AU99" s="477"/>
      <c r="AV99" s="477"/>
      <c r="AW99" s="487"/>
      <c r="AX99" s="477"/>
      <c r="AY99" s="477"/>
      <c r="AZ99" s="477"/>
      <c r="BA99" s="477"/>
      <c r="BB99" s="477"/>
      <c r="BC99" s="477"/>
      <c r="BD99" s="477"/>
      <c r="BE99" s="477"/>
      <c r="BF99" s="477"/>
      <c r="BG99" s="477"/>
      <c r="BH99" s="487"/>
      <c r="BI99" s="477"/>
      <c r="BJ99" s="477"/>
      <c r="BK99" s="477"/>
      <c r="BL99" s="477"/>
      <c r="BM99" s="477"/>
      <c r="BN99" s="477"/>
      <c r="BO99" s="477"/>
      <c r="BP99" s="477"/>
      <c r="BQ99" s="477"/>
      <c r="BR99" s="477"/>
      <c r="BS99" s="477"/>
      <c r="BT99" s="477"/>
      <c r="BU99" s="477"/>
      <c r="BV99" s="477"/>
      <c r="BW99" s="477"/>
      <c r="BX99" s="477"/>
      <c r="BY99" s="477"/>
      <c r="BZ99" s="477"/>
      <c r="CA99" s="477"/>
      <c r="CB99" s="477"/>
      <c r="CC99" s="477"/>
      <c r="CD99" s="477"/>
      <c r="CE99" s="477"/>
      <c r="CF99" s="477"/>
      <c r="CG99" s="477"/>
      <c r="CH99" s="477"/>
      <c r="CI99" s="477"/>
      <c r="CL99" s="463"/>
      <c r="CM99" s="463"/>
      <c r="CN99" s="487"/>
      <c r="CO99" s="477"/>
      <c r="CP99" s="477"/>
      <c r="CQ99" s="477"/>
      <c r="CR99" s="477"/>
      <c r="CS99" s="477"/>
      <c r="CT99" s="477"/>
      <c r="CU99" s="477"/>
      <c r="CV99" s="477"/>
      <c r="CW99" s="487"/>
      <c r="CX99" s="477"/>
      <c r="CY99" s="477"/>
      <c r="CZ99" s="477"/>
      <c r="DA99" s="477"/>
      <c r="DB99" s="487"/>
      <c r="DC99" s="477"/>
      <c r="DD99" s="477"/>
      <c r="DE99" s="477"/>
      <c r="DF99" s="477"/>
      <c r="DG99" s="477"/>
      <c r="DH99" s="477"/>
      <c r="DI99" s="477"/>
      <c r="DJ99" s="477"/>
      <c r="DK99" s="477"/>
      <c r="DL99" s="477"/>
      <c r="DM99" s="477"/>
      <c r="DN99" s="477"/>
      <c r="DO99" s="477"/>
      <c r="DP99" s="477"/>
      <c r="DQ99" s="477"/>
      <c r="DR99" s="477"/>
      <c r="DS99" s="477"/>
      <c r="DT99" s="477"/>
      <c r="DU99" s="487"/>
      <c r="DV99" s="477"/>
      <c r="DW99" s="477"/>
      <c r="DX99" s="477"/>
      <c r="DY99" s="477"/>
      <c r="DZ99" s="477"/>
      <c r="EA99" s="477"/>
      <c r="EB99" s="477"/>
      <c r="EC99" s="477"/>
      <c r="ED99" s="477"/>
      <c r="EE99" s="477"/>
      <c r="EF99" s="477"/>
      <c r="EG99" s="477"/>
      <c r="EH99" s="487"/>
      <c r="EI99" s="477"/>
      <c r="EJ99" s="477"/>
      <c r="EK99" s="477"/>
      <c r="EL99" s="477"/>
      <c r="EM99" s="477"/>
      <c r="EN99" s="477"/>
      <c r="EO99" s="477"/>
      <c r="EP99" s="477"/>
      <c r="EQ99" s="477"/>
      <c r="ER99" s="477"/>
      <c r="ES99" s="479"/>
      <c r="ET99" s="463"/>
      <c r="EU99" s="463"/>
      <c r="EV99" s="477"/>
      <c r="EW99" s="477"/>
      <c r="EX99" s="477"/>
      <c r="EY99" s="477"/>
      <c r="EZ99" s="477"/>
      <c r="FA99" s="477"/>
      <c r="FB99" s="477"/>
      <c r="FC99" s="477"/>
      <c r="FD99" s="477"/>
      <c r="FE99" s="477"/>
      <c r="FF99" s="477"/>
      <c r="FG99" s="477"/>
      <c r="FH99" s="477"/>
      <c r="FI99" s="477"/>
      <c r="FJ99" s="477"/>
      <c r="FK99" s="477"/>
      <c r="FL99" s="477"/>
      <c r="FM99" s="477"/>
    </row>
    <row r="100" spans="2:169" x14ac:dyDescent="0.2">
      <c r="B100" s="218">
        <f t="shared" si="30"/>
        <v>43009</v>
      </c>
      <c r="S100" s="448"/>
      <c r="T100" s="448"/>
      <c r="U100" s="619">
        <f>[3]Fleisch!$A84</f>
        <v>43009</v>
      </c>
      <c r="V100" s="448"/>
      <c r="W100" s="477"/>
      <c r="X100" s="477"/>
      <c r="Y100" s="477"/>
      <c r="Z100" s="477"/>
      <c r="AA100" s="477"/>
      <c r="AB100" s="477"/>
      <c r="AC100" s="487"/>
      <c r="AD100" s="477"/>
      <c r="AE100" s="477"/>
      <c r="AF100" s="487"/>
      <c r="AG100" s="477"/>
      <c r="AH100" s="477"/>
      <c r="AI100" s="477"/>
      <c r="AJ100" s="477"/>
      <c r="AK100" s="477"/>
      <c r="AL100" s="477"/>
      <c r="AM100" s="477"/>
      <c r="AN100" s="477"/>
      <c r="AO100" s="477"/>
      <c r="AP100" s="477"/>
      <c r="AQ100" s="477"/>
      <c r="AR100" s="477"/>
      <c r="AS100" s="477"/>
      <c r="AT100" s="477"/>
      <c r="AU100" s="477"/>
      <c r="AV100" s="477"/>
      <c r="AW100" s="487"/>
      <c r="AX100" s="477"/>
      <c r="AY100" s="477"/>
      <c r="AZ100" s="477"/>
      <c r="BA100" s="477"/>
      <c r="BB100" s="477"/>
      <c r="BC100" s="477"/>
      <c r="BD100" s="477"/>
      <c r="BE100" s="477"/>
      <c r="BF100" s="477"/>
      <c r="BG100" s="477"/>
      <c r="BH100" s="487"/>
      <c r="BI100" s="477"/>
      <c r="BJ100" s="477"/>
      <c r="BK100" s="477"/>
      <c r="BL100" s="477"/>
      <c r="BM100" s="477"/>
      <c r="BN100" s="477"/>
      <c r="BO100" s="477"/>
      <c r="BP100" s="477"/>
      <c r="BQ100" s="477"/>
      <c r="BR100" s="477"/>
      <c r="BS100" s="477"/>
      <c r="BT100" s="477"/>
      <c r="BU100" s="477"/>
      <c r="BV100" s="477"/>
      <c r="BW100" s="477"/>
      <c r="BX100" s="477"/>
      <c r="BY100" s="477"/>
      <c r="BZ100" s="477"/>
      <c r="CA100" s="477"/>
      <c r="CB100" s="477"/>
      <c r="CC100" s="477"/>
      <c r="CD100" s="477"/>
      <c r="CE100" s="477"/>
      <c r="CF100" s="477"/>
      <c r="CG100" s="477"/>
      <c r="CH100" s="477"/>
      <c r="CI100" s="477"/>
      <c r="CL100" s="463"/>
      <c r="CM100" s="463"/>
      <c r="CN100" s="487"/>
      <c r="CO100" s="477"/>
      <c r="CP100" s="477"/>
      <c r="CQ100" s="477"/>
      <c r="CR100" s="477"/>
      <c r="CS100" s="477"/>
      <c r="CT100" s="477"/>
      <c r="CU100" s="477"/>
      <c r="CV100" s="477"/>
      <c r="CW100" s="487"/>
      <c r="CX100" s="477"/>
      <c r="CY100" s="477"/>
      <c r="CZ100" s="477"/>
      <c r="DA100" s="477"/>
      <c r="DB100" s="487"/>
      <c r="DC100" s="477"/>
      <c r="DD100" s="477"/>
      <c r="DE100" s="477"/>
      <c r="DF100" s="477"/>
      <c r="DG100" s="477"/>
      <c r="DH100" s="477"/>
      <c r="DI100" s="477"/>
      <c r="DJ100" s="477"/>
      <c r="DK100" s="477"/>
      <c r="DL100" s="477"/>
      <c r="DM100" s="477"/>
      <c r="DN100" s="477"/>
      <c r="DO100" s="477"/>
      <c r="DP100" s="477"/>
      <c r="DQ100" s="477"/>
      <c r="DR100" s="477"/>
      <c r="DS100" s="477"/>
      <c r="DT100" s="477"/>
      <c r="DU100" s="487"/>
      <c r="DV100" s="477"/>
      <c r="DW100" s="477"/>
      <c r="DX100" s="477"/>
      <c r="DY100" s="477"/>
      <c r="DZ100" s="477"/>
      <c r="EA100" s="477"/>
      <c r="EB100" s="477"/>
      <c r="EC100" s="477"/>
      <c r="ED100" s="477"/>
      <c r="EE100" s="477"/>
      <c r="EF100" s="477"/>
      <c r="EG100" s="477"/>
      <c r="EH100" s="487"/>
      <c r="EI100" s="477"/>
      <c r="EJ100" s="477"/>
      <c r="EK100" s="477"/>
      <c r="EL100" s="477"/>
      <c r="EM100" s="477"/>
      <c r="EN100" s="477"/>
      <c r="EO100" s="477"/>
      <c r="EP100" s="477"/>
      <c r="EQ100" s="477"/>
      <c r="ER100" s="477"/>
      <c r="ES100" s="479"/>
      <c r="ET100" s="463"/>
      <c r="EU100" s="463"/>
      <c r="EV100" s="477"/>
      <c r="EW100" s="477"/>
      <c r="EX100" s="477"/>
      <c r="EY100" s="477"/>
      <c r="EZ100" s="477"/>
      <c r="FA100" s="477"/>
      <c r="FB100" s="477"/>
      <c r="FC100" s="477"/>
      <c r="FD100" s="477"/>
      <c r="FE100" s="477"/>
      <c r="FF100" s="477"/>
      <c r="FG100" s="477"/>
      <c r="FH100" s="477"/>
      <c r="FI100" s="477"/>
      <c r="FJ100" s="477"/>
      <c r="FK100" s="477"/>
      <c r="FL100" s="477"/>
      <c r="FM100" s="477"/>
    </row>
  </sheetData>
  <mergeCells count="86">
    <mergeCell ref="CK14:ER14"/>
    <mergeCell ref="ET14:FM14"/>
    <mergeCell ref="BR16:BS16"/>
    <mergeCell ref="FL17:FM17"/>
    <mergeCell ref="FJ17:FK17"/>
    <mergeCell ref="BX17:BY17"/>
    <mergeCell ref="BV17:BW17"/>
    <mergeCell ref="BT17:BU17"/>
    <mergeCell ref="CU17:CV17"/>
    <mergeCell ref="CS17:CT17"/>
    <mergeCell ref="CO17:CP17"/>
    <mergeCell ref="EQ17:ER17"/>
    <mergeCell ref="EO17:EP17"/>
    <mergeCell ref="EM17:EN17"/>
    <mergeCell ref="EI17:EJ17"/>
    <mergeCell ref="EF17:EG17"/>
    <mergeCell ref="ED17:EE17"/>
    <mergeCell ref="EB17:EC17"/>
    <mergeCell ref="DZ17:EA17"/>
    <mergeCell ref="BR17:BS17"/>
    <mergeCell ref="CH17:CI17"/>
    <mergeCell ref="CF17:CG17"/>
    <mergeCell ref="CD17:CE17"/>
    <mergeCell ref="CB17:CC17"/>
    <mergeCell ref="BZ17:CA17"/>
    <mergeCell ref="DK17:DL17"/>
    <mergeCell ref="DI17:DJ17"/>
    <mergeCell ref="DG17:DH17"/>
    <mergeCell ref="DC17:DD17"/>
    <mergeCell ref="CX17:CY17"/>
    <mergeCell ref="DV17:DW17"/>
    <mergeCell ref="DS17:DT17"/>
    <mergeCell ref="DQ17:DR17"/>
    <mergeCell ref="DO17:DP17"/>
    <mergeCell ref="Y17:Z17"/>
    <mergeCell ref="W17:X17"/>
    <mergeCell ref="FH17:FI17"/>
    <mergeCell ref="FF17:FG17"/>
    <mergeCell ref="FD17:FE17"/>
    <mergeCell ref="FB17:FC17"/>
    <mergeCell ref="EZ17:FA17"/>
    <mergeCell ref="EX17:EY17"/>
    <mergeCell ref="EV17:EW17"/>
    <mergeCell ref="ET17:EU17"/>
    <mergeCell ref="BO17:BP17"/>
    <mergeCell ref="BM17:BN17"/>
    <mergeCell ref="BK17:BL17"/>
    <mergeCell ref="BI17:BJ17"/>
    <mergeCell ref="AI17:AJ17"/>
    <mergeCell ref="AD17:AE17"/>
    <mergeCell ref="AA17:AB17"/>
    <mergeCell ref="AU17:AV17"/>
    <mergeCell ref="AS17:AT17"/>
    <mergeCell ref="AQ17:AR17"/>
    <mergeCell ref="AO17:AP17"/>
    <mergeCell ref="AM17:AN17"/>
    <mergeCell ref="A14:B14"/>
    <mergeCell ref="D14:R14"/>
    <mergeCell ref="A8:B8"/>
    <mergeCell ref="Q17:R17"/>
    <mergeCell ref="D17:E17"/>
    <mergeCell ref="F17:G17"/>
    <mergeCell ref="H17:I17"/>
    <mergeCell ref="N17:O17"/>
    <mergeCell ref="K17:L17"/>
    <mergeCell ref="A7:B7"/>
    <mergeCell ref="A9:B9"/>
    <mergeCell ref="A10:B10"/>
    <mergeCell ref="A11:B11"/>
    <mergeCell ref="A12:B12"/>
    <mergeCell ref="V14:CI14"/>
    <mergeCell ref="ET16:EU16"/>
    <mergeCell ref="CL16:CM16"/>
    <mergeCell ref="CQ17:CR17"/>
    <mergeCell ref="CZ17:DA17"/>
    <mergeCell ref="DE17:DF17"/>
    <mergeCell ref="DX17:DY17"/>
    <mergeCell ref="EK17:EL17"/>
    <mergeCell ref="DM17:DN17"/>
    <mergeCell ref="BF17:BG17"/>
    <mergeCell ref="BD17:BE17"/>
    <mergeCell ref="BB17:BC17"/>
    <mergeCell ref="AZ17:BA17"/>
    <mergeCell ref="AX17:AY17"/>
    <mergeCell ref="AG17:AH17"/>
    <mergeCell ref="AK17:AL17"/>
  </mergeCells>
  <hyperlinks>
    <hyperlink ref="A7" location="Inhaltsverzeichnis!A1" display="Inhaltsverzeichnis!A1" xr:uid="{00000000-0004-0000-0B00-000000000000}"/>
    <hyperlink ref="A9" location="FleischPreiseProduzenten" display="Preise Produzenten" xr:uid="{00000000-0004-0000-0B00-000001000000}"/>
    <hyperlink ref="A12" location="FleischUebersicht" display="FleischUebersicht" xr:uid="{00000000-0004-0000-0B00-000002000000}"/>
    <hyperlink ref="A10" location="FleischPreiseDetailhandel" display="Preise Detailhandel" xr:uid="{00000000-0004-0000-0B00-000003000000}"/>
    <hyperlink ref="A11" location="FleischAbsatzmengenDetailhandel" display="FleischAbsatzmengenDetailhandel" xr:uid="{00000000-0004-0000-0B00-000004000000}"/>
    <hyperlink ref="A10:B10" location="'Fleisch Daten'!S14" display="'Fleisch Daten'!S14" xr:uid="{00000000-0004-0000-0B00-000005000000}"/>
    <hyperlink ref="A11:B11" location="Absatzmengen_Detailhandel_Frischfleisch" display="Absatzmengen_Detailhandel_Frischfleisch" xr:uid="{00000000-0004-0000-0B00-000006000000}"/>
  </hyperlinks>
  <pageMargins left="0.7" right="0.7" top="0.78740157499999996" bottom="0.78740157499999996" header="0.3" footer="0.3"/>
  <pageSetup paperSize="9" orientation="portrait" r:id="rId1"/>
  <ignoredErrors>
    <ignoredError sqref="CJ20:CJ22"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8129"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tabColor theme="0" tint="-4.9989318521683403E-2"/>
  </sheetPr>
  <dimension ref="A1:AT105"/>
  <sheetViews>
    <sheetView workbookViewId="0">
      <pane xSplit="2" ySplit="23" topLeftCell="C24" activePane="bottomRight" state="frozen"/>
      <selection activeCell="K2" sqref="K2"/>
      <selection pane="topRight" activeCell="K2" sqref="K2"/>
      <selection pane="bottomLeft" activeCell="K2" sqref="K2"/>
      <selection pane="bottomRight" activeCell="K2" sqref="K2"/>
    </sheetView>
  </sheetViews>
  <sheetFormatPr baseColWidth="10" defaultColWidth="11" defaultRowHeight="14.25" x14ac:dyDescent="0.2"/>
  <cols>
    <col min="1" max="1" width="14" style="209" customWidth="1"/>
    <col min="2" max="2" width="10.125" style="209" customWidth="1"/>
    <col min="3" max="25" width="8.625" style="209" customWidth="1"/>
    <col min="26" max="26" width="4.125" style="209" customWidth="1"/>
    <col min="27" max="31" width="8.625" style="209" customWidth="1"/>
    <col min="32" max="32" width="22.625" style="209" customWidth="1"/>
    <col min="33" max="33" width="4.125" style="209" customWidth="1"/>
    <col min="34" max="34" width="14.75" style="209" customWidth="1"/>
    <col min="35" max="38" width="12.625" style="209" customWidth="1"/>
    <col min="39" max="16384" width="11" style="209"/>
  </cols>
  <sheetData>
    <row r="1" spans="1:46" s="210" customFormat="1" ht="9.9499999999999993" customHeight="1" x14ac:dyDescent="0.2">
      <c r="A1" s="219"/>
      <c r="B1" s="219"/>
      <c r="C1" s="336" t="str">
        <f>Codierung!I152</f>
        <v>Eidgenössisches Departement für  Wirtschaft, Bildung und Forschung WBF</v>
      </c>
      <c r="D1" s="266"/>
      <c r="E1" s="221"/>
      <c r="F1" s="219"/>
      <c r="G1" s="219"/>
      <c r="H1" s="221"/>
      <c r="I1" s="219"/>
      <c r="J1" s="219"/>
    </row>
    <row r="2" spans="1:46" s="210" customFormat="1" ht="9.9499999999999993" customHeight="1" x14ac:dyDescent="0.2">
      <c r="A2" s="219"/>
      <c r="B2" s="219"/>
      <c r="C2" s="337" t="str">
        <f>Codierung!I153</f>
        <v>Bundesamt für Landwirtschaft BLW</v>
      </c>
      <c r="D2" s="269"/>
      <c r="E2" s="216"/>
      <c r="F2" s="219"/>
      <c r="G2" s="219"/>
      <c r="H2" s="216"/>
      <c r="I2" s="219"/>
      <c r="J2" s="219"/>
    </row>
    <row r="3" spans="1:46" s="210" customFormat="1" ht="9.9499999999999993" customHeight="1" x14ac:dyDescent="0.2">
      <c r="A3" s="219"/>
      <c r="B3" s="219"/>
      <c r="C3" s="336" t="str">
        <f>Codierung!I154</f>
        <v>Fachbereich Marktanalysen</v>
      </c>
      <c r="D3" s="266"/>
      <c r="E3" s="221"/>
      <c r="F3" s="219"/>
      <c r="G3" s="219"/>
      <c r="H3" s="221"/>
      <c r="I3" s="219"/>
      <c r="J3" s="219"/>
    </row>
    <row r="4" spans="1:46" s="210" customFormat="1" ht="9.9499999999999993" customHeight="1" x14ac:dyDescent="0.2">
      <c r="A4" s="219"/>
      <c r="B4" s="219"/>
      <c r="C4" s="219"/>
      <c r="D4" s="219"/>
      <c r="E4" s="219"/>
      <c r="F4" s="219"/>
      <c r="G4" s="219"/>
      <c r="H4" s="219"/>
      <c r="I4" s="219"/>
      <c r="J4" s="219"/>
    </row>
    <row r="5" spans="1:46" s="210" customFormat="1" ht="18" customHeight="1" x14ac:dyDescent="0.25">
      <c r="A5" s="161"/>
      <c r="B5" s="161"/>
      <c r="AJ5" s="521"/>
      <c r="AK5" s="521"/>
      <c r="AL5" s="521"/>
      <c r="AM5" s="521"/>
    </row>
    <row r="6" spans="1:46" s="210" customFormat="1" ht="18" customHeight="1" x14ac:dyDescent="0.2">
      <c r="A6" s="219"/>
      <c r="B6" s="219"/>
    </row>
    <row r="7" spans="1:46" ht="12.75" customHeight="1" x14ac:dyDescent="0.25">
      <c r="A7" s="668" t="str">
        <f>Codierung!$I$160</f>
        <v>Zurück zum Inhaltsverzeichnis</v>
      </c>
      <c r="B7" s="668"/>
      <c r="C7" s="217"/>
      <c r="D7" s="217"/>
      <c r="E7" s="217"/>
      <c r="I7" s="209" t="s">
        <v>1299</v>
      </c>
      <c r="K7" s="200"/>
      <c r="L7" s="200"/>
      <c r="U7" s="210"/>
      <c r="V7" s="210"/>
      <c r="W7" s="210"/>
      <c r="X7" s="210"/>
      <c r="Y7" s="210"/>
      <c r="Z7" s="210"/>
      <c r="AA7" s="210"/>
      <c r="AB7" s="210"/>
      <c r="AC7" s="210"/>
      <c r="AD7" s="210"/>
      <c r="AE7" s="210"/>
      <c r="AJ7" s="601"/>
      <c r="AK7" s="601"/>
      <c r="AL7" s="601"/>
      <c r="AM7" s="602"/>
    </row>
    <row r="8" spans="1:46" s="210" customFormat="1" ht="12.75" customHeight="1" x14ac:dyDescent="0.2">
      <c r="A8" s="693" t="str">
        <f>Codierung!I214</f>
        <v>Eier</v>
      </c>
      <c r="B8" s="693"/>
      <c r="C8" s="220"/>
      <c r="D8" s="220"/>
      <c r="E8" s="220"/>
      <c r="F8" s="204"/>
      <c r="G8" s="204"/>
      <c r="H8" s="204"/>
      <c r="I8" s="204"/>
      <c r="J8" s="204"/>
      <c r="K8" s="204"/>
      <c r="L8" s="204"/>
      <c r="M8" s="204"/>
      <c r="N8" s="204"/>
      <c r="O8" s="204"/>
      <c r="P8" s="204"/>
      <c r="Q8" s="204"/>
      <c r="R8" s="204"/>
      <c r="S8" s="204"/>
      <c r="T8" s="204"/>
      <c r="AI8" s="204"/>
      <c r="AJ8" s="602"/>
      <c r="AK8" s="602"/>
      <c r="AL8" s="602"/>
      <c r="AM8" s="602"/>
    </row>
    <row r="9" spans="1:46" s="210" customFormat="1" ht="12.75" customHeight="1" x14ac:dyDescent="0.2">
      <c r="A9" s="668" t="str">
        <f>Codierung!I183</f>
        <v>Preise Produzenten</v>
      </c>
      <c r="B9" s="668"/>
      <c r="C9" s="220"/>
      <c r="D9" s="220"/>
      <c r="E9" s="220"/>
      <c r="F9" s="204"/>
      <c r="G9" s="204"/>
      <c r="H9" s="204"/>
      <c r="I9" s="204"/>
      <c r="J9" s="204"/>
      <c r="K9" s="204"/>
      <c r="L9" s="204"/>
      <c r="M9" s="204"/>
      <c r="N9" s="204"/>
      <c r="O9" s="204"/>
      <c r="P9" s="204"/>
      <c r="Q9" s="204"/>
      <c r="R9" s="204"/>
      <c r="S9" s="204"/>
      <c r="T9" s="204"/>
      <c r="AI9" s="204"/>
      <c r="AJ9" s="602"/>
      <c r="AK9" s="602"/>
      <c r="AL9" s="602"/>
      <c r="AM9" s="602"/>
    </row>
    <row r="10" spans="1:46" s="210" customFormat="1" ht="12.75" customHeight="1" x14ac:dyDescent="0.2">
      <c r="A10" s="668" t="str">
        <f>Codierung!I186</f>
        <v>Preise Detailhandel</v>
      </c>
      <c r="B10" s="668"/>
      <c r="C10" s="220"/>
      <c r="D10" s="220"/>
      <c r="E10" s="220"/>
      <c r="F10" s="220"/>
      <c r="G10" s="220"/>
      <c r="S10" s="220"/>
      <c r="T10" s="220"/>
      <c r="AI10" s="204"/>
    </row>
    <row r="11" spans="1:46" s="210" customFormat="1" ht="12.75" customHeight="1" x14ac:dyDescent="0.2">
      <c r="A11" s="668" t="str">
        <f>Codierung!I470</f>
        <v>Link Dashboard Eier</v>
      </c>
      <c r="B11" s="668"/>
      <c r="C11" s="220"/>
      <c r="D11" s="220"/>
      <c r="E11" s="220"/>
      <c r="F11" s="220"/>
      <c r="G11" s="220"/>
      <c r="S11" s="220"/>
      <c r="T11" s="220"/>
      <c r="AI11" s="220"/>
      <c r="AJ11" s="521"/>
      <c r="AK11" s="521"/>
      <c r="AL11" s="521"/>
      <c r="AM11" s="365"/>
    </row>
    <row r="12" spans="1:46" s="210" customFormat="1" ht="12.75" customHeight="1" x14ac:dyDescent="0.2">
      <c r="A12" s="668" t="str">
        <f>Codierung!I471</f>
        <v>Link Infografik Eier</v>
      </c>
      <c r="B12" s="668"/>
      <c r="C12" s="220"/>
      <c r="D12" s="220"/>
      <c r="E12" s="220"/>
      <c r="F12" s="220"/>
      <c r="G12" s="220"/>
      <c r="H12" s="220"/>
      <c r="I12" s="521"/>
      <c r="J12" s="521"/>
      <c r="K12" s="521"/>
      <c r="L12" s="521"/>
      <c r="M12" s="521"/>
      <c r="N12" s="521"/>
      <c r="O12" s="521"/>
      <c r="P12" s="521"/>
      <c r="Q12" s="521"/>
      <c r="R12" s="521"/>
      <c r="S12" s="521"/>
      <c r="T12" s="521"/>
      <c r="U12" s="521"/>
      <c r="V12" s="521"/>
      <c r="W12" s="521"/>
      <c r="X12" s="521"/>
      <c r="Y12" s="521"/>
      <c r="Z12" s="521"/>
      <c r="AA12" s="521"/>
      <c r="AB12" s="521"/>
      <c r="AC12" s="521"/>
      <c r="AD12" s="521"/>
      <c r="AE12" s="521"/>
      <c r="AF12" s="521"/>
      <c r="AG12" s="521"/>
      <c r="AH12" s="521"/>
      <c r="AI12" s="521"/>
      <c r="AJ12" s="521"/>
      <c r="AK12" s="521"/>
      <c r="AL12" s="521"/>
      <c r="AM12" s="521"/>
    </row>
    <row r="13" spans="1:46" s="210" customFormat="1" ht="12.75" customHeight="1" x14ac:dyDescent="0.2">
      <c r="A13" s="668" t="str">
        <f>Codierung!I472</f>
        <v>Link Website Eier</v>
      </c>
      <c r="B13" s="668"/>
      <c r="C13" s="625" t="str">
        <f>Codierung!$I$553</f>
        <v>Anmerkung: Ab 2022 wurde die Produzentenpreiserhebung erweitert. Dadurch gab es eine leichte Preisanpassung.</v>
      </c>
      <c r="D13" s="589"/>
      <c r="E13" s="589"/>
      <c r="F13" s="589"/>
      <c r="G13" s="589"/>
      <c r="H13" s="589"/>
      <c r="I13" s="590"/>
      <c r="J13" s="590"/>
      <c r="K13" s="590"/>
      <c r="L13" s="589"/>
      <c r="M13" s="589"/>
      <c r="N13" s="589"/>
      <c r="O13" s="589"/>
      <c r="P13" s="589"/>
      <c r="Q13" s="589"/>
      <c r="R13" s="589"/>
      <c r="S13" s="589"/>
      <c r="T13" s="589"/>
      <c r="V13" s="365"/>
      <c r="W13" s="365"/>
      <c r="X13" s="365"/>
      <c r="Y13" s="365"/>
      <c r="Z13" s="365"/>
      <c r="AA13" s="365"/>
      <c r="AB13" s="365"/>
      <c r="AC13" s="365"/>
      <c r="AD13" s="365"/>
      <c r="AF13" s="589"/>
      <c r="AG13" s="589"/>
      <c r="AH13" s="589"/>
      <c r="AI13" s="589"/>
      <c r="AJ13" s="589"/>
      <c r="AK13" s="589"/>
      <c r="AL13" s="589"/>
    </row>
    <row r="14" spans="1:46" s="210" customFormat="1" ht="12.75" customHeight="1" x14ac:dyDescent="0.2">
      <c r="A14" s="220"/>
      <c r="B14" s="220"/>
      <c r="C14" s="220"/>
      <c r="D14" s="220"/>
      <c r="E14" s="220"/>
      <c r="F14" s="204"/>
      <c r="G14" s="204"/>
      <c r="H14" s="204"/>
      <c r="I14" s="365"/>
      <c r="J14" s="204"/>
      <c r="K14" s="204"/>
      <c r="L14" s="204"/>
      <c r="M14" s="204"/>
      <c r="N14" s="204"/>
      <c r="O14" s="204"/>
      <c r="P14" s="204"/>
      <c r="Q14" s="204"/>
      <c r="R14" s="204"/>
      <c r="S14" s="204"/>
      <c r="T14" s="204"/>
      <c r="U14" s="204"/>
      <c r="V14" s="204"/>
      <c r="W14" s="204"/>
      <c r="X14" s="204"/>
      <c r="Y14" s="204"/>
      <c r="Z14" s="204"/>
      <c r="AA14" s="204"/>
      <c r="AB14" s="204"/>
      <c r="AC14" s="204"/>
      <c r="AD14" s="204"/>
      <c r="AE14" s="204"/>
      <c r="AI14" s="204"/>
    </row>
    <row r="15" spans="1:46" s="205" customFormat="1" ht="18" customHeight="1" x14ac:dyDescent="0.25">
      <c r="A15" s="710" t="str">
        <f>Codierung!I214</f>
        <v>Eier</v>
      </c>
      <c r="B15" s="710"/>
      <c r="C15" s="710" t="str">
        <f>Codierung!I183</f>
        <v>Preise Produzenten</v>
      </c>
      <c r="D15" s="710"/>
      <c r="E15" s="710"/>
      <c r="F15" s="710"/>
      <c r="G15" s="710"/>
      <c r="H15" s="710"/>
      <c r="I15" s="710"/>
      <c r="J15" s="710"/>
      <c r="K15" s="710"/>
      <c r="L15" s="316"/>
      <c r="M15" s="710" t="str">
        <f>Codierung!I186</f>
        <v>Preise Detailhandel</v>
      </c>
      <c r="N15" s="710"/>
      <c r="O15" s="710"/>
      <c r="P15" s="710"/>
      <c r="Q15" s="710"/>
      <c r="R15" s="710"/>
      <c r="S15" s="710"/>
      <c r="T15" s="710"/>
      <c r="U15" s="710"/>
      <c r="V15" s="710"/>
      <c r="W15" s="710"/>
      <c r="X15" s="710"/>
      <c r="Y15" s="710"/>
      <c r="Z15" s="710"/>
      <c r="AA15" s="710"/>
      <c r="AB15" s="710"/>
      <c r="AC15" s="710"/>
      <c r="AD15" s="710"/>
      <c r="AE15" s="215"/>
      <c r="AF15" s="710" t="str">
        <f>Codierung!I473</f>
        <v>Marktstruktur</v>
      </c>
      <c r="AG15" s="710"/>
      <c r="AH15" s="543"/>
      <c r="AI15" s="543"/>
      <c r="AJ15" s="543"/>
      <c r="AK15" s="543"/>
      <c r="AL15" s="543"/>
    </row>
    <row r="16" spans="1:46" s="280" customFormat="1" ht="15.95" customHeight="1" x14ac:dyDescent="0.2">
      <c r="A16" s="253"/>
      <c r="B16" s="253"/>
      <c r="C16" s="254" t="str">
        <f>Codierung!I145</f>
        <v>Quelle: BLW, Fachbereich Marktanalysen</v>
      </c>
      <c r="D16" s="254"/>
      <c r="E16" s="254"/>
      <c r="F16" s="254"/>
      <c r="G16" s="254"/>
      <c r="H16" s="254"/>
      <c r="I16" s="253"/>
      <c r="J16" s="253"/>
      <c r="K16" s="253"/>
      <c r="L16" s="253"/>
      <c r="M16" s="254" t="str">
        <f>Codierung!I145</f>
        <v>Quelle: BLW, Fachbereich Marktanalysen</v>
      </c>
      <c r="N16" s="253"/>
      <c r="O16" s="253"/>
      <c r="P16" s="253"/>
      <c r="Q16" s="253"/>
      <c r="R16" s="253"/>
      <c r="S16" s="253"/>
      <c r="T16" s="253"/>
      <c r="U16" s="253"/>
      <c r="V16" s="577"/>
      <c r="W16" s="577"/>
      <c r="X16" s="577"/>
      <c r="Y16" s="577"/>
      <c r="Z16" s="253"/>
      <c r="AA16" s="253"/>
      <c r="AB16" s="253"/>
      <c r="AC16" s="253"/>
      <c r="AD16" s="253"/>
      <c r="AE16" s="254"/>
      <c r="AF16" s="254" t="str">
        <f>Codierung!I488</f>
        <v>Quelle: BLW, Fachbereich Marktanalysen; Aviforum</v>
      </c>
      <c r="AG16" s="254"/>
      <c r="AI16" s="254" t="str">
        <f>Codierung!$I$146</f>
        <v>Quelle: NielsenIQ Switzerland, Total Market Consumer/Retail Panel</v>
      </c>
      <c r="AJ16" s="254"/>
      <c r="AK16" s="254"/>
      <c r="AL16" s="254"/>
      <c r="AM16" s="210"/>
      <c r="AN16" s="210"/>
      <c r="AO16" s="210"/>
      <c r="AP16" s="210"/>
      <c r="AQ16" s="210"/>
      <c r="AR16" s="210"/>
      <c r="AS16" s="210"/>
      <c r="AT16" s="210"/>
    </row>
    <row r="17" spans="1:46" s="346" customFormat="1" ht="15.95" customHeight="1" x14ac:dyDescent="0.25">
      <c r="A17" s="316"/>
      <c r="B17" s="316"/>
      <c r="C17" s="348" t="str">
        <f>Codierung!I468</f>
        <v>roh</v>
      </c>
      <c r="D17" s="348"/>
      <c r="E17" s="348"/>
      <c r="F17" s="348"/>
      <c r="G17" s="348"/>
      <c r="H17" s="348"/>
      <c r="I17" s="348"/>
      <c r="J17" s="348"/>
      <c r="K17" s="348"/>
      <c r="L17" s="316"/>
      <c r="M17" s="348" t="str">
        <f>Codierung!I468</f>
        <v>roh</v>
      </c>
      <c r="N17" s="348"/>
      <c r="O17" s="348"/>
      <c r="P17" s="348"/>
      <c r="Q17" s="348"/>
      <c r="R17" s="348"/>
      <c r="S17" s="348"/>
      <c r="T17" s="348"/>
      <c r="U17" s="348"/>
      <c r="V17" s="348"/>
      <c r="W17" s="348"/>
      <c r="X17" s="348"/>
      <c r="Y17" s="348"/>
      <c r="Z17" s="316"/>
      <c r="AA17" s="348" t="str">
        <f>Codierung!I469</f>
        <v>gekocht</v>
      </c>
      <c r="AB17" s="348"/>
      <c r="AC17" s="348"/>
      <c r="AD17" s="348"/>
      <c r="AE17" s="316"/>
      <c r="AF17" s="348" t="str">
        <f>Codierung!I478</f>
        <v>Produktion Inland</v>
      </c>
      <c r="AG17" s="316"/>
      <c r="AH17" s="316"/>
      <c r="AI17" s="316"/>
      <c r="AJ17" s="544" t="str">
        <f>Codierung!I187</f>
        <v>Absatzmengen Detailhandel</v>
      </c>
      <c r="AK17" s="544"/>
      <c r="AL17" s="544"/>
      <c r="AM17" s="210"/>
      <c r="AN17" s="210"/>
      <c r="AO17" s="210"/>
      <c r="AP17" s="210"/>
      <c r="AQ17" s="210"/>
      <c r="AR17" s="210"/>
      <c r="AS17" s="210"/>
      <c r="AT17" s="210"/>
    </row>
    <row r="18" spans="1:46" s="279" customFormat="1" ht="29.25" customHeight="1" x14ac:dyDescent="0.2">
      <c r="A18" s="278"/>
      <c r="B18" s="278"/>
      <c r="C18" s="709" t="str">
        <f>Codierung!I459</f>
        <v>Ei 50-53g</v>
      </c>
      <c r="D18" s="709"/>
      <c r="E18" s="709"/>
      <c r="F18" s="672" t="str">
        <f>Codierung!I460</f>
        <v>Ei 53+g</v>
      </c>
      <c r="G18" s="672"/>
      <c r="H18" s="672"/>
      <c r="I18" s="709" t="str">
        <f>Codierung!I462</f>
        <v>gewichteter Durchschnitt</v>
      </c>
      <c r="J18" s="709"/>
      <c r="K18" s="709"/>
      <c r="L18" s="347"/>
      <c r="M18" s="672" t="str">
        <f>Codierung!I463</f>
        <v>4er-Packung</v>
      </c>
      <c r="N18" s="672"/>
      <c r="O18" s="672"/>
      <c r="P18" s="709" t="str">
        <f>Codierung!I464</f>
        <v>6er-Packung</v>
      </c>
      <c r="Q18" s="709"/>
      <c r="R18" s="709"/>
      <c r="S18" s="672" t="str">
        <f>Codierung!I465</f>
        <v>10er-Packung</v>
      </c>
      <c r="T18" s="672"/>
      <c r="U18" s="672"/>
      <c r="V18" s="709" t="str">
        <f>Codierung!I462</f>
        <v>gewichteter Durchschnitt</v>
      </c>
      <c r="W18" s="709"/>
      <c r="X18" s="709"/>
      <c r="Y18" s="709"/>
      <c r="Z18" s="347"/>
      <c r="AA18" s="672" t="str">
        <f>Codierung!I462</f>
        <v>gewichteter Durchschnitt</v>
      </c>
      <c r="AB18" s="672"/>
      <c r="AC18" s="672"/>
      <c r="AD18" s="672"/>
      <c r="AE18" s="278"/>
      <c r="AF18" s="401" t="str">
        <f>Codierung!I477</f>
        <v>aus Kükenstatistik</v>
      </c>
      <c r="AG18" s="400"/>
      <c r="AH18" s="542"/>
      <c r="AI18" s="542"/>
      <c r="AJ18" s="401" t="str">
        <f>Codierung!$I$214</f>
        <v>Eier</v>
      </c>
      <c r="AK18" s="401"/>
      <c r="AL18" s="401"/>
      <c r="AM18" s="210"/>
      <c r="AN18" s="210"/>
      <c r="AO18" s="210"/>
      <c r="AP18" s="210"/>
      <c r="AQ18" s="210"/>
      <c r="AR18" s="210"/>
      <c r="AS18" s="210"/>
      <c r="AT18" s="210"/>
    </row>
    <row r="19" spans="1:46" s="284" customFormat="1" ht="12.75" customHeight="1" x14ac:dyDescent="0.2">
      <c r="A19" s="252"/>
      <c r="B19" s="252"/>
      <c r="C19" s="317" t="str">
        <f>Codierung!$I$13</f>
        <v>Bio</v>
      </c>
      <c r="D19" s="317" t="str">
        <f>Codierung!I456</f>
        <v>Freiland</v>
      </c>
      <c r="E19" s="317" t="str">
        <f>Codierung!I457</f>
        <v>Boden</v>
      </c>
      <c r="F19" s="252" t="str">
        <f>Codierung!$I$13</f>
        <v>Bio</v>
      </c>
      <c r="G19" s="252" t="str">
        <f>Codierung!I456</f>
        <v>Freiland</v>
      </c>
      <c r="H19" s="252" t="str">
        <f>Codierung!I457</f>
        <v>Boden</v>
      </c>
      <c r="I19" s="317" t="str">
        <f>Codierung!$I$13</f>
        <v>Bio</v>
      </c>
      <c r="J19" s="317" t="str">
        <f>Codierung!I456</f>
        <v>Freiland</v>
      </c>
      <c r="K19" s="317" t="str">
        <f>Codierung!I457</f>
        <v>Boden</v>
      </c>
      <c r="L19" s="252"/>
      <c r="M19" s="252" t="str">
        <f>Codierung!$I$13</f>
        <v>Bio</v>
      </c>
      <c r="N19" s="252" t="str">
        <f>Codierung!I456</f>
        <v>Freiland</v>
      </c>
      <c r="O19" s="252" t="str">
        <f>Codierung!I457</f>
        <v>Boden</v>
      </c>
      <c r="P19" s="317" t="str">
        <f>Codierung!$I$13</f>
        <v>Bio</v>
      </c>
      <c r="Q19" s="317" t="str">
        <f>Codierung!I456</f>
        <v>Freiland</v>
      </c>
      <c r="R19" s="317" t="str">
        <f>Codierung!I457</f>
        <v>Boden</v>
      </c>
      <c r="S19" s="252" t="str">
        <f>Codierung!$I$13</f>
        <v>Bio</v>
      </c>
      <c r="T19" s="252" t="str">
        <f>Codierung!I456</f>
        <v>Freiland</v>
      </c>
      <c r="U19" s="252" t="str">
        <f>Codierung!I457</f>
        <v>Boden</v>
      </c>
      <c r="V19" s="317" t="str">
        <f>Codierung!$I$13</f>
        <v>Bio</v>
      </c>
      <c r="W19" s="317" t="str">
        <f>Codierung!I456</f>
        <v>Freiland</v>
      </c>
      <c r="X19" s="317" t="str">
        <f>Codierung!I457</f>
        <v>Boden</v>
      </c>
      <c r="Y19" s="317" t="str">
        <f>Codierung!I458</f>
        <v>Import</v>
      </c>
      <c r="Z19" s="283"/>
      <c r="AA19" s="252" t="str">
        <f>Codierung!$I$13</f>
        <v>Bio</v>
      </c>
      <c r="AB19" s="252" t="str">
        <f>Codierung!I456</f>
        <v>Freiland</v>
      </c>
      <c r="AC19" s="252" t="str">
        <f>Codierung!I457</f>
        <v>Boden</v>
      </c>
      <c r="AD19" s="252" t="str">
        <f>Codierung!I458</f>
        <v>Import</v>
      </c>
      <c r="AE19" s="252"/>
      <c r="AF19" s="317" t="str">
        <f>Codierung!I221</f>
        <v>Anteil bio</v>
      </c>
      <c r="AG19" s="252"/>
      <c r="AH19" s="252"/>
      <c r="AI19" s="252"/>
      <c r="AJ19" s="317" t="str">
        <f>Codierung!$I$14</f>
        <v>bio</v>
      </c>
      <c r="AK19" s="317" t="str">
        <f>Codierung!I457</f>
        <v>Boden</v>
      </c>
      <c r="AL19" s="317" t="str">
        <f>Codierung!I456</f>
        <v>Freiland</v>
      </c>
      <c r="AM19" s="210"/>
      <c r="AN19" s="210"/>
      <c r="AO19" s="210"/>
      <c r="AP19" s="210"/>
      <c r="AQ19" s="210"/>
      <c r="AR19" s="210"/>
      <c r="AS19" s="210"/>
      <c r="AT19" s="210"/>
    </row>
    <row r="20" spans="1:46" s="261" customFormat="1" ht="12.75" customHeight="1" x14ac:dyDescent="0.25">
      <c r="A20" s="250"/>
      <c r="B20" s="250"/>
      <c r="C20" s="318" t="str">
        <f>Codierung!I461</f>
        <v>CHF/Stück</v>
      </c>
      <c r="D20" s="318" t="str">
        <f>Codierung!I461</f>
        <v>CHF/Stück</v>
      </c>
      <c r="E20" s="318" t="str">
        <f>Codierung!I461</f>
        <v>CHF/Stück</v>
      </c>
      <c r="F20" s="271" t="str">
        <f>Codierung!I461</f>
        <v>CHF/Stück</v>
      </c>
      <c r="G20" s="271" t="str">
        <f>Codierung!I461</f>
        <v>CHF/Stück</v>
      </c>
      <c r="H20" s="271" t="str">
        <f>Codierung!I461</f>
        <v>CHF/Stück</v>
      </c>
      <c r="I20" s="318" t="str">
        <f>Codierung!I461</f>
        <v>CHF/Stück</v>
      </c>
      <c r="J20" s="318" t="str">
        <f>Codierung!I461</f>
        <v>CHF/Stück</v>
      </c>
      <c r="K20" s="318" t="str">
        <f>Codierung!I461</f>
        <v>CHF/Stück</v>
      </c>
      <c r="L20" s="251"/>
      <c r="M20" s="271" t="str">
        <f>Codierung!I461</f>
        <v>CHF/Stück</v>
      </c>
      <c r="N20" s="271" t="str">
        <f>Codierung!I461</f>
        <v>CHF/Stück</v>
      </c>
      <c r="O20" s="271" t="str">
        <f>Codierung!I461</f>
        <v>CHF/Stück</v>
      </c>
      <c r="P20" s="318" t="str">
        <f>Codierung!I461</f>
        <v>CHF/Stück</v>
      </c>
      <c r="Q20" s="318" t="str">
        <f>Codierung!I461</f>
        <v>CHF/Stück</v>
      </c>
      <c r="R20" s="318" t="str">
        <f>Codierung!I461</f>
        <v>CHF/Stück</v>
      </c>
      <c r="S20" s="271" t="str">
        <f>Codierung!I461</f>
        <v>CHF/Stück</v>
      </c>
      <c r="T20" s="271" t="str">
        <f>Codierung!I461</f>
        <v>CHF/Stück</v>
      </c>
      <c r="U20" s="271" t="str">
        <f>Codierung!I461</f>
        <v>CHF/Stück</v>
      </c>
      <c r="V20" s="318" t="str">
        <f>Codierung!I461</f>
        <v>CHF/Stück</v>
      </c>
      <c r="W20" s="318" t="str">
        <f>Codierung!I461</f>
        <v>CHF/Stück</v>
      </c>
      <c r="X20" s="318" t="str">
        <f>Codierung!I461</f>
        <v>CHF/Stück</v>
      </c>
      <c r="Y20" s="318" t="str">
        <f>Codierung!I461</f>
        <v>CHF/Stück</v>
      </c>
      <c r="Z20" s="283"/>
      <c r="AA20" s="271" t="str">
        <f>Codierung!I461</f>
        <v>CHF/Stück</v>
      </c>
      <c r="AB20" s="271" t="str">
        <f>Codierung!I461</f>
        <v>CHF/Stück</v>
      </c>
      <c r="AC20" s="271" t="str">
        <f>Codierung!I461</f>
        <v>CHF/Stück</v>
      </c>
      <c r="AD20" s="271" t="str">
        <f>Codierung!I461</f>
        <v>CHF/Stück</v>
      </c>
      <c r="AE20" s="251"/>
      <c r="AF20" s="366" t="s">
        <v>812</v>
      </c>
      <c r="AG20" s="283"/>
      <c r="AH20" s="283"/>
      <c r="AI20" s="499" t="str">
        <f>Codierung!I142</f>
        <v>Anzahl Wochen</v>
      </c>
      <c r="AJ20" s="366" t="str">
        <f>Codierung!$I$131</f>
        <v>Stück</v>
      </c>
      <c r="AK20" s="366" t="str">
        <f>Codierung!$I$131</f>
        <v>Stück</v>
      </c>
      <c r="AL20" s="366" t="str">
        <f>Codierung!$I$131</f>
        <v>Stück</v>
      </c>
      <c r="AM20" s="205"/>
      <c r="AN20" s="205"/>
      <c r="AO20" s="205"/>
      <c r="AP20" s="205"/>
      <c r="AQ20" s="205"/>
      <c r="AR20" s="205"/>
      <c r="AS20" s="205"/>
      <c r="AT20" s="205"/>
    </row>
    <row r="21" spans="1:46" s="261" customFormat="1" ht="12.75" customHeight="1" x14ac:dyDescent="0.2">
      <c r="A21" s="402" t="str">
        <f>Codierung!I227</f>
        <v>Aktuell</v>
      </c>
      <c r="B21" s="409">
        <f t="shared" ref="B21:K21" si="0">B25</f>
        <v>45323</v>
      </c>
      <c r="C21" s="319">
        <f t="shared" si="0"/>
        <v>0.21</v>
      </c>
      <c r="D21" s="319">
        <f t="shared" si="0"/>
        <v>0.1</v>
      </c>
      <c r="E21" s="319">
        <f t="shared" si="0"/>
        <v>0.12</v>
      </c>
      <c r="F21" s="283">
        <f t="shared" si="0"/>
        <v>0.49</v>
      </c>
      <c r="G21" s="283">
        <f t="shared" si="0"/>
        <v>0.26</v>
      </c>
      <c r="H21" s="283">
        <f t="shared" si="0"/>
        <v>0.23</v>
      </c>
      <c r="I21" s="319">
        <f t="shared" si="0"/>
        <v>0.45</v>
      </c>
      <c r="J21" s="319">
        <f t="shared" si="0"/>
        <v>0.24</v>
      </c>
      <c r="K21" s="319">
        <f t="shared" si="0"/>
        <v>0.22</v>
      </c>
      <c r="L21" s="283"/>
      <c r="M21" s="283">
        <f t="shared" ref="M21:Y21" si="1">M25</f>
        <v>0.90912300000000001</v>
      </c>
      <c r="N21" s="283">
        <f t="shared" si="1"/>
        <v>0.738626</v>
      </c>
      <c r="O21" s="283" t="str">
        <f t="shared" si="1"/>
        <v>-</v>
      </c>
      <c r="P21" s="319">
        <f t="shared" si="1"/>
        <v>0.85316099999999995</v>
      </c>
      <c r="Q21" s="319">
        <f t="shared" si="1"/>
        <v>0.60305600000000004</v>
      </c>
      <c r="R21" s="319" t="str">
        <f t="shared" si="1"/>
        <v>-</v>
      </c>
      <c r="S21" s="283">
        <f t="shared" si="1"/>
        <v>0.80832899999999996</v>
      </c>
      <c r="T21" s="283">
        <f t="shared" si="1"/>
        <v>0.54648699999999995</v>
      </c>
      <c r="U21" s="283">
        <f t="shared" si="1"/>
        <v>0.39798499999999998</v>
      </c>
      <c r="V21" s="319">
        <f t="shared" si="1"/>
        <v>0.84738899999999995</v>
      </c>
      <c r="W21" s="319">
        <f t="shared" si="1"/>
        <v>0.593059</v>
      </c>
      <c r="X21" s="319">
        <f t="shared" si="1"/>
        <v>0.40828999999999999</v>
      </c>
      <c r="Y21" s="319" t="str">
        <f t="shared" si="1"/>
        <v>-</v>
      </c>
      <c r="Z21" s="283"/>
      <c r="AA21" s="283">
        <f t="shared" ref="AA21:AD22" si="2">AA25</f>
        <v>0.99379600000000001</v>
      </c>
      <c r="AB21" s="283">
        <f t="shared" si="2"/>
        <v>0.623672</v>
      </c>
      <c r="AC21" s="283">
        <f t="shared" si="2"/>
        <v>0.60521400000000003</v>
      </c>
      <c r="AD21" s="283" t="str">
        <f t="shared" si="2"/>
        <v>-</v>
      </c>
      <c r="AE21" s="283"/>
      <c r="AF21" s="319" t="str">
        <f>AF25</f>
        <v>-</v>
      </c>
      <c r="AG21" s="283"/>
      <c r="AH21" s="283"/>
      <c r="AI21" s="450" t="str">
        <f t="shared" ref="AI21:AL22" si="3">AI25</f>
        <v>4 W 05-08/24</v>
      </c>
      <c r="AJ21" s="545" t="str">
        <f t="shared" si="3"/>
        <v>-</v>
      </c>
      <c r="AK21" s="545" t="str">
        <f t="shared" si="3"/>
        <v>-</v>
      </c>
      <c r="AL21" s="545" t="str">
        <f t="shared" si="3"/>
        <v>-</v>
      </c>
      <c r="AM21" s="595"/>
      <c r="AN21" s="280"/>
      <c r="AO21" s="280"/>
      <c r="AP21" s="280"/>
      <c r="AQ21" s="280"/>
      <c r="AR21" s="280"/>
      <c r="AS21" s="280"/>
      <c r="AT21" s="280"/>
    </row>
    <row r="22" spans="1:46" s="261" customFormat="1" ht="12.75" customHeight="1" x14ac:dyDescent="0.25">
      <c r="A22" s="402" t="str">
        <f>Codierung!I228</f>
        <v>Vormonat</v>
      </c>
      <c r="B22" s="409">
        <f t="shared" ref="B22:K22" si="4">B26</f>
        <v>45292</v>
      </c>
      <c r="C22" s="319">
        <f t="shared" si="4"/>
        <v>0.21</v>
      </c>
      <c r="D22" s="319">
        <f t="shared" si="4"/>
        <v>0.11</v>
      </c>
      <c r="E22" s="319">
        <f t="shared" si="4"/>
        <v>0.12</v>
      </c>
      <c r="F22" s="283">
        <f t="shared" si="4"/>
        <v>0.49</v>
      </c>
      <c r="G22" s="283">
        <f t="shared" si="4"/>
        <v>0.26</v>
      </c>
      <c r="H22" s="283">
        <f t="shared" si="4"/>
        <v>0.23</v>
      </c>
      <c r="I22" s="319">
        <f t="shared" si="4"/>
        <v>0.49</v>
      </c>
      <c r="J22" s="319">
        <f t="shared" si="4"/>
        <v>0.25</v>
      </c>
      <c r="K22" s="319">
        <f t="shared" si="4"/>
        <v>0.21</v>
      </c>
      <c r="L22" s="283"/>
      <c r="M22" s="283">
        <f t="shared" ref="M22:Y22" si="5">M26</f>
        <v>0.91417300000000001</v>
      </c>
      <c r="N22" s="283">
        <f t="shared" si="5"/>
        <v>0.73792199999999997</v>
      </c>
      <c r="O22" s="283" t="str">
        <f t="shared" si="5"/>
        <v>-</v>
      </c>
      <c r="P22" s="319">
        <f t="shared" si="5"/>
        <v>0.85676600000000003</v>
      </c>
      <c r="Q22" s="319">
        <f t="shared" si="5"/>
        <v>0.61069399999999996</v>
      </c>
      <c r="R22" s="319" t="str">
        <f t="shared" si="5"/>
        <v>-</v>
      </c>
      <c r="S22" s="283">
        <f t="shared" si="5"/>
        <v>0.80028500000000002</v>
      </c>
      <c r="T22" s="283">
        <f t="shared" si="5"/>
        <v>0.54932700000000001</v>
      </c>
      <c r="U22" s="283">
        <f t="shared" si="5"/>
        <v>0.39737699999999998</v>
      </c>
      <c r="V22" s="319">
        <f t="shared" si="5"/>
        <v>0.84944699999999995</v>
      </c>
      <c r="W22" s="319">
        <f t="shared" si="5"/>
        <v>0.599437</v>
      </c>
      <c r="X22" s="319">
        <f t="shared" si="5"/>
        <v>0.40628799999999998</v>
      </c>
      <c r="Y22" s="319" t="str">
        <f t="shared" si="5"/>
        <v>-</v>
      </c>
      <c r="Z22" s="283"/>
      <c r="AA22" s="283">
        <f t="shared" si="2"/>
        <v>0.961086</v>
      </c>
      <c r="AB22" s="283">
        <f t="shared" si="2"/>
        <v>0.61246699999999998</v>
      </c>
      <c r="AC22" s="283">
        <f t="shared" si="2"/>
        <v>0.61173500000000003</v>
      </c>
      <c r="AD22" s="283" t="str">
        <f t="shared" si="2"/>
        <v>-</v>
      </c>
      <c r="AE22" s="283"/>
      <c r="AF22" s="319" t="str">
        <f>AF26</f>
        <v>-</v>
      </c>
      <c r="AG22" s="283"/>
      <c r="AH22" s="283"/>
      <c r="AI22" s="450" t="str">
        <f t="shared" si="3"/>
        <v>4 W 01-04/24</v>
      </c>
      <c r="AJ22" s="545" t="str">
        <f t="shared" si="3"/>
        <v>-</v>
      </c>
      <c r="AK22" s="545" t="str">
        <f t="shared" si="3"/>
        <v>-</v>
      </c>
      <c r="AL22" s="545" t="str">
        <f t="shared" si="3"/>
        <v>-</v>
      </c>
      <c r="AM22" s="595"/>
      <c r="AN22" s="346"/>
      <c r="AO22" s="346"/>
      <c r="AP22" s="346"/>
      <c r="AQ22" s="346"/>
      <c r="AR22" s="346"/>
      <c r="AS22" s="346"/>
      <c r="AT22" s="346"/>
    </row>
    <row r="23" spans="1:46" s="261" customFormat="1" ht="12.75" customHeight="1" x14ac:dyDescent="0.2">
      <c r="A23" s="402" t="str">
        <f>Codierung!I229</f>
        <v>Vorjahr</v>
      </c>
      <c r="B23" s="409">
        <f t="shared" ref="B23:K23" si="6">B37</f>
        <v>44958</v>
      </c>
      <c r="C23" s="319">
        <f t="shared" si="6"/>
        <v>0.2</v>
      </c>
      <c r="D23" s="319">
        <f t="shared" si="6"/>
        <v>0.1</v>
      </c>
      <c r="E23" s="319">
        <f t="shared" si="6"/>
        <v>0.1</v>
      </c>
      <c r="F23" s="283">
        <f t="shared" si="6"/>
        <v>0.49</v>
      </c>
      <c r="G23" s="283">
        <f t="shared" si="6"/>
        <v>0.26</v>
      </c>
      <c r="H23" s="283">
        <f t="shared" si="6"/>
        <v>0.23</v>
      </c>
      <c r="I23" s="319">
        <f t="shared" si="6"/>
        <v>0.44</v>
      </c>
      <c r="J23" s="319">
        <f t="shared" si="6"/>
        <v>0.25</v>
      </c>
      <c r="K23" s="319">
        <f t="shared" si="6"/>
        <v>0.21</v>
      </c>
      <c r="L23" s="283"/>
      <c r="M23" s="283">
        <f t="shared" ref="M23:Y23" si="7">M37</f>
        <v>0.91875399999999996</v>
      </c>
      <c r="N23" s="283">
        <f t="shared" si="7"/>
        <v>0.73995699999999998</v>
      </c>
      <c r="O23" s="283" t="str">
        <f t="shared" si="7"/>
        <v>-</v>
      </c>
      <c r="P23" s="319">
        <f t="shared" si="7"/>
        <v>0.893729</v>
      </c>
      <c r="Q23" s="319">
        <f t="shared" si="7"/>
        <v>0.64315100000000003</v>
      </c>
      <c r="R23" s="319" t="str">
        <f t="shared" si="7"/>
        <v>-</v>
      </c>
      <c r="S23" s="283">
        <f t="shared" si="7"/>
        <v>0.79422300000000001</v>
      </c>
      <c r="T23" s="283">
        <f t="shared" si="7"/>
        <v>0.56916900000000004</v>
      </c>
      <c r="U23" s="283">
        <f t="shared" si="7"/>
        <v>0.40430100000000002</v>
      </c>
      <c r="V23" s="319">
        <f t="shared" si="7"/>
        <v>0.86791099999999999</v>
      </c>
      <c r="W23" s="319">
        <f t="shared" si="7"/>
        <v>0.61985199999999996</v>
      </c>
      <c r="X23" s="319">
        <f t="shared" si="7"/>
        <v>0.40447</v>
      </c>
      <c r="Y23" s="319" t="str">
        <f t="shared" si="7"/>
        <v>-</v>
      </c>
      <c r="Z23" s="283"/>
      <c r="AA23" s="283">
        <f>AA37</f>
        <v>1.023685</v>
      </c>
      <c r="AB23" s="283">
        <f>AB37</f>
        <v>0.72728999999999999</v>
      </c>
      <c r="AC23" s="283">
        <f>AC37</f>
        <v>0.63448800000000005</v>
      </c>
      <c r="AD23" s="283" t="str">
        <f>AD37</f>
        <v>-</v>
      </c>
      <c r="AE23" s="283"/>
      <c r="AF23" s="319" t="str">
        <f>AF37</f>
        <v>-</v>
      </c>
      <c r="AG23" s="283"/>
      <c r="AH23" s="283"/>
      <c r="AI23" s="450" t="str">
        <f>AI37</f>
        <v>4 W 05-08/23</v>
      </c>
      <c r="AJ23" s="545" t="str">
        <f>AJ37</f>
        <v>-</v>
      </c>
      <c r="AK23" s="545" t="str">
        <f>AK37</f>
        <v>-</v>
      </c>
      <c r="AL23" s="545" t="str">
        <f>AL37</f>
        <v>-</v>
      </c>
      <c r="AM23" s="595"/>
      <c r="AN23" s="279"/>
      <c r="AO23" s="279"/>
      <c r="AP23" s="279"/>
      <c r="AQ23" s="279"/>
      <c r="AR23" s="279"/>
      <c r="AS23" s="279"/>
      <c r="AT23" s="279"/>
    </row>
    <row r="24" spans="1:46" s="261" customFormat="1" ht="12.75" customHeight="1" x14ac:dyDescent="0.2">
      <c r="A24" s="402"/>
      <c r="B24" s="409"/>
      <c r="C24" s="319"/>
      <c r="D24" s="319"/>
      <c r="E24" s="319"/>
      <c r="F24" s="283"/>
      <c r="G24" s="283"/>
      <c r="H24" s="283"/>
      <c r="I24" s="319"/>
      <c r="J24" s="319"/>
      <c r="K24" s="319"/>
      <c r="L24" s="283"/>
      <c r="M24" s="283"/>
      <c r="N24" s="283"/>
      <c r="O24" s="283"/>
      <c r="P24" s="319"/>
      <c r="Q24" s="319"/>
      <c r="R24" s="319"/>
      <c r="S24" s="283"/>
      <c r="T24" s="283"/>
      <c r="U24" s="283"/>
      <c r="V24" s="319"/>
      <c r="W24" s="319"/>
      <c r="X24" s="319"/>
      <c r="Y24" s="319"/>
      <c r="Z24" s="283"/>
      <c r="AA24" s="283"/>
      <c r="AB24" s="283"/>
      <c r="AC24" s="283"/>
      <c r="AD24" s="283"/>
      <c r="AE24" s="283"/>
      <c r="AF24" s="319"/>
      <c r="AG24" s="283"/>
      <c r="AH24" s="283"/>
      <c r="AI24" s="450"/>
      <c r="AJ24" s="545"/>
      <c r="AK24" s="545"/>
      <c r="AL24" s="545"/>
      <c r="AM24" s="595"/>
      <c r="AN24" s="279"/>
      <c r="AO24" s="279"/>
      <c r="AP24" s="279"/>
      <c r="AQ24" s="279"/>
      <c r="AR24" s="279"/>
      <c r="AS24" s="279"/>
      <c r="AT24" s="279"/>
    </row>
    <row r="25" spans="1:46" s="261" customFormat="1" ht="12.75" customHeight="1" x14ac:dyDescent="0.2">
      <c r="A25" s="250"/>
      <c r="B25" s="218">
        <f>[3]Eier!$A7</f>
        <v>45323</v>
      </c>
      <c r="C25" s="319">
        <f>[3]Eier!$B7</f>
        <v>0.21</v>
      </c>
      <c r="D25" s="319">
        <f>[3]Eier!$H7</f>
        <v>0.1</v>
      </c>
      <c r="E25" s="319">
        <f>[3]Eier!$E7</f>
        <v>0.12</v>
      </c>
      <c r="F25" s="283">
        <f>[3]Eier!$C7</f>
        <v>0.49</v>
      </c>
      <c r="G25" s="283">
        <f>[3]Eier!$I7</f>
        <v>0.26</v>
      </c>
      <c r="H25" s="283">
        <f>[3]Eier!$F7</f>
        <v>0.23</v>
      </c>
      <c r="I25" s="319">
        <f>[3]Eier!$D7</f>
        <v>0.45</v>
      </c>
      <c r="J25" s="319">
        <f>[3]Eier!$J7</f>
        <v>0.24</v>
      </c>
      <c r="K25" s="319">
        <f>[3]Eier!$G7</f>
        <v>0.22</v>
      </c>
      <c r="L25" s="283"/>
      <c r="M25" s="283">
        <f>[3]Eier!$K7</f>
        <v>0.90912300000000001</v>
      </c>
      <c r="N25" s="283">
        <f>[3]Eier!$Q7</f>
        <v>0.738626</v>
      </c>
      <c r="O25" s="283" t="str">
        <f>[3]Eier!$N7</f>
        <v>-</v>
      </c>
      <c r="P25" s="319">
        <f>[3]Eier!$L7</f>
        <v>0.85316099999999995</v>
      </c>
      <c r="Q25" s="319">
        <f>[3]Eier!$R7</f>
        <v>0.60305600000000004</v>
      </c>
      <c r="R25" s="319" t="str">
        <f>[3]Eier!$O7</f>
        <v>-</v>
      </c>
      <c r="S25" s="283">
        <f>[3]Eier!$M7</f>
        <v>0.80832899999999996</v>
      </c>
      <c r="T25" s="283">
        <f>[3]Eier!$S7</f>
        <v>0.54648699999999995</v>
      </c>
      <c r="U25" s="283">
        <f>[3]Eier!$P7</f>
        <v>0.39798499999999998</v>
      </c>
      <c r="V25" s="319">
        <f>[3]Eier!$T7</f>
        <v>0.84738899999999995</v>
      </c>
      <c r="W25" s="319">
        <f>[3]Eier!$W7</f>
        <v>0.593059</v>
      </c>
      <c r="X25" s="319">
        <f>[3]Eier!$V7</f>
        <v>0.40828999999999999</v>
      </c>
      <c r="Y25" s="319" t="str">
        <f>[3]Eier!$X7</f>
        <v>-</v>
      </c>
      <c r="Z25" s="283"/>
      <c r="AA25" s="283">
        <f>[3]Eier!$U7</f>
        <v>0.99379600000000001</v>
      </c>
      <c r="AB25" s="283">
        <f>[3]Eier!$Z7</f>
        <v>0.623672</v>
      </c>
      <c r="AC25" s="283">
        <f>[3]Eier!$Y7</f>
        <v>0.60521400000000003</v>
      </c>
      <c r="AD25" s="283" t="str">
        <f>[3]Eier!$AA7</f>
        <v>-</v>
      </c>
      <c r="AE25" s="283"/>
      <c r="AF25" s="319" t="str">
        <f>[3]Eier!AF7</f>
        <v>-</v>
      </c>
      <c r="AG25" s="283"/>
      <c r="AH25" s="283"/>
      <c r="AI25" s="450" t="str">
        <f>'Gemüse Daten'!CZ23</f>
        <v>4 W 05-08/24</v>
      </c>
      <c r="AJ25" s="545" t="str">
        <f>[3]Eier!AG7</f>
        <v>-</v>
      </c>
      <c r="AK25" s="545" t="str">
        <f>[3]Eier!AH7</f>
        <v>-</v>
      </c>
      <c r="AL25" s="545" t="str">
        <f>[3]Eier!AI7</f>
        <v>-</v>
      </c>
      <c r="AM25" s="284"/>
      <c r="AN25" s="284"/>
      <c r="AO25" s="284"/>
      <c r="AP25" s="284"/>
      <c r="AQ25" s="284"/>
      <c r="AR25" s="284"/>
      <c r="AS25" s="284"/>
      <c r="AT25" s="284"/>
    </row>
    <row r="26" spans="1:46" s="261" customFormat="1" ht="12.75" customHeight="1" x14ac:dyDescent="0.2">
      <c r="A26" s="250"/>
      <c r="B26" s="218">
        <f>[3]Eier!$A8</f>
        <v>45292</v>
      </c>
      <c r="C26" s="319">
        <f>[3]Eier!$B8</f>
        <v>0.21</v>
      </c>
      <c r="D26" s="319">
        <f>[3]Eier!$H8</f>
        <v>0.11</v>
      </c>
      <c r="E26" s="319">
        <f>[3]Eier!$E8</f>
        <v>0.12</v>
      </c>
      <c r="F26" s="283">
        <f>[3]Eier!$C8</f>
        <v>0.49</v>
      </c>
      <c r="G26" s="283">
        <f>[3]Eier!$I8</f>
        <v>0.26</v>
      </c>
      <c r="H26" s="283">
        <f>[3]Eier!$F8</f>
        <v>0.23</v>
      </c>
      <c r="I26" s="319">
        <f>[3]Eier!$D8</f>
        <v>0.49</v>
      </c>
      <c r="J26" s="319">
        <f>[3]Eier!$J8</f>
        <v>0.25</v>
      </c>
      <c r="K26" s="319">
        <f>[3]Eier!$G8</f>
        <v>0.21</v>
      </c>
      <c r="L26" s="283"/>
      <c r="M26" s="283">
        <f>[3]Eier!$K8</f>
        <v>0.91417300000000001</v>
      </c>
      <c r="N26" s="283">
        <f>[3]Eier!$Q8</f>
        <v>0.73792199999999997</v>
      </c>
      <c r="O26" s="283" t="str">
        <f>[3]Eier!$N8</f>
        <v>-</v>
      </c>
      <c r="P26" s="319">
        <f>[3]Eier!$L8</f>
        <v>0.85676600000000003</v>
      </c>
      <c r="Q26" s="319">
        <f>[3]Eier!$R8</f>
        <v>0.61069399999999996</v>
      </c>
      <c r="R26" s="319" t="str">
        <f>[3]Eier!$O8</f>
        <v>-</v>
      </c>
      <c r="S26" s="283">
        <f>[3]Eier!$M8</f>
        <v>0.80028500000000002</v>
      </c>
      <c r="T26" s="283">
        <f>[3]Eier!$S8</f>
        <v>0.54932700000000001</v>
      </c>
      <c r="U26" s="283">
        <f>[3]Eier!$P8</f>
        <v>0.39737699999999998</v>
      </c>
      <c r="V26" s="319">
        <f>[3]Eier!$T8</f>
        <v>0.84944699999999995</v>
      </c>
      <c r="W26" s="319">
        <f>[3]Eier!$W8</f>
        <v>0.599437</v>
      </c>
      <c r="X26" s="319">
        <f>[3]Eier!$V8</f>
        <v>0.40628799999999998</v>
      </c>
      <c r="Y26" s="319" t="str">
        <f>[3]Eier!$X8</f>
        <v>-</v>
      </c>
      <c r="Z26" s="283"/>
      <c r="AA26" s="283">
        <f>[3]Eier!$U8</f>
        <v>0.961086</v>
      </c>
      <c r="AB26" s="283">
        <f>[3]Eier!$Z8</f>
        <v>0.61246699999999998</v>
      </c>
      <c r="AC26" s="283">
        <f>[3]Eier!$Y8</f>
        <v>0.61173500000000003</v>
      </c>
      <c r="AD26" s="283" t="str">
        <f>[3]Eier!$AA8</f>
        <v>-</v>
      </c>
      <c r="AE26" s="283"/>
      <c r="AF26" s="319" t="str">
        <f>[3]Eier!AF8</f>
        <v>-</v>
      </c>
      <c r="AG26" s="283"/>
      <c r="AH26" s="283"/>
      <c r="AI26" s="450" t="str">
        <f>'Gemüse Daten'!CZ24</f>
        <v>4 W 01-04/24</v>
      </c>
      <c r="AJ26" s="545" t="str">
        <f>[3]Eier!AG8</f>
        <v>-</v>
      </c>
      <c r="AK26" s="545" t="str">
        <f>[3]Eier!AH8</f>
        <v>-</v>
      </c>
      <c r="AL26" s="545" t="str">
        <f>[3]Eier!AI8</f>
        <v>-</v>
      </c>
    </row>
    <row r="27" spans="1:46" s="261" customFormat="1" ht="12.75" customHeight="1" x14ac:dyDescent="0.2">
      <c r="A27" s="250"/>
      <c r="B27" s="218">
        <f>[3]Eier!$A9</f>
        <v>45261</v>
      </c>
      <c r="C27" s="319">
        <f>[3]Eier!$B9</f>
        <v>0.21</v>
      </c>
      <c r="D27" s="319">
        <f>[3]Eier!$H9</f>
        <v>0.11</v>
      </c>
      <c r="E27" s="319">
        <f>[3]Eier!$E9</f>
        <v>0.12</v>
      </c>
      <c r="F27" s="283">
        <f>[3]Eier!$C9</f>
        <v>0.49</v>
      </c>
      <c r="G27" s="283">
        <f>[3]Eier!$I9</f>
        <v>0.26</v>
      </c>
      <c r="H27" s="283">
        <f>[3]Eier!$F9</f>
        <v>0.23</v>
      </c>
      <c r="I27" s="319">
        <f>[3]Eier!$D9</f>
        <v>0.49</v>
      </c>
      <c r="J27" s="319">
        <f>[3]Eier!$J9</f>
        <v>0.25</v>
      </c>
      <c r="K27" s="319">
        <f>[3]Eier!$G9</f>
        <v>0.22</v>
      </c>
      <c r="L27" s="283"/>
      <c r="M27" s="283">
        <f>[3]Eier!$K9</f>
        <v>0.91750900000000002</v>
      </c>
      <c r="N27" s="283">
        <f>[3]Eier!$Q9</f>
        <v>0.73743999999999998</v>
      </c>
      <c r="O27" s="283" t="str">
        <f>[3]Eier!$N9</f>
        <v>-</v>
      </c>
      <c r="P27" s="319">
        <f>[3]Eier!$L9</f>
        <v>0.89478899999999995</v>
      </c>
      <c r="Q27" s="319">
        <f>[3]Eier!$R9</f>
        <v>0.66839499999999996</v>
      </c>
      <c r="R27" s="319" t="str">
        <f>[3]Eier!$O9</f>
        <v>-</v>
      </c>
      <c r="S27" s="283">
        <f>[3]Eier!$M9</f>
        <v>0.79981800000000003</v>
      </c>
      <c r="T27" s="283">
        <f>[3]Eier!$S9</f>
        <v>0.547844</v>
      </c>
      <c r="U27" s="283">
        <f>[3]Eier!$P9</f>
        <v>0.40132000000000001</v>
      </c>
      <c r="V27" s="319">
        <f>[3]Eier!$T9</f>
        <v>0.87469699999999995</v>
      </c>
      <c r="W27" s="319">
        <f>[3]Eier!$W9</f>
        <v>0.62331499999999995</v>
      </c>
      <c r="X27" s="319">
        <f>[3]Eier!$V9</f>
        <v>0.40171800000000002</v>
      </c>
      <c r="Y27" s="319" t="str">
        <f>[3]Eier!$X9</f>
        <v>-</v>
      </c>
      <c r="Z27" s="283"/>
      <c r="AA27" s="283">
        <f>[3]Eier!$U9</f>
        <v>0.98732299999999995</v>
      </c>
      <c r="AB27" s="283">
        <f>[3]Eier!$Z9</f>
        <v>0.67964899999999995</v>
      </c>
      <c r="AC27" s="283">
        <f>[3]Eier!$Y9</f>
        <v>0.61012</v>
      </c>
      <c r="AD27" s="283" t="str">
        <f>[3]Eier!$AA9</f>
        <v>-</v>
      </c>
      <c r="AE27" s="283"/>
      <c r="AF27" s="319" t="str">
        <f>[3]Eier!AF9</f>
        <v>-</v>
      </c>
      <c r="AG27" s="283"/>
      <c r="AH27" s="283"/>
      <c r="AI27" s="450" t="str">
        <f>'Gemüse Daten'!CZ25</f>
        <v>5 W 48-52/23</v>
      </c>
      <c r="AJ27" s="545" t="str">
        <f>[3]Eier!AG9</f>
        <v>-</v>
      </c>
      <c r="AK27" s="545" t="str">
        <f>[3]Eier!AH9</f>
        <v>-</v>
      </c>
      <c r="AL27" s="545" t="str">
        <f>[3]Eier!AI9</f>
        <v>-</v>
      </c>
    </row>
    <row r="28" spans="1:46" s="261" customFormat="1" ht="12.75" customHeight="1" x14ac:dyDescent="0.2">
      <c r="A28" s="250"/>
      <c r="B28" s="218">
        <f>[3]Eier!$A10</f>
        <v>45231</v>
      </c>
      <c r="C28" s="319">
        <f>[3]Eier!$B10</f>
        <v>0.21</v>
      </c>
      <c r="D28" s="319">
        <f>[3]Eier!$H10</f>
        <v>0.11</v>
      </c>
      <c r="E28" s="319">
        <f>[3]Eier!$E10</f>
        <v>0.12</v>
      </c>
      <c r="F28" s="283">
        <f>[3]Eier!$C10</f>
        <v>0.49</v>
      </c>
      <c r="G28" s="283">
        <f>[3]Eier!$I10</f>
        <v>0.26</v>
      </c>
      <c r="H28" s="283">
        <f>[3]Eier!$F10</f>
        <v>0.23</v>
      </c>
      <c r="I28" s="319">
        <f>[3]Eier!$D10</f>
        <v>0.46</v>
      </c>
      <c r="J28" s="319">
        <f>[3]Eier!$J10</f>
        <v>0.24</v>
      </c>
      <c r="K28" s="319">
        <f>[3]Eier!$G10</f>
        <v>0.19</v>
      </c>
      <c r="L28" s="283"/>
      <c r="M28" s="283">
        <f>[3]Eier!$K10</f>
        <v>0.92365399999999998</v>
      </c>
      <c r="N28" s="283">
        <f>[3]Eier!$Q10</f>
        <v>0.73743700000000001</v>
      </c>
      <c r="O28" s="283" t="str">
        <f>[3]Eier!$N10</f>
        <v>-</v>
      </c>
      <c r="P28" s="319">
        <f>[3]Eier!$L10</f>
        <v>0.87923099999999998</v>
      </c>
      <c r="Q28" s="319">
        <f>[3]Eier!$R10</f>
        <v>0.66963399999999995</v>
      </c>
      <c r="R28" s="319" t="str">
        <f>[3]Eier!$O10</f>
        <v>-</v>
      </c>
      <c r="S28" s="283">
        <f>[3]Eier!$M10</f>
        <v>0.79598500000000005</v>
      </c>
      <c r="T28" s="283">
        <f>[3]Eier!$S10</f>
        <v>0.53139199999999998</v>
      </c>
      <c r="U28" s="283">
        <f>[3]Eier!$P10</f>
        <v>0.40261400000000003</v>
      </c>
      <c r="V28" s="319">
        <f>[3]Eier!$T10</f>
        <v>0.86534</v>
      </c>
      <c r="W28" s="319">
        <f>[3]Eier!$W10</f>
        <v>0.61416400000000004</v>
      </c>
      <c r="X28" s="319">
        <f>[3]Eier!$V10</f>
        <v>0.403387</v>
      </c>
      <c r="Y28" s="319" t="str">
        <f>[3]Eier!$X10</f>
        <v>-</v>
      </c>
      <c r="Z28" s="283"/>
      <c r="AA28" s="283">
        <f>[3]Eier!$U10</f>
        <v>0.98866100000000001</v>
      </c>
      <c r="AB28" s="283">
        <f>[3]Eier!$Z10</f>
        <v>0.69246099999999999</v>
      </c>
      <c r="AC28" s="283">
        <f>[3]Eier!$Y10</f>
        <v>0.603908</v>
      </c>
      <c r="AD28" s="283" t="str">
        <f>[3]Eier!$AA10</f>
        <v>-</v>
      </c>
      <c r="AE28" s="283"/>
      <c r="AF28" s="319" t="str">
        <f>[3]Eier!AF10</f>
        <v>-</v>
      </c>
      <c r="AG28" s="283"/>
      <c r="AH28" s="283"/>
      <c r="AI28" s="450" t="str">
        <f>'Gemüse Daten'!CZ26</f>
        <v>4 W 44-47/23</v>
      </c>
      <c r="AJ28" s="545" t="str">
        <f>[3]Eier!AG10</f>
        <v>-</v>
      </c>
      <c r="AK28" s="545" t="str">
        <f>[3]Eier!AH10</f>
        <v>-</v>
      </c>
      <c r="AL28" s="545" t="str">
        <f>[3]Eier!AI10</f>
        <v>-</v>
      </c>
    </row>
    <row r="29" spans="1:46" s="261" customFormat="1" ht="12.75" customHeight="1" x14ac:dyDescent="0.2">
      <c r="A29" s="250"/>
      <c r="B29" s="218">
        <f>[3]Eier!$A11</f>
        <v>45200</v>
      </c>
      <c r="C29" s="319">
        <f>[3]Eier!$B11</f>
        <v>0.21</v>
      </c>
      <c r="D29" s="319">
        <f>[3]Eier!$H11</f>
        <v>0.11</v>
      </c>
      <c r="E29" s="319">
        <f>[3]Eier!$E11</f>
        <v>0.1</v>
      </c>
      <c r="F29" s="283">
        <f>[3]Eier!$C11</f>
        <v>0.49</v>
      </c>
      <c r="G29" s="283">
        <f>[3]Eier!$I11</f>
        <v>0.26</v>
      </c>
      <c r="H29" s="283">
        <f>[3]Eier!$F11</f>
        <v>0.23</v>
      </c>
      <c r="I29" s="319">
        <f>[3]Eier!$D11</f>
        <v>0.49</v>
      </c>
      <c r="J29" s="319">
        <f>[3]Eier!$J11</f>
        <v>0.23</v>
      </c>
      <c r="K29" s="319">
        <f>[3]Eier!$G11</f>
        <v>0.19</v>
      </c>
      <c r="L29" s="283"/>
      <c r="M29" s="283">
        <f>[3]Eier!$K11</f>
        <v>0.90480700000000003</v>
      </c>
      <c r="N29" s="283">
        <f>[3]Eier!$Q11</f>
        <v>0.73836100000000005</v>
      </c>
      <c r="O29" s="283" t="str">
        <f>[3]Eier!$N11</f>
        <v>-</v>
      </c>
      <c r="P29" s="319">
        <f>[3]Eier!$L11</f>
        <v>0.90178100000000005</v>
      </c>
      <c r="Q29" s="319">
        <f>[3]Eier!$R11</f>
        <v>0.65926899999999999</v>
      </c>
      <c r="R29" s="319" t="str">
        <f>[3]Eier!$O11</f>
        <v>-</v>
      </c>
      <c r="S29" s="283">
        <f>[3]Eier!$M11</f>
        <v>0.79552800000000001</v>
      </c>
      <c r="T29" s="283">
        <f>[3]Eier!$S11</f>
        <v>0.563836</v>
      </c>
      <c r="U29" s="283">
        <f>[3]Eier!$P11</f>
        <v>0.40912700000000002</v>
      </c>
      <c r="V29" s="319">
        <f>[3]Eier!$T11</f>
        <v>0.87536400000000003</v>
      </c>
      <c r="W29" s="319">
        <f>[3]Eier!$W11</f>
        <v>0.62598399999999998</v>
      </c>
      <c r="X29" s="319">
        <f>[3]Eier!$V11</f>
        <v>0.40920499999999999</v>
      </c>
      <c r="Y29" s="319" t="str">
        <f>[3]Eier!$X11</f>
        <v>-</v>
      </c>
      <c r="Z29" s="283"/>
      <c r="AA29" s="283">
        <f>[3]Eier!$U11</f>
        <v>0.98643899999999995</v>
      </c>
      <c r="AB29" s="283">
        <f>[3]Eier!$Z11</f>
        <v>0.70360100000000003</v>
      </c>
      <c r="AC29" s="283">
        <f>[3]Eier!$Y11</f>
        <v>0.61033899999999996</v>
      </c>
      <c r="AD29" s="283" t="str">
        <f>[3]Eier!$AA11</f>
        <v>-</v>
      </c>
      <c r="AE29" s="283"/>
      <c r="AF29" s="319" t="str">
        <f>[3]Eier!AF11</f>
        <v>-</v>
      </c>
      <c r="AG29" s="283"/>
      <c r="AH29" s="283"/>
      <c r="AI29" s="450" t="str">
        <f>'Gemüse Daten'!CZ27</f>
        <v>4 W 40-43/23</v>
      </c>
      <c r="AJ29" s="545" t="str">
        <f>[3]Eier!AG11</f>
        <v>-</v>
      </c>
      <c r="AK29" s="545" t="str">
        <f>[3]Eier!AH11</f>
        <v>-</v>
      </c>
      <c r="AL29" s="545" t="str">
        <f>[3]Eier!AI11</f>
        <v>-</v>
      </c>
    </row>
    <row r="30" spans="1:46" s="261" customFormat="1" ht="12.75" customHeight="1" x14ac:dyDescent="0.2">
      <c r="A30" s="250"/>
      <c r="B30" s="218">
        <f>[3]Eier!$A12</f>
        <v>45170</v>
      </c>
      <c r="C30" s="319">
        <f>[3]Eier!$B12</f>
        <v>0.22</v>
      </c>
      <c r="D30" s="319">
        <f>[3]Eier!$H12</f>
        <v>0.11</v>
      </c>
      <c r="E30" s="319">
        <f>[3]Eier!$E12</f>
        <v>0.11</v>
      </c>
      <c r="F30" s="283">
        <f>[3]Eier!$C12</f>
        <v>0.49</v>
      </c>
      <c r="G30" s="283">
        <f>[3]Eier!$I12</f>
        <v>0.26</v>
      </c>
      <c r="H30" s="283">
        <f>[3]Eier!$F12</f>
        <v>0.23</v>
      </c>
      <c r="I30" s="319">
        <f>[3]Eier!$D12</f>
        <v>0.46</v>
      </c>
      <c r="J30" s="319">
        <f>[3]Eier!$J12</f>
        <v>0.23</v>
      </c>
      <c r="K30" s="319">
        <f>[3]Eier!$G12</f>
        <v>0.21</v>
      </c>
      <c r="L30" s="283"/>
      <c r="M30" s="283">
        <f>[3]Eier!$K12</f>
        <v>0.91037800000000002</v>
      </c>
      <c r="N30" s="283">
        <f>[3]Eier!$Q12</f>
        <v>0.75094099999999997</v>
      </c>
      <c r="O30" s="283" t="str">
        <f>[3]Eier!$N12</f>
        <v>-</v>
      </c>
      <c r="P30" s="319">
        <f>[3]Eier!$L12</f>
        <v>0.90430699999999997</v>
      </c>
      <c r="Q30" s="319">
        <f>[3]Eier!$R12</f>
        <v>0.66646399999999995</v>
      </c>
      <c r="R30" s="319" t="str">
        <f>[3]Eier!$O12</f>
        <v>-</v>
      </c>
      <c r="S30" s="283">
        <f>[3]Eier!$M12</f>
        <v>0.79552800000000001</v>
      </c>
      <c r="T30" s="283">
        <f>[3]Eier!$S12</f>
        <v>0.562303</v>
      </c>
      <c r="U30" s="283">
        <f>[3]Eier!$P12</f>
        <v>0.40942400000000001</v>
      </c>
      <c r="V30" s="319">
        <f>[3]Eier!$T12</f>
        <v>0.87746999999999997</v>
      </c>
      <c r="W30" s="319">
        <f>[3]Eier!$W12</f>
        <v>0.62902000000000002</v>
      </c>
      <c r="X30" s="319">
        <f>[3]Eier!$V12</f>
        <v>0.413323</v>
      </c>
      <c r="Y30" s="319" t="str">
        <f>[3]Eier!$X12</f>
        <v>-</v>
      </c>
      <c r="Z30" s="283"/>
      <c r="AA30" s="283">
        <f>[3]Eier!$U12</f>
        <v>0.99052899999999999</v>
      </c>
      <c r="AB30" s="283">
        <f>[3]Eier!$Z12</f>
        <v>0.69082600000000005</v>
      </c>
      <c r="AC30" s="283">
        <f>[3]Eier!$Y12</f>
        <v>0.599912</v>
      </c>
      <c r="AD30" s="283" t="str">
        <f>[3]Eier!$AA12</f>
        <v>-</v>
      </c>
      <c r="AE30" s="283"/>
      <c r="AF30" s="319" t="str">
        <f>[3]Eier!AF12</f>
        <v>-</v>
      </c>
      <c r="AG30" s="283"/>
      <c r="AH30" s="283"/>
      <c r="AI30" s="450" t="str">
        <f>'Gemüse Daten'!CZ28</f>
        <v>5 W 35-39/23</v>
      </c>
      <c r="AJ30" s="545" t="str">
        <f>[3]Eier!AG12</f>
        <v>-</v>
      </c>
      <c r="AK30" s="545" t="str">
        <f>[3]Eier!AH12</f>
        <v>-</v>
      </c>
      <c r="AL30" s="545" t="str">
        <f>[3]Eier!AI12</f>
        <v>-</v>
      </c>
    </row>
    <row r="31" spans="1:46" s="261" customFormat="1" ht="12.75" customHeight="1" x14ac:dyDescent="0.2">
      <c r="A31" s="250"/>
      <c r="B31" s="218">
        <f>[3]Eier!$A13</f>
        <v>45139</v>
      </c>
      <c r="C31" s="319">
        <f>[3]Eier!$B13</f>
        <v>0.2</v>
      </c>
      <c r="D31" s="319">
        <f>[3]Eier!$H13</f>
        <v>0.1</v>
      </c>
      <c r="E31" s="319">
        <f>[3]Eier!$E13</f>
        <v>0.11</v>
      </c>
      <c r="F31" s="283">
        <f>[3]Eier!$C13</f>
        <v>0.49</v>
      </c>
      <c r="G31" s="283">
        <f>[3]Eier!$I13</f>
        <v>0.26</v>
      </c>
      <c r="H31" s="283">
        <f>[3]Eier!$F13</f>
        <v>0.23</v>
      </c>
      <c r="I31" s="319">
        <f>[3]Eier!$D13</f>
        <v>0.49</v>
      </c>
      <c r="J31" s="319">
        <f>[3]Eier!$J13</f>
        <v>0.23</v>
      </c>
      <c r="K31" s="319">
        <f>[3]Eier!$G13</f>
        <v>0.21</v>
      </c>
      <c r="L31" s="283"/>
      <c r="M31" s="283">
        <f>[3]Eier!$K13</f>
        <v>0.90895300000000001</v>
      </c>
      <c r="N31" s="283">
        <f>[3]Eier!$Q13</f>
        <v>0.73351</v>
      </c>
      <c r="O31" s="283" t="str">
        <f>[3]Eier!$N13</f>
        <v>-</v>
      </c>
      <c r="P31" s="319">
        <f>[3]Eier!$L13</f>
        <v>0.90412700000000001</v>
      </c>
      <c r="Q31" s="319">
        <f>[3]Eier!$R13</f>
        <v>0.675234</v>
      </c>
      <c r="R31" s="319" t="str">
        <f>[3]Eier!$O13</f>
        <v>-</v>
      </c>
      <c r="S31" s="283">
        <f>[3]Eier!$M13</f>
        <v>0.79524799999999995</v>
      </c>
      <c r="T31" s="283">
        <f>[3]Eier!$S13</f>
        <v>0.57152199999999997</v>
      </c>
      <c r="U31" s="283">
        <f>[3]Eier!$P13</f>
        <v>0.405468</v>
      </c>
      <c r="V31" s="319">
        <f>[3]Eier!$T13</f>
        <v>0.87705999999999995</v>
      </c>
      <c r="W31" s="319">
        <f>[3]Eier!$W13</f>
        <v>0.64238799999999996</v>
      </c>
      <c r="X31" s="319">
        <f>[3]Eier!$V13</f>
        <v>0.40632099999999999</v>
      </c>
      <c r="Y31" s="319" t="str">
        <f>[3]Eier!$X13</f>
        <v>-</v>
      </c>
      <c r="Z31" s="283"/>
      <c r="AA31" s="283">
        <f>[3]Eier!$U13</f>
        <v>0.98501399999999995</v>
      </c>
      <c r="AB31" s="283">
        <f>[3]Eier!$Z13</f>
        <v>0.69213100000000005</v>
      </c>
      <c r="AC31" s="283">
        <f>[3]Eier!$Y13</f>
        <v>0.60386300000000004</v>
      </c>
      <c r="AD31" s="283" t="str">
        <f>[3]Eier!$AA13</f>
        <v>-</v>
      </c>
      <c r="AE31" s="251"/>
      <c r="AF31" s="319" t="str">
        <f>[3]Eier!AF13</f>
        <v>-</v>
      </c>
      <c r="AG31" s="283"/>
      <c r="AH31" s="283"/>
      <c r="AI31" s="450" t="str">
        <f>'Gemüse Daten'!CZ29</f>
        <v>4 W 31-34/23</v>
      </c>
      <c r="AJ31" s="545" t="str">
        <f>[3]Eier!AG13</f>
        <v>-</v>
      </c>
      <c r="AK31" s="545" t="str">
        <f>[3]Eier!AH13</f>
        <v>-</v>
      </c>
      <c r="AL31" s="545" t="str">
        <f>[3]Eier!AI13</f>
        <v>-</v>
      </c>
    </row>
    <row r="32" spans="1:46" x14ac:dyDescent="0.2">
      <c r="A32" s="250"/>
      <c r="B32" s="218">
        <f>[3]Eier!$A14</f>
        <v>45108</v>
      </c>
      <c r="C32" s="319">
        <f>[3]Eier!$B14</f>
        <v>0.19</v>
      </c>
      <c r="D32" s="319">
        <f>[3]Eier!$H14</f>
        <v>0.1</v>
      </c>
      <c r="E32" s="319">
        <f>[3]Eier!$E14</f>
        <v>0.11</v>
      </c>
      <c r="F32" s="283">
        <f>[3]Eier!$C14</f>
        <v>0.49</v>
      </c>
      <c r="G32" s="283">
        <f>[3]Eier!$I14</f>
        <v>0.26</v>
      </c>
      <c r="H32" s="283">
        <f>[3]Eier!$F14</f>
        <v>0.23</v>
      </c>
      <c r="I32" s="319">
        <f>[3]Eier!$D14</f>
        <v>0.44</v>
      </c>
      <c r="J32" s="319">
        <f>[3]Eier!$J14</f>
        <v>0.23</v>
      </c>
      <c r="K32" s="319">
        <f>[3]Eier!$G14</f>
        <v>0.2</v>
      </c>
      <c r="L32" s="283"/>
      <c r="M32" s="283">
        <f>[3]Eier!$K14</f>
        <v>0.91182600000000003</v>
      </c>
      <c r="N32" s="283">
        <f>[3]Eier!$Q14</f>
        <v>0.74491099999999999</v>
      </c>
      <c r="O32" s="283" t="str">
        <f>[3]Eier!$N14</f>
        <v>-</v>
      </c>
      <c r="P32" s="319">
        <f>[3]Eier!$L14</f>
        <v>0.90346499999999996</v>
      </c>
      <c r="Q32" s="319">
        <f>[3]Eier!$R14</f>
        <v>0.66311500000000001</v>
      </c>
      <c r="R32" s="319" t="str">
        <f>[3]Eier!$O14</f>
        <v>-</v>
      </c>
      <c r="S32" s="283">
        <f>[3]Eier!$M14</f>
        <v>0.79793800000000004</v>
      </c>
      <c r="T32" s="283">
        <f>[3]Eier!$S14</f>
        <v>0.55914799999999998</v>
      </c>
      <c r="U32" s="283">
        <f>[3]Eier!$P14</f>
        <v>0.40654200000000001</v>
      </c>
      <c r="V32" s="319">
        <f>[3]Eier!$T14</f>
        <v>0.87506899999999999</v>
      </c>
      <c r="W32" s="319">
        <f>[3]Eier!$W14</f>
        <v>0.62401300000000004</v>
      </c>
      <c r="X32" s="319">
        <f>[3]Eier!$V14</f>
        <v>0.406364</v>
      </c>
      <c r="Y32" s="319" t="str">
        <f>[3]Eier!$X14</f>
        <v>-</v>
      </c>
      <c r="Z32" s="283"/>
      <c r="AA32" s="283">
        <f>[3]Eier!$U14</f>
        <v>0.99625399999999997</v>
      </c>
      <c r="AB32" s="283">
        <f>[3]Eier!$Z14</f>
        <v>0.69499599999999995</v>
      </c>
      <c r="AC32" s="283">
        <f>[3]Eier!$Y14</f>
        <v>0.61327799999999999</v>
      </c>
      <c r="AD32" s="283" t="str">
        <f>[3]Eier!$AA14</f>
        <v>-</v>
      </c>
      <c r="AE32" s="217"/>
      <c r="AF32" s="319" t="str">
        <f>[3]Eier!AF14</f>
        <v>-</v>
      </c>
      <c r="AG32" s="283"/>
      <c r="AH32" s="283"/>
      <c r="AI32" s="450" t="str">
        <f>'Gemüse Daten'!CZ30</f>
        <v>4 W 27-30/23</v>
      </c>
      <c r="AJ32" s="545" t="str">
        <f>[3]Eier!AG14</f>
        <v>-</v>
      </c>
      <c r="AK32" s="545" t="str">
        <f>[3]Eier!AH14</f>
        <v>-</v>
      </c>
      <c r="AL32" s="545" t="str">
        <f>[3]Eier!AI14</f>
        <v>-</v>
      </c>
    </row>
    <row r="33" spans="1:38" x14ac:dyDescent="0.2">
      <c r="A33" s="250"/>
      <c r="B33" s="218">
        <f>[3]Eier!$A15</f>
        <v>45078</v>
      </c>
      <c r="C33" s="319">
        <f>[3]Eier!$B15</f>
        <v>0.2</v>
      </c>
      <c r="D33" s="319">
        <f>[3]Eier!$H15</f>
        <v>0.1</v>
      </c>
      <c r="E33" s="319">
        <f>[3]Eier!$E15</f>
        <v>0.11</v>
      </c>
      <c r="F33" s="283">
        <f>[3]Eier!$C15</f>
        <v>0.49</v>
      </c>
      <c r="G33" s="283">
        <f>[3]Eier!$I15</f>
        <v>0.26</v>
      </c>
      <c r="H33" s="283">
        <f>[3]Eier!$F15</f>
        <v>0.23</v>
      </c>
      <c r="I33" s="319">
        <f>[3]Eier!$D15</f>
        <v>0.49</v>
      </c>
      <c r="J33" s="319">
        <f>[3]Eier!$J15</f>
        <v>0.23</v>
      </c>
      <c r="K33" s="319">
        <f>[3]Eier!$G15</f>
        <v>0.21</v>
      </c>
      <c r="L33" s="283"/>
      <c r="M33" s="283">
        <f>[3]Eier!$K15</f>
        <v>0.90786900000000004</v>
      </c>
      <c r="N33" s="283">
        <f>[3]Eier!$Q15</f>
        <v>0.74491099999999999</v>
      </c>
      <c r="O33" s="283" t="str">
        <f>[3]Eier!$N15</f>
        <v>-</v>
      </c>
      <c r="P33" s="319">
        <f>[3]Eier!$L15</f>
        <v>0.88380700000000001</v>
      </c>
      <c r="Q33" s="319">
        <f>[3]Eier!$R15</f>
        <v>0.65855900000000001</v>
      </c>
      <c r="R33" s="319" t="str">
        <f>[3]Eier!$O15</f>
        <v>-</v>
      </c>
      <c r="S33" s="283">
        <f>[3]Eier!$M15</f>
        <v>0.78800000000000003</v>
      </c>
      <c r="T33" s="283">
        <f>[3]Eier!$S15</f>
        <v>0.55188499999999996</v>
      </c>
      <c r="U33" s="283">
        <f>[3]Eier!$P15</f>
        <v>0.40902899999999998</v>
      </c>
      <c r="V33" s="319">
        <f>[3]Eier!$T15</f>
        <v>0.86288500000000001</v>
      </c>
      <c r="W33" s="319">
        <f>[3]Eier!$W15</f>
        <v>0.61480999999999997</v>
      </c>
      <c r="X33" s="319">
        <f>[3]Eier!$V15</f>
        <v>0.40809200000000001</v>
      </c>
      <c r="Y33" s="319" t="str">
        <f>[3]Eier!$X15</f>
        <v>-</v>
      </c>
      <c r="Z33" s="283"/>
      <c r="AA33" s="283">
        <f>[3]Eier!$U15</f>
        <v>1.003757</v>
      </c>
      <c r="AB33" s="283">
        <f>[3]Eier!$Z15</f>
        <v>0.683751</v>
      </c>
      <c r="AC33" s="283">
        <f>[3]Eier!$Y15</f>
        <v>0.61170100000000005</v>
      </c>
      <c r="AD33" s="283" t="str">
        <f>[3]Eier!$AA15</f>
        <v>-</v>
      </c>
      <c r="AE33" s="217"/>
      <c r="AF33" s="319" t="str">
        <f>[3]Eier!AF15</f>
        <v>-</v>
      </c>
      <c r="AG33" s="283"/>
      <c r="AH33" s="283"/>
      <c r="AI33" s="450" t="str">
        <f>'Gemüse Daten'!CZ31</f>
        <v>5 W 22-26/23</v>
      </c>
      <c r="AJ33" s="545" t="str">
        <f>[3]Eier!AG15</f>
        <v>-</v>
      </c>
      <c r="AK33" s="545" t="str">
        <f>[3]Eier!AH15</f>
        <v>-</v>
      </c>
      <c r="AL33" s="545" t="str">
        <f>[3]Eier!AI15</f>
        <v>-</v>
      </c>
    </row>
    <row r="34" spans="1:38" x14ac:dyDescent="0.2">
      <c r="A34" s="250"/>
      <c r="B34" s="218">
        <f>[3]Eier!$A16</f>
        <v>45047</v>
      </c>
      <c r="C34" s="319">
        <f>[3]Eier!$B16</f>
        <v>0.21</v>
      </c>
      <c r="D34" s="319">
        <f>[3]Eier!$H16</f>
        <v>0.1</v>
      </c>
      <c r="E34" s="319">
        <f>[3]Eier!$E16</f>
        <v>0.11</v>
      </c>
      <c r="F34" s="283">
        <f>[3]Eier!$C16</f>
        <v>0.49</v>
      </c>
      <c r="G34" s="283">
        <f>[3]Eier!$I16</f>
        <v>0.26</v>
      </c>
      <c r="H34" s="283">
        <f>[3]Eier!$F16</f>
        <v>0.23</v>
      </c>
      <c r="I34" s="319">
        <f>[3]Eier!$D16</f>
        <v>0.44</v>
      </c>
      <c r="J34" s="319">
        <f>[3]Eier!$J16</f>
        <v>0.24</v>
      </c>
      <c r="K34" s="319">
        <f>[3]Eier!$G16</f>
        <v>0.22</v>
      </c>
      <c r="L34" s="283"/>
      <c r="M34" s="283">
        <f>[3]Eier!$K16</f>
        <v>0.90762200000000004</v>
      </c>
      <c r="N34" s="283">
        <f>[3]Eier!$Q16</f>
        <v>0.74432299999999996</v>
      </c>
      <c r="O34" s="283" t="str">
        <f>[3]Eier!$N16</f>
        <v>-</v>
      </c>
      <c r="P34" s="319">
        <f>[3]Eier!$L16</f>
        <v>0.87198900000000001</v>
      </c>
      <c r="Q34" s="319">
        <f>[3]Eier!$R16</f>
        <v>0.65887300000000004</v>
      </c>
      <c r="R34" s="319" t="str">
        <f>[3]Eier!$O16</f>
        <v>-</v>
      </c>
      <c r="S34" s="283">
        <f>[3]Eier!$M16</f>
        <v>0.802315</v>
      </c>
      <c r="T34" s="283">
        <f>[3]Eier!$S16</f>
        <v>0.53758099999999998</v>
      </c>
      <c r="U34" s="283">
        <f>[3]Eier!$P16</f>
        <v>0.40895999999999999</v>
      </c>
      <c r="V34" s="319">
        <f>[3]Eier!$T16</f>
        <v>0.85867099999999996</v>
      </c>
      <c r="W34" s="319">
        <f>[3]Eier!$W16</f>
        <v>0.614178</v>
      </c>
      <c r="X34" s="319">
        <f>[3]Eier!$V16</f>
        <v>0.41006199999999998</v>
      </c>
      <c r="Y34" s="319" t="str">
        <f>[3]Eier!$X16</f>
        <v>-</v>
      </c>
      <c r="Z34" s="283"/>
      <c r="AA34" s="283">
        <f>[3]Eier!$U16</f>
        <v>1.0382089999999999</v>
      </c>
      <c r="AB34" s="283">
        <f>[3]Eier!$Z16</f>
        <v>0.70297500000000002</v>
      </c>
      <c r="AC34" s="283">
        <f>[3]Eier!$Y16</f>
        <v>0.62217500000000003</v>
      </c>
      <c r="AD34" s="283" t="str">
        <f>[3]Eier!$AA16</f>
        <v>-</v>
      </c>
      <c r="AE34" s="217"/>
      <c r="AF34" s="319" t="str">
        <f>[3]Eier!AF16</f>
        <v>-</v>
      </c>
      <c r="AG34" s="283"/>
      <c r="AH34" s="283"/>
      <c r="AI34" s="450" t="str">
        <f>'Gemüse Daten'!CZ32</f>
        <v>4 W 18-21/23</v>
      </c>
      <c r="AJ34" s="545" t="str">
        <f>[3]Eier!AG16</f>
        <v>-</v>
      </c>
      <c r="AK34" s="545" t="str">
        <f>[3]Eier!AH16</f>
        <v>-</v>
      </c>
      <c r="AL34" s="545" t="str">
        <f>[3]Eier!AI16</f>
        <v>-</v>
      </c>
    </row>
    <row r="35" spans="1:38" x14ac:dyDescent="0.2">
      <c r="A35" s="250"/>
      <c r="B35" s="218">
        <f>[3]Eier!$A17</f>
        <v>45017</v>
      </c>
      <c r="C35" s="319">
        <f>[3]Eier!$B17</f>
        <v>0.22</v>
      </c>
      <c r="D35" s="319">
        <f>[3]Eier!$H17</f>
        <v>0.11</v>
      </c>
      <c r="E35" s="319">
        <f>[3]Eier!$E17</f>
        <v>0.1</v>
      </c>
      <c r="F35" s="283">
        <f>[3]Eier!$C17</f>
        <v>0.49</v>
      </c>
      <c r="G35" s="283">
        <f>[3]Eier!$I17</f>
        <v>0.26</v>
      </c>
      <c r="H35" s="283">
        <f>[3]Eier!$F17</f>
        <v>0.23</v>
      </c>
      <c r="I35" s="319">
        <f>[3]Eier!$D17</f>
        <v>0.49</v>
      </c>
      <c r="J35" s="319">
        <f>[3]Eier!$J17</f>
        <v>0.25</v>
      </c>
      <c r="K35" s="319">
        <f>[3]Eier!$G17</f>
        <v>0.22</v>
      </c>
      <c r="L35" s="283"/>
      <c r="M35" s="283">
        <f>[3]Eier!$K17</f>
        <v>0.91015800000000002</v>
      </c>
      <c r="N35" s="283">
        <f>[3]Eier!$Q17</f>
        <v>0.74020300000000006</v>
      </c>
      <c r="O35" s="283" t="str">
        <f>[3]Eier!$N17</f>
        <v>-</v>
      </c>
      <c r="P35" s="319">
        <f>[3]Eier!$L17</f>
        <v>0.87454200000000004</v>
      </c>
      <c r="Q35" s="319">
        <f>[3]Eier!$R17</f>
        <v>0.65571299999999999</v>
      </c>
      <c r="R35" s="319" t="str">
        <f>[3]Eier!$O17</f>
        <v>-</v>
      </c>
      <c r="S35" s="283">
        <f>[3]Eier!$M17</f>
        <v>0.79888300000000001</v>
      </c>
      <c r="T35" s="283">
        <f>[3]Eier!$S17</f>
        <v>0.55055699999999996</v>
      </c>
      <c r="U35" s="283">
        <f>[3]Eier!$P17</f>
        <v>0.40386899999999998</v>
      </c>
      <c r="V35" s="319">
        <f>[3]Eier!$T17</f>
        <v>0.85885699999999998</v>
      </c>
      <c r="W35" s="319">
        <f>[3]Eier!$W17</f>
        <v>0.61762799999999995</v>
      </c>
      <c r="X35" s="319">
        <f>[3]Eier!$V17</f>
        <v>0.40348600000000001</v>
      </c>
      <c r="Y35" s="319" t="str">
        <f>[3]Eier!$X17</f>
        <v>-</v>
      </c>
      <c r="Z35" s="283"/>
      <c r="AA35" s="283">
        <f>[3]Eier!$U17</f>
        <v>1.015404</v>
      </c>
      <c r="AB35" s="283">
        <f>[3]Eier!$Z17</f>
        <v>0.71133100000000005</v>
      </c>
      <c r="AC35" s="283">
        <f>[3]Eier!$Y17</f>
        <v>0.63868599999999998</v>
      </c>
      <c r="AD35" s="283" t="str">
        <f>[3]Eier!$AA17</f>
        <v>-</v>
      </c>
      <c r="AE35" s="217"/>
      <c r="AF35" s="319" t="str">
        <f>[3]Eier!AF17</f>
        <v>-</v>
      </c>
      <c r="AG35" s="283"/>
      <c r="AH35" s="283"/>
      <c r="AI35" s="450" t="str">
        <f>'Gemüse Daten'!CZ33</f>
        <v>4 W 14-17/23</v>
      </c>
      <c r="AJ35" s="545" t="str">
        <f>[3]Eier!AG17</f>
        <v>-</v>
      </c>
      <c r="AK35" s="545" t="str">
        <f>[3]Eier!AH17</f>
        <v>-</v>
      </c>
      <c r="AL35" s="545" t="str">
        <f>[3]Eier!AI17</f>
        <v>-</v>
      </c>
    </row>
    <row r="36" spans="1:38" x14ac:dyDescent="0.2">
      <c r="A36" s="250"/>
      <c r="B36" s="218">
        <f>[3]Eier!$A18</f>
        <v>44986</v>
      </c>
      <c r="C36" s="319">
        <f>[3]Eier!$B18</f>
        <v>0.21</v>
      </c>
      <c r="D36" s="319">
        <f>[3]Eier!$H18</f>
        <v>0.1</v>
      </c>
      <c r="E36" s="319">
        <f>[3]Eier!$E18</f>
        <v>0.09</v>
      </c>
      <c r="F36" s="283">
        <f>[3]Eier!$C18</f>
        <v>0.49</v>
      </c>
      <c r="G36" s="283">
        <f>[3]Eier!$I18</f>
        <v>0.26</v>
      </c>
      <c r="H36" s="283">
        <f>[3]Eier!$F18</f>
        <v>0.23</v>
      </c>
      <c r="I36" s="319">
        <f>[3]Eier!$D18</f>
        <v>0.43</v>
      </c>
      <c r="J36" s="319">
        <f>[3]Eier!$J18</f>
        <v>0.25</v>
      </c>
      <c r="K36" s="319">
        <f>[3]Eier!$G18</f>
        <v>0.21</v>
      </c>
      <c r="L36" s="283"/>
      <c r="M36" s="283">
        <f>[3]Eier!$K18</f>
        <v>0.91381999999999997</v>
      </c>
      <c r="N36" s="283">
        <f>[3]Eier!$Q18</f>
        <v>0.74035799999999996</v>
      </c>
      <c r="O36" s="283" t="str">
        <f>[3]Eier!$N18</f>
        <v>-</v>
      </c>
      <c r="P36" s="319">
        <f>[3]Eier!$L18</f>
        <v>0.86309999999999998</v>
      </c>
      <c r="Q36" s="319">
        <f>[3]Eier!$R18</f>
        <v>0.64571299999999998</v>
      </c>
      <c r="R36" s="319" t="str">
        <f>[3]Eier!$O18</f>
        <v>-</v>
      </c>
      <c r="S36" s="283">
        <f>[3]Eier!$M18</f>
        <v>0.79296299999999997</v>
      </c>
      <c r="T36" s="283">
        <f>[3]Eier!$S18</f>
        <v>0.56166400000000005</v>
      </c>
      <c r="U36" s="283">
        <f>[3]Eier!$P18</f>
        <v>0.40856300000000001</v>
      </c>
      <c r="V36" s="319">
        <f>[3]Eier!$T18</f>
        <v>0.84953999999999996</v>
      </c>
      <c r="W36" s="319">
        <f>[3]Eier!$W18</f>
        <v>0.61631499999999995</v>
      </c>
      <c r="X36" s="319">
        <f>[3]Eier!$V18</f>
        <v>0.40568100000000001</v>
      </c>
      <c r="Y36" s="319" t="str">
        <f>[3]Eier!$X18</f>
        <v>-</v>
      </c>
      <c r="Z36" s="283"/>
      <c r="AA36" s="283">
        <f>[3]Eier!$U18</f>
        <v>1.008216</v>
      </c>
      <c r="AB36" s="283">
        <f>[3]Eier!$Z18</f>
        <v>0.71079499999999995</v>
      </c>
      <c r="AC36" s="283">
        <f>[3]Eier!$Y18</f>
        <v>0.63827699999999998</v>
      </c>
      <c r="AD36" s="283" t="str">
        <f>[3]Eier!$AA18</f>
        <v>-</v>
      </c>
      <c r="AE36" s="217"/>
      <c r="AF36" s="319" t="str">
        <f>[3]Eier!AF18</f>
        <v>-</v>
      </c>
      <c r="AG36" s="283"/>
      <c r="AH36" s="283"/>
      <c r="AI36" s="450" t="str">
        <f>'Gemüse Daten'!CZ34</f>
        <v>5 W 09-13/23</v>
      </c>
      <c r="AJ36" s="545" t="str">
        <f>[3]Eier!AG18</f>
        <v>-</v>
      </c>
      <c r="AK36" s="545" t="str">
        <f>[3]Eier!AH18</f>
        <v>-</v>
      </c>
      <c r="AL36" s="545" t="str">
        <f>[3]Eier!AI18</f>
        <v>-</v>
      </c>
    </row>
    <row r="37" spans="1:38" x14ac:dyDescent="0.2">
      <c r="A37" s="250"/>
      <c r="B37" s="218">
        <f>[3]Eier!$A19</f>
        <v>44958</v>
      </c>
      <c r="C37" s="319">
        <f>[3]Eier!$B19</f>
        <v>0.2</v>
      </c>
      <c r="D37" s="319">
        <f>[3]Eier!$H19</f>
        <v>0.1</v>
      </c>
      <c r="E37" s="319">
        <f>[3]Eier!$E19</f>
        <v>0.1</v>
      </c>
      <c r="F37" s="283">
        <f>[3]Eier!$C19</f>
        <v>0.49</v>
      </c>
      <c r="G37" s="283">
        <f>[3]Eier!$I19</f>
        <v>0.26</v>
      </c>
      <c r="H37" s="283">
        <f>[3]Eier!$F19</f>
        <v>0.23</v>
      </c>
      <c r="I37" s="319">
        <f>[3]Eier!$D19</f>
        <v>0.44</v>
      </c>
      <c r="J37" s="319">
        <f>[3]Eier!$J19</f>
        <v>0.25</v>
      </c>
      <c r="K37" s="319">
        <f>[3]Eier!$G19</f>
        <v>0.21</v>
      </c>
      <c r="L37" s="283"/>
      <c r="M37" s="283">
        <f>[3]Eier!$K19</f>
        <v>0.91875399999999996</v>
      </c>
      <c r="N37" s="283">
        <f>[3]Eier!$Q19</f>
        <v>0.73995699999999998</v>
      </c>
      <c r="O37" s="283" t="str">
        <f>[3]Eier!$N19</f>
        <v>-</v>
      </c>
      <c r="P37" s="319">
        <f>[3]Eier!$L19</f>
        <v>0.893729</v>
      </c>
      <c r="Q37" s="319">
        <f>[3]Eier!$R19</f>
        <v>0.64315100000000003</v>
      </c>
      <c r="R37" s="319" t="str">
        <f>[3]Eier!$O19</f>
        <v>-</v>
      </c>
      <c r="S37" s="283">
        <f>[3]Eier!$M19</f>
        <v>0.79422300000000001</v>
      </c>
      <c r="T37" s="283">
        <f>[3]Eier!$S19</f>
        <v>0.56916900000000004</v>
      </c>
      <c r="U37" s="283">
        <f>[3]Eier!$P19</f>
        <v>0.40430100000000002</v>
      </c>
      <c r="V37" s="319">
        <f>[3]Eier!$T19</f>
        <v>0.86791099999999999</v>
      </c>
      <c r="W37" s="319">
        <f>[3]Eier!$W19</f>
        <v>0.61985199999999996</v>
      </c>
      <c r="X37" s="319">
        <f>[3]Eier!$V19</f>
        <v>0.40447</v>
      </c>
      <c r="Y37" s="319" t="str">
        <f>[3]Eier!$X19</f>
        <v>-</v>
      </c>
      <c r="Z37" s="283"/>
      <c r="AA37" s="283">
        <f>[3]Eier!$U19</f>
        <v>1.023685</v>
      </c>
      <c r="AB37" s="283">
        <f>[3]Eier!$Z19</f>
        <v>0.72728999999999999</v>
      </c>
      <c r="AC37" s="283">
        <f>[3]Eier!$Y19</f>
        <v>0.63448800000000005</v>
      </c>
      <c r="AD37" s="283" t="str">
        <f>[3]Eier!$AA19</f>
        <v>-</v>
      </c>
      <c r="AE37" s="217"/>
      <c r="AF37" s="319" t="str">
        <f>[3]Eier!AF19</f>
        <v>-</v>
      </c>
      <c r="AG37" s="283"/>
      <c r="AH37" s="283"/>
      <c r="AI37" s="450" t="str">
        <f>'Gemüse Daten'!CZ35</f>
        <v>4 W 05-08/23</v>
      </c>
      <c r="AJ37" s="545" t="str">
        <f>[3]Eier!AG19</f>
        <v>-</v>
      </c>
      <c r="AK37" s="545" t="str">
        <f>[3]Eier!AH19</f>
        <v>-</v>
      </c>
      <c r="AL37" s="545" t="str">
        <f>[3]Eier!AI19</f>
        <v>-</v>
      </c>
    </row>
    <row r="38" spans="1:38" x14ac:dyDescent="0.2">
      <c r="A38" s="250"/>
      <c r="B38" s="218">
        <f>[3]Eier!$A20</f>
        <v>44927</v>
      </c>
      <c r="C38" s="319">
        <f>[3]Eier!$B20</f>
        <v>0.21</v>
      </c>
      <c r="D38" s="319">
        <f>[3]Eier!$H20</f>
        <v>0.1</v>
      </c>
      <c r="E38" s="319">
        <f>[3]Eier!$E20</f>
        <v>0.11</v>
      </c>
      <c r="F38" s="283">
        <f>[3]Eier!$C20</f>
        <v>0.49</v>
      </c>
      <c r="G38" s="283">
        <f>[3]Eier!$I20</f>
        <v>0.26</v>
      </c>
      <c r="H38" s="283">
        <f>[3]Eier!$F20</f>
        <v>0.23</v>
      </c>
      <c r="I38" s="319">
        <f>[3]Eier!$D20</f>
        <v>0.49</v>
      </c>
      <c r="J38" s="319">
        <f>[3]Eier!$J20</f>
        <v>0.25</v>
      </c>
      <c r="K38" s="319">
        <f>[3]Eier!$G20</f>
        <v>0.21</v>
      </c>
      <c r="L38" s="283"/>
      <c r="M38" s="283">
        <f>[3]Eier!$K20</f>
        <v>0.91256899999999996</v>
      </c>
      <c r="N38" s="283">
        <f>[3]Eier!$Q20</f>
        <v>0.73663400000000001</v>
      </c>
      <c r="O38" s="283" t="str">
        <f>[3]Eier!$N20</f>
        <v>-</v>
      </c>
      <c r="P38" s="319">
        <f>[3]Eier!$L20</f>
        <v>0.866344</v>
      </c>
      <c r="Q38" s="319">
        <f>[3]Eier!$R20</f>
        <v>0.63552200000000003</v>
      </c>
      <c r="R38" s="319" t="str">
        <f>[3]Eier!$O20</f>
        <v>-</v>
      </c>
      <c r="S38" s="283">
        <f>[3]Eier!$M20</f>
        <v>0.79261899999999996</v>
      </c>
      <c r="T38" s="283">
        <f>[3]Eier!$S20</f>
        <v>0.56049199999999999</v>
      </c>
      <c r="U38" s="283">
        <f>[3]Eier!$P20</f>
        <v>0.39430300000000001</v>
      </c>
      <c r="V38" s="319">
        <f>[3]Eier!$T20</f>
        <v>0.85057499999999997</v>
      </c>
      <c r="W38" s="319">
        <f>[3]Eier!$W20</f>
        <v>0.60542799999999997</v>
      </c>
      <c r="X38" s="319">
        <f>[3]Eier!$V20</f>
        <v>0.39827499999999999</v>
      </c>
      <c r="Y38" s="319" t="str">
        <f>[3]Eier!$X20</f>
        <v>-</v>
      </c>
      <c r="Z38" s="283"/>
      <c r="AA38" s="283">
        <f>[3]Eier!$U20</f>
        <v>0.99836999999999998</v>
      </c>
      <c r="AB38" s="283">
        <f>[3]Eier!$Z20</f>
        <v>0.69959899999999997</v>
      </c>
      <c r="AC38" s="283">
        <f>[3]Eier!$Y20</f>
        <v>0.60209599999999996</v>
      </c>
      <c r="AD38" s="283" t="str">
        <f>[3]Eier!$AA20</f>
        <v>-</v>
      </c>
      <c r="AE38" s="217"/>
      <c r="AF38" s="319" t="str">
        <f>[3]Eier!AF20</f>
        <v>-</v>
      </c>
      <c r="AG38" s="283"/>
      <c r="AH38" s="283"/>
      <c r="AI38" s="450" t="str">
        <f>'Gemüse Daten'!CZ36</f>
        <v>4 W 01-04/23</v>
      </c>
      <c r="AJ38" s="545" t="str">
        <f>[3]Eier!AG20</f>
        <v>-</v>
      </c>
      <c r="AK38" s="545" t="str">
        <f>[3]Eier!AH20</f>
        <v>-</v>
      </c>
      <c r="AL38" s="545" t="str">
        <f>[3]Eier!AI20</f>
        <v>-</v>
      </c>
    </row>
    <row r="39" spans="1:38" x14ac:dyDescent="0.2">
      <c r="A39" s="250"/>
      <c r="B39" s="218">
        <f>[3]Eier!$A21</f>
        <v>44896</v>
      </c>
      <c r="C39" s="319">
        <f>[3]Eier!$B21</f>
        <v>0.19</v>
      </c>
      <c r="D39" s="319">
        <f>[3]Eier!$H21</f>
        <v>0.1</v>
      </c>
      <c r="E39" s="319">
        <f>[3]Eier!$E21</f>
        <v>0.11</v>
      </c>
      <c r="F39" s="283">
        <f>[3]Eier!$C21</f>
        <v>0.48</v>
      </c>
      <c r="G39" s="283">
        <f>[3]Eier!$I21</f>
        <v>0.25</v>
      </c>
      <c r="H39" s="283">
        <f>[3]Eier!$F21</f>
        <v>0.24</v>
      </c>
      <c r="I39" s="319">
        <f>[3]Eier!$D21</f>
        <v>0.44</v>
      </c>
      <c r="J39" s="319">
        <f>[3]Eier!$J21</f>
        <v>0.24</v>
      </c>
      <c r="K39" s="319">
        <f>[3]Eier!$G21</f>
        <v>0.21</v>
      </c>
      <c r="L39" s="283"/>
      <c r="M39" s="283">
        <f>[3]Eier!$K21</f>
        <v>0.88144</v>
      </c>
      <c r="N39" s="283">
        <f>[3]Eier!$Q21</f>
        <v>0.724769</v>
      </c>
      <c r="O39" s="283" t="str">
        <f>[3]Eier!$N21</f>
        <v>-</v>
      </c>
      <c r="P39" s="319">
        <f>[3]Eier!$L21</f>
        <v>0.82834700000000006</v>
      </c>
      <c r="Q39" s="319">
        <f>[3]Eier!$R21</f>
        <v>0.62346100000000004</v>
      </c>
      <c r="R39" s="319" t="str">
        <f>[3]Eier!$O21</f>
        <v>-</v>
      </c>
      <c r="S39" s="283">
        <f>[3]Eier!$M21</f>
        <v>0.77335699999999996</v>
      </c>
      <c r="T39" s="283">
        <f>[3]Eier!$S21</f>
        <v>0.53426399999999996</v>
      </c>
      <c r="U39" s="283">
        <f>[3]Eier!$P21</f>
        <v>0.38772000000000001</v>
      </c>
      <c r="V39" s="319">
        <f>[3]Eier!$T21</f>
        <v>0.82045199999999996</v>
      </c>
      <c r="W39" s="319">
        <f>[3]Eier!$W21</f>
        <v>0.58889499999999995</v>
      </c>
      <c r="X39" s="319">
        <f>[3]Eier!$V21</f>
        <v>0.390241</v>
      </c>
      <c r="Y39" s="319" t="str">
        <f>[3]Eier!$X21</f>
        <v>-</v>
      </c>
      <c r="Z39" s="283"/>
      <c r="AA39" s="283">
        <f>[3]Eier!$U21</f>
        <v>0.98125600000000002</v>
      </c>
      <c r="AB39" s="283">
        <f>[3]Eier!$Z21</f>
        <v>0.68541200000000002</v>
      </c>
      <c r="AC39" s="283">
        <f>[3]Eier!$Y21</f>
        <v>0.59207100000000001</v>
      </c>
      <c r="AD39" s="283" t="str">
        <f>[3]Eier!$AA21</f>
        <v>-</v>
      </c>
      <c r="AE39" s="217"/>
      <c r="AF39" s="319" t="str">
        <f>[3]Eier!AF21</f>
        <v>-</v>
      </c>
      <c r="AG39" s="283"/>
      <c r="AH39" s="283"/>
      <c r="AI39" s="450" t="str">
        <f>'Gemüse Daten'!CZ37</f>
        <v>5 W 48-52/22</v>
      </c>
      <c r="AJ39" s="545" t="str">
        <f>[3]Eier!AG21</f>
        <v>-</v>
      </c>
      <c r="AK39" s="545" t="str">
        <f>[3]Eier!AH21</f>
        <v>-</v>
      </c>
      <c r="AL39" s="545" t="str">
        <f>[3]Eier!AI21</f>
        <v>-</v>
      </c>
    </row>
    <row r="40" spans="1:38" x14ac:dyDescent="0.2">
      <c r="A40" s="250"/>
      <c r="B40" s="218">
        <f>[3]Eier!$A22</f>
        <v>44866</v>
      </c>
      <c r="C40" s="319">
        <f>[3]Eier!$B22</f>
        <v>0.19</v>
      </c>
      <c r="D40" s="319">
        <f>[3]Eier!$H22</f>
        <v>0.11</v>
      </c>
      <c r="E40" s="319">
        <f>[3]Eier!$E22</f>
        <v>0.12</v>
      </c>
      <c r="F40" s="283">
        <f>[3]Eier!$C22</f>
        <v>0.48</v>
      </c>
      <c r="G40" s="283">
        <f>[3]Eier!$I22</f>
        <v>0.25</v>
      </c>
      <c r="H40" s="283">
        <f>[3]Eier!$F22</f>
        <v>0.24</v>
      </c>
      <c r="I40" s="319">
        <f>[3]Eier!$D22</f>
        <v>0.49</v>
      </c>
      <c r="J40" s="319">
        <f>[3]Eier!$J22</f>
        <v>0.23</v>
      </c>
      <c r="K40" s="319">
        <f>[3]Eier!$G22</f>
        <v>0.21</v>
      </c>
      <c r="L40" s="283"/>
      <c r="M40" s="283">
        <f>[3]Eier!$K22</f>
        <v>0.880467</v>
      </c>
      <c r="N40" s="283">
        <f>[3]Eier!$Q22</f>
        <v>0.72479400000000005</v>
      </c>
      <c r="O40" s="283" t="str">
        <f>[3]Eier!$N22</f>
        <v>-</v>
      </c>
      <c r="P40" s="319">
        <f>[3]Eier!$L22</f>
        <v>0.82602399999999998</v>
      </c>
      <c r="Q40" s="319">
        <f>[3]Eier!$R22</f>
        <v>0.62096799999999996</v>
      </c>
      <c r="R40" s="319" t="str">
        <f>[3]Eier!$O22</f>
        <v>-</v>
      </c>
      <c r="S40" s="283">
        <f>[3]Eier!$M22</f>
        <v>0.77705999999999997</v>
      </c>
      <c r="T40" s="283">
        <f>[3]Eier!$S22</f>
        <v>0.52475000000000005</v>
      </c>
      <c r="U40" s="283">
        <f>[3]Eier!$P22</f>
        <v>0.385465</v>
      </c>
      <c r="V40" s="319">
        <f>[3]Eier!$T22</f>
        <v>0.81899200000000005</v>
      </c>
      <c r="W40" s="319">
        <f>[3]Eier!$W22</f>
        <v>0.57989800000000002</v>
      </c>
      <c r="X40" s="319">
        <f>[3]Eier!$V22</f>
        <v>0.390791</v>
      </c>
      <c r="Y40" s="319" t="str">
        <f>[3]Eier!$X22</f>
        <v>-</v>
      </c>
      <c r="Z40" s="283"/>
      <c r="AA40" s="283">
        <f>[3]Eier!$U22</f>
        <v>0.979958</v>
      </c>
      <c r="AB40" s="283">
        <f>[3]Eier!$Z22</f>
        <v>0.67113299999999998</v>
      </c>
      <c r="AC40" s="283">
        <f>[3]Eier!$Y22</f>
        <v>0.58894299999999999</v>
      </c>
      <c r="AD40" s="283" t="str">
        <f>[3]Eier!$AA22</f>
        <v>-</v>
      </c>
      <c r="AE40" s="217"/>
      <c r="AF40" s="319" t="str">
        <f>[3]Eier!AF22</f>
        <v>-</v>
      </c>
      <c r="AG40" s="283"/>
      <c r="AH40" s="283"/>
      <c r="AI40" s="450" t="str">
        <f>'Gemüse Daten'!CZ38</f>
        <v>4 W 44-47/22</v>
      </c>
      <c r="AJ40" s="545" t="str">
        <f>[3]Eier!AG22</f>
        <v>-</v>
      </c>
      <c r="AK40" s="545" t="str">
        <f>[3]Eier!AH22</f>
        <v>-</v>
      </c>
      <c r="AL40" s="545" t="str">
        <f>[3]Eier!AI22</f>
        <v>-</v>
      </c>
    </row>
    <row r="41" spans="1:38" x14ac:dyDescent="0.2">
      <c r="A41" s="250"/>
      <c r="B41" s="218">
        <f>[3]Eier!$A23</f>
        <v>44835</v>
      </c>
      <c r="C41" s="319">
        <f>[3]Eier!$B23</f>
        <v>0.2</v>
      </c>
      <c r="D41" s="319">
        <f>[3]Eier!$H23</f>
        <v>0.11</v>
      </c>
      <c r="E41" s="319">
        <f>[3]Eier!$E23</f>
        <v>0.13</v>
      </c>
      <c r="F41" s="283">
        <f>[3]Eier!$C23</f>
        <v>0.48</v>
      </c>
      <c r="G41" s="283">
        <f>[3]Eier!$I23</f>
        <v>0.25</v>
      </c>
      <c r="H41" s="283">
        <f>[3]Eier!$F23</f>
        <v>0.24</v>
      </c>
      <c r="I41" s="319">
        <f>[3]Eier!$D23</f>
        <v>0.49</v>
      </c>
      <c r="J41" s="319">
        <f>[3]Eier!$J23</f>
        <v>0.23</v>
      </c>
      <c r="K41" s="319">
        <f>[3]Eier!$G23</f>
        <v>0.21</v>
      </c>
      <c r="L41" s="283"/>
      <c r="M41" s="283">
        <f>[3]Eier!$K23</f>
        <v>0.88517800000000002</v>
      </c>
      <c r="N41" s="283">
        <f>[3]Eier!$Q23</f>
        <v>0.72479400000000005</v>
      </c>
      <c r="O41" s="283" t="str">
        <f>[3]Eier!$N23</f>
        <v>-</v>
      </c>
      <c r="P41" s="319">
        <f>[3]Eier!$L23</f>
        <v>0.85970400000000002</v>
      </c>
      <c r="Q41" s="319">
        <f>[3]Eier!$R23</f>
        <v>0.61337299999999995</v>
      </c>
      <c r="R41" s="319" t="str">
        <f>[3]Eier!$O23</f>
        <v>-</v>
      </c>
      <c r="S41" s="283">
        <f>[3]Eier!$M23</f>
        <v>0.774899</v>
      </c>
      <c r="T41" s="283">
        <f>[3]Eier!$S23</f>
        <v>0.55576199999999998</v>
      </c>
      <c r="U41" s="283">
        <f>[3]Eier!$P23</f>
        <v>0.38774599999999998</v>
      </c>
      <c r="V41" s="319">
        <f>[3]Eier!$T23</f>
        <v>0.84015099999999998</v>
      </c>
      <c r="W41" s="319">
        <f>[3]Eier!$W23</f>
        <v>0.58815600000000001</v>
      </c>
      <c r="X41" s="319">
        <f>[3]Eier!$V23</f>
        <v>0.39563300000000001</v>
      </c>
      <c r="Y41" s="319" t="str">
        <f>[3]Eier!$X23</f>
        <v>-</v>
      </c>
      <c r="Z41" s="283"/>
      <c r="AA41" s="283">
        <f>[3]Eier!$U23</f>
        <v>0.988093</v>
      </c>
      <c r="AB41" s="283">
        <f>[3]Eier!$Z23</f>
        <v>0.68037000000000003</v>
      </c>
      <c r="AC41" s="283">
        <f>[3]Eier!$Y23</f>
        <v>0.59165500000000004</v>
      </c>
      <c r="AD41" s="283" t="str">
        <f>[3]Eier!$AA23</f>
        <v>-</v>
      </c>
      <c r="AE41" s="217"/>
      <c r="AF41" s="319" t="str">
        <f>[3]Eier!AF23</f>
        <v>-</v>
      </c>
      <c r="AG41" s="283"/>
      <c r="AH41" s="283"/>
      <c r="AI41" s="450" t="str">
        <f>'Gemüse Daten'!CZ39</f>
        <v>4 W 40-43/22</v>
      </c>
      <c r="AJ41" s="545" t="str">
        <f>[3]Eier!AG23</f>
        <v>-</v>
      </c>
      <c r="AK41" s="545" t="str">
        <f>[3]Eier!AH23</f>
        <v>-</v>
      </c>
      <c r="AL41" s="545" t="str">
        <f>[3]Eier!AI23</f>
        <v>-</v>
      </c>
    </row>
    <row r="42" spans="1:38" x14ac:dyDescent="0.2">
      <c r="A42" s="250"/>
      <c r="B42" s="218">
        <f>[3]Eier!$A24</f>
        <v>44805</v>
      </c>
      <c r="C42" s="319">
        <f>[3]Eier!$B24</f>
        <v>0.21</v>
      </c>
      <c r="D42" s="319">
        <f>[3]Eier!$H24</f>
        <v>0.11</v>
      </c>
      <c r="E42" s="319">
        <f>[3]Eier!$E24</f>
        <v>0.11</v>
      </c>
      <c r="F42" s="283">
        <f>[3]Eier!$C24</f>
        <v>0.48</v>
      </c>
      <c r="G42" s="283">
        <f>[3]Eier!$I24</f>
        <v>0.25</v>
      </c>
      <c r="H42" s="283">
        <f>[3]Eier!$F24</f>
        <v>0.23</v>
      </c>
      <c r="I42" s="319">
        <f>[3]Eier!$D24</f>
        <v>0.45</v>
      </c>
      <c r="J42" s="319">
        <f>[3]Eier!$J24</f>
        <v>0.23</v>
      </c>
      <c r="K42" s="319">
        <f>[3]Eier!$G24</f>
        <v>0.22</v>
      </c>
      <c r="L42" s="283"/>
      <c r="M42" s="283">
        <f>[3]Eier!$K24</f>
        <v>0.86620799999999998</v>
      </c>
      <c r="N42" s="283">
        <f>[3]Eier!$Q24</f>
        <v>0.71888700000000005</v>
      </c>
      <c r="O42" s="283" t="str">
        <f>[3]Eier!$N24</f>
        <v>-</v>
      </c>
      <c r="P42" s="319">
        <f>[3]Eier!$L24</f>
        <v>0.85259700000000005</v>
      </c>
      <c r="Q42" s="319">
        <f>[3]Eier!$R24</f>
        <v>0.61408399999999996</v>
      </c>
      <c r="R42" s="319" t="str">
        <f>[3]Eier!$O24</f>
        <v>-</v>
      </c>
      <c r="S42" s="283">
        <f>[3]Eier!$M24</f>
        <v>0.77614300000000003</v>
      </c>
      <c r="T42" s="283">
        <f>[3]Eier!$S24</f>
        <v>0.53823299999999996</v>
      </c>
      <c r="U42" s="283">
        <f>[3]Eier!$P24</f>
        <v>0.38590099999999999</v>
      </c>
      <c r="V42" s="319">
        <f>[3]Eier!$T24</f>
        <v>0.83459099999999997</v>
      </c>
      <c r="W42" s="319">
        <f>[3]Eier!$W24</f>
        <v>0.58348199999999995</v>
      </c>
      <c r="X42" s="319">
        <f>[3]Eier!$V24</f>
        <v>0.39474799999999999</v>
      </c>
      <c r="Y42" s="319" t="str">
        <f>[3]Eier!$X24</f>
        <v>-</v>
      </c>
      <c r="Z42" s="283"/>
      <c r="AA42" s="283">
        <f>[3]Eier!$U24</f>
        <v>0.98199999999999998</v>
      </c>
      <c r="AB42" s="283">
        <f>[3]Eier!$Z24</f>
        <v>0.69733699999999998</v>
      </c>
      <c r="AC42" s="283">
        <f>[3]Eier!$Y24</f>
        <v>0.58928000000000003</v>
      </c>
      <c r="AD42" s="283" t="str">
        <f>[3]Eier!$AA24</f>
        <v>-</v>
      </c>
      <c r="AE42" s="217"/>
      <c r="AF42" s="319" t="str">
        <f>[3]Eier!AF24</f>
        <v>-</v>
      </c>
      <c r="AG42" s="283"/>
      <c r="AH42" s="283"/>
      <c r="AI42" s="450" t="str">
        <f>'Gemüse Daten'!CZ40</f>
        <v>5 W 35-39/22</v>
      </c>
      <c r="AJ42" s="545" t="str">
        <f>[3]Eier!AG24</f>
        <v>-</v>
      </c>
      <c r="AK42" s="545" t="str">
        <f>[3]Eier!AH24</f>
        <v>-</v>
      </c>
      <c r="AL42" s="545" t="str">
        <f>[3]Eier!AI24</f>
        <v>-</v>
      </c>
    </row>
    <row r="43" spans="1:38" x14ac:dyDescent="0.2">
      <c r="A43" s="250"/>
      <c r="B43" s="218">
        <f>[3]Eier!$A25</f>
        <v>44774</v>
      </c>
      <c r="C43" s="319">
        <f>[3]Eier!$B25</f>
        <v>0.21</v>
      </c>
      <c r="D43" s="319">
        <f>[3]Eier!$H25</f>
        <v>0.11</v>
      </c>
      <c r="E43" s="319">
        <f>[3]Eier!$E25</f>
        <v>0.11</v>
      </c>
      <c r="F43" s="283">
        <f>[3]Eier!$C25</f>
        <v>0.48</v>
      </c>
      <c r="G43" s="283">
        <f>[3]Eier!$I25</f>
        <v>0.25</v>
      </c>
      <c r="H43" s="283">
        <f>[3]Eier!$F25</f>
        <v>0.23</v>
      </c>
      <c r="I43" s="319">
        <f>[3]Eier!$D25</f>
        <v>0.46</v>
      </c>
      <c r="J43" s="319">
        <f>[3]Eier!$J25</f>
        <v>0.23</v>
      </c>
      <c r="K43" s="319">
        <f>[3]Eier!$G25</f>
        <v>0.21</v>
      </c>
      <c r="L43" s="283"/>
      <c r="M43" s="283">
        <f>[3]Eier!$K25</f>
        <v>0.85821199999999997</v>
      </c>
      <c r="N43" s="283">
        <f>[3]Eier!$Q25</f>
        <v>0.71836</v>
      </c>
      <c r="O43" s="283" t="str">
        <f>[3]Eier!$N25</f>
        <v>-</v>
      </c>
      <c r="P43" s="319">
        <f>[3]Eier!$L25</f>
        <v>0.86762899999999998</v>
      </c>
      <c r="Q43" s="319">
        <f>[3]Eier!$R25</f>
        <v>0.61972300000000002</v>
      </c>
      <c r="R43" s="319" t="str">
        <f>[3]Eier!$O25</f>
        <v>-</v>
      </c>
      <c r="S43" s="283">
        <f>[3]Eier!$M25</f>
        <v>0.77614300000000003</v>
      </c>
      <c r="T43" s="283">
        <f>[3]Eier!$S25</f>
        <v>0.54333100000000001</v>
      </c>
      <c r="U43" s="283">
        <f>[3]Eier!$P25</f>
        <v>0.38590099999999999</v>
      </c>
      <c r="V43" s="319">
        <f>[3]Eier!$T25</f>
        <v>0.84183600000000003</v>
      </c>
      <c r="W43" s="319">
        <f>[3]Eier!$W25</f>
        <v>0.58750500000000005</v>
      </c>
      <c r="X43" s="319">
        <f>[3]Eier!$V25</f>
        <v>0.39297799999999999</v>
      </c>
      <c r="Y43" s="319" t="str">
        <f>[3]Eier!$X25</f>
        <v>-</v>
      </c>
      <c r="Z43" s="283"/>
      <c r="AA43" s="283">
        <f>[3]Eier!$U25</f>
        <v>0.98701399999999995</v>
      </c>
      <c r="AB43" s="283">
        <f>[3]Eier!$Z25</f>
        <v>0.657999</v>
      </c>
      <c r="AC43" s="283">
        <f>[3]Eier!$Y25</f>
        <v>0.58777000000000001</v>
      </c>
      <c r="AD43" s="283" t="str">
        <f>[3]Eier!$AA25</f>
        <v>-</v>
      </c>
      <c r="AE43" s="217"/>
      <c r="AF43" s="319" t="str">
        <f>[3]Eier!AF25</f>
        <v>-</v>
      </c>
      <c r="AG43" s="283"/>
      <c r="AH43" s="283"/>
      <c r="AI43" s="450" t="str">
        <f>'Gemüse Daten'!CZ41</f>
        <v>4 W 31-34/22</v>
      </c>
      <c r="AJ43" s="545" t="str">
        <f>[3]Eier!AG25</f>
        <v>-</v>
      </c>
      <c r="AK43" s="545" t="str">
        <f>[3]Eier!AH25</f>
        <v>-</v>
      </c>
      <c r="AL43" s="545" t="str">
        <f>[3]Eier!AI25</f>
        <v>-</v>
      </c>
    </row>
    <row r="44" spans="1:38" x14ac:dyDescent="0.2">
      <c r="A44" s="250"/>
      <c r="B44" s="218">
        <f>[3]Eier!$A26</f>
        <v>44743</v>
      </c>
      <c r="C44" s="319">
        <f>[3]Eier!$B26</f>
        <v>0.2</v>
      </c>
      <c r="D44" s="319">
        <f>[3]Eier!$H26</f>
        <v>0.11</v>
      </c>
      <c r="E44" s="319">
        <f>[3]Eier!$E26</f>
        <v>0.12</v>
      </c>
      <c r="F44" s="283">
        <f>[3]Eier!$C26</f>
        <v>0.48</v>
      </c>
      <c r="G44" s="283">
        <f>[3]Eier!$I26</f>
        <v>0.25</v>
      </c>
      <c r="H44" s="283">
        <f>[3]Eier!$F26</f>
        <v>0.23</v>
      </c>
      <c r="I44" s="319">
        <f>[3]Eier!$D26</f>
        <v>0.49</v>
      </c>
      <c r="J44" s="319">
        <f>[3]Eier!$J26</f>
        <v>0.22</v>
      </c>
      <c r="K44" s="319">
        <f>[3]Eier!$G26</f>
        <v>0.21</v>
      </c>
      <c r="L44" s="283"/>
      <c r="M44" s="283">
        <f>[3]Eier!$K26</f>
        <v>0.85558100000000004</v>
      </c>
      <c r="N44" s="283">
        <f>[3]Eier!$Q26</f>
        <v>0.71574400000000005</v>
      </c>
      <c r="O44" s="283" t="str">
        <f>[3]Eier!$N26</f>
        <v>-</v>
      </c>
      <c r="P44" s="319">
        <f>[3]Eier!$L26</f>
        <v>0.85697800000000002</v>
      </c>
      <c r="Q44" s="319">
        <f>[3]Eier!$R26</f>
        <v>0.61714100000000005</v>
      </c>
      <c r="R44" s="319" t="str">
        <f>[3]Eier!$O26</f>
        <v>-</v>
      </c>
      <c r="S44" s="283">
        <f>[3]Eier!$M26</f>
        <v>0.77526099999999998</v>
      </c>
      <c r="T44" s="283">
        <f>[3]Eier!$S26</f>
        <v>0.54989100000000002</v>
      </c>
      <c r="U44" s="283">
        <f>[3]Eier!$P26</f>
        <v>0.38608900000000002</v>
      </c>
      <c r="V44" s="319">
        <f>[3]Eier!$T26</f>
        <v>0.83415399999999995</v>
      </c>
      <c r="W44" s="319">
        <f>[3]Eier!$W26</f>
        <v>0.59238800000000003</v>
      </c>
      <c r="X44" s="319">
        <f>[3]Eier!$V26</f>
        <v>0.39705200000000002</v>
      </c>
      <c r="Y44" s="319" t="str">
        <f>[3]Eier!$X26</f>
        <v>-</v>
      </c>
      <c r="Z44" s="283"/>
      <c r="AA44" s="283">
        <f>[3]Eier!$U26</f>
        <v>0.96560599999999996</v>
      </c>
      <c r="AB44" s="283">
        <f>[3]Eier!$Z26</f>
        <v>0.65183400000000002</v>
      </c>
      <c r="AC44" s="283">
        <f>[3]Eier!$Y26</f>
        <v>0.58852599999999999</v>
      </c>
      <c r="AD44" s="283" t="str">
        <f>[3]Eier!$AA26</f>
        <v>-</v>
      </c>
      <c r="AE44" s="217"/>
      <c r="AF44" s="319" t="str">
        <f>[3]Eier!AF26</f>
        <v>-</v>
      </c>
      <c r="AG44" s="283"/>
      <c r="AH44" s="283"/>
      <c r="AI44" s="450" t="str">
        <f>'Gemüse Daten'!CZ42</f>
        <v>4 W 27-30/22</v>
      </c>
      <c r="AJ44" s="545" t="str">
        <f>[3]Eier!AG26</f>
        <v>-</v>
      </c>
      <c r="AK44" s="545" t="str">
        <f>[3]Eier!AH26</f>
        <v>-</v>
      </c>
      <c r="AL44" s="545" t="str">
        <f>[3]Eier!AI26</f>
        <v>-</v>
      </c>
    </row>
    <row r="45" spans="1:38" x14ac:dyDescent="0.2">
      <c r="A45" s="250"/>
      <c r="B45" s="218">
        <f>[3]Eier!$A27</f>
        <v>44713</v>
      </c>
      <c r="C45" s="319">
        <f>[3]Eier!$B27</f>
        <v>0.2</v>
      </c>
      <c r="D45" s="319">
        <f>[3]Eier!$H27</f>
        <v>0.1</v>
      </c>
      <c r="E45" s="319">
        <f>[3]Eier!$E27</f>
        <v>0.11</v>
      </c>
      <c r="F45" s="283">
        <f>[3]Eier!$C27</f>
        <v>0.48</v>
      </c>
      <c r="G45" s="283">
        <f>[3]Eier!$I27</f>
        <v>0.25</v>
      </c>
      <c r="H45" s="283">
        <f>[3]Eier!$F27</f>
        <v>0.23</v>
      </c>
      <c r="I45" s="319">
        <f>[3]Eier!$D27</f>
        <v>0.47</v>
      </c>
      <c r="J45" s="319">
        <f>[3]Eier!$J27</f>
        <v>0.22</v>
      </c>
      <c r="K45" s="319">
        <f>[3]Eier!$G27</f>
        <v>0.22</v>
      </c>
      <c r="L45" s="283"/>
      <c r="M45" s="283">
        <f>[3]Eier!$K27</f>
        <v>0.85319800000000001</v>
      </c>
      <c r="N45" s="283">
        <f>[3]Eier!$Q27</f>
        <v>0.71231900000000004</v>
      </c>
      <c r="O45" s="283" t="str">
        <f>[3]Eier!$N27</f>
        <v>-</v>
      </c>
      <c r="P45" s="319">
        <f>[3]Eier!$L27</f>
        <v>0.83413000000000004</v>
      </c>
      <c r="Q45" s="319">
        <f>[3]Eier!$R27</f>
        <v>0.60686499999999999</v>
      </c>
      <c r="R45" s="319" t="str">
        <f>[3]Eier!$O27</f>
        <v>-</v>
      </c>
      <c r="S45" s="283">
        <f>[3]Eier!$M27</f>
        <v>0.77484900000000001</v>
      </c>
      <c r="T45" s="283">
        <f>[3]Eier!$S27</f>
        <v>0.53995199999999999</v>
      </c>
      <c r="U45" s="283">
        <f>[3]Eier!$P27</f>
        <v>0.367201</v>
      </c>
      <c r="V45" s="319">
        <f>[3]Eier!$T27</f>
        <v>0.82206100000000004</v>
      </c>
      <c r="W45" s="319">
        <f>[3]Eier!$W27</f>
        <v>0.57946200000000003</v>
      </c>
      <c r="X45" s="319">
        <f>[3]Eier!$V27</f>
        <v>0.38544499999999998</v>
      </c>
      <c r="Y45" s="319" t="str">
        <f>[3]Eier!$X27</f>
        <v>-</v>
      </c>
      <c r="Z45" s="283"/>
      <c r="AA45" s="283">
        <f>[3]Eier!$U27</f>
        <v>0.97148400000000001</v>
      </c>
      <c r="AB45" s="283">
        <f>[3]Eier!$Z27</f>
        <v>0.668014</v>
      </c>
      <c r="AC45" s="283">
        <f>[3]Eier!$Y27</f>
        <v>0.58923499999999995</v>
      </c>
      <c r="AD45" s="283" t="str">
        <f>[3]Eier!$AA27</f>
        <v>-</v>
      </c>
      <c r="AE45" s="217"/>
      <c r="AF45" s="319" t="str">
        <f>[3]Eier!AF27</f>
        <v>-</v>
      </c>
      <c r="AG45" s="283"/>
      <c r="AH45" s="283"/>
      <c r="AI45" s="450" t="str">
        <f>'Gemüse Daten'!CZ43</f>
        <v>5 W 22-26/22</v>
      </c>
      <c r="AJ45" s="545" t="str">
        <f>[3]Eier!AG27</f>
        <v>-</v>
      </c>
      <c r="AK45" s="545" t="str">
        <f>[3]Eier!AH27</f>
        <v>-</v>
      </c>
      <c r="AL45" s="545" t="str">
        <f>[3]Eier!AI27</f>
        <v>-</v>
      </c>
    </row>
    <row r="46" spans="1:38" x14ac:dyDescent="0.2">
      <c r="A46" s="250"/>
      <c r="B46" s="218">
        <f>[3]Eier!$A28</f>
        <v>44682</v>
      </c>
      <c r="C46" s="319">
        <f>[3]Eier!$B28</f>
        <v>0.2</v>
      </c>
      <c r="D46" s="319">
        <f>[3]Eier!$H28</f>
        <v>0.1</v>
      </c>
      <c r="E46" s="319">
        <f>[3]Eier!$E28</f>
        <v>0.1</v>
      </c>
      <c r="F46" s="283">
        <f>[3]Eier!$C28</f>
        <v>0.48</v>
      </c>
      <c r="G46" s="283">
        <f>[3]Eier!$I28</f>
        <v>0.25</v>
      </c>
      <c r="H46" s="283">
        <f>[3]Eier!$F28</f>
        <v>0.23</v>
      </c>
      <c r="I46" s="319">
        <f>[3]Eier!$D28</f>
        <v>0.49</v>
      </c>
      <c r="J46" s="319">
        <f>[3]Eier!$J28</f>
        <v>0.24</v>
      </c>
      <c r="K46" s="319">
        <f>[3]Eier!$G28</f>
        <v>0.22</v>
      </c>
      <c r="L46" s="283"/>
      <c r="M46" s="283">
        <f>[3]Eier!$K28</f>
        <v>0.84492400000000001</v>
      </c>
      <c r="N46" s="283">
        <f>[3]Eier!$Q28</f>
        <v>0.71296199999999998</v>
      </c>
      <c r="O46" s="283" t="str">
        <f>[3]Eier!$N28</f>
        <v>-</v>
      </c>
      <c r="P46" s="319">
        <f>[3]Eier!$L28</f>
        <v>0.82434700000000005</v>
      </c>
      <c r="Q46" s="319">
        <f>[3]Eier!$R28</f>
        <v>0.60801700000000003</v>
      </c>
      <c r="R46" s="319" t="str">
        <f>[3]Eier!$O28</f>
        <v>-</v>
      </c>
      <c r="S46" s="283">
        <f>[3]Eier!$M28</f>
        <v>0.77708600000000005</v>
      </c>
      <c r="T46" s="283">
        <f>[3]Eier!$S28</f>
        <v>0.53730299999999998</v>
      </c>
      <c r="U46" s="283">
        <f>[3]Eier!$P28</f>
        <v>0.380579</v>
      </c>
      <c r="V46" s="319">
        <f>[3]Eier!$T28</f>
        <v>0.816716</v>
      </c>
      <c r="W46" s="319">
        <f>[3]Eier!$W28</f>
        <v>0.57947599999999999</v>
      </c>
      <c r="X46" s="319">
        <f>[3]Eier!$V28</f>
        <v>0.39882299999999998</v>
      </c>
      <c r="Y46" s="319" t="str">
        <f>[3]Eier!$X28</f>
        <v>-</v>
      </c>
      <c r="Z46" s="283"/>
      <c r="AA46" s="283">
        <f>[3]Eier!$U28</f>
        <v>0.97170699999999999</v>
      </c>
      <c r="AB46" s="283">
        <f>[3]Eier!$Z28</f>
        <v>0.66409700000000005</v>
      </c>
      <c r="AC46" s="283">
        <f>[3]Eier!$Y28</f>
        <v>0.58128100000000005</v>
      </c>
      <c r="AD46" s="283" t="str">
        <f>[3]Eier!$AA28</f>
        <v>-</v>
      </c>
      <c r="AE46" s="217"/>
      <c r="AF46" s="319" t="str">
        <f>[3]Eier!AF28</f>
        <v>-</v>
      </c>
      <c r="AG46" s="283"/>
      <c r="AH46" s="283"/>
      <c r="AI46" s="450" t="str">
        <f>'Gemüse Daten'!CZ44</f>
        <v>4 W 18-21/22</v>
      </c>
      <c r="AJ46" s="545" t="str">
        <f>[3]Eier!AG28</f>
        <v>-</v>
      </c>
      <c r="AK46" s="545" t="str">
        <f>[3]Eier!AH28</f>
        <v>-</v>
      </c>
      <c r="AL46" s="545" t="str">
        <f>[3]Eier!AI28</f>
        <v>-</v>
      </c>
    </row>
    <row r="47" spans="1:38" x14ac:dyDescent="0.2">
      <c r="A47" s="250"/>
      <c r="B47" s="218">
        <f>[3]Eier!$A29</f>
        <v>44652</v>
      </c>
      <c r="C47" s="319">
        <f>[3]Eier!$B29</f>
        <v>0.19</v>
      </c>
      <c r="D47" s="319">
        <f>[3]Eier!$H29</f>
        <v>0.1</v>
      </c>
      <c r="E47" s="319">
        <f>[3]Eier!$E29</f>
        <v>0.1</v>
      </c>
      <c r="F47" s="283">
        <f>[3]Eier!$C29</f>
        <v>0.48</v>
      </c>
      <c r="G47" s="283">
        <f>[3]Eier!$I29</f>
        <v>0.25</v>
      </c>
      <c r="H47" s="283">
        <f>[3]Eier!$F29</f>
        <v>0.23</v>
      </c>
      <c r="I47" s="319">
        <f>[3]Eier!$D29</f>
        <v>0.49</v>
      </c>
      <c r="J47" s="319">
        <f>[3]Eier!$J29</f>
        <v>0.24</v>
      </c>
      <c r="K47" s="319">
        <f>[3]Eier!$G29</f>
        <v>0.22</v>
      </c>
      <c r="L47" s="283"/>
      <c r="M47" s="283">
        <f>[3]Eier!$K29</f>
        <v>0.84121999999999997</v>
      </c>
      <c r="N47" s="283">
        <f>[3]Eier!$Q29</f>
        <v>0.68100899999999998</v>
      </c>
      <c r="O47" s="283" t="str">
        <f>[3]Eier!$N29</f>
        <v>-</v>
      </c>
      <c r="P47" s="319">
        <f>[3]Eier!$L29</f>
        <v>0.82286199999999998</v>
      </c>
      <c r="Q47" s="319">
        <f>[3]Eier!$R29</f>
        <v>0.627695</v>
      </c>
      <c r="R47" s="319" t="str">
        <f>[3]Eier!$O29</f>
        <v>-</v>
      </c>
      <c r="S47" s="283">
        <f>[3]Eier!$M29</f>
        <v>0.77543899999999999</v>
      </c>
      <c r="T47" s="283">
        <f>[3]Eier!$S29</f>
        <v>0.53445399999999998</v>
      </c>
      <c r="U47" s="283">
        <f>[3]Eier!$P29</f>
        <v>0.38871099999999997</v>
      </c>
      <c r="V47" s="319">
        <f>[3]Eier!$T29</f>
        <v>0.81164800000000004</v>
      </c>
      <c r="W47" s="319">
        <f>[3]Eier!$W29</f>
        <v>0.58402100000000001</v>
      </c>
      <c r="X47" s="319">
        <f>[3]Eier!$V29</f>
        <v>0.41186499999999998</v>
      </c>
      <c r="Y47" s="319" t="str">
        <f>[3]Eier!$X29</f>
        <v>-</v>
      </c>
      <c r="Z47" s="283"/>
      <c r="AA47" s="283">
        <f>[3]Eier!$U29</f>
        <v>0.98009999999999997</v>
      </c>
      <c r="AB47" s="283">
        <f>[3]Eier!$Z29</f>
        <v>0.68213000000000001</v>
      </c>
      <c r="AC47" s="283">
        <f>[3]Eier!$Y29</f>
        <v>0.58761600000000003</v>
      </c>
      <c r="AD47" s="283" t="str">
        <f>[3]Eier!$AA29</f>
        <v>-</v>
      </c>
      <c r="AE47" s="217"/>
      <c r="AF47" s="319" t="str">
        <f>[3]Eier!AF29</f>
        <v>-</v>
      </c>
      <c r="AG47" s="283"/>
      <c r="AH47" s="283"/>
      <c r="AI47" s="450" t="str">
        <f>'Gemüse Daten'!CZ45</f>
        <v>4 W 14-17/22</v>
      </c>
      <c r="AJ47" s="545" t="str">
        <f>[3]Eier!AG29</f>
        <v>-</v>
      </c>
      <c r="AK47" s="545" t="str">
        <f>[3]Eier!AH29</f>
        <v>-</v>
      </c>
      <c r="AL47" s="545" t="str">
        <f>[3]Eier!AI29</f>
        <v>-</v>
      </c>
    </row>
    <row r="48" spans="1:38" x14ac:dyDescent="0.2">
      <c r="A48" s="250"/>
      <c r="B48" s="218">
        <f>[3]Eier!$A30</f>
        <v>44621</v>
      </c>
      <c r="C48" s="319">
        <f>[3]Eier!$B30</f>
        <v>0.2</v>
      </c>
      <c r="D48" s="319">
        <f>[3]Eier!$H30</f>
        <v>0.09</v>
      </c>
      <c r="E48" s="319">
        <f>[3]Eier!$E30</f>
        <v>0.1</v>
      </c>
      <c r="F48" s="283">
        <f>[3]Eier!$C30</f>
        <v>0.48</v>
      </c>
      <c r="G48" s="283">
        <f>[3]Eier!$I30</f>
        <v>0.25</v>
      </c>
      <c r="H48" s="283">
        <f>[3]Eier!$F30</f>
        <v>0.23</v>
      </c>
      <c r="I48" s="319">
        <f>[3]Eier!$D30</f>
        <v>0.47</v>
      </c>
      <c r="J48" s="319">
        <f>[3]Eier!$J30</f>
        <v>0.23</v>
      </c>
      <c r="K48" s="319">
        <f>[3]Eier!$G30</f>
        <v>0.22</v>
      </c>
      <c r="L48" s="283"/>
      <c r="M48" s="283">
        <f>[3]Eier!$K30</f>
        <v>0.84323599999999999</v>
      </c>
      <c r="N48" s="283">
        <f>[3]Eier!$Q30</f>
        <v>0.67566199999999998</v>
      </c>
      <c r="O48" s="283" t="str">
        <f>[3]Eier!$N30</f>
        <v>-</v>
      </c>
      <c r="P48" s="319">
        <f>[3]Eier!$L30</f>
        <v>0.84114599999999995</v>
      </c>
      <c r="Q48" s="319">
        <f>[3]Eier!$R30</f>
        <v>0.62803399999999998</v>
      </c>
      <c r="R48" s="319" t="str">
        <f>[3]Eier!$O30</f>
        <v>-</v>
      </c>
      <c r="S48" s="283">
        <f>[3]Eier!$M30</f>
        <v>0.77543899999999999</v>
      </c>
      <c r="T48" s="283">
        <f>[3]Eier!$S30</f>
        <v>0.53338700000000006</v>
      </c>
      <c r="U48" s="283">
        <f>[3]Eier!$P30</f>
        <v>0.38133800000000001</v>
      </c>
      <c r="V48" s="319">
        <f>[3]Eier!$T30</f>
        <v>0.82359599999999999</v>
      </c>
      <c r="W48" s="319">
        <f>[3]Eier!$W30</f>
        <v>0.58375699999999997</v>
      </c>
      <c r="X48" s="319">
        <f>[3]Eier!$V30</f>
        <v>0.40510200000000002</v>
      </c>
      <c r="Y48" s="319" t="str">
        <f>[3]Eier!$X30</f>
        <v>-</v>
      </c>
      <c r="Z48" s="283"/>
      <c r="AA48" s="283">
        <f>[3]Eier!$U30</f>
        <v>0.96860500000000005</v>
      </c>
      <c r="AB48" s="283">
        <f>[3]Eier!$Z30</f>
        <v>0.66676199999999997</v>
      </c>
      <c r="AC48" s="283">
        <f>[3]Eier!$Y30</f>
        <v>0.59075299999999997</v>
      </c>
      <c r="AD48" s="283" t="str">
        <f>[3]Eier!$AA30</f>
        <v>-</v>
      </c>
      <c r="AE48" s="217"/>
      <c r="AF48" s="319" t="str">
        <f>[3]Eier!AF30</f>
        <v>-</v>
      </c>
      <c r="AG48" s="283"/>
      <c r="AH48" s="283"/>
      <c r="AI48" s="450" t="str">
        <f>'Gemüse Daten'!CZ46</f>
        <v>5 W 09-13/22</v>
      </c>
      <c r="AJ48" s="545" t="str">
        <f>[3]Eier!AG30</f>
        <v>-</v>
      </c>
      <c r="AK48" s="545" t="str">
        <f>[3]Eier!AH30</f>
        <v>-</v>
      </c>
      <c r="AL48" s="545" t="str">
        <f>[3]Eier!AI30</f>
        <v>-</v>
      </c>
    </row>
    <row r="49" spans="1:38" x14ac:dyDescent="0.2">
      <c r="A49" s="250"/>
      <c r="B49" s="218">
        <f>[3]Eier!$A31</f>
        <v>44593</v>
      </c>
      <c r="C49" s="319">
        <f>[3]Eier!$B31</f>
        <v>0.2</v>
      </c>
      <c r="D49" s="319">
        <f>[3]Eier!$H31</f>
        <v>0.1</v>
      </c>
      <c r="E49" s="319">
        <f>[3]Eier!$E31</f>
        <v>0.1</v>
      </c>
      <c r="F49" s="283">
        <f>[3]Eier!$C31</f>
        <v>0.48</v>
      </c>
      <c r="G49" s="283">
        <f>[3]Eier!$I31</f>
        <v>0.25</v>
      </c>
      <c r="H49" s="283">
        <f>[3]Eier!$F31</f>
        <v>0.23</v>
      </c>
      <c r="I49" s="319">
        <f>[3]Eier!$D31</f>
        <v>0.47</v>
      </c>
      <c r="J49" s="319">
        <f>[3]Eier!$J31</f>
        <v>0.23</v>
      </c>
      <c r="K49" s="319">
        <f>[3]Eier!$G31</f>
        <v>0.22</v>
      </c>
      <c r="L49" s="283"/>
      <c r="M49" s="283">
        <f>[3]Eier!$K31</f>
        <v>0.844615</v>
      </c>
      <c r="N49" s="283">
        <f>[3]Eier!$Q31</f>
        <v>0.687809</v>
      </c>
      <c r="O49" s="283" t="str">
        <f>[3]Eier!$N31</f>
        <v>-</v>
      </c>
      <c r="P49" s="319">
        <f>[3]Eier!$L31</f>
        <v>0.84297</v>
      </c>
      <c r="Q49" s="319">
        <f>[3]Eier!$R31</f>
        <v>0.62423399999999996</v>
      </c>
      <c r="R49" s="319" t="str">
        <f>[3]Eier!$O31</f>
        <v>-</v>
      </c>
      <c r="S49" s="283">
        <f>[3]Eier!$M31</f>
        <v>0.77348600000000001</v>
      </c>
      <c r="T49" s="283">
        <f>[3]Eier!$S31</f>
        <v>0.53545399999999999</v>
      </c>
      <c r="U49" s="283">
        <f>[3]Eier!$P31</f>
        <v>0.38111499999999998</v>
      </c>
      <c r="V49" s="319">
        <f>[3]Eier!$T31</f>
        <v>0.82510499999999998</v>
      </c>
      <c r="W49" s="319">
        <f>[3]Eier!$W31</f>
        <v>0.58266499999999999</v>
      </c>
      <c r="X49" s="319">
        <f>[3]Eier!$V31</f>
        <v>0.40650799999999998</v>
      </c>
      <c r="Y49" s="319" t="str">
        <f>[3]Eier!$X31</f>
        <v>-</v>
      </c>
      <c r="Z49" s="283"/>
      <c r="AA49" s="283">
        <f>[3]Eier!$U31</f>
        <v>0.98059200000000002</v>
      </c>
      <c r="AB49" s="283">
        <f>[3]Eier!$Z31</f>
        <v>0.64410500000000004</v>
      </c>
      <c r="AC49" s="283">
        <f>[3]Eier!$Y31</f>
        <v>0.58824500000000002</v>
      </c>
      <c r="AD49" s="283" t="str">
        <f>[3]Eier!$AA31</f>
        <v>-</v>
      </c>
      <c r="AE49" s="217"/>
      <c r="AF49" s="319" t="str">
        <f>[3]Eier!AF31</f>
        <v>-</v>
      </c>
      <c r="AG49" s="283"/>
      <c r="AH49" s="283"/>
      <c r="AI49" s="450" t="str">
        <f>'Gemüse Daten'!CZ47</f>
        <v>4 W 05-08/22</v>
      </c>
      <c r="AJ49" s="545" t="str">
        <f>[3]Eier!AG31</f>
        <v>-</v>
      </c>
      <c r="AK49" s="545" t="str">
        <f>[3]Eier!AH31</f>
        <v>-</v>
      </c>
      <c r="AL49" s="545" t="str">
        <f>[3]Eier!AI31</f>
        <v>-</v>
      </c>
    </row>
    <row r="50" spans="1:38" x14ac:dyDescent="0.2">
      <c r="A50" s="250"/>
      <c r="B50" s="218">
        <f>[3]Eier!$A32</f>
        <v>44562</v>
      </c>
      <c r="C50" s="319">
        <f>[3]Eier!$B32</f>
        <v>0.18</v>
      </c>
      <c r="D50" s="319">
        <f>[3]Eier!$H32</f>
        <v>0.1</v>
      </c>
      <c r="E50" s="319">
        <f>[3]Eier!$E32</f>
        <v>0.1</v>
      </c>
      <c r="F50" s="283">
        <f>[3]Eier!$C32</f>
        <v>0.48</v>
      </c>
      <c r="G50" s="283">
        <f>[3]Eier!$I32</f>
        <v>0.25</v>
      </c>
      <c r="H50" s="283">
        <f>[3]Eier!$F32</f>
        <v>0.23</v>
      </c>
      <c r="I50" s="319">
        <f>[3]Eier!$D32</f>
        <v>0.49</v>
      </c>
      <c r="J50" s="319">
        <f>[3]Eier!$J32</f>
        <v>0.23</v>
      </c>
      <c r="K50" s="319">
        <f>[3]Eier!$G32</f>
        <v>0.22</v>
      </c>
      <c r="L50" s="283"/>
      <c r="M50" s="283">
        <f>[3]Eier!$K32</f>
        <v>0.84540999999999999</v>
      </c>
      <c r="N50" s="283">
        <f>[3]Eier!$Q32</f>
        <v>0.68260600000000005</v>
      </c>
      <c r="O50" s="283" t="str">
        <f>[3]Eier!$N32</f>
        <v>-</v>
      </c>
      <c r="P50" s="319">
        <f>[3]Eier!$L32</f>
        <v>0.81701800000000002</v>
      </c>
      <c r="Q50" s="319">
        <f>[3]Eier!$R32</f>
        <v>0.63449599999999995</v>
      </c>
      <c r="R50" s="319" t="str">
        <f>[3]Eier!$O32</f>
        <v>-</v>
      </c>
      <c r="S50" s="283">
        <f>[3]Eier!$M32</f>
        <v>0.77347900000000003</v>
      </c>
      <c r="T50" s="283">
        <f>[3]Eier!$S32</f>
        <v>0.53285199999999999</v>
      </c>
      <c r="U50" s="283">
        <f>[3]Eier!$P32</f>
        <v>0.37853900000000001</v>
      </c>
      <c r="V50" s="319">
        <f>[3]Eier!$T32</f>
        <v>0.80897799999999997</v>
      </c>
      <c r="W50" s="319">
        <f>[3]Eier!$W32</f>
        <v>0.58141699999999996</v>
      </c>
      <c r="X50" s="319">
        <f>[3]Eier!$V32</f>
        <v>0.40265299999999998</v>
      </c>
      <c r="Y50" s="319" t="str">
        <f>[3]Eier!$X32</f>
        <v>-</v>
      </c>
      <c r="Z50" s="283"/>
      <c r="AA50" s="283">
        <f>[3]Eier!$U32</f>
        <v>0.97437700000000005</v>
      </c>
      <c r="AB50" s="283">
        <f>[3]Eier!$Z32</f>
        <v>0.64299799999999996</v>
      </c>
      <c r="AC50" s="283">
        <f>[3]Eier!$Y32</f>
        <v>0.59826400000000002</v>
      </c>
      <c r="AD50" s="283" t="str">
        <f>[3]Eier!$AA32</f>
        <v>-</v>
      </c>
      <c r="AE50" s="217"/>
      <c r="AF50" s="319" t="str">
        <f>[3]Eier!AF32</f>
        <v>-</v>
      </c>
      <c r="AG50" s="283"/>
      <c r="AH50" s="283"/>
      <c r="AI50" s="450" t="str">
        <f>'Gemüse Daten'!CZ48</f>
        <v>4 W 01-04/22</v>
      </c>
      <c r="AJ50" s="545" t="str">
        <f>[3]Eier!AG32</f>
        <v>-</v>
      </c>
      <c r="AK50" s="545" t="str">
        <f>[3]Eier!AH32</f>
        <v>-</v>
      </c>
      <c r="AL50" s="545" t="str">
        <f>[3]Eier!AI32</f>
        <v>-</v>
      </c>
    </row>
    <row r="51" spans="1:38" x14ac:dyDescent="0.2">
      <c r="A51" s="250"/>
      <c r="B51" s="218">
        <f>[3]Eier!$A33</f>
        <v>44531</v>
      </c>
      <c r="C51" s="319">
        <f>[3]Eier!$B33</f>
        <v>0.19</v>
      </c>
      <c r="D51" s="319">
        <f>[3]Eier!$H33</f>
        <v>0.15</v>
      </c>
      <c r="E51" s="319">
        <f>[3]Eier!$E33</f>
        <v>0.15</v>
      </c>
      <c r="F51" s="283">
        <f>[3]Eier!$C33</f>
        <v>0.47</v>
      </c>
      <c r="G51" s="283">
        <f>[3]Eier!$I33</f>
        <v>0.24</v>
      </c>
      <c r="H51" s="283">
        <f>[3]Eier!$F33</f>
        <v>0.23</v>
      </c>
      <c r="I51" s="319">
        <f>[3]Eier!$D33</f>
        <v>0.49</v>
      </c>
      <c r="J51" s="319">
        <f>[3]Eier!$J33</f>
        <v>0.22</v>
      </c>
      <c r="K51" s="319">
        <f>[3]Eier!$G33</f>
        <v>0.21</v>
      </c>
      <c r="L51" s="283"/>
      <c r="M51" s="283">
        <f>[3]Eier!$K33</f>
        <v>0.84127700000000005</v>
      </c>
      <c r="N51" s="283">
        <f>[3]Eier!$Q33</f>
        <v>0.67882699999999996</v>
      </c>
      <c r="O51" s="283" t="str">
        <f>[3]Eier!$N33</f>
        <v>-</v>
      </c>
      <c r="P51" s="319">
        <f>[3]Eier!$L33</f>
        <v>0.820546</v>
      </c>
      <c r="Q51" s="319">
        <f>[3]Eier!$R33</f>
        <v>0.63501099999999999</v>
      </c>
      <c r="R51" s="319" t="str">
        <f>[3]Eier!$O33</f>
        <v>-</v>
      </c>
      <c r="S51" s="283">
        <f>[3]Eier!$M33</f>
        <v>0.77203900000000003</v>
      </c>
      <c r="T51" s="283">
        <f>[3]Eier!$S33</f>
        <v>0.53164900000000004</v>
      </c>
      <c r="U51" s="283">
        <f>[3]Eier!$P33</f>
        <v>0.37879800000000002</v>
      </c>
      <c r="V51" s="319">
        <f>[3]Eier!$T33</f>
        <v>0.81798999999999999</v>
      </c>
      <c r="W51" s="319">
        <f>[3]Eier!$W33</f>
        <v>0.58424200000000004</v>
      </c>
      <c r="X51" s="319">
        <f>[3]Eier!$V33</f>
        <v>0.40505000000000002</v>
      </c>
      <c r="Y51" s="319" t="str">
        <f>[3]Eier!$X33</f>
        <v>-</v>
      </c>
      <c r="Z51" s="283"/>
      <c r="AA51" s="283">
        <f>[3]Eier!$U33</f>
        <v>0.961453</v>
      </c>
      <c r="AB51" s="283">
        <f>[3]Eier!$Z33</f>
        <v>0.65972799999999998</v>
      </c>
      <c r="AC51" s="283">
        <f>[3]Eier!$Y33</f>
        <v>0.58504699999999998</v>
      </c>
      <c r="AD51" s="283" t="str">
        <f>[3]Eier!$AA33</f>
        <v>-</v>
      </c>
      <c r="AE51" s="217"/>
      <c r="AF51" s="319" t="str">
        <f>[3]Eier!AF33</f>
        <v>-</v>
      </c>
      <c r="AG51" s="283"/>
      <c r="AH51" s="283"/>
      <c r="AI51" s="450" t="str">
        <f>'Gemüse Daten'!CZ49</f>
        <v>5 W 48-52/21</v>
      </c>
      <c r="AJ51" s="545" t="str">
        <f>[3]Eier!AG33</f>
        <v>-</v>
      </c>
      <c r="AK51" s="545" t="str">
        <f>[3]Eier!AH33</f>
        <v>-</v>
      </c>
      <c r="AL51" s="545" t="str">
        <f>[3]Eier!AI33</f>
        <v>-</v>
      </c>
    </row>
    <row r="52" spans="1:38" x14ac:dyDescent="0.2">
      <c r="A52" s="250"/>
      <c r="B52" s="218">
        <f>[3]Eier!$A34</f>
        <v>44501</v>
      </c>
      <c r="C52" s="319">
        <f>[3]Eier!$B34</f>
        <v>0.19</v>
      </c>
      <c r="D52" s="319">
        <f>[3]Eier!$H34</f>
        <v>0.14000000000000001</v>
      </c>
      <c r="E52" s="319">
        <f>[3]Eier!$E34</f>
        <v>0.15</v>
      </c>
      <c r="F52" s="283">
        <f>[3]Eier!$C34</f>
        <v>0.47</v>
      </c>
      <c r="G52" s="283">
        <f>[3]Eier!$I34</f>
        <v>0.24</v>
      </c>
      <c r="H52" s="283">
        <f>[3]Eier!$F34</f>
        <v>0.23</v>
      </c>
      <c r="I52" s="319">
        <f>[3]Eier!$D34</f>
        <v>0.48</v>
      </c>
      <c r="J52" s="319">
        <f>[3]Eier!$J34</f>
        <v>0.22</v>
      </c>
      <c r="K52" s="319">
        <f>[3]Eier!$G34</f>
        <v>0.2</v>
      </c>
      <c r="L52" s="283"/>
      <c r="M52" s="283">
        <f>[3]Eier!$K34</f>
        <v>0.84261699999999995</v>
      </c>
      <c r="N52" s="283">
        <f>[3]Eier!$Q34</f>
        <v>0.688361</v>
      </c>
      <c r="O52" s="283" t="str">
        <f>[3]Eier!$N34</f>
        <v>-</v>
      </c>
      <c r="P52" s="319">
        <f>[3]Eier!$L34</f>
        <v>0.82586599999999999</v>
      </c>
      <c r="Q52" s="319">
        <f>[3]Eier!$R34</f>
        <v>0.61040300000000003</v>
      </c>
      <c r="R52" s="319" t="str">
        <f>[3]Eier!$O34</f>
        <v>-</v>
      </c>
      <c r="S52" s="283">
        <f>[3]Eier!$M34</f>
        <v>0.77203900000000003</v>
      </c>
      <c r="T52" s="283">
        <f>[3]Eier!$S34</f>
        <v>0.53945399999999999</v>
      </c>
      <c r="U52" s="283">
        <f>[3]Eier!$P34</f>
        <v>0.37443500000000002</v>
      </c>
      <c r="V52" s="319">
        <f>[3]Eier!$T34</f>
        <v>0.82232099999999997</v>
      </c>
      <c r="W52" s="319">
        <f>[3]Eier!$W34</f>
        <v>0.57859899999999997</v>
      </c>
      <c r="X52" s="319">
        <f>[3]Eier!$V34</f>
        <v>0.39978900000000001</v>
      </c>
      <c r="Y52" s="319" t="str">
        <f>[3]Eier!$X34</f>
        <v>-</v>
      </c>
      <c r="Z52" s="283"/>
      <c r="AA52" s="283">
        <f>[3]Eier!$U34</f>
        <v>0.96126299999999998</v>
      </c>
      <c r="AB52" s="283">
        <f>[3]Eier!$Z34</f>
        <v>0.66433600000000004</v>
      </c>
      <c r="AC52" s="283">
        <f>[3]Eier!$Y34</f>
        <v>0.57831500000000002</v>
      </c>
      <c r="AD52" s="283" t="str">
        <f>[3]Eier!$AA34</f>
        <v>-</v>
      </c>
      <c r="AE52" s="217"/>
      <c r="AF52" s="319" t="str">
        <f>[3]Eier!AF34</f>
        <v>-</v>
      </c>
      <c r="AG52" s="283"/>
      <c r="AH52" s="283"/>
      <c r="AI52" s="450" t="str">
        <f>'Gemüse Daten'!CZ50</f>
        <v>4 W 44-47/21</v>
      </c>
      <c r="AJ52" s="545" t="str">
        <f>[3]Eier!AG34</f>
        <v>-</v>
      </c>
      <c r="AK52" s="545" t="str">
        <f>[3]Eier!AH34</f>
        <v>-</v>
      </c>
      <c r="AL52" s="545" t="str">
        <f>[3]Eier!AI34</f>
        <v>-</v>
      </c>
    </row>
    <row r="53" spans="1:38" x14ac:dyDescent="0.2">
      <c r="A53" s="250"/>
      <c r="B53" s="218">
        <f>[3]Eier!$A35</f>
        <v>44470</v>
      </c>
      <c r="C53" s="319">
        <f>[3]Eier!$B35</f>
        <v>0.19</v>
      </c>
      <c r="D53" s="319">
        <f>[3]Eier!$H35</f>
        <v>0.15</v>
      </c>
      <c r="E53" s="319">
        <f>[3]Eier!$E35</f>
        <v>0.15</v>
      </c>
      <c r="F53" s="283">
        <f>[3]Eier!$C35</f>
        <v>0.47</v>
      </c>
      <c r="G53" s="283">
        <f>[3]Eier!$I35</f>
        <v>0.24</v>
      </c>
      <c r="H53" s="283">
        <f>[3]Eier!$F35</f>
        <v>0.23</v>
      </c>
      <c r="I53" s="319">
        <f>[3]Eier!$D35</f>
        <v>0.48</v>
      </c>
      <c r="J53" s="319">
        <f>[3]Eier!$J35</f>
        <v>0.22</v>
      </c>
      <c r="K53" s="319">
        <f>[3]Eier!$G35</f>
        <v>0.2</v>
      </c>
      <c r="L53" s="283"/>
      <c r="M53" s="283">
        <f>[3]Eier!$K35</f>
        <v>0.84392599999999995</v>
      </c>
      <c r="N53" s="283">
        <f>[3]Eier!$Q35</f>
        <v>0.68327700000000002</v>
      </c>
      <c r="O53" s="283" t="str">
        <f>[3]Eier!$N35</f>
        <v>-</v>
      </c>
      <c r="P53" s="319">
        <f>[3]Eier!$L35</f>
        <v>0.823882</v>
      </c>
      <c r="Q53" s="319">
        <f>[3]Eier!$R35</f>
        <v>0.61418399999999995</v>
      </c>
      <c r="R53" s="319" t="str">
        <f>[3]Eier!$O35</f>
        <v>-</v>
      </c>
      <c r="S53" s="283">
        <f>[3]Eier!$M35</f>
        <v>0.77402599999999999</v>
      </c>
      <c r="T53" s="283">
        <f>[3]Eier!$S35</f>
        <v>0.53421600000000002</v>
      </c>
      <c r="U53" s="283">
        <f>[3]Eier!$P35</f>
        <v>0.37750899999999998</v>
      </c>
      <c r="V53" s="319">
        <f>[3]Eier!$T35</f>
        <v>0.82115300000000002</v>
      </c>
      <c r="W53" s="319">
        <f>[3]Eier!$W35</f>
        <v>0.57690600000000003</v>
      </c>
      <c r="X53" s="319">
        <f>[3]Eier!$V35</f>
        <v>0.40363199999999999</v>
      </c>
      <c r="Y53" s="319" t="str">
        <f>[3]Eier!$X35</f>
        <v>-</v>
      </c>
      <c r="Z53" s="283"/>
      <c r="AA53" s="283">
        <f>[3]Eier!$U35</f>
        <v>0.96321400000000001</v>
      </c>
      <c r="AB53" s="283">
        <f>[3]Eier!$Z35</f>
        <v>0.66906500000000002</v>
      </c>
      <c r="AC53" s="283">
        <f>[3]Eier!$Y35</f>
        <v>0.60169600000000001</v>
      </c>
      <c r="AD53" s="283" t="str">
        <f>[3]Eier!$AA35</f>
        <v>-</v>
      </c>
      <c r="AE53" s="217"/>
      <c r="AF53" s="319" t="str">
        <f>[3]Eier!AF35</f>
        <v>-</v>
      </c>
      <c r="AG53" s="283"/>
      <c r="AH53" s="283"/>
      <c r="AI53" s="450" t="str">
        <f>'Gemüse Daten'!CZ51</f>
        <v>4 W 40-43/21</v>
      </c>
      <c r="AJ53" s="545" t="str">
        <f>[3]Eier!AG35</f>
        <v>-</v>
      </c>
      <c r="AK53" s="545" t="str">
        <f>[3]Eier!AH35</f>
        <v>-</v>
      </c>
      <c r="AL53" s="545" t="str">
        <f>[3]Eier!AI35</f>
        <v>-</v>
      </c>
    </row>
    <row r="54" spans="1:38" x14ac:dyDescent="0.2">
      <c r="A54" s="250"/>
      <c r="B54" s="218">
        <f>[3]Eier!$A36</f>
        <v>44440</v>
      </c>
      <c r="C54" s="319">
        <f>[3]Eier!$B36</f>
        <v>0.2</v>
      </c>
      <c r="D54" s="319">
        <f>[3]Eier!$H36</f>
        <v>0.15</v>
      </c>
      <c r="E54" s="319">
        <f>[3]Eier!$E36</f>
        <v>0.15</v>
      </c>
      <c r="F54" s="283">
        <f>[3]Eier!$C36</f>
        <v>0.47</v>
      </c>
      <c r="G54" s="283">
        <f>[3]Eier!$I36</f>
        <v>0.24</v>
      </c>
      <c r="H54" s="283">
        <f>[3]Eier!$F36</f>
        <v>0.23</v>
      </c>
      <c r="I54" s="319">
        <f>[3]Eier!$D36</f>
        <v>0.45</v>
      </c>
      <c r="J54" s="319">
        <f>[3]Eier!$J36</f>
        <v>0.22</v>
      </c>
      <c r="K54" s="319">
        <f>[3]Eier!$G36</f>
        <v>0.2</v>
      </c>
      <c r="L54" s="283"/>
      <c r="M54" s="283">
        <f>[3]Eier!$K36</f>
        <v>0.84243999999999997</v>
      </c>
      <c r="N54" s="283">
        <f>[3]Eier!$Q36</f>
        <v>0.68167900000000003</v>
      </c>
      <c r="O54" s="283" t="str">
        <f>[3]Eier!$N36</f>
        <v>-</v>
      </c>
      <c r="P54" s="319">
        <f>[3]Eier!$L36</f>
        <v>0.837727</v>
      </c>
      <c r="Q54" s="319">
        <f>[3]Eier!$R36</f>
        <v>0.615541</v>
      </c>
      <c r="R54" s="319" t="str">
        <f>[3]Eier!$O36</f>
        <v>-</v>
      </c>
      <c r="S54" s="283">
        <f>[3]Eier!$M36</f>
        <v>0.78147200000000006</v>
      </c>
      <c r="T54" s="283">
        <f>[3]Eier!$S36</f>
        <v>0.53680099999999997</v>
      </c>
      <c r="U54" s="283">
        <f>[3]Eier!$P36</f>
        <v>0.37875700000000001</v>
      </c>
      <c r="V54" s="319">
        <f>[3]Eier!$T36</f>
        <v>0.83235599999999998</v>
      </c>
      <c r="W54" s="319">
        <f>[3]Eier!$W36</f>
        <v>0.57909500000000003</v>
      </c>
      <c r="X54" s="319">
        <f>[3]Eier!$V36</f>
        <v>0.404165</v>
      </c>
      <c r="Y54" s="319" t="str">
        <f>[3]Eier!$X36</f>
        <v>-</v>
      </c>
      <c r="Z54" s="283"/>
      <c r="AA54" s="283">
        <f>[3]Eier!$U36</f>
        <v>0.96321400000000001</v>
      </c>
      <c r="AB54" s="283">
        <f>[3]Eier!$Z36</f>
        <v>0.673732</v>
      </c>
      <c r="AC54" s="283">
        <f>[3]Eier!$Y36</f>
        <v>0.61232500000000001</v>
      </c>
      <c r="AD54" s="283" t="str">
        <f>[3]Eier!$AA36</f>
        <v>-</v>
      </c>
      <c r="AE54" s="217"/>
      <c r="AF54" s="319" t="str">
        <f>[3]Eier!AF36</f>
        <v>-</v>
      </c>
      <c r="AG54" s="283"/>
      <c r="AH54" s="283"/>
      <c r="AI54" s="450" t="str">
        <f>'Gemüse Daten'!CZ52</f>
        <v>5 W 35-39/21</v>
      </c>
      <c r="AJ54" s="545" t="str">
        <f>[3]Eier!AG36</f>
        <v>-</v>
      </c>
      <c r="AK54" s="545" t="str">
        <f>[3]Eier!AH36</f>
        <v>-</v>
      </c>
      <c r="AL54" s="545" t="str">
        <f>[3]Eier!AI36</f>
        <v>-</v>
      </c>
    </row>
    <row r="55" spans="1:38" x14ac:dyDescent="0.2">
      <c r="A55" s="250"/>
      <c r="B55" s="218">
        <f>[3]Eier!$A37</f>
        <v>44409</v>
      </c>
      <c r="C55" s="319">
        <f>[3]Eier!$B37</f>
        <v>0.21</v>
      </c>
      <c r="D55" s="319">
        <f>[3]Eier!$H37</f>
        <v>0.14000000000000001</v>
      </c>
      <c r="E55" s="319">
        <f>[3]Eier!$E37</f>
        <v>0.14000000000000001</v>
      </c>
      <c r="F55" s="283">
        <f>[3]Eier!$C37</f>
        <v>0.47</v>
      </c>
      <c r="G55" s="283">
        <f>[3]Eier!$I37</f>
        <v>0.24</v>
      </c>
      <c r="H55" s="283">
        <f>[3]Eier!$F37</f>
        <v>0.23</v>
      </c>
      <c r="I55" s="319">
        <f>[3]Eier!$D37</f>
        <v>0.48</v>
      </c>
      <c r="J55" s="319">
        <f>[3]Eier!$J37</f>
        <v>0.22</v>
      </c>
      <c r="K55" s="319">
        <f>[3]Eier!$G37</f>
        <v>0.2</v>
      </c>
      <c r="L55" s="283"/>
      <c r="M55" s="283">
        <f>[3]Eier!$K37</f>
        <v>0.84183699999999995</v>
      </c>
      <c r="N55" s="283">
        <f>[3]Eier!$Q37</f>
        <v>0.68609299999999995</v>
      </c>
      <c r="O55" s="283" t="str">
        <f>[3]Eier!$N37</f>
        <v>-</v>
      </c>
      <c r="P55" s="319">
        <f>[3]Eier!$L37</f>
        <v>0.84150499999999995</v>
      </c>
      <c r="Q55" s="319">
        <f>[3]Eier!$R37</f>
        <v>0.63028300000000004</v>
      </c>
      <c r="R55" s="319" t="str">
        <f>[3]Eier!$O37</f>
        <v>-</v>
      </c>
      <c r="S55" s="283">
        <f>[3]Eier!$M37</f>
        <v>0.78363799999999995</v>
      </c>
      <c r="T55" s="283">
        <f>[3]Eier!$S37</f>
        <v>0.53540399999999999</v>
      </c>
      <c r="U55" s="283">
        <f>[3]Eier!$P37</f>
        <v>0.377942</v>
      </c>
      <c r="V55" s="319">
        <f>[3]Eier!$T37</f>
        <v>0.83538800000000002</v>
      </c>
      <c r="W55" s="319">
        <f>[3]Eier!$W37</f>
        <v>0.58007200000000003</v>
      </c>
      <c r="X55" s="319">
        <f>[3]Eier!$V37</f>
        <v>0.40990399999999999</v>
      </c>
      <c r="Y55" s="319" t="str">
        <f>[3]Eier!$X37</f>
        <v>-</v>
      </c>
      <c r="Z55" s="283"/>
      <c r="AA55" s="283">
        <f>[3]Eier!$U37</f>
        <v>0.96281600000000001</v>
      </c>
      <c r="AB55" s="283">
        <f>[3]Eier!$Z37</f>
        <v>0.68628800000000001</v>
      </c>
      <c r="AC55" s="283">
        <f>[3]Eier!$Y37</f>
        <v>0.588418</v>
      </c>
      <c r="AD55" s="283" t="str">
        <f>[3]Eier!$AA37</f>
        <v>-</v>
      </c>
      <c r="AE55" s="217"/>
      <c r="AF55" s="319" t="str">
        <f>[3]Eier!AF37</f>
        <v>-</v>
      </c>
      <c r="AG55" s="283"/>
      <c r="AH55" s="283"/>
      <c r="AI55" s="450" t="str">
        <f>'Gemüse Daten'!CZ53</f>
        <v>4 W 31-34/21</v>
      </c>
      <c r="AJ55" s="545" t="str">
        <f>[3]Eier!AG37</f>
        <v>-</v>
      </c>
      <c r="AK55" s="545" t="str">
        <f>[3]Eier!AH37</f>
        <v>-</v>
      </c>
      <c r="AL55" s="545" t="str">
        <f>[3]Eier!AI37</f>
        <v>-</v>
      </c>
    </row>
    <row r="56" spans="1:38" x14ac:dyDescent="0.2">
      <c r="A56" s="250"/>
      <c r="B56" s="218">
        <f>[3]Eier!$A38</f>
        <v>44378</v>
      </c>
      <c r="C56" s="319">
        <f>[3]Eier!$B38</f>
        <v>0.2</v>
      </c>
      <c r="D56" s="319">
        <f>[3]Eier!$H38</f>
        <v>0.15</v>
      </c>
      <c r="E56" s="319">
        <f>[3]Eier!$E38</f>
        <v>0.15</v>
      </c>
      <c r="F56" s="283">
        <f>[3]Eier!$C38</f>
        <v>0.47</v>
      </c>
      <c r="G56" s="283">
        <f>[3]Eier!$I38</f>
        <v>0.24</v>
      </c>
      <c r="H56" s="283">
        <f>[3]Eier!$F38</f>
        <v>0.23</v>
      </c>
      <c r="I56" s="319">
        <f>[3]Eier!$D38</f>
        <v>0.44</v>
      </c>
      <c r="J56" s="319">
        <f>[3]Eier!$J38</f>
        <v>0.21</v>
      </c>
      <c r="K56" s="319">
        <f>[3]Eier!$G38</f>
        <v>0.2</v>
      </c>
      <c r="L56" s="283"/>
      <c r="M56" s="283">
        <f>[3]Eier!$K38</f>
        <v>0.83965199999999995</v>
      </c>
      <c r="N56" s="283">
        <f>[3]Eier!$Q38</f>
        <v>0.68860399999999999</v>
      </c>
      <c r="O56" s="283" t="str">
        <f>[3]Eier!$N38</f>
        <v>-</v>
      </c>
      <c r="P56" s="319">
        <f>[3]Eier!$L38</f>
        <v>0.83384199999999997</v>
      </c>
      <c r="Q56" s="319">
        <f>[3]Eier!$R38</f>
        <v>0.634903</v>
      </c>
      <c r="R56" s="319" t="str">
        <f>[3]Eier!$O38</f>
        <v>-</v>
      </c>
      <c r="S56" s="283">
        <f>[3]Eier!$M38</f>
        <v>0.78363799999999995</v>
      </c>
      <c r="T56" s="283">
        <f>[3]Eier!$S38</f>
        <v>0.545435</v>
      </c>
      <c r="U56" s="283">
        <f>[3]Eier!$P38</f>
        <v>0.37875700000000001</v>
      </c>
      <c r="V56" s="319">
        <f>[3]Eier!$T38</f>
        <v>0.82916500000000004</v>
      </c>
      <c r="W56" s="319">
        <f>[3]Eier!$W38</f>
        <v>0.59330000000000005</v>
      </c>
      <c r="X56" s="319">
        <f>[3]Eier!$V38</f>
        <v>0.40824100000000002</v>
      </c>
      <c r="Y56" s="319" t="str">
        <f>[3]Eier!$X38</f>
        <v>-</v>
      </c>
      <c r="Z56" s="283"/>
      <c r="AA56" s="283">
        <f>[3]Eier!$U38</f>
        <v>0.99136100000000005</v>
      </c>
      <c r="AB56" s="283">
        <f>[3]Eier!$Z38</f>
        <v>0.70084299999999999</v>
      </c>
      <c r="AC56" s="283">
        <f>[3]Eier!$Y38</f>
        <v>0.59424399999999999</v>
      </c>
      <c r="AD56" s="283" t="str">
        <f>[3]Eier!$AA38</f>
        <v>-</v>
      </c>
      <c r="AE56" s="217"/>
      <c r="AF56" s="319" t="str">
        <f>[3]Eier!AF38</f>
        <v>-</v>
      </c>
      <c r="AG56" s="283"/>
      <c r="AH56" s="283"/>
      <c r="AI56" s="450" t="str">
        <f>'Gemüse Daten'!CZ54</f>
        <v>4 W 27-30/21</v>
      </c>
      <c r="AJ56" s="545" t="str">
        <f>[3]Eier!AG38</f>
        <v>-</v>
      </c>
      <c r="AK56" s="545" t="str">
        <f>[3]Eier!AH38</f>
        <v>-</v>
      </c>
      <c r="AL56" s="545" t="str">
        <f>[3]Eier!AI38</f>
        <v>-</v>
      </c>
    </row>
    <row r="57" spans="1:38" x14ac:dyDescent="0.2">
      <c r="A57" s="250"/>
      <c r="B57" s="218">
        <f>[3]Eier!$A39</f>
        <v>44348</v>
      </c>
      <c r="C57" s="319">
        <f>[3]Eier!$B39</f>
        <v>0.2</v>
      </c>
      <c r="D57" s="319">
        <f>[3]Eier!$H39</f>
        <v>0.14000000000000001</v>
      </c>
      <c r="E57" s="319">
        <f>[3]Eier!$E39</f>
        <v>0.15</v>
      </c>
      <c r="F57" s="283">
        <f>[3]Eier!$C39</f>
        <v>0.47</v>
      </c>
      <c r="G57" s="283">
        <f>[3]Eier!$I39</f>
        <v>0.24</v>
      </c>
      <c r="H57" s="283">
        <f>[3]Eier!$F39</f>
        <v>0.23</v>
      </c>
      <c r="I57" s="319">
        <f>[3]Eier!$D39</f>
        <v>0.44</v>
      </c>
      <c r="J57" s="319">
        <f>[3]Eier!$J39</f>
        <v>0.21</v>
      </c>
      <c r="K57" s="319">
        <f>[3]Eier!$G39</f>
        <v>0.21</v>
      </c>
      <c r="L57" s="283"/>
      <c r="M57" s="283">
        <f>[3]Eier!$K39</f>
        <v>0.83790600000000004</v>
      </c>
      <c r="N57" s="283">
        <f>[3]Eier!$Q39</f>
        <v>0.70364300000000002</v>
      </c>
      <c r="O57" s="283" t="str">
        <f>[3]Eier!$N39</f>
        <v>-</v>
      </c>
      <c r="P57" s="319">
        <f>[3]Eier!$L39</f>
        <v>0.82778499999999999</v>
      </c>
      <c r="Q57" s="319">
        <f>[3]Eier!$R39</f>
        <v>0.68033699999999997</v>
      </c>
      <c r="R57" s="319" t="str">
        <f>[3]Eier!$O39</f>
        <v>-</v>
      </c>
      <c r="S57" s="283">
        <f>[3]Eier!$M39</f>
        <v>0.78363799999999995</v>
      </c>
      <c r="T57" s="283">
        <f>[3]Eier!$S39</f>
        <v>0.55226600000000003</v>
      </c>
      <c r="U57" s="283">
        <f>[3]Eier!$P39</f>
        <v>0.37879800000000002</v>
      </c>
      <c r="V57" s="319">
        <f>[3]Eier!$T39</f>
        <v>0.82405399999999995</v>
      </c>
      <c r="W57" s="319">
        <f>[3]Eier!$W39</f>
        <v>0.62041900000000005</v>
      </c>
      <c r="X57" s="319">
        <f>[3]Eier!$V39</f>
        <v>0.41641400000000001</v>
      </c>
      <c r="Y57" s="319" t="str">
        <f>[3]Eier!$X39</f>
        <v>-</v>
      </c>
      <c r="Z57" s="283"/>
      <c r="AA57" s="283">
        <f>[3]Eier!$U39</f>
        <v>0.95779800000000004</v>
      </c>
      <c r="AB57" s="283">
        <f>[3]Eier!$Z39</f>
        <v>0.69789199999999996</v>
      </c>
      <c r="AC57" s="283">
        <f>[3]Eier!$Y39</f>
        <v>0.590063</v>
      </c>
      <c r="AD57" s="283" t="str">
        <f>[3]Eier!$AA39</f>
        <v>-</v>
      </c>
      <c r="AE57" s="217"/>
      <c r="AF57" s="319" t="str">
        <f>[3]Eier!AF39</f>
        <v>-</v>
      </c>
      <c r="AG57" s="283"/>
      <c r="AH57" s="283"/>
      <c r="AI57" s="450" t="str">
        <f>'Gemüse Daten'!CZ55</f>
        <v>5 W 22-26/21</v>
      </c>
      <c r="AJ57" s="545" t="str">
        <f>[3]Eier!AG39</f>
        <v>-</v>
      </c>
      <c r="AK57" s="545" t="str">
        <f>[3]Eier!AH39</f>
        <v>-</v>
      </c>
      <c r="AL57" s="545" t="str">
        <f>[3]Eier!AI39</f>
        <v>-</v>
      </c>
    </row>
    <row r="58" spans="1:38" x14ac:dyDescent="0.2">
      <c r="A58" s="250"/>
      <c r="B58" s="218">
        <f>[3]Eier!$A40</f>
        <v>44317</v>
      </c>
      <c r="C58" s="319">
        <f>[3]Eier!$B40</f>
        <v>0.19</v>
      </c>
      <c r="D58" s="319">
        <f>[3]Eier!$H40</f>
        <v>0.15</v>
      </c>
      <c r="E58" s="319">
        <f>[3]Eier!$E40</f>
        <v>0.15</v>
      </c>
      <c r="F58" s="283">
        <f>[3]Eier!$C40</f>
        <v>0.47</v>
      </c>
      <c r="G58" s="283">
        <f>[3]Eier!$I40</f>
        <v>0.24</v>
      </c>
      <c r="H58" s="283">
        <f>[3]Eier!$F40</f>
        <v>0.23</v>
      </c>
      <c r="I58" s="319">
        <f>[3]Eier!$D40</f>
        <v>0.48</v>
      </c>
      <c r="J58" s="319">
        <f>[3]Eier!$J40</f>
        <v>0.22</v>
      </c>
      <c r="K58" s="319">
        <f>[3]Eier!$G40</f>
        <v>0.21</v>
      </c>
      <c r="L58" s="283"/>
      <c r="M58" s="283">
        <f>[3]Eier!$K40</f>
        <v>0.83790600000000004</v>
      </c>
      <c r="N58" s="283">
        <f>[3]Eier!$Q40</f>
        <v>0.70485100000000001</v>
      </c>
      <c r="O58" s="283" t="str">
        <f>[3]Eier!$N40</f>
        <v>-</v>
      </c>
      <c r="P58" s="319">
        <f>[3]Eier!$L40</f>
        <v>0.82376099999999997</v>
      </c>
      <c r="Q58" s="319">
        <f>[3]Eier!$R40</f>
        <v>0.64352799999999999</v>
      </c>
      <c r="R58" s="319">
        <f>[3]Eier!$O40</f>
        <v>0.49343199999999998</v>
      </c>
      <c r="S58" s="283">
        <f>[3]Eier!$M40</f>
        <v>0.78363799999999995</v>
      </c>
      <c r="T58" s="283">
        <f>[3]Eier!$S40</f>
        <v>0.53959400000000002</v>
      </c>
      <c r="U58" s="283">
        <f>[3]Eier!$P40</f>
        <v>0.37768299999999999</v>
      </c>
      <c r="V58" s="319">
        <f>[3]Eier!$T40</f>
        <v>0.82114200000000004</v>
      </c>
      <c r="W58" s="319">
        <f>[3]Eier!$W40</f>
        <v>0.59656799999999999</v>
      </c>
      <c r="X58" s="319">
        <f>[3]Eier!$V40</f>
        <v>0.40468599999999999</v>
      </c>
      <c r="Y58" s="319" t="str">
        <f>[3]Eier!$X40</f>
        <v>-</v>
      </c>
      <c r="Z58" s="283"/>
      <c r="AA58" s="283">
        <f>[3]Eier!$U40</f>
        <v>0.95608300000000002</v>
      </c>
      <c r="AB58" s="283">
        <f>[3]Eier!$Z40</f>
        <v>0.71033400000000002</v>
      </c>
      <c r="AC58" s="283">
        <f>[3]Eier!$Y40</f>
        <v>0.60251600000000005</v>
      </c>
      <c r="AD58" s="283" t="str">
        <f>[3]Eier!$AA40</f>
        <v>-</v>
      </c>
      <c r="AE58" s="217"/>
      <c r="AF58" s="319" t="str">
        <f>[3]Eier!AF40</f>
        <v>-</v>
      </c>
      <c r="AG58" s="283"/>
      <c r="AH58" s="283"/>
      <c r="AI58" s="450" t="str">
        <f>'Gemüse Daten'!CZ56</f>
        <v>4 W 18-21/21</v>
      </c>
      <c r="AJ58" s="545" t="str">
        <f>[3]Eier!AG40</f>
        <v>-</v>
      </c>
      <c r="AK58" s="545" t="str">
        <f>[3]Eier!AH40</f>
        <v>-</v>
      </c>
      <c r="AL58" s="545" t="str">
        <f>[3]Eier!AI40</f>
        <v>-</v>
      </c>
    </row>
    <row r="59" spans="1:38" x14ac:dyDescent="0.2">
      <c r="A59" s="250"/>
      <c r="B59" s="218">
        <f>[3]Eier!$A41</f>
        <v>44287</v>
      </c>
      <c r="C59" s="319">
        <f>[3]Eier!$B41</f>
        <v>0.2</v>
      </c>
      <c r="D59" s="319">
        <f>[3]Eier!$H41</f>
        <v>0.16</v>
      </c>
      <c r="E59" s="319">
        <f>[3]Eier!$E41</f>
        <v>0.16</v>
      </c>
      <c r="F59" s="283">
        <f>[3]Eier!$C41</f>
        <v>0.47</v>
      </c>
      <c r="G59" s="283">
        <f>[3]Eier!$I41</f>
        <v>0.24</v>
      </c>
      <c r="H59" s="283">
        <f>[3]Eier!$F41</f>
        <v>0.23</v>
      </c>
      <c r="I59" s="319">
        <f>[3]Eier!$D41</f>
        <v>0.44</v>
      </c>
      <c r="J59" s="319">
        <f>[3]Eier!$J41</f>
        <v>0.23</v>
      </c>
      <c r="K59" s="319">
        <f>[3]Eier!$G41</f>
        <v>0.21</v>
      </c>
      <c r="L59" s="283"/>
      <c r="M59" s="283">
        <f>[3]Eier!$K41</f>
        <v>0.84301400000000004</v>
      </c>
      <c r="N59" s="283">
        <f>[3]Eier!$Q41</f>
        <v>0.67509300000000005</v>
      </c>
      <c r="O59" s="283" t="str">
        <f>[3]Eier!$N41</f>
        <v>-</v>
      </c>
      <c r="P59" s="319">
        <f>[3]Eier!$L41</f>
        <v>0.82357599999999997</v>
      </c>
      <c r="Q59" s="319">
        <f>[3]Eier!$R41</f>
        <v>0.63790899999999995</v>
      </c>
      <c r="R59" s="319">
        <f>[3]Eier!$O41</f>
        <v>0.49838100000000002</v>
      </c>
      <c r="S59" s="283">
        <f>[3]Eier!$M41</f>
        <v>0.78020800000000001</v>
      </c>
      <c r="T59" s="283">
        <f>[3]Eier!$S41</f>
        <v>0.53746300000000002</v>
      </c>
      <c r="U59" s="283">
        <f>[3]Eier!$P41</f>
        <v>0.379077</v>
      </c>
      <c r="V59" s="319">
        <f>[3]Eier!$T41</f>
        <v>0.823434</v>
      </c>
      <c r="W59" s="319">
        <f>[3]Eier!$W41</f>
        <v>0.59847399999999995</v>
      </c>
      <c r="X59" s="319">
        <f>[3]Eier!$V41</f>
        <v>0.406449</v>
      </c>
      <c r="Y59" s="319" t="str">
        <f>[3]Eier!$X41</f>
        <v>-</v>
      </c>
      <c r="Z59" s="283"/>
      <c r="AA59" s="283">
        <f>[3]Eier!$U41</f>
        <v>0.95219600000000004</v>
      </c>
      <c r="AB59" s="283">
        <f>[3]Eier!$Z41</f>
        <v>0.71478200000000003</v>
      </c>
      <c r="AC59" s="283">
        <f>[3]Eier!$Y41</f>
        <v>0.62259100000000001</v>
      </c>
      <c r="AD59" s="283" t="str">
        <f>[3]Eier!$AA41</f>
        <v>-</v>
      </c>
      <c r="AE59" s="217"/>
      <c r="AF59" s="319" t="str">
        <f>[3]Eier!AF41</f>
        <v>-</v>
      </c>
      <c r="AG59" s="283"/>
      <c r="AH59" s="283"/>
      <c r="AI59" s="450" t="str">
        <f>'Gemüse Daten'!CZ57</f>
        <v>4 W 14-17/21</v>
      </c>
      <c r="AJ59" s="545" t="str">
        <f>[3]Eier!AG41</f>
        <v>-</v>
      </c>
      <c r="AK59" s="545" t="str">
        <f>[3]Eier!AH41</f>
        <v>-</v>
      </c>
      <c r="AL59" s="545" t="str">
        <f>[3]Eier!AI41</f>
        <v>-</v>
      </c>
    </row>
    <row r="60" spans="1:38" x14ac:dyDescent="0.2">
      <c r="A60" s="250"/>
      <c r="B60" s="218">
        <f>[3]Eier!$A42</f>
        <v>44256</v>
      </c>
      <c r="C60" s="319">
        <f>[3]Eier!$B42</f>
        <v>0.19</v>
      </c>
      <c r="D60" s="319">
        <f>[3]Eier!$H42</f>
        <v>0.14000000000000001</v>
      </c>
      <c r="E60" s="319">
        <f>[3]Eier!$E42</f>
        <v>0.16</v>
      </c>
      <c r="F60" s="283">
        <f>[3]Eier!$C42</f>
        <v>0.47</v>
      </c>
      <c r="G60" s="283">
        <f>[3]Eier!$I42</f>
        <v>0.24</v>
      </c>
      <c r="H60" s="283">
        <f>[3]Eier!$F42</f>
        <v>0.23</v>
      </c>
      <c r="I60" s="319">
        <f>[3]Eier!$D42</f>
        <v>0.48</v>
      </c>
      <c r="J60" s="319">
        <f>[3]Eier!$J42</f>
        <v>0.22</v>
      </c>
      <c r="K60" s="319">
        <f>[3]Eier!$G42</f>
        <v>0.21</v>
      </c>
      <c r="L60" s="283"/>
      <c r="M60" s="283">
        <f>[3]Eier!$K42</f>
        <v>0.838893</v>
      </c>
      <c r="N60" s="283">
        <f>[3]Eier!$Q42</f>
        <v>0.67619499999999999</v>
      </c>
      <c r="O60" s="283" t="str">
        <f>[3]Eier!$N42</f>
        <v>-</v>
      </c>
      <c r="P60" s="319">
        <f>[3]Eier!$L42</f>
        <v>0.83251600000000003</v>
      </c>
      <c r="Q60" s="319">
        <f>[3]Eier!$R42</f>
        <v>0.63667700000000005</v>
      </c>
      <c r="R60" s="319">
        <f>[3]Eier!$O42</f>
        <v>0.49975399999999998</v>
      </c>
      <c r="S60" s="283">
        <f>[3]Eier!$M42</f>
        <v>0.783636</v>
      </c>
      <c r="T60" s="283">
        <f>[3]Eier!$S42</f>
        <v>0.54859899999999995</v>
      </c>
      <c r="U60" s="283">
        <f>[3]Eier!$P42</f>
        <v>0.378888</v>
      </c>
      <c r="V60" s="319">
        <f>[3]Eier!$T42</f>
        <v>0.82806500000000005</v>
      </c>
      <c r="W60" s="319">
        <f>[3]Eier!$W42</f>
        <v>0.59709500000000004</v>
      </c>
      <c r="X60" s="319">
        <f>[3]Eier!$V42</f>
        <v>0.40616000000000002</v>
      </c>
      <c r="Y60" s="319" t="str">
        <f>[3]Eier!$X42</f>
        <v>-</v>
      </c>
      <c r="Z60" s="283"/>
      <c r="AA60" s="283">
        <f>[3]Eier!$U42</f>
        <v>1.0440290000000001</v>
      </c>
      <c r="AB60" s="283">
        <f>[3]Eier!$Z42</f>
        <v>0.72093700000000005</v>
      </c>
      <c r="AC60" s="283">
        <f>[3]Eier!$Y42</f>
        <v>0.59736</v>
      </c>
      <c r="AD60" s="283" t="str">
        <f>[3]Eier!$AA42</f>
        <v>-</v>
      </c>
      <c r="AE60" s="217"/>
      <c r="AF60" s="319" t="str">
        <f>[3]Eier!AF42</f>
        <v>-</v>
      </c>
      <c r="AG60" s="283"/>
      <c r="AH60" s="283"/>
      <c r="AI60" s="450" t="str">
        <f>'Gemüse Daten'!CZ58</f>
        <v>5 W 09-13/21</v>
      </c>
      <c r="AJ60" s="545" t="str">
        <f>[3]Eier!AG42</f>
        <v>-</v>
      </c>
      <c r="AK60" s="545" t="str">
        <f>[3]Eier!AH42</f>
        <v>-</v>
      </c>
      <c r="AL60" s="545" t="str">
        <f>[3]Eier!AI42</f>
        <v>-</v>
      </c>
    </row>
    <row r="61" spans="1:38" x14ac:dyDescent="0.2">
      <c r="A61" s="250"/>
      <c r="B61" s="218">
        <f>[3]Eier!$A43</f>
        <v>44228</v>
      </c>
      <c r="C61" s="319">
        <f>[3]Eier!$B43</f>
        <v>0.19</v>
      </c>
      <c r="D61" s="319">
        <f>[3]Eier!$H43</f>
        <v>0.15</v>
      </c>
      <c r="E61" s="319">
        <f>[3]Eier!$E43</f>
        <v>0.15</v>
      </c>
      <c r="F61" s="283">
        <f>[3]Eier!$C43</f>
        <v>0.47</v>
      </c>
      <c r="G61" s="283">
        <f>[3]Eier!$I43</f>
        <v>0.24</v>
      </c>
      <c r="H61" s="283">
        <f>[3]Eier!$F43</f>
        <v>0.23</v>
      </c>
      <c r="I61" s="319">
        <f>[3]Eier!$D43</f>
        <v>0.48</v>
      </c>
      <c r="J61" s="319">
        <f>[3]Eier!$J43</f>
        <v>0.22</v>
      </c>
      <c r="K61" s="319">
        <f>[3]Eier!$G43</f>
        <v>0.21</v>
      </c>
      <c r="L61" s="283"/>
      <c r="M61" s="283">
        <f>[3]Eier!$K43</f>
        <v>0.84128700000000001</v>
      </c>
      <c r="N61" s="283">
        <f>[3]Eier!$Q43</f>
        <v>0.69158200000000003</v>
      </c>
      <c r="O61" s="283" t="str">
        <f>[3]Eier!$N43</f>
        <v>-</v>
      </c>
      <c r="P61" s="319">
        <f>[3]Eier!$L43</f>
        <v>0.82883200000000001</v>
      </c>
      <c r="Q61" s="319">
        <f>[3]Eier!$R43</f>
        <v>0.624004</v>
      </c>
      <c r="R61" s="319">
        <f>[3]Eier!$O43</f>
        <v>0.49975399999999998</v>
      </c>
      <c r="S61" s="283">
        <f>[3]Eier!$M43</f>
        <v>0.78577300000000005</v>
      </c>
      <c r="T61" s="283">
        <f>[3]Eier!$S43</f>
        <v>0.54648099999999999</v>
      </c>
      <c r="U61" s="283">
        <f>[3]Eier!$P43</f>
        <v>0.378888</v>
      </c>
      <c r="V61" s="319">
        <f>[3]Eier!$T43</f>
        <v>0.82574700000000001</v>
      </c>
      <c r="W61" s="319">
        <f>[3]Eier!$W43</f>
        <v>0.59173100000000001</v>
      </c>
      <c r="X61" s="319">
        <f>[3]Eier!$V43</f>
        <v>0.40616000000000002</v>
      </c>
      <c r="Y61" s="319" t="str">
        <f>[3]Eier!$X43</f>
        <v>-</v>
      </c>
      <c r="Z61" s="283"/>
      <c r="AA61" s="283">
        <f>[3]Eier!$U43</f>
        <v>0.95953599999999994</v>
      </c>
      <c r="AB61" s="283">
        <f>[3]Eier!$Z43</f>
        <v>0.72098700000000004</v>
      </c>
      <c r="AC61" s="283">
        <f>[3]Eier!$Y43</f>
        <v>0.58982199999999996</v>
      </c>
      <c r="AD61" s="283" t="str">
        <f>[3]Eier!$AA43</f>
        <v>-</v>
      </c>
      <c r="AE61" s="217"/>
      <c r="AF61" s="319" t="str">
        <f>[3]Eier!AF43</f>
        <v>-</v>
      </c>
      <c r="AG61" s="283"/>
      <c r="AH61" s="283"/>
      <c r="AI61" s="450" t="str">
        <f>'Gemüse Daten'!CZ59</f>
        <v>4 W 05-08/21</v>
      </c>
      <c r="AJ61" s="545" t="str">
        <f>[3]Eier!AG43</f>
        <v>-</v>
      </c>
      <c r="AK61" s="545" t="str">
        <f>[3]Eier!AH43</f>
        <v>-</v>
      </c>
      <c r="AL61" s="545" t="str">
        <f>[3]Eier!AI43</f>
        <v>-</v>
      </c>
    </row>
    <row r="62" spans="1:38" ht="13.5" customHeight="1" x14ac:dyDescent="0.2">
      <c r="A62" s="250"/>
      <c r="B62" s="218">
        <f>[3]Eier!$A44</f>
        <v>44197</v>
      </c>
      <c r="C62" s="319">
        <f>[3]Eier!$B44</f>
        <v>0.18</v>
      </c>
      <c r="D62" s="319">
        <f>[3]Eier!$H44</f>
        <v>0.16</v>
      </c>
      <c r="E62" s="319">
        <f>[3]Eier!$E44</f>
        <v>0.16</v>
      </c>
      <c r="F62" s="283">
        <f>[3]Eier!$C44</f>
        <v>0.47</v>
      </c>
      <c r="G62" s="283">
        <f>[3]Eier!$I44</f>
        <v>0.24</v>
      </c>
      <c r="H62" s="283">
        <f>[3]Eier!$F44</f>
        <v>0.23</v>
      </c>
      <c r="I62" s="319">
        <f>[3]Eier!$D44</f>
        <v>0.44</v>
      </c>
      <c r="J62" s="319">
        <f>[3]Eier!$J44</f>
        <v>0.23</v>
      </c>
      <c r="K62" s="319">
        <f>[3]Eier!$G44</f>
        <v>0.21</v>
      </c>
      <c r="L62" s="283"/>
      <c r="M62" s="283">
        <f>[3]Eier!$K44</f>
        <v>0.84435199999999999</v>
      </c>
      <c r="N62" s="283">
        <f>[3]Eier!$Q44</f>
        <v>0.67602600000000002</v>
      </c>
      <c r="O62" s="283" t="str">
        <f>[3]Eier!$N44</f>
        <v>-</v>
      </c>
      <c r="P62" s="319">
        <f>[3]Eier!$L44</f>
        <v>0.83268200000000003</v>
      </c>
      <c r="Q62" s="319">
        <f>[3]Eier!$R44</f>
        <v>0.618591</v>
      </c>
      <c r="R62" s="319">
        <f>[3]Eier!$O44</f>
        <v>0.49981599999999998</v>
      </c>
      <c r="S62" s="283">
        <f>[3]Eier!$M44</f>
        <v>0.783636</v>
      </c>
      <c r="T62" s="283">
        <f>[3]Eier!$S44</f>
        <v>0.54880799999999996</v>
      </c>
      <c r="U62" s="283">
        <f>[3]Eier!$P44</f>
        <v>0.38033899999999998</v>
      </c>
      <c r="V62" s="319">
        <f>[3]Eier!$T44</f>
        <v>0.82871399999999995</v>
      </c>
      <c r="W62" s="319">
        <f>[3]Eier!$W44</f>
        <v>0.58970999999999996</v>
      </c>
      <c r="X62" s="319">
        <f>[3]Eier!$V44</f>
        <v>0.40689700000000001</v>
      </c>
      <c r="Y62" s="319" t="str">
        <f>[3]Eier!$X44</f>
        <v>-</v>
      </c>
      <c r="Z62" s="283"/>
      <c r="AA62" s="283">
        <f>[3]Eier!$U44</f>
        <v>0.95973299999999995</v>
      </c>
      <c r="AB62" s="283">
        <f>[3]Eier!$Z44</f>
        <v>0.70956900000000001</v>
      </c>
      <c r="AC62" s="283">
        <f>[3]Eier!$Y44</f>
        <v>0.59379099999999996</v>
      </c>
      <c r="AD62" s="283" t="str">
        <f>[3]Eier!$AA44</f>
        <v>-</v>
      </c>
      <c r="AE62" s="217"/>
      <c r="AF62" s="319" t="str">
        <f>[3]Eier!AF44</f>
        <v>-</v>
      </c>
      <c r="AG62" s="283"/>
      <c r="AH62" s="283"/>
      <c r="AI62" s="450" t="str">
        <f>'Gemüse Daten'!CZ60</f>
        <v>4 W 01-04/21</v>
      </c>
      <c r="AJ62" s="545" t="str">
        <f>[3]Eier!AG44</f>
        <v>-</v>
      </c>
      <c r="AK62" s="545" t="str">
        <f>[3]Eier!AH44</f>
        <v>-</v>
      </c>
      <c r="AL62" s="545" t="str">
        <f>[3]Eier!AI44</f>
        <v>-</v>
      </c>
    </row>
    <row r="63" spans="1:38" x14ac:dyDescent="0.2">
      <c r="A63" s="250"/>
      <c r="B63" s="218">
        <f>[3]Eier!$A45</f>
        <v>44166</v>
      </c>
      <c r="C63" s="319">
        <f>[3]Eier!$B45</f>
        <v>0.18</v>
      </c>
      <c r="D63" s="319">
        <f>[3]Eier!$H45</f>
        <v>0.15</v>
      </c>
      <c r="E63" s="319">
        <f>[3]Eier!$E45</f>
        <v>0.15</v>
      </c>
      <c r="F63" s="283">
        <f>[3]Eier!$C45</f>
        <v>0.47</v>
      </c>
      <c r="G63" s="283">
        <f>[3]Eier!$I45</f>
        <v>0.24</v>
      </c>
      <c r="H63" s="283">
        <f>[3]Eier!$F45</f>
        <v>0.24</v>
      </c>
      <c r="I63" s="319">
        <f>[3]Eier!$D45</f>
        <v>0.44</v>
      </c>
      <c r="J63" s="319">
        <f>[3]Eier!$J45</f>
        <v>0.23</v>
      </c>
      <c r="K63" s="319">
        <f>[3]Eier!$G45</f>
        <v>0.22</v>
      </c>
      <c r="L63" s="283"/>
      <c r="M63" s="283">
        <f>[3]Eier!$K45</f>
        <v>0.84157099999999996</v>
      </c>
      <c r="N63" s="283">
        <f>[3]Eier!$Q45</f>
        <v>0.67625999999999997</v>
      </c>
      <c r="O63" s="283" t="str">
        <f>[3]Eier!$N45</f>
        <v>-</v>
      </c>
      <c r="P63" s="319">
        <f>[3]Eier!$L45</f>
        <v>0.83370100000000003</v>
      </c>
      <c r="Q63" s="319">
        <f>[3]Eier!$R45</f>
        <v>0.608935</v>
      </c>
      <c r="R63" s="319">
        <f>[3]Eier!$O45</f>
        <v>0.49132599999999998</v>
      </c>
      <c r="S63" s="283">
        <f>[3]Eier!$M45</f>
        <v>0.78363300000000002</v>
      </c>
      <c r="T63" s="283">
        <f>[3]Eier!$S45</f>
        <v>0.535242</v>
      </c>
      <c r="U63" s="283">
        <f>[3]Eier!$P45</f>
        <v>0.38051299999999999</v>
      </c>
      <c r="V63" s="319">
        <f>[3]Eier!$T45</f>
        <v>0.82923999999999998</v>
      </c>
      <c r="W63" s="319">
        <f>[3]Eier!$W45</f>
        <v>0.58233100000000004</v>
      </c>
      <c r="X63" s="319">
        <f>[3]Eier!$V45</f>
        <v>0.40985700000000003</v>
      </c>
      <c r="Y63" s="319" t="str">
        <f>[3]Eier!$X45</f>
        <v>-</v>
      </c>
      <c r="Z63" s="283"/>
      <c r="AA63" s="283">
        <f>[3]Eier!$U45</f>
        <v>0.95885699999999996</v>
      </c>
      <c r="AB63" s="283">
        <f>[3]Eier!$Z45</f>
        <v>0.68673899999999999</v>
      </c>
      <c r="AC63" s="283">
        <f>[3]Eier!$Y45</f>
        <v>0.59301300000000001</v>
      </c>
      <c r="AD63" s="283" t="str">
        <f>[3]Eier!$AA45</f>
        <v>-</v>
      </c>
      <c r="AE63" s="217"/>
      <c r="AF63" s="319" t="str">
        <f>[3]Eier!AF45</f>
        <v>-</v>
      </c>
      <c r="AG63" s="283"/>
      <c r="AH63" s="283"/>
      <c r="AI63" s="450" t="str">
        <f>'Gemüse Daten'!CZ61</f>
        <v>5 W 49-53/20</v>
      </c>
      <c r="AJ63" s="545" t="str">
        <f>[3]Eier!AG45</f>
        <v>-</v>
      </c>
      <c r="AK63" s="545" t="str">
        <f>[3]Eier!AH45</f>
        <v>-</v>
      </c>
      <c r="AL63" s="545" t="str">
        <f>[3]Eier!AI45</f>
        <v>-</v>
      </c>
    </row>
    <row r="64" spans="1:38" x14ac:dyDescent="0.2">
      <c r="A64" s="250"/>
      <c r="B64" s="218">
        <f>[3]Eier!$A46</f>
        <v>44136</v>
      </c>
      <c r="C64" s="319">
        <f>[3]Eier!$B46</f>
        <v>0.19</v>
      </c>
      <c r="D64" s="319">
        <f>[3]Eier!$H46</f>
        <v>0.14000000000000001</v>
      </c>
      <c r="E64" s="319">
        <f>[3]Eier!$E46</f>
        <v>0.14000000000000001</v>
      </c>
      <c r="F64" s="283">
        <f>[3]Eier!$C46</f>
        <v>0.47</v>
      </c>
      <c r="G64" s="283">
        <f>[3]Eier!$I46</f>
        <v>0.24</v>
      </c>
      <c r="H64" s="283">
        <f>[3]Eier!$F46</f>
        <v>0.24</v>
      </c>
      <c r="I64" s="319">
        <f>[3]Eier!$D46</f>
        <v>0.48</v>
      </c>
      <c r="J64" s="319">
        <f>[3]Eier!$J46</f>
        <v>0.22</v>
      </c>
      <c r="K64" s="319">
        <f>[3]Eier!$G46</f>
        <v>0.21</v>
      </c>
      <c r="L64" s="283"/>
      <c r="M64" s="283">
        <f>[3]Eier!$K46</f>
        <v>0.84056200000000003</v>
      </c>
      <c r="N64" s="283">
        <f>[3]Eier!$Q46</f>
        <v>0.68232099999999996</v>
      </c>
      <c r="O64" s="283" t="str">
        <f>[3]Eier!$N46</f>
        <v>-</v>
      </c>
      <c r="P64" s="319">
        <f>[3]Eier!$L46</f>
        <v>0.83736500000000003</v>
      </c>
      <c r="Q64" s="319">
        <f>[3]Eier!$R46</f>
        <v>0.60672000000000004</v>
      </c>
      <c r="R64" s="319">
        <f>[3]Eier!$O46</f>
        <v>0.48967500000000003</v>
      </c>
      <c r="S64" s="283">
        <f>[3]Eier!$M46</f>
        <v>0.78443300000000005</v>
      </c>
      <c r="T64" s="283">
        <f>[3]Eier!$S46</f>
        <v>0.53617300000000001</v>
      </c>
      <c r="U64" s="283">
        <f>[3]Eier!$P46</f>
        <v>0.38170799999999999</v>
      </c>
      <c r="V64" s="319">
        <f>[3]Eier!$T46</f>
        <v>0.832098</v>
      </c>
      <c r="W64" s="319">
        <f>[3]Eier!$W46</f>
        <v>0.58203499999999997</v>
      </c>
      <c r="X64" s="319">
        <f>[3]Eier!$V46</f>
        <v>0.40900700000000001</v>
      </c>
      <c r="Y64" s="319" t="str">
        <f>[3]Eier!$X46</f>
        <v>-</v>
      </c>
      <c r="Z64" s="283"/>
      <c r="AA64" s="283">
        <f>[3]Eier!$U46</f>
        <v>0.95999100000000004</v>
      </c>
      <c r="AB64" s="283">
        <f>[3]Eier!$Z46</f>
        <v>0.70750900000000005</v>
      </c>
      <c r="AC64" s="283">
        <f>[3]Eier!$Y46</f>
        <v>0.60943800000000004</v>
      </c>
      <c r="AD64" s="283" t="str">
        <f>[3]Eier!$AA46</f>
        <v>-</v>
      </c>
      <c r="AE64" s="217"/>
      <c r="AF64" s="319" t="str">
        <f>[3]Eier!AF46</f>
        <v>-</v>
      </c>
      <c r="AG64" s="283"/>
      <c r="AH64" s="283"/>
      <c r="AI64" s="450" t="str">
        <f>'Gemüse Daten'!CZ62</f>
        <v>4 W 45-48/20</v>
      </c>
      <c r="AJ64" s="545" t="str">
        <f>[3]Eier!AG46</f>
        <v>-</v>
      </c>
      <c r="AK64" s="545" t="str">
        <f>[3]Eier!AH46</f>
        <v>-</v>
      </c>
      <c r="AL64" s="545" t="str">
        <f>[3]Eier!AI46</f>
        <v>-</v>
      </c>
    </row>
    <row r="65" spans="1:38" x14ac:dyDescent="0.2">
      <c r="A65" s="250"/>
      <c r="B65" s="218">
        <f>[3]Eier!$A47</f>
        <v>44105</v>
      </c>
      <c r="C65" s="319">
        <f>[3]Eier!$B47</f>
        <v>0.19</v>
      </c>
      <c r="D65" s="319">
        <f>[3]Eier!$H47</f>
        <v>0.15</v>
      </c>
      <c r="E65" s="319">
        <f>[3]Eier!$E47</f>
        <v>0.15</v>
      </c>
      <c r="F65" s="283">
        <f>[3]Eier!$C47</f>
        <v>0.47</v>
      </c>
      <c r="G65" s="283">
        <f>[3]Eier!$I47</f>
        <v>0.24</v>
      </c>
      <c r="H65" s="283">
        <f>[3]Eier!$F47</f>
        <v>0.23</v>
      </c>
      <c r="I65" s="319">
        <f>[3]Eier!$D47</f>
        <v>0.44</v>
      </c>
      <c r="J65" s="319">
        <f>[3]Eier!$J47</f>
        <v>0.22</v>
      </c>
      <c r="K65" s="319">
        <f>[3]Eier!$G47</f>
        <v>0.2</v>
      </c>
      <c r="L65" s="283"/>
      <c r="M65" s="283">
        <f>[3]Eier!$K47</f>
        <v>0.83767599999999998</v>
      </c>
      <c r="N65" s="283">
        <f>[3]Eier!$Q47</f>
        <v>0.67186100000000004</v>
      </c>
      <c r="O65" s="283" t="str">
        <f>[3]Eier!$N47</f>
        <v>-</v>
      </c>
      <c r="P65" s="319">
        <f>[3]Eier!$L47</f>
        <v>0.83702500000000002</v>
      </c>
      <c r="Q65" s="319">
        <f>[3]Eier!$R47</f>
        <v>0.62376399999999999</v>
      </c>
      <c r="R65" s="319">
        <f>[3]Eier!$O47</f>
        <v>0.48878100000000002</v>
      </c>
      <c r="S65" s="283">
        <f>[3]Eier!$M47</f>
        <v>0.78600499999999995</v>
      </c>
      <c r="T65" s="283">
        <f>[3]Eier!$S47</f>
        <v>0.54052100000000003</v>
      </c>
      <c r="U65" s="283">
        <f>[3]Eier!$P47</f>
        <v>0.38142300000000001</v>
      </c>
      <c r="V65" s="319">
        <f>[3]Eier!$T47</f>
        <v>0.83039600000000002</v>
      </c>
      <c r="W65" s="319">
        <f>[3]Eier!$W47</f>
        <v>0.59203399999999995</v>
      </c>
      <c r="X65" s="319">
        <f>[3]Eier!$V47</f>
        <v>0.40872599999999998</v>
      </c>
      <c r="Y65" s="319" t="str">
        <f>[3]Eier!$X47</f>
        <v>-</v>
      </c>
      <c r="Z65" s="283"/>
      <c r="AA65" s="283">
        <f>[3]Eier!$U47</f>
        <v>0.95974099999999996</v>
      </c>
      <c r="AB65" s="283">
        <f>[3]Eier!$Z47</f>
        <v>0.72724800000000001</v>
      </c>
      <c r="AC65" s="283">
        <f>[3]Eier!$Y47</f>
        <v>0.619726</v>
      </c>
      <c r="AD65" s="283" t="str">
        <f>[3]Eier!$AA47</f>
        <v>-</v>
      </c>
      <c r="AE65" s="217"/>
      <c r="AF65" s="319" t="str">
        <f>[3]Eier!AF47</f>
        <v>-</v>
      </c>
      <c r="AG65" s="283"/>
      <c r="AH65" s="283"/>
      <c r="AI65" s="450" t="str">
        <f>'Gemüse Daten'!CZ63</f>
        <v>4 W 41-44/20</v>
      </c>
      <c r="AJ65" s="545" t="str">
        <f>[3]Eier!AG47</f>
        <v>-</v>
      </c>
      <c r="AK65" s="545" t="str">
        <f>[3]Eier!AH47</f>
        <v>-</v>
      </c>
      <c r="AL65" s="545" t="str">
        <f>[3]Eier!AI47</f>
        <v>-</v>
      </c>
    </row>
    <row r="66" spans="1:38" x14ac:dyDescent="0.2">
      <c r="A66" s="250"/>
      <c r="B66" s="218">
        <f>[3]Eier!$A48</f>
        <v>44075</v>
      </c>
      <c r="C66" s="319">
        <f>[3]Eier!$B48</f>
        <v>0.19</v>
      </c>
      <c r="D66" s="319">
        <f>[3]Eier!$H48</f>
        <v>0.15</v>
      </c>
      <c r="E66" s="319">
        <f>[3]Eier!$E48</f>
        <v>0.15</v>
      </c>
      <c r="F66" s="283">
        <f>[3]Eier!$C48</f>
        <v>0.47</v>
      </c>
      <c r="G66" s="283">
        <f>[3]Eier!$I48</f>
        <v>0.24</v>
      </c>
      <c r="H66" s="283">
        <f>[3]Eier!$F48</f>
        <v>0.24</v>
      </c>
      <c r="I66" s="319">
        <f>[3]Eier!$D48</f>
        <v>0.48</v>
      </c>
      <c r="J66" s="319">
        <f>[3]Eier!$J48</f>
        <v>0.22</v>
      </c>
      <c r="K66" s="319">
        <f>[3]Eier!$G48</f>
        <v>0.22</v>
      </c>
      <c r="L66" s="283"/>
      <c r="M66" s="283">
        <f>[3]Eier!$K48</f>
        <v>0.84241500000000002</v>
      </c>
      <c r="N66" s="283">
        <f>[3]Eier!$Q48</f>
        <v>0.67186100000000004</v>
      </c>
      <c r="O66" s="283" t="str">
        <f>[3]Eier!$N48</f>
        <v>-</v>
      </c>
      <c r="P66" s="319">
        <f>[3]Eier!$L48</f>
        <v>0.83555999999999997</v>
      </c>
      <c r="Q66" s="319">
        <f>[3]Eier!$R48</f>
        <v>0.61483500000000002</v>
      </c>
      <c r="R66" s="319">
        <f>[3]Eier!$O48</f>
        <v>0.48671300000000001</v>
      </c>
      <c r="S66" s="283">
        <f>[3]Eier!$M48</f>
        <v>0.77969599999999994</v>
      </c>
      <c r="T66" s="283">
        <f>[3]Eier!$S48</f>
        <v>0.53230500000000003</v>
      </c>
      <c r="U66" s="283">
        <f>[3]Eier!$P48</f>
        <v>0.38223400000000002</v>
      </c>
      <c r="V66" s="319">
        <f>[3]Eier!$T48</f>
        <v>0.82878600000000002</v>
      </c>
      <c r="W66" s="319">
        <f>[3]Eier!$W48</f>
        <v>0.58130099999999996</v>
      </c>
      <c r="X66" s="319">
        <f>[3]Eier!$V48</f>
        <v>0.40800900000000001</v>
      </c>
      <c r="Y66" s="319" t="str">
        <f>[3]Eier!$X48</f>
        <v>-</v>
      </c>
      <c r="Z66" s="283"/>
      <c r="AA66" s="283">
        <f>[3]Eier!$U48</f>
        <v>0.95992200000000005</v>
      </c>
      <c r="AB66" s="283">
        <f>[3]Eier!$Z48</f>
        <v>0.71128100000000005</v>
      </c>
      <c r="AC66" s="283">
        <f>[3]Eier!$Y48</f>
        <v>0.62942600000000004</v>
      </c>
      <c r="AD66" s="283" t="str">
        <f>[3]Eier!$AA48</f>
        <v>-</v>
      </c>
      <c r="AE66" s="217"/>
      <c r="AF66" s="319" t="str">
        <f>[3]Eier!AF48</f>
        <v>-</v>
      </c>
      <c r="AG66" s="283"/>
      <c r="AH66" s="283"/>
      <c r="AI66" s="450" t="str">
        <f>'Gemüse Daten'!CZ64</f>
        <v>5 W 36-40/20</v>
      </c>
      <c r="AJ66" s="545" t="str">
        <f>[3]Eier!AG48</f>
        <v>-</v>
      </c>
      <c r="AK66" s="545" t="str">
        <f>[3]Eier!AH48</f>
        <v>-</v>
      </c>
      <c r="AL66" s="545" t="str">
        <f>[3]Eier!AI48</f>
        <v>-</v>
      </c>
    </row>
    <row r="67" spans="1:38" x14ac:dyDescent="0.2">
      <c r="A67" s="250"/>
      <c r="B67" s="218">
        <f>[3]Eier!$A49</f>
        <v>44044</v>
      </c>
      <c r="C67" s="319">
        <f>[3]Eier!$B49</f>
        <v>0.2</v>
      </c>
      <c r="D67" s="319">
        <f>[3]Eier!$H49</f>
        <v>0.15</v>
      </c>
      <c r="E67" s="319">
        <f>[3]Eier!$E49</f>
        <v>0.15</v>
      </c>
      <c r="F67" s="283">
        <f>[3]Eier!$C49</f>
        <v>0.47</v>
      </c>
      <c r="G67" s="283">
        <f>[3]Eier!$I49</f>
        <v>0.24</v>
      </c>
      <c r="H67" s="283">
        <f>[3]Eier!$F49</f>
        <v>0.23</v>
      </c>
      <c r="I67" s="319">
        <f>[3]Eier!$D49</f>
        <v>0.48</v>
      </c>
      <c r="J67" s="319">
        <f>[3]Eier!$J49</f>
        <v>0.22</v>
      </c>
      <c r="K67" s="319">
        <f>[3]Eier!$G49</f>
        <v>0.21</v>
      </c>
      <c r="L67" s="283"/>
      <c r="M67" s="283">
        <f>[3]Eier!$K49</f>
        <v>0.84219999999999995</v>
      </c>
      <c r="N67" s="283">
        <f>[3]Eier!$Q49</f>
        <v>0.67186100000000004</v>
      </c>
      <c r="O67" s="283" t="str">
        <f>[3]Eier!$N49</f>
        <v>-</v>
      </c>
      <c r="P67" s="319">
        <f>[3]Eier!$L49</f>
        <v>0.82831600000000005</v>
      </c>
      <c r="Q67" s="319">
        <f>[3]Eier!$R49</f>
        <v>0.60759700000000005</v>
      </c>
      <c r="R67" s="319">
        <f>[3]Eier!$O49</f>
        <v>0.48624299999999998</v>
      </c>
      <c r="S67" s="283">
        <f>[3]Eier!$M49</f>
        <v>0.77969599999999994</v>
      </c>
      <c r="T67" s="283">
        <f>[3]Eier!$S49</f>
        <v>0.545045</v>
      </c>
      <c r="U67" s="283">
        <f>[3]Eier!$P49</f>
        <v>0.38007600000000002</v>
      </c>
      <c r="V67" s="319">
        <f>[3]Eier!$T49</f>
        <v>0.82323199999999996</v>
      </c>
      <c r="W67" s="319">
        <f>[3]Eier!$W49</f>
        <v>0.58623400000000003</v>
      </c>
      <c r="X67" s="319">
        <f>[3]Eier!$V49</f>
        <v>0.410991</v>
      </c>
      <c r="Y67" s="319" t="str">
        <f>[3]Eier!$X49</f>
        <v>-</v>
      </c>
      <c r="Z67" s="283"/>
      <c r="AA67" s="283">
        <f>[3]Eier!$U49</f>
        <v>0.96195299999999995</v>
      </c>
      <c r="AB67" s="283">
        <f>[3]Eier!$Z49</f>
        <v>0.68920499999999996</v>
      </c>
      <c r="AC67" s="283">
        <f>[3]Eier!$Y49</f>
        <v>0.57593300000000003</v>
      </c>
      <c r="AD67" s="283" t="str">
        <f>[3]Eier!$AA49</f>
        <v>-</v>
      </c>
      <c r="AE67" s="217"/>
      <c r="AF67" s="319" t="str">
        <f>[3]Eier!AF49</f>
        <v>-</v>
      </c>
      <c r="AG67" s="283"/>
      <c r="AH67" s="283"/>
      <c r="AI67" s="450" t="str">
        <f>'Gemüse Daten'!CZ65</f>
        <v>4 W 32-35/20</v>
      </c>
      <c r="AJ67" s="545" t="str">
        <f>[3]Eier!AG49</f>
        <v>-</v>
      </c>
      <c r="AK67" s="545" t="str">
        <f>[3]Eier!AH49</f>
        <v>-</v>
      </c>
      <c r="AL67" s="545" t="str">
        <f>[3]Eier!AI49</f>
        <v>-</v>
      </c>
    </row>
    <row r="68" spans="1:38" x14ac:dyDescent="0.2">
      <c r="A68" s="250"/>
      <c r="B68" s="218">
        <f>[3]Eier!$A50</f>
        <v>44013</v>
      </c>
      <c r="C68" s="319">
        <f>[3]Eier!$B50</f>
        <v>0.2</v>
      </c>
      <c r="D68" s="319">
        <f>[3]Eier!$H50</f>
        <v>0.15</v>
      </c>
      <c r="E68" s="319">
        <f>[3]Eier!$E50</f>
        <v>0.15</v>
      </c>
      <c r="F68" s="283">
        <f>[3]Eier!$C50</f>
        <v>0.47</v>
      </c>
      <c r="G68" s="283">
        <f>[3]Eier!$I50</f>
        <v>0.24</v>
      </c>
      <c r="H68" s="283">
        <f>[3]Eier!$F50</f>
        <v>0.23</v>
      </c>
      <c r="I68" s="319">
        <f>[3]Eier!$D50</f>
        <v>0.44</v>
      </c>
      <c r="J68" s="319">
        <f>[3]Eier!$J50</f>
        <v>0.22</v>
      </c>
      <c r="K68" s="319">
        <f>[3]Eier!$G50</f>
        <v>0.21</v>
      </c>
      <c r="L68" s="283"/>
      <c r="M68" s="283">
        <f>[3]Eier!$K50</f>
        <v>0.83950100000000005</v>
      </c>
      <c r="N68" s="283">
        <f>[3]Eier!$Q50</f>
        <v>0.677427</v>
      </c>
      <c r="O68" s="283" t="str">
        <f>[3]Eier!$N50</f>
        <v>-</v>
      </c>
      <c r="P68" s="319">
        <f>[3]Eier!$L50</f>
        <v>0.82308400000000004</v>
      </c>
      <c r="Q68" s="319">
        <f>[3]Eier!$R50</f>
        <v>0.61308300000000004</v>
      </c>
      <c r="R68" s="319">
        <f>[3]Eier!$O50</f>
        <v>0.48813600000000001</v>
      </c>
      <c r="S68" s="283">
        <f>[3]Eier!$M50</f>
        <v>0.77969599999999994</v>
      </c>
      <c r="T68" s="283">
        <f>[3]Eier!$S50</f>
        <v>0.54497700000000004</v>
      </c>
      <c r="U68" s="283">
        <f>[3]Eier!$P50</f>
        <v>0.38197500000000001</v>
      </c>
      <c r="V68" s="319">
        <f>[3]Eier!$T50</f>
        <v>0.81857400000000002</v>
      </c>
      <c r="W68" s="319">
        <f>[3]Eier!$W50</f>
        <v>0.591476</v>
      </c>
      <c r="X68" s="319">
        <f>[3]Eier!$V50</f>
        <v>0.40948200000000001</v>
      </c>
      <c r="Y68" s="319" t="str">
        <f>[3]Eier!$X50</f>
        <v>-</v>
      </c>
      <c r="Z68" s="283"/>
      <c r="AA68" s="283">
        <f>[3]Eier!$U50</f>
        <v>0.95788399999999996</v>
      </c>
      <c r="AB68" s="283">
        <f>[3]Eier!$Z50</f>
        <v>0.73819199999999996</v>
      </c>
      <c r="AC68" s="283">
        <f>[3]Eier!$Y50</f>
        <v>0.56762999999999997</v>
      </c>
      <c r="AD68" s="283" t="str">
        <f>[3]Eier!$AA50</f>
        <v>-</v>
      </c>
      <c r="AE68" s="217"/>
      <c r="AF68" s="319" t="str">
        <f>[3]Eier!AF50</f>
        <v>-</v>
      </c>
      <c r="AG68" s="283"/>
      <c r="AH68" s="283"/>
      <c r="AI68" s="450" t="str">
        <f>'Gemüse Daten'!CZ66</f>
        <v>4 W 28-31/20</v>
      </c>
      <c r="AJ68" s="545" t="str">
        <f>[3]Eier!AG50</f>
        <v>-</v>
      </c>
      <c r="AK68" s="545" t="str">
        <f>[3]Eier!AH50</f>
        <v>-</v>
      </c>
      <c r="AL68" s="545" t="str">
        <f>[3]Eier!AI50</f>
        <v>-</v>
      </c>
    </row>
    <row r="69" spans="1:38" x14ac:dyDescent="0.2">
      <c r="A69" s="250"/>
      <c r="B69" s="218">
        <f>[3]Eier!$A51</f>
        <v>43983</v>
      </c>
      <c r="C69" s="319">
        <f>[3]Eier!$B51</f>
        <v>0.21</v>
      </c>
      <c r="D69" s="319">
        <f>[3]Eier!$H51</f>
        <v>0.12</v>
      </c>
      <c r="E69" s="319">
        <f>[3]Eier!$E51</f>
        <v>0.13</v>
      </c>
      <c r="F69" s="283">
        <f>[3]Eier!$C51</f>
        <v>0.47</v>
      </c>
      <c r="G69" s="283">
        <f>[3]Eier!$I51</f>
        <v>0.24</v>
      </c>
      <c r="H69" s="283">
        <f>[3]Eier!$F51</f>
        <v>0.23</v>
      </c>
      <c r="I69" s="319">
        <f>[3]Eier!$D51</f>
        <v>0.45</v>
      </c>
      <c r="J69" s="319">
        <f>[3]Eier!$J51</f>
        <v>0.22</v>
      </c>
      <c r="K69" s="319">
        <f>[3]Eier!$G51</f>
        <v>0.22</v>
      </c>
      <c r="L69" s="283"/>
      <c r="M69" s="283">
        <f>[3]Eier!$K51</f>
        <v>0.84035899999999997</v>
      </c>
      <c r="N69" s="283">
        <f>[3]Eier!$Q51</f>
        <v>0.66593199999999997</v>
      </c>
      <c r="O69" s="283" t="str">
        <f>[3]Eier!$N51</f>
        <v>-</v>
      </c>
      <c r="P69" s="319">
        <f>[3]Eier!$L51</f>
        <v>0.82146600000000003</v>
      </c>
      <c r="Q69" s="319">
        <f>[3]Eier!$R51</f>
        <v>0.59358699999999998</v>
      </c>
      <c r="R69" s="319">
        <f>[3]Eier!$O51</f>
        <v>0.479352</v>
      </c>
      <c r="S69" s="283">
        <f>[3]Eier!$M51</f>
        <v>0.78469100000000003</v>
      </c>
      <c r="T69" s="283">
        <f>[3]Eier!$S51</f>
        <v>0.53608199999999995</v>
      </c>
      <c r="U69" s="283">
        <f>[3]Eier!$P51</f>
        <v>0.38120100000000001</v>
      </c>
      <c r="V69" s="319">
        <f>[3]Eier!$T51</f>
        <v>0.82024399999999997</v>
      </c>
      <c r="W69" s="319">
        <f>[3]Eier!$W51</f>
        <v>0.57569700000000001</v>
      </c>
      <c r="X69" s="319">
        <f>[3]Eier!$V51</f>
        <v>0.40570299999999998</v>
      </c>
      <c r="Y69" s="319" t="str">
        <f>[3]Eier!$X51</f>
        <v>-</v>
      </c>
      <c r="Z69" s="283"/>
      <c r="AA69" s="283">
        <f>[3]Eier!$U51</f>
        <v>0.96101199999999998</v>
      </c>
      <c r="AB69" s="283">
        <f>[3]Eier!$Z51</f>
        <v>0.65865899999999999</v>
      </c>
      <c r="AC69" s="283">
        <f>[3]Eier!$Y51</f>
        <v>0.59176700000000004</v>
      </c>
      <c r="AD69" s="283" t="str">
        <f>[3]Eier!$AA51</f>
        <v>-</v>
      </c>
      <c r="AE69" s="217"/>
      <c r="AF69" s="319" t="str">
        <f>[3]Eier!AF51</f>
        <v>-</v>
      </c>
      <c r="AG69" s="283"/>
      <c r="AH69" s="283"/>
      <c r="AI69" s="450" t="str">
        <f>'Gemüse Daten'!CZ67</f>
        <v>5 W 23-27/20</v>
      </c>
      <c r="AJ69" s="545" t="str">
        <f>[3]Eier!AG51</f>
        <v>-</v>
      </c>
      <c r="AK69" s="545" t="str">
        <f>[3]Eier!AH51</f>
        <v>-</v>
      </c>
      <c r="AL69" s="545" t="str">
        <f>[3]Eier!AI51</f>
        <v>-</v>
      </c>
    </row>
    <row r="70" spans="1:38" x14ac:dyDescent="0.2">
      <c r="A70" s="250"/>
      <c r="B70" s="218">
        <f>[3]Eier!$A52</f>
        <v>43952</v>
      </c>
      <c r="C70" s="319">
        <f>[3]Eier!$B52</f>
        <v>0.2</v>
      </c>
      <c r="D70" s="319">
        <f>[3]Eier!$H52</f>
        <v>0.15</v>
      </c>
      <c r="E70" s="319">
        <f>[3]Eier!$E52</f>
        <v>0.15</v>
      </c>
      <c r="F70" s="283">
        <f>[3]Eier!$C52</f>
        <v>0.47</v>
      </c>
      <c r="G70" s="283">
        <f>[3]Eier!$I52</f>
        <v>0.24</v>
      </c>
      <c r="H70" s="283">
        <f>[3]Eier!$F52</f>
        <v>0.23</v>
      </c>
      <c r="I70" s="319">
        <f>[3]Eier!$D52</f>
        <v>0.48</v>
      </c>
      <c r="J70" s="319">
        <f>[3]Eier!$J52</f>
        <v>0.23</v>
      </c>
      <c r="K70" s="319">
        <f>[3]Eier!$G52</f>
        <v>0.22</v>
      </c>
      <c r="L70" s="283"/>
      <c r="M70" s="283">
        <f>[3]Eier!$K52</f>
        <v>0.84748999999999997</v>
      </c>
      <c r="N70" s="283">
        <f>[3]Eier!$Q52</f>
        <v>0.67221200000000003</v>
      </c>
      <c r="O70" s="283" t="str">
        <f>[3]Eier!$N52</f>
        <v>-</v>
      </c>
      <c r="P70" s="319">
        <f>[3]Eier!$L52</f>
        <v>0.83084800000000003</v>
      </c>
      <c r="Q70" s="319">
        <f>[3]Eier!$R52</f>
        <v>0.60711000000000004</v>
      </c>
      <c r="R70" s="319">
        <f>[3]Eier!$O52</f>
        <v>0.48566300000000001</v>
      </c>
      <c r="S70" s="283">
        <f>[3]Eier!$M52</f>
        <v>0.77969599999999994</v>
      </c>
      <c r="T70" s="283">
        <f>[3]Eier!$S52</f>
        <v>0.54397899999999999</v>
      </c>
      <c r="U70" s="283">
        <f>[3]Eier!$P52</f>
        <v>0.38074999999999998</v>
      </c>
      <c r="V70" s="319">
        <f>[3]Eier!$T52</f>
        <v>0.82674999999999998</v>
      </c>
      <c r="W70" s="319">
        <f>[3]Eier!$W52</f>
        <v>0.58613000000000004</v>
      </c>
      <c r="X70" s="319">
        <f>[3]Eier!$V52</f>
        <v>0.40804200000000002</v>
      </c>
      <c r="Y70" s="319" t="str">
        <f>[3]Eier!$X52</f>
        <v>-</v>
      </c>
      <c r="Z70" s="283"/>
      <c r="AA70" s="283">
        <f>[3]Eier!$U52</f>
        <v>0.961897</v>
      </c>
      <c r="AB70" s="283">
        <f>[3]Eier!$Z52</f>
        <v>0.74003699999999994</v>
      </c>
      <c r="AC70" s="283">
        <f>[3]Eier!$Y52</f>
        <v>0.60391399999999995</v>
      </c>
      <c r="AD70" s="283" t="str">
        <f>[3]Eier!$AA52</f>
        <v>-</v>
      </c>
      <c r="AE70" s="217"/>
      <c r="AF70" s="319" t="str">
        <f>[3]Eier!AF52</f>
        <v>-</v>
      </c>
      <c r="AG70" s="283"/>
      <c r="AH70" s="283"/>
      <c r="AI70" s="450" t="str">
        <f>'Gemüse Daten'!CZ68</f>
        <v>4 W 19-22/20</v>
      </c>
      <c r="AJ70" s="545" t="str">
        <f>[3]Eier!AG52</f>
        <v>-</v>
      </c>
      <c r="AK70" s="545" t="str">
        <f>[3]Eier!AH52</f>
        <v>-</v>
      </c>
      <c r="AL70" s="545" t="str">
        <f>[3]Eier!AI52</f>
        <v>-</v>
      </c>
    </row>
    <row r="71" spans="1:38" x14ac:dyDescent="0.2">
      <c r="A71" s="250"/>
      <c r="B71" s="218">
        <f>[3]Eier!$A53</f>
        <v>43922</v>
      </c>
      <c r="C71" s="319">
        <f>[3]Eier!$B53</f>
        <v>0.19</v>
      </c>
      <c r="D71" s="319">
        <f>[3]Eier!$H53</f>
        <v>0.16</v>
      </c>
      <c r="E71" s="319">
        <f>[3]Eier!$E53</f>
        <v>0.16</v>
      </c>
      <c r="F71" s="283">
        <f>[3]Eier!$C53</f>
        <v>0.47</v>
      </c>
      <c r="G71" s="283">
        <f>[3]Eier!$I53</f>
        <v>0.24</v>
      </c>
      <c r="H71" s="283">
        <f>[3]Eier!$F53</f>
        <v>0.23</v>
      </c>
      <c r="I71" s="319">
        <f>[3]Eier!$D53</f>
        <v>0.45</v>
      </c>
      <c r="J71" s="319">
        <f>[3]Eier!$J53</f>
        <v>0.23</v>
      </c>
      <c r="K71" s="319">
        <f>[3]Eier!$G53</f>
        <v>0.22</v>
      </c>
      <c r="L71" s="283"/>
      <c r="M71" s="283">
        <f>[3]Eier!$K53</f>
        <v>0.841723</v>
      </c>
      <c r="N71" s="283">
        <f>[3]Eier!$Q53</f>
        <v>0.66812199999999999</v>
      </c>
      <c r="O71" s="283" t="str">
        <f>[3]Eier!$N53</f>
        <v>-</v>
      </c>
      <c r="P71" s="319">
        <f>[3]Eier!$L53</f>
        <v>0.84350099999999995</v>
      </c>
      <c r="Q71" s="319">
        <f>[3]Eier!$R53</f>
        <v>0.611595</v>
      </c>
      <c r="R71" s="319">
        <f>[3]Eier!$O53</f>
        <v>0.47984199999999999</v>
      </c>
      <c r="S71" s="283">
        <f>[3]Eier!$M53</f>
        <v>0.78467100000000001</v>
      </c>
      <c r="T71" s="283">
        <f>[3]Eier!$S53</f>
        <v>0.54691400000000001</v>
      </c>
      <c r="U71" s="283">
        <f>[3]Eier!$P53</f>
        <v>0.38187199999999999</v>
      </c>
      <c r="V71" s="319">
        <f>[3]Eier!$T53</f>
        <v>0.83530099999999996</v>
      </c>
      <c r="W71" s="319">
        <f>[3]Eier!$W53</f>
        <v>0.59267400000000003</v>
      </c>
      <c r="X71" s="319">
        <f>[3]Eier!$V53</f>
        <v>0.40552199999999999</v>
      </c>
      <c r="Y71" s="319" t="str">
        <f>[3]Eier!$X53</f>
        <v>-</v>
      </c>
      <c r="Z71" s="283"/>
      <c r="AA71" s="283">
        <f>[3]Eier!$U53</f>
        <v>0.96960599999999997</v>
      </c>
      <c r="AB71" s="283">
        <f>[3]Eier!$Z53</f>
        <v>0.73807</v>
      </c>
      <c r="AC71" s="283">
        <f>[3]Eier!$Y53</f>
        <v>0.61380100000000004</v>
      </c>
      <c r="AD71" s="283" t="str">
        <f>[3]Eier!$AA53</f>
        <v>-</v>
      </c>
      <c r="AE71" s="217"/>
      <c r="AF71" s="319" t="str">
        <f>[3]Eier!AF53</f>
        <v>-</v>
      </c>
      <c r="AG71" s="283"/>
      <c r="AH71" s="283"/>
      <c r="AI71" s="450" t="str">
        <f>'Gemüse Daten'!CZ69</f>
        <v>4 W 15-18/20</v>
      </c>
      <c r="AJ71" s="545" t="str">
        <f>[3]Eier!AG53</f>
        <v>-</v>
      </c>
      <c r="AK71" s="545" t="str">
        <f>[3]Eier!AH53</f>
        <v>-</v>
      </c>
      <c r="AL71" s="545" t="str">
        <f>[3]Eier!AI53</f>
        <v>-</v>
      </c>
    </row>
    <row r="72" spans="1:38" x14ac:dyDescent="0.2">
      <c r="A72" s="250"/>
      <c r="B72" s="218">
        <f>[3]Eier!$A54</f>
        <v>43891</v>
      </c>
      <c r="C72" s="319">
        <f>[3]Eier!$B54</f>
        <v>0.19</v>
      </c>
      <c r="D72" s="319">
        <f>[3]Eier!$H54</f>
        <v>0.14000000000000001</v>
      </c>
      <c r="E72" s="319">
        <f>[3]Eier!$E54</f>
        <v>0.16</v>
      </c>
      <c r="F72" s="283">
        <f>[3]Eier!$C54</f>
        <v>0.47</v>
      </c>
      <c r="G72" s="283">
        <f>[3]Eier!$I54</f>
        <v>0.24</v>
      </c>
      <c r="H72" s="283">
        <f>[3]Eier!$F54</f>
        <v>0.23</v>
      </c>
      <c r="I72" s="319">
        <f>[3]Eier!$D54</f>
        <v>0.48</v>
      </c>
      <c r="J72" s="319">
        <f>[3]Eier!$J54</f>
        <v>0.23</v>
      </c>
      <c r="K72" s="319">
        <f>[3]Eier!$G54</f>
        <v>0.22</v>
      </c>
      <c r="L72" s="283"/>
      <c r="M72" s="283">
        <f>[3]Eier!$K54</f>
        <v>0.84104199999999996</v>
      </c>
      <c r="N72" s="283">
        <f>[3]Eier!$Q54</f>
        <v>0.66994100000000001</v>
      </c>
      <c r="O72" s="283" t="str">
        <f>[3]Eier!$N54</f>
        <v>-</v>
      </c>
      <c r="P72" s="319">
        <f>[3]Eier!$L54</f>
        <v>0.839283</v>
      </c>
      <c r="Q72" s="319">
        <f>[3]Eier!$R54</f>
        <v>0.612541</v>
      </c>
      <c r="R72" s="319">
        <f>[3]Eier!$O54</f>
        <v>0.48744799999999999</v>
      </c>
      <c r="S72" s="283">
        <f>[3]Eier!$M54</f>
        <v>0.77966400000000002</v>
      </c>
      <c r="T72" s="283">
        <f>[3]Eier!$S54</f>
        <v>0.54735400000000001</v>
      </c>
      <c r="U72" s="283">
        <f>[3]Eier!$P54</f>
        <v>0.382407</v>
      </c>
      <c r="V72" s="319">
        <f>[3]Eier!$T54</f>
        <v>0.83080600000000004</v>
      </c>
      <c r="W72" s="319">
        <f>[3]Eier!$W54</f>
        <v>0.588565</v>
      </c>
      <c r="X72" s="319">
        <f>[3]Eier!$V54</f>
        <v>0.40557500000000002</v>
      </c>
      <c r="Y72" s="319" t="str">
        <f>[3]Eier!$X54</f>
        <v>-</v>
      </c>
      <c r="Z72" s="283"/>
      <c r="AA72" s="283">
        <f>[3]Eier!$U54</f>
        <v>0.96262499999999995</v>
      </c>
      <c r="AB72" s="283">
        <f>[3]Eier!$Z54</f>
        <v>0.71783200000000003</v>
      </c>
      <c r="AC72" s="283">
        <f>[3]Eier!$Y54</f>
        <v>0.59348999999999996</v>
      </c>
      <c r="AD72" s="283" t="str">
        <f>[3]Eier!$AA54</f>
        <v>-</v>
      </c>
      <c r="AE72" s="217"/>
      <c r="AF72" s="319" t="str">
        <f>[3]Eier!AF54</f>
        <v>-</v>
      </c>
      <c r="AG72" s="283"/>
      <c r="AH72" s="283"/>
      <c r="AI72" s="450" t="str">
        <f>'Gemüse Daten'!CZ70</f>
        <v>5 W 10-14/20</v>
      </c>
      <c r="AJ72" s="545" t="str">
        <f>[3]Eier!AG54</f>
        <v>-</v>
      </c>
      <c r="AK72" s="545" t="str">
        <f>[3]Eier!AH54</f>
        <v>-</v>
      </c>
      <c r="AL72" s="545" t="str">
        <f>[3]Eier!AI54</f>
        <v>-</v>
      </c>
    </row>
    <row r="73" spans="1:38" x14ac:dyDescent="0.2">
      <c r="A73" s="250"/>
      <c r="B73" s="218">
        <f>[3]Eier!$A55</f>
        <v>43862</v>
      </c>
      <c r="C73" s="319">
        <f>[3]Eier!$B55</f>
        <v>0.2</v>
      </c>
      <c r="D73" s="319">
        <f>[3]Eier!$H55</f>
        <v>0.14000000000000001</v>
      </c>
      <c r="E73" s="319">
        <f>[3]Eier!$E55</f>
        <v>0.15</v>
      </c>
      <c r="F73" s="283">
        <f>[3]Eier!$C55</f>
        <v>0.47</v>
      </c>
      <c r="G73" s="283">
        <f>[3]Eier!$I55</f>
        <v>0.24</v>
      </c>
      <c r="H73" s="283">
        <f>[3]Eier!$F55</f>
        <v>0.23</v>
      </c>
      <c r="I73" s="319">
        <f>[3]Eier!$D55</f>
        <v>0.44</v>
      </c>
      <c r="J73" s="319">
        <f>[3]Eier!$J55</f>
        <v>0.23</v>
      </c>
      <c r="K73" s="319">
        <f>[3]Eier!$G55</f>
        <v>0.21</v>
      </c>
      <c r="L73" s="283"/>
      <c r="M73" s="283">
        <f>[3]Eier!$K55</f>
        <v>0.84115600000000001</v>
      </c>
      <c r="N73" s="283">
        <f>[3]Eier!$Q55</f>
        <v>0.67185300000000003</v>
      </c>
      <c r="O73" s="283" t="str">
        <f>[3]Eier!$N55</f>
        <v>-</v>
      </c>
      <c r="P73" s="319">
        <f>[3]Eier!$L55</f>
        <v>0.83922300000000005</v>
      </c>
      <c r="Q73" s="319">
        <f>[3]Eier!$R55</f>
        <v>0.61509999999999998</v>
      </c>
      <c r="R73" s="319">
        <f>[3]Eier!$O55</f>
        <v>0.485848</v>
      </c>
      <c r="S73" s="283">
        <f>[3]Eier!$M55</f>
        <v>0.77966400000000002</v>
      </c>
      <c r="T73" s="283">
        <f>[3]Eier!$S55</f>
        <v>0.54620199999999997</v>
      </c>
      <c r="U73" s="283">
        <f>[3]Eier!$P55</f>
        <v>0.359545</v>
      </c>
      <c r="V73" s="319">
        <f>[3]Eier!$T55</f>
        <v>0.83086800000000005</v>
      </c>
      <c r="W73" s="319">
        <f>[3]Eier!$W55</f>
        <v>0.58953999999999995</v>
      </c>
      <c r="X73" s="319">
        <f>[3]Eier!$V55</f>
        <v>0.38829799999999998</v>
      </c>
      <c r="Y73" s="319" t="str">
        <f>[3]Eier!$X55</f>
        <v>-</v>
      </c>
      <c r="Z73" s="283"/>
      <c r="AA73" s="283">
        <f>[3]Eier!$U55</f>
        <v>0.96125899999999997</v>
      </c>
      <c r="AB73" s="283">
        <f>[3]Eier!$Z55</f>
        <v>0.72815799999999997</v>
      </c>
      <c r="AC73" s="283">
        <f>[3]Eier!$Y55</f>
        <v>0.59713799999999995</v>
      </c>
      <c r="AD73" s="283" t="str">
        <f>[3]Eier!$AA55</f>
        <v>-</v>
      </c>
      <c r="AE73" s="217"/>
      <c r="AF73" s="319" t="str">
        <f>[3]Eier!AF55</f>
        <v>-</v>
      </c>
      <c r="AG73" s="283"/>
      <c r="AH73" s="283"/>
      <c r="AI73" s="450" t="str">
        <f>'Gemüse Daten'!CZ71</f>
        <v>4 W 06-09/20</v>
      </c>
      <c r="AJ73" s="545" t="str">
        <f>[3]Eier!AG55</f>
        <v>-</v>
      </c>
      <c r="AK73" s="545" t="str">
        <f>[3]Eier!AH55</f>
        <v>-</v>
      </c>
      <c r="AL73" s="545" t="str">
        <f>[3]Eier!AI55</f>
        <v>-</v>
      </c>
    </row>
    <row r="74" spans="1:38" x14ac:dyDescent="0.2">
      <c r="A74" s="250"/>
      <c r="B74" s="218">
        <f>[3]Eier!$A56</f>
        <v>43831</v>
      </c>
      <c r="C74" s="319">
        <f>[3]Eier!$B56</f>
        <v>0.19</v>
      </c>
      <c r="D74" s="319">
        <f>[3]Eier!$H56</f>
        <v>0.16</v>
      </c>
      <c r="E74" s="319">
        <f>[3]Eier!$E56</f>
        <v>0.15</v>
      </c>
      <c r="F74" s="283">
        <f>[3]Eier!$C56</f>
        <v>0.47</v>
      </c>
      <c r="G74" s="283">
        <f>[3]Eier!$I56</f>
        <v>0.25</v>
      </c>
      <c r="H74" s="283">
        <f>[3]Eier!$F56</f>
        <v>0.23</v>
      </c>
      <c r="I74" s="319">
        <f>[3]Eier!$D56</f>
        <v>0.48</v>
      </c>
      <c r="J74" s="319">
        <f>[3]Eier!$J56</f>
        <v>0.24</v>
      </c>
      <c r="K74" s="319">
        <f>[3]Eier!$G56</f>
        <v>0.22</v>
      </c>
      <c r="L74" s="283"/>
      <c r="M74" s="283">
        <f>[3]Eier!$K56</f>
        <v>0.84094599999999997</v>
      </c>
      <c r="N74" s="283">
        <f>[3]Eier!$Q56</f>
        <v>0.67220199999999997</v>
      </c>
      <c r="O74" s="283" t="str">
        <f>[3]Eier!$N56</f>
        <v>-</v>
      </c>
      <c r="P74" s="319">
        <f>[3]Eier!$L56</f>
        <v>0.8289843122367957</v>
      </c>
      <c r="Q74" s="319">
        <f>[3]Eier!$R56</f>
        <v>0.61358999999999997</v>
      </c>
      <c r="R74" s="319">
        <f>[3]Eier!$O56</f>
        <v>0.48712699999999998</v>
      </c>
      <c r="S74" s="283">
        <f>[3]Eier!$M56</f>
        <v>0.77817018818861106</v>
      </c>
      <c r="T74" s="283">
        <f>[3]Eier!$S56</f>
        <v>0.55331600000000003</v>
      </c>
      <c r="U74" s="283">
        <f>[3]Eier!$P56</f>
        <v>0.381162</v>
      </c>
      <c r="V74" s="319">
        <f>[3]Eier!$T56</f>
        <v>0.82679199999999997</v>
      </c>
      <c r="W74" s="319">
        <f>[3]Eier!$W56</f>
        <v>0.59301700000000002</v>
      </c>
      <c r="X74" s="319">
        <f>[3]Eier!$V56</f>
        <v>0.40815299999999999</v>
      </c>
      <c r="Y74" s="319" t="str">
        <f>[3]Eier!$X56</f>
        <v>-</v>
      </c>
      <c r="Z74" s="283"/>
      <c r="AA74" s="283">
        <f>[3]Eier!$U56</f>
        <v>0.961009</v>
      </c>
      <c r="AB74" s="283">
        <f>[3]Eier!$Z56</f>
        <v>0.73470000000000002</v>
      </c>
      <c r="AC74" s="283">
        <f>[3]Eier!$Y56</f>
        <v>0.59713799999999995</v>
      </c>
      <c r="AD74" s="283" t="str">
        <f>[3]Eier!$AA56</f>
        <v>-</v>
      </c>
      <c r="AE74" s="217"/>
      <c r="AF74" s="319" t="str">
        <f>[3]Eier!AF56</f>
        <v>-</v>
      </c>
      <c r="AG74" s="283"/>
      <c r="AH74" s="283"/>
      <c r="AI74" s="450" t="str">
        <f>'Gemüse Daten'!CZ72</f>
        <v>4 W 02-05/20</v>
      </c>
      <c r="AJ74" s="545" t="str">
        <f>[3]Eier!AG56</f>
        <v>-</v>
      </c>
      <c r="AK74" s="545" t="str">
        <f>[3]Eier!AH56</f>
        <v>-</v>
      </c>
      <c r="AL74" s="545" t="str">
        <f>[3]Eier!AI56</f>
        <v>-</v>
      </c>
    </row>
    <row r="75" spans="1:38" x14ac:dyDescent="0.2">
      <c r="A75" s="250"/>
      <c r="B75" s="218">
        <f>[3]Eier!$A57</f>
        <v>43800</v>
      </c>
      <c r="C75" s="319">
        <f>[3]Eier!$B57</f>
        <v>0.18</v>
      </c>
      <c r="D75" s="319">
        <f>[3]Eier!$H57</f>
        <v>0.14000000000000001</v>
      </c>
      <c r="E75" s="319">
        <f>[3]Eier!$E57</f>
        <v>0.15</v>
      </c>
      <c r="F75" s="283">
        <f>[3]Eier!$C57</f>
        <v>0.47</v>
      </c>
      <c r="G75" s="283">
        <f>[3]Eier!$I57</f>
        <v>0.25</v>
      </c>
      <c r="H75" s="283">
        <f>[3]Eier!$F57</f>
        <v>0.24</v>
      </c>
      <c r="I75" s="319">
        <f>[3]Eier!$D57</f>
        <v>0.48</v>
      </c>
      <c r="J75" s="319">
        <f>[3]Eier!$J57</f>
        <v>0.23</v>
      </c>
      <c r="K75" s="319">
        <f>[3]Eier!$G57</f>
        <v>0.22</v>
      </c>
      <c r="L75" s="283"/>
      <c r="M75" s="283" t="str">
        <f>[3]Eier!$K57</f>
        <v>-</v>
      </c>
      <c r="N75" s="283" t="str">
        <f>[3]Eier!$Q57</f>
        <v>-</v>
      </c>
      <c r="O75" s="283" t="str">
        <f>[3]Eier!$N57</f>
        <v>-</v>
      </c>
      <c r="P75" s="319" t="str">
        <f>[3]Eier!$L57</f>
        <v>-</v>
      </c>
      <c r="Q75" s="319" t="str">
        <f>[3]Eier!$R57</f>
        <v>-</v>
      </c>
      <c r="R75" s="319" t="str">
        <f>[3]Eier!$O57</f>
        <v>-</v>
      </c>
      <c r="S75" s="283" t="str">
        <f>[3]Eier!$M57</f>
        <v>-</v>
      </c>
      <c r="T75" s="283" t="str">
        <f>[3]Eier!$S57</f>
        <v>-</v>
      </c>
      <c r="U75" s="283" t="str">
        <f>[3]Eier!$P57</f>
        <v>-</v>
      </c>
      <c r="V75" s="319" t="str">
        <f>[3]Eier!$T57</f>
        <v>-</v>
      </c>
      <c r="W75" s="319" t="str">
        <f>[3]Eier!$W57</f>
        <v>-</v>
      </c>
      <c r="X75" s="319" t="str">
        <f>[3]Eier!$V57</f>
        <v>-</v>
      </c>
      <c r="Y75" s="319" t="str">
        <f>[3]Eier!$X57</f>
        <v>-</v>
      </c>
      <c r="Z75" s="283"/>
      <c r="AA75" s="283" t="str">
        <f>[3]Eier!$U57</f>
        <v>-</v>
      </c>
      <c r="AB75" s="283" t="str">
        <f>[3]Eier!$Z57</f>
        <v>-</v>
      </c>
      <c r="AC75" s="283" t="str">
        <f>[3]Eier!$Y57</f>
        <v>-</v>
      </c>
      <c r="AD75" s="283" t="str">
        <f>[3]Eier!$AA57</f>
        <v>-</v>
      </c>
      <c r="AE75" s="217"/>
      <c r="AF75" s="319" t="str">
        <f>[3]Eier!AF57</f>
        <v>-</v>
      </c>
      <c r="AG75" s="283"/>
      <c r="AH75" s="283"/>
      <c r="AI75" s="450" t="str">
        <f>'Gemüse Daten'!CZ73</f>
        <v>5 W 49-01/20</v>
      </c>
      <c r="AJ75" s="545" t="str">
        <f>[3]Eier!AG57</f>
        <v>-</v>
      </c>
      <c r="AK75" s="545" t="str">
        <f>[3]Eier!AH57</f>
        <v>-</v>
      </c>
      <c r="AL75" s="545" t="str">
        <f>[3]Eier!AI57</f>
        <v>-</v>
      </c>
    </row>
    <row r="76" spans="1:38" x14ac:dyDescent="0.2">
      <c r="A76" s="250"/>
      <c r="B76" s="218">
        <f>[3]Eier!$A58</f>
        <v>43770</v>
      </c>
      <c r="C76" s="319">
        <f>[3]Eier!$B58</f>
        <v>0.19</v>
      </c>
      <c r="D76" s="319">
        <f>[3]Eier!$H58</f>
        <v>0.14000000000000001</v>
      </c>
      <c r="E76" s="319">
        <f>[3]Eier!$E58</f>
        <v>0.15</v>
      </c>
      <c r="F76" s="283">
        <f>[3]Eier!$C58</f>
        <v>0.47</v>
      </c>
      <c r="G76" s="283">
        <f>[3]Eier!$I58</f>
        <v>0.25</v>
      </c>
      <c r="H76" s="283">
        <f>[3]Eier!$F58</f>
        <v>0.24</v>
      </c>
      <c r="I76" s="319">
        <f>[3]Eier!$D58</f>
        <v>0.45</v>
      </c>
      <c r="J76" s="319">
        <f>[3]Eier!$J58</f>
        <v>0.22</v>
      </c>
      <c r="K76" s="319">
        <f>[3]Eier!$G58</f>
        <v>0.21</v>
      </c>
      <c r="L76" s="283"/>
      <c r="M76" s="283" t="str">
        <f>[3]Eier!$K58</f>
        <v>-</v>
      </c>
      <c r="N76" s="283" t="str">
        <f>[3]Eier!$Q58</f>
        <v>-</v>
      </c>
      <c r="O76" s="283" t="str">
        <f>[3]Eier!$N58</f>
        <v>-</v>
      </c>
      <c r="P76" s="319" t="str">
        <f>[3]Eier!$L58</f>
        <v>-</v>
      </c>
      <c r="Q76" s="319" t="str">
        <f>[3]Eier!$R58</f>
        <v>-</v>
      </c>
      <c r="R76" s="319" t="str">
        <f>[3]Eier!$O58</f>
        <v>-</v>
      </c>
      <c r="S76" s="283" t="str">
        <f>[3]Eier!$M58</f>
        <v>-</v>
      </c>
      <c r="T76" s="283" t="str">
        <f>[3]Eier!$S58</f>
        <v>-</v>
      </c>
      <c r="U76" s="283" t="str">
        <f>[3]Eier!$P58</f>
        <v>-</v>
      </c>
      <c r="V76" s="319" t="str">
        <f>[3]Eier!$T58</f>
        <v>-</v>
      </c>
      <c r="W76" s="319" t="str">
        <f>[3]Eier!$W58</f>
        <v>-</v>
      </c>
      <c r="X76" s="319" t="str">
        <f>[3]Eier!$V58</f>
        <v>-</v>
      </c>
      <c r="Y76" s="319" t="str">
        <f>[3]Eier!$X58</f>
        <v>-</v>
      </c>
      <c r="Z76" s="283"/>
      <c r="AA76" s="283" t="str">
        <f>[3]Eier!$U58</f>
        <v>-</v>
      </c>
      <c r="AB76" s="283" t="str">
        <f>[3]Eier!$Z58</f>
        <v>-</v>
      </c>
      <c r="AC76" s="283" t="str">
        <f>[3]Eier!$Y58</f>
        <v>-</v>
      </c>
      <c r="AD76" s="283" t="str">
        <f>[3]Eier!$AA58</f>
        <v>-</v>
      </c>
      <c r="AE76" s="217"/>
      <c r="AF76" s="319" t="str">
        <f>[3]Eier!AF58</f>
        <v>-</v>
      </c>
      <c r="AG76" s="283"/>
      <c r="AH76" s="283"/>
      <c r="AI76" s="450" t="str">
        <f>'Gemüse Daten'!CZ74</f>
        <v>4 W 45-48/19</v>
      </c>
      <c r="AJ76" s="545" t="str">
        <f>[3]Eier!AG58</f>
        <v>-</v>
      </c>
      <c r="AK76" s="545" t="str">
        <f>[3]Eier!AH58</f>
        <v>-</v>
      </c>
      <c r="AL76" s="545" t="str">
        <f>[3]Eier!AI58</f>
        <v>-</v>
      </c>
    </row>
    <row r="77" spans="1:38" x14ac:dyDescent="0.2">
      <c r="A77" s="250"/>
      <c r="B77" s="218">
        <f>[3]Eier!$A59</f>
        <v>43739</v>
      </c>
      <c r="C77" s="319">
        <f>[3]Eier!$B59</f>
        <v>0.19</v>
      </c>
      <c r="D77" s="319">
        <f>[3]Eier!$H59</f>
        <v>0.14000000000000001</v>
      </c>
      <c r="E77" s="319">
        <f>[3]Eier!$E59</f>
        <v>0.15</v>
      </c>
      <c r="F77" s="283">
        <f>[3]Eier!$C59</f>
        <v>0.47</v>
      </c>
      <c r="G77" s="283">
        <f>[3]Eier!$I59</f>
        <v>0.25</v>
      </c>
      <c r="H77" s="283">
        <f>[3]Eier!$F59</f>
        <v>0.24</v>
      </c>
      <c r="I77" s="319">
        <f>[3]Eier!$D59</f>
        <v>0.47</v>
      </c>
      <c r="J77" s="319">
        <f>[3]Eier!$J59</f>
        <v>0.22</v>
      </c>
      <c r="K77" s="319">
        <f>[3]Eier!$G59</f>
        <v>0.21</v>
      </c>
      <c r="L77" s="283"/>
      <c r="M77" s="283" t="str">
        <f>[3]Eier!$K59</f>
        <v>-</v>
      </c>
      <c r="N77" s="283" t="str">
        <f>[3]Eier!$Q59</f>
        <v>-</v>
      </c>
      <c r="O77" s="283" t="str">
        <f>[3]Eier!$N59</f>
        <v>-</v>
      </c>
      <c r="P77" s="319" t="str">
        <f>[3]Eier!$L59</f>
        <v>-</v>
      </c>
      <c r="Q77" s="319" t="str">
        <f>[3]Eier!$R59</f>
        <v>-</v>
      </c>
      <c r="R77" s="319" t="str">
        <f>[3]Eier!$O59</f>
        <v>-</v>
      </c>
      <c r="S77" s="283" t="str">
        <f>[3]Eier!$M59</f>
        <v>-</v>
      </c>
      <c r="T77" s="283" t="str">
        <f>[3]Eier!$S59</f>
        <v>-</v>
      </c>
      <c r="U77" s="283" t="str">
        <f>[3]Eier!$P59</f>
        <v>-</v>
      </c>
      <c r="V77" s="319" t="str">
        <f>[3]Eier!$T59</f>
        <v>-</v>
      </c>
      <c r="W77" s="319" t="str">
        <f>[3]Eier!$W59</f>
        <v>-</v>
      </c>
      <c r="X77" s="319" t="str">
        <f>[3]Eier!$V59</f>
        <v>-</v>
      </c>
      <c r="Y77" s="319" t="str">
        <f>[3]Eier!$X59</f>
        <v>-</v>
      </c>
      <c r="Z77" s="283"/>
      <c r="AA77" s="283" t="str">
        <f>[3]Eier!$U59</f>
        <v>-</v>
      </c>
      <c r="AB77" s="283" t="str">
        <f>[3]Eier!$Z59</f>
        <v>-</v>
      </c>
      <c r="AC77" s="283" t="str">
        <f>[3]Eier!$Y59</f>
        <v>-</v>
      </c>
      <c r="AD77" s="283" t="str">
        <f>[3]Eier!$AA59</f>
        <v>-</v>
      </c>
      <c r="AE77" s="217"/>
      <c r="AF77" s="319" t="str">
        <f>[3]Eier!AF59</f>
        <v>-</v>
      </c>
      <c r="AG77" s="283"/>
      <c r="AH77" s="283"/>
      <c r="AI77" s="450" t="str">
        <f>'Gemüse Daten'!CZ75</f>
        <v>4 W 41-44/19</v>
      </c>
      <c r="AJ77" s="545" t="str">
        <f>[3]Eier!AG59</f>
        <v>-</v>
      </c>
      <c r="AK77" s="545" t="str">
        <f>[3]Eier!AH59</f>
        <v>-</v>
      </c>
      <c r="AL77" s="545" t="str">
        <f>[3]Eier!AI59</f>
        <v>-</v>
      </c>
    </row>
    <row r="78" spans="1:38" x14ac:dyDescent="0.2">
      <c r="A78" s="250"/>
      <c r="B78" s="218">
        <f>[3]Eier!$A60</f>
        <v>43709</v>
      </c>
      <c r="C78" s="319">
        <f>[3]Eier!$B60</f>
        <v>0.2</v>
      </c>
      <c r="D78" s="319">
        <f>[3]Eier!$H60</f>
        <v>0.14000000000000001</v>
      </c>
      <c r="E78" s="319">
        <f>[3]Eier!$E60</f>
        <v>0.15</v>
      </c>
      <c r="F78" s="283">
        <f>[3]Eier!$C60</f>
        <v>0.47</v>
      </c>
      <c r="G78" s="283">
        <f>[3]Eier!$I60</f>
        <v>0.24</v>
      </c>
      <c r="H78" s="283">
        <f>[3]Eier!$F60</f>
        <v>0.24</v>
      </c>
      <c r="I78" s="319">
        <f>[3]Eier!$D60</f>
        <v>0.44</v>
      </c>
      <c r="J78" s="319">
        <f>[3]Eier!$J60</f>
        <v>0.23</v>
      </c>
      <c r="K78" s="319">
        <f>[3]Eier!$G60</f>
        <v>0.22</v>
      </c>
      <c r="L78" s="283"/>
      <c r="M78" s="283" t="str">
        <f>[3]Eier!$K60</f>
        <v>-</v>
      </c>
      <c r="N78" s="283" t="str">
        <f>[3]Eier!$Q60</f>
        <v>-</v>
      </c>
      <c r="O78" s="283" t="str">
        <f>[3]Eier!$N60</f>
        <v>-</v>
      </c>
      <c r="P78" s="319" t="str">
        <f>[3]Eier!$L60</f>
        <v>-</v>
      </c>
      <c r="Q78" s="319" t="str">
        <f>[3]Eier!$R60</f>
        <v>-</v>
      </c>
      <c r="R78" s="319" t="str">
        <f>[3]Eier!$O60</f>
        <v>-</v>
      </c>
      <c r="S78" s="283" t="str">
        <f>[3]Eier!$M60</f>
        <v>-</v>
      </c>
      <c r="T78" s="283" t="str">
        <f>[3]Eier!$S60</f>
        <v>-</v>
      </c>
      <c r="U78" s="283" t="str">
        <f>[3]Eier!$P60</f>
        <v>-</v>
      </c>
      <c r="V78" s="319" t="str">
        <f>[3]Eier!$T60</f>
        <v>-</v>
      </c>
      <c r="W78" s="319" t="str">
        <f>[3]Eier!$W60</f>
        <v>-</v>
      </c>
      <c r="X78" s="319" t="str">
        <f>[3]Eier!$V60</f>
        <v>-</v>
      </c>
      <c r="Y78" s="319" t="str">
        <f>[3]Eier!$X60</f>
        <v>-</v>
      </c>
      <c r="Z78" s="283"/>
      <c r="AA78" s="283" t="str">
        <f>[3]Eier!$U60</f>
        <v>-</v>
      </c>
      <c r="AB78" s="283" t="str">
        <f>[3]Eier!$Z60</f>
        <v>-</v>
      </c>
      <c r="AC78" s="283" t="str">
        <f>[3]Eier!$Y60</f>
        <v>-</v>
      </c>
      <c r="AD78" s="283" t="str">
        <f>[3]Eier!$AA60</f>
        <v>-</v>
      </c>
      <c r="AE78" s="217"/>
      <c r="AF78" s="319" t="str">
        <f>[3]Eier!AF60</f>
        <v>-</v>
      </c>
      <c r="AG78" s="283"/>
      <c r="AH78" s="283"/>
      <c r="AI78" s="450" t="str">
        <f>'Gemüse Daten'!CZ76</f>
        <v>5 W 36-40/19</v>
      </c>
      <c r="AJ78" s="545" t="str">
        <f>[3]Eier!AG60</f>
        <v>-</v>
      </c>
      <c r="AK78" s="545" t="str">
        <f>[3]Eier!AH60</f>
        <v>-</v>
      </c>
      <c r="AL78" s="545" t="str">
        <f>[3]Eier!AI60</f>
        <v>-</v>
      </c>
    </row>
    <row r="79" spans="1:38" x14ac:dyDescent="0.2">
      <c r="A79" s="250"/>
      <c r="B79" s="218">
        <f>[3]Eier!$A61</f>
        <v>43678</v>
      </c>
      <c r="C79" s="319">
        <f>[3]Eier!$B61</f>
        <v>0.2</v>
      </c>
      <c r="D79" s="319">
        <f>[3]Eier!$H61</f>
        <v>0.14000000000000001</v>
      </c>
      <c r="E79" s="319">
        <f>[3]Eier!$E61</f>
        <v>0.14000000000000001</v>
      </c>
      <c r="F79" s="283">
        <f>[3]Eier!$C61</f>
        <v>0.47</v>
      </c>
      <c r="G79" s="283">
        <f>[3]Eier!$I61</f>
        <v>0.24</v>
      </c>
      <c r="H79" s="283">
        <f>[3]Eier!$F61</f>
        <v>0.24</v>
      </c>
      <c r="I79" s="319">
        <f>[3]Eier!$D61</f>
        <v>0.47</v>
      </c>
      <c r="J79" s="319">
        <f>[3]Eier!$J61</f>
        <v>0.23</v>
      </c>
      <c r="K79" s="319">
        <f>[3]Eier!$G61</f>
        <v>0.21</v>
      </c>
      <c r="L79" s="283"/>
      <c r="M79" s="283" t="str">
        <f>[3]Eier!$K61</f>
        <v>-</v>
      </c>
      <c r="N79" s="283" t="str">
        <f>[3]Eier!$Q61</f>
        <v>-</v>
      </c>
      <c r="O79" s="283" t="str">
        <f>[3]Eier!$N61</f>
        <v>-</v>
      </c>
      <c r="P79" s="319" t="str">
        <f>[3]Eier!$L61</f>
        <v>-</v>
      </c>
      <c r="Q79" s="319" t="str">
        <f>[3]Eier!$R61</f>
        <v>-</v>
      </c>
      <c r="R79" s="319" t="str">
        <f>[3]Eier!$O61</f>
        <v>-</v>
      </c>
      <c r="S79" s="283" t="str">
        <f>[3]Eier!$M61</f>
        <v>-</v>
      </c>
      <c r="T79" s="283" t="str">
        <f>[3]Eier!$S61</f>
        <v>-</v>
      </c>
      <c r="U79" s="283" t="str">
        <f>[3]Eier!$P61</f>
        <v>-</v>
      </c>
      <c r="V79" s="319" t="str">
        <f>[3]Eier!$T61</f>
        <v>-</v>
      </c>
      <c r="W79" s="319" t="str">
        <f>[3]Eier!$W61</f>
        <v>-</v>
      </c>
      <c r="X79" s="319" t="str">
        <f>[3]Eier!$V61</f>
        <v>-</v>
      </c>
      <c r="Y79" s="319" t="str">
        <f>[3]Eier!$X61</f>
        <v>-</v>
      </c>
      <c r="Z79" s="283"/>
      <c r="AA79" s="283" t="str">
        <f>[3]Eier!$U61</f>
        <v>-</v>
      </c>
      <c r="AB79" s="283" t="str">
        <f>[3]Eier!$Z61</f>
        <v>-</v>
      </c>
      <c r="AC79" s="283" t="str">
        <f>[3]Eier!$Y61</f>
        <v>-</v>
      </c>
      <c r="AD79" s="283" t="str">
        <f>[3]Eier!$AA61</f>
        <v>-</v>
      </c>
      <c r="AE79" s="217"/>
      <c r="AF79" s="319" t="str">
        <f>[3]Eier!AF61</f>
        <v>-</v>
      </c>
      <c r="AG79" s="283"/>
      <c r="AH79" s="283"/>
      <c r="AI79" s="450" t="str">
        <f>'Gemüse Daten'!CZ77</f>
        <v>4 W 32-35/19</v>
      </c>
      <c r="AJ79" s="545" t="str">
        <f>[3]Eier!AG61</f>
        <v>-</v>
      </c>
      <c r="AK79" s="545" t="str">
        <f>[3]Eier!AH61</f>
        <v>-</v>
      </c>
      <c r="AL79" s="545" t="str">
        <f>[3]Eier!AI61</f>
        <v>-</v>
      </c>
    </row>
    <row r="80" spans="1:38" x14ac:dyDescent="0.2">
      <c r="A80" s="250"/>
      <c r="B80" s="218">
        <f>[3]Eier!$A62</f>
        <v>43647</v>
      </c>
      <c r="C80" s="319">
        <f>[3]Eier!$B62</f>
        <v>0.2</v>
      </c>
      <c r="D80" s="319">
        <f>[3]Eier!$H62</f>
        <v>0.14000000000000001</v>
      </c>
      <c r="E80" s="319">
        <f>[3]Eier!$E62</f>
        <v>0.15</v>
      </c>
      <c r="F80" s="283">
        <f>[3]Eier!$C62</f>
        <v>0.47</v>
      </c>
      <c r="G80" s="283">
        <f>[3]Eier!$I62</f>
        <v>0.24</v>
      </c>
      <c r="H80" s="283">
        <f>[3]Eier!$F62</f>
        <v>0.24</v>
      </c>
      <c r="I80" s="319">
        <f>[3]Eier!$D62</f>
        <v>0.43</v>
      </c>
      <c r="J80" s="319">
        <f>[3]Eier!$J62</f>
        <v>0.22</v>
      </c>
      <c r="K80" s="319">
        <f>[3]Eier!$G62</f>
        <v>0.21</v>
      </c>
      <c r="L80" s="283"/>
      <c r="M80" s="283" t="str">
        <f>[3]Eier!$K62</f>
        <v>-</v>
      </c>
      <c r="N80" s="283" t="str">
        <f>[3]Eier!$Q62</f>
        <v>-</v>
      </c>
      <c r="O80" s="283" t="str">
        <f>[3]Eier!$N62</f>
        <v>-</v>
      </c>
      <c r="P80" s="319" t="str">
        <f>[3]Eier!$L62</f>
        <v>-</v>
      </c>
      <c r="Q80" s="319" t="str">
        <f>[3]Eier!$R62</f>
        <v>-</v>
      </c>
      <c r="R80" s="319" t="str">
        <f>[3]Eier!$O62</f>
        <v>-</v>
      </c>
      <c r="S80" s="283" t="str">
        <f>[3]Eier!$M62</f>
        <v>-</v>
      </c>
      <c r="T80" s="283" t="str">
        <f>[3]Eier!$S62</f>
        <v>-</v>
      </c>
      <c r="U80" s="283" t="str">
        <f>[3]Eier!$P62</f>
        <v>-</v>
      </c>
      <c r="V80" s="319" t="str">
        <f>[3]Eier!$T62</f>
        <v>-</v>
      </c>
      <c r="W80" s="319" t="str">
        <f>[3]Eier!$W62</f>
        <v>-</v>
      </c>
      <c r="X80" s="319" t="str">
        <f>[3]Eier!$V62</f>
        <v>-</v>
      </c>
      <c r="Y80" s="319" t="str">
        <f>[3]Eier!$X62</f>
        <v>-</v>
      </c>
      <c r="Z80" s="283"/>
      <c r="AA80" s="283" t="str">
        <f>[3]Eier!$U62</f>
        <v>-</v>
      </c>
      <c r="AB80" s="283" t="str">
        <f>[3]Eier!$Z62</f>
        <v>-</v>
      </c>
      <c r="AC80" s="283" t="str">
        <f>[3]Eier!$Y62</f>
        <v>-</v>
      </c>
      <c r="AD80" s="283" t="str">
        <f>[3]Eier!$AA62</f>
        <v>-</v>
      </c>
      <c r="AE80" s="217"/>
      <c r="AF80" s="319" t="str">
        <f>[3]Eier!AF62</f>
        <v>-</v>
      </c>
      <c r="AG80" s="283"/>
      <c r="AH80" s="283"/>
      <c r="AI80" s="450" t="str">
        <f>'Gemüse Daten'!CZ78</f>
        <v>4 W 28-31/19</v>
      </c>
      <c r="AJ80" s="545" t="str">
        <f>[3]Eier!AG62</f>
        <v>-</v>
      </c>
      <c r="AK80" s="545" t="str">
        <f>[3]Eier!AH62</f>
        <v>-</v>
      </c>
      <c r="AL80" s="545" t="str">
        <f>[3]Eier!AI62</f>
        <v>-</v>
      </c>
    </row>
    <row r="81" spans="1:38" x14ac:dyDescent="0.2">
      <c r="A81" s="250"/>
      <c r="B81" s="218">
        <f>[3]Eier!$A63</f>
        <v>43617</v>
      </c>
      <c r="C81" s="319">
        <f>[3]Eier!$B63</f>
        <v>0.2</v>
      </c>
      <c r="D81" s="319">
        <f>[3]Eier!$H63</f>
        <v>0.13</v>
      </c>
      <c r="E81" s="319">
        <f>[3]Eier!$E63</f>
        <v>0.15</v>
      </c>
      <c r="F81" s="283">
        <f>[3]Eier!$C63</f>
        <v>0.47</v>
      </c>
      <c r="G81" s="283">
        <f>[3]Eier!$I63</f>
        <v>0.24</v>
      </c>
      <c r="H81" s="283">
        <f>[3]Eier!$F63</f>
        <v>0.24</v>
      </c>
      <c r="I81" s="319">
        <f>[3]Eier!$D63</f>
        <v>0.43</v>
      </c>
      <c r="J81" s="319">
        <f>[3]Eier!$J63</f>
        <v>0.22</v>
      </c>
      <c r="K81" s="319">
        <f>[3]Eier!$G63</f>
        <v>0.22</v>
      </c>
      <c r="L81" s="283"/>
      <c r="M81" s="283" t="str">
        <f>[3]Eier!$K63</f>
        <v>-</v>
      </c>
      <c r="N81" s="283" t="str">
        <f>[3]Eier!$Q63</f>
        <v>-</v>
      </c>
      <c r="O81" s="283" t="str">
        <f>[3]Eier!$N63</f>
        <v>-</v>
      </c>
      <c r="P81" s="319" t="str">
        <f>[3]Eier!$L63</f>
        <v>-</v>
      </c>
      <c r="Q81" s="319" t="str">
        <f>[3]Eier!$R63</f>
        <v>-</v>
      </c>
      <c r="R81" s="319" t="str">
        <f>[3]Eier!$O63</f>
        <v>-</v>
      </c>
      <c r="S81" s="283" t="str">
        <f>[3]Eier!$M63</f>
        <v>-</v>
      </c>
      <c r="T81" s="283" t="str">
        <f>[3]Eier!$S63</f>
        <v>-</v>
      </c>
      <c r="U81" s="283" t="str">
        <f>[3]Eier!$P63</f>
        <v>-</v>
      </c>
      <c r="V81" s="319" t="str">
        <f>[3]Eier!$T63</f>
        <v>-</v>
      </c>
      <c r="W81" s="319" t="str">
        <f>[3]Eier!$W63</f>
        <v>-</v>
      </c>
      <c r="X81" s="319" t="str">
        <f>[3]Eier!$V63</f>
        <v>-</v>
      </c>
      <c r="Y81" s="319" t="str">
        <f>[3]Eier!$X63</f>
        <v>-</v>
      </c>
      <c r="Z81" s="283"/>
      <c r="AA81" s="283" t="str">
        <f>[3]Eier!$U63</f>
        <v>-</v>
      </c>
      <c r="AB81" s="283" t="str">
        <f>[3]Eier!$Z63</f>
        <v>-</v>
      </c>
      <c r="AC81" s="283" t="str">
        <f>[3]Eier!$Y63</f>
        <v>-</v>
      </c>
      <c r="AD81" s="283" t="str">
        <f>[3]Eier!$AA63</f>
        <v>-</v>
      </c>
      <c r="AE81" s="217"/>
      <c r="AF81" s="319" t="str">
        <f>[3]Eier!AF63</f>
        <v>-</v>
      </c>
      <c r="AG81" s="283"/>
      <c r="AH81" s="283"/>
      <c r="AI81" s="450" t="str">
        <f>'Gemüse Daten'!CZ79</f>
        <v>5 W 23-27/19</v>
      </c>
      <c r="AJ81" s="545" t="str">
        <f>[3]Eier!AG63</f>
        <v>-</v>
      </c>
      <c r="AK81" s="545" t="str">
        <f>[3]Eier!AH63</f>
        <v>-</v>
      </c>
      <c r="AL81" s="545" t="str">
        <f>[3]Eier!AI63</f>
        <v>-</v>
      </c>
    </row>
    <row r="82" spans="1:38" x14ac:dyDescent="0.2">
      <c r="A82" s="250"/>
      <c r="B82" s="218">
        <f>[3]Eier!$A64</f>
        <v>43586</v>
      </c>
      <c r="C82" s="319">
        <f>[3]Eier!$B64</f>
        <v>0.19</v>
      </c>
      <c r="D82" s="319">
        <f>[3]Eier!$H64</f>
        <v>0.14000000000000001</v>
      </c>
      <c r="E82" s="319">
        <f>[3]Eier!$E64</f>
        <v>0.15</v>
      </c>
      <c r="F82" s="283">
        <f>[3]Eier!$C64</f>
        <v>0.47</v>
      </c>
      <c r="G82" s="283">
        <f>[3]Eier!$I64</f>
        <v>0.24</v>
      </c>
      <c r="H82" s="283">
        <f>[3]Eier!$F64</f>
        <v>0.24</v>
      </c>
      <c r="I82" s="319">
        <f>[3]Eier!$D64</f>
        <v>0.47</v>
      </c>
      <c r="J82" s="319">
        <f>[3]Eier!$J64</f>
        <v>0.23</v>
      </c>
      <c r="K82" s="319">
        <f>[3]Eier!$G64</f>
        <v>0.22</v>
      </c>
      <c r="L82" s="283"/>
      <c r="M82" s="283" t="str">
        <f>[3]Eier!$K64</f>
        <v>-</v>
      </c>
      <c r="N82" s="283" t="str">
        <f>[3]Eier!$Q64</f>
        <v>-</v>
      </c>
      <c r="O82" s="283" t="str">
        <f>[3]Eier!$N64</f>
        <v>-</v>
      </c>
      <c r="P82" s="319" t="str">
        <f>[3]Eier!$L64</f>
        <v>-</v>
      </c>
      <c r="Q82" s="319" t="str">
        <f>[3]Eier!$R64</f>
        <v>-</v>
      </c>
      <c r="R82" s="319" t="str">
        <f>[3]Eier!$O64</f>
        <v>-</v>
      </c>
      <c r="S82" s="283" t="str">
        <f>[3]Eier!$M64</f>
        <v>-</v>
      </c>
      <c r="T82" s="283" t="str">
        <f>[3]Eier!$S64</f>
        <v>-</v>
      </c>
      <c r="U82" s="283" t="str">
        <f>[3]Eier!$P64</f>
        <v>-</v>
      </c>
      <c r="V82" s="319" t="str">
        <f>[3]Eier!$T64</f>
        <v>-</v>
      </c>
      <c r="W82" s="319" t="str">
        <f>[3]Eier!$W64</f>
        <v>-</v>
      </c>
      <c r="X82" s="319" t="str">
        <f>[3]Eier!$V64</f>
        <v>-</v>
      </c>
      <c r="Y82" s="319" t="str">
        <f>[3]Eier!$X64</f>
        <v>-</v>
      </c>
      <c r="Z82" s="283"/>
      <c r="AA82" s="283" t="str">
        <f>[3]Eier!$U64</f>
        <v>-</v>
      </c>
      <c r="AB82" s="283" t="str">
        <f>[3]Eier!$Z64</f>
        <v>-</v>
      </c>
      <c r="AC82" s="283" t="str">
        <f>[3]Eier!$Y64</f>
        <v>-</v>
      </c>
      <c r="AD82" s="283" t="str">
        <f>[3]Eier!$AA64</f>
        <v>-</v>
      </c>
      <c r="AE82" s="217"/>
      <c r="AF82" s="319" t="str">
        <f>[3]Eier!AF64</f>
        <v>-</v>
      </c>
      <c r="AG82" s="283"/>
      <c r="AH82" s="283"/>
      <c r="AI82" s="450" t="str">
        <f>'Gemüse Daten'!CZ80</f>
        <v>4 W 19-22/19</v>
      </c>
      <c r="AJ82" s="545" t="str">
        <f>[3]Eier!AG64</f>
        <v>-</v>
      </c>
      <c r="AK82" s="545" t="str">
        <f>[3]Eier!AH64</f>
        <v>-</v>
      </c>
      <c r="AL82" s="545" t="str">
        <f>[3]Eier!AI64</f>
        <v>-</v>
      </c>
    </row>
    <row r="83" spans="1:38" x14ac:dyDescent="0.2">
      <c r="A83" s="250"/>
      <c r="B83" s="218">
        <f>[3]Eier!$A65</f>
        <v>43556</v>
      </c>
      <c r="C83" s="319">
        <f>[3]Eier!$B65</f>
        <v>0.19</v>
      </c>
      <c r="D83" s="319">
        <f>[3]Eier!$H65</f>
        <v>0.16</v>
      </c>
      <c r="E83" s="319">
        <f>[3]Eier!$E65</f>
        <v>0.16</v>
      </c>
      <c r="F83" s="283">
        <f>[3]Eier!$C65</f>
        <v>0.47</v>
      </c>
      <c r="G83" s="283">
        <f>[3]Eier!$I65</f>
        <v>0.24</v>
      </c>
      <c r="H83" s="283">
        <f>[3]Eier!$F65</f>
        <v>0.24</v>
      </c>
      <c r="I83" s="319">
        <f>[3]Eier!$D65</f>
        <v>0.47</v>
      </c>
      <c r="J83" s="319">
        <f>[3]Eier!$J65</f>
        <v>0.23</v>
      </c>
      <c r="K83" s="319">
        <f>[3]Eier!$G65</f>
        <v>0.22</v>
      </c>
      <c r="L83" s="283"/>
      <c r="M83" s="283" t="str">
        <f>[3]Eier!$K65</f>
        <v>-</v>
      </c>
      <c r="N83" s="283" t="str">
        <f>[3]Eier!$Q65</f>
        <v>-</v>
      </c>
      <c r="O83" s="283" t="str">
        <f>[3]Eier!$N65</f>
        <v>-</v>
      </c>
      <c r="P83" s="319" t="str">
        <f>[3]Eier!$L65</f>
        <v>-</v>
      </c>
      <c r="Q83" s="319" t="str">
        <f>[3]Eier!$R65</f>
        <v>-</v>
      </c>
      <c r="R83" s="319" t="str">
        <f>[3]Eier!$O65</f>
        <v>-</v>
      </c>
      <c r="S83" s="283" t="str">
        <f>[3]Eier!$M65</f>
        <v>-</v>
      </c>
      <c r="T83" s="283" t="str">
        <f>[3]Eier!$S65</f>
        <v>-</v>
      </c>
      <c r="U83" s="283" t="str">
        <f>[3]Eier!$P65</f>
        <v>-</v>
      </c>
      <c r="V83" s="319" t="str">
        <f>[3]Eier!$T65</f>
        <v>-</v>
      </c>
      <c r="W83" s="319" t="str">
        <f>[3]Eier!$W65</f>
        <v>-</v>
      </c>
      <c r="X83" s="319" t="str">
        <f>[3]Eier!$V65</f>
        <v>-</v>
      </c>
      <c r="Y83" s="319" t="str">
        <f>[3]Eier!$X65</f>
        <v>-</v>
      </c>
      <c r="Z83" s="283"/>
      <c r="AA83" s="283" t="str">
        <f>[3]Eier!$U65</f>
        <v>-</v>
      </c>
      <c r="AB83" s="283" t="str">
        <f>[3]Eier!$Z65</f>
        <v>-</v>
      </c>
      <c r="AC83" s="283" t="str">
        <f>[3]Eier!$Y65</f>
        <v>-</v>
      </c>
      <c r="AD83" s="283" t="str">
        <f>[3]Eier!$AA65</f>
        <v>-</v>
      </c>
      <c r="AE83" s="217"/>
      <c r="AF83" s="319" t="str">
        <f>[3]Eier!AF65</f>
        <v>-</v>
      </c>
      <c r="AG83" s="283"/>
      <c r="AH83" s="283"/>
      <c r="AI83" s="450" t="str">
        <f>'Gemüse Daten'!CZ81</f>
        <v>4 W 15-18/19</v>
      </c>
      <c r="AJ83" s="545" t="str">
        <f>[3]Eier!AG65</f>
        <v>-</v>
      </c>
      <c r="AK83" s="545" t="str">
        <f>[3]Eier!AH65</f>
        <v>-</v>
      </c>
      <c r="AL83" s="545" t="str">
        <f>[3]Eier!AI65</f>
        <v>-</v>
      </c>
    </row>
    <row r="84" spans="1:38" x14ac:dyDescent="0.2">
      <c r="A84" s="250"/>
      <c r="B84" s="218">
        <f>[3]Eier!$A66</f>
        <v>43525</v>
      </c>
      <c r="C84" s="319">
        <f>[3]Eier!$B66</f>
        <v>0.2</v>
      </c>
      <c r="D84" s="319">
        <f>[3]Eier!$H66</f>
        <v>0.13</v>
      </c>
      <c r="E84" s="319">
        <f>[3]Eier!$E66</f>
        <v>0.15</v>
      </c>
      <c r="F84" s="283">
        <f>[3]Eier!$C66</f>
        <v>0.47</v>
      </c>
      <c r="G84" s="283">
        <f>[3]Eier!$I66</f>
        <v>0.24</v>
      </c>
      <c r="H84" s="283">
        <f>[3]Eier!$F66</f>
        <v>0.24</v>
      </c>
      <c r="I84" s="319">
        <f>[3]Eier!$D66</f>
        <v>0.42</v>
      </c>
      <c r="J84" s="319">
        <f>[3]Eier!$J66</f>
        <v>0.23</v>
      </c>
      <c r="K84" s="319">
        <f>[3]Eier!$G66</f>
        <v>0.22</v>
      </c>
      <c r="L84" s="283"/>
      <c r="M84" s="283" t="str">
        <f>[3]Eier!$K66</f>
        <v>-</v>
      </c>
      <c r="N84" s="283" t="str">
        <f>[3]Eier!$Q66</f>
        <v>-</v>
      </c>
      <c r="O84" s="283" t="str">
        <f>[3]Eier!$N66</f>
        <v>-</v>
      </c>
      <c r="P84" s="319" t="str">
        <f>[3]Eier!$L66</f>
        <v>-</v>
      </c>
      <c r="Q84" s="319" t="str">
        <f>[3]Eier!$R66</f>
        <v>-</v>
      </c>
      <c r="R84" s="319" t="str">
        <f>[3]Eier!$O66</f>
        <v>-</v>
      </c>
      <c r="S84" s="283" t="str">
        <f>[3]Eier!$M66</f>
        <v>-</v>
      </c>
      <c r="T84" s="283" t="str">
        <f>[3]Eier!$S66</f>
        <v>-</v>
      </c>
      <c r="U84" s="283" t="str">
        <f>[3]Eier!$P66</f>
        <v>-</v>
      </c>
      <c r="V84" s="319" t="str">
        <f>[3]Eier!$T66</f>
        <v>-</v>
      </c>
      <c r="W84" s="319" t="str">
        <f>[3]Eier!$W66</f>
        <v>-</v>
      </c>
      <c r="X84" s="319" t="str">
        <f>[3]Eier!$V66</f>
        <v>-</v>
      </c>
      <c r="Y84" s="319" t="str">
        <f>[3]Eier!$X66</f>
        <v>-</v>
      </c>
      <c r="Z84" s="283"/>
      <c r="AA84" s="283" t="str">
        <f>[3]Eier!$U66</f>
        <v>-</v>
      </c>
      <c r="AB84" s="283" t="str">
        <f>[3]Eier!$Z66</f>
        <v>-</v>
      </c>
      <c r="AC84" s="283" t="str">
        <f>[3]Eier!$Y66</f>
        <v>-</v>
      </c>
      <c r="AD84" s="283" t="str">
        <f>[3]Eier!$AA66</f>
        <v>-</v>
      </c>
      <c r="AE84" s="217"/>
      <c r="AF84" s="319" t="str">
        <f>[3]Eier!AF66</f>
        <v>-</v>
      </c>
      <c r="AG84" s="283"/>
      <c r="AH84" s="283"/>
      <c r="AI84" s="450" t="str">
        <f>'Gemüse Daten'!CZ82</f>
        <v>5 W 10-14/19</v>
      </c>
      <c r="AJ84" s="545" t="str">
        <f>[3]Eier!AG66</f>
        <v>-</v>
      </c>
      <c r="AK84" s="545" t="str">
        <f>[3]Eier!AH66</f>
        <v>-</v>
      </c>
      <c r="AL84" s="545" t="str">
        <f>[3]Eier!AI66</f>
        <v>-</v>
      </c>
    </row>
    <row r="85" spans="1:38" x14ac:dyDescent="0.2">
      <c r="A85" s="250"/>
      <c r="B85" s="218">
        <f>[3]Eier!$A67</f>
        <v>43497</v>
      </c>
      <c r="C85" s="319">
        <f>[3]Eier!$B67</f>
        <v>0.19</v>
      </c>
      <c r="D85" s="319">
        <f>[3]Eier!$H67</f>
        <v>0.14000000000000001</v>
      </c>
      <c r="E85" s="319">
        <f>[3]Eier!$E67</f>
        <v>0.15</v>
      </c>
      <c r="F85" s="283">
        <f>[3]Eier!$C67</f>
        <v>0.47</v>
      </c>
      <c r="G85" s="283">
        <f>[3]Eier!$I67</f>
        <v>0.24</v>
      </c>
      <c r="H85" s="283">
        <f>[3]Eier!$F67</f>
        <v>0.24</v>
      </c>
      <c r="I85" s="319">
        <f>[3]Eier!$D67</f>
        <v>0.47</v>
      </c>
      <c r="J85" s="319">
        <f>[3]Eier!$J67</f>
        <v>0.23</v>
      </c>
      <c r="K85" s="319">
        <f>[3]Eier!$G67</f>
        <v>0.22</v>
      </c>
      <c r="L85" s="283"/>
      <c r="M85" s="283" t="str">
        <f>[3]Eier!$K67</f>
        <v>-</v>
      </c>
      <c r="N85" s="283" t="str">
        <f>[3]Eier!$Q67</f>
        <v>-</v>
      </c>
      <c r="O85" s="283" t="str">
        <f>[3]Eier!$N67</f>
        <v>-</v>
      </c>
      <c r="P85" s="319" t="str">
        <f>[3]Eier!$L67</f>
        <v>-</v>
      </c>
      <c r="Q85" s="319" t="str">
        <f>[3]Eier!$R67</f>
        <v>-</v>
      </c>
      <c r="R85" s="319" t="str">
        <f>[3]Eier!$O67</f>
        <v>-</v>
      </c>
      <c r="S85" s="283" t="str">
        <f>[3]Eier!$M67</f>
        <v>-</v>
      </c>
      <c r="T85" s="283" t="str">
        <f>[3]Eier!$S67</f>
        <v>-</v>
      </c>
      <c r="U85" s="283" t="str">
        <f>[3]Eier!$P67</f>
        <v>-</v>
      </c>
      <c r="V85" s="319" t="str">
        <f>[3]Eier!$T67</f>
        <v>-</v>
      </c>
      <c r="W85" s="319" t="str">
        <f>[3]Eier!$W67</f>
        <v>-</v>
      </c>
      <c r="X85" s="319" t="str">
        <f>[3]Eier!$V67</f>
        <v>-</v>
      </c>
      <c r="Y85" s="319" t="str">
        <f>[3]Eier!$X67</f>
        <v>-</v>
      </c>
      <c r="Z85" s="283"/>
      <c r="AA85" s="283" t="str">
        <f>[3]Eier!$U67</f>
        <v>-</v>
      </c>
      <c r="AB85" s="283" t="str">
        <f>[3]Eier!$Z67</f>
        <v>-</v>
      </c>
      <c r="AC85" s="283" t="str">
        <f>[3]Eier!$Y67</f>
        <v>-</v>
      </c>
      <c r="AD85" s="283" t="str">
        <f>[3]Eier!$AA67</f>
        <v>-</v>
      </c>
      <c r="AE85" s="217"/>
      <c r="AF85" s="319" t="str">
        <f>[3]Eier!AF67</f>
        <v>-</v>
      </c>
      <c r="AG85" s="283"/>
      <c r="AH85" s="283"/>
      <c r="AI85" s="450" t="str">
        <f>'Gemüse Daten'!CZ83</f>
        <v>4 W 06-09/19</v>
      </c>
      <c r="AJ85" s="545" t="str">
        <f>[3]Eier!AG67</f>
        <v>-</v>
      </c>
      <c r="AK85" s="545" t="str">
        <f>[3]Eier!AH67</f>
        <v>-</v>
      </c>
      <c r="AL85" s="545" t="str">
        <f>[3]Eier!AI67</f>
        <v>-</v>
      </c>
    </row>
    <row r="86" spans="1:38" x14ac:dyDescent="0.2">
      <c r="A86" s="250"/>
      <c r="B86" s="218">
        <f>[3]Eier!$A68</f>
        <v>43466</v>
      </c>
      <c r="C86" s="319">
        <f>[3]Eier!$B68</f>
        <v>0.18</v>
      </c>
      <c r="D86" s="319">
        <f>[3]Eier!$H68</f>
        <v>0.15</v>
      </c>
      <c r="E86" s="319">
        <f>[3]Eier!$E68</f>
        <v>0.16</v>
      </c>
      <c r="F86" s="283">
        <f>[3]Eier!$C68</f>
        <v>0.47</v>
      </c>
      <c r="G86" s="283">
        <f>[3]Eier!$I68</f>
        <v>0.25</v>
      </c>
      <c r="H86" s="283">
        <f>[3]Eier!$F68</f>
        <v>0.24</v>
      </c>
      <c r="I86" s="319">
        <f>[3]Eier!$D68</f>
        <v>0.42</v>
      </c>
      <c r="J86" s="319">
        <f>[3]Eier!$J68</f>
        <v>0.23</v>
      </c>
      <c r="K86" s="319">
        <f>[3]Eier!$G68</f>
        <v>0.22</v>
      </c>
      <c r="L86" s="283"/>
      <c r="M86" s="283" t="str">
        <f>[3]Eier!$K68</f>
        <v>-</v>
      </c>
      <c r="N86" s="283" t="str">
        <f>[3]Eier!$Q68</f>
        <v>-</v>
      </c>
      <c r="O86" s="283" t="str">
        <f>[3]Eier!$N68</f>
        <v>-</v>
      </c>
      <c r="P86" s="319" t="str">
        <f>[3]Eier!$L68</f>
        <v>-</v>
      </c>
      <c r="Q86" s="319" t="str">
        <f>[3]Eier!$R68</f>
        <v>-</v>
      </c>
      <c r="R86" s="319" t="str">
        <f>[3]Eier!$O68</f>
        <v>-</v>
      </c>
      <c r="S86" s="283" t="str">
        <f>[3]Eier!$M68</f>
        <v>-</v>
      </c>
      <c r="T86" s="283" t="str">
        <f>[3]Eier!$S68</f>
        <v>-</v>
      </c>
      <c r="U86" s="283" t="str">
        <f>[3]Eier!$P68</f>
        <v>-</v>
      </c>
      <c r="V86" s="319" t="str">
        <f>[3]Eier!$T68</f>
        <v>-</v>
      </c>
      <c r="W86" s="319" t="str">
        <f>[3]Eier!$W68</f>
        <v>-</v>
      </c>
      <c r="X86" s="319" t="str">
        <f>[3]Eier!$V68</f>
        <v>-</v>
      </c>
      <c r="Y86" s="319" t="str">
        <f>[3]Eier!$X68</f>
        <v>-</v>
      </c>
      <c r="Z86" s="283"/>
      <c r="AA86" s="283" t="str">
        <f>[3]Eier!$U68</f>
        <v>-</v>
      </c>
      <c r="AB86" s="283" t="str">
        <f>[3]Eier!$Z68</f>
        <v>-</v>
      </c>
      <c r="AC86" s="283" t="str">
        <f>[3]Eier!$Y68</f>
        <v>-</v>
      </c>
      <c r="AD86" s="283" t="str">
        <f>[3]Eier!$AA68</f>
        <v>-</v>
      </c>
      <c r="AE86" s="217"/>
      <c r="AF86" s="319" t="str">
        <f>[3]Eier!AF68</f>
        <v>-</v>
      </c>
      <c r="AG86" s="283"/>
      <c r="AH86" s="283"/>
      <c r="AI86" s="450">
        <f>'Gemüse Daten'!CZ84</f>
        <v>0</v>
      </c>
      <c r="AJ86" s="545" t="str">
        <f>[3]Eier!AG68</f>
        <v>-</v>
      </c>
      <c r="AK86" s="545" t="str">
        <f>[3]Eier!AH68</f>
        <v>-</v>
      </c>
      <c r="AL86" s="545" t="str">
        <f>[3]Eier!AI68</f>
        <v>-</v>
      </c>
    </row>
    <row r="87" spans="1:38" x14ac:dyDescent="0.2">
      <c r="A87" s="250"/>
      <c r="B87" s="218">
        <f>[3]Eier!$A69</f>
        <v>43435</v>
      </c>
      <c r="C87" s="319">
        <f>[3]Eier!$B69</f>
        <v>0.18</v>
      </c>
      <c r="D87" s="319">
        <f>[3]Eier!$H69</f>
        <v>0.14000000000000001</v>
      </c>
      <c r="E87" s="319">
        <f>[3]Eier!$E69</f>
        <v>0.15</v>
      </c>
      <c r="F87" s="283">
        <f>[3]Eier!$C69</f>
        <v>0.46</v>
      </c>
      <c r="G87" s="283">
        <f>[3]Eier!$I69</f>
        <v>0.24</v>
      </c>
      <c r="H87" s="283">
        <f>[3]Eier!$F69</f>
        <v>0.24</v>
      </c>
      <c r="I87" s="319">
        <f>[3]Eier!$D69</f>
        <v>0.42</v>
      </c>
      <c r="J87" s="319">
        <f>[3]Eier!$J69</f>
        <v>0.23</v>
      </c>
      <c r="K87" s="319">
        <f>[3]Eier!$G69</f>
        <v>0.22</v>
      </c>
      <c r="L87" s="283"/>
      <c r="M87" s="283" t="str">
        <f>[3]Eier!$K69</f>
        <v>-</v>
      </c>
      <c r="N87" s="283" t="str">
        <f>[3]Eier!$Q69</f>
        <v>-</v>
      </c>
      <c r="O87" s="283" t="str">
        <f>[3]Eier!$N69</f>
        <v>-</v>
      </c>
      <c r="P87" s="319" t="str">
        <f>[3]Eier!$L69</f>
        <v>-</v>
      </c>
      <c r="Q87" s="319" t="str">
        <f>[3]Eier!$R69</f>
        <v>-</v>
      </c>
      <c r="R87" s="319" t="str">
        <f>[3]Eier!$O69</f>
        <v>-</v>
      </c>
      <c r="S87" s="283" t="str">
        <f>[3]Eier!$M69</f>
        <v>-</v>
      </c>
      <c r="T87" s="283" t="str">
        <f>[3]Eier!$S69</f>
        <v>-</v>
      </c>
      <c r="U87" s="283" t="str">
        <f>[3]Eier!$P69</f>
        <v>-</v>
      </c>
      <c r="V87" s="319" t="str">
        <f>[3]Eier!$T69</f>
        <v>-</v>
      </c>
      <c r="W87" s="319" t="str">
        <f>[3]Eier!$W69</f>
        <v>-</v>
      </c>
      <c r="X87" s="319" t="str">
        <f>[3]Eier!$V69</f>
        <v>-</v>
      </c>
      <c r="Y87" s="319" t="str">
        <f>[3]Eier!$X69</f>
        <v>-</v>
      </c>
      <c r="Z87" s="283"/>
      <c r="AA87" s="283" t="str">
        <f>[3]Eier!$U69</f>
        <v>-</v>
      </c>
      <c r="AB87" s="283" t="str">
        <f>[3]Eier!$Z69</f>
        <v>-</v>
      </c>
      <c r="AC87" s="283" t="str">
        <f>[3]Eier!$Y69</f>
        <v>-</v>
      </c>
      <c r="AD87" s="283" t="str">
        <f>[3]Eier!$AA69</f>
        <v>-</v>
      </c>
      <c r="AE87" s="217"/>
      <c r="AF87" s="319" t="str">
        <f>[3]Eier!AF69</f>
        <v>-</v>
      </c>
    </row>
    <row r="88" spans="1:38" x14ac:dyDescent="0.2">
      <c r="A88" s="250"/>
      <c r="B88" s="218">
        <f>[3]Eier!$A70</f>
        <v>43405</v>
      </c>
      <c r="C88" s="319">
        <f>[3]Eier!$B70</f>
        <v>0.18</v>
      </c>
      <c r="D88" s="319">
        <f>[3]Eier!$H70</f>
        <v>0.14000000000000001</v>
      </c>
      <c r="E88" s="319">
        <f>[3]Eier!$E70</f>
        <v>0.14000000000000001</v>
      </c>
      <c r="F88" s="283">
        <f>[3]Eier!$C70</f>
        <v>0.46</v>
      </c>
      <c r="G88" s="283">
        <f>[3]Eier!$I70</f>
        <v>0.24</v>
      </c>
      <c r="H88" s="283">
        <f>[3]Eier!$F70</f>
        <v>0.24</v>
      </c>
      <c r="I88" s="319">
        <f>[3]Eier!$D70</f>
        <v>0.47</v>
      </c>
      <c r="J88" s="319">
        <f>[3]Eier!$J70</f>
        <v>0.22</v>
      </c>
      <c r="K88" s="319">
        <f>[3]Eier!$G70</f>
        <v>0.21</v>
      </c>
      <c r="L88" s="283"/>
      <c r="M88" s="283" t="str">
        <f>[3]Eier!$K70</f>
        <v>-</v>
      </c>
      <c r="N88" s="283" t="str">
        <f>[3]Eier!$Q70</f>
        <v>-</v>
      </c>
      <c r="O88" s="283" t="str">
        <f>[3]Eier!$N70</f>
        <v>-</v>
      </c>
      <c r="P88" s="319" t="str">
        <f>[3]Eier!$L70</f>
        <v>-</v>
      </c>
      <c r="Q88" s="319" t="str">
        <f>[3]Eier!$R70</f>
        <v>-</v>
      </c>
      <c r="R88" s="319" t="str">
        <f>[3]Eier!$O70</f>
        <v>-</v>
      </c>
      <c r="S88" s="283" t="str">
        <f>[3]Eier!$M70</f>
        <v>-</v>
      </c>
      <c r="T88" s="283" t="str">
        <f>[3]Eier!$S70</f>
        <v>-</v>
      </c>
      <c r="U88" s="283" t="str">
        <f>[3]Eier!$P70</f>
        <v>-</v>
      </c>
      <c r="V88" s="319" t="str">
        <f>[3]Eier!$T70</f>
        <v>-</v>
      </c>
      <c r="W88" s="319" t="str">
        <f>[3]Eier!$W70</f>
        <v>-</v>
      </c>
      <c r="X88" s="319" t="str">
        <f>[3]Eier!$V70</f>
        <v>-</v>
      </c>
      <c r="Y88" s="319" t="str">
        <f>[3]Eier!$X70</f>
        <v>-</v>
      </c>
      <c r="Z88" s="283"/>
      <c r="AA88" s="283" t="str">
        <f>[3]Eier!$U70</f>
        <v>-</v>
      </c>
      <c r="AB88" s="283" t="str">
        <f>[3]Eier!$Z70</f>
        <v>-</v>
      </c>
      <c r="AC88" s="283" t="str">
        <f>[3]Eier!$Y70</f>
        <v>-</v>
      </c>
      <c r="AD88" s="283" t="str">
        <f>[3]Eier!$AA70</f>
        <v>-</v>
      </c>
      <c r="AE88" s="217"/>
      <c r="AF88" s="319" t="str">
        <f>[3]Eier!AF70</f>
        <v>-</v>
      </c>
    </row>
    <row r="89" spans="1:38" x14ac:dyDescent="0.2">
      <c r="A89" s="250"/>
      <c r="B89" s="218">
        <f>[3]Eier!$A71</f>
        <v>43374</v>
      </c>
      <c r="C89" s="319">
        <f>[3]Eier!$B71</f>
        <v>0.18</v>
      </c>
      <c r="D89" s="319">
        <f>[3]Eier!$H71</f>
        <v>0.14000000000000001</v>
      </c>
      <c r="E89" s="319">
        <f>[3]Eier!$E71</f>
        <v>0.14000000000000001</v>
      </c>
      <c r="F89" s="283">
        <f>[3]Eier!$C71</f>
        <v>0.46</v>
      </c>
      <c r="G89" s="283">
        <f>[3]Eier!$I71</f>
        <v>0.24</v>
      </c>
      <c r="H89" s="283">
        <f>[3]Eier!$F71</f>
        <v>0.24</v>
      </c>
      <c r="I89" s="319">
        <f>[3]Eier!$D71</f>
        <v>0.47</v>
      </c>
      <c r="J89" s="319">
        <f>[3]Eier!$J71</f>
        <v>0.22</v>
      </c>
      <c r="K89" s="319">
        <f>[3]Eier!$G71</f>
        <v>0.21</v>
      </c>
      <c r="L89" s="283"/>
      <c r="M89" s="283" t="str">
        <f>[3]Eier!$K71</f>
        <v>-</v>
      </c>
      <c r="N89" s="283" t="str">
        <f>[3]Eier!$Q71</f>
        <v>-</v>
      </c>
      <c r="O89" s="283" t="str">
        <f>[3]Eier!$N71</f>
        <v>-</v>
      </c>
      <c r="P89" s="319" t="str">
        <f>[3]Eier!$L71</f>
        <v>-</v>
      </c>
      <c r="Q89" s="319" t="str">
        <f>[3]Eier!$R71</f>
        <v>-</v>
      </c>
      <c r="R89" s="319" t="str">
        <f>[3]Eier!$O71</f>
        <v>-</v>
      </c>
      <c r="S89" s="283" t="str">
        <f>[3]Eier!$M71</f>
        <v>-</v>
      </c>
      <c r="T89" s="283" t="str">
        <f>[3]Eier!$S71</f>
        <v>-</v>
      </c>
      <c r="U89" s="283" t="str">
        <f>[3]Eier!$P71</f>
        <v>-</v>
      </c>
      <c r="V89" s="319" t="str">
        <f>[3]Eier!$T71</f>
        <v>-</v>
      </c>
      <c r="W89" s="319" t="str">
        <f>[3]Eier!$W71</f>
        <v>-</v>
      </c>
      <c r="X89" s="319" t="str">
        <f>[3]Eier!$V71</f>
        <v>-</v>
      </c>
      <c r="Y89" s="319" t="str">
        <f>[3]Eier!$X71</f>
        <v>-</v>
      </c>
      <c r="Z89" s="283"/>
      <c r="AA89" s="283" t="str">
        <f>[3]Eier!$U71</f>
        <v>-</v>
      </c>
      <c r="AB89" s="283" t="str">
        <f>[3]Eier!$Z71</f>
        <v>-</v>
      </c>
      <c r="AC89" s="283" t="str">
        <f>[3]Eier!$Y71</f>
        <v>-</v>
      </c>
      <c r="AD89" s="283" t="str">
        <f>[3]Eier!$AA71</f>
        <v>-</v>
      </c>
      <c r="AE89" s="217"/>
      <c r="AF89" s="319" t="str">
        <f>[3]Eier!AF71</f>
        <v>-</v>
      </c>
    </row>
    <row r="90" spans="1:38" x14ac:dyDescent="0.2">
      <c r="A90" s="250"/>
      <c r="B90" s="218">
        <f>[3]Eier!$A72</f>
        <v>43344</v>
      </c>
      <c r="C90" s="319">
        <f>[3]Eier!$B72</f>
        <v>0.19</v>
      </c>
      <c r="D90" s="319">
        <f>[3]Eier!$H72</f>
        <v>0.14000000000000001</v>
      </c>
      <c r="E90" s="319">
        <f>[3]Eier!$E72</f>
        <v>0.15</v>
      </c>
      <c r="F90" s="283">
        <f>[3]Eier!$C72</f>
        <v>0.46</v>
      </c>
      <c r="G90" s="283">
        <f>[3]Eier!$I72</f>
        <v>0.24</v>
      </c>
      <c r="H90" s="283">
        <f>[3]Eier!$F72</f>
        <v>0.24</v>
      </c>
      <c r="I90" s="319">
        <f>[3]Eier!$D72</f>
        <v>0.43</v>
      </c>
      <c r="J90" s="319">
        <f>[3]Eier!$J72</f>
        <v>0.22</v>
      </c>
      <c r="K90" s="319">
        <f>[3]Eier!$G72</f>
        <v>0.22</v>
      </c>
      <c r="L90" s="283"/>
      <c r="M90" s="283" t="str">
        <f>[3]Eier!$K72</f>
        <v>-</v>
      </c>
      <c r="N90" s="283" t="str">
        <f>[3]Eier!$Q72</f>
        <v>-</v>
      </c>
      <c r="O90" s="283" t="str">
        <f>[3]Eier!$N72</f>
        <v>-</v>
      </c>
      <c r="P90" s="319" t="str">
        <f>[3]Eier!$L72</f>
        <v>-</v>
      </c>
      <c r="Q90" s="319" t="str">
        <f>[3]Eier!$R72</f>
        <v>-</v>
      </c>
      <c r="R90" s="319" t="str">
        <f>[3]Eier!$O72</f>
        <v>-</v>
      </c>
      <c r="S90" s="283" t="str">
        <f>[3]Eier!$M72</f>
        <v>-</v>
      </c>
      <c r="T90" s="283" t="str">
        <f>[3]Eier!$S72</f>
        <v>-</v>
      </c>
      <c r="U90" s="283" t="str">
        <f>[3]Eier!$P72</f>
        <v>-</v>
      </c>
      <c r="V90" s="319" t="str">
        <f>[3]Eier!$T72</f>
        <v>-</v>
      </c>
      <c r="W90" s="319" t="str">
        <f>[3]Eier!$W72</f>
        <v>-</v>
      </c>
      <c r="X90" s="319" t="str">
        <f>[3]Eier!$V72</f>
        <v>-</v>
      </c>
      <c r="Y90" s="319" t="str">
        <f>[3]Eier!$X72</f>
        <v>-</v>
      </c>
      <c r="Z90" s="283"/>
      <c r="AA90" s="283" t="str">
        <f>[3]Eier!$U72</f>
        <v>-</v>
      </c>
      <c r="AB90" s="283" t="str">
        <f>[3]Eier!$Z72</f>
        <v>-</v>
      </c>
      <c r="AC90" s="283" t="str">
        <f>[3]Eier!$Y72</f>
        <v>-</v>
      </c>
      <c r="AD90" s="283" t="str">
        <f>[3]Eier!$AA72</f>
        <v>-</v>
      </c>
      <c r="AE90" s="217"/>
      <c r="AF90" s="319" t="str">
        <f>[3]Eier!AF72</f>
        <v>-</v>
      </c>
    </row>
    <row r="91" spans="1:38" x14ac:dyDescent="0.2">
      <c r="A91" s="250"/>
      <c r="B91" s="218">
        <f>[3]Eier!$A73</f>
        <v>43313</v>
      </c>
      <c r="C91" s="319">
        <f>[3]Eier!$B73</f>
        <v>0.2</v>
      </c>
      <c r="D91" s="319">
        <f>[3]Eier!$H73</f>
        <v>0.14000000000000001</v>
      </c>
      <c r="E91" s="319">
        <f>[3]Eier!$E73</f>
        <v>0.14000000000000001</v>
      </c>
      <c r="F91" s="283">
        <f>[3]Eier!$C73</f>
        <v>0.46</v>
      </c>
      <c r="G91" s="283">
        <f>[3]Eier!$I73</f>
        <v>0.24</v>
      </c>
      <c r="H91" s="283">
        <f>[3]Eier!$F73</f>
        <v>0.24</v>
      </c>
      <c r="I91" s="319">
        <f>[3]Eier!$D73</f>
        <v>0.43</v>
      </c>
      <c r="J91" s="319">
        <f>[3]Eier!$J73</f>
        <v>0.22</v>
      </c>
      <c r="K91" s="319">
        <f>[3]Eier!$G73</f>
        <v>0.21</v>
      </c>
      <c r="L91" s="283"/>
      <c r="M91" s="283" t="str">
        <f>[3]Eier!$K73</f>
        <v>-</v>
      </c>
      <c r="N91" s="283" t="str">
        <f>[3]Eier!$Q73</f>
        <v>-</v>
      </c>
      <c r="O91" s="283" t="str">
        <f>[3]Eier!$N73</f>
        <v>-</v>
      </c>
      <c r="P91" s="319" t="str">
        <f>[3]Eier!$L73</f>
        <v>-</v>
      </c>
      <c r="Q91" s="319" t="str">
        <f>[3]Eier!$R73</f>
        <v>-</v>
      </c>
      <c r="R91" s="319" t="str">
        <f>[3]Eier!$O73</f>
        <v>-</v>
      </c>
      <c r="S91" s="283" t="str">
        <f>[3]Eier!$M73</f>
        <v>-</v>
      </c>
      <c r="T91" s="283" t="str">
        <f>[3]Eier!$S73</f>
        <v>-</v>
      </c>
      <c r="U91" s="283" t="str">
        <f>[3]Eier!$P73</f>
        <v>-</v>
      </c>
      <c r="V91" s="319" t="str">
        <f>[3]Eier!$T73</f>
        <v>-</v>
      </c>
      <c r="W91" s="319" t="str">
        <f>[3]Eier!$W73</f>
        <v>-</v>
      </c>
      <c r="X91" s="319" t="str">
        <f>[3]Eier!$V73</f>
        <v>-</v>
      </c>
      <c r="Y91" s="319" t="str">
        <f>[3]Eier!$X73</f>
        <v>-</v>
      </c>
      <c r="Z91" s="283"/>
      <c r="AA91" s="283" t="str">
        <f>[3]Eier!$U73</f>
        <v>-</v>
      </c>
      <c r="AB91" s="283" t="str">
        <f>[3]Eier!$Z73</f>
        <v>-</v>
      </c>
      <c r="AC91" s="283" t="str">
        <f>[3]Eier!$Y73</f>
        <v>-</v>
      </c>
      <c r="AD91" s="283" t="str">
        <f>[3]Eier!$AA73</f>
        <v>-</v>
      </c>
      <c r="AE91" s="217"/>
      <c r="AF91" s="319" t="str">
        <f>[3]Eier!AF73</f>
        <v>-</v>
      </c>
    </row>
    <row r="92" spans="1:38" x14ac:dyDescent="0.2">
      <c r="B92" s="218">
        <f>[3]Eier!$A74</f>
        <v>43282</v>
      </c>
      <c r="C92" s="319">
        <f>[3]Eier!$B74</f>
        <v>0.2</v>
      </c>
      <c r="D92" s="319">
        <f>[3]Eier!$H74</f>
        <v>0.14000000000000001</v>
      </c>
      <c r="E92" s="319">
        <f>[3]Eier!$E74</f>
        <v>0.15</v>
      </c>
      <c r="F92" s="283">
        <f>[3]Eier!$C74</f>
        <v>0.46</v>
      </c>
      <c r="G92" s="283">
        <f>[3]Eier!$I74</f>
        <v>0.24</v>
      </c>
      <c r="H92" s="283">
        <f>[3]Eier!$F74</f>
        <v>0.24</v>
      </c>
      <c r="I92" s="319">
        <f>[3]Eier!$D74</f>
        <v>0.47</v>
      </c>
      <c r="J92" s="319">
        <f>[3]Eier!$J74</f>
        <v>0.22</v>
      </c>
      <c r="K92" s="319">
        <f>[3]Eier!$G74</f>
        <v>0.21</v>
      </c>
      <c r="L92" s="283"/>
      <c r="M92" s="283" t="str">
        <f>[3]Eier!$K74</f>
        <v>-</v>
      </c>
      <c r="N92" s="283" t="str">
        <f>[3]Eier!$Q74</f>
        <v>-</v>
      </c>
      <c r="O92" s="283" t="str">
        <f>[3]Eier!$N74</f>
        <v>-</v>
      </c>
      <c r="P92" s="319" t="str">
        <f>[3]Eier!$L74</f>
        <v>-</v>
      </c>
      <c r="Q92" s="319" t="str">
        <f>[3]Eier!$R74</f>
        <v>-</v>
      </c>
      <c r="R92" s="319" t="str">
        <f>[3]Eier!$O74</f>
        <v>-</v>
      </c>
      <c r="S92" s="283" t="str">
        <f>[3]Eier!$M74</f>
        <v>-</v>
      </c>
      <c r="T92" s="283" t="str">
        <f>[3]Eier!$S74</f>
        <v>-</v>
      </c>
      <c r="U92" s="283" t="str">
        <f>[3]Eier!$P74</f>
        <v>-</v>
      </c>
      <c r="V92" s="319" t="str">
        <f>[3]Eier!$T74</f>
        <v>-</v>
      </c>
      <c r="W92" s="319" t="str">
        <f>[3]Eier!$W74</f>
        <v>-</v>
      </c>
      <c r="X92" s="319" t="str">
        <f>[3]Eier!$V74</f>
        <v>-</v>
      </c>
      <c r="Y92" s="319" t="str">
        <f>[3]Eier!$X74</f>
        <v>-</v>
      </c>
      <c r="Z92" s="283"/>
      <c r="AA92" s="283" t="str">
        <f>[3]Eier!$U74</f>
        <v>-</v>
      </c>
      <c r="AB92" s="283" t="str">
        <f>[3]Eier!$Z74</f>
        <v>-</v>
      </c>
      <c r="AC92" s="283" t="str">
        <f>[3]Eier!$Y74</f>
        <v>-</v>
      </c>
      <c r="AD92" s="283" t="str">
        <f>[3]Eier!$AA74</f>
        <v>-</v>
      </c>
      <c r="AE92" s="217"/>
      <c r="AF92" s="319" t="str">
        <f>[3]Eier!AF74</f>
        <v>-</v>
      </c>
    </row>
    <row r="93" spans="1:38" x14ac:dyDescent="0.2">
      <c r="B93" s="218">
        <f>[3]Eier!$A75</f>
        <v>43252</v>
      </c>
      <c r="C93" s="319">
        <f>[3]Eier!$B75</f>
        <v>0.2</v>
      </c>
      <c r="D93" s="319">
        <f>[3]Eier!$H75</f>
        <v>0.14000000000000001</v>
      </c>
      <c r="E93" s="319">
        <f>[3]Eier!$E75</f>
        <v>0.15</v>
      </c>
      <c r="F93" s="283">
        <f>[3]Eier!$C75</f>
        <v>0.46</v>
      </c>
      <c r="G93" s="283">
        <f>[3]Eier!$I75</f>
        <v>0.24</v>
      </c>
      <c r="H93" s="283">
        <f>[3]Eier!$F75</f>
        <v>0.24</v>
      </c>
      <c r="I93" s="319">
        <f>[3]Eier!$D75</f>
        <v>0.44</v>
      </c>
      <c r="J93" s="319">
        <f>[3]Eier!$J75</f>
        <v>0.22</v>
      </c>
      <c r="K93" s="319">
        <f>[3]Eier!$G75</f>
        <v>0.21</v>
      </c>
      <c r="L93" s="283"/>
      <c r="M93" s="283" t="str">
        <f>[3]Eier!$K75</f>
        <v>-</v>
      </c>
      <c r="N93" s="283" t="str">
        <f>[3]Eier!$Q75</f>
        <v>-</v>
      </c>
      <c r="O93" s="283" t="str">
        <f>[3]Eier!$N75</f>
        <v>-</v>
      </c>
      <c r="P93" s="319" t="str">
        <f>[3]Eier!$L75</f>
        <v>-</v>
      </c>
      <c r="Q93" s="319" t="str">
        <f>[3]Eier!$R75</f>
        <v>-</v>
      </c>
      <c r="R93" s="319" t="str">
        <f>[3]Eier!$O75</f>
        <v>-</v>
      </c>
      <c r="S93" s="283" t="str">
        <f>[3]Eier!$M75</f>
        <v>-</v>
      </c>
      <c r="T93" s="283" t="str">
        <f>[3]Eier!$S75</f>
        <v>-</v>
      </c>
      <c r="U93" s="283" t="str">
        <f>[3]Eier!$P75</f>
        <v>-</v>
      </c>
      <c r="V93" s="319" t="str">
        <f>[3]Eier!$T75</f>
        <v>-</v>
      </c>
      <c r="W93" s="319" t="str">
        <f>[3]Eier!$W75</f>
        <v>-</v>
      </c>
      <c r="X93" s="319" t="str">
        <f>[3]Eier!$V75</f>
        <v>-</v>
      </c>
      <c r="Y93" s="319" t="str">
        <f>[3]Eier!$X75</f>
        <v>-</v>
      </c>
      <c r="Z93" s="283"/>
      <c r="AA93" s="283" t="str">
        <f>[3]Eier!$U75</f>
        <v>-</v>
      </c>
      <c r="AB93" s="283" t="str">
        <f>[3]Eier!$Z75</f>
        <v>-</v>
      </c>
      <c r="AC93" s="283" t="str">
        <f>[3]Eier!$Y75</f>
        <v>-</v>
      </c>
      <c r="AD93" s="283" t="str">
        <f>[3]Eier!$AA75</f>
        <v>-</v>
      </c>
      <c r="AF93" s="319" t="str">
        <f>[3]Eier!AF75</f>
        <v>-</v>
      </c>
    </row>
    <row r="94" spans="1:38" x14ac:dyDescent="0.2">
      <c r="B94" s="218">
        <f>[3]Eier!$A76</f>
        <v>43221</v>
      </c>
      <c r="C94" s="319">
        <f>[3]Eier!$B76</f>
        <v>0.19</v>
      </c>
      <c r="D94" s="319">
        <f>[3]Eier!$H76</f>
        <v>0.14000000000000001</v>
      </c>
      <c r="E94" s="319">
        <f>[3]Eier!$E76</f>
        <v>0.15</v>
      </c>
      <c r="F94" s="283">
        <f>[3]Eier!$C76</f>
        <v>0.46</v>
      </c>
      <c r="G94" s="283">
        <f>[3]Eier!$I76</f>
        <v>0.24</v>
      </c>
      <c r="H94" s="283">
        <f>[3]Eier!$F76</f>
        <v>0.24</v>
      </c>
      <c r="I94" s="319">
        <f>[3]Eier!$D76</f>
        <v>0.47</v>
      </c>
      <c r="J94" s="319">
        <f>[3]Eier!$J76</f>
        <v>0.22</v>
      </c>
      <c r="K94" s="319">
        <f>[3]Eier!$G76</f>
        <v>0.22</v>
      </c>
      <c r="L94" s="283"/>
      <c r="M94" s="283" t="str">
        <f>[3]Eier!$K76</f>
        <v>-</v>
      </c>
      <c r="N94" s="283" t="str">
        <f>[3]Eier!$Q76</f>
        <v>-</v>
      </c>
      <c r="O94" s="283" t="str">
        <f>[3]Eier!$N76</f>
        <v>-</v>
      </c>
      <c r="P94" s="319" t="str">
        <f>[3]Eier!$L76</f>
        <v>-</v>
      </c>
      <c r="Q94" s="319" t="str">
        <f>[3]Eier!$R76</f>
        <v>-</v>
      </c>
      <c r="R94" s="319" t="str">
        <f>[3]Eier!$O76</f>
        <v>-</v>
      </c>
      <c r="S94" s="283" t="str">
        <f>[3]Eier!$M76</f>
        <v>-</v>
      </c>
      <c r="T94" s="283" t="str">
        <f>[3]Eier!$S76</f>
        <v>-</v>
      </c>
      <c r="U94" s="283" t="str">
        <f>[3]Eier!$P76</f>
        <v>-</v>
      </c>
      <c r="V94" s="319" t="str">
        <f>[3]Eier!$T76</f>
        <v>-</v>
      </c>
      <c r="W94" s="319" t="str">
        <f>[3]Eier!$W76</f>
        <v>-</v>
      </c>
      <c r="X94" s="319" t="str">
        <f>[3]Eier!$V76</f>
        <v>-</v>
      </c>
      <c r="Y94" s="319" t="str">
        <f>[3]Eier!$X76</f>
        <v>-</v>
      </c>
      <c r="Z94" s="283"/>
      <c r="AA94" s="283" t="str">
        <f>[3]Eier!$U76</f>
        <v>-</v>
      </c>
      <c r="AB94" s="283" t="str">
        <f>[3]Eier!$Z76</f>
        <v>-</v>
      </c>
      <c r="AC94" s="283" t="str">
        <f>[3]Eier!$Y76</f>
        <v>-</v>
      </c>
      <c r="AD94" s="283" t="str">
        <f>[3]Eier!$AA76</f>
        <v>-</v>
      </c>
      <c r="AF94" s="319" t="str">
        <f>[3]Eier!AF76</f>
        <v>-</v>
      </c>
    </row>
    <row r="95" spans="1:38" x14ac:dyDescent="0.2">
      <c r="B95" s="218">
        <f>[3]Eier!$A77</f>
        <v>43191</v>
      </c>
      <c r="C95" s="319">
        <f>[3]Eier!$B77</f>
        <v>0.19</v>
      </c>
      <c r="D95" s="319">
        <f>[3]Eier!$H77</f>
        <v>0.16</v>
      </c>
      <c r="E95" s="319">
        <f>[3]Eier!$E77</f>
        <v>0.16</v>
      </c>
      <c r="F95" s="283">
        <f>[3]Eier!$C77</f>
        <v>0.46</v>
      </c>
      <c r="G95" s="283">
        <f>[3]Eier!$I77</f>
        <v>0.24</v>
      </c>
      <c r="H95" s="283">
        <f>[3]Eier!$F77</f>
        <v>0.24</v>
      </c>
      <c r="I95" s="319">
        <f>[3]Eier!$D77</f>
        <v>0.47</v>
      </c>
      <c r="J95" s="319">
        <f>[3]Eier!$J77</f>
        <v>0.23</v>
      </c>
      <c r="K95" s="319">
        <f>[3]Eier!$G77</f>
        <v>0.22</v>
      </c>
      <c r="L95" s="283"/>
      <c r="M95" s="283" t="str">
        <f>[3]Eier!$K77</f>
        <v>-</v>
      </c>
      <c r="N95" s="283" t="str">
        <f>[3]Eier!$Q77</f>
        <v>-</v>
      </c>
      <c r="O95" s="283" t="str">
        <f>[3]Eier!$N77</f>
        <v>-</v>
      </c>
      <c r="P95" s="319" t="str">
        <f>[3]Eier!$L77</f>
        <v>-</v>
      </c>
      <c r="Q95" s="319" t="str">
        <f>[3]Eier!$R77</f>
        <v>-</v>
      </c>
      <c r="R95" s="319" t="str">
        <f>[3]Eier!$O77</f>
        <v>-</v>
      </c>
      <c r="S95" s="283" t="str">
        <f>[3]Eier!$M77</f>
        <v>-</v>
      </c>
      <c r="T95" s="283" t="str">
        <f>[3]Eier!$S77</f>
        <v>-</v>
      </c>
      <c r="U95" s="283" t="str">
        <f>[3]Eier!$P77</f>
        <v>-</v>
      </c>
      <c r="V95" s="319" t="str">
        <f>[3]Eier!$T77</f>
        <v>-</v>
      </c>
      <c r="W95" s="319" t="str">
        <f>[3]Eier!$W77</f>
        <v>-</v>
      </c>
      <c r="X95" s="319" t="str">
        <f>[3]Eier!$V77</f>
        <v>-</v>
      </c>
      <c r="Y95" s="319" t="str">
        <f>[3]Eier!$X77</f>
        <v>-</v>
      </c>
      <c r="Z95" s="283"/>
      <c r="AA95" s="283" t="str">
        <f>[3]Eier!$U77</f>
        <v>-</v>
      </c>
      <c r="AB95" s="283" t="str">
        <f>[3]Eier!$Z77</f>
        <v>-</v>
      </c>
      <c r="AC95" s="283" t="str">
        <f>[3]Eier!$Y77</f>
        <v>-</v>
      </c>
      <c r="AD95" s="283" t="str">
        <f>[3]Eier!$AA77</f>
        <v>-</v>
      </c>
      <c r="AF95" s="319" t="str">
        <f>[3]Eier!AF77</f>
        <v>-</v>
      </c>
    </row>
    <row r="96" spans="1:38" x14ac:dyDescent="0.2">
      <c r="B96" s="218">
        <f>[3]Eier!$A78</f>
        <v>43160</v>
      </c>
      <c r="C96" s="319">
        <f>[3]Eier!$B78</f>
        <v>0.19</v>
      </c>
      <c r="D96" s="319">
        <f>[3]Eier!$H78</f>
        <v>0.14000000000000001</v>
      </c>
      <c r="E96" s="319">
        <f>[3]Eier!$E78</f>
        <v>0.15</v>
      </c>
      <c r="F96" s="283">
        <f>[3]Eier!$C78</f>
        <v>0.46</v>
      </c>
      <c r="G96" s="283">
        <f>[3]Eier!$I78</f>
        <v>0.24</v>
      </c>
      <c r="H96" s="283">
        <f>[3]Eier!$F78</f>
        <v>0.24</v>
      </c>
      <c r="I96" s="319">
        <f>[3]Eier!$D78</f>
        <v>0.43</v>
      </c>
      <c r="J96" s="319">
        <f>[3]Eier!$J78</f>
        <v>0.23</v>
      </c>
      <c r="K96" s="319">
        <f>[3]Eier!$G78</f>
        <v>0.22</v>
      </c>
      <c r="L96" s="283"/>
      <c r="M96" s="283" t="str">
        <f>[3]Eier!$K78</f>
        <v>-</v>
      </c>
      <c r="N96" s="283" t="str">
        <f>[3]Eier!$Q78</f>
        <v>-</v>
      </c>
      <c r="O96" s="283" t="str">
        <f>[3]Eier!$N78</f>
        <v>-</v>
      </c>
      <c r="P96" s="319" t="str">
        <f>[3]Eier!$L78</f>
        <v>-</v>
      </c>
      <c r="Q96" s="319" t="str">
        <f>[3]Eier!$R78</f>
        <v>-</v>
      </c>
      <c r="R96" s="319" t="str">
        <f>[3]Eier!$O78</f>
        <v>-</v>
      </c>
      <c r="S96" s="283" t="str">
        <f>[3]Eier!$M78</f>
        <v>-</v>
      </c>
      <c r="T96" s="283" t="str">
        <f>[3]Eier!$S78</f>
        <v>-</v>
      </c>
      <c r="U96" s="283" t="str">
        <f>[3]Eier!$P78</f>
        <v>-</v>
      </c>
      <c r="V96" s="319" t="str">
        <f>[3]Eier!$T78</f>
        <v>-</v>
      </c>
      <c r="W96" s="319" t="str">
        <f>[3]Eier!$W78</f>
        <v>-</v>
      </c>
      <c r="X96" s="319" t="str">
        <f>[3]Eier!$V78</f>
        <v>-</v>
      </c>
      <c r="Y96" s="319" t="str">
        <f>[3]Eier!$X78</f>
        <v>-</v>
      </c>
      <c r="Z96" s="283"/>
      <c r="AA96" s="283" t="str">
        <f>[3]Eier!$U78</f>
        <v>-</v>
      </c>
      <c r="AB96" s="283" t="str">
        <f>[3]Eier!$Z78</f>
        <v>-</v>
      </c>
      <c r="AC96" s="283" t="str">
        <f>[3]Eier!$Y78</f>
        <v>-</v>
      </c>
      <c r="AD96" s="283" t="str">
        <f>[3]Eier!$AA78</f>
        <v>-</v>
      </c>
      <c r="AF96" s="319" t="str">
        <f>[3]Eier!AF78</f>
        <v>-</v>
      </c>
    </row>
    <row r="97" spans="2:35" x14ac:dyDescent="0.2">
      <c r="B97" s="218">
        <f>[3]Eier!$A79</f>
        <v>43132</v>
      </c>
      <c r="C97" s="319">
        <f>[3]Eier!$B79</f>
        <v>0.18</v>
      </c>
      <c r="D97" s="319">
        <f>[3]Eier!$H79</f>
        <v>0.14000000000000001</v>
      </c>
      <c r="E97" s="319">
        <f>[3]Eier!$E79</f>
        <v>0.15</v>
      </c>
      <c r="F97" s="283">
        <f>[3]Eier!$C79</f>
        <v>0.46</v>
      </c>
      <c r="G97" s="283">
        <f>[3]Eier!$I79</f>
        <v>0.24</v>
      </c>
      <c r="H97" s="283">
        <f>[3]Eier!$F79</f>
        <v>0.24</v>
      </c>
      <c r="I97" s="319">
        <f>[3]Eier!$D79</f>
        <v>0.47</v>
      </c>
      <c r="J97" s="319">
        <f>[3]Eier!$J79</f>
        <v>0.22</v>
      </c>
      <c r="K97" s="319">
        <f>[3]Eier!$G79</f>
        <v>0.22</v>
      </c>
      <c r="L97" s="283"/>
      <c r="M97" s="283" t="str">
        <f>[3]Eier!$K79</f>
        <v>-</v>
      </c>
      <c r="N97" s="283" t="str">
        <f>[3]Eier!$Q79</f>
        <v>-</v>
      </c>
      <c r="O97" s="283" t="str">
        <f>[3]Eier!$N79</f>
        <v>-</v>
      </c>
      <c r="P97" s="319" t="str">
        <f>[3]Eier!$L79</f>
        <v>-</v>
      </c>
      <c r="Q97" s="319" t="str">
        <f>[3]Eier!$R79</f>
        <v>-</v>
      </c>
      <c r="R97" s="319" t="str">
        <f>[3]Eier!$O79</f>
        <v>-</v>
      </c>
      <c r="S97" s="283" t="str">
        <f>[3]Eier!$M79</f>
        <v>-</v>
      </c>
      <c r="T97" s="283" t="str">
        <f>[3]Eier!$S79</f>
        <v>-</v>
      </c>
      <c r="U97" s="283" t="str">
        <f>[3]Eier!$P79</f>
        <v>-</v>
      </c>
      <c r="V97" s="319" t="str">
        <f>[3]Eier!$T79</f>
        <v>-</v>
      </c>
      <c r="W97" s="319" t="str">
        <f>[3]Eier!$W79</f>
        <v>-</v>
      </c>
      <c r="X97" s="319" t="str">
        <f>[3]Eier!$V79</f>
        <v>-</v>
      </c>
      <c r="Y97" s="319" t="str">
        <f>[3]Eier!$X79</f>
        <v>-</v>
      </c>
      <c r="Z97" s="283"/>
      <c r="AA97" s="283" t="str">
        <f>[3]Eier!$U79</f>
        <v>-</v>
      </c>
      <c r="AB97" s="283" t="str">
        <f>[3]Eier!$Z79</f>
        <v>-</v>
      </c>
      <c r="AC97" s="283" t="str">
        <f>[3]Eier!$Y79</f>
        <v>-</v>
      </c>
      <c r="AD97" s="283" t="str">
        <f>[3]Eier!$AA79</f>
        <v>-</v>
      </c>
      <c r="AF97" s="319" t="str">
        <f>[3]Eier!AF79</f>
        <v>-</v>
      </c>
    </row>
    <row r="98" spans="2:35" x14ac:dyDescent="0.2">
      <c r="B98" s="218">
        <f>[3]Eier!$A80</f>
        <v>43101</v>
      </c>
      <c r="C98" s="319">
        <f>[3]Eier!$B80</f>
        <v>0.17</v>
      </c>
      <c r="D98" s="319">
        <f>[3]Eier!$H80</f>
        <v>0.16</v>
      </c>
      <c r="E98" s="319">
        <f>[3]Eier!$E80</f>
        <v>0.15</v>
      </c>
      <c r="F98" s="283">
        <f>[3]Eier!$C80</f>
        <v>0.46</v>
      </c>
      <c r="G98" s="283">
        <f>[3]Eier!$I80</f>
        <v>0.24</v>
      </c>
      <c r="H98" s="283">
        <f>[3]Eier!$F80</f>
        <v>0.24</v>
      </c>
      <c r="I98" s="319">
        <f>[3]Eier!$D80</f>
        <v>0.43</v>
      </c>
      <c r="J98" s="319">
        <f>[3]Eier!$J80</f>
        <v>0.23</v>
      </c>
      <c r="K98" s="319">
        <f>[3]Eier!$G80</f>
        <v>0.22</v>
      </c>
      <c r="L98" s="283"/>
      <c r="M98" s="283" t="str">
        <f>[3]Eier!$K80</f>
        <v>-</v>
      </c>
      <c r="N98" s="283" t="str">
        <f>[3]Eier!$Q80</f>
        <v>-</v>
      </c>
      <c r="O98" s="283" t="str">
        <f>[3]Eier!$N80</f>
        <v>-</v>
      </c>
      <c r="P98" s="319" t="str">
        <f>[3]Eier!$L80</f>
        <v>-</v>
      </c>
      <c r="Q98" s="319" t="str">
        <f>[3]Eier!$R80</f>
        <v>-</v>
      </c>
      <c r="R98" s="319" t="str">
        <f>[3]Eier!$O80</f>
        <v>-</v>
      </c>
      <c r="S98" s="283" t="str">
        <f>[3]Eier!$M80</f>
        <v>-</v>
      </c>
      <c r="T98" s="283" t="str">
        <f>[3]Eier!$S80</f>
        <v>-</v>
      </c>
      <c r="U98" s="283" t="str">
        <f>[3]Eier!$P80</f>
        <v>-</v>
      </c>
      <c r="V98" s="319" t="str">
        <f>[3]Eier!$T80</f>
        <v>-</v>
      </c>
      <c r="W98" s="319" t="str">
        <f>[3]Eier!$W80</f>
        <v>-</v>
      </c>
      <c r="X98" s="319" t="str">
        <f>[3]Eier!$V80</f>
        <v>-</v>
      </c>
      <c r="Y98" s="319" t="str">
        <f>[3]Eier!$X80</f>
        <v>-</v>
      </c>
      <c r="Z98" s="283"/>
      <c r="AA98" s="283" t="str">
        <f>[3]Eier!$U80</f>
        <v>-</v>
      </c>
      <c r="AB98" s="283" t="str">
        <f>[3]Eier!$Z80</f>
        <v>-</v>
      </c>
      <c r="AC98" s="283" t="str">
        <f>[3]Eier!$Y80</f>
        <v>-</v>
      </c>
      <c r="AD98" s="283" t="str">
        <f>[3]Eier!$AA80</f>
        <v>-</v>
      </c>
      <c r="AF98" s="319" t="str">
        <f>[3]Eier!AF80</f>
        <v>-</v>
      </c>
    </row>
    <row r="99" spans="2:35" x14ac:dyDescent="0.2">
      <c r="B99" s="218">
        <f>[3]Eier!$A81</f>
        <v>43070</v>
      </c>
      <c r="C99" s="319">
        <f>[3]Eier!$B81</f>
        <v>0.18</v>
      </c>
      <c r="D99" s="319">
        <f>[3]Eier!$H81</f>
        <v>0.15</v>
      </c>
      <c r="E99" s="319">
        <f>[3]Eier!$E81</f>
        <v>0.16</v>
      </c>
      <c r="F99" s="283">
        <f>[3]Eier!$C81</f>
        <v>0.45</v>
      </c>
      <c r="G99" s="283">
        <f>[3]Eier!$I81</f>
        <v>0.24</v>
      </c>
      <c r="H99" s="283">
        <f>[3]Eier!$F81</f>
        <v>0.23</v>
      </c>
      <c r="I99" s="319">
        <f>[3]Eier!$D81</f>
        <v>0.44</v>
      </c>
      <c r="J99" s="319">
        <f>[3]Eier!$J81</f>
        <v>0.23</v>
      </c>
      <c r="K99" s="319">
        <f>[3]Eier!$G81</f>
        <v>0.22</v>
      </c>
      <c r="L99" s="283"/>
      <c r="M99" s="283" t="str">
        <f>[3]Eier!$K81</f>
        <v>-</v>
      </c>
      <c r="N99" s="283" t="str">
        <f>[3]Eier!$Q81</f>
        <v>-</v>
      </c>
      <c r="O99" s="283" t="str">
        <f>[3]Eier!$N81</f>
        <v>-</v>
      </c>
      <c r="P99" s="319" t="str">
        <f>[3]Eier!$L81</f>
        <v>-</v>
      </c>
      <c r="Q99" s="319" t="str">
        <f>[3]Eier!$R81</f>
        <v>-</v>
      </c>
      <c r="R99" s="319" t="str">
        <f>[3]Eier!$O81</f>
        <v>-</v>
      </c>
      <c r="S99" s="283" t="str">
        <f>[3]Eier!$M81</f>
        <v>-</v>
      </c>
      <c r="T99" s="283" t="str">
        <f>[3]Eier!$S81</f>
        <v>-</v>
      </c>
      <c r="U99" s="283" t="str">
        <f>[3]Eier!$P81</f>
        <v>-</v>
      </c>
      <c r="V99" s="319" t="str">
        <f>[3]Eier!$T81</f>
        <v>-</v>
      </c>
      <c r="W99" s="319" t="str">
        <f>[3]Eier!$W81</f>
        <v>-</v>
      </c>
      <c r="X99" s="319" t="str">
        <f>[3]Eier!$V81</f>
        <v>-</v>
      </c>
      <c r="Y99" s="319" t="str">
        <f>[3]Eier!$X81</f>
        <v>-</v>
      </c>
      <c r="Z99" s="283"/>
      <c r="AA99" s="283" t="str">
        <f>[3]Eier!$U81</f>
        <v>-</v>
      </c>
      <c r="AB99" s="283" t="str">
        <f>[3]Eier!$Z81</f>
        <v>-</v>
      </c>
      <c r="AC99" s="283" t="str">
        <f>[3]Eier!$Y81</f>
        <v>-</v>
      </c>
      <c r="AD99" s="283" t="str">
        <f>[3]Eier!$AA81</f>
        <v>-</v>
      </c>
      <c r="AF99" s="319" t="str">
        <f>[3]Eier!AF81</f>
        <v>-</v>
      </c>
    </row>
    <row r="100" spans="2:35" x14ac:dyDescent="0.2">
      <c r="B100" s="218">
        <f>[3]Eier!$A82</f>
        <v>43040</v>
      </c>
      <c r="C100" s="319">
        <f>[3]Eier!$B82</f>
        <v>0.19</v>
      </c>
      <c r="D100" s="319">
        <f>[3]Eier!$H82</f>
        <v>0.14000000000000001</v>
      </c>
      <c r="E100" s="319">
        <f>[3]Eier!$E82</f>
        <v>0.15</v>
      </c>
      <c r="F100" s="283">
        <f>[3]Eier!$C82</f>
        <v>0.45</v>
      </c>
      <c r="G100" s="283">
        <f>[3]Eier!$I82</f>
        <v>0.24</v>
      </c>
      <c r="H100" s="283">
        <f>[3]Eier!$F82</f>
        <v>0.23</v>
      </c>
      <c r="I100" s="319">
        <f>[3]Eier!$D82</f>
        <v>0.47</v>
      </c>
      <c r="J100" s="319">
        <f>[3]Eier!$J82</f>
        <v>0.22</v>
      </c>
      <c r="K100" s="319">
        <f>[3]Eier!$G82</f>
        <v>0.21</v>
      </c>
      <c r="L100" s="283"/>
      <c r="M100" s="283" t="str">
        <f>[3]Eier!$K82</f>
        <v>-</v>
      </c>
      <c r="N100" s="283" t="str">
        <f>[3]Eier!$Q82</f>
        <v>-</v>
      </c>
      <c r="O100" s="283" t="str">
        <f>[3]Eier!$N82</f>
        <v>-</v>
      </c>
      <c r="P100" s="319" t="str">
        <f>[3]Eier!$L82</f>
        <v>-</v>
      </c>
      <c r="Q100" s="319" t="str">
        <f>[3]Eier!$R82</f>
        <v>-</v>
      </c>
      <c r="R100" s="319" t="str">
        <f>[3]Eier!$O82</f>
        <v>-</v>
      </c>
      <c r="S100" s="283" t="str">
        <f>[3]Eier!$M82</f>
        <v>-</v>
      </c>
      <c r="T100" s="283" t="str">
        <f>[3]Eier!$S82</f>
        <v>-</v>
      </c>
      <c r="U100" s="283" t="str">
        <f>[3]Eier!$P82</f>
        <v>-</v>
      </c>
      <c r="V100" s="319" t="str">
        <f>[3]Eier!$T82</f>
        <v>-</v>
      </c>
      <c r="W100" s="319" t="str">
        <f>[3]Eier!$W82</f>
        <v>-</v>
      </c>
      <c r="X100" s="319" t="str">
        <f>[3]Eier!$V82</f>
        <v>-</v>
      </c>
      <c r="Y100" s="319" t="str">
        <f>[3]Eier!$X82</f>
        <v>-</v>
      </c>
      <c r="Z100" s="283"/>
      <c r="AA100" s="283" t="str">
        <f>[3]Eier!$U82</f>
        <v>-</v>
      </c>
      <c r="AB100" s="283" t="str">
        <f>[3]Eier!$Z82</f>
        <v>-</v>
      </c>
      <c r="AC100" s="283" t="str">
        <f>[3]Eier!$Y82</f>
        <v>-</v>
      </c>
      <c r="AD100" s="283" t="str">
        <f>[3]Eier!$AA82</f>
        <v>-</v>
      </c>
      <c r="AF100" s="319" t="str">
        <f>[3]Eier!AF82</f>
        <v>-</v>
      </c>
    </row>
    <row r="101" spans="2:35" x14ac:dyDescent="0.2">
      <c r="B101" s="218">
        <f>[3]Eier!$A83</f>
        <v>43009</v>
      </c>
      <c r="C101" s="319">
        <f>[3]Eier!$B83</f>
        <v>0.19</v>
      </c>
      <c r="D101" s="319">
        <f>[3]Eier!$H83</f>
        <v>0.14000000000000001</v>
      </c>
      <c r="E101" s="319">
        <f>[3]Eier!$E83</f>
        <v>0.16</v>
      </c>
      <c r="F101" s="283">
        <f>[3]Eier!$C83</f>
        <v>0.45</v>
      </c>
      <c r="G101" s="283">
        <f>[3]Eier!$I83</f>
        <v>0.24</v>
      </c>
      <c r="H101" s="283">
        <f>[3]Eier!$F83</f>
        <v>0.23</v>
      </c>
      <c r="I101" s="319">
        <f>[3]Eier!$D83</f>
        <v>0.47</v>
      </c>
      <c r="J101" s="319">
        <f>[3]Eier!$J83</f>
        <v>0.22</v>
      </c>
      <c r="K101" s="319">
        <f>[3]Eier!$G83</f>
        <v>0.21</v>
      </c>
      <c r="L101" s="283"/>
      <c r="M101" s="283" t="str">
        <f>[3]Eier!$K83</f>
        <v>-</v>
      </c>
      <c r="N101" s="283" t="str">
        <f>[3]Eier!$Q83</f>
        <v>-</v>
      </c>
      <c r="O101" s="283" t="str">
        <f>[3]Eier!$N83</f>
        <v>-</v>
      </c>
      <c r="P101" s="319" t="str">
        <f>[3]Eier!$L83</f>
        <v>-</v>
      </c>
      <c r="Q101" s="319" t="str">
        <f>[3]Eier!$R83</f>
        <v>-</v>
      </c>
      <c r="R101" s="319" t="str">
        <f>[3]Eier!$O83</f>
        <v>-</v>
      </c>
      <c r="S101" s="283" t="str">
        <f>[3]Eier!$M83</f>
        <v>-</v>
      </c>
      <c r="T101" s="283" t="str">
        <f>[3]Eier!$S83</f>
        <v>-</v>
      </c>
      <c r="U101" s="283" t="str">
        <f>[3]Eier!$P83</f>
        <v>-</v>
      </c>
      <c r="V101" s="319" t="str">
        <f>[3]Eier!$T83</f>
        <v>-</v>
      </c>
      <c r="W101" s="319" t="str">
        <f>[3]Eier!$W83</f>
        <v>-</v>
      </c>
      <c r="X101" s="319" t="str">
        <f>[3]Eier!$V83</f>
        <v>-</v>
      </c>
      <c r="Y101" s="319" t="str">
        <f>[3]Eier!$X83</f>
        <v>-</v>
      </c>
      <c r="Z101" s="283"/>
      <c r="AA101" s="283" t="str">
        <f>[3]Eier!$U83</f>
        <v>-</v>
      </c>
      <c r="AB101" s="283" t="str">
        <f>[3]Eier!$Z83</f>
        <v>-</v>
      </c>
      <c r="AC101" s="283" t="str">
        <f>[3]Eier!$Y83</f>
        <v>-</v>
      </c>
      <c r="AD101" s="283" t="str">
        <f>[3]Eier!$AA83</f>
        <v>-</v>
      </c>
      <c r="AF101" s="319" t="str">
        <f>[3]Eier!AF83</f>
        <v>-</v>
      </c>
    </row>
    <row r="102" spans="2:35" x14ac:dyDescent="0.2">
      <c r="B102" s="218">
        <f>[3]Eier!$A84</f>
        <v>42979</v>
      </c>
      <c r="C102" s="319">
        <f>[3]Eier!$B84</f>
        <v>0.19</v>
      </c>
      <c r="D102" s="319">
        <f>[3]Eier!$H84</f>
        <v>0.14000000000000001</v>
      </c>
      <c r="E102" s="319">
        <f>[3]Eier!$E84</f>
        <v>0.15</v>
      </c>
      <c r="F102" s="283">
        <f>[3]Eier!$C84</f>
        <v>0.45</v>
      </c>
      <c r="G102" s="283">
        <f>[3]Eier!$I84</f>
        <v>0.24</v>
      </c>
      <c r="H102" s="283">
        <f>[3]Eier!$F84</f>
        <v>0.23</v>
      </c>
      <c r="I102" s="319">
        <f>[3]Eier!$D84</f>
        <v>0.44</v>
      </c>
      <c r="J102" s="319">
        <f>[3]Eier!$J84</f>
        <v>0.22</v>
      </c>
      <c r="K102" s="319">
        <f>[3]Eier!$G84</f>
        <v>0.21</v>
      </c>
      <c r="L102" s="283"/>
      <c r="M102" s="283" t="str">
        <f>[3]Eier!$K84</f>
        <v>-</v>
      </c>
      <c r="N102" s="283" t="str">
        <f>[3]Eier!$Q84</f>
        <v>-</v>
      </c>
      <c r="O102" s="283" t="str">
        <f>[3]Eier!$N84</f>
        <v>-</v>
      </c>
      <c r="P102" s="319" t="str">
        <f>[3]Eier!$L84</f>
        <v>-</v>
      </c>
      <c r="Q102" s="319" t="str">
        <f>[3]Eier!$R84</f>
        <v>-</v>
      </c>
      <c r="R102" s="319" t="str">
        <f>[3]Eier!$O84</f>
        <v>-</v>
      </c>
      <c r="S102" s="283" t="str">
        <f>[3]Eier!$M84</f>
        <v>-</v>
      </c>
      <c r="T102" s="283" t="str">
        <f>[3]Eier!$S84</f>
        <v>-</v>
      </c>
      <c r="U102" s="283" t="str">
        <f>[3]Eier!$P84</f>
        <v>-</v>
      </c>
      <c r="V102" s="319" t="str">
        <f>[3]Eier!$T84</f>
        <v>-</v>
      </c>
      <c r="W102" s="319" t="str">
        <f>[3]Eier!$W84</f>
        <v>-</v>
      </c>
      <c r="X102" s="319" t="str">
        <f>[3]Eier!$V84</f>
        <v>-</v>
      </c>
      <c r="Y102" s="319" t="str">
        <f>[3]Eier!$X84</f>
        <v>-</v>
      </c>
      <c r="Z102" s="283"/>
      <c r="AA102" s="283" t="str">
        <f>[3]Eier!$U84</f>
        <v>-</v>
      </c>
      <c r="AB102" s="283" t="str">
        <f>[3]Eier!$Z84</f>
        <v>-</v>
      </c>
      <c r="AC102" s="283" t="str">
        <f>[3]Eier!$Y84</f>
        <v>-</v>
      </c>
      <c r="AD102" s="283" t="str">
        <f>[3]Eier!$AA84</f>
        <v>-</v>
      </c>
      <c r="AF102" s="319" t="str">
        <f>[3]Eier!AF84</f>
        <v>-</v>
      </c>
      <c r="AI102" s="448"/>
    </row>
    <row r="103" spans="2:35" x14ac:dyDescent="0.2">
      <c r="B103" s="218">
        <f>[3]Eier!$A85</f>
        <v>42948</v>
      </c>
      <c r="C103" s="319">
        <f>[3]Eier!$B85</f>
        <v>0.19</v>
      </c>
      <c r="D103" s="319">
        <f>[3]Eier!$H85</f>
        <v>0.13</v>
      </c>
      <c r="E103" s="319">
        <f>[3]Eier!$E85</f>
        <v>0.15</v>
      </c>
      <c r="F103" s="283">
        <f>[3]Eier!$C85</f>
        <v>0.45</v>
      </c>
      <c r="G103" s="283">
        <f>[3]Eier!$I85</f>
        <v>0.24</v>
      </c>
      <c r="H103" s="283">
        <f>[3]Eier!$F85</f>
        <v>0.23</v>
      </c>
      <c r="I103" s="319">
        <f>[3]Eier!$D85</f>
        <v>0.43</v>
      </c>
      <c r="J103" s="319">
        <f>[3]Eier!$J85</f>
        <v>0.22</v>
      </c>
      <c r="K103" s="319">
        <f>[3]Eier!$G85</f>
        <v>0.21</v>
      </c>
      <c r="L103" s="283"/>
      <c r="M103" s="283" t="str">
        <f>[3]Eier!$K85</f>
        <v>-</v>
      </c>
      <c r="N103" s="283" t="str">
        <f>[3]Eier!$Q85</f>
        <v>-</v>
      </c>
      <c r="O103" s="283" t="str">
        <f>[3]Eier!$N85</f>
        <v>-</v>
      </c>
      <c r="P103" s="319" t="str">
        <f>[3]Eier!$L85</f>
        <v>-</v>
      </c>
      <c r="Q103" s="319" t="str">
        <f>[3]Eier!$R85</f>
        <v>-</v>
      </c>
      <c r="R103" s="319" t="str">
        <f>[3]Eier!$O85</f>
        <v>-</v>
      </c>
      <c r="S103" s="283" t="str">
        <f>[3]Eier!$M85</f>
        <v>-</v>
      </c>
      <c r="T103" s="283" t="str">
        <f>[3]Eier!$S85</f>
        <v>-</v>
      </c>
      <c r="U103" s="283" t="str">
        <f>[3]Eier!$P85</f>
        <v>-</v>
      </c>
      <c r="V103" s="319" t="str">
        <f>[3]Eier!$T85</f>
        <v>-</v>
      </c>
      <c r="W103" s="319" t="str">
        <f>[3]Eier!$W85</f>
        <v>-</v>
      </c>
      <c r="X103" s="319" t="str">
        <f>[3]Eier!$V85</f>
        <v>-</v>
      </c>
      <c r="Y103" s="319" t="str">
        <f>[3]Eier!$X85</f>
        <v>-</v>
      </c>
      <c r="Z103" s="283"/>
      <c r="AA103" s="283" t="str">
        <f>[3]Eier!$U85</f>
        <v>-</v>
      </c>
      <c r="AB103" s="283" t="str">
        <f>[3]Eier!$Z85</f>
        <v>-</v>
      </c>
      <c r="AC103" s="283" t="str">
        <f>[3]Eier!$Y85</f>
        <v>-</v>
      </c>
      <c r="AD103" s="283" t="str">
        <f>[3]Eier!$AA85</f>
        <v>-</v>
      </c>
      <c r="AF103" s="319" t="str">
        <f>[3]Eier!AF85</f>
        <v>-</v>
      </c>
      <c r="AI103" s="448"/>
    </row>
    <row r="104" spans="2:35" x14ac:dyDescent="0.2">
      <c r="AI104" s="448"/>
    </row>
    <row r="105" spans="2:35" x14ac:dyDescent="0.2">
      <c r="AI105" s="448"/>
    </row>
  </sheetData>
  <mergeCells count="19">
    <mergeCell ref="AF15:AG15"/>
    <mergeCell ref="A12:B12"/>
    <mergeCell ref="A15:B15"/>
    <mergeCell ref="A7:B7"/>
    <mergeCell ref="A8:B8"/>
    <mergeCell ref="A9:B9"/>
    <mergeCell ref="A10:B10"/>
    <mergeCell ref="A11:B11"/>
    <mergeCell ref="A13:B13"/>
    <mergeCell ref="V18:Y18"/>
    <mergeCell ref="AA18:AD18"/>
    <mergeCell ref="C15:K15"/>
    <mergeCell ref="M15:AD15"/>
    <mergeCell ref="P18:R18"/>
    <mergeCell ref="C18:E18"/>
    <mergeCell ref="F18:H18"/>
    <mergeCell ref="I18:K18"/>
    <mergeCell ref="M18:O18"/>
    <mergeCell ref="S18:U18"/>
  </mergeCells>
  <hyperlinks>
    <hyperlink ref="A7" location="Inhaltsverzeichnis!A1" display="Inhaltsverzeichnis!A1" xr:uid="{00000000-0004-0000-0C00-000000000000}"/>
    <hyperlink ref="A9" location="EierPreiseProduzenten" display="EierPreiseProduzenten" xr:uid="{00000000-0004-0000-0C00-000001000000}"/>
    <hyperlink ref="A10" location="EierPreiseDetailhandel" display="EierPreiseDetailhandel" xr:uid="{00000000-0004-0000-0C00-000002000000}"/>
    <hyperlink ref="A11" r:id="rId1" display="Link Dashboard Eier" xr:uid="{00000000-0004-0000-0C00-000003000000}"/>
    <hyperlink ref="A12" r:id="rId2" display="Link Infografik Eier" xr:uid="{00000000-0004-0000-0C00-000004000000}"/>
    <hyperlink ref="A13" r:id="rId3" display="Link Website Eier" xr:uid="{00000000-0004-0000-0C00-000005000000}"/>
    <hyperlink ref="A11:B11" r:id="rId4" display="Link Dashboard Eier" xr:uid="{00000000-0004-0000-0C00-000006000000}"/>
    <hyperlink ref="A12:B12" r:id="rId5" display="Link Infografik Eier" xr:uid="{00000000-0004-0000-0C00-000007000000}"/>
    <hyperlink ref="A13:B13" r:id="rId6" display="Link Website Eier" xr:uid="{00000000-0004-0000-0C00-000008000000}"/>
  </hyperlinks>
  <pageMargins left="0.7" right="0.7" top="0.78740157499999996" bottom="0.78740157499999996" header="0.3" footer="0.3"/>
  <pageSetup paperSize="9"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58370" r:id="rId10" name="Drop Down 2">
              <controlPr defaultSize="0" autoLine="0" autoPict="0">
                <anchor moveWithCells="1">
                  <from>
                    <xdr:col>0</xdr:col>
                    <xdr:colOff>57150</xdr:colOff>
                    <xdr:row>4</xdr:row>
                    <xdr:rowOff>0</xdr:rowOff>
                  </from>
                  <to>
                    <xdr:col>1</xdr:col>
                    <xdr:colOff>704850</xdr:colOff>
                    <xdr:row>5</xdr:row>
                    <xdr:rowOff>142875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tabColor rgb="FFEFDECD"/>
  </sheetPr>
  <dimension ref="A1:V85"/>
  <sheetViews>
    <sheetView workbookViewId="0">
      <pane xSplit="2" ySplit="21" topLeftCell="C22" activePane="bottomRight" state="frozen"/>
      <selection activeCell="CE37" sqref="CE37"/>
      <selection pane="topRight" activeCell="CE37" sqref="CE37"/>
      <selection pane="bottomLeft" activeCell="CE37" sqref="CE37"/>
      <selection pane="bottomRight" activeCell="K2" sqref="K2"/>
    </sheetView>
  </sheetViews>
  <sheetFormatPr baseColWidth="10" defaultColWidth="11" defaultRowHeight="14.25" x14ac:dyDescent="0.2"/>
  <cols>
    <col min="1" max="1" width="14.125" style="209" customWidth="1"/>
    <col min="2" max="2" width="10.625" style="209" customWidth="1"/>
    <col min="3" max="16" width="8.625" style="209" customWidth="1"/>
    <col min="17" max="17" width="11" style="209"/>
    <col min="18" max="18" width="14.75" style="209" customWidth="1"/>
    <col min="19" max="16384" width="11" style="209"/>
  </cols>
  <sheetData>
    <row r="1" spans="1:22" s="210" customFormat="1" ht="9.9499999999999993" customHeight="1" x14ac:dyDescent="0.2">
      <c r="A1" s="219"/>
      <c r="B1" s="219"/>
      <c r="C1" s="336" t="str">
        <f>[4]Codierung!I151</f>
        <v>Eidgenössisches Departement für  Wirtschaft, Bildung und Forschung WBF</v>
      </c>
      <c r="D1" s="221"/>
      <c r="E1" s="219"/>
      <c r="F1" s="221"/>
      <c r="G1" s="221"/>
      <c r="H1" s="221"/>
      <c r="T1" s="217"/>
      <c r="U1" s="217"/>
      <c r="V1" s="217"/>
    </row>
    <row r="2" spans="1:22" s="210" customFormat="1" ht="9.9499999999999993" customHeight="1" x14ac:dyDescent="0.2">
      <c r="A2" s="219"/>
      <c r="B2" s="219"/>
      <c r="C2" s="337" t="str">
        <f>[4]Codierung!I152</f>
        <v>Bundesamt für Landwirtschaft BLW</v>
      </c>
      <c r="D2" s="216"/>
      <c r="E2" s="219"/>
      <c r="F2" s="216"/>
      <c r="G2" s="216"/>
      <c r="H2" s="216"/>
      <c r="T2" s="219"/>
      <c r="U2" s="219"/>
      <c r="V2" s="219"/>
    </row>
    <row r="3" spans="1:22" s="210" customFormat="1" ht="9.9499999999999993" customHeight="1" x14ac:dyDescent="0.2">
      <c r="A3" s="219"/>
      <c r="B3" s="219"/>
      <c r="C3" s="336" t="str">
        <f>[4]Codierung!I153</f>
        <v>Fachbereich Marktanalysen</v>
      </c>
      <c r="D3" s="221"/>
      <c r="E3" s="219"/>
      <c r="F3" s="221"/>
      <c r="G3" s="221"/>
      <c r="H3" s="221"/>
      <c r="T3" s="219"/>
      <c r="U3" s="219"/>
      <c r="V3" s="219"/>
    </row>
    <row r="4" spans="1:22" s="210" customFormat="1" ht="9.9499999999999993" customHeight="1" x14ac:dyDescent="0.25">
      <c r="A4" s="161"/>
      <c r="B4" s="161"/>
      <c r="C4" s="219"/>
      <c r="D4" s="219"/>
      <c r="E4" s="219"/>
      <c r="F4" s="219"/>
      <c r="G4" s="219"/>
      <c r="H4" s="219"/>
      <c r="T4" s="219"/>
      <c r="U4" s="219"/>
      <c r="V4" s="219"/>
    </row>
    <row r="5" spans="1:22" s="210" customFormat="1" ht="18" customHeight="1" x14ac:dyDescent="0.25">
      <c r="A5" s="161"/>
      <c r="B5" s="161"/>
      <c r="T5" s="219"/>
      <c r="U5" s="219"/>
      <c r="V5" s="219"/>
    </row>
    <row r="6" spans="1:22" s="210" customFormat="1" ht="18" customHeight="1" x14ac:dyDescent="0.2">
      <c r="A6" s="219"/>
      <c r="B6" s="219"/>
      <c r="T6" s="219"/>
      <c r="U6" s="219"/>
      <c r="V6" s="219"/>
    </row>
    <row r="7" spans="1:22" s="217" customFormat="1" ht="12.75" customHeight="1" x14ac:dyDescent="0.2">
      <c r="A7" s="667" t="str">
        <f>Codierung!I160</f>
        <v>Zurück zum Inhaltsverzeichnis</v>
      </c>
      <c r="B7" s="667"/>
      <c r="L7" s="576"/>
      <c r="T7" s="210"/>
      <c r="U7" s="210"/>
      <c r="V7" s="210"/>
    </row>
    <row r="8" spans="1:22" s="219" customFormat="1" ht="12.75" customHeight="1" x14ac:dyDescent="0.25">
      <c r="A8" s="693" t="str">
        <f>Codierung!I215</f>
        <v>Getreide/Ölsaaten</v>
      </c>
      <c r="B8" s="693"/>
      <c r="C8" s="220"/>
      <c r="D8" s="220"/>
      <c r="E8" s="220"/>
      <c r="F8" s="220"/>
      <c r="G8" s="220"/>
      <c r="H8" s="220"/>
      <c r="I8" s="220"/>
      <c r="J8" s="220"/>
      <c r="K8" s="220"/>
      <c r="L8" s="210"/>
      <c r="M8" s="210"/>
      <c r="N8" s="220"/>
      <c r="O8" s="220"/>
      <c r="P8" s="220"/>
      <c r="T8" s="205"/>
      <c r="U8" s="205"/>
      <c r="V8" s="205"/>
    </row>
    <row r="9" spans="1:22" s="219" customFormat="1" ht="12.75" customHeight="1" x14ac:dyDescent="0.2">
      <c r="A9" s="668" t="str">
        <f>Codierung!I523</f>
        <v>Preise Sammelstelle</v>
      </c>
      <c r="B9" s="668"/>
      <c r="C9" s="220"/>
      <c r="D9" s="220"/>
      <c r="E9" s="220"/>
      <c r="F9" s="220"/>
      <c r="G9" s="220"/>
      <c r="H9" s="220"/>
      <c r="I9" s="220"/>
      <c r="J9" s="220"/>
      <c r="K9" s="220"/>
      <c r="L9" s="210"/>
      <c r="M9" s="210"/>
      <c r="N9" s="220"/>
      <c r="O9" s="220"/>
      <c r="P9" s="220"/>
      <c r="T9" s="280"/>
      <c r="U9" s="280"/>
      <c r="V9" s="280"/>
    </row>
    <row r="10" spans="1:22" s="219" customFormat="1" ht="12.75" customHeight="1" x14ac:dyDescent="0.2">
      <c r="A10" s="668" t="str">
        <f>Codierung!I526</f>
        <v>Preise Mühle</v>
      </c>
      <c r="B10" s="668"/>
      <c r="C10" s="220"/>
      <c r="D10" s="220"/>
      <c r="E10" s="220"/>
      <c r="F10" s="220"/>
      <c r="G10" s="220"/>
      <c r="H10" s="220"/>
      <c r="I10" s="220"/>
      <c r="J10" s="220"/>
      <c r="K10" s="220"/>
      <c r="L10" s="210"/>
      <c r="M10" s="210"/>
      <c r="N10" s="220"/>
      <c r="O10" s="220"/>
      <c r="P10" s="220"/>
    </row>
    <row r="11" spans="1:22" s="219" customFormat="1" ht="12.75" customHeight="1" x14ac:dyDescent="0.2">
      <c r="A11" s="668" t="str">
        <f>Codierung!I186</f>
        <v>Preise Detailhandel</v>
      </c>
      <c r="B11" s="668"/>
      <c r="C11" s="220"/>
      <c r="D11" s="220"/>
      <c r="E11" s="220"/>
      <c r="F11" s="220"/>
      <c r="G11" s="220"/>
      <c r="H11" s="220"/>
      <c r="I11" s="220"/>
      <c r="J11" s="220"/>
      <c r="K11" s="220"/>
      <c r="L11" s="220"/>
      <c r="M11" s="220"/>
      <c r="N11" s="220"/>
      <c r="O11" s="220"/>
      <c r="P11" s="220"/>
    </row>
    <row r="12" spans="1:22" s="210" customFormat="1" x14ac:dyDescent="0.2">
      <c r="A12" s="220"/>
      <c r="B12" s="220"/>
      <c r="C12" s="220"/>
      <c r="D12" s="220"/>
      <c r="E12" s="204"/>
      <c r="F12" s="204"/>
      <c r="G12" s="204"/>
      <c r="H12" s="204"/>
      <c r="I12" s="204"/>
      <c r="J12" s="204"/>
      <c r="K12" s="204"/>
      <c r="L12" s="204"/>
      <c r="M12" s="204"/>
      <c r="N12" s="204"/>
      <c r="O12" s="204"/>
      <c r="P12" s="204"/>
    </row>
    <row r="13" spans="1:22" s="205" customFormat="1" ht="18" customHeight="1" x14ac:dyDescent="0.25">
      <c r="A13" s="713" t="str">
        <f>Codierung!I215</f>
        <v>Getreide/Ölsaaten</v>
      </c>
      <c r="B13" s="713"/>
      <c r="C13" s="713" t="str">
        <f>Codierung!I522</f>
        <v>Preise franko Sammelstelle</v>
      </c>
      <c r="D13" s="713"/>
      <c r="E13" s="713"/>
      <c r="F13" s="713"/>
      <c r="G13" s="555"/>
      <c r="H13" s="546"/>
      <c r="I13" s="439"/>
      <c r="J13" s="439"/>
      <c r="K13" s="439"/>
      <c r="L13" s="713" t="str">
        <f>Codierung!I525</f>
        <v>Preise franko Mühle</v>
      </c>
      <c r="M13" s="713"/>
      <c r="N13" s="439"/>
      <c r="O13" s="713" t="str">
        <f>Codierung!I186</f>
        <v>Preise Detailhandel</v>
      </c>
      <c r="P13" s="713"/>
    </row>
    <row r="14" spans="1:22" s="280" customFormat="1" x14ac:dyDescent="0.2">
      <c r="A14" s="253"/>
      <c r="B14" s="253"/>
      <c r="C14" s="254" t="str">
        <f>Codierung!I145</f>
        <v>Quelle: BLW, Fachbereich Marktanalysen</v>
      </c>
      <c r="D14" s="254"/>
      <c r="E14" s="254"/>
      <c r="F14" s="254"/>
      <c r="G14" s="254"/>
      <c r="H14" s="254"/>
      <c r="I14" s="253"/>
      <c r="J14" s="253"/>
      <c r="K14" s="253"/>
      <c r="L14" s="254" t="str">
        <f>Codierung!I145</f>
        <v>Quelle: BLW, Fachbereich Marktanalysen</v>
      </c>
      <c r="M14" s="253"/>
      <c r="N14" s="253"/>
      <c r="O14" s="254" t="str">
        <f>Codierung!I145</f>
        <v>Quelle: BLW, Fachbereich Marktanalysen</v>
      </c>
      <c r="P14" s="253"/>
    </row>
    <row r="15" spans="1:22" s="346" customFormat="1" ht="15" x14ac:dyDescent="0.25">
      <c r="A15" s="316"/>
      <c r="B15" s="316"/>
      <c r="C15" s="712" t="str">
        <f>Codierung!I529</f>
        <v>Weizen</v>
      </c>
      <c r="D15" s="712"/>
      <c r="E15" s="712" t="str">
        <f>Codierung!I531</f>
        <v>Sonnenblumen</v>
      </c>
      <c r="F15" s="712"/>
      <c r="G15" s="712" t="str">
        <f>Codierung!I530</f>
        <v xml:space="preserve">Raps </v>
      </c>
      <c r="H15" s="712"/>
      <c r="I15" s="316"/>
      <c r="J15" s="316"/>
      <c r="K15" s="316"/>
      <c r="L15" s="712" t="str">
        <f>Codierung!I529</f>
        <v>Weizen</v>
      </c>
      <c r="M15" s="712"/>
      <c r="N15" s="316"/>
      <c r="O15" s="447" t="str">
        <f>Codierung!I534</f>
        <v>Weissmehl</v>
      </c>
      <c r="P15" s="447"/>
    </row>
    <row r="16" spans="1:22" s="279" customFormat="1" ht="15" x14ac:dyDescent="0.2">
      <c r="A16" s="278"/>
      <c r="B16" s="278"/>
      <c r="C16" s="440" t="str">
        <f>Codierung!I532</f>
        <v>Knospe</v>
      </c>
      <c r="D16" s="440" t="str">
        <f>Codierung!$I$533</f>
        <v>Top</v>
      </c>
      <c r="E16" s="252" t="str">
        <f>Codierung!I532</f>
        <v>Knospe</v>
      </c>
      <c r="F16" s="252" t="str">
        <f>Codierung!$I$537</f>
        <v>konv.</v>
      </c>
      <c r="G16" s="440" t="str">
        <f>Codierung!I532</f>
        <v>Knospe</v>
      </c>
      <c r="H16" s="440" t="str">
        <f>Codierung!$I$537</f>
        <v>konv.</v>
      </c>
      <c r="I16" s="438"/>
      <c r="J16" s="278"/>
      <c r="K16" s="278"/>
      <c r="L16" s="440" t="str">
        <f>Codierung!I532</f>
        <v>Knospe</v>
      </c>
      <c r="M16" s="440" t="str">
        <f>Codierung!I533</f>
        <v>Top</v>
      </c>
      <c r="N16" s="252"/>
      <c r="O16" s="711"/>
      <c r="P16" s="711"/>
    </row>
    <row r="17" spans="1:21" s="284" customFormat="1" ht="15" x14ac:dyDescent="0.2">
      <c r="A17" s="252"/>
      <c r="B17" s="252"/>
      <c r="C17" s="440" t="str">
        <f>Codierung!$I$14</f>
        <v>bio</v>
      </c>
      <c r="D17" s="440" t="str">
        <f>Codierung!$I$16</f>
        <v>nicht-bio</v>
      </c>
      <c r="E17" s="252" t="str">
        <f>Codierung!$I$14</f>
        <v>bio</v>
      </c>
      <c r="F17" s="252" t="str">
        <f>Codierung!$I$16</f>
        <v>nicht-bio</v>
      </c>
      <c r="G17" s="440" t="str">
        <f>Codierung!$I$14</f>
        <v>bio</v>
      </c>
      <c r="H17" s="440" t="str">
        <f>Codierung!$I$16</f>
        <v>nicht-bio</v>
      </c>
      <c r="I17" s="252"/>
      <c r="J17" s="252"/>
      <c r="K17" s="252"/>
      <c r="L17" s="440" t="str">
        <f>Codierung!$I$14</f>
        <v>bio</v>
      </c>
      <c r="M17" s="440" t="str">
        <f>Codierung!$I$16</f>
        <v>nicht-bio</v>
      </c>
      <c r="N17" s="252"/>
      <c r="O17" s="440" t="str">
        <f>Codierung!$I$14</f>
        <v>bio</v>
      </c>
      <c r="P17" s="440" t="str">
        <f>Codierung!$I$16</f>
        <v>nicht-bio</v>
      </c>
    </row>
    <row r="18" spans="1:21" s="261" customFormat="1" x14ac:dyDescent="0.2">
      <c r="A18" s="250"/>
      <c r="B18" s="250"/>
      <c r="C18" s="441" t="str">
        <f>Codierung!$I$120</f>
        <v>CHF/100kg</v>
      </c>
      <c r="D18" s="441" t="str">
        <f>Codierung!$I$120</f>
        <v>CHF/100kg</v>
      </c>
      <c r="E18" s="271" t="str">
        <f>Codierung!$I$120</f>
        <v>CHF/100kg</v>
      </c>
      <c r="F18" s="271" t="str">
        <f>Codierung!$I$120</f>
        <v>CHF/100kg</v>
      </c>
      <c r="G18" s="441" t="str">
        <f>Codierung!$I$120</f>
        <v>CHF/100kg</v>
      </c>
      <c r="H18" s="441" t="str">
        <f>Codierung!$I$120</f>
        <v>CHF/100kg</v>
      </c>
      <c r="I18" s="251"/>
      <c r="J18" s="250"/>
      <c r="K18" s="250"/>
      <c r="L18" s="441" t="str">
        <f>Codierung!$I$120</f>
        <v>CHF/100kg</v>
      </c>
      <c r="M18" s="441" t="str">
        <f>Codierung!$I$120</f>
        <v>CHF/100kg</v>
      </c>
      <c r="N18" s="251"/>
      <c r="O18" s="441" t="str">
        <f>Codierung!$I$119</f>
        <v>CHF/kg</v>
      </c>
      <c r="P18" s="441" t="str">
        <f>Codierung!$I$119</f>
        <v>CHF/kg</v>
      </c>
    </row>
    <row r="19" spans="1:21" s="261" customFormat="1" x14ac:dyDescent="0.2">
      <c r="A19" s="402" t="str">
        <f>Codierung!I227</f>
        <v>Aktuell</v>
      </c>
      <c r="B19" s="511">
        <f>$B$23</f>
        <v>2022</v>
      </c>
      <c r="C19" s="442">
        <f>$C$23</f>
        <v>107.55</v>
      </c>
      <c r="D19" s="442">
        <f>$D$23</f>
        <v>59.11</v>
      </c>
      <c r="E19" s="283">
        <f>$E$23</f>
        <v>151.19999999999999</v>
      </c>
      <c r="F19" s="283">
        <f>$F$23</f>
        <v>116.09</v>
      </c>
      <c r="G19" s="442">
        <f>G23</f>
        <v>214.14</v>
      </c>
      <c r="H19" s="442">
        <f>H23</f>
        <v>117.64</v>
      </c>
      <c r="I19" s="283"/>
      <c r="J19" s="402" t="str">
        <f>Codierung!I227</f>
        <v>Aktuell</v>
      </c>
      <c r="K19" s="218">
        <f>K23</f>
        <v>45323</v>
      </c>
      <c r="L19" s="442">
        <f t="shared" ref="L19" si="0">L23</f>
        <v>119.210798138513</v>
      </c>
      <c r="M19" s="442">
        <f t="shared" ref="M19:P20" si="1">M23</f>
        <v>67.063121256906101</v>
      </c>
      <c r="N19" s="283"/>
      <c r="O19" s="442">
        <f t="shared" si="1"/>
        <v>3.1064600071353001</v>
      </c>
      <c r="P19" s="442">
        <f t="shared" si="1"/>
        <v>2.1532275876431402</v>
      </c>
      <c r="R19" s="470"/>
      <c r="S19" s="470"/>
    </row>
    <row r="20" spans="1:21" s="261" customFormat="1" x14ac:dyDescent="0.2">
      <c r="A20" s="402" t="str">
        <f>Codierung!I229</f>
        <v>Vorjahr</v>
      </c>
      <c r="B20" s="511">
        <f>$B$24</f>
        <v>2021</v>
      </c>
      <c r="C20" s="442">
        <f>$C$24</f>
        <v>102.421429</v>
      </c>
      <c r="D20" s="442">
        <f>$D$24</f>
        <v>53.833666999999998</v>
      </c>
      <c r="E20" s="283">
        <f>$E$24</f>
        <v>146.20438200000001</v>
      </c>
      <c r="F20" s="283">
        <f>$F$24</f>
        <v>92.128262100000001</v>
      </c>
      <c r="G20" s="442">
        <f>G24</f>
        <v>202.310362</v>
      </c>
      <c r="H20" s="442">
        <f>H24</f>
        <v>96.147491000000002</v>
      </c>
      <c r="I20" s="475"/>
      <c r="J20" s="402" t="str">
        <f>Codierung!I228</f>
        <v>Vormonat</v>
      </c>
      <c r="K20" s="218">
        <f>K24</f>
        <v>45292</v>
      </c>
      <c r="L20" s="442">
        <f t="shared" ref="L20" si="2">L24</f>
        <v>0</v>
      </c>
      <c r="M20" s="442">
        <f t="shared" si="1"/>
        <v>65.737322025672995</v>
      </c>
      <c r="N20" s="283"/>
      <c r="O20" s="442">
        <f t="shared" si="1"/>
        <v>3.1064600071353001</v>
      </c>
      <c r="P20" s="442">
        <f t="shared" si="1"/>
        <v>2.1532275876431402</v>
      </c>
    </row>
    <row r="21" spans="1:21" s="261" customFormat="1" x14ac:dyDescent="0.2">
      <c r="A21" s="402"/>
      <c r="B21" s="511"/>
      <c r="C21" s="442"/>
      <c r="D21" s="442"/>
      <c r="E21" s="283"/>
      <c r="F21" s="283"/>
      <c r="G21" s="442"/>
      <c r="H21" s="442"/>
      <c r="I21" s="283"/>
      <c r="J21" s="402" t="str">
        <f>Codierung!I229</f>
        <v>Vorjahr</v>
      </c>
      <c r="K21" s="218">
        <f>K35</f>
        <v>44958</v>
      </c>
      <c r="L21" s="442">
        <f t="shared" ref="L21" si="3">L35</f>
        <v>117.324197121794</v>
      </c>
      <c r="M21" s="442">
        <f t="shared" ref="M21:P21" si="4">M35</f>
        <v>64.673119899211301</v>
      </c>
      <c r="N21" s="283"/>
      <c r="O21" s="442">
        <f t="shared" si="4"/>
        <v>3.0075948784377</v>
      </c>
      <c r="P21" s="442">
        <f t="shared" si="4"/>
        <v>1.9025631460253001</v>
      </c>
    </row>
    <row r="22" spans="1:21" s="261" customFormat="1" x14ac:dyDescent="0.2">
      <c r="A22" s="250"/>
      <c r="B22" s="250"/>
      <c r="C22" s="443"/>
      <c r="D22" s="443"/>
      <c r="E22" s="251"/>
      <c r="F22" s="251"/>
      <c r="G22" s="443"/>
      <c r="H22" s="443"/>
      <c r="I22" s="283"/>
      <c r="J22" s="250"/>
      <c r="K22" s="250"/>
      <c r="L22" s="443"/>
      <c r="M22" s="443"/>
      <c r="N22" s="251"/>
      <c r="O22" s="443"/>
      <c r="P22" s="443"/>
    </row>
    <row r="23" spans="1:21" s="261" customFormat="1" x14ac:dyDescent="0.2">
      <c r="A23" s="250"/>
      <c r="B23" s="511">
        <f>[3]BruttoproduzentenpreiseAckerbau!$A7</f>
        <v>2022</v>
      </c>
      <c r="C23" s="442">
        <f>[3]BruttoproduzentenpreiseAckerbau!$B7</f>
        <v>107.55</v>
      </c>
      <c r="D23" s="442">
        <f>[3]BruttoproduzentenpreiseAckerbau!$C7</f>
        <v>59.11</v>
      </c>
      <c r="E23" s="283">
        <f>[3]BruttoproduzentenpreiseAckerbau!$J7</f>
        <v>151.19999999999999</v>
      </c>
      <c r="F23" s="283">
        <f>[3]BruttoproduzentenpreiseAckerbau!$K7</f>
        <v>116.09</v>
      </c>
      <c r="G23" s="442">
        <f>[3]BruttoproduzentenpreiseAckerbau!$F7</f>
        <v>214.14</v>
      </c>
      <c r="H23" s="442">
        <f>[3]BruttoproduzentenpreiseAckerbau!$G7</f>
        <v>117.64</v>
      </c>
      <c r="I23" s="283"/>
      <c r="J23" s="250"/>
      <c r="K23" s="218">
        <f>[3]Getreide!$A7</f>
        <v>45323</v>
      </c>
      <c r="L23" s="442">
        <f>[3]Getreide!$B7</f>
        <v>119.210798138513</v>
      </c>
      <c r="M23" s="442">
        <f>[3]Getreide!$C7</f>
        <v>67.063121256906101</v>
      </c>
      <c r="N23" s="283"/>
      <c r="O23" s="442">
        <f>[3]Getreide!$F7</f>
        <v>3.1064600071353001</v>
      </c>
      <c r="P23" s="442">
        <f>[3]Getreide!$G7</f>
        <v>2.1532275876431402</v>
      </c>
      <c r="R23" s="209"/>
      <c r="S23" s="209"/>
      <c r="T23" s="209"/>
      <c r="U23" s="209"/>
    </row>
    <row r="24" spans="1:21" x14ac:dyDescent="0.2">
      <c r="A24" s="474"/>
      <c r="B24" s="511">
        <f>[3]BruttoproduzentenpreiseAckerbau!$A8</f>
        <v>2021</v>
      </c>
      <c r="C24" s="442">
        <f>[3]BruttoproduzentenpreiseAckerbau!$B8</f>
        <v>102.421429</v>
      </c>
      <c r="D24" s="442">
        <f>[3]BruttoproduzentenpreiseAckerbau!$C8</f>
        <v>53.833666999999998</v>
      </c>
      <c r="E24" s="283">
        <f>[3]BruttoproduzentenpreiseAckerbau!$J8</f>
        <v>146.20438200000001</v>
      </c>
      <c r="F24" s="283">
        <f>[3]BruttoproduzentenpreiseAckerbau!$K8</f>
        <v>92.128262100000001</v>
      </c>
      <c r="G24" s="442">
        <f>[3]BruttoproduzentenpreiseAckerbau!$F8</f>
        <v>202.310362</v>
      </c>
      <c r="H24" s="442">
        <f>[3]BruttoproduzentenpreiseAckerbau!$G8</f>
        <v>96.147491000000002</v>
      </c>
      <c r="I24" s="283"/>
      <c r="J24" s="250"/>
      <c r="K24" s="218">
        <f>[3]Getreide!$A8</f>
        <v>45292</v>
      </c>
      <c r="L24" s="442">
        <f>[3]Getreide!$B8</f>
        <v>0</v>
      </c>
      <c r="M24" s="442">
        <f>[3]Getreide!$C8</f>
        <v>65.737322025672995</v>
      </c>
      <c r="N24" s="283"/>
      <c r="O24" s="442">
        <f>[3]Getreide!$F8</f>
        <v>3.1064600071353001</v>
      </c>
      <c r="P24" s="442">
        <f>[3]Getreide!$G8</f>
        <v>2.1532275876431402</v>
      </c>
    </row>
    <row r="25" spans="1:21" x14ac:dyDescent="0.2">
      <c r="A25" s="250"/>
      <c r="B25" s="511">
        <f>[3]BruttoproduzentenpreiseAckerbau!$A9</f>
        <v>2020</v>
      </c>
      <c r="C25" s="442">
        <f>[3]BruttoproduzentenpreiseAckerbau!$B9</f>
        <v>101.198312596639</v>
      </c>
      <c r="D25" s="442">
        <f>[3]BruttoproduzentenpreiseAckerbau!$C9</f>
        <v>49.375444408309299</v>
      </c>
      <c r="E25" s="283">
        <f>[3]BruttoproduzentenpreiseAckerbau!$J9</f>
        <v>142.201075203443</v>
      </c>
      <c r="F25" s="283">
        <f>[3]BruttoproduzentenpreiseAckerbau!$K9</f>
        <v>80.201602781396602</v>
      </c>
      <c r="G25" s="442">
        <f>[3]BruttoproduzentenpreiseAckerbau!$F9</f>
        <v>193.51352630619201</v>
      </c>
      <c r="H25" s="442">
        <f>[3]BruttoproduzentenpreiseAckerbau!$G9</f>
        <v>80.882819514969995</v>
      </c>
      <c r="I25" s="283"/>
      <c r="J25" s="250"/>
      <c r="K25" s="218">
        <f>[3]Getreide!$A9</f>
        <v>45261</v>
      </c>
      <c r="L25" s="442">
        <f>[3]Getreide!$B9</f>
        <v>117.420137767876</v>
      </c>
      <c r="M25" s="442">
        <f>[3]Getreide!$C9</f>
        <v>65.509946976326702</v>
      </c>
      <c r="N25" s="283"/>
      <c r="O25" s="442">
        <f>[3]Getreide!$F9</f>
        <v>3.10169060659031</v>
      </c>
      <c r="P25" s="442">
        <f>[3]Getreide!$G9</f>
        <v>2.1254584179064202</v>
      </c>
    </row>
    <row r="26" spans="1:21" x14ac:dyDescent="0.2">
      <c r="A26" s="250"/>
      <c r="B26" s="511">
        <f>[3]BruttoproduzentenpreiseAckerbau!$A10</f>
        <v>2019</v>
      </c>
      <c r="C26" s="442">
        <f>[3]BruttoproduzentenpreiseAckerbau!$B10</f>
        <v>102.739698350072</v>
      </c>
      <c r="D26" s="442">
        <f>[3]BruttoproduzentenpreiseAckerbau!$C10</f>
        <v>49.960724479729997</v>
      </c>
      <c r="E26" s="283">
        <f>[3]BruttoproduzentenpreiseAckerbau!$J10</f>
        <v>142.77927542643701</v>
      </c>
      <c r="F26" s="283">
        <f>[3]BruttoproduzentenpreiseAckerbau!$K10</f>
        <v>79.569430879318901</v>
      </c>
      <c r="G26" s="442">
        <f>[3]BruttoproduzentenpreiseAckerbau!$F10</f>
        <v>191.39122944030899</v>
      </c>
      <c r="H26" s="442">
        <f>[3]BruttoproduzentenpreiseAckerbau!$G10</f>
        <v>80.468267059502296</v>
      </c>
      <c r="I26" s="283"/>
      <c r="J26" s="250"/>
      <c r="K26" s="218">
        <f>[3]Getreide!$A10</f>
        <v>45231</v>
      </c>
      <c r="L26" s="442">
        <f>[3]Getreide!$B10</f>
        <v>115.54837489227801</v>
      </c>
      <c r="M26" s="442">
        <f>[3]Getreide!$C10</f>
        <v>64.465666250561796</v>
      </c>
      <c r="N26" s="283"/>
      <c r="O26" s="442">
        <f>[3]Getreide!$F10</f>
        <v>3.10169060659031</v>
      </c>
      <c r="P26" s="442">
        <f>[3]Getreide!$G10</f>
        <v>2.1254584179064202</v>
      </c>
    </row>
    <row r="27" spans="1:21" x14ac:dyDescent="0.2">
      <c r="A27" s="250"/>
      <c r="B27" s="511">
        <f>[3]BruttoproduzentenpreiseAckerbau!$A11</f>
        <v>2018</v>
      </c>
      <c r="C27" s="442">
        <f>[3]BruttoproduzentenpreiseAckerbau!$B11</f>
        <v>106.488309171056</v>
      </c>
      <c r="D27" s="442">
        <f>[3]BruttoproduzentenpreiseAckerbau!$C11</f>
        <v>49.721174686761003</v>
      </c>
      <c r="E27" s="283"/>
      <c r="F27" s="283">
        <f>[3]BruttoproduzentenpreiseAckerbau!$K11</f>
        <v>79.829775757969301</v>
      </c>
      <c r="G27" s="442"/>
      <c r="H27" s="442">
        <f>[3]BruttoproduzentenpreiseAckerbau!$G11</f>
        <v>78.509313037874094</v>
      </c>
      <c r="I27" s="283"/>
      <c r="J27" s="250"/>
      <c r="K27" s="218">
        <f>[3]Getreide!$A11</f>
        <v>45200</v>
      </c>
      <c r="L27" s="442">
        <f>[3]Getreide!$B11</f>
        <v>0</v>
      </c>
      <c r="M27" s="442">
        <f>[3]Getreide!$C11</f>
        <v>65.931042188399502</v>
      </c>
      <c r="N27" s="283"/>
      <c r="O27" s="442">
        <f>[3]Getreide!$F11</f>
        <v>3.10169060659031</v>
      </c>
      <c r="P27" s="442">
        <f>[3]Getreide!$G11</f>
        <v>2.1254584179064202</v>
      </c>
    </row>
    <row r="28" spans="1:21" x14ac:dyDescent="0.2">
      <c r="A28" s="250"/>
      <c r="B28" s="511">
        <f>[3]BruttoproduzentenpreiseAckerbau!$A12</f>
        <v>2017</v>
      </c>
      <c r="C28" s="442">
        <f>[3]BruttoproduzentenpreiseAckerbau!$B12</f>
        <v>106.383110444932</v>
      </c>
      <c r="D28" s="442">
        <f>[3]BruttoproduzentenpreiseAckerbau!$C12</f>
        <v>50.005388080465899</v>
      </c>
      <c r="E28" s="283"/>
      <c r="F28" s="283">
        <f>[3]BruttoproduzentenpreiseAckerbau!$K12</f>
        <v>81.196676555496794</v>
      </c>
      <c r="G28" s="442"/>
      <c r="H28" s="442">
        <f>[3]BruttoproduzentenpreiseAckerbau!$G12</f>
        <v>79.731125626637294</v>
      </c>
      <c r="I28" s="283"/>
      <c r="J28" s="250"/>
      <c r="K28" s="218">
        <f>[3]Getreide!$A12</f>
        <v>45170</v>
      </c>
      <c r="L28" s="442">
        <f>[3]Getreide!$B12</f>
        <v>116.000187979008</v>
      </c>
      <c r="M28" s="442">
        <f>[3]Getreide!$C12</f>
        <v>64.163185046029298</v>
      </c>
      <c r="N28" s="283"/>
      <c r="O28" s="442">
        <f>[3]Getreide!$F12</f>
        <v>3.1064600071353001</v>
      </c>
      <c r="P28" s="442">
        <f>[3]Getreide!$G12</f>
        <v>2.0486817547324199</v>
      </c>
    </row>
    <row r="29" spans="1:21" x14ac:dyDescent="0.2">
      <c r="A29" s="250"/>
      <c r="B29" s="511">
        <f>[3]BruttoproduzentenpreiseAckerbau!$A13</f>
        <v>2016</v>
      </c>
      <c r="C29" s="442"/>
      <c r="D29" s="442">
        <f>[3]BruttoproduzentenpreiseAckerbau!$C13</f>
        <v>51.450139900918487</v>
      </c>
      <c r="E29" s="283"/>
      <c r="F29" s="283">
        <f>[3]BruttoproduzentenpreiseAckerbau!$K13</f>
        <v>81.725170986366976</v>
      </c>
      <c r="G29" s="442"/>
      <c r="H29" s="442">
        <f>[3]BruttoproduzentenpreiseAckerbau!$G13</f>
        <v>78.143457831570984</v>
      </c>
      <c r="I29" s="283"/>
      <c r="J29" s="250"/>
      <c r="K29" s="218">
        <f>[3]Getreide!$A13</f>
        <v>45139</v>
      </c>
      <c r="L29" s="442">
        <f>[3]Getreide!$B13</f>
        <v>114.692114331274</v>
      </c>
      <c r="M29" s="442">
        <f>[3]Getreide!$C13</f>
        <v>61.9923431864188</v>
      </c>
      <c r="N29" s="283"/>
      <c r="O29" s="442">
        <f>[3]Getreide!$F13</f>
        <v>3.1064600071353001</v>
      </c>
      <c r="P29" s="442">
        <f>[3]Getreide!$G13</f>
        <v>2.0486817547324199</v>
      </c>
    </row>
    <row r="30" spans="1:21" x14ac:dyDescent="0.2">
      <c r="A30" s="250"/>
      <c r="B30" s="511">
        <f>[3]BruttoproduzentenpreiseAckerbau!$A14</f>
        <v>2015</v>
      </c>
      <c r="C30" s="442"/>
      <c r="D30" s="442">
        <f>[3]BruttoproduzentenpreiseAckerbau!$C14</f>
        <v>49.641879297804984</v>
      </c>
      <c r="E30" s="283"/>
      <c r="F30" s="283" t="s">
        <v>498</v>
      </c>
      <c r="G30" s="442"/>
      <c r="H30" s="442">
        <f>[3]BruttoproduzentenpreiseAckerbau!$G14</f>
        <v>74.958941191976649</v>
      </c>
      <c r="I30" s="283"/>
      <c r="J30" s="250"/>
      <c r="K30" s="218">
        <f>[3]Getreide!$A14</f>
        <v>45108</v>
      </c>
      <c r="L30" s="442">
        <f>[3]Getreide!$B14</f>
        <v>0</v>
      </c>
      <c r="M30" s="442">
        <f>[3]Getreide!$C14</f>
        <v>64.290031000995597</v>
      </c>
      <c r="N30" s="283"/>
      <c r="O30" s="442">
        <f>[3]Getreide!$F14</f>
        <v>3.1064600071353001</v>
      </c>
      <c r="P30" s="442">
        <f>[3]Getreide!$G14</f>
        <v>2.0486817547324199</v>
      </c>
    </row>
    <row r="31" spans="1:21" x14ac:dyDescent="0.2">
      <c r="A31" s="250"/>
      <c r="B31" s="511">
        <f>[3]BruttoproduzentenpreiseAckerbau!$A15</f>
        <v>2014</v>
      </c>
      <c r="C31" s="442"/>
      <c r="D31" s="442">
        <f>[3]BruttoproduzentenpreiseAckerbau!$C15</f>
        <v>50.48</v>
      </c>
      <c r="E31" s="283"/>
      <c r="F31" s="283">
        <f>[3]BruttoproduzentenpreiseAckerbau!$K15</f>
        <v>85.21</v>
      </c>
      <c r="G31" s="442"/>
      <c r="H31" s="442">
        <f>[3]BruttoproduzentenpreiseAckerbau!$G15</f>
        <v>80.319999999999993</v>
      </c>
      <c r="I31" s="283"/>
      <c r="J31" s="250"/>
      <c r="K31" s="218">
        <f>[3]Getreide!$A15</f>
        <v>45078</v>
      </c>
      <c r="L31" s="442">
        <f>[3]Getreide!$B15</f>
        <v>0</v>
      </c>
      <c r="M31" s="442">
        <f>[3]Getreide!$C15</f>
        <v>67.1411927319553</v>
      </c>
      <c r="N31" s="283"/>
      <c r="O31" s="442">
        <f>[3]Getreide!$F15</f>
        <v>3.09811355618156</v>
      </c>
      <c r="P31" s="442">
        <f>[3]Getreide!$G15</f>
        <v>2.1086293880232798</v>
      </c>
    </row>
    <row r="32" spans="1:21" x14ac:dyDescent="0.2">
      <c r="A32" s="250"/>
      <c r="B32" s="511">
        <f>[3]BruttoproduzentenpreiseAckerbau!$A16</f>
        <v>2013</v>
      </c>
      <c r="C32" s="442"/>
      <c r="D32" s="442">
        <f>[3]BruttoproduzentenpreiseAckerbau!$C16</f>
        <v>51.015604987934815</v>
      </c>
      <c r="E32" s="283"/>
      <c r="F32" s="283">
        <f>[3]BruttoproduzentenpreiseAckerbau!$K16</f>
        <v>94.96</v>
      </c>
      <c r="G32" s="442"/>
      <c r="H32" s="442">
        <f>[3]BruttoproduzentenpreiseAckerbau!$G16</f>
        <v>88.660568638190213</v>
      </c>
      <c r="I32" s="283"/>
      <c r="J32" s="250"/>
      <c r="K32" s="218">
        <f>[3]Getreide!$A16</f>
        <v>45047</v>
      </c>
      <c r="L32" s="442">
        <f>[3]Getreide!$B16</f>
        <v>117.31581235322082</v>
      </c>
      <c r="M32" s="442">
        <f>[3]Getreide!$C16</f>
        <v>67.033685501977487</v>
      </c>
      <c r="N32" s="283"/>
      <c r="O32" s="442">
        <f>[3]Getreide!$F16</f>
        <v>3.09811355618156</v>
      </c>
      <c r="P32" s="442">
        <f>[3]Getreide!$G16</f>
        <v>2.1086293880232798</v>
      </c>
    </row>
    <row r="33" spans="1:16" x14ac:dyDescent="0.2">
      <c r="A33" s="250"/>
      <c r="B33" s="511">
        <f>[3]BruttoproduzentenpreiseAckerbau!$A17</f>
        <v>2012</v>
      </c>
      <c r="C33" s="442"/>
      <c r="D33" s="442">
        <f>[3]BruttoproduzentenpreiseAckerbau!$C17</f>
        <v>53.020912684002276</v>
      </c>
      <c r="E33" s="283"/>
      <c r="F33" s="283">
        <f>[3]BruttoproduzentenpreiseAckerbau!$K17</f>
        <v>99.307699858614171</v>
      </c>
      <c r="G33" s="442"/>
      <c r="H33" s="442">
        <f>[3]BruttoproduzentenpreiseAckerbau!$G17</f>
        <v>91.795735350564101</v>
      </c>
      <c r="I33" s="283"/>
      <c r="J33" s="250"/>
      <c r="K33" s="218">
        <f>[3]Getreide!$A17</f>
        <v>45017</v>
      </c>
      <c r="L33" s="442">
        <f>[3]Getreide!$B17</f>
        <v>119.44116232701499</v>
      </c>
      <c r="M33" s="442">
        <f>[3]Getreide!$C17</f>
        <v>65.987561798964904</v>
      </c>
      <c r="N33" s="283"/>
      <c r="O33" s="442">
        <f>[3]Getreide!$F17</f>
        <v>3.09811355618156</v>
      </c>
      <c r="P33" s="442">
        <f>[3]Getreide!$G17</f>
        <v>2.1086293880232798</v>
      </c>
    </row>
    <row r="34" spans="1:16" x14ac:dyDescent="0.2">
      <c r="A34" s="250"/>
      <c r="B34" s="511"/>
      <c r="C34" s="283"/>
      <c r="D34" s="283"/>
      <c r="E34" s="283"/>
      <c r="F34" s="283"/>
      <c r="G34" s="283"/>
      <c r="H34" s="283"/>
      <c r="I34" s="283"/>
      <c r="J34" s="250"/>
      <c r="K34" s="218">
        <f>[3]Getreide!$A18</f>
        <v>44986</v>
      </c>
      <c r="L34" s="442">
        <f>[3]Getreide!$B18</f>
        <v>117.49011246038199</v>
      </c>
      <c r="M34" s="442">
        <f>[3]Getreide!$C18</f>
        <v>64.7912395073743</v>
      </c>
      <c r="N34" s="283"/>
      <c r="O34" s="442">
        <f>[3]Getreide!$F18</f>
        <v>3.0075948784377</v>
      </c>
      <c r="P34" s="442">
        <f>[3]Getreide!$G18</f>
        <v>1.9025631460253001</v>
      </c>
    </row>
    <row r="35" spans="1:16" x14ac:dyDescent="0.2">
      <c r="A35" s="250"/>
      <c r="B35" s="511"/>
      <c r="C35" s="283"/>
      <c r="D35" s="283"/>
      <c r="E35" s="283"/>
      <c r="F35" s="283"/>
      <c r="G35" s="283"/>
      <c r="H35" s="283"/>
      <c r="I35" s="283"/>
      <c r="J35" s="250"/>
      <c r="K35" s="218">
        <f>[3]Getreide!$A19</f>
        <v>44958</v>
      </c>
      <c r="L35" s="442">
        <f>[3]Getreide!$B19</f>
        <v>117.324197121794</v>
      </c>
      <c r="M35" s="442">
        <f>[3]Getreide!$C19</f>
        <v>64.673119899211301</v>
      </c>
      <c r="N35" s="283"/>
      <c r="O35" s="442">
        <f>[3]Getreide!$F19</f>
        <v>3.0075948784377</v>
      </c>
      <c r="P35" s="442">
        <f>[3]Getreide!$G19</f>
        <v>1.9025631460253001</v>
      </c>
    </row>
    <row r="36" spans="1:16" x14ac:dyDescent="0.2">
      <c r="A36" s="250"/>
      <c r="B36" s="511"/>
      <c r="C36" s="283"/>
      <c r="D36" s="283"/>
      <c r="E36" s="283"/>
      <c r="F36" s="283"/>
      <c r="G36" s="283"/>
      <c r="H36" s="283"/>
      <c r="I36" s="283"/>
      <c r="J36" s="250"/>
      <c r="K36" s="218">
        <f>[3]Getreide!$A20</f>
        <v>44927</v>
      </c>
      <c r="L36" s="442">
        <f>[3]Getreide!$B20</f>
        <v>116.95965593075501</v>
      </c>
      <c r="M36" s="442">
        <f>[3]Getreide!$C20</f>
        <v>64.708591301661372</v>
      </c>
      <c r="N36" s="283"/>
      <c r="O36" s="442">
        <f>[3]Getreide!$F20</f>
        <v>3.0075948784377</v>
      </c>
      <c r="P36" s="442">
        <f>[3]Getreide!$G20</f>
        <v>1.9025631460253001</v>
      </c>
    </row>
    <row r="37" spans="1:16" x14ac:dyDescent="0.2">
      <c r="A37" s="250"/>
      <c r="B37" s="283"/>
      <c r="C37" s="283"/>
      <c r="D37" s="283"/>
      <c r="E37" s="283"/>
      <c r="F37" s="283"/>
      <c r="G37" s="283"/>
      <c r="H37" s="283"/>
      <c r="I37" s="283"/>
      <c r="J37" s="250"/>
      <c r="K37" s="218">
        <f>[3]Getreide!$A21</f>
        <v>44896</v>
      </c>
      <c r="L37" s="442">
        <f>[3]Getreide!$B21</f>
        <v>0</v>
      </c>
      <c r="M37" s="442">
        <f>[3]Getreide!$C21</f>
        <v>64.04465854009554</v>
      </c>
      <c r="N37" s="283"/>
      <c r="O37" s="442">
        <f>[3]Getreide!$F21</f>
        <v>2.92482223747606</v>
      </c>
      <c r="P37" s="442">
        <f>[3]Getreide!$G21</f>
        <v>1.9286657583392599</v>
      </c>
    </row>
    <row r="38" spans="1:16" x14ac:dyDescent="0.2">
      <c r="A38" s="250"/>
      <c r="B38" s="283"/>
      <c r="C38" s="283"/>
      <c r="D38" s="283"/>
      <c r="E38" s="283"/>
      <c r="F38" s="283"/>
      <c r="G38" s="283"/>
      <c r="H38" s="283"/>
      <c r="I38" s="283"/>
      <c r="J38" s="250"/>
      <c r="K38" s="218">
        <f>[3]Getreide!$A22</f>
        <v>44866</v>
      </c>
      <c r="L38" s="442">
        <f>[3]Getreide!$B22</f>
        <v>0</v>
      </c>
      <c r="M38" s="442">
        <f>[3]Getreide!$C22</f>
        <v>64.186735845145051</v>
      </c>
      <c r="N38" s="283"/>
      <c r="O38" s="442">
        <f>[3]Getreide!$F22</f>
        <v>2.92482223747606</v>
      </c>
      <c r="P38" s="442">
        <f>[3]Getreide!$G22</f>
        <v>1.9286657583392599</v>
      </c>
    </row>
    <row r="39" spans="1:16" x14ac:dyDescent="0.2">
      <c r="A39" s="250"/>
      <c r="B39" s="283"/>
      <c r="C39" s="283"/>
      <c r="D39" s="283"/>
      <c r="E39" s="283"/>
      <c r="F39" s="283"/>
      <c r="G39" s="283"/>
      <c r="H39" s="283"/>
      <c r="I39" s="283"/>
      <c r="J39" s="250"/>
      <c r="K39" s="218">
        <f>[3]Getreide!$A23</f>
        <v>44835</v>
      </c>
      <c r="L39" s="442">
        <f>[3]Getreide!$B23</f>
        <v>115.511203568453</v>
      </c>
      <c r="M39" s="442">
        <f>[3]Getreide!$C23</f>
        <v>64.873442218481344</v>
      </c>
      <c r="N39" s="283"/>
      <c r="O39" s="442">
        <f>[3]Getreide!$F23</f>
        <v>2.92482223747606</v>
      </c>
      <c r="P39" s="442">
        <f>[3]Getreide!$G23</f>
        <v>1.9286657583392599</v>
      </c>
    </row>
    <row r="40" spans="1:16" x14ac:dyDescent="0.2">
      <c r="A40" s="250"/>
      <c r="B40" s="283"/>
      <c r="C40" s="283"/>
      <c r="D40" s="283"/>
      <c r="E40" s="283"/>
      <c r="F40" s="283"/>
      <c r="G40" s="283"/>
      <c r="H40" s="283"/>
      <c r="I40" s="283"/>
      <c r="J40" s="250"/>
      <c r="K40" s="218">
        <f>[3]Getreide!$A24</f>
        <v>44805</v>
      </c>
      <c r="L40" s="442">
        <f>[3]Getreide!$B24</f>
        <v>115.10727373709101</v>
      </c>
      <c r="M40" s="442">
        <f>[3]Getreide!$C24</f>
        <v>61.956318088223796</v>
      </c>
      <c r="N40" s="283"/>
      <c r="O40" s="442">
        <f>[3]Getreide!$F24</f>
        <v>2.92482223747606</v>
      </c>
      <c r="P40" s="442">
        <f>[3]Getreide!$G24</f>
        <v>1.9286657583392599</v>
      </c>
    </row>
    <row r="41" spans="1:16" x14ac:dyDescent="0.2">
      <c r="A41" s="250"/>
      <c r="B41" s="283"/>
      <c r="C41" s="283"/>
      <c r="D41" s="283"/>
      <c r="E41" s="283"/>
      <c r="F41" s="283"/>
      <c r="G41" s="283"/>
      <c r="H41" s="283"/>
      <c r="I41" s="283"/>
      <c r="J41" s="250"/>
      <c r="K41" s="218">
        <f>[3]Getreide!$A25</f>
        <v>44774</v>
      </c>
      <c r="L41" s="442">
        <f>[3]Getreide!$B25</f>
        <v>114.87958802539499</v>
      </c>
      <c r="M41" s="442">
        <f>[3]Getreide!$C25</f>
        <v>61.905128430658586</v>
      </c>
      <c r="N41" s="283"/>
      <c r="O41" s="442">
        <f>[3]Getreide!$F25</f>
        <v>2.92482223747606</v>
      </c>
      <c r="P41" s="442">
        <f>[3]Getreide!$G25</f>
        <v>1.9286657583392599</v>
      </c>
    </row>
    <row r="42" spans="1:16" x14ac:dyDescent="0.2">
      <c r="A42" s="250"/>
      <c r="B42" s="283"/>
      <c r="C42" s="283"/>
      <c r="D42" s="283"/>
      <c r="E42" s="283"/>
      <c r="F42" s="283"/>
      <c r="G42" s="283"/>
      <c r="H42" s="283"/>
      <c r="I42" s="283"/>
      <c r="J42" s="250"/>
      <c r="K42" s="218">
        <f>[3]Getreide!$A26</f>
        <v>44743</v>
      </c>
      <c r="L42" s="442">
        <f>[3]Getreide!$B26</f>
        <v>114.65020271948499</v>
      </c>
      <c r="M42" s="442">
        <f>[3]Getreide!$C26</f>
        <v>61.073773220130377</v>
      </c>
      <c r="N42" s="283"/>
      <c r="O42" s="442">
        <f>[3]Getreide!$F26</f>
        <v>2.92482223747606</v>
      </c>
      <c r="P42" s="442">
        <f>[3]Getreide!$G26</f>
        <v>1.9286657583392599</v>
      </c>
    </row>
    <row r="43" spans="1:16" x14ac:dyDescent="0.2">
      <c r="A43" s="250"/>
      <c r="B43" s="283"/>
      <c r="C43" s="283"/>
      <c r="D43" s="283"/>
      <c r="E43" s="283"/>
      <c r="F43" s="283"/>
      <c r="G43" s="283"/>
      <c r="H43" s="283"/>
      <c r="I43" s="283"/>
      <c r="J43" s="250"/>
      <c r="K43" s="218">
        <f>[3]Getreide!$A27</f>
        <v>44713</v>
      </c>
      <c r="L43" s="442">
        <f>[3]Getreide!$B27</f>
        <v>114.83873304641</v>
      </c>
      <c r="M43" s="442">
        <f>[3]Getreide!$C27</f>
        <v>62.278641361287747</v>
      </c>
      <c r="N43" s="283"/>
      <c r="O43" s="442">
        <f>[3]Getreide!$F27</f>
        <v>2.92482223747606</v>
      </c>
      <c r="P43" s="442">
        <f>[3]Getreide!$G27</f>
        <v>1.8627079997434199</v>
      </c>
    </row>
    <row r="44" spans="1:16" x14ac:dyDescent="0.2">
      <c r="A44" s="250"/>
      <c r="B44" s="283"/>
      <c r="C44" s="283"/>
      <c r="D44" s="283"/>
      <c r="E44" s="283"/>
      <c r="F44" s="283"/>
      <c r="G44" s="283"/>
      <c r="H44" s="283"/>
      <c r="I44" s="283"/>
      <c r="J44" s="250"/>
      <c r="K44" s="218">
        <f>[3]Getreide!$A28</f>
        <v>44682</v>
      </c>
      <c r="L44" s="442">
        <f>[3]Getreide!$B28</f>
        <v>105.802584190351</v>
      </c>
      <c r="M44" s="442">
        <f>[3]Getreide!$C28</f>
        <v>62.330141156868066</v>
      </c>
      <c r="N44" s="283"/>
      <c r="O44" s="442">
        <f>[3]Getreide!$F28</f>
        <v>2.92482223747606</v>
      </c>
      <c r="P44" s="442">
        <f>[3]Getreide!$G28</f>
        <v>1.8627079997434199</v>
      </c>
    </row>
    <row r="45" spans="1:16" x14ac:dyDescent="0.2">
      <c r="A45" s="250"/>
      <c r="B45" s="283"/>
      <c r="C45" s="283"/>
      <c r="D45" s="283"/>
      <c r="E45" s="283"/>
      <c r="F45" s="283"/>
      <c r="G45" s="283"/>
      <c r="H45" s="283"/>
      <c r="I45" s="283"/>
      <c r="J45" s="250"/>
      <c r="K45" s="218">
        <f>[3]Getreide!$A29</f>
        <v>44652</v>
      </c>
      <c r="L45" s="442">
        <f>[3]Getreide!$B29</f>
        <v>0</v>
      </c>
      <c r="M45" s="442">
        <f>[3]Getreide!$C29</f>
        <v>60.830705743138871</v>
      </c>
      <c r="N45" s="283"/>
      <c r="O45" s="442">
        <f>[3]Getreide!$F29</f>
        <v>2.92482223747606</v>
      </c>
      <c r="P45" s="442">
        <f>[3]Getreide!$G29</f>
        <v>1.8627079997434199</v>
      </c>
    </row>
    <row r="46" spans="1:16" x14ac:dyDescent="0.2">
      <c r="A46" s="250"/>
      <c r="B46" s="283"/>
      <c r="C46" s="283"/>
      <c r="D46" s="283"/>
      <c r="E46" s="283"/>
      <c r="F46" s="283"/>
      <c r="G46" s="283"/>
      <c r="H46" s="283"/>
      <c r="I46" s="283"/>
      <c r="J46" s="250"/>
      <c r="K46" s="218">
        <f>[3]Getreide!$A30</f>
        <v>44621</v>
      </c>
      <c r="L46" s="442">
        <f>[3]Getreide!$B30</f>
        <v>109.65193100675199</v>
      </c>
      <c r="M46" s="442">
        <f>[3]Getreide!$C30</f>
        <v>60.343660825714451</v>
      </c>
      <c r="N46" s="283"/>
      <c r="O46" s="442">
        <f>[3]Getreide!$F30</f>
        <v>2.92482223747606</v>
      </c>
      <c r="P46" s="442">
        <f>[3]Getreide!$G30</f>
        <v>1.8627079997434199</v>
      </c>
    </row>
    <row r="47" spans="1:16" x14ac:dyDescent="0.2">
      <c r="A47" s="250"/>
      <c r="B47" s="283"/>
      <c r="C47" s="283"/>
      <c r="D47" s="283"/>
      <c r="E47" s="283"/>
      <c r="F47" s="283"/>
      <c r="G47" s="283"/>
      <c r="H47" s="283"/>
      <c r="I47" s="283"/>
      <c r="J47" s="250"/>
      <c r="K47" s="218">
        <f>[3]Getreide!$A31</f>
        <v>44593</v>
      </c>
      <c r="L47" s="442">
        <f>[3]Getreide!$B31</f>
        <v>0</v>
      </c>
      <c r="M47" s="442">
        <f>[3]Getreide!$C31</f>
        <v>60.260430422640212</v>
      </c>
      <c r="N47" s="283"/>
      <c r="O47" s="442">
        <f>[3]Getreide!$F31</f>
        <v>2.92482223747606</v>
      </c>
      <c r="P47" s="442">
        <f>[3]Getreide!$G31</f>
        <v>1.8627079997434199</v>
      </c>
    </row>
    <row r="48" spans="1:16" x14ac:dyDescent="0.2">
      <c r="A48" s="250"/>
      <c r="B48" s="283"/>
      <c r="C48" s="283"/>
      <c r="D48" s="283"/>
      <c r="E48" s="283"/>
      <c r="F48" s="283"/>
      <c r="G48" s="283"/>
      <c r="H48" s="283"/>
      <c r="I48" s="283"/>
      <c r="J48" s="250"/>
      <c r="K48" s="218">
        <f>[3]Getreide!$A32</f>
        <v>44562</v>
      </c>
      <c r="L48" s="442">
        <f>[3]Getreide!$B32</f>
        <v>110.845525840725</v>
      </c>
      <c r="M48" s="442">
        <f>[3]Getreide!$C32</f>
        <v>60.629448020643231</v>
      </c>
      <c r="N48" s="283"/>
      <c r="O48" s="442">
        <f>[3]Getreide!$F32</f>
        <v>2.92482223747606</v>
      </c>
      <c r="P48" s="442">
        <f>[3]Getreide!$G32</f>
        <v>1.8627079997434199</v>
      </c>
    </row>
    <row r="49" spans="1:16" x14ac:dyDescent="0.2">
      <c r="A49" s="250"/>
      <c r="B49" s="283"/>
      <c r="C49" s="283"/>
      <c r="D49" s="283"/>
      <c r="E49" s="283"/>
      <c r="F49" s="283"/>
      <c r="G49" s="283"/>
      <c r="H49" s="283"/>
      <c r="I49" s="283"/>
      <c r="J49" s="250"/>
      <c r="K49" s="218">
        <f>[3]Getreide!$A33</f>
        <v>44531</v>
      </c>
      <c r="L49" s="442">
        <f>[3]Getreide!$B33</f>
        <v>108.409715329542</v>
      </c>
      <c r="M49" s="442">
        <f>[3]Getreide!$C33</f>
        <v>60.652445689493916</v>
      </c>
      <c r="N49" s="283"/>
      <c r="O49" s="442">
        <f>[3]Getreide!$F33</f>
        <v>2.95</v>
      </c>
      <c r="P49" s="442">
        <f>[3]Getreide!$G33</f>
        <v>1.88163071961298</v>
      </c>
    </row>
    <row r="50" spans="1:16" x14ac:dyDescent="0.2">
      <c r="A50" s="250"/>
      <c r="B50" s="283"/>
      <c r="C50" s="283"/>
      <c r="D50" s="283"/>
      <c r="E50" s="283"/>
      <c r="F50" s="283"/>
      <c r="G50" s="283"/>
      <c r="H50" s="283"/>
      <c r="I50" s="283"/>
      <c r="J50" s="250"/>
      <c r="K50" s="218">
        <f>[3]Getreide!$A34</f>
        <v>44501</v>
      </c>
      <c r="L50" s="442"/>
      <c r="M50" s="442">
        <f>[3]Getreide!$C34</f>
        <v>59.707287798465558</v>
      </c>
      <c r="N50" s="283"/>
      <c r="O50" s="442">
        <f>[3]Getreide!$F34</f>
        <v>2.95</v>
      </c>
      <c r="P50" s="442">
        <f>[3]Getreide!$G34</f>
        <v>1.88163071961298</v>
      </c>
    </row>
    <row r="51" spans="1:16" x14ac:dyDescent="0.2">
      <c r="A51" s="250"/>
      <c r="B51" s="218"/>
      <c r="C51" s="283"/>
      <c r="D51" s="283"/>
      <c r="E51" s="283"/>
      <c r="F51" s="283"/>
      <c r="G51" s="283"/>
      <c r="H51" s="283"/>
      <c r="I51" s="283"/>
      <c r="J51" s="250"/>
      <c r="K51" s="218">
        <f>[3]Getreide!$A35</f>
        <v>44470</v>
      </c>
      <c r="L51" s="442">
        <f>[3]Getreide!$B35</f>
        <v>109.7572830915792</v>
      </c>
      <c r="M51" s="442">
        <f>[3]Getreide!$C35</f>
        <v>57.277776341064325</v>
      </c>
      <c r="N51" s="283"/>
      <c r="O51" s="442">
        <f>[3]Getreide!$F35</f>
        <v>2.95</v>
      </c>
      <c r="P51" s="442">
        <f>[3]Getreide!$G35</f>
        <v>1.88163071961298</v>
      </c>
    </row>
    <row r="52" spans="1:16" x14ac:dyDescent="0.2">
      <c r="A52" s="250"/>
      <c r="B52" s="218"/>
      <c r="C52" s="283"/>
      <c r="D52" s="283"/>
      <c r="E52" s="283"/>
      <c r="F52" s="283"/>
      <c r="G52" s="283"/>
      <c r="H52" s="283"/>
      <c r="I52" s="283"/>
      <c r="J52" s="250"/>
      <c r="K52" s="218">
        <f>[3]Getreide!$A36</f>
        <v>44440</v>
      </c>
      <c r="L52" s="442">
        <f>[3]Getreide!$B36</f>
        <v>108.01750679648654</v>
      </c>
      <c r="M52" s="442">
        <f>[3]Getreide!$C36</f>
        <v>55.486320346662353</v>
      </c>
      <c r="N52" s="283"/>
      <c r="O52" s="442">
        <f>[3]Getreide!$F36</f>
        <v>2.95</v>
      </c>
      <c r="P52" s="442">
        <f>[3]Getreide!$G36</f>
        <v>1.88163071961298</v>
      </c>
    </row>
    <row r="53" spans="1:16" x14ac:dyDescent="0.2">
      <c r="A53" s="250"/>
      <c r="B53" s="218"/>
      <c r="C53" s="283"/>
      <c r="D53" s="283"/>
      <c r="E53" s="283"/>
      <c r="F53" s="283"/>
      <c r="G53" s="283"/>
      <c r="H53" s="283"/>
      <c r="I53" s="283"/>
      <c r="J53" s="250"/>
      <c r="K53" s="218">
        <f>[3]Getreide!$A37</f>
        <v>44409</v>
      </c>
      <c r="L53" s="442">
        <f>[3]Getreide!$B37</f>
        <v>107.90823989960366</v>
      </c>
      <c r="M53" s="442">
        <f>[3]Getreide!$C37</f>
        <v>54.738738417207614</v>
      </c>
      <c r="N53" s="283"/>
      <c r="O53" s="442">
        <f>[3]Getreide!$F37</f>
        <v>2.95</v>
      </c>
      <c r="P53" s="442">
        <f>[3]Getreide!$G37</f>
        <v>1.88163071961298</v>
      </c>
    </row>
    <row r="54" spans="1:16" x14ac:dyDescent="0.2">
      <c r="A54" s="250"/>
      <c r="B54" s="218"/>
      <c r="C54" s="283"/>
      <c r="D54" s="283"/>
      <c r="E54" s="283"/>
      <c r="F54" s="283"/>
      <c r="G54" s="283"/>
      <c r="H54" s="283"/>
      <c r="I54" s="283"/>
      <c r="J54" s="250"/>
      <c r="K54" s="218">
        <f>[3]Getreide!$A38</f>
        <v>44378</v>
      </c>
      <c r="L54" s="442">
        <f>[3]Getreide!$B38</f>
        <v>112.69463084055977</v>
      </c>
      <c r="M54" s="442" t="str">
        <f>[3]Getreide!$C38</f>
        <v>-</v>
      </c>
      <c r="N54" s="283"/>
      <c r="O54" s="442">
        <f>[3]Getreide!$F38</f>
        <v>2.95</v>
      </c>
      <c r="P54" s="442">
        <f>[3]Getreide!$G38</f>
        <v>1.88163071961298</v>
      </c>
    </row>
    <row r="55" spans="1:16" x14ac:dyDescent="0.2">
      <c r="A55" s="250"/>
      <c r="B55" s="218"/>
      <c r="C55" s="283"/>
      <c r="D55" s="283"/>
      <c r="E55" s="283"/>
      <c r="F55" s="283"/>
      <c r="G55" s="283"/>
      <c r="H55" s="283"/>
      <c r="I55" s="283"/>
      <c r="J55" s="250"/>
      <c r="K55" s="218">
        <f>[3]Getreide!$A39</f>
        <v>44348</v>
      </c>
      <c r="L55" s="442">
        <f>[3]Getreide!$B39</f>
        <v>111.33234372537792</v>
      </c>
      <c r="M55" s="442">
        <f>[3]Getreide!$C39</f>
        <v>55.89622686346808</v>
      </c>
      <c r="N55" s="283"/>
      <c r="O55" s="442">
        <f>[3]Getreide!$F39</f>
        <v>2.95</v>
      </c>
      <c r="P55" s="442">
        <f>[3]Getreide!$G39</f>
        <v>1.8835066788595101</v>
      </c>
    </row>
    <row r="56" spans="1:16" x14ac:dyDescent="0.2">
      <c r="A56" s="250"/>
      <c r="B56" s="218"/>
      <c r="C56" s="283"/>
      <c r="D56" s="283"/>
      <c r="E56" s="283"/>
      <c r="F56" s="283"/>
      <c r="G56" s="283"/>
      <c r="H56" s="283"/>
      <c r="I56" s="283"/>
      <c r="J56" s="250"/>
      <c r="K56" s="218">
        <f>[3]Getreide!$A40</f>
        <v>44317</v>
      </c>
      <c r="L56" s="442">
        <f>[3]Getreide!$B40</f>
        <v>109.33059324049547</v>
      </c>
      <c r="M56" s="442">
        <f>[3]Getreide!$C40</f>
        <v>56.167101157182344</v>
      </c>
      <c r="N56" s="283"/>
      <c r="O56" s="442">
        <f>[3]Getreide!$F40</f>
        <v>2.95</v>
      </c>
      <c r="P56" s="442">
        <f>[3]Getreide!$G40</f>
        <v>1.8835066788595101</v>
      </c>
    </row>
    <row r="57" spans="1:16" x14ac:dyDescent="0.2">
      <c r="A57" s="250"/>
      <c r="B57" s="218"/>
      <c r="C57" s="283"/>
      <c r="D57" s="283"/>
      <c r="E57" s="283"/>
      <c r="F57" s="283"/>
      <c r="G57" s="283"/>
      <c r="H57" s="283"/>
      <c r="I57" s="283"/>
      <c r="J57" s="250"/>
      <c r="K57" s="218">
        <f>[3]Getreide!$A41</f>
        <v>44287</v>
      </c>
      <c r="L57" s="442">
        <f>[3]Getreide!$B41</f>
        <v>110.33089543484327</v>
      </c>
      <c r="M57" s="442">
        <f>[3]Getreide!$C41</f>
        <v>57.360597022846925</v>
      </c>
      <c r="N57" s="283"/>
      <c r="O57" s="442">
        <f>[3]Getreide!$F41</f>
        <v>2.95</v>
      </c>
      <c r="P57" s="442">
        <f>[3]Getreide!$G41</f>
        <v>1.8835066788595101</v>
      </c>
    </row>
    <row r="58" spans="1:16" x14ac:dyDescent="0.2">
      <c r="A58" s="250"/>
      <c r="B58" s="218"/>
      <c r="C58" s="283"/>
      <c r="D58" s="283"/>
      <c r="E58" s="283"/>
      <c r="F58" s="283"/>
      <c r="G58" s="283"/>
      <c r="H58" s="283"/>
      <c r="I58" s="283"/>
      <c r="J58" s="250"/>
      <c r="K58" s="218">
        <f>[3]Getreide!$A42</f>
        <v>44256</v>
      </c>
      <c r="L58" s="442">
        <f>[3]Getreide!$B42</f>
        <v>109.76874233060497</v>
      </c>
      <c r="M58" s="442">
        <f>[3]Getreide!$C42</f>
        <v>56.998932556011574</v>
      </c>
      <c r="N58" s="283"/>
      <c r="O58" s="442">
        <f>[3]Getreide!$F42</f>
        <v>2.95</v>
      </c>
      <c r="P58" s="442">
        <f>[3]Getreide!$G42</f>
        <v>1.8835066788595101</v>
      </c>
    </row>
    <row r="59" spans="1:16" x14ac:dyDescent="0.2">
      <c r="A59" s="250"/>
      <c r="B59" s="218"/>
      <c r="C59" s="283"/>
      <c r="D59" s="283"/>
      <c r="E59" s="283"/>
      <c r="F59" s="283"/>
      <c r="G59" s="283"/>
      <c r="H59" s="283"/>
      <c r="I59" s="283"/>
      <c r="J59" s="250"/>
      <c r="K59" s="218">
        <f>[3]Getreide!$A43</f>
        <v>44228</v>
      </c>
      <c r="L59" s="442">
        <f>[3]Getreide!$B43</f>
        <v>109.19065844699212</v>
      </c>
      <c r="M59" s="442">
        <f>[3]Getreide!$C43</f>
        <v>55.402137199839188</v>
      </c>
      <c r="O59" s="442">
        <f>[3]Getreide!$F43</f>
        <v>2.95</v>
      </c>
      <c r="P59" s="442">
        <f>[3]Getreide!$G43</f>
        <v>1.8835066788595101</v>
      </c>
    </row>
    <row r="60" spans="1:16" x14ac:dyDescent="0.2">
      <c r="A60" s="250"/>
      <c r="B60" s="218"/>
      <c r="C60" s="283"/>
      <c r="D60" s="283"/>
      <c r="E60" s="283"/>
      <c r="F60" s="283"/>
      <c r="G60" s="283"/>
      <c r="H60" s="283"/>
      <c r="I60" s="283"/>
      <c r="J60" s="250"/>
      <c r="K60" s="218">
        <f>[3]Getreide!$A44</f>
        <v>44197</v>
      </c>
      <c r="L60" s="442">
        <f>[3]Getreide!$B44</f>
        <v>109.69840391314236</v>
      </c>
      <c r="M60" s="442">
        <f>[3]Getreide!$C44</f>
        <v>56.04789593855444</v>
      </c>
      <c r="O60" s="442">
        <f>[3]Getreide!$F44</f>
        <v>2.95</v>
      </c>
      <c r="P60" s="442">
        <f>[3]Getreide!$G44</f>
        <v>1.8835066788595101</v>
      </c>
    </row>
    <row r="61" spans="1:16" x14ac:dyDescent="0.2">
      <c r="A61" s="250"/>
      <c r="B61" s="218"/>
      <c r="C61" s="283"/>
      <c r="D61" s="283"/>
      <c r="E61" s="283"/>
      <c r="F61" s="283"/>
      <c r="G61" s="283"/>
      <c r="H61" s="283"/>
      <c r="I61" s="283"/>
      <c r="J61" s="250"/>
      <c r="K61" s="218">
        <f>[3]Getreide!$A45</f>
        <v>44166</v>
      </c>
      <c r="L61" s="442">
        <f>[3]Getreide!$B45</f>
        <v>110.22125807598981</v>
      </c>
      <c r="M61" s="442">
        <f>[3]Getreide!$C45</f>
        <v>56.787052993326512</v>
      </c>
      <c r="O61" s="442">
        <f>[3]Getreide!$F45</f>
        <v>2.95</v>
      </c>
      <c r="P61" s="442">
        <f>[3]Getreide!$G45</f>
        <v>1.92880307316234</v>
      </c>
    </row>
    <row r="62" spans="1:16" x14ac:dyDescent="0.2">
      <c r="A62" s="250"/>
      <c r="B62" s="218"/>
      <c r="C62" s="283"/>
      <c r="D62" s="283"/>
      <c r="E62" s="283"/>
      <c r="F62" s="283"/>
      <c r="G62" s="283"/>
      <c r="H62" s="283"/>
      <c r="I62" s="283"/>
      <c r="J62" s="250"/>
      <c r="K62" s="218">
        <f>[3]Getreide!$A46</f>
        <v>44136</v>
      </c>
      <c r="L62" s="442">
        <f>[3]Getreide!$B46</f>
        <v>109.06110503246782</v>
      </c>
      <c r="M62" s="442">
        <f>[3]Getreide!$C46</f>
        <v>56.144216297538129</v>
      </c>
      <c r="O62" s="442">
        <f>[3]Getreide!$F46</f>
        <v>2.95</v>
      </c>
      <c r="P62" s="442">
        <f>[3]Getreide!$G46</f>
        <v>1.92880307316234</v>
      </c>
    </row>
    <row r="63" spans="1:16" x14ac:dyDescent="0.2">
      <c r="A63" s="250"/>
      <c r="B63" s="218"/>
      <c r="C63" s="283"/>
      <c r="D63" s="283"/>
      <c r="E63" s="283"/>
      <c r="F63" s="283"/>
      <c r="G63" s="283"/>
      <c r="H63" s="283"/>
      <c r="I63" s="283"/>
      <c r="J63" s="250"/>
      <c r="K63" s="218">
        <f>[3]Getreide!$A47</f>
        <v>44105</v>
      </c>
      <c r="L63" s="442">
        <f>[3]Getreide!$B47</f>
        <v>108.02329435566129</v>
      </c>
      <c r="M63" s="442">
        <f>[3]Getreide!$C47</f>
        <v>55.497906037031242</v>
      </c>
      <c r="O63" s="442">
        <f>[3]Getreide!$F47</f>
        <v>2.95</v>
      </c>
      <c r="P63" s="442">
        <f>[3]Getreide!$G47</f>
        <v>1.92880307316234</v>
      </c>
    </row>
    <row r="64" spans="1:16" x14ac:dyDescent="0.2">
      <c r="A64" s="250"/>
      <c r="B64" s="218"/>
      <c r="C64" s="283"/>
      <c r="D64" s="283"/>
      <c r="E64" s="283"/>
      <c r="F64" s="283"/>
      <c r="G64" s="283"/>
      <c r="H64" s="283"/>
      <c r="I64" s="283"/>
      <c r="J64" s="250"/>
      <c r="K64" s="218">
        <f>[3]Getreide!$A48</f>
        <v>44075</v>
      </c>
      <c r="L64" s="442">
        <f>[3]Getreide!$B48</f>
        <v>107.09199116445953</v>
      </c>
      <c r="M64" s="442">
        <f>[3]Getreide!$C48</f>
        <v>55.847349005653449</v>
      </c>
      <c r="O64" s="442">
        <f>[3]Getreide!$F48</f>
        <v>2.95</v>
      </c>
      <c r="P64" s="442">
        <f>[3]Getreide!$G48</f>
        <v>1.92880307316234</v>
      </c>
    </row>
    <row r="65" spans="1:10" x14ac:dyDescent="0.2">
      <c r="A65" s="250"/>
      <c r="B65" s="218"/>
      <c r="C65" s="283"/>
      <c r="D65" s="283"/>
      <c r="E65" s="283"/>
      <c r="F65" s="283"/>
      <c r="G65" s="283"/>
      <c r="H65" s="283"/>
      <c r="I65" s="283"/>
      <c r="J65" s="250"/>
    </row>
    <row r="66" spans="1:10" x14ac:dyDescent="0.2">
      <c r="A66" s="250"/>
      <c r="B66" s="218"/>
      <c r="C66" s="283"/>
      <c r="D66" s="283"/>
      <c r="E66" s="283"/>
      <c r="F66" s="283"/>
      <c r="G66" s="283"/>
      <c r="H66" s="283"/>
      <c r="I66" s="283"/>
      <c r="J66" s="250"/>
    </row>
    <row r="67" spans="1:10" x14ac:dyDescent="0.2">
      <c r="A67" s="250"/>
      <c r="B67" s="218"/>
      <c r="C67" s="283"/>
      <c r="D67" s="283"/>
      <c r="E67" s="283"/>
      <c r="F67" s="283"/>
      <c r="G67" s="283"/>
      <c r="H67" s="283"/>
      <c r="I67" s="283"/>
      <c r="J67" s="250"/>
    </row>
    <row r="68" spans="1:10" x14ac:dyDescent="0.2">
      <c r="A68" s="250"/>
      <c r="B68" s="218"/>
      <c r="C68" s="283"/>
      <c r="D68" s="283"/>
      <c r="E68" s="283"/>
      <c r="F68" s="283"/>
      <c r="G68" s="283"/>
      <c r="H68" s="283"/>
      <c r="I68" s="283"/>
      <c r="J68" s="250"/>
    </row>
    <row r="69" spans="1:10" x14ac:dyDescent="0.2">
      <c r="A69" s="250"/>
      <c r="B69" s="218"/>
      <c r="C69" s="283"/>
      <c r="D69" s="283"/>
      <c r="E69" s="283"/>
      <c r="F69" s="283"/>
      <c r="G69" s="283"/>
      <c r="H69" s="283"/>
      <c r="I69" s="283"/>
      <c r="J69" s="250"/>
    </row>
    <row r="70" spans="1:10" x14ac:dyDescent="0.2">
      <c r="A70" s="250"/>
      <c r="B70" s="218"/>
      <c r="C70" s="283"/>
      <c r="D70" s="283"/>
      <c r="E70" s="283"/>
      <c r="F70" s="283"/>
      <c r="G70" s="283"/>
      <c r="H70" s="283"/>
      <c r="I70" s="283"/>
      <c r="J70" s="250"/>
    </row>
    <row r="71" spans="1:10" x14ac:dyDescent="0.2">
      <c r="A71" s="250"/>
      <c r="B71" s="218"/>
      <c r="C71" s="283"/>
      <c r="D71" s="283"/>
      <c r="E71" s="283"/>
      <c r="F71" s="283"/>
      <c r="G71" s="283"/>
      <c r="H71" s="283"/>
      <c r="I71" s="283"/>
      <c r="J71" s="250"/>
    </row>
    <row r="72" spans="1:10" x14ac:dyDescent="0.2">
      <c r="A72" s="250"/>
      <c r="B72" s="218"/>
      <c r="C72" s="283"/>
      <c r="D72" s="283"/>
      <c r="E72" s="283"/>
      <c r="F72" s="283"/>
      <c r="G72" s="283"/>
      <c r="H72" s="283"/>
      <c r="I72" s="283"/>
      <c r="J72" s="250"/>
    </row>
    <row r="73" spans="1:10" x14ac:dyDescent="0.2">
      <c r="A73" s="250"/>
      <c r="B73" s="218"/>
      <c r="C73" s="283"/>
      <c r="D73" s="283"/>
      <c r="E73" s="283"/>
      <c r="F73" s="283"/>
      <c r="G73" s="283"/>
      <c r="H73" s="283"/>
      <c r="I73" s="283"/>
      <c r="J73" s="250"/>
    </row>
    <row r="74" spans="1:10" x14ac:dyDescent="0.2">
      <c r="A74" s="250"/>
      <c r="B74" s="218"/>
      <c r="C74" s="283"/>
      <c r="D74" s="283"/>
      <c r="E74" s="283"/>
      <c r="F74" s="283"/>
      <c r="G74" s="283"/>
      <c r="H74" s="283"/>
      <c r="I74" s="283"/>
      <c r="J74" s="250"/>
    </row>
    <row r="75" spans="1:10" x14ac:dyDescent="0.2">
      <c r="A75" s="250"/>
      <c r="B75" s="218"/>
      <c r="C75" s="283"/>
      <c r="D75" s="283"/>
      <c r="E75" s="283"/>
      <c r="F75" s="283"/>
      <c r="G75" s="283"/>
      <c r="H75" s="283"/>
      <c r="I75" s="283"/>
      <c r="J75" s="250"/>
    </row>
    <row r="76" spans="1:10" x14ac:dyDescent="0.2">
      <c r="A76" s="250"/>
      <c r="B76" s="218"/>
      <c r="C76" s="283"/>
      <c r="D76" s="283"/>
      <c r="E76" s="283"/>
      <c r="F76" s="283"/>
      <c r="G76" s="283"/>
      <c r="H76" s="283"/>
      <c r="I76" s="283"/>
      <c r="J76" s="250"/>
    </row>
    <row r="77" spans="1:10" x14ac:dyDescent="0.2">
      <c r="A77" s="250"/>
      <c r="B77" s="218"/>
      <c r="C77" s="283"/>
      <c r="D77" s="283"/>
      <c r="E77" s="283"/>
      <c r="F77" s="283"/>
      <c r="G77" s="283"/>
      <c r="H77" s="283"/>
      <c r="I77" s="283"/>
      <c r="J77" s="250"/>
    </row>
    <row r="78" spans="1:10" x14ac:dyDescent="0.2">
      <c r="A78" s="250"/>
      <c r="B78" s="218"/>
      <c r="C78" s="283"/>
      <c r="D78" s="283"/>
      <c r="E78" s="283"/>
      <c r="F78" s="283"/>
      <c r="G78" s="283"/>
      <c r="H78" s="283"/>
      <c r="I78" s="283"/>
      <c r="J78" s="250"/>
    </row>
    <row r="79" spans="1:10" x14ac:dyDescent="0.2">
      <c r="A79" s="250"/>
      <c r="B79" s="218"/>
      <c r="C79" s="283"/>
      <c r="D79" s="283"/>
      <c r="E79" s="283"/>
      <c r="F79" s="283"/>
      <c r="G79" s="283"/>
      <c r="H79" s="283"/>
      <c r="I79" s="283"/>
      <c r="J79" s="250"/>
    </row>
    <row r="80" spans="1:10" x14ac:dyDescent="0.2">
      <c r="A80" s="250"/>
      <c r="B80" s="218"/>
      <c r="C80" s="283"/>
      <c r="D80" s="283"/>
      <c r="E80" s="283"/>
      <c r="F80" s="283"/>
      <c r="G80" s="283"/>
      <c r="H80" s="283"/>
      <c r="I80" s="283"/>
      <c r="J80" s="250"/>
    </row>
    <row r="81" spans="1:10" x14ac:dyDescent="0.2">
      <c r="A81" s="250"/>
      <c r="B81" s="218"/>
      <c r="C81" s="283"/>
      <c r="D81" s="283"/>
      <c r="E81" s="283"/>
      <c r="F81" s="283"/>
      <c r="G81" s="283"/>
      <c r="H81" s="283"/>
      <c r="I81" s="283"/>
      <c r="J81" s="250"/>
    </row>
    <row r="82" spans="1:10" x14ac:dyDescent="0.2">
      <c r="A82" s="250"/>
      <c r="B82" s="218"/>
      <c r="C82" s="283"/>
      <c r="D82" s="283"/>
      <c r="E82" s="283"/>
      <c r="F82" s="283"/>
      <c r="G82" s="283"/>
      <c r="H82" s="283"/>
      <c r="I82" s="283"/>
      <c r="J82" s="250"/>
    </row>
    <row r="83" spans="1:10" x14ac:dyDescent="0.2">
      <c r="A83" s="250"/>
      <c r="B83" s="218"/>
      <c r="C83" s="283"/>
      <c r="D83" s="283"/>
      <c r="E83" s="283"/>
      <c r="F83" s="283"/>
      <c r="G83" s="283"/>
      <c r="H83" s="283"/>
      <c r="I83" s="283"/>
      <c r="J83" s="250"/>
    </row>
    <row r="84" spans="1:10" x14ac:dyDescent="0.2">
      <c r="B84" s="218"/>
      <c r="C84" s="283"/>
      <c r="D84" s="283"/>
      <c r="E84" s="283"/>
      <c r="F84" s="283"/>
      <c r="G84" s="283"/>
      <c r="H84" s="283"/>
      <c r="I84" s="283"/>
    </row>
    <row r="85" spans="1:10" x14ac:dyDescent="0.2">
      <c r="B85" s="218"/>
    </row>
  </sheetData>
  <mergeCells count="14">
    <mergeCell ref="O16:P16"/>
    <mergeCell ref="L15:M15"/>
    <mergeCell ref="A13:B13"/>
    <mergeCell ref="C13:F13"/>
    <mergeCell ref="L13:M13"/>
    <mergeCell ref="O13:P13"/>
    <mergeCell ref="C15:D15"/>
    <mergeCell ref="E15:F15"/>
    <mergeCell ref="G15:H15"/>
    <mergeCell ref="A11:B11"/>
    <mergeCell ref="A7:B7"/>
    <mergeCell ref="A8:B8"/>
    <mergeCell ref="A9:B9"/>
    <mergeCell ref="A10:B10"/>
  </mergeCells>
  <hyperlinks>
    <hyperlink ref="A7" location="Inhaltsverzeichnis!A1" display="Inhaltsverzeichnis!A1" xr:uid="{00000000-0004-0000-0D00-000000000000}"/>
    <hyperlink ref="A10" location="FrüchteUebersicht" display="FrüchteUebersicht" xr:uid="{00000000-0004-0000-0D00-000001000000}"/>
    <hyperlink ref="A9" location="FrüchtePreiseDetailhandel" display="FrüchtePreiseDetailhandel" xr:uid="{00000000-0004-0000-0D00-000002000000}"/>
    <hyperlink ref="A9:B9" location="GetreidePreiseSammelstelle" display="GetreidePreiseSammelstelle" xr:uid="{00000000-0004-0000-0D00-000003000000}"/>
    <hyperlink ref="A10:B10" location="GetreidePreiseMühle" display="GetreidePreiseMühle" xr:uid="{00000000-0004-0000-0D00-000004000000}"/>
    <hyperlink ref="A11" location="GetreideDetailhandel" display="GetreideDetailhandel" xr:uid="{00000000-0004-0000-0D00-000005000000}"/>
    <hyperlink ref="A11:B11" location="GetreidePreiseDetailhandel" display="GetreidePreiseDetailhandel" xr:uid="{00000000-0004-0000-0D00-000006000000}"/>
    <hyperlink ref="A7:B7" location="Inhaltsverzeichnis!A1" display="Inhaltsverzeichnis!A1" xr:uid="{00000000-0004-0000-0D00-000007000000}"/>
  </hyperlinks>
  <pageMargins left="0.7" right="0.7" top="0.78740157499999996" bottom="0.78740157499999996" header="0.3" footer="0.3"/>
  <pageSetup paperSize="9" orientation="portrait" r:id="rId1"/>
  <ignoredErrors>
    <ignoredError sqref="D1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2708" r:id="rId4" name="Drop Down 4">
              <controlPr defaultSize="0" autoLine="0" autoPict="0">
                <anchor moveWithCells="1">
                  <from>
                    <xdr:col>0</xdr:col>
                    <xdr:colOff>57150</xdr:colOff>
                    <xdr:row>4</xdr:row>
                    <xdr:rowOff>0</xdr:rowOff>
                  </from>
                  <to>
                    <xdr:col>1</xdr:col>
                    <xdr:colOff>695325</xdr:colOff>
                    <xdr:row>5</xdr:row>
                    <xdr:rowOff>190500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rgb="FFFFFF00"/>
  </sheetPr>
  <dimension ref="A1:U38"/>
  <sheetViews>
    <sheetView workbookViewId="0">
      <selection activeCell="F22" sqref="F22"/>
    </sheetView>
  </sheetViews>
  <sheetFormatPr baseColWidth="10" defaultColWidth="11" defaultRowHeight="14.25" x14ac:dyDescent="0.2"/>
  <cols>
    <col min="6" max="6" width="12.125" bestFit="1" customWidth="1"/>
  </cols>
  <sheetData>
    <row r="1" spans="1:21" x14ac:dyDescent="0.2">
      <c r="B1" s="197" t="s">
        <v>30</v>
      </c>
      <c r="O1" s="197"/>
      <c r="Q1" s="197"/>
    </row>
    <row r="2" spans="1:21" x14ac:dyDescent="0.2">
      <c r="B2" s="371" t="str">
        <f>'Gemüse Daten'!DX16</f>
        <v>Blumenkohl</v>
      </c>
      <c r="C2" s="371" t="str">
        <f>'Gemüse Daten'!DZ16</f>
        <v>Broccoli</v>
      </c>
      <c r="D2" s="371" t="str">
        <f>'Gemüse Daten'!DQ16</f>
        <v>Eisberg</v>
      </c>
      <c r="E2" s="371" t="str">
        <f>'Gemüse Daten'!EN16</f>
        <v>Fenchel</v>
      </c>
      <c r="F2" s="371" t="str">
        <f>'Gemüse Daten'!EG16</f>
        <v>Karotten</v>
      </c>
      <c r="G2" s="371" t="str">
        <f>'Gemüse Daten'!DS16</f>
        <v>Kopfsalat</v>
      </c>
      <c r="H2" s="371" t="str">
        <f>'Gemüse Daten'!DD16</f>
        <v>Peperoni</v>
      </c>
      <c r="I2" s="371" t="str">
        <f>'Gemüse Daten'!DF16</f>
        <v>Salatgurken</v>
      </c>
      <c r="J2" s="371" t="str">
        <f>'Gemüse Daten'!DH16</f>
        <v>Tomaten Rispe</v>
      </c>
      <c r="K2" s="371" t="str">
        <f>'Gemüse Daten'!DJ16</f>
        <v>Zucchetti</v>
      </c>
      <c r="L2" s="371" t="str">
        <f>'Gemüse Daten'!ET16</f>
        <v>Zwiebeln</v>
      </c>
      <c r="M2" s="197"/>
      <c r="N2" s="197"/>
      <c r="O2" s="315"/>
      <c r="P2" s="197"/>
      <c r="Q2" s="197"/>
    </row>
    <row r="3" spans="1:21" x14ac:dyDescent="0.2">
      <c r="A3" t="str">
        <f>Codierung!I14</f>
        <v>bio</v>
      </c>
      <c r="B3" s="315">
        <f>'Gemüse Daten'!DX19</f>
        <v>138.69550000000001</v>
      </c>
      <c r="C3" s="315">
        <f>'Gemüse Daten'!DZ19</f>
        <v>209.99279999999999</v>
      </c>
      <c r="D3" s="315">
        <f>'Gemüse Daten'!DQ19</f>
        <v>150.6772</v>
      </c>
      <c r="E3" s="315">
        <f>'Gemüse Daten'!EN19</f>
        <v>111.3094</v>
      </c>
      <c r="F3" s="315">
        <f>'Gemüse Daten'!EG19</f>
        <v>828.94830000000002</v>
      </c>
      <c r="G3" s="315">
        <f>'Gemüse Daten'!DS19</f>
        <v>30.003299999999999</v>
      </c>
      <c r="H3" s="315">
        <f>'Gemüse Daten'!DD19</f>
        <v>396.63630000000001</v>
      </c>
      <c r="I3" s="315">
        <f>'Gemüse Daten'!DF19</f>
        <v>443.10919999999999</v>
      </c>
      <c r="J3" s="315">
        <f>'Gemüse Daten'!DH19</f>
        <v>186.59729999999999</v>
      </c>
      <c r="K3" s="315">
        <f>'Gemüse Daten'!DJ19</f>
        <v>301.26559999999995</v>
      </c>
      <c r="L3" s="315">
        <f>'Gemüse Daten'!ET19</f>
        <v>274.43920000000003</v>
      </c>
      <c r="M3" s="315"/>
      <c r="N3" s="315"/>
      <c r="O3" s="315"/>
      <c r="P3" s="315"/>
      <c r="Q3" s="315"/>
      <c r="R3" s="314"/>
      <c r="S3" s="314"/>
      <c r="T3" s="314"/>
      <c r="U3" s="314"/>
    </row>
    <row r="4" spans="1:21" x14ac:dyDescent="0.2">
      <c r="A4" t="str">
        <f>Codierung!I16</f>
        <v>nicht-bio</v>
      </c>
      <c r="B4" s="315">
        <f>'Gemüse Daten'!DY19</f>
        <v>708.06449999999995</v>
      </c>
      <c r="C4" s="315">
        <f>'Gemüse Daten'!EA19</f>
        <v>891.24149999999997</v>
      </c>
      <c r="D4" s="315">
        <f>'Gemüse Daten'!DR19</f>
        <v>658.65790000000004</v>
      </c>
      <c r="E4" s="315">
        <f>'Gemüse Daten'!EO19</f>
        <v>664.92610000000002</v>
      </c>
      <c r="F4" s="315">
        <f>'Gemüse Daten'!EH19</f>
        <v>2910.3204999999998</v>
      </c>
      <c r="G4" s="315">
        <f>'Gemüse Daten'!DT19</f>
        <v>515.25260000000003</v>
      </c>
      <c r="H4" s="315">
        <f>'Gemüse Daten'!DE19</f>
        <v>1409.3936999999999</v>
      </c>
      <c r="I4" s="315">
        <f>'Gemüse Daten'!DG19</f>
        <v>1446.2402999999999</v>
      </c>
      <c r="J4" s="315">
        <f>'Gemüse Daten'!DI19</f>
        <v>748.89730000000009</v>
      </c>
      <c r="K4" s="315">
        <f>'Gemüse Daten'!DK19</f>
        <v>791.99530000000004</v>
      </c>
      <c r="L4" s="315">
        <f>'Gemüse Daten'!EU19</f>
        <v>1963.4864</v>
      </c>
      <c r="M4" s="315"/>
      <c r="N4" s="315"/>
      <c r="O4" s="351"/>
      <c r="P4" s="315"/>
      <c r="Q4" s="315"/>
    </row>
    <row r="5" spans="1:21" x14ac:dyDescent="0.2">
      <c r="A5" t="str">
        <f>Codierung!I220</f>
        <v>Anteil bio in %</v>
      </c>
      <c r="B5" s="351">
        <f t="shared" ref="B5:C5" si="0">B3/(B3+B4)</f>
        <v>0.1637955264773962</v>
      </c>
      <c r="C5" s="351">
        <f t="shared" si="0"/>
        <v>0.19068857553746735</v>
      </c>
      <c r="D5" s="351">
        <f t="shared" ref="D5" si="1">D3/(D3+D4)</f>
        <v>0.18617405818677579</v>
      </c>
      <c r="E5" s="351">
        <f t="shared" ref="E5:F5" si="2">E3/(E3+E4)</f>
        <v>0.14339643059355053</v>
      </c>
      <c r="F5" s="351">
        <f t="shared" si="2"/>
        <v>0.2216872721212233</v>
      </c>
      <c r="G5" s="351">
        <f t="shared" ref="G5" si="3">G3/(G3+G4)</f>
        <v>5.5026089584725262E-2</v>
      </c>
      <c r="H5" s="351">
        <f t="shared" ref="H5" si="4">H3/(H3+H4)</f>
        <v>0.21961778043554098</v>
      </c>
      <c r="I5" s="351">
        <f t="shared" ref="I5" si="5">I3/(I3+I4)</f>
        <v>0.23453003269114583</v>
      </c>
      <c r="J5" s="351">
        <f t="shared" ref="J5" si="6">J3/(J3+J4)</f>
        <v>0.19946379166699624</v>
      </c>
      <c r="K5" s="351">
        <f>K3/(K3+K4)</f>
        <v>0.27556606112959858</v>
      </c>
      <c r="L5" s="351">
        <f t="shared" ref="L5" si="7">L3/(L3+L4)</f>
        <v>0.12263106512566817</v>
      </c>
      <c r="M5" s="351"/>
      <c r="N5" s="351"/>
      <c r="O5" s="197"/>
      <c r="P5" s="351"/>
      <c r="Q5" s="351"/>
    </row>
    <row r="6" spans="1:21" x14ac:dyDescent="0.2">
      <c r="N6" s="197"/>
      <c r="P6" s="197"/>
    </row>
    <row r="7" spans="1:21" x14ac:dyDescent="0.2">
      <c r="N7" s="197"/>
      <c r="P7" s="197"/>
    </row>
    <row r="8" spans="1:21" x14ac:dyDescent="0.2">
      <c r="B8" t="str">
        <f>'Gemüse Daten'!AM16</f>
        <v>Blumenkohl</v>
      </c>
      <c r="C8" t="str">
        <f>'Gemüse Daten'!AO16</f>
        <v>Broccoli</v>
      </c>
      <c r="D8" t="str">
        <f>'Gemüse Daten'!Z16</f>
        <v>Eisberg</v>
      </c>
      <c r="E8" t="str">
        <f>'Gemüse Daten'!BV16</f>
        <v>Fenchel</v>
      </c>
      <c r="F8" t="str">
        <f>'Gemüse Daten'!BB16</f>
        <v>Karotten</v>
      </c>
      <c r="G8" t="str">
        <f>'Gemüse Daten'!AB16</f>
        <v>Kopfsalat grün</v>
      </c>
      <c r="H8" t="str">
        <f>'Gemüse Daten'!E16</f>
        <v>Peperoni</v>
      </c>
      <c r="I8" t="str">
        <f>'Gemüse Daten'!G16</f>
        <v>Salatgurken</v>
      </c>
      <c r="J8" t="str">
        <f>'Gemüse Daten'!I16</f>
        <v>Tomaten Rispe</v>
      </c>
      <c r="K8" s="197" t="str">
        <f>'Gemüse Daten'!DJ16</f>
        <v>Zucchetti</v>
      </c>
      <c r="L8" t="str">
        <f>'Gemüse Daten'!BS16</f>
        <v>Zwiebeln gelb</v>
      </c>
      <c r="O8" s="197"/>
      <c r="Q8" s="197"/>
    </row>
    <row r="9" spans="1:21" x14ac:dyDescent="0.2">
      <c r="A9" t="str">
        <f>Codierung!I14</f>
        <v>bio</v>
      </c>
      <c r="B9" s="314">
        <f>'Gemüse Daten'!AM19</f>
        <v>5.6293920000000002</v>
      </c>
      <c r="C9" s="314">
        <f>'Gemüse Daten'!AO19</f>
        <v>3.9577230000000001</v>
      </c>
      <c r="D9" s="314">
        <f>IF('Gemüse Daten'!Z19=0,"-",'Gemüse Daten'!Z19)</f>
        <v>2.198712</v>
      </c>
      <c r="E9" s="314">
        <f>IF('Gemüse Daten'!BV19=0,"-",'Gemüse Daten'!BV19)</f>
        <v>5.0318949999999996</v>
      </c>
      <c r="F9" s="314">
        <f>'Gemüse Daten'!BB19</f>
        <v>3.2465190000000002</v>
      </c>
      <c r="G9" s="314">
        <f>'Gemüse Daten'!AB19</f>
        <v>0</v>
      </c>
      <c r="H9" s="314">
        <f>'Gemüse Daten'!E19</f>
        <v>5.204523</v>
      </c>
      <c r="I9" s="314">
        <f>'Gemüse Daten'!G19</f>
        <v>1.3773439999999999</v>
      </c>
      <c r="J9" s="314">
        <f>'Gemüse Daten'!I19</f>
        <v>4.666201</v>
      </c>
      <c r="K9" s="314">
        <f>'Gemüse Daten'!Q19</f>
        <v>4.3817969999999997</v>
      </c>
      <c r="L9" s="314">
        <f>'Gemüse Daten'!BS19</f>
        <v>4.9446839999999996</v>
      </c>
      <c r="O9" s="197"/>
    </row>
    <row r="10" spans="1:21" x14ac:dyDescent="0.2">
      <c r="A10" t="str">
        <f>Codierung!I16</f>
        <v>nicht-bio</v>
      </c>
      <c r="B10" s="314">
        <f>'Gemüse Daten'!AN19</f>
        <v>3.610258</v>
      </c>
      <c r="C10" s="314">
        <f>'Gemüse Daten'!AP19</f>
        <v>3.304459</v>
      </c>
      <c r="D10" s="314">
        <f>'Gemüse Daten'!AA19</f>
        <v>1.348325</v>
      </c>
      <c r="E10" s="314">
        <f>'Gemüse Daten'!BW19</f>
        <v>2.4252129999999998</v>
      </c>
      <c r="F10" s="314">
        <f>'Gemüse Daten'!BC19</f>
        <v>2.004562</v>
      </c>
      <c r="G10" s="314">
        <f>'Gemüse Daten'!AC19</f>
        <v>1.518465</v>
      </c>
      <c r="H10" s="314">
        <f>'Gemüse Daten'!F19</f>
        <v>3.207703</v>
      </c>
      <c r="I10" s="314">
        <f>'Gemüse Daten'!H19</f>
        <v>1.075224</v>
      </c>
      <c r="J10" s="314">
        <f>'Gemüse Daten'!J19</f>
        <v>2.9218199999999999</v>
      </c>
      <c r="K10" s="314">
        <f>'Gemüse Daten'!R19</f>
        <v>2.871273</v>
      </c>
      <c r="L10" s="314">
        <f>'Gemüse Daten'!BT19</f>
        <v>2.718702</v>
      </c>
    </row>
    <row r="11" spans="1:21" x14ac:dyDescent="0.2">
      <c r="A11" t="str">
        <f>Codierung!I222</f>
        <v>Differenz</v>
      </c>
      <c r="B11" s="314">
        <f>B9-B10</f>
        <v>2.0191340000000002</v>
      </c>
      <c r="C11" s="314">
        <f t="shared" ref="C11:L11" si="8">C9-C10</f>
        <v>0.65326400000000007</v>
      </c>
      <c r="D11" s="314">
        <f>IF(OR(D9="-",D10="-"),"-",D9-D10)</f>
        <v>0.850387</v>
      </c>
      <c r="E11" s="314">
        <f>IF(OR(E9="-",E10="-"),"-",E9-E10)</f>
        <v>2.6066819999999997</v>
      </c>
      <c r="F11" s="314">
        <f t="shared" si="8"/>
        <v>1.2419570000000002</v>
      </c>
      <c r="G11" s="314">
        <f t="shared" si="8"/>
        <v>-1.518465</v>
      </c>
      <c r="H11" s="314">
        <f t="shared" si="8"/>
        <v>1.99682</v>
      </c>
      <c r="I11" s="314">
        <f t="shared" si="8"/>
        <v>0.30211999999999994</v>
      </c>
      <c r="J11" s="314">
        <f>J9-J10</f>
        <v>1.7443810000000002</v>
      </c>
      <c r="K11" s="314">
        <f>K9-K10</f>
        <v>1.5105239999999998</v>
      </c>
      <c r="L11" s="314">
        <f t="shared" si="8"/>
        <v>2.2259819999999997</v>
      </c>
    </row>
    <row r="12" spans="1:21" x14ac:dyDescent="0.2">
      <c r="A12" t="str">
        <f>Codierung!I222</f>
        <v>Differenz</v>
      </c>
      <c r="B12" s="352">
        <f>B11/B10</f>
        <v>0.55927692702294418</v>
      </c>
      <c r="C12" s="352">
        <f t="shared" ref="C12:L12" si="9">C11/C10</f>
        <v>0.19769166450544554</v>
      </c>
      <c r="D12" s="352">
        <f>IF(OR(D11="-",D10="-"),"-",D11/D10)</f>
        <v>0.63069883002985183</v>
      </c>
      <c r="E12" s="352">
        <f>IF(OR(E11="-",E10="-"),"-",E11/E10)</f>
        <v>1.0748260049735838</v>
      </c>
      <c r="F12" s="352">
        <f t="shared" si="9"/>
        <v>0.61956527161544528</v>
      </c>
      <c r="G12" s="352">
        <f t="shared" si="9"/>
        <v>-1</v>
      </c>
      <c r="H12" s="352">
        <f t="shared" si="9"/>
        <v>0.62250775710843553</v>
      </c>
      <c r="I12" s="352">
        <f t="shared" si="9"/>
        <v>0.28098331138441845</v>
      </c>
      <c r="J12" s="352">
        <f>J11/J10</f>
        <v>0.59701863906743069</v>
      </c>
      <c r="K12" s="352">
        <f>K11/K10</f>
        <v>0.52608163696033072</v>
      </c>
      <c r="L12" s="352">
        <f t="shared" si="9"/>
        <v>0.81876645546293769</v>
      </c>
    </row>
    <row r="15" spans="1:21" x14ac:dyDescent="0.2">
      <c r="B15" t="s">
        <v>25</v>
      </c>
      <c r="G15" s="197"/>
    </row>
    <row r="16" spans="1:21" x14ac:dyDescent="0.2">
      <c r="B16" s="197" t="str">
        <f>'Früchte Daten'!E16</f>
        <v>Äpfel Gala I</v>
      </c>
      <c r="C16" s="197" t="str">
        <f>'Früchte Daten'!BJ16</f>
        <v>Bananen</v>
      </c>
      <c r="D16" s="197" t="s">
        <v>689</v>
      </c>
      <c r="E16" s="197" t="s">
        <v>692</v>
      </c>
      <c r="F16" s="197" t="str">
        <f>'Früchte Daten'!BL16</f>
        <v>Kiwi</v>
      </c>
      <c r="G16" s="197" t="str">
        <f>'Früchte Daten'!AQ16</f>
        <v>Trauben weiss kernlos</v>
      </c>
      <c r="H16" s="473" t="str">
        <f>'Früchte Daten'!BC16</f>
        <v>Zitronen</v>
      </c>
      <c r="I16" s="197"/>
    </row>
    <row r="17" spans="1:12" x14ac:dyDescent="0.2">
      <c r="A17" s="197" t="str">
        <f>Codierung!I14</f>
        <v>bio</v>
      </c>
      <c r="B17" s="473">
        <f>'Früchte Daten'!E19</f>
        <v>6.252472</v>
      </c>
      <c r="C17" s="473">
        <f>'Früchte Daten'!BJ19</f>
        <v>2.9791110000000001</v>
      </c>
      <c r="D17" s="473">
        <v>19.546973000000001</v>
      </c>
      <c r="E17" s="473">
        <v>31.890236999999999</v>
      </c>
      <c r="F17" s="473">
        <f>'Früchte Daten'!BL19</f>
        <v>0.905528</v>
      </c>
      <c r="G17" s="473">
        <f>'Früchte Daten'!AQ19</f>
        <v>0</v>
      </c>
      <c r="H17" s="473">
        <f>'Früchte Daten'!BC19</f>
        <v>0.51813900000000002</v>
      </c>
      <c r="I17" s="197"/>
    </row>
    <row r="18" spans="1:12" x14ac:dyDescent="0.2">
      <c r="A18" s="197" t="str">
        <f>Codierung!I16</f>
        <v>nicht-bio</v>
      </c>
      <c r="B18" s="473">
        <f>'Früchte Daten'!F19</f>
        <v>3.118773</v>
      </c>
      <c r="C18" s="473">
        <f>'Früchte Daten'!BK19</f>
        <v>2.2117</v>
      </c>
      <c r="D18" s="473">
        <v>15.870761999999999</v>
      </c>
      <c r="E18" s="473">
        <v>22.220731000000001</v>
      </c>
      <c r="F18" s="473">
        <f>'Früchte Daten'!BM19</f>
        <v>0.50253099999999995</v>
      </c>
      <c r="G18" s="473">
        <f>'Früchte Daten'!AR19</f>
        <v>5.7904710000000001</v>
      </c>
      <c r="H18" s="473">
        <f>'Früchte Daten'!BD19</f>
        <v>0.41444599999999998</v>
      </c>
      <c r="I18" s="197"/>
    </row>
    <row r="19" spans="1:12" x14ac:dyDescent="0.2">
      <c r="A19" s="197" t="str">
        <f>Codierung!I222</f>
        <v>Differenz</v>
      </c>
      <c r="B19" s="314">
        <f t="shared" ref="B19" si="10">B17-B18</f>
        <v>3.133699</v>
      </c>
      <c r="C19" s="314">
        <f t="shared" ref="C19" si="11">C17-C18</f>
        <v>0.76741100000000007</v>
      </c>
      <c r="D19" s="314">
        <f>D17-D18</f>
        <v>3.6762110000000021</v>
      </c>
      <c r="E19" s="314">
        <f t="shared" ref="E19:H19" si="12">E17-E18</f>
        <v>9.6695059999999984</v>
      </c>
      <c r="F19" s="314">
        <f t="shared" si="12"/>
        <v>0.40299700000000005</v>
      </c>
      <c r="G19" s="314">
        <f>G17-G18</f>
        <v>-5.7904710000000001</v>
      </c>
      <c r="H19" s="314">
        <f t="shared" si="12"/>
        <v>0.10369300000000004</v>
      </c>
      <c r="I19" s="197"/>
    </row>
    <row r="20" spans="1:12" x14ac:dyDescent="0.2">
      <c r="A20" s="197" t="str">
        <f>Codierung!I222</f>
        <v>Differenz</v>
      </c>
      <c r="B20" s="352">
        <f t="shared" ref="B20" si="13">B19/B18</f>
        <v>1.0047858564890744</v>
      </c>
      <c r="C20" s="352">
        <f t="shared" ref="C20:E20" si="14">C19/C18</f>
        <v>0.34697789031062082</v>
      </c>
      <c r="D20" s="352">
        <f t="shared" si="14"/>
        <v>0.23163418366427538</v>
      </c>
      <c r="E20" s="352">
        <f t="shared" si="14"/>
        <v>0.43515697120855285</v>
      </c>
      <c r="F20" s="352">
        <f t="shared" ref="F20:H20" si="15">F19/F18</f>
        <v>0.80193460701926866</v>
      </c>
      <c r="G20" s="352">
        <f>G19/G18</f>
        <v>-1</v>
      </c>
      <c r="H20" s="352">
        <f t="shared" si="15"/>
        <v>0.25019664805547659</v>
      </c>
      <c r="I20" s="197"/>
    </row>
    <row r="21" spans="1:12" x14ac:dyDescent="0.2">
      <c r="A21" s="197"/>
    </row>
    <row r="22" spans="1:12" x14ac:dyDescent="0.2">
      <c r="A22" s="197"/>
      <c r="B22" t="str">
        <f>'Früchte Daten'!BU15</f>
        <v>Äpfel</v>
      </c>
      <c r="C22" t="str">
        <f>'Früchte Daten'!BX15</f>
        <v>Birnen</v>
      </c>
      <c r="D22" s="197" t="str">
        <f>'Früchte Daten'!DG16</f>
        <v>Avocados</v>
      </c>
      <c r="E22" t="str">
        <f>'Früchte Daten'!DI16</f>
        <v>Bananen</v>
      </c>
      <c r="F22" s="197" t="str">
        <f>'Früchte Daten'!CA16</f>
        <v>Erdbeeren</v>
      </c>
      <c r="G22" s="197" t="str">
        <f>'Früchte Daten'!$CC$16</f>
        <v>Heidelbeeren</v>
      </c>
      <c r="H22" s="197" t="str">
        <f>'Früchte Daten'!CE16</f>
        <v>Himbeeren</v>
      </c>
      <c r="I22" s="197" t="str">
        <f>'Früchte Daten'!DK16</f>
        <v>Kiwi</v>
      </c>
      <c r="J22" t="s">
        <v>28</v>
      </c>
      <c r="K22" t="str">
        <f>'Früchte Daten'!DB16</f>
        <v>Zitronen</v>
      </c>
    </row>
    <row r="23" spans="1:12" x14ac:dyDescent="0.2">
      <c r="A23" s="197" t="str">
        <f>Codierung!I14</f>
        <v>bio</v>
      </c>
      <c r="B23" s="315">
        <f>'Früchte Daten'!BU19</f>
        <v>635.40539999999999</v>
      </c>
      <c r="C23" s="315">
        <f>'Früchte Daten'!BX19</f>
        <v>152.68820000000002</v>
      </c>
      <c r="D23" s="315">
        <f>'Früchte Daten'!DG19</f>
        <v>375.74509999999998</v>
      </c>
      <c r="E23" s="315">
        <f>'Früchte Daten'!DI19</f>
        <v>1969.6890000000001</v>
      </c>
      <c r="F23" s="315">
        <f>'Früchte Daten'!CA19</f>
        <v>39.9863</v>
      </c>
      <c r="G23" s="315">
        <f>'Früchte Daten'!$CC$19</f>
        <v>56.04</v>
      </c>
      <c r="H23" s="315">
        <f>'Früchte Daten'!CE19</f>
        <v>27.854200000000002</v>
      </c>
      <c r="I23" s="315">
        <f>'Früchte Daten'!DK19</f>
        <v>176.65810000000002</v>
      </c>
      <c r="J23" s="315">
        <v>379.3886</v>
      </c>
      <c r="K23" s="315">
        <f>'Früchte Daten'!DB19</f>
        <v>721.43680000000006</v>
      </c>
      <c r="L23" s="522"/>
    </row>
    <row r="24" spans="1:12" x14ac:dyDescent="0.2">
      <c r="A24" s="197" t="str">
        <f>Codierung!I16</f>
        <v>nicht-bio</v>
      </c>
      <c r="B24" s="315">
        <f>'Früchte Daten'!BV19</f>
        <v>4942.5772999999999</v>
      </c>
      <c r="C24" s="315">
        <f>'Früchte Daten'!BY19</f>
        <v>1218.4688999999998</v>
      </c>
      <c r="D24" s="315">
        <f>'Früchte Daten'!DH19</f>
        <v>1123.3373999999999</v>
      </c>
      <c r="E24" s="315">
        <f>'Früchte Daten'!DJ19</f>
        <v>4301.5630000000001</v>
      </c>
      <c r="F24" s="315">
        <f>'Früchte Daten'!CB19</f>
        <v>678.5367</v>
      </c>
      <c r="G24" s="315">
        <f>'Früchte Daten'!$CD$19</f>
        <v>339.01370000000003</v>
      </c>
      <c r="H24" s="315">
        <f>'Früchte Daten'!CF19</f>
        <v>190.72370000000001</v>
      </c>
      <c r="I24" s="315">
        <f>'Früchte Daten'!DL19</f>
        <v>597.06050000000005</v>
      </c>
      <c r="J24" s="315">
        <v>2247.4931000000001</v>
      </c>
      <c r="K24" s="315">
        <f>'Früchte Daten'!DC19</f>
        <v>558.2428000000001</v>
      </c>
      <c r="L24" s="522"/>
    </row>
    <row r="25" spans="1:12" x14ac:dyDescent="0.2">
      <c r="A25" s="197" t="str">
        <f>Codierung!I220</f>
        <v>Anteil bio in %</v>
      </c>
      <c r="B25" s="351">
        <f>B23/(B23+B24)</f>
        <v>0.11391311772982014</v>
      </c>
      <c r="C25" s="351">
        <f t="shared" ref="C25:K25" si="16">C23/(C23+C24)</f>
        <v>0.11135718875685363</v>
      </c>
      <c r="D25" s="351">
        <f t="shared" si="16"/>
        <v>0.25065004761245629</v>
      </c>
      <c r="E25" s="351">
        <f t="shared" si="16"/>
        <v>0.31408225981032178</v>
      </c>
      <c r="F25" s="351">
        <f>F23/(F23+F24)</f>
        <v>5.5650688982816138E-2</v>
      </c>
      <c r="G25" s="351">
        <f t="shared" si="16"/>
        <v>0.1418541327419538</v>
      </c>
      <c r="H25" s="351">
        <f t="shared" si="16"/>
        <v>0.12743374330158722</v>
      </c>
      <c r="I25" s="351">
        <f t="shared" si="16"/>
        <v>0.22832344989509107</v>
      </c>
      <c r="J25" s="351">
        <v>0.14442546080396387</v>
      </c>
      <c r="K25" s="351">
        <f t="shared" si="16"/>
        <v>0.56376361708040046</v>
      </c>
      <c r="L25" s="351"/>
    </row>
    <row r="26" spans="1:12" x14ac:dyDescent="0.2">
      <c r="A26" s="197"/>
    </row>
    <row r="28" spans="1:12" x14ac:dyDescent="0.2">
      <c r="B28" t="str">
        <f>'Fleisch Daten'!DC16</f>
        <v>Rind</v>
      </c>
      <c r="C28" t="str">
        <f>'Fleisch Daten'!CO16</f>
        <v>Kalb</v>
      </c>
      <c r="D28" t="str">
        <f>'Fleisch Daten'!DV16</f>
        <v>Schwein</v>
      </c>
      <c r="E28" t="str">
        <f>'Fleisch Daten'!CX16</f>
        <v>Lamm</v>
      </c>
      <c r="F28" t="str">
        <f>'Fleisch Daten'!EI16</f>
        <v>Poulet</v>
      </c>
    </row>
    <row r="29" spans="1:12" x14ac:dyDescent="0.2">
      <c r="A29" s="197" t="str">
        <f>Codierung!I14</f>
        <v>bio</v>
      </c>
      <c r="B29" s="315">
        <f>'Fleisch Daten'!DC20</f>
        <v>268.52800000000002</v>
      </c>
      <c r="C29" s="315">
        <f>'Fleisch Daten'!CO20</f>
        <v>6.4152000000000005</v>
      </c>
      <c r="D29" s="315">
        <f>'Fleisch Daten'!DV20</f>
        <v>60.414900000000003</v>
      </c>
      <c r="E29" s="315">
        <f>'Fleisch Daten'!CX20</f>
        <v>10.832699999999999</v>
      </c>
      <c r="F29" s="315">
        <f>'Fleisch Daten'!EI20</f>
        <v>122.75200000000001</v>
      </c>
    </row>
    <row r="30" spans="1:12" x14ac:dyDescent="0.2">
      <c r="A30" s="197" t="str">
        <f>Codierung!I16</f>
        <v>nicht-bio</v>
      </c>
      <c r="B30" s="315">
        <f>'Fleisch Daten'!DD20</f>
        <v>1939.7492999999995</v>
      </c>
      <c r="C30" s="315">
        <f>'Fleisch Daten'!CP20</f>
        <v>226.00110000000001</v>
      </c>
      <c r="D30" s="315">
        <f>'Fleisch Daten'!DW20</f>
        <v>1716.829</v>
      </c>
      <c r="E30" s="315">
        <f>'Fleisch Daten'!CY20</f>
        <v>175.1294</v>
      </c>
      <c r="F30" s="315">
        <f>'Fleisch Daten'!EJ20</f>
        <v>4486.4449999999997</v>
      </c>
    </row>
    <row r="31" spans="1:12" x14ac:dyDescent="0.2">
      <c r="A31" s="197" t="str">
        <f>Codierung!I220</f>
        <v>Anteil bio in %</v>
      </c>
      <c r="B31" s="413">
        <f>B29/(B29+B30)</f>
        <v>0.12160067035059413</v>
      </c>
      <c r="C31" s="413">
        <f t="shared" ref="C31:E31" si="17">C29/(C29+C30)</f>
        <v>2.7602194854663809E-2</v>
      </c>
      <c r="D31" s="413">
        <f t="shared" si="17"/>
        <v>3.3993589737458099E-2</v>
      </c>
      <c r="E31" s="413">
        <f t="shared" si="17"/>
        <v>5.8252192247775218E-2</v>
      </c>
      <c r="F31" s="413">
        <f>F29/(F29+F30)</f>
        <v>2.6631970818344283E-2</v>
      </c>
    </row>
    <row r="33" spans="1:7" x14ac:dyDescent="0.2">
      <c r="A33" s="371"/>
    </row>
    <row r="34" spans="1:7" x14ac:dyDescent="0.2">
      <c r="A34" s="371"/>
      <c r="B34" t="str">
        <f>'Fleisch Daten'!D17</f>
        <v>Bankmuni T3</v>
      </c>
      <c r="C34" t="str">
        <f>'Fleisch Daten'!F17</f>
        <v>Bio Weidebeef T3</v>
      </c>
      <c r="D34" t="str">
        <f>'Fleisch Daten'!H17</f>
        <v>Natura-Beef-Bio T3</v>
      </c>
      <c r="E34" t="str">
        <f>'Fleisch Daten'!K17</f>
        <v>Bankkälber T3</v>
      </c>
      <c r="F34" t="str">
        <f>'Fleisch Daten'!N17</f>
        <v>Schlachtschweine</v>
      </c>
      <c r="G34" t="str">
        <f>'Fleisch Daten'!Q17</f>
        <v>Lämmer T3</v>
      </c>
    </row>
    <row r="35" spans="1:7" x14ac:dyDescent="0.2">
      <c r="A35" s="414">
        <f>'Fleisch Daten'!C20</f>
        <v>45017</v>
      </c>
      <c r="B35" s="314" t="str">
        <f>'Fleisch Daten'!D20</f>
        <v>-</v>
      </c>
      <c r="C35" s="314" t="str">
        <f>'Fleisch Daten'!F20</f>
        <v>-</v>
      </c>
      <c r="D35" s="314" t="str">
        <f>'Fleisch Daten'!H20</f>
        <v>-</v>
      </c>
      <c r="E35" s="314" t="str">
        <f>'Fleisch Daten'!K20</f>
        <v>-</v>
      </c>
      <c r="F35" s="314" t="str">
        <f>'Fleisch Daten'!N20</f>
        <v>-</v>
      </c>
      <c r="G35" s="314" t="str">
        <f>'Fleisch Daten'!Q20</f>
        <v>-</v>
      </c>
    </row>
    <row r="36" spans="1:7" x14ac:dyDescent="0.2">
      <c r="A36" s="414">
        <f>'Fleisch Daten'!C21</f>
        <v>44986</v>
      </c>
      <c r="B36" s="314" t="str">
        <f>'Fleisch Daten'!D21</f>
        <v>-</v>
      </c>
      <c r="C36" s="314" t="str">
        <f>'Fleisch Daten'!F21</f>
        <v>-</v>
      </c>
      <c r="D36" s="314" t="str">
        <f>'Fleisch Daten'!H21</f>
        <v>-</v>
      </c>
      <c r="E36" s="314" t="str">
        <f>'Fleisch Daten'!K21</f>
        <v>-</v>
      </c>
      <c r="F36" s="314" t="str">
        <f>'Fleisch Daten'!N21</f>
        <v>-</v>
      </c>
      <c r="G36" s="314" t="str">
        <f>'Fleisch Daten'!Q21</f>
        <v>-</v>
      </c>
    </row>
    <row r="37" spans="1:7" x14ac:dyDescent="0.2">
      <c r="A37" s="414">
        <f>'Fleisch Daten'!C22</f>
        <v>44652</v>
      </c>
      <c r="B37" s="314">
        <f>'Fleisch Daten'!D22</f>
        <v>10.35</v>
      </c>
      <c r="C37" s="314">
        <f>'Fleisch Daten'!F22</f>
        <v>12.55</v>
      </c>
      <c r="D37" s="314">
        <f>'Fleisch Daten'!H22</f>
        <v>12.75</v>
      </c>
      <c r="E37" s="314">
        <f>'Fleisch Daten'!K22</f>
        <v>14.850000000000001</v>
      </c>
      <c r="F37" s="314">
        <f>'Fleisch Daten'!N22</f>
        <v>7.6</v>
      </c>
      <c r="G37" s="314">
        <f>'Fleisch Daten'!Q22</f>
        <v>16.3</v>
      </c>
    </row>
    <row r="38" spans="1:7" x14ac:dyDescent="0.2">
      <c r="B38" s="539" t="e">
        <f>B35/B37-1</f>
        <v>#VALUE!</v>
      </c>
      <c r="C38" s="539" t="e">
        <f t="shared" ref="C38:G38" si="18">C35/C37-1</f>
        <v>#VALUE!</v>
      </c>
      <c r="D38" s="539" t="e">
        <f t="shared" si="18"/>
        <v>#VALUE!</v>
      </c>
      <c r="E38" s="539" t="e">
        <f t="shared" si="18"/>
        <v>#VALUE!</v>
      </c>
      <c r="F38" s="539" t="e">
        <f t="shared" si="18"/>
        <v>#VALUE!</v>
      </c>
      <c r="G38" s="539" t="e">
        <f t="shared" si="18"/>
        <v>#VALUE!</v>
      </c>
    </row>
  </sheetData>
  <pageMargins left="0.7" right="0.7" top="0.78740157499999996" bottom="0.78740157499999996"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6">
    <tabColor rgb="FFFFFF00"/>
  </sheetPr>
  <dimension ref="A1:AL633"/>
  <sheetViews>
    <sheetView topLeftCell="F492" zoomScale="70" zoomScaleNormal="70" workbookViewId="0">
      <selection activeCell="J512" sqref="J512"/>
    </sheetView>
  </sheetViews>
  <sheetFormatPr baseColWidth="10" defaultColWidth="11" defaultRowHeight="14.25" x14ac:dyDescent="0.2"/>
  <cols>
    <col min="7" max="7" width="18.625" customWidth="1"/>
    <col min="8" max="8" width="23.5" customWidth="1"/>
    <col min="9" max="9" width="80.625" style="42" customWidth="1"/>
    <col min="10" max="10" width="56.125" style="42" customWidth="1"/>
    <col min="11" max="11" width="53.625" style="42" customWidth="1"/>
    <col min="12" max="12" width="61.875" style="42" customWidth="1"/>
    <col min="14" max="14" width="9.875" customWidth="1"/>
    <col min="15" max="15" width="9.75" customWidth="1"/>
    <col min="16" max="16" width="12.875" bestFit="1" customWidth="1"/>
    <col min="17" max="17" width="12.25" bestFit="1" customWidth="1"/>
  </cols>
  <sheetData>
    <row r="1" spans="1:38" ht="26.25" thickBot="1" x14ac:dyDescent="0.25">
      <c r="A1" s="714" t="s">
        <v>59</v>
      </c>
      <c r="B1" s="715"/>
      <c r="C1" s="13"/>
      <c r="D1" s="13"/>
      <c r="E1" s="14" t="s">
        <v>60</v>
      </c>
      <c r="F1" s="15"/>
      <c r="G1" s="16">
        <v>1</v>
      </c>
      <c r="H1" s="17"/>
      <c r="I1" s="18" t="str">
        <f>IF(G1=1,"d",IF(G1=2,"f","i"))</f>
        <v>d</v>
      </c>
      <c r="J1" s="19" t="s">
        <v>61</v>
      </c>
      <c r="K1" s="19" t="s">
        <v>62</v>
      </c>
      <c r="L1" s="20" t="s">
        <v>63</v>
      </c>
      <c r="N1" s="44" t="s">
        <v>112</v>
      </c>
      <c r="P1" s="45" t="s">
        <v>113</v>
      </c>
    </row>
    <row r="2" spans="1:38" ht="21" thickBot="1" x14ac:dyDescent="0.35">
      <c r="A2" s="21">
        <v>2016</v>
      </c>
      <c r="B2" s="22">
        <v>2017</v>
      </c>
      <c r="C2" s="23"/>
      <c r="D2" s="23"/>
      <c r="E2" s="24" t="s">
        <v>64</v>
      </c>
      <c r="F2" s="25">
        <v>1</v>
      </c>
      <c r="G2" s="26" t="s">
        <v>65</v>
      </c>
      <c r="H2" t="s">
        <v>111</v>
      </c>
      <c r="I2" s="27" t="str">
        <f t="shared" ref="I2:I140" si="0">IF($I$1="d",J2,IF($I$1="f",K2,IF($I$1="i",L2)))</f>
        <v>Vergleich Warenkorb Bio vs nicht-Bio</v>
      </c>
      <c r="J2" s="38" t="s">
        <v>358</v>
      </c>
      <c r="K2" s="38" t="s">
        <v>295</v>
      </c>
      <c r="L2" s="39" t="s">
        <v>252</v>
      </c>
      <c r="O2" s="46" t="s">
        <v>55</v>
      </c>
      <c r="P2" s="47" t="e">
        <f>AVERAGE(#REF!)</f>
        <v>#REF!</v>
      </c>
    </row>
    <row r="3" spans="1:38" ht="25.5" x14ac:dyDescent="0.3">
      <c r="E3" s="24" t="s">
        <v>66</v>
      </c>
      <c r="F3" s="25">
        <v>2</v>
      </c>
      <c r="G3" s="26" t="s">
        <v>67</v>
      </c>
      <c r="I3" s="28" t="str">
        <f t="shared" si="0"/>
        <v>Ausgaben für einen Warenkorb anhand der monatlichen Detailhandelseinkäufe eines Familienhaushalts mit 2 Kindern*</v>
      </c>
      <c r="J3" s="40" t="s">
        <v>139</v>
      </c>
      <c r="K3" s="40" t="s">
        <v>296</v>
      </c>
      <c r="L3" s="145" t="s">
        <v>253</v>
      </c>
      <c r="O3" s="46" t="s">
        <v>114</v>
      </c>
      <c r="P3" s="47" t="e">
        <f>AVERAGE(#REF!)</f>
        <v>#REF!</v>
      </c>
    </row>
    <row r="4" spans="1:38" ht="21" thickBot="1" x14ac:dyDescent="0.35">
      <c r="E4" s="24" t="s">
        <v>68</v>
      </c>
      <c r="F4" s="29">
        <v>3</v>
      </c>
      <c r="G4" s="30" t="s">
        <v>69</v>
      </c>
      <c r="I4" s="28" t="str">
        <f t="shared" si="0"/>
        <v>Entwicklung der Differenz der Warenkörbe Bio und nicht-Bio</v>
      </c>
      <c r="J4" s="40" t="s">
        <v>251</v>
      </c>
      <c r="K4" s="40" t="s">
        <v>297</v>
      </c>
      <c r="L4" s="37" t="s">
        <v>254</v>
      </c>
      <c r="O4" t="s">
        <v>110</v>
      </c>
      <c r="P4" s="47" t="e">
        <f>AVERAGE(#REF!)</f>
        <v>#REF!</v>
      </c>
    </row>
    <row r="5" spans="1:38" x14ac:dyDescent="0.2">
      <c r="A5" t="s">
        <v>72</v>
      </c>
      <c r="E5" s="24" t="s">
        <v>70</v>
      </c>
      <c r="I5" s="28" t="str">
        <f t="shared" si="0"/>
        <v>Warenkorb</v>
      </c>
      <c r="J5" s="40" t="s">
        <v>325</v>
      </c>
      <c r="K5" s="40" t="s">
        <v>326</v>
      </c>
      <c r="L5" s="37" t="s">
        <v>327</v>
      </c>
    </row>
    <row r="6" spans="1:38" x14ac:dyDescent="0.2">
      <c r="A6" s="716" t="s">
        <v>74</v>
      </c>
      <c r="B6" s="717"/>
      <c r="E6" s="24" t="s">
        <v>71</v>
      </c>
      <c r="I6" s="28" t="str">
        <f t="shared" si="0"/>
        <v>Warenkorb Bio</v>
      </c>
      <c r="J6" s="40" t="s">
        <v>58</v>
      </c>
      <c r="K6" s="40" t="s">
        <v>298</v>
      </c>
      <c r="L6" s="37" t="s">
        <v>255</v>
      </c>
    </row>
    <row r="7" spans="1:38" ht="15" thickBot="1" x14ac:dyDescent="0.25">
      <c r="A7" s="3"/>
      <c r="B7" s="33" t="s">
        <v>441</v>
      </c>
      <c r="E7" s="24" t="s">
        <v>73</v>
      </c>
      <c r="I7" s="28" t="str">
        <f t="shared" si="0"/>
        <v>Warenkorb nicht-Bio</v>
      </c>
      <c r="J7" s="40" t="s">
        <v>356</v>
      </c>
      <c r="K7" s="40" t="s">
        <v>299</v>
      </c>
      <c r="L7" s="37" t="s">
        <v>256</v>
      </c>
    </row>
    <row r="8" spans="1:38" ht="15.75" x14ac:dyDescent="0.25">
      <c r="E8" s="24" t="s">
        <v>75</v>
      </c>
      <c r="I8" s="28" t="str">
        <f t="shared" si="0"/>
        <v>∆ Bio / nicht-Bio absolut</v>
      </c>
      <c r="J8" s="40" t="s">
        <v>357</v>
      </c>
      <c r="K8" s="40" t="s">
        <v>300</v>
      </c>
      <c r="L8" s="40" t="s">
        <v>257</v>
      </c>
      <c r="N8" s="63" t="s">
        <v>442</v>
      </c>
      <c r="O8" s="64" t="s">
        <v>133</v>
      </c>
      <c r="P8" s="64"/>
      <c r="Q8" s="65"/>
      <c r="R8" s="64" t="s">
        <v>0</v>
      </c>
      <c r="S8" s="64"/>
      <c r="T8" s="65"/>
      <c r="U8" s="64" t="s">
        <v>9</v>
      </c>
      <c r="V8" s="64"/>
      <c r="W8" s="65"/>
      <c r="X8" s="64" t="s">
        <v>21</v>
      </c>
      <c r="Y8" s="64"/>
      <c r="Z8" s="65"/>
      <c r="AA8" s="64" t="s">
        <v>22</v>
      </c>
      <c r="AB8" s="64"/>
      <c r="AC8" s="65"/>
      <c r="AD8" s="64" t="s">
        <v>25</v>
      </c>
      <c r="AE8" s="64"/>
      <c r="AF8" s="65"/>
      <c r="AG8" s="64" t="s">
        <v>30</v>
      </c>
      <c r="AH8" s="64"/>
      <c r="AI8" s="65"/>
      <c r="AJ8" s="64" t="s">
        <v>116</v>
      </c>
      <c r="AK8" s="64"/>
      <c r="AL8" s="65"/>
    </row>
    <row r="9" spans="1:38" ht="15.75" x14ac:dyDescent="0.25">
      <c r="B9" s="230"/>
      <c r="E9" s="24" t="s">
        <v>76</v>
      </c>
      <c r="I9" s="28" t="str">
        <f t="shared" si="0"/>
        <v>%-∆ Bio / Nicht-Bio</v>
      </c>
      <c r="J9" s="40" t="s">
        <v>130</v>
      </c>
      <c r="K9" s="40" t="s">
        <v>301</v>
      </c>
      <c r="L9" s="40" t="s">
        <v>258</v>
      </c>
      <c r="N9" s="66"/>
      <c r="O9" s="67" t="s">
        <v>55</v>
      </c>
      <c r="P9" s="67" t="s">
        <v>114</v>
      </c>
      <c r="Q9" s="68" t="s">
        <v>110</v>
      </c>
      <c r="R9" s="67" t="s">
        <v>55</v>
      </c>
      <c r="S9" s="67" t="s">
        <v>114</v>
      </c>
      <c r="T9" s="68" t="s">
        <v>110</v>
      </c>
      <c r="U9" s="67" t="s">
        <v>55</v>
      </c>
      <c r="V9" s="67" t="s">
        <v>114</v>
      </c>
      <c r="W9" s="68" t="s">
        <v>110</v>
      </c>
      <c r="X9" s="67" t="s">
        <v>55</v>
      </c>
      <c r="Y9" s="67" t="s">
        <v>114</v>
      </c>
      <c r="Z9" s="68" t="s">
        <v>110</v>
      </c>
      <c r="AA9" s="67" t="s">
        <v>55</v>
      </c>
      <c r="AB9" s="67" t="s">
        <v>114</v>
      </c>
      <c r="AC9" s="68" t="s">
        <v>110</v>
      </c>
      <c r="AD9" s="67" t="s">
        <v>55</v>
      </c>
      <c r="AE9" s="67" t="s">
        <v>114</v>
      </c>
      <c r="AF9" s="68" t="s">
        <v>110</v>
      </c>
      <c r="AG9" s="67" t="s">
        <v>55</v>
      </c>
      <c r="AH9" s="67" t="s">
        <v>114</v>
      </c>
      <c r="AI9" s="68" t="s">
        <v>110</v>
      </c>
      <c r="AJ9" s="67" t="s">
        <v>55</v>
      </c>
      <c r="AK9" s="67" t="s">
        <v>114</v>
      </c>
      <c r="AL9" s="68" t="s">
        <v>110</v>
      </c>
    </row>
    <row r="10" spans="1:38" x14ac:dyDescent="0.2">
      <c r="A10" s="34"/>
      <c r="B10" s="230" t="s">
        <v>458</v>
      </c>
      <c r="E10" s="24" t="s">
        <v>77</v>
      </c>
      <c r="I10" s="28" t="str">
        <f t="shared" si="0"/>
        <v>%-∆ Bio / Nicht-Bio 2017</v>
      </c>
      <c r="J10" s="40" t="str">
        <f>J9&amp;" "&amp;B2</f>
        <v>%-∆ Bio / Nicht-Bio 2017</v>
      </c>
      <c r="K10" s="40" t="str">
        <f t="shared" ref="K10:L10" si="1">K9&amp;" "&amp;C2</f>
        <v xml:space="preserve">∆ Bio / non bio, en % </v>
      </c>
      <c r="L10" s="40" t="str">
        <f t="shared" si="1"/>
        <v xml:space="preserve">%-∆ bio / non bio </v>
      </c>
      <c r="N10" s="61" t="s">
        <v>118</v>
      </c>
      <c r="O10" s="8" t="e">
        <f>AVERAGE(#REF!,#REF!,#REF!)</f>
        <v>#REF!</v>
      </c>
      <c r="P10" s="8" t="e">
        <f>AVERAGE(#REF!,#REF!,#REF!)</f>
        <v>#REF!</v>
      </c>
      <c r="Q10" s="11" t="e">
        <f>AVERAGE(#REF!,#REF!)</f>
        <v>#REF!</v>
      </c>
      <c r="R10" s="8" t="e">
        <f>AVERAGE(#REF!,#REF!,#REF!)</f>
        <v>#REF!</v>
      </c>
      <c r="S10" s="8" t="e">
        <f>AVERAGE(#REF!,#REF!,#REF!)</f>
        <v>#REF!</v>
      </c>
      <c r="T10" s="11" t="e">
        <f>R10-S10</f>
        <v>#REF!</v>
      </c>
      <c r="U10" s="8" t="e">
        <f>AVERAGE(#REF!,#REF!,#REF!)</f>
        <v>#REF!</v>
      </c>
      <c r="V10" s="8" t="e">
        <f>AVERAGE(#REF!,#REF!,#REF!)</f>
        <v>#REF!</v>
      </c>
      <c r="W10" s="11" t="e">
        <f>U10-V10</f>
        <v>#REF!</v>
      </c>
      <c r="X10" s="8" t="e">
        <f>AVERAGE(#REF!,#REF!,#REF!)</f>
        <v>#REF!</v>
      </c>
      <c r="Y10" s="8" t="e">
        <f>AVERAGE(#REF!,#REF!,#REF!)</f>
        <v>#REF!</v>
      </c>
      <c r="Z10" s="11" t="e">
        <f>X10-Y10</f>
        <v>#REF!</v>
      </c>
      <c r="AA10" s="8" t="e">
        <f>AVERAGE(#REF!,#REF!,#REF!)</f>
        <v>#REF!</v>
      </c>
      <c r="AB10" s="8" t="e">
        <f>AVERAGE(#REF!,#REF!,#REF!)</f>
        <v>#REF!</v>
      </c>
      <c r="AC10" s="11" t="e">
        <f>AA10-AB10</f>
        <v>#REF!</v>
      </c>
      <c r="AD10" s="8" t="e">
        <f>AVERAGE(#REF!,#REF!,#REF!)</f>
        <v>#REF!</v>
      </c>
      <c r="AE10" s="8" t="e">
        <f>AVERAGE(#REF!,#REF!,#REF!)</f>
        <v>#REF!</v>
      </c>
      <c r="AF10" s="11" t="e">
        <f>AD10-AE10</f>
        <v>#REF!</v>
      </c>
      <c r="AG10" s="8" t="e">
        <f>AVERAGE(#REF!,#REF!,#REF!)</f>
        <v>#REF!</v>
      </c>
      <c r="AH10" s="8" t="e">
        <f>AVERAGE(#REF!,#REF!,#REF!)</f>
        <v>#REF!</v>
      </c>
      <c r="AI10" s="11" t="e">
        <f>AG10-AH10</f>
        <v>#REF!</v>
      </c>
      <c r="AJ10" s="8" t="e">
        <f>AVERAGE(#REF!,#REF!,#REF!)</f>
        <v>#REF!</v>
      </c>
      <c r="AK10" s="8" t="e">
        <f>AVERAGE(#REF!,#REF!,#REF!)</f>
        <v>#REF!</v>
      </c>
      <c r="AL10" s="11" t="e">
        <f>AJ10-AK10</f>
        <v>#REF!</v>
      </c>
    </row>
    <row r="11" spans="1:38" x14ac:dyDescent="0.2">
      <c r="A11" s="34"/>
      <c r="B11" s="230" t="s">
        <v>457</v>
      </c>
      <c r="E11" s="24" t="s">
        <v>78</v>
      </c>
      <c r="I11" s="28" t="str">
        <f t="shared" si="0"/>
        <v>Differenz Bio / nicht-Bio</v>
      </c>
      <c r="J11" s="40" t="s">
        <v>359</v>
      </c>
      <c r="K11" s="40" t="s">
        <v>302</v>
      </c>
      <c r="L11" s="37" t="s">
        <v>259</v>
      </c>
      <c r="N11" s="61" t="s">
        <v>119</v>
      </c>
      <c r="O11" s="8" t="e">
        <f>AVERAGE(#REF!,#REF!,#REF!)</f>
        <v>#REF!</v>
      </c>
      <c r="P11" s="8" t="e">
        <f>AVERAGE(#REF!,#REF!,#REF!)</f>
        <v>#REF!</v>
      </c>
      <c r="Q11" s="11" t="e">
        <f>AVERAGE(#REF!,#REF!)</f>
        <v>#REF!</v>
      </c>
      <c r="R11" s="8" t="e">
        <f>AVERAGE(#REF!,#REF!,#REF!)</f>
        <v>#REF!</v>
      </c>
      <c r="S11" s="8" t="e">
        <f>AVERAGE(#REF!,#REF!,#REF!)</f>
        <v>#REF!</v>
      </c>
      <c r="T11" s="11" t="e">
        <f t="shared" ref="T11:T21" si="2">R11-S11</f>
        <v>#REF!</v>
      </c>
      <c r="U11" s="8" t="e">
        <f>AVERAGE(#REF!,#REF!,#REF!)</f>
        <v>#REF!</v>
      </c>
      <c r="V11" s="8" t="e">
        <f>AVERAGE(#REF!,#REF!,#REF!)</f>
        <v>#REF!</v>
      </c>
      <c r="W11" s="11" t="e">
        <f t="shared" ref="W11:W21" si="3">U11-V11</f>
        <v>#REF!</v>
      </c>
      <c r="X11" s="8" t="e">
        <f>AVERAGE(#REF!,#REF!,#REF!)</f>
        <v>#REF!</v>
      </c>
      <c r="Y11" s="8" t="e">
        <f>AVERAGE(#REF!,#REF!,#REF!)</f>
        <v>#REF!</v>
      </c>
      <c r="Z11" s="11" t="e">
        <f t="shared" ref="Z11:Z21" si="4">X11-Y11</f>
        <v>#REF!</v>
      </c>
      <c r="AA11" s="8" t="e">
        <f>AVERAGE(#REF!,#REF!,#REF!)</f>
        <v>#REF!</v>
      </c>
      <c r="AB11" s="8" t="e">
        <f>AVERAGE(#REF!,#REF!,#REF!)</f>
        <v>#REF!</v>
      </c>
      <c r="AC11" s="11" t="e">
        <f t="shared" ref="AC11:AC21" si="5">AA11-AB11</f>
        <v>#REF!</v>
      </c>
      <c r="AD11" s="8" t="e">
        <f>AVERAGE(#REF!,#REF!,#REF!)</f>
        <v>#REF!</v>
      </c>
      <c r="AE11" s="8" t="e">
        <f>AVERAGE(#REF!,#REF!,#REF!)</f>
        <v>#REF!</v>
      </c>
      <c r="AF11" s="11" t="e">
        <f t="shared" ref="AF11:AF21" si="6">AD11-AE11</f>
        <v>#REF!</v>
      </c>
      <c r="AG11" s="8" t="e">
        <f>AVERAGE(#REF!,#REF!,#REF!)</f>
        <v>#REF!</v>
      </c>
      <c r="AH11" s="8" t="e">
        <f>AVERAGE(#REF!,#REF!,#REF!)</f>
        <v>#REF!</v>
      </c>
      <c r="AI11" s="11" t="e">
        <f t="shared" ref="AI11:AI21" si="7">AG11-AH11</f>
        <v>#REF!</v>
      </c>
      <c r="AJ11" s="8" t="e">
        <f>AVERAGE(#REF!,#REF!,#REF!)</f>
        <v>#REF!</v>
      </c>
      <c r="AK11" s="8" t="e">
        <f>AVERAGE(#REF!,#REF!,#REF!)</f>
        <v>#REF!</v>
      </c>
      <c r="AL11" s="11" t="e">
        <f t="shared" ref="AL11:AL21" si="8">AJ11-AK11</f>
        <v>#REF!</v>
      </c>
    </row>
    <row r="12" spans="1:38" x14ac:dyDescent="0.2">
      <c r="B12" s="230" t="s">
        <v>456</v>
      </c>
      <c r="E12" s="24" t="s">
        <v>80</v>
      </c>
      <c r="I12" s="28" t="str">
        <f t="shared" si="0"/>
        <v>∆ Bio vs nBio</v>
      </c>
      <c r="J12" s="40" t="s">
        <v>117</v>
      </c>
      <c r="K12" s="40" t="s">
        <v>303</v>
      </c>
      <c r="L12" s="40" t="s">
        <v>260</v>
      </c>
      <c r="N12" s="61" t="s">
        <v>120</v>
      </c>
      <c r="O12" s="8" t="e">
        <f>AVERAGE(#REF!,#REF!,#REF!)</f>
        <v>#REF!</v>
      </c>
      <c r="P12" s="8" t="e">
        <f>AVERAGE(#REF!,#REF!,#REF!)</f>
        <v>#REF!</v>
      </c>
      <c r="Q12" s="11" t="e">
        <f>AVERAGE(#REF!,#REF!)</f>
        <v>#REF!</v>
      </c>
      <c r="R12" s="8" t="e">
        <f>AVERAGE(#REF!,#REF!,#REF!)</f>
        <v>#REF!</v>
      </c>
      <c r="S12" s="8" t="e">
        <f>AVERAGE(#REF!,#REF!,#REF!)</f>
        <v>#REF!</v>
      </c>
      <c r="T12" s="11" t="e">
        <f t="shared" si="2"/>
        <v>#REF!</v>
      </c>
      <c r="U12" s="8" t="e">
        <f>AVERAGE(#REF!,#REF!,#REF!)</f>
        <v>#REF!</v>
      </c>
      <c r="V12" s="8" t="e">
        <f>AVERAGE(#REF!,#REF!,#REF!)</f>
        <v>#REF!</v>
      </c>
      <c r="W12" s="11" t="e">
        <f t="shared" si="3"/>
        <v>#REF!</v>
      </c>
      <c r="X12" s="8" t="e">
        <f>AVERAGE(#REF!,#REF!,#REF!)</f>
        <v>#REF!</v>
      </c>
      <c r="Y12" s="8" t="e">
        <f>AVERAGE(#REF!,#REF!,#REF!)</f>
        <v>#REF!</v>
      </c>
      <c r="Z12" s="11" t="e">
        <f t="shared" si="4"/>
        <v>#REF!</v>
      </c>
      <c r="AA12" s="8" t="e">
        <f>AVERAGE(#REF!,#REF!,#REF!)</f>
        <v>#REF!</v>
      </c>
      <c r="AB12" s="8" t="e">
        <f>AVERAGE(#REF!,#REF!,#REF!)</f>
        <v>#REF!</v>
      </c>
      <c r="AC12" s="11" t="e">
        <f t="shared" si="5"/>
        <v>#REF!</v>
      </c>
      <c r="AD12" s="8" t="e">
        <f>AVERAGE(#REF!,#REF!,#REF!)</f>
        <v>#REF!</v>
      </c>
      <c r="AE12" s="8" t="e">
        <f>AVERAGE(#REF!,#REF!,#REF!)</f>
        <v>#REF!</v>
      </c>
      <c r="AF12" s="11" t="e">
        <f t="shared" si="6"/>
        <v>#REF!</v>
      </c>
      <c r="AG12" s="8" t="e">
        <f>AVERAGE(#REF!,#REF!,#REF!)</f>
        <v>#REF!</v>
      </c>
      <c r="AH12" s="8" t="e">
        <f>AVERAGE(#REF!,#REF!,#REF!)</f>
        <v>#REF!</v>
      </c>
      <c r="AI12" s="11" t="e">
        <f t="shared" si="7"/>
        <v>#REF!</v>
      </c>
      <c r="AJ12" s="8" t="e">
        <f>AVERAGE(#REF!,#REF!,#REF!)</f>
        <v>#REF!</v>
      </c>
      <c r="AK12" s="8" t="e">
        <f>AVERAGE(#REF!,#REF!,#REF!)</f>
        <v>#REF!</v>
      </c>
      <c r="AL12" s="11" t="e">
        <f t="shared" si="8"/>
        <v>#REF!</v>
      </c>
    </row>
    <row r="13" spans="1:38" ht="15" thickBot="1" x14ac:dyDescent="0.25">
      <c r="B13" s="230" t="s">
        <v>498</v>
      </c>
      <c r="E13" s="35" t="s">
        <v>81</v>
      </c>
      <c r="H13" s="197"/>
      <c r="I13" s="28" t="str">
        <f t="shared" si="0"/>
        <v>Bio</v>
      </c>
      <c r="J13" s="40" t="s">
        <v>55</v>
      </c>
      <c r="K13" s="40" t="s">
        <v>55</v>
      </c>
      <c r="L13" s="40" t="s">
        <v>55</v>
      </c>
      <c r="N13" s="61" t="s">
        <v>121</v>
      </c>
      <c r="O13" s="8" t="e">
        <f>AVERAGE(#REF!,#REF!,#REF!)</f>
        <v>#REF!</v>
      </c>
      <c r="P13" s="8" t="e">
        <f>AVERAGE(#REF!,#REF!,#REF!)</f>
        <v>#REF!</v>
      </c>
      <c r="Q13" s="11" t="e">
        <f>AVERAGE(#REF!,#REF!)</f>
        <v>#REF!</v>
      </c>
      <c r="R13" s="8" t="e">
        <f>AVERAGE(#REF!,#REF!,#REF!)</f>
        <v>#REF!</v>
      </c>
      <c r="S13" s="8" t="e">
        <f>AVERAGE(#REF!,#REF!,#REF!)</f>
        <v>#REF!</v>
      </c>
      <c r="T13" s="11" t="e">
        <f t="shared" si="2"/>
        <v>#REF!</v>
      </c>
      <c r="U13" s="8" t="e">
        <f>AVERAGE(#REF!,#REF!,#REF!)</f>
        <v>#REF!</v>
      </c>
      <c r="V13" s="8" t="e">
        <f>AVERAGE(#REF!,#REF!,#REF!)</f>
        <v>#REF!</v>
      </c>
      <c r="W13" s="11" t="e">
        <f t="shared" si="3"/>
        <v>#REF!</v>
      </c>
      <c r="X13" s="8" t="e">
        <f>AVERAGE(#REF!,#REF!,#REF!)</f>
        <v>#REF!</v>
      </c>
      <c r="Y13" s="8" t="e">
        <f>AVERAGE(#REF!,#REF!,#REF!)</f>
        <v>#REF!</v>
      </c>
      <c r="Z13" s="11" t="e">
        <f t="shared" si="4"/>
        <v>#REF!</v>
      </c>
      <c r="AA13" s="8" t="e">
        <f>AVERAGE(#REF!,#REF!,#REF!)</f>
        <v>#REF!</v>
      </c>
      <c r="AB13" s="8" t="e">
        <f>AVERAGE(#REF!,#REF!,#REF!)</f>
        <v>#REF!</v>
      </c>
      <c r="AC13" s="11" t="e">
        <f t="shared" si="5"/>
        <v>#REF!</v>
      </c>
      <c r="AD13" s="8" t="e">
        <f>AVERAGE(#REF!,#REF!,#REF!)</f>
        <v>#REF!</v>
      </c>
      <c r="AE13" s="8" t="e">
        <f>AVERAGE(#REF!,#REF!,#REF!)</f>
        <v>#REF!</v>
      </c>
      <c r="AF13" s="11" t="e">
        <f t="shared" si="6"/>
        <v>#REF!</v>
      </c>
      <c r="AG13" s="8" t="e">
        <f>AVERAGE(#REF!,#REF!,#REF!)</f>
        <v>#REF!</v>
      </c>
      <c r="AH13" s="8" t="e">
        <f>AVERAGE(#REF!,#REF!,#REF!)</f>
        <v>#REF!</v>
      </c>
      <c r="AI13" s="11" t="e">
        <f t="shared" si="7"/>
        <v>#REF!</v>
      </c>
      <c r="AJ13" s="8" t="e">
        <f>AVERAGE(#REF!,#REF!,#REF!)</f>
        <v>#REF!</v>
      </c>
      <c r="AK13" s="8" t="e">
        <f>AVERAGE(#REF!,#REF!,#REF!)</f>
        <v>#REF!</v>
      </c>
      <c r="AL13" s="11" t="e">
        <f t="shared" si="8"/>
        <v>#REF!</v>
      </c>
    </row>
    <row r="14" spans="1:38" x14ac:dyDescent="0.2">
      <c r="A14" s="147"/>
      <c r="E14" s="36"/>
      <c r="I14" s="28" t="str">
        <f t="shared" si="0"/>
        <v>bio</v>
      </c>
      <c r="J14" s="40" t="s">
        <v>79</v>
      </c>
      <c r="K14" s="46" t="s">
        <v>79</v>
      </c>
      <c r="L14" s="370" t="s">
        <v>79</v>
      </c>
      <c r="N14" s="61" t="s">
        <v>122</v>
      </c>
      <c r="O14" s="8" t="e">
        <f>AVERAGE(#REF!,#REF!,#REF!)</f>
        <v>#REF!</v>
      </c>
      <c r="P14" s="8" t="e">
        <f>AVERAGE(#REF!,#REF!,#REF!)</f>
        <v>#REF!</v>
      </c>
      <c r="Q14" s="11" t="e">
        <f>AVERAGE(#REF!,#REF!)</f>
        <v>#REF!</v>
      </c>
      <c r="R14" s="8" t="e">
        <f>AVERAGE(#REF!,#REF!,#REF!)</f>
        <v>#REF!</v>
      </c>
      <c r="S14" s="8" t="e">
        <f>AVERAGE(#REF!,#REF!,#REF!)</f>
        <v>#REF!</v>
      </c>
      <c r="T14" s="11" t="e">
        <f t="shared" si="2"/>
        <v>#REF!</v>
      </c>
      <c r="U14" s="8" t="e">
        <f>AVERAGE(#REF!,#REF!,#REF!)</f>
        <v>#REF!</v>
      </c>
      <c r="V14" s="8" t="e">
        <f>AVERAGE(#REF!,#REF!,#REF!)</f>
        <v>#REF!</v>
      </c>
      <c r="W14" s="11" t="e">
        <f t="shared" si="3"/>
        <v>#REF!</v>
      </c>
      <c r="X14" s="8" t="e">
        <f>AVERAGE(#REF!,#REF!,#REF!)</f>
        <v>#REF!</v>
      </c>
      <c r="Y14" s="8" t="e">
        <f>AVERAGE(#REF!,#REF!,#REF!)</f>
        <v>#REF!</v>
      </c>
      <c r="Z14" s="11" t="e">
        <f t="shared" si="4"/>
        <v>#REF!</v>
      </c>
      <c r="AA14" s="8" t="e">
        <f>AVERAGE(#REF!,#REF!,#REF!)</f>
        <v>#REF!</v>
      </c>
      <c r="AB14" s="8" t="e">
        <f>AVERAGE(#REF!,#REF!,#REF!)</f>
        <v>#REF!</v>
      </c>
      <c r="AC14" s="11" t="e">
        <f t="shared" si="5"/>
        <v>#REF!</v>
      </c>
      <c r="AD14" s="8" t="e">
        <f>AVERAGE(#REF!,#REF!,#REF!)</f>
        <v>#REF!</v>
      </c>
      <c r="AE14" s="8" t="e">
        <f>AVERAGE(#REF!,#REF!,#REF!)</f>
        <v>#REF!</v>
      </c>
      <c r="AF14" s="11" t="e">
        <f t="shared" si="6"/>
        <v>#REF!</v>
      </c>
      <c r="AG14" s="8" t="e">
        <f>AVERAGE(#REF!,#REF!,#REF!)</f>
        <v>#REF!</v>
      </c>
      <c r="AH14" s="8" t="e">
        <f>AVERAGE(#REF!,#REF!,#REF!)</f>
        <v>#REF!</v>
      </c>
      <c r="AI14" s="11" t="e">
        <f t="shared" si="7"/>
        <v>#REF!</v>
      </c>
      <c r="AJ14" s="8" t="e">
        <f>AVERAGE(#REF!,#REF!,#REF!)</f>
        <v>#REF!</v>
      </c>
      <c r="AK14" s="8" t="e">
        <f>AVERAGE(#REF!,#REF!,#REF!)</f>
        <v>#REF!</v>
      </c>
      <c r="AL14" s="11" t="e">
        <f t="shared" si="8"/>
        <v>#REF!</v>
      </c>
    </row>
    <row r="15" spans="1:38" ht="15" x14ac:dyDescent="0.25">
      <c r="A15" s="148"/>
      <c r="B15" s="1"/>
      <c r="H15" s="197"/>
      <c r="I15" s="28" t="str">
        <f t="shared" si="0"/>
        <v>Nicht-bio</v>
      </c>
      <c r="J15" s="40" t="s">
        <v>1022</v>
      </c>
      <c r="K15" s="394" t="s">
        <v>1023</v>
      </c>
      <c r="L15" s="370" t="s">
        <v>1023</v>
      </c>
      <c r="N15" s="61" t="s">
        <v>123</v>
      </c>
      <c r="O15" s="8" t="e">
        <f>AVERAGE(#REF!,#REF!,#REF!)</f>
        <v>#REF!</v>
      </c>
      <c r="P15" s="8" t="e">
        <f>AVERAGE(#REF!,#REF!,#REF!)</f>
        <v>#REF!</v>
      </c>
      <c r="Q15" s="11" t="e">
        <f>AVERAGE(#REF!,#REF!)</f>
        <v>#REF!</v>
      </c>
      <c r="R15" s="8" t="e">
        <f>AVERAGE(#REF!,#REF!,#REF!)</f>
        <v>#REF!</v>
      </c>
      <c r="S15" s="8" t="e">
        <f>AVERAGE(#REF!,#REF!,#REF!)</f>
        <v>#REF!</v>
      </c>
      <c r="T15" s="11" t="e">
        <f t="shared" si="2"/>
        <v>#REF!</v>
      </c>
      <c r="U15" s="8" t="e">
        <f>AVERAGE(#REF!,#REF!,#REF!)</f>
        <v>#REF!</v>
      </c>
      <c r="V15" s="8" t="e">
        <f>AVERAGE(#REF!,#REF!,#REF!)</f>
        <v>#REF!</v>
      </c>
      <c r="W15" s="11" t="e">
        <f t="shared" si="3"/>
        <v>#REF!</v>
      </c>
      <c r="X15" s="8" t="e">
        <f>AVERAGE(#REF!,#REF!,#REF!)</f>
        <v>#REF!</v>
      </c>
      <c r="Y15" s="8" t="e">
        <f>AVERAGE(#REF!,#REF!,#REF!)</f>
        <v>#REF!</v>
      </c>
      <c r="Z15" s="11" t="e">
        <f t="shared" si="4"/>
        <v>#REF!</v>
      </c>
      <c r="AA15" s="8" t="e">
        <f>AVERAGE(#REF!,#REF!,#REF!)</f>
        <v>#REF!</v>
      </c>
      <c r="AB15" s="8" t="e">
        <f>AVERAGE(#REF!,#REF!,#REF!)</f>
        <v>#REF!</v>
      </c>
      <c r="AC15" s="11" t="e">
        <f t="shared" si="5"/>
        <v>#REF!</v>
      </c>
      <c r="AD15" s="8" t="e">
        <f>AVERAGE(#REF!,#REF!,#REF!)</f>
        <v>#REF!</v>
      </c>
      <c r="AE15" s="8" t="e">
        <f>AVERAGE(#REF!,#REF!,#REF!)</f>
        <v>#REF!</v>
      </c>
      <c r="AF15" s="11" t="e">
        <f t="shared" si="6"/>
        <v>#REF!</v>
      </c>
      <c r="AG15" s="8" t="e">
        <f>AVERAGE(#REF!,#REF!,#REF!)</f>
        <v>#REF!</v>
      </c>
      <c r="AH15" s="8" t="e">
        <f>AVERAGE(#REF!,#REF!,#REF!)</f>
        <v>#REF!</v>
      </c>
      <c r="AI15" s="11" t="e">
        <f t="shared" si="7"/>
        <v>#REF!</v>
      </c>
      <c r="AJ15" s="8" t="e">
        <f>AVERAGE(#REF!,#REF!,#REF!)</f>
        <v>#REF!</v>
      </c>
      <c r="AK15" s="8" t="e">
        <f>AVERAGE(#REF!,#REF!,#REF!)</f>
        <v>#REF!</v>
      </c>
      <c r="AL15" s="11" t="e">
        <f t="shared" si="8"/>
        <v>#REF!</v>
      </c>
    </row>
    <row r="16" spans="1:38" ht="15" x14ac:dyDescent="0.2">
      <c r="A16" s="149"/>
      <c r="B16" s="2"/>
      <c r="I16" s="28" t="str">
        <f t="shared" si="0"/>
        <v>nicht-bio</v>
      </c>
      <c r="J16" s="40" t="s">
        <v>485</v>
      </c>
      <c r="K16" s="40" t="s">
        <v>360</v>
      </c>
      <c r="L16" s="37" t="s">
        <v>360</v>
      </c>
      <c r="N16" s="61" t="s">
        <v>124</v>
      </c>
      <c r="O16" s="8" t="e">
        <f>AVERAGE(#REF!,#REF!,#REF!)</f>
        <v>#REF!</v>
      </c>
      <c r="P16" s="8" t="e">
        <f>AVERAGE(#REF!,#REF!,#REF!)</f>
        <v>#REF!</v>
      </c>
      <c r="Q16" s="11" t="e">
        <f>AVERAGE(#REF!,#REF!)</f>
        <v>#REF!</v>
      </c>
      <c r="R16" s="8" t="e">
        <f>Codierung!J338Kä</f>
        <v>#NAME?</v>
      </c>
      <c r="S16" s="8" t="e">
        <f>AVERAGE(#REF!,#REF!,#REF!)</f>
        <v>#REF!</v>
      </c>
      <c r="T16" s="11" t="e">
        <f t="shared" si="2"/>
        <v>#NAME?</v>
      </c>
      <c r="U16" s="8" t="e">
        <f>AVERAGE(#REF!,#REF!,#REF!)</f>
        <v>#REF!</v>
      </c>
      <c r="V16" s="8" t="e">
        <f>AVERAGE(#REF!,#REF!,#REF!)</f>
        <v>#REF!</v>
      </c>
      <c r="W16" s="11" t="e">
        <f t="shared" si="3"/>
        <v>#REF!</v>
      </c>
      <c r="X16" s="8" t="e">
        <f>AVERAGE(#REF!,#REF!,#REF!)</f>
        <v>#REF!</v>
      </c>
      <c r="Y16" s="8" t="e">
        <f>AVERAGE(#REF!,#REF!,#REF!)</f>
        <v>#REF!</v>
      </c>
      <c r="Z16" s="11" t="e">
        <f t="shared" si="4"/>
        <v>#REF!</v>
      </c>
      <c r="AA16" s="8" t="e">
        <f>AVERAGE(#REF!,#REF!,#REF!)</f>
        <v>#REF!</v>
      </c>
      <c r="AB16" s="8" t="e">
        <f>AVERAGE(#REF!,#REF!,#REF!)</f>
        <v>#REF!</v>
      </c>
      <c r="AC16" s="11" t="e">
        <f t="shared" si="5"/>
        <v>#REF!</v>
      </c>
      <c r="AD16" s="8" t="e">
        <f>AVERAGE(#REF!,#REF!,#REF!)</f>
        <v>#REF!</v>
      </c>
      <c r="AE16" s="8" t="e">
        <f>AVERAGE(#REF!,#REF!,#REF!)</f>
        <v>#REF!</v>
      </c>
      <c r="AF16" s="11" t="e">
        <f t="shared" si="6"/>
        <v>#REF!</v>
      </c>
      <c r="AG16" s="8" t="e">
        <f>AVERAGE(#REF!,#REF!,#REF!)</f>
        <v>#REF!</v>
      </c>
      <c r="AH16" s="8" t="e">
        <f>AVERAGE(#REF!,#REF!,#REF!)</f>
        <v>#REF!</v>
      </c>
      <c r="AI16" s="11" t="e">
        <f t="shared" si="7"/>
        <v>#REF!</v>
      </c>
      <c r="AJ16" s="8" t="e">
        <f>AVERAGE(#REF!,#REF!,#REF!)</f>
        <v>#REF!</v>
      </c>
      <c r="AK16" s="8" t="e">
        <f>AVERAGE(#REF!,#REF!,#REF!)</f>
        <v>#REF!</v>
      </c>
      <c r="AL16" s="11" t="e">
        <f t="shared" si="8"/>
        <v>#REF!</v>
      </c>
    </row>
    <row r="17" spans="1:38" ht="15" x14ac:dyDescent="0.25">
      <c r="A17" s="148"/>
      <c r="B17" s="1"/>
      <c r="H17" s="197"/>
      <c r="I17" s="28" t="str">
        <f t="shared" si="0"/>
        <v>konventionell</v>
      </c>
      <c r="J17" s="40" t="s">
        <v>486</v>
      </c>
      <c r="K17" s="369" t="s">
        <v>827</v>
      </c>
      <c r="L17" s="369" t="s">
        <v>905</v>
      </c>
      <c r="N17" s="61" t="s">
        <v>125</v>
      </c>
      <c r="O17" s="8" t="e">
        <f>AVERAGE(#REF!,#REF!,#REF!)</f>
        <v>#REF!</v>
      </c>
      <c r="P17" s="8" t="e">
        <f>AVERAGE(#REF!,#REF!,#REF!)</f>
        <v>#REF!</v>
      </c>
      <c r="Q17" s="11" t="e">
        <f>AVERAGE(#REF!,#REF!)</f>
        <v>#REF!</v>
      </c>
      <c r="R17" s="8" t="e">
        <f>AVERAGE(#REF!,#REF!,#REF!)</f>
        <v>#REF!</v>
      </c>
      <c r="S17" s="8" t="e">
        <f>AVERAGE(#REF!,#REF!,#REF!)</f>
        <v>#REF!</v>
      </c>
      <c r="T17" s="11" t="e">
        <f t="shared" si="2"/>
        <v>#REF!</v>
      </c>
      <c r="U17" s="8" t="e">
        <f>AVERAGE(#REF!,#REF!,#REF!)</f>
        <v>#REF!</v>
      </c>
      <c r="V17" s="8" t="e">
        <f>AVERAGE(#REF!,#REF!,#REF!)</f>
        <v>#REF!</v>
      </c>
      <c r="W17" s="11" t="e">
        <f t="shared" si="3"/>
        <v>#REF!</v>
      </c>
      <c r="X17" s="8" t="e">
        <f>AVERAGE(#REF!,#REF!,#REF!)</f>
        <v>#REF!</v>
      </c>
      <c r="Y17" s="8" t="e">
        <f>AVERAGE(#REF!,#REF!,#REF!)</f>
        <v>#REF!</v>
      </c>
      <c r="Z17" s="11" t="e">
        <f t="shared" si="4"/>
        <v>#REF!</v>
      </c>
      <c r="AA17" s="8" t="e">
        <f>AVERAGE(#REF!,#REF!,#REF!)</f>
        <v>#REF!</v>
      </c>
      <c r="AB17" s="8" t="e">
        <f>AVERAGE(#REF!,#REF!,#REF!)</f>
        <v>#REF!</v>
      </c>
      <c r="AC17" s="11" t="e">
        <f t="shared" si="5"/>
        <v>#REF!</v>
      </c>
      <c r="AD17" s="8" t="e">
        <f>AVERAGE(#REF!,#REF!,#REF!)</f>
        <v>#REF!</v>
      </c>
      <c r="AE17" s="8" t="e">
        <f>AVERAGE(#REF!,#REF!,#REF!)</f>
        <v>#REF!</v>
      </c>
      <c r="AF17" s="11" t="e">
        <f t="shared" si="6"/>
        <v>#REF!</v>
      </c>
      <c r="AG17" s="8" t="e">
        <f>AVERAGE(#REF!,#REF!,#REF!)</f>
        <v>#REF!</v>
      </c>
      <c r="AH17" s="8" t="e">
        <f>AVERAGE(#REF!,#REF!,#REF!)</f>
        <v>#REF!</v>
      </c>
      <c r="AI17" s="11" t="e">
        <f t="shared" si="7"/>
        <v>#REF!</v>
      </c>
      <c r="AJ17" s="8" t="e">
        <f>AVERAGE(#REF!,#REF!,#REF!)</f>
        <v>#REF!</v>
      </c>
      <c r="AK17" s="8" t="e">
        <f>AVERAGE(#REF!,#REF!,#REF!)</f>
        <v>#REF!</v>
      </c>
      <c r="AL17" s="11" t="e">
        <f t="shared" si="8"/>
        <v>#REF!</v>
      </c>
    </row>
    <row r="18" spans="1:38" ht="14.25" customHeight="1" x14ac:dyDescent="0.2">
      <c r="A18" s="150">
        <v>2000</v>
      </c>
      <c r="B18" s="151" t="s">
        <v>64</v>
      </c>
      <c r="I18" s="28" t="str">
        <f t="shared" si="0"/>
        <v>Bio-Aufschlag</v>
      </c>
      <c r="J18" s="40" t="s">
        <v>134</v>
      </c>
      <c r="K18" s="40" t="s">
        <v>304</v>
      </c>
      <c r="L18" s="37" t="s">
        <v>261</v>
      </c>
      <c r="N18" s="61" t="s">
        <v>126</v>
      </c>
      <c r="O18" s="8" t="e">
        <f>AVERAGE(#REF!,#REF!,#REF!)</f>
        <v>#REF!</v>
      </c>
      <c r="P18" s="8" t="e">
        <f>AVERAGE(#REF!,#REF!,#REF!)</f>
        <v>#REF!</v>
      </c>
      <c r="Q18" s="11" t="e">
        <f>AVERAGE(#REF!,#REF!)</f>
        <v>#REF!</v>
      </c>
      <c r="R18" s="8" t="e">
        <f>AVERAGE(#REF!,#REF!,#REF!)</f>
        <v>#REF!</v>
      </c>
      <c r="S18" s="8" t="e">
        <f>AVERAGE(#REF!,#REF!,#REF!)</f>
        <v>#REF!</v>
      </c>
      <c r="T18" s="11" t="e">
        <f t="shared" si="2"/>
        <v>#REF!</v>
      </c>
      <c r="U18" s="8" t="e">
        <f>AVERAGE(#REF!,#REF!,#REF!)</f>
        <v>#REF!</v>
      </c>
      <c r="V18" s="8" t="e">
        <f>AVERAGE(#REF!,#REF!,#REF!)</f>
        <v>#REF!</v>
      </c>
      <c r="W18" s="11" t="e">
        <f t="shared" si="3"/>
        <v>#REF!</v>
      </c>
      <c r="X18" s="8" t="e">
        <f>AVERAGE(#REF!,#REF!,#REF!)</f>
        <v>#REF!</v>
      </c>
      <c r="Y18" s="8" t="e">
        <f>AVERAGE(#REF!,#REF!,#REF!)</f>
        <v>#REF!</v>
      </c>
      <c r="Z18" s="11" t="e">
        <f t="shared" si="4"/>
        <v>#REF!</v>
      </c>
      <c r="AA18" s="8" t="e">
        <f>AVERAGE(#REF!,#REF!,#REF!)</f>
        <v>#REF!</v>
      </c>
      <c r="AB18" s="8" t="e">
        <f>AVERAGE(#REF!,#REF!,#REF!)</f>
        <v>#REF!</v>
      </c>
      <c r="AC18" s="11" t="e">
        <f t="shared" si="5"/>
        <v>#REF!</v>
      </c>
      <c r="AD18" s="8" t="e">
        <f>AVERAGE(#REF!,#REF!,#REF!)</f>
        <v>#REF!</v>
      </c>
      <c r="AE18" s="8" t="e">
        <f>AVERAGE(#REF!,#REF!,#REF!)</f>
        <v>#REF!</v>
      </c>
      <c r="AF18" s="11" t="e">
        <f t="shared" si="6"/>
        <v>#REF!</v>
      </c>
      <c r="AG18" s="8" t="e">
        <f>AVERAGE(#REF!,#REF!,#REF!)</f>
        <v>#REF!</v>
      </c>
      <c r="AH18" s="8" t="e">
        <f>AVERAGE(#REF!,#REF!,#REF!)</f>
        <v>#REF!</v>
      </c>
      <c r="AI18" s="11" t="e">
        <f t="shared" si="7"/>
        <v>#REF!</v>
      </c>
      <c r="AJ18" s="8" t="e">
        <f>AVERAGE(#REF!,#REF!,#REF!)</f>
        <v>#REF!</v>
      </c>
      <c r="AK18" s="8" t="e">
        <f>AVERAGE(#REF!,#REF!,#REF!)</f>
        <v>#REF!</v>
      </c>
      <c r="AL18" s="11" t="e">
        <f t="shared" si="8"/>
        <v>#REF!</v>
      </c>
    </row>
    <row r="19" spans="1:38" x14ac:dyDescent="0.2">
      <c r="A19" s="150"/>
      <c r="B19" s="151" t="s">
        <v>66</v>
      </c>
      <c r="I19" s="28" t="str">
        <f t="shared" si="0"/>
        <v>Warenkorb Total</v>
      </c>
      <c r="J19" s="371" t="s">
        <v>138</v>
      </c>
      <c r="K19" s="40" t="s">
        <v>305</v>
      </c>
      <c r="L19" s="37" t="s">
        <v>262</v>
      </c>
      <c r="N19" s="61" t="s">
        <v>127</v>
      </c>
      <c r="O19" s="8" t="e">
        <f>AVERAGE(#REF!,#REF!,#REF!)</f>
        <v>#REF!</v>
      </c>
      <c r="P19" s="8" t="e">
        <f>AVERAGE(#REF!,#REF!,#REF!)</f>
        <v>#REF!</v>
      </c>
      <c r="Q19" s="11" t="e">
        <f>AVERAGE(#REF!,#REF!)</f>
        <v>#REF!</v>
      </c>
      <c r="R19" s="8" t="e">
        <f>AVERAGE(#REF!,#REF!,#REF!)</f>
        <v>#REF!</v>
      </c>
      <c r="S19" s="8" t="e">
        <f>AVERAGE(#REF!,#REF!,#REF!)</f>
        <v>#REF!</v>
      </c>
      <c r="T19" s="11" t="e">
        <f t="shared" si="2"/>
        <v>#REF!</v>
      </c>
      <c r="U19" s="8" t="e">
        <f>AVERAGE(#REF!,#REF!,#REF!)</f>
        <v>#REF!</v>
      </c>
      <c r="V19" s="8" t="e">
        <f>AVERAGE(#REF!,#REF!,#REF!)</f>
        <v>#REF!</v>
      </c>
      <c r="W19" s="11" t="e">
        <f t="shared" si="3"/>
        <v>#REF!</v>
      </c>
      <c r="X19" s="8" t="e">
        <f>AVERAGE(#REF!,#REF!,#REF!)</f>
        <v>#REF!</v>
      </c>
      <c r="Y19" s="8" t="e">
        <f>AVERAGE(#REF!,#REF!,#REF!)</f>
        <v>#REF!</v>
      </c>
      <c r="Z19" s="11" t="e">
        <f t="shared" si="4"/>
        <v>#REF!</v>
      </c>
      <c r="AA19" s="8" t="e">
        <f>AVERAGE(#REF!,#REF!,#REF!)</f>
        <v>#REF!</v>
      </c>
      <c r="AB19" s="8" t="e">
        <f>AVERAGE(#REF!,#REF!,#REF!)</f>
        <v>#REF!</v>
      </c>
      <c r="AC19" s="11" t="e">
        <f t="shared" si="5"/>
        <v>#REF!</v>
      </c>
      <c r="AD19" s="8" t="e">
        <f>AVERAGE(#REF!,#REF!,#REF!)</f>
        <v>#REF!</v>
      </c>
      <c r="AE19" s="8" t="e">
        <f>AVERAGE(#REF!,#REF!,#REF!)</f>
        <v>#REF!</v>
      </c>
      <c r="AF19" s="11" t="e">
        <f t="shared" si="6"/>
        <v>#REF!</v>
      </c>
      <c r="AG19" s="8" t="e">
        <f>AVERAGE(#REF!,#REF!,#REF!)</f>
        <v>#REF!</v>
      </c>
      <c r="AH19" s="8" t="e">
        <f>AVERAGE(#REF!,#REF!,#REF!)</f>
        <v>#REF!</v>
      </c>
      <c r="AI19" s="11" t="e">
        <f t="shared" si="7"/>
        <v>#REF!</v>
      </c>
      <c r="AJ19" s="8" t="e">
        <f>AVERAGE(#REF!,#REF!,#REF!)</f>
        <v>#REF!</v>
      </c>
      <c r="AK19" s="8" t="e">
        <f>AVERAGE(#REF!,#REF!,#REF!)</f>
        <v>#REF!</v>
      </c>
      <c r="AL19" s="11" t="e">
        <f t="shared" si="8"/>
        <v>#REF!</v>
      </c>
    </row>
    <row r="20" spans="1:38" x14ac:dyDescent="0.2">
      <c r="A20" s="150"/>
      <c r="B20" s="151" t="s">
        <v>68</v>
      </c>
      <c r="I20" s="28" t="e">
        <f t="shared" si="0"/>
        <v>#REF!</v>
      </c>
      <c r="J20" s="372" t="e">
        <f>Codierung!$I$14&amp;":"&amp;" "&amp;Codierung!$P$32&amp;" CHF"</f>
        <v>#REF!</v>
      </c>
      <c r="K20" s="372" t="e">
        <f>Codierung!$K$14&amp;":"&amp;" "&amp;Codierung!$P$32&amp;" CHF"</f>
        <v>#REF!</v>
      </c>
      <c r="L20" s="372" t="e">
        <f>Codierung!$L$14&amp;":"&amp;" "&amp;Codierung!$P$32&amp;" CHF"</f>
        <v>#REF!</v>
      </c>
      <c r="N20" s="61" t="s">
        <v>128</v>
      </c>
      <c r="O20" s="8" t="e">
        <f>AVERAGE(#REF!,#REF!,#REF!)</f>
        <v>#REF!</v>
      </c>
      <c r="P20" s="8" t="e">
        <f>AVERAGE(#REF!,#REF!,#REF!)</f>
        <v>#REF!</v>
      </c>
      <c r="Q20" s="11" t="e">
        <f>AVERAGE(#REF!,#REF!)</f>
        <v>#REF!</v>
      </c>
      <c r="R20" s="8" t="e">
        <f>AVERAGE(#REF!,#REF!,#REF!)</f>
        <v>#REF!</v>
      </c>
      <c r="S20" s="8" t="e">
        <f>AVERAGE(#REF!,#REF!,#REF!)</f>
        <v>#REF!</v>
      </c>
      <c r="T20" s="11" t="e">
        <f t="shared" si="2"/>
        <v>#REF!</v>
      </c>
      <c r="U20" s="8" t="e">
        <f>AVERAGE(#REF!,#REF!,#REF!)</f>
        <v>#REF!</v>
      </c>
      <c r="V20" s="8" t="e">
        <f>AVERAGE(#REF!,#REF!,#REF!)</f>
        <v>#REF!</v>
      </c>
      <c r="W20" s="11" t="e">
        <f t="shared" si="3"/>
        <v>#REF!</v>
      </c>
      <c r="X20" s="8" t="e">
        <f>AVERAGE(#REF!,#REF!,#REF!)</f>
        <v>#REF!</v>
      </c>
      <c r="Y20" s="8" t="e">
        <f>AVERAGE(#REF!,#REF!,#REF!)</f>
        <v>#REF!</v>
      </c>
      <c r="Z20" s="11" t="e">
        <f t="shared" si="4"/>
        <v>#REF!</v>
      </c>
      <c r="AA20" s="8" t="e">
        <f>AVERAGE(#REF!,#REF!,#REF!)</f>
        <v>#REF!</v>
      </c>
      <c r="AB20" s="8" t="e">
        <f>AVERAGE(#REF!,#REF!,#REF!)</f>
        <v>#REF!</v>
      </c>
      <c r="AC20" s="11" t="e">
        <f t="shared" si="5"/>
        <v>#REF!</v>
      </c>
      <c r="AD20" s="8" t="e">
        <f>AVERAGE(#REF!,#REF!,#REF!)</f>
        <v>#REF!</v>
      </c>
      <c r="AE20" s="8" t="e">
        <f>AVERAGE(#REF!,#REF!,#REF!)</f>
        <v>#REF!</v>
      </c>
      <c r="AF20" s="11" t="e">
        <f t="shared" si="6"/>
        <v>#REF!</v>
      </c>
      <c r="AG20" s="8" t="e">
        <f>AVERAGE(#REF!,#REF!,#REF!)</f>
        <v>#REF!</v>
      </c>
      <c r="AH20" s="8" t="e">
        <f>AVERAGE(#REF!,#REF!,#REF!)</f>
        <v>#REF!</v>
      </c>
      <c r="AI20" s="11" t="e">
        <f t="shared" si="7"/>
        <v>#REF!</v>
      </c>
      <c r="AJ20" s="8" t="e">
        <f>AVERAGE(#REF!,#REF!,#REF!)</f>
        <v>#REF!</v>
      </c>
      <c r="AK20" s="8" t="e">
        <f>AVERAGE(#REF!,#REF!,#REF!)</f>
        <v>#REF!</v>
      </c>
      <c r="AL20" s="11" t="e">
        <f t="shared" si="8"/>
        <v>#REF!</v>
      </c>
    </row>
    <row r="21" spans="1:38" x14ac:dyDescent="0.2">
      <c r="A21" s="150"/>
      <c r="B21" s="151" t="s">
        <v>70</v>
      </c>
      <c r="I21" s="28" t="e">
        <f t="shared" si="0"/>
        <v>#REF!</v>
      </c>
      <c r="J21" s="372" t="e">
        <f>Codierung!$I$16&amp;":"&amp;" "&amp;Codierung!$Q$32&amp;" CHF"</f>
        <v>#REF!</v>
      </c>
      <c r="K21" s="372" t="e">
        <f>Codierung!$L$16&amp;":"&amp;" "&amp;Codierung!$Q$32&amp;" CHF"</f>
        <v>#REF!</v>
      </c>
      <c r="L21" s="372" t="e">
        <f>Codierung!$L$16&amp;":"&amp;" "&amp;Codierung!$Q$32&amp;" CHF"</f>
        <v>#REF!</v>
      </c>
      <c r="N21" s="62" t="s">
        <v>129</v>
      </c>
      <c r="O21" s="8" t="e">
        <f>AVERAGE(#REF!,#REF!,#REF!)</f>
        <v>#REF!</v>
      </c>
      <c r="P21" s="8" t="e">
        <f>AVERAGE(#REF!,#REF!,#REF!)</f>
        <v>#REF!</v>
      </c>
      <c r="Q21" s="198" t="e">
        <f>AVERAGE(#REF!,#REF!)</f>
        <v>#REF!</v>
      </c>
      <c r="R21" s="8" t="e">
        <f>AVERAGE(#REF!,#REF!,#REF!)</f>
        <v>#REF!</v>
      </c>
      <c r="S21" s="8" t="e">
        <f>AVERAGE(#REF!,#REF!,#REF!)</f>
        <v>#REF!</v>
      </c>
      <c r="T21" s="198" t="e">
        <f t="shared" si="2"/>
        <v>#REF!</v>
      </c>
      <c r="U21" s="8" t="e">
        <f>AVERAGE(#REF!,#REF!,#REF!)</f>
        <v>#REF!</v>
      </c>
      <c r="V21" s="8" t="e">
        <f>AVERAGE(#REF!,#REF!,#REF!)</f>
        <v>#REF!</v>
      </c>
      <c r="W21" s="198" t="e">
        <f t="shared" si="3"/>
        <v>#REF!</v>
      </c>
      <c r="X21" s="8" t="e">
        <f>AVERAGE(#REF!,#REF!,#REF!)</f>
        <v>#REF!</v>
      </c>
      <c r="Y21" s="8" t="e">
        <f>AVERAGE(#REF!,#REF!,#REF!)</f>
        <v>#REF!</v>
      </c>
      <c r="Z21" s="198" t="e">
        <f t="shared" si="4"/>
        <v>#REF!</v>
      </c>
      <c r="AA21" s="8" t="e">
        <f>AVERAGE(#REF!,#REF!,#REF!)</f>
        <v>#REF!</v>
      </c>
      <c r="AB21" s="8" t="e">
        <f>AVERAGE(#REF!,#REF!,#REF!)</f>
        <v>#REF!</v>
      </c>
      <c r="AC21" s="198" t="e">
        <f t="shared" si="5"/>
        <v>#REF!</v>
      </c>
      <c r="AD21" s="8" t="e">
        <f>AVERAGE(#REF!,#REF!,#REF!)</f>
        <v>#REF!</v>
      </c>
      <c r="AE21" s="8" t="e">
        <f>AVERAGE(#REF!,#REF!,#REF!)</f>
        <v>#REF!</v>
      </c>
      <c r="AF21" s="198" t="e">
        <f t="shared" si="6"/>
        <v>#REF!</v>
      </c>
      <c r="AG21" s="8" t="e">
        <f>AVERAGE(#REF!,#REF!,#REF!)</f>
        <v>#REF!</v>
      </c>
      <c r="AH21" s="8" t="e">
        <f>AVERAGE(#REF!,#REF!,#REF!)</f>
        <v>#REF!</v>
      </c>
      <c r="AI21" s="198" t="e">
        <f t="shared" si="7"/>
        <v>#REF!</v>
      </c>
      <c r="AJ21" s="8" t="e">
        <f>AVERAGE(#REF!,#REF!,#REF!)</f>
        <v>#REF!</v>
      </c>
      <c r="AK21" s="8" t="e">
        <f>AVERAGE(#REF!,#REF!,#REF!)</f>
        <v>#REF!</v>
      </c>
      <c r="AL21" s="198" t="e">
        <f t="shared" si="8"/>
        <v>#REF!</v>
      </c>
    </row>
    <row r="22" spans="1:38" x14ac:dyDescent="0.2">
      <c r="A22" s="150"/>
      <c r="B22" s="151" t="s">
        <v>71</v>
      </c>
      <c r="I22" s="28" t="e">
        <f t="shared" si="0"/>
        <v>#REF!</v>
      </c>
      <c r="J22" s="372" t="e">
        <f>Codierung!$I$18&amp;":"&amp;" "&amp;Codierung!$R$32&amp;" %"</f>
        <v>#REF!</v>
      </c>
      <c r="K22" s="372" t="e">
        <f>Codierung!$K$18&amp;":"&amp;" "&amp;Codierung!$R$32&amp;" %"</f>
        <v>#REF!</v>
      </c>
      <c r="L22" s="372" t="e">
        <f>Codierung!$L$18&amp;":"&amp;" "&amp;Codierung!$R$32&amp;" %"</f>
        <v>#REF!</v>
      </c>
    </row>
    <row r="23" spans="1:38" ht="27" customHeight="1" x14ac:dyDescent="0.2">
      <c r="A23" s="150"/>
      <c r="B23" s="151" t="s">
        <v>73</v>
      </c>
      <c r="I23" s="28" t="str">
        <f t="shared" si="0"/>
        <v>* Es wird nicht der Gesamtkonsum angeschaut, sondern eine spezifische Auswahl von (vorwiegend Frische-)Produkten, bei welchen die</v>
      </c>
      <c r="J23" s="42" t="s">
        <v>324</v>
      </c>
      <c r="K23" s="31" t="s">
        <v>306</v>
      </c>
      <c r="L23" s="32" t="s">
        <v>263</v>
      </c>
      <c r="N23" s="125"/>
      <c r="O23" s="126"/>
      <c r="P23" s="126" t="str">
        <f>I14</f>
        <v>bio</v>
      </c>
      <c r="Q23" s="126" t="str">
        <f>I16</f>
        <v>nicht-bio</v>
      </c>
      <c r="R23" s="127" t="str">
        <f>I9</f>
        <v>%-∆ Bio / Nicht-Bio</v>
      </c>
    </row>
    <row r="24" spans="1:38" ht="25.5" x14ac:dyDescent="0.25">
      <c r="A24" s="150"/>
      <c r="B24" s="151" t="s">
        <v>75</v>
      </c>
      <c r="I24" s="28" t="str">
        <f t="shared" si="0"/>
        <v>Marktanalysen Preiserhebungen im Detailhandel durchführt. Die Detailhandelspreiserhebungen enthalten keine</v>
      </c>
      <c r="J24" s="42" t="s">
        <v>424</v>
      </c>
      <c r="K24" s="31" t="s">
        <v>429</v>
      </c>
      <c r="L24" s="32" t="s">
        <v>264</v>
      </c>
      <c r="N24" s="61" t="str">
        <f>Codierung!$I$43</f>
        <v>Kartoffeln</v>
      </c>
      <c r="O24" s="50"/>
      <c r="P24" s="48" t="e">
        <f>#REF!</f>
        <v>#REF!</v>
      </c>
      <c r="Q24" s="48" t="e">
        <f>#REF!</f>
        <v>#REF!</v>
      </c>
      <c r="R24" s="71" t="e">
        <f t="shared" ref="R24:R30" si="9">ROUND((P24/Q24-1)*100,2)/100</f>
        <v>#REF!</v>
      </c>
    </row>
    <row r="25" spans="1:38" ht="25.5" customHeight="1" x14ac:dyDescent="0.25">
      <c r="A25" s="150"/>
      <c r="B25" s="151" t="s">
        <v>76</v>
      </c>
      <c r="I25" s="28" t="str">
        <f t="shared" si="0"/>
        <v>Discounterpreise, ausser für Milch und Eier werden auch Discounterpreise einbezogen.</v>
      </c>
      <c r="J25" s="42" t="s">
        <v>140</v>
      </c>
      <c r="K25" s="31" t="s">
        <v>307</v>
      </c>
      <c r="L25" s="32" t="s">
        <v>265</v>
      </c>
      <c r="N25" s="61" t="str">
        <f>Codierung!$I$45</f>
        <v>Gemüse</v>
      </c>
      <c r="O25" s="1"/>
      <c r="P25" s="48" t="e">
        <f>#REF!</f>
        <v>#REF!</v>
      </c>
      <c r="Q25" s="48" t="e">
        <f>#REF!</f>
        <v>#REF!</v>
      </c>
      <c r="R25" s="71" t="e">
        <f t="shared" si="9"/>
        <v>#REF!</v>
      </c>
    </row>
    <row r="26" spans="1:38" ht="25.5" x14ac:dyDescent="0.25">
      <c r="A26" s="150"/>
      <c r="B26" s="151" t="s">
        <v>77</v>
      </c>
      <c r="I26" s="28" t="str">
        <f t="shared" si="0"/>
        <v xml:space="preserve">* Es wird nicht der Gesamtkonsum angeschaut, sondern eine spezifische Auswahl von (vorwiegend Frische-)Produkten, bei welchen die Marktanalysen Preiserhebungen im Detailhandel durchführt. </v>
      </c>
      <c r="J26" s="42" t="s">
        <v>425</v>
      </c>
      <c r="K26" s="42" t="s">
        <v>430</v>
      </c>
      <c r="L26" s="42" t="s">
        <v>421</v>
      </c>
      <c r="N26" s="61" t="str">
        <f>Codierung!$I$46</f>
        <v>Mehl</v>
      </c>
      <c r="O26" s="1"/>
      <c r="P26" s="48" t="e">
        <f>#REF!</f>
        <v>#REF!</v>
      </c>
      <c r="Q26" s="48" t="e">
        <f>#REF!</f>
        <v>#REF!</v>
      </c>
      <c r="R26" s="71" t="e">
        <f t="shared" si="9"/>
        <v>#REF!</v>
      </c>
    </row>
    <row r="27" spans="1:38" ht="25.5" x14ac:dyDescent="0.25">
      <c r="A27" s="150"/>
      <c r="B27" s="151" t="s">
        <v>78</v>
      </c>
      <c r="I27" s="28" t="str">
        <f t="shared" si="0"/>
        <v>Die Detailhandelspreiserhebungen enthalten keine Discounterpreise, ausser für Milch und Eier werden auch Discounterpreise einbezogen.</v>
      </c>
      <c r="J27" s="42" t="s">
        <v>419</v>
      </c>
      <c r="K27" s="42" t="s">
        <v>420</v>
      </c>
      <c r="L27" s="42" t="s">
        <v>265</v>
      </c>
      <c r="N27" s="61" t="str">
        <f>Codierung!$I$44</f>
        <v>Früchte</v>
      </c>
      <c r="O27" s="50"/>
      <c r="P27" s="48" t="e">
        <f>#REF!</f>
        <v>#REF!</v>
      </c>
      <c r="Q27" s="48" t="e">
        <f>#REF!</f>
        <v>#REF!</v>
      </c>
      <c r="R27" s="71" t="e">
        <f t="shared" si="9"/>
        <v>#REF!</v>
      </c>
    </row>
    <row r="28" spans="1:38" ht="15" x14ac:dyDescent="0.25">
      <c r="A28" s="150"/>
      <c r="B28" s="151" t="s">
        <v>80</v>
      </c>
      <c r="I28" s="28" t="str">
        <f t="shared" si="0"/>
        <v>**Die gemittelten Jahrespreise können teilweise aus kalkulierten Monatspreisen zusammengesetzt sein.</v>
      </c>
      <c r="J28" s="42" t="s">
        <v>422</v>
      </c>
      <c r="K28" s="42" t="s">
        <v>423</v>
      </c>
      <c r="L28" s="369" t="s">
        <v>906</v>
      </c>
      <c r="N28" s="61" t="str">
        <f>Codierung!$I$41</f>
        <v>Fleisch und Fleischprodukte</v>
      </c>
      <c r="O28" s="50"/>
      <c r="P28" s="48" t="e">
        <f>#REF!</f>
        <v>#REF!</v>
      </c>
      <c r="Q28" s="48" t="e">
        <f>#REF!</f>
        <v>#REF!</v>
      </c>
      <c r="R28" s="71" t="e">
        <f t="shared" si="9"/>
        <v>#REF!</v>
      </c>
    </row>
    <row r="29" spans="1:38" ht="15" x14ac:dyDescent="0.25">
      <c r="A29" s="150"/>
      <c r="B29" s="151" t="s">
        <v>81</v>
      </c>
      <c r="I29" s="28" t="str">
        <f t="shared" si="0"/>
        <v>Zusammensetzung</v>
      </c>
      <c r="J29" s="42" t="s">
        <v>247</v>
      </c>
      <c r="K29" s="31" t="s">
        <v>308</v>
      </c>
      <c r="L29" s="37" t="s">
        <v>266</v>
      </c>
      <c r="N29" s="61" t="str">
        <f>Codierung!$I$39</f>
        <v>Milch und Milchprodukte</v>
      </c>
      <c r="O29" s="50"/>
      <c r="P29" s="48" t="e">
        <f>#REF!</f>
        <v>#REF!</v>
      </c>
      <c r="Q29" s="48" t="e">
        <f>#REF!</f>
        <v>#REF!</v>
      </c>
      <c r="R29" s="71" t="e">
        <f t="shared" si="9"/>
        <v>#REF!</v>
      </c>
    </row>
    <row r="30" spans="1:38" ht="15" x14ac:dyDescent="0.25">
      <c r="A30" s="150">
        <v>2001</v>
      </c>
      <c r="B30" s="151" t="s">
        <v>64</v>
      </c>
      <c r="I30" s="28" t="str">
        <f t="shared" si="0"/>
        <v>des Warenkorbs*</v>
      </c>
      <c r="J30" s="42" t="s">
        <v>250</v>
      </c>
      <c r="K30" s="40" t="s">
        <v>309</v>
      </c>
      <c r="L30" s="37" t="s">
        <v>267</v>
      </c>
      <c r="N30" s="62" t="str">
        <f>Codierung!$I$42</f>
        <v>Eier</v>
      </c>
      <c r="O30" s="73"/>
      <c r="P30" s="49" t="e">
        <f>#REF!</f>
        <v>#REF!</v>
      </c>
      <c r="Q30" s="49" t="e">
        <f>#REF!</f>
        <v>#REF!</v>
      </c>
      <c r="R30" s="74" t="e">
        <f t="shared" si="9"/>
        <v>#REF!</v>
      </c>
    </row>
    <row r="31" spans="1:38" ht="15" x14ac:dyDescent="0.25">
      <c r="A31" s="150"/>
      <c r="B31" s="151" t="s">
        <v>66</v>
      </c>
      <c r="H31" t="s">
        <v>371</v>
      </c>
      <c r="I31" s="28" t="str">
        <f t="shared" si="0"/>
        <v>Warenkorb</v>
      </c>
      <c r="J31" s="42" t="s">
        <v>325</v>
      </c>
      <c r="K31" s="40" t="s">
        <v>326</v>
      </c>
      <c r="L31" s="40" t="s">
        <v>327</v>
      </c>
      <c r="N31" s="61"/>
      <c r="O31" s="50"/>
      <c r="P31" s="50"/>
      <c r="Q31" s="50"/>
      <c r="R31" s="72"/>
    </row>
    <row r="32" spans="1:38" ht="15" x14ac:dyDescent="0.25">
      <c r="A32" s="150"/>
      <c r="B32" s="151" t="s">
        <v>68</v>
      </c>
      <c r="I32" s="28" t="str">
        <f t="shared" si="0"/>
        <v>Warenkorb (ohne Bio)</v>
      </c>
      <c r="J32" s="42" t="s">
        <v>369</v>
      </c>
      <c r="K32" s="40" t="s">
        <v>370</v>
      </c>
      <c r="L32" s="40" t="s">
        <v>372</v>
      </c>
      <c r="N32" s="75" t="str">
        <f>Codierung!$I$19</f>
        <v>Warenkorb Total</v>
      </c>
      <c r="O32" s="76"/>
      <c r="P32" s="77" t="e">
        <f>ROUND(#REF!,2)</f>
        <v>#REF!</v>
      </c>
      <c r="Q32" s="77" t="e">
        <f>ROUND(#REF!,2)</f>
        <v>#REF!</v>
      </c>
      <c r="R32" s="78" t="e">
        <f>ROUND((P32/Q32-1)*100,2)</f>
        <v>#REF!</v>
      </c>
    </row>
    <row r="33" spans="1:15" x14ac:dyDescent="0.2">
      <c r="A33" s="150"/>
      <c r="B33" s="151" t="s">
        <v>70</v>
      </c>
      <c r="I33" s="28" t="str">
        <f t="shared" si="0"/>
        <v>Es handelt sich um Nicht-Bio, inländischen &amp; wenn nicht vorhanden ausländischen Produkten.</v>
      </c>
      <c r="J33" s="42" t="s">
        <v>374</v>
      </c>
      <c r="K33" s="40" t="s">
        <v>373</v>
      </c>
      <c r="L33" s="369" t="s">
        <v>907</v>
      </c>
    </row>
    <row r="34" spans="1:15" x14ac:dyDescent="0.2">
      <c r="A34" s="150"/>
      <c r="B34" s="151" t="s">
        <v>71</v>
      </c>
      <c r="I34" s="28" t="str">
        <f t="shared" si="0"/>
        <v>Warenkorb bio</v>
      </c>
      <c r="J34" s="42" t="s">
        <v>471</v>
      </c>
      <c r="K34" s="369" t="s">
        <v>298</v>
      </c>
      <c r="L34" s="369" t="s">
        <v>908</v>
      </c>
    </row>
    <row r="35" spans="1:15" x14ac:dyDescent="0.2">
      <c r="A35" s="150"/>
      <c r="B35" s="151" t="s">
        <v>73</v>
      </c>
      <c r="I35" s="28" t="str">
        <f t="shared" si="0"/>
        <v>Warenkorb nich-bio</v>
      </c>
      <c r="J35" s="42" t="s">
        <v>472</v>
      </c>
      <c r="K35" s="369" t="s">
        <v>299</v>
      </c>
      <c r="L35" s="369" t="s">
        <v>909</v>
      </c>
    </row>
    <row r="36" spans="1:15" x14ac:dyDescent="0.2">
      <c r="A36" s="150"/>
      <c r="B36" s="151" t="s">
        <v>75</v>
      </c>
      <c r="H36" s="197"/>
      <c r="I36" s="28" t="str">
        <f t="shared" si="0"/>
        <v>Warenkorb Differenz Daten</v>
      </c>
      <c r="J36" s="42" t="s">
        <v>473</v>
      </c>
      <c r="K36" s="369" t="s">
        <v>828</v>
      </c>
      <c r="L36" s="369" t="s">
        <v>910</v>
      </c>
    </row>
    <row r="37" spans="1:15" x14ac:dyDescent="0.2">
      <c r="A37" s="150"/>
      <c r="B37" s="151" t="s">
        <v>76</v>
      </c>
      <c r="I37" s="28">
        <f t="shared" si="0"/>
        <v>0</v>
      </c>
      <c r="K37" s="40"/>
      <c r="L37" s="40"/>
      <c r="O37" s="43" t="s">
        <v>458</v>
      </c>
    </row>
    <row r="38" spans="1:15" x14ac:dyDescent="0.2">
      <c r="A38" s="150"/>
      <c r="B38" s="151" t="s">
        <v>77</v>
      </c>
      <c r="I38" s="28" t="str">
        <f t="shared" si="0"/>
        <v>Zusammensetzung des Warenkorbs*</v>
      </c>
      <c r="J38" s="163" t="str">
        <f>J29&amp;" "&amp;J30</f>
        <v>Zusammensetzung des Warenkorbs*</v>
      </c>
      <c r="K38" s="373" t="str">
        <f>K29&amp;" "&amp;K30</f>
        <v>Composition du panier-type*</v>
      </c>
      <c r="L38" s="373" t="str">
        <f>L29&amp;" "&amp;L30</f>
        <v>Composizione del paniere delle merci*</v>
      </c>
      <c r="O38" s="43" t="s">
        <v>457</v>
      </c>
    </row>
    <row r="39" spans="1:15" x14ac:dyDescent="0.2">
      <c r="A39" s="150"/>
      <c r="B39" s="151" t="s">
        <v>78</v>
      </c>
      <c r="H39" t="s">
        <v>142</v>
      </c>
      <c r="I39" s="28" t="str">
        <f t="shared" si="0"/>
        <v>Milch und Milchprodukte</v>
      </c>
      <c r="J39" t="s">
        <v>0</v>
      </c>
      <c r="K39" s="40" t="s">
        <v>310</v>
      </c>
      <c r="L39" s="37" t="s">
        <v>268</v>
      </c>
      <c r="O39" s="43" t="s">
        <v>456</v>
      </c>
    </row>
    <row r="40" spans="1:15" x14ac:dyDescent="0.2">
      <c r="A40" s="150"/>
      <c r="B40" s="151" t="s">
        <v>80</v>
      </c>
      <c r="H40" s="197" t="s">
        <v>243</v>
      </c>
      <c r="I40" s="28" t="str">
        <f t="shared" si="0"/>
        <v>Fleisch</v>
      </c>
      <c r="J40" s="197" t="s">
        <v>242</v>
      </c>
      <c r="K40" s="40" t="s">
        <v>855</v>
      </c>
      <c r="L40" s="37" t="s">
        <v>224</v>
      </c>
      <c r="O40" s="43" t="s">
        <v>498</v>
      </c>
    </row>
    <row r="41" spans="1:15" x14ac:dyDescent="0.2">
      <c r="A41" s="150"/>
      <c r="B41" s="151" t="s">
        <v>81</v>
      </c>
      <c r="I41" s="28" t="str">
        <f t="shared" si="0"/>
        <v>Fleisch und Fleischprodukte</v>
      </c>
      <c r="J41" t="s">
        <v>9</v>
      </c>
      <c r="K41" s="40" t="s">
        <v>311</v>
      </c>
      <c r="L41" s="37" t="s">
        <v>269</v>
      </c>
    </row>
    <row r="42" spans="1:15" x14ac:dyDescent="0.2">
      <c r="A42" s="150">
        <v>2002</v>
      </c>
      <c r="B42" s="151" t="s">
        <v>64</v>
      </c>
      <c r="I42" s="28" t="str">
        <f t="shared" si="0"/>
        <v>Eier</v>
      </c>
      <c r="J42" t="s">
        <v>21</v>
      </c>
      <c r="K42" s="40" t="s">
        <v>312</v>
      </c>
      <c r="L42" s="37" t="s">
        <v>270</v>
      </c>
    </row>
    <row r="43" spans="1:15" x14ac:dyDescent="0.2">
      <c r="A43" s="150"/>
      <c r="B43" s="151" t="s">
        <v>66</v>
      </c>
      <c r="I43" s="28" t="str">
        <f t="shared" si="0"/>
        <v>Kartoffeln</v>
      </c>
      <c r="J43" t="s">
        <v>22</v>
      </c>
      <c r="K43" s="31" t="s">
        <v>199</v>
      </c>
      <c r="L43" s="32" t="s">
        <v>226</v>
      </c>
    </row>
    <row r="44" spans="1:15" x14ac:dyDescent="0.2">
      <c r="A44" s="150"/>
      <c r="B44" s="151" t="s">
        <v>68</v>
      </c>
      <c r="I44" s="28" t="str">
        <f t="shared" si="0"/>
        <v>Früchte</v>
      </c>
      <c r="J44" s="43" t="s">
        <v>25</v>
      </c>
      <c r="K44" s="31" t="s">
        <v>200</v>
      </c>
      <c r="L44" s="32" t="s">
        <v>237</v>
      </c>
    </row>
    <row r="45" spans="1:15" x14ac:dyDescent="0.2">
      <c r="A45" s="150"/>
      <c r="B45" s="151" t="s">
        <v>70</v>
      </c>
      <c r="I45" s="28" t="str">
        <f t="shared" si="0"/>
        <v>Gemüse</v>
      </c>
      <c r="J45" s="43" t="s">
        <v>30</v>
      </c>
      <c r="K45" s="31" t="s">
        <v>205</v>
      </c>
      <c r="L45" s="32" t="s">
        <v>238</v>
      </c>
    </row>
    <row r="46" spans="1:15" x14ac:dyDescent="0.2">
      <c r="A46" s="150"/>
      <c r="B46" s="151" t="s">
        <v>71</v>
      </c>
      <c r="I46" s="28" t="str">
        <f t="shared" si="0"/>
        <v>Mehl</v>
      </c>
      <c r="J46" s="43" t="s">
        <v>116</v>
      </c>
      <c r="K46" s="31" t="s">
        <v>240</v>
      </c>
      <c r="L46" s="32" t="s">
        <v>239</v>
      </c>
    </row>
    <row r="47" spans="1:15" x14ac:dyDescent="0.2">
      <c r="A47" s="150"/>
      <c r="B47" s="151" t="s">
        <v>73</v>
      </c>
      <c r="I47" s="28" t="str">
        <f t="shared" si="0"/>
        <v>Milch</v>
      </c>
      <c r="J47" s="128" t="s">
        <v>243</v>
      </c>
      <c r="K47" s="128" t="s">
        <v>181</v>
      </c>
      <c r="L47" s="129" t="s">
        <v>225</v>
      </c>
    </row>
    <row r="48" spans="1:15" x14ac:dyDescent="0.2">
      <c r="A48" s="150"/>
      <c r="B48" s="151" t="s">
        <v>75</v>
      </c>
      <c r="I48" s="28" t="str">
        <f t="shared" si="0"/>
        <v xml:space="preserve">Vollmilch </v>
      </c>
      <c r="J48" s="31" t="s">
        <v>1</v>
      </c>
      <c r="K48" s="31" t="s">
        <v>182</v>
      </c>
      <c r="L48" s="32" t="s">
        <v>146</v>
      </c>
    </row>
    <row r="49" spans="1:12" x14ac:dyDescent="0.2">
      <c r="A49" s="150"/>
      <c r="B49" s="151" t="s">
        <v>76</v>
      </c>
      <c r="I49" s="28" t="str">
        <f t="shared" si="0"/>
        <v>Gruyère</v>
      </c>
      <c r="J49" s="31" t="s">
        <v>2</v>
      </c>
      <c r="K49" s="31" t="s">
        <v>2</v>
      </c>
      <c r="L49" s="32" t="s">
        <v>2</v>
      </c>
    </row>
    <row r="50" spans="1:12" x14ac:dyDescent="0.2">
      <c r="A50" s="150"/>
      <c r="B50" s="151" t="s">
        <v>77</v>
      </c>
      <c r="I50" s="28" t="str">
        <f t="shared" si="0"/>
        <v>Mozzarella</v>
      </c>
      <c r="J50" s="31" t="s">
        <v>3</v>
      </c>
      <c r="K50" s="31" t="s">
        <v>3</v>
      </c>
      <c r="L50" s="32" t="s">
        <v>3</v>
      </c>
    </row>
    <row r="51" spans="1:12" x14ac:dyDescent="0.2">
      <c r="A51" s="150"/>
      <c r="B51" s="151" t="s">
        <v>78</v>
      </c>
      <c r="I51" s="28" t="str">
        <f t="shared" si="0"/>
        <v>Emmentaler</v>
      </c>
      <c r="J51" s="31" t="s">
        <v>4</v>
      </c>
      <c r="K51" s="31" t="s">
        <v>4</v>
      </c>
      <c r="L51" s="32" t="s">
        <v>4</v>
      </c>
    </row>
    <row r="52" spans="1:12" x14ac:dyDescent="0.2">
      <c r="A52" s="150"/>
      <c r="B52" s="151" t="s">
        <v>80</v>
      </c>
      <c r="I52" s="28" t="str">
        <f t="shared" si="0"/>
        <v xml:space="preserve">Vorzugsbutter </v>
      </c>
      <c r="J52" s="31" t="s">
        <v>5</v>
      </c>
      <c r="K52" s="31" t="s">
        <v>183</v>
      </c>
      <c r="L52" s="32" t="s">
        <v>147</v>
      </c>
    </row>
    <row r="53" spans="1:12" x14ac:dyDescent="0.2">
      <c r="A53" s="150"/>
      <c r="B53" s="151" t="s">
        <v>81</v>
      </c>
      <c r="I53" s="28" t="str">
        <f t="shared" si="0"/>
        <v>Vollrahm</v>
      </c>
      <c r="J53" s="31" t="s">
        <v>6</v>
      </c>
      <c r="K53" s="31" t="s">
        <v>184</v>
      </c>
      <c r="L53" s="32" t="s">
        <v>148</v>
      </c>
    </row>
    <row r="54" spans="1:12" x14ac:dyDescent="0.2">
      <c r="A54" s="150">
        <v>2003</v>
      </c>
      <c r="B54" s="151" t="s">
        <v>64</v>
      </c>
      <c r="I54" s="28" t="str">
        <f t="shared" si="0"/>
        <v>Fruchtjoghurt, Beeren</v>
      </c>
      <c r="J54" s="31" t="s">
        <v>7</v>
      </c>
      <c r="K54" s="31" t="s">
        <v>185</v>
      </c>
      <c r="L54" s="32" t="s">
        <v>149</v>
      </c>
    </row>
    <row r="55" spans="1:12" x14ac:dyDescent="0.2">
      <c r="A55" s="150"/>
      <c r="B55" s="151" t="s">
        <v>66</v>
      </c>
      <c r="I55" s="28" t="str">
        <f t="shared" si="0"/>
        <v>Joghurt nature</v>
      </c>
      <c r="J55" s="31" t="s">
        <v>8</v>
      </c>
      <c r="K55" s="31" t="s">
        <v>186</v>
      </c>
      <c r="L55" s="32" t="s">
        <v>150</v>
      </c>
    </row>
    <row r="56" spans="1:12" x14ac:dyDescent="0.2">
      <c r="A56" s="150"/>
      <c r="B56" s="151" t="s">
        <v>68</v>
      </c>
      <c r="H56" t="s">
        <v>242</v>
      </c>
      <c r="I56" s="28" t="str">
        <f t="shared" si="0"/>
        <v>Fleisch</v>
      </c>
      <c r="J56" s="128" t="s">
        <v>242</v>
      </c>
      <c r="K56" s="128" t="s">
        <v>187</v>
      </c>
      <c r="L56" s="129" t="s">
        <v>224</v>
      </c>
    </row>
    <row r="57" spans="1:12" x14ac:dyDescent="0.2">
      <c r="A57" s="150"/>
      <c r="B57" s="151" t="s">
        <v>70</v>
      </c>
      <c r="I57" s="28" t="str">
        <f t="shared" si="0"/>
        <v>Rindsentrecôte</v>
      </c>
      <c r="J57" s="31" t="s">
        <v>10</v>
      </c>
      <c r="K57" s="31" t="s">
        <v>188</v>
      </c>
      <c r="L57" s="32" t="s">
        <v>151</v>
      </c>
    </row>
    <row r="58" spans="1:12" x14ac:dyDescent="0.2">
      <c r="A58" s="150"/>
      <c r="B58" s="151" t="s">
        <v>71</v>
      </c>
      <c r="I58" s="28" t="str">
        <f t="shared" si="0"/>
        <v>Rindsplätzli à la minute</v>
      </c>
      <c r="J58" s="31" t="s">
        <v>11</v>
      </c>
      <c r="K58" s="31" t="s">
        <v>189</v>
      </c>
      <c r="L58" s="32" t="s">
        <v>152</v>
      </c>
    </row>
    <row r="59" spans="1:12" x14ac:dyDescent="0.2">
      <c r="A59" s="150"/>
      <c r="B59" s="151" t="s">
        <v>73</v>
      </c>
      <c r="I59" s="28" t="str">
        <f t="shared" si="0"/>
        <v>Kalbsnierstücksteak</v>
      </c>
      <c r="J59" s="31" t="s">
        <v>12</v>
      </c>
      <c r="K59" s="31" t="s">
        <v>190</v>
      </c>
      <c r="L59" s="32" t="s">
        <v>153</v>
      </c>
    </row>
    <row r="60" spans="1:12" x14ac:dyDescent="0.2">
      <c r="A60" s="150"/>
      <c r="B60" s="151" t="s">
        <v>75</v>
      </c>
      <c r="I60" s="28" t="str">
        <f t="shared" si="0"/>
        <v>Kalbsplätzli Stotzen</v>
      </c>
      <c r="J60" s="31" t="s">
        <v>13</v>
      </c>
      <c r="K60" s="31" t="s">
        <v>191</v>
      </c>
      <c r="L60" s="32" t="s">
        <v>154</v>
      </c>
    </row>
    <row r="61" spans="1:12" x14ac:dyDescent="0.2">
      <c r="A61" s="150"/>
      <c r="B61" s="151" t="s">
        <v>76</v>
      </c>
      <c r="I61" s="28" t="str">
        <f t="shared" si="0"/>
        <v>Schweinsnierstücksteak</v>
      </c>
      <c r="J61" s="31" t="s">
        <v>14</v>
      </c>
      <c r="K61" s="31" t="s">
        <v>192</v>
      </c>
      <c r="L61" s="32" t="s">
        <v>155</v>
      </c>
    </row>
    <row r="62" spans="1:12" x14ac:dyDescent="0.2">
      <c r="A62" s="150"/>
      <c r="B62" s="151" t="s">
        <v>77</v>
      </c>
      <c r="I62" s="28" t="str">
        <f t="shared" si="0"/>
        <v>Schweinskotelett</v>
      </c>
      <c r="J62" s="31" t="s">
        <v>773</v>
      </c>
      <c r="K62" s="31" t="s">
        <v>193</v>
      </c>
      <c r="L62" s="32" t="s">
        <v>156</v>
      </c>
    </row>
    <row r="63" spans="1:12" x14ac:dyDescent="0.2">
      <c r="A63" s="150"/>
      <c r="B63" s="151" t="s">
        <v>78</v>
      </c>
      <c r="I63" s="28" t="str">
        <f t="shared" si="0"/>
        <v>Schweinsstotzenplätzli</v>
      </c>
      <c r="J63" s="31" t="s">
        <v>15</v>
      </c>
      <c r="K63" s="31" t="s">
        <v>194</v>
      </c>
      <c r="L63" s="32" t="s">
        <v>157</v>
      </c>
    </row>
    <row r="64" spans="1:12" x14ac:dyDescent="0.2">
      <c r="A64" s="150"/>
      <c r="B64" s="151" t="s">
        <v>80</v>
      </c>
      <c r="I64" s="28" t="str">
        <f t="shared" si="0"/>
        <v>Salami CH</v>
      </c>
      <c r="J64" s="31" t="s">
        <v>16</v>
      </c>
      <c r="K64" s="31" t="s">
        <v>16</v>
      </c>
      <c r="L64" s="32" t="s">
        <v>158</v>
      </c>
    </row>
    <row r="65" spans="1:15" x14ac:dyDescent="0.2">
      <c r="A65" s="150"/>
      <c r="B65" s="151" t="s">
        <v>81</v>
      </c>
      <c r="I65" s="28" t="str">
        <f t="shared" si="0"/>
        <v>Wienerli</v>
      </c>
      <c r="J65" s="31" t="s">
        <v>17</v>
      </c>
      <c r="K65" s="31" t="s">
        <v>195</v>
      </c>
      <c r="L65" s="32" t="s">
        <v>17</v>
      </c>
    </row>
    <row r="66" spans="1:15" x14ac:dyDescent="0.2">
      <c r="A66" s="150">
        <v>2004</v>
      </c>
      <c r="B66" s="151" t="s">
        <v>64</v>
      </c>
      <c r="G66" s="197"/>
      <c r="I66" s="28" t="str">
        <f t="shared" si="0"/>
        <v>Kalbsbratwurst</v>
      </c>
      <c r="J66" s="31" t="s">
        <v>18</v>
      </c>
      <c r="K66" s="31" t="s">
        <v>196</v>
      </c>
      <c r="L66" s="32" t="s">
        <v>159</v>
      </c>
      <c r="M66" s="197"/>
      <c r="N66" s="197"/>
      <c r="O66" s="197"/>
    </row>
    <row r="67" spans="1:15" x14ac:dyDescent="0.2">
      <c r="A67" s="150"/>
      <c r="B67" s="151" t="s">
        <v>66</v>
      </c>
      <c r="I67" s="28" t="str">
        <f t="shared" si="0"/>
        <v>Poulet ganz</v>
      </c>
      <c r="J67" s="416" t="s">
        <v>19</v>
      </c>
      <c r="K67" s="416" t="s">
        <v>197</v>
      </c>
      <c r="L67" s="417" t="s">
        <v>160</v>
      </c>
    </row>
    <row r="68" spans="1:15" x14ac:dyDescent="0.2">
      <c r="A68" s="150"/>
      <c r="B68" s="151" t="s">
        <v>68</v>
      </c>
      <c r="I68" s="28" t="str">
        <f t="shared" si="0"/>
        <v>Pouletbrust</v>
      </c>
      <c r="J68" s="416" t="s">
        <v>20</v>
      </c>
      <c r="K68" s="416" t="s">
        <v>198</v>
      </c>
      <c r="L68" s="417" t="s">
        <v>161</v>
      </c>
    </row>
    <row r="69" spans="1:15" x14ac:dyDescent="0.2">
      <c r="A69" s="150"/>
      <c r="B69" s="151" t="s">
        <v>70</v>
      </c>
      <c r="H69" t="s">
        <v>21</v>
      </c>
      <c r="I69" s="28" t="str">
        <f t="shared" si="0"/>
        <v>Eier Freiland, frisch</v>
      </c>
      <c r="J69" s="418" t="s">
        <v>241</v>
      </c>
      <c r="K69" s="418" t="s">
        <v>244</v>
      </c>
      <c r="L69" s="419" t="s">
        <v>271</v>
      </c>
    </row>
    <row r="70" spans="1:15" x14ac:dyDescent="0.2">
      <c r="A70" s="150"/>
      <c r="B70" s="151" t="s">
        <v>71</v>
      </c>
      <c r="I70" s="28" t="str">
        <f t="shared" si="0"/>
        <v>CH gesamt</v>
      </c>
      <c r="J70" s="420" t="s">
        <v>438</v>
      </c>
      <c r="K70" s="420" t="s">
        <v>439</v>
      </c>
      <c r="L70" s="421" t="s">
        <v>440</v>
      </c>
    </row>
    <row r="71" spans="1:15" x14ac:dyDescent="0.2">
      <c r="A71" s="150"/>
      <c r="B71" s="151" t="s">
        <v>73</v>
      </c>
      <c r="H71" s="197"/>
      <c r="I71" s="28" t="str">
        <f t="shared" si="0"/>
        <v>In 6er-Packung</v>
      </c>
      <c r="J71" s="416" t="s">
        <v>234</v>
      </c>
      <c r="K71" s="416" t="s">
        <v>245</v>
      </c>
      <c r="L71" s="417" t="s">
        <v>236</v>
      </c>
    </row>
    <row r="72" spans="1:15" x14ac:dyDescent="0.2">
      <c r="A72" s="150"/>
      <c r="B72" s="151" t="s">
        <v>75</v>
      </c>
      <c r="I72" s="28" t="str">
        <f t="shared" si="0"/>
        <v>In 10er-Packung</v>
      </c>
      <c r="J72" s="416" t="s">
        <v>235</v>
      </c>
      <c r="K72" s="416" t="s">
        <v>246</v>
      </c>
      <c r="L72" s="417" t="s">
        <v>272</v>
      </c>
    </row>
    <row r="73" spans="1:15" x14ac:dyDescent="0.2">
      <c r="A73" s="150"/>
      <c r="B73" s="151" t="s">
        <v>76</v>
      </c>
      <c r="H73" t="s">
        <v>22</v>
      </c>
      <c r="I73" s="28" t="str">
        <f t="shared" si="0"/>
        <v>Speisekartoffeln</v>
      </c>
      <c r="J73" s="31" t="s">
        <v>418</v>
      </c>
      <c r="K73" s="31" t="s">
        <v>199</v>
      </c>
      <c r="L73" s="32" t="s">
        <v>226</v>
      </c>
    </row>
    <row r="74" spans="1:15" x14ac:dyDescent="0.2">
      <c r="A74" s="150"/>
      <c r="B74" s="151" t="s">
        <v>77</v>
      </c>
      <c r="I74" s="28" t="str">
        <f>IF($I$1="d",J74,IF($I$1="f",K74,IF($I$1="i",L74)))</f>
        <v>Festkochende</v>
      </c>
      <c r="J74" s="31" t="s">
        <v>1034</v>
      </c>
      <c r="K74" s="31" t="s">
        <v>231</v>
      </c>
      <c r="L74" s="32" t="s">
        <v>232</v>
      </c>
    </row>
    <row r="75" spans="1:15" s="197" customFormat="1" x14ac:dyDescent="0.2">
      <c r="A75" s="150"/>
      <c r="B75" s="151" t="s">
        <v>77</v>
      </c>
      <c r="I75" s="28" t="str">
        <f>IF($I$1="d",J75,IF($I$1="f",K75,IF($I$1="i",L75)))</f>
        <v>Festkochende</v>
      </c>
      <c r="J75" s="31" t="s">
        <v>1034</v>
      </c>
      <c r="K75" s="31" t="s">
        <v>231</v>
      </c>
      <c r="L75" s="32" t="s">
        <v>232</v>
      </c>
    </row>
    <row r="76" spans="1:15" s="197" customFormat="1" x14ac:dyDescent="0.2">
      <c r="A76" s="150"/>
      <c r="B76" s="151" t="s">
        <v>78</v>
      </c>
      <c r="C76"/>
      <c r="D76"/>
      <c r="E76"/>
      <c r="F76"/>
      <c r="G76"/>
      <c r="H76"/>
      <c r="I76" s="28" t="str">
        <f t="shared" si="0"/>
        <v>Mehligkochende</v>
      </c>
      <c r="J76" s="31" t="s">
        <v>227</v>
      </c>
      <c r="K76" s="31" t="s">
        <v>230</v>
      </c>
      <c r="L76" s="32" t="s">
        <v>233</v>
      </c>
    </row>
    <row r="77" spans="1:15" x14ac:dyDescent="0.2">
      <c r="A77" s="150"/>
      <c r="B77" s="151" t="s">
        <v>80</v>
      </c>
      <c r="I77" s="28" t="str">
        <f t="shared" si="0"/>
        <v>Raclette</v>
      </c>
      <c r="J77" s="31" t="s">
        <v>23</v>
      </c>
      <c r="K77" s="31" t="s">
        <v>23</v>
      </c>
      <c r="L77" s="32" t="s">
        <v>23</v>
      </c>
    </row>
    <row r="78" spans="1:15" x14ac:dyDescent="0.2">
      <c r="A78" s="150"/>
      <c r="B78" s="151" t="s">
        <v>81</v>
      </c>
      <c r="I78" s="28" t="str">
        <f t="shared" si="0"/>
        <v xml:space="preserve">Hochtemperatur </v>
      </c>
      <c r="J78" s="31" t="s">
        <v>228</v>
      </c>
      <c r="K78" s="31" t="s">
        <v>229</v>
      </c>
      <c r="L78" s="32" t="s">
        <v>273</v>
      </c>
    </row>
    <row r="79" spans="1:15" x14ac:dyDescent="0.2">
      <c r="A79" s="150">
        <v>2005</v>
      </c>
      <c r="B79" s="151" t="s">
        <v>64</v>
      </c>
      <c r="H79" s="197"/>
      <c r="I79" s="28" t="str">
        <f t="shared" si="0"/>
        <v>Speisekartoffeln (frisch)</v>
      </c>
      <c r="J79" s="31" t="s">
        <v>819</v>
      </c>
      <c r="K79" s="31" t="s">
        <v>1049</v>
      </c>
      <c r="L79" s="32" t="s">
        <v>1035</v>
      </c>
    </row>
    <row r="80" spans="1:15" x14ac:dyDescent="0.2">
      <c r="A80" s="150"/>
      <c r="B80" s="151" t="s">
        <v>66</v>
      </c>
      <c r="H80" t="s">
        <v>25</v>
      </c>
      <c r="I80" s="28" t="str">
        <f t="shared" si="0"/>
        <v>Früchte</v>
      </c>
      <c r="J80" s="31" t="s">
        <v>25</v>
      </c>
      <c r="K80" s="31" t="s">
        <v>200</v>
      </c>
      <c r="L80" s="32" t="s">
        <v>237</v>
      </c>
    </row>
    <row r="81" spans="1:12" x14ac:dyDescent="0.2">
      <c r="A81" s="150"/>
      <c r="B81" s="151" t="s">
        <v>68</v>
      </c>
      <c r="I81" s="28" t="str">
        <f t="shared" si="0"/>
        <v>Äpfel, Gala, Klasse I</v>
      </c>
      <c r="J81" s="31" t="s">
        <v>26</v>
      </c>
      <c r="K81" s="31" t="s">
        <v>201</v>
      </c>
      <c r="L81" s="32" t="s">
        <v>162</v>
      </c>
    </row>
    <row r="82" spans="1:12" x14ac:dyDescent="0.2">
      <c r="A82" s="150"/>
      <c r="B82" s="151" t="s">
        <v>70</v>
      </c>
      <c r="I82" s="28" t="str">
        <f t="shared" si="0"/>
        <v>Bananen</v>
      </c>
      <c r="J82" s="31" t="s">
        <v>27</v>
      </c>
      <c r="K82" s="31" t="s">
        <v>202</v>
      </c>
      <c r="L82" s="32" t="s">
        <v>163</v>
      </c>
    </row>
    <row r="83" spans="1:12" x14ac:dyDescent="0.2">
      <c r="A83" s="150"/>
      <c r="B83" s="151" t="s">
        <v>71</v>
      </c>
      <c r="I83" s="28" t="str">
        <f t="shared" si="0"/>
        <v>Orangen</v>
      </c>
      <c r="J83" s="416" t="s">
        <v>28</v>
      </c>
      <c r="K83" s="416" t="s">
        <v>203</v>
      </c>
      <c r="L83" s="417" t="s">
        <v>164</v>
      </c>
    </row>
    <row r="84" spans="1:12" x14ac:dyDescent="0.2">
      <c r="A84" s="150"/>
      <c r="B84" s="151" t="s">
        <v>73</v>
      </c>
      <c r="I84" s="28" t="str">
        <f t="shared" si="0"/>
        <v>Kiwi</v>
      </c>
      <c r="J84" s="416" t="s">
        <v>29</v>
      </c>
      <c r="K84" s="416" t="s">
        <v>204</v>
      </c>
      <c r="L84" s="417" t="s">
        <v>29</v>
      </c>
    </row>
    <row r="85" spans="1:12" x14ac:dyDescent="0.2">
      <c r="A85" s="150"/>
      <c r="B85" s="151" t="s">
        <v>75</v>
      </c>
      <c r="D85" s="1"/>
      <c r="H85" t="s">
        <v>30</v>
      </c>
      <c r="I85" s="28" t="str">
        <f t="shared" si="0"/>
        <v>Gemüse</v>
      </c>
      <c r="J85" s="418" t="s">
        <v>30</v>
      </c>
      <c r="K85" s="418" t="s">
        <v>205</v>
      </c>
      <c r="L85" s="419" t="s">
        <v>238</v>
      </c>
    </row>
    <row r="86" spans="1:12" x14ac:dyDescent="0.2">
      <c r="A86" s="150"/>
      <c r="B86" s="151" t="s">
        <v>76</v>
      </c>
      <c r="D86" s="1"/>
      <c r="I86" s="28" t="str">
        <f t="shared" si="0"/>
        <v>Karotten</v>
      </c>
      <c r="J86" s="420" t="s">
        <v>31</v>
      </c>
      <c r="K86" s="420" t="s">
        <v>206</v>
      </c>
      <c r="L86" s="421" t="s">
        <v>165</v>
      </c>
    </row>
    <row r="87" spans="1:12" x14ac:dyDescent="0.2">
      <c r="A87" s="150"/>
      <c r="B87" s="151" t="s">
        <v>77</v>
      </c>
      <c r="I87" s="28" t="str">
        <f t="shared" si="0"/>
        <v>Tomaten rund</v>
      </c>
      <c r="J87" s="31" t="s">
        <v>137</v>
      </c>
      <c r="K87" s="31" t="s">
        <v>911</v>
      </c>
      <c r="L87" s="32" t="s">
        <v>166</v>
      </c>
    </row>
    <row r="88" spans="1:12" x14ac:dyDescent="0.2">
      <c r="A88" s="150"/>
      <c r="B88" s="151" t="s">
        <v>78</v>
      </c>
      <c r="I88" s="28" t="str">
        <f t="shared" si="0"/>
        <v>Tomaten Rispe</v>
      </c>
      <c r="J88" s="31" t="s">
        <v>32</v>
      </c>
      <c r="K88" s="31" t="s">
        <v>207</v>
      </c>
      <c r="L88" s="32" t="s">
        <v>508</v>
      </c>
    </row>
    <row r="89" spans="1:12" x14ac:dyDescent="0.2">
      <c r="A89" s="150"/>
      <c r="B89" s="151" t="s">
        <v>80</v>
      </c>
      <c r="I89" s="28" t="str">
        <f t="shared" si="0"/>
        <v>Salatgurke</v>
      </c>
      <c r="J89" s="31" t="s">
        <v>33</v>
      </c>
      <c r="K89" s="31" t="s">
        <v>208</v>
      </c>
      <c r="L89" s="32" t="s">
        <v>167</v>
      </c>
    </row>
    <row r="90" spans="1:12" x14ac:dyDescent="0.2">
      <c r="A90" s="150"/>
      <c r="B90" s="151" t="s">
        <v>81</v>
      </c>
      <c r="I90" s="28" t="str">
        <f t="shared" si="0"/>
        <v>Zucchetti</v>
      </c>
      <c r="J90" s="31" t="s">
        <v>34</v>
      </c>
      <c r="K90" s="31" t="s">
        <v>209</v>
      </c>
      <c r="L90" s="32" t="s">
        <v>168</v>
      </c>
    </row>
    <row r="91" spans="1:12" x14ac:dyDescent="0.2">
      <c r="A91" s="150">
        <v>2006</v>
      </c>
      <c r="B91" s="151" t="s">
        <v>64</v>
      </c>
      <c r="I91" s="28" t="str">
        <f t="shared" si="0"/>
        <v>Eisbergsalat</v>
      </c>
      <c r="J91" s="31" t="s">
        <v>35</v>
      </c>
      <c r="K91" s="31" t="s">
        <v>210</v>
      </c>
      <c r="L91" s="32" t="s">
        <v>274</v>
      </c>
    </row>
    <row r="92" spans="1:12" x14ac:dyDescent="0.2">
      <c r="A92" s="150"/>
      <c r="B92" s="151" t="s">
        <v>66</v>
      </c>
      <c r="I92" s="28" t="str">
        <f t="shared" si="0"/>
        <v>Zwiebeln (gelb)</v>
      </c>
      <c r="J92" s="31" t="s">
        <v>36</v>
      </c>
      <c r="K92" s="31" t="s">
        <v>211</v>
      </c>
      <c r="L92" s="32" t="s">
        <v>169</v>
      </c>
    </row>
    <row r="93" spans="1:12" x14ac:dyDescent="0.2">
      <c r="A93" s="150"/>
      <c r="B93" s="151" t="s">
        <v>68</v>
      </c>
      <c r="I93" s="28" t="str">
        <f t="shared" si="0"/>
        <v>Blumenkohl</v>
      </c>
      <c r="J93" s="31" t="s">
        <v>37</v>
      </c>
      <c r="K93" s="31" t="s">
        <v>212</v>
      </c>
      <c r="L93" s="32" t="s">
        <v>170</v>
      </c>
    </row>
    <row r="94" spans="1:12" x14ac:dyDescent="0.2">
      <c r="A94" s="150"/>
      <c r="B94" s="151" t="s">
        <v>70</v>
      </c>
      <c r="I94" s="28" t="str">
        <f t="shared" si="0"/>
        <v>Fenchel</v>
      </c>
      <c r="J94" s="31" t="s">
        <v>38</v>
      </c>
      <c r="K94" s="31" t="s">
        <v>213</v>
      </c>
      <c r="L94" s="32" t="s">
        <v>171</v>
      </c>
    </row>
    <row r="95" spans="1:12" x14ac:dyDescent="0.2">
      <c r="A95" s="150"/>
      <c r="B95" s="151" t="s">
        <v>71</v>
      </c>
      <c r="I95" s="28" t="str">
        <f t="shared" si="0"/>
        <v>Broccoli</v>
      </c>
      <c r="J95" s="31" t="s">
        <v>39</v>
      </c>
      <c r="K95" s="31" t="s">
        <v>214</v>
      </c>
      <c r="L95" s="32" t="s">
        <v>39</v>
      </c>
    </row>
    <row r="96" spans="1:12" x14ac:dyDescent="0.2">
      <c r="A96" s="150"/>
      <c r="B96" s="151" t="s">
        <v>73</v>
      </c>
      <c r="I96" s="28" t="str">
        <f t="shared" si="0"/>
        <v>Kopfsalat</v>
      </c>
      <c r="J96" s="31" t="s">
        <v>40</v>
      </c>
      <c r="K96" s="31" t="s">
        <v>215</v>
      </c>
      <c r="L96" s="32" t="s">
        <v>172</v>
      </c>
    </row>
    <row r="97" spans="1:12" x14ac:dyDescent="0.2">
      <c r="A97" s="150"/>
      <c r="B97" s="151" t="s">
        <v>75</v>
      </c>
      <c r="F97" s="43"/>
      <c r="I97" s="28" t="str">
        <f t="shared" si="0"/>
        <v>Lauch grün</v>
      </c>
      <c r="J97" s="416" t="s">
        <v>41</v>
      </c>
      <c r="K97" s="416" t="s">
        <v>216</v>
      </c>
      <c r="L97" s="417" t="s">
        <v>173</v>
      </c>
    </row>
    <row r="98" spans="1:12" x14ac:dyDescent="0.2">
      <c r="A98" s="150"/>
      <c r="B98" s="151" t="s">
        <v>76</v>
      </c>
      <c r="F98" s="43"/>
      <c r="I98" s="28" t="str">
        <f t="shared" si="0"/>
        <v>Champignons</v>
      </c>
      <c r="J98" s="31" t="s">
        <v>42</v>
      </c>
      <c r="K98" s="40" t="s">
        <v>217</v>
      </c>
      <c r="L98" s="37" t="s">
        <v>174</v>
      </c>
    </row>
    <row r="99" spans="1:12" x14ac:dyDescent="0.2">
      <c r="A99" s="150"/>
      <c r="B99" s="151" t="s">
        <v>77</v>
      </c>
      <c r="I99" s="28" t="str">
        <f t="shared" si="0"/>
        <v>Randen gedämpft</v>
      </c>
      <c r="J99" s="31" t="s">
        <v>43</v>
      </c>
      <c r="K99" s="40" t="s">
        <v>218</v>
      </c>
      <c r="L99" s="37" t="s">
        <v>175</v>
      </c>
    </row>
    <row r="100" spans="1:12" x14ac:dyDescent="0.2">
      <c r="A100" s="150"/>
      <c r="B100" s="151" t="s">
        <v>78</v>
      </c>
      <c r="I100" s="28" t="str">
        <f t="shared" si="0"/>
        <v>Knollensellerie</v>
      </c>
      <c r="J100" s="31" t="s">
        <v>44</v>
      </c>
      <c r="K100" s="40" t="s">
        <v>219</v>
      </c>
      <c r="L100" s="37" t="s">
        <v>176</v>
      </c>
    </row>
    <row r="101" spans="1:12" x14ac:dyDescent="0.2">
      <c r="A101" s="150"/>
      <c r="B101" s="151" t="s">
        <v>80</v>
      </c>
      <c r="I101" s="28" t="str">
        <f t="shared" si="0"/>
        <v>Krautstiel</v>
      </c>
      <c r="J101" s="31" t="s">
        <v>45</v>
      </c>
      <c r="K101" s="40" t="s">
        <v>220</v>
      </c>
      <c r="L101" s="37" t="s">
        <v>177</v>
      </c>
    </row>
    <row r="102" spans="1:12" x14ac:dyDescent="0.2">
      <c r="A102" s="150"/>
      <c r="B102" s="151" t="s">
        <v>81</v>
      </c>
      <c r="I102" s="28" t="str">
        <f t="shared" si="0"/>
        <v>Aubergine</v>
      </c>
      <c r="J102" s="31" t="s">
        <v>46</v>
      </c>
      <c r="K102" s="40" t="s">
        <v>221</v>
      </c>
      <c r="L102" s="37" t="s">
        <v>178</v>
      </c>
    </row>
    <row r="103" spans="1:12" x14ac:dyDescent="0.2">
      <c r="A103" s="150">
        <v>2007</v>
      </c>
      <c r="B103" s="151" t="s">
        <v>64</v>
      </c>
      <c r="I103" s="28" t="str">
        <f t="shared" si="0"/>
        <v>Nüsslisalat</v>
      </c>
      <c r="J103" s="31" t="s">
        <v>47</v>
      </c>
      <c r="K103" s="40" t="s">
        <v>222</v>
      </c>
      <c r="L103" s="37" t="s">
        <v>179</v>
      </c>
    </row>
    <row r="104" spans="1:12" x14ac:dyDescent="0.2">
      <c r="A104" s="150"/>
      <c r="B104" s="151" t="s">
        <v>66</v>
      </c>
      <c r="I104" s="28" t="str">
        <f t="shared" si="0"/>
        <v>Mehl</v>
      </c>
      <c r="J104" s="128" t="s">
        <v>116</v>
      </c>
      <c r="K104" s="367" t="s">
        <v>240</v>
      </c>
      <c r="L104" s="368" t="s">
        <v>239</v>
      </c>
    </row>
    <row r="105" spans="1:12" x14ac:dyDescent="0.2">
      <c r="A105" s="150"/>
      <c r="B105" s="151" t="s">
        <v>68</v>
      </c>
      <c r="I105" s="28" t="str">
        <f t="shared" si="0"/>
        <v>Weissmehl</v>
      </c>
      <c r="J105" s="31" t="s">
        <v>115</v>
      </c>
      <c r="K105" s="40" t="s">
        <v>223</v>
      </c>
      <c r="L105" s="37" t="s">
        <v>180</v>
      </c>
    </row>
    <row r="106" spans="1:12" x14ac:dyDescent="0.2">
      <c r="A106" s="150"/>
      <c r="B106" s="151" t="s">
        <v>70</v>
      </c>
      <c r="I106" s="28" t="str">
        <f t="shared" si="0"/>
        <v>Produkte nicht BIO</v>
      </c>
      <c r="J106" s="31" t="s">
        <v>53</v>
      </c>
      <c r="K106" s="40" t="s">
        <v>313</v>
      </c>
      <c r="L106" s="37" t="s">
        <v>275</v>
      </c>
    </row>
    <row r="107" spans="1:12" x14ac:dyDescent="0.2">
      <c r="A107" s="150"/>
      <c r="B107" s="151" t="s">
        <v>71</v>
      </c>
      <c r="H107" t="s">
        <v>143</v>
      </c>
      <c r="I107" s="28" t="str">
        <f t="shared" si="0"/>
        <v>Produkte BIO</v>
      </c>
      <c r="J107" s="31" t="s">
        <v>52</v>
      </c>
      <c r="K107" s="40" t="s">
        <v>314</v>
      </c>
      <c r="L107" s="37" t="s">
        <v>276</v>
      </c>
    </row>
    <row r="108" spans="1:12" x14ac:dyDescent="0.2">
      <c r="A108" s="150"/>
      <c r="B108" s="151" t="s">
        <v>73</v>
      </c>
      <c r="I108" s="28" t="str">
        <f t="shared" si="0"/>
        <v>Segment:</v>
      </c>
      <c r="J108" s="31" t="s">
        <v>48</v>
      </c>
      <c r="K108" s="40" t="s">
        <v>48</v>
      </c>
      <c r="L108" s="37" t="s">
        <v>277</v>
      </c>
    </row>
    <row r="109" spans="1:12" x14ac:dyDescent="0.2">
      <c r="A109" s="150"/>
      <c r="B109" s="151" t="s">
        <v>75</v>
      </c>
      <c r="I109" s="28" t="str">
        <f t="shared" si="0"/>
        <v>Produkt:</v>
      </c>
      <c r="J109" s="31" t="s">
        <v>49</v>
      </c>
      <c r="K109" s="40" t="s">
        <v>315</v>
      </c>
      <c r="L109" s="37" t="s">
        <v>278</v>
      </c>
    </row>
    <row r="110" spans="1:12" x14ac:dyDescent="0.2">
      <c r="A110" s="150"/>
      <c r="B110" s="151" t="s">
        <v>76</v>
      </c>
      <c r="I110" s="28" t="str">
        <f t="shared" si="0"/>
        <v>Daten verfügbar seit:</v>
      </c>
      <c r="J110" s="31" t="s">
        <v>50</v>
      </c>
      <c r="K110" s="40" t="s">
        <v>316</v>
      </c>
      <c r="L110" s="37" t="s">
        <v>279</v>
      </c>
    </row>
    <row r="111" spans="1:12" x14ac:dyDescent="0.2">
      <c r="A111" s="150"/>
      <c r="B111" s="151" t="s">
        <v>77</v>
      </c>
      <c r="I111" s="28" t="str">
        <f t="shared" si="0"/>
        <v>Monatsverbrauch des Referenzhaushalts:</v>
      </c>
      <c r="J111" s="31" t="s">
        <v>54</v>
      </c>
      <c r="K111" s="40" t="s">
        <v>317</v>
      </c>
      <c r="L111" s="37" t="s">
        <v>280</v>
      </c>
    </row>
    <row r="112" spans="1:12" x14ac:dyDescent="0.2">
      <c r="A112" s="150"/>
      <c r="B112" s="151" t="s">
        <v>78</v>
      </c>
      <c r="I112" s="28" t="str">
        <f t="shared" si="0"/>
        <v>Einheit der Produktpreise:</v>
      </c>
      <c r="J112" s="31" t="s">
        <v>51</v>
      </c>
      <c r="K112" s="40" t="s">
        <v>318</v>
      </c>
      <c r="L112" s="37" t="s">
        <v>281</v>
      </c>
    </row>
    <row r="113" spans="1:12" x14ac:dyDescent="0.2">
      <c r="A113" s="150"/>
      <c r="B113" s="151" t="s">
        <v>80</v>
      </c>
      <c r="I113" s="28" t="str">
        <f t="shared" si="0"/>
        <v>Differenz</v>
      </c>
      <c r="J113" s="31" t="s">
        <v>110</v>
      </c>
      <c r="K113" s="40" t="s">
        <v>319</v>
      </c>
      <c r="L113" s="37" t="s">
        <v>282</v>
      </c>
    </row>
    <row r="114" spans="1:12" x14ac:dyDescent="0.2">
      <c r="A114" s="150"/>
      <c r="B114" s="151" t="s">
        <v>81</v>
      </c>
      <c r="H114" s="197" t="s">
        <v>141</v>
      </c>
      <c r="I114" s="28" t="str">
        <f>IF($I$1="d",J114,IF($I$1="f",K114,IF($I$1="i",L114)))</f>
        <v>Einheit</v>
      </c>
      <c r="J114" s="40" t="s">
        <v>132</v>
      </c>
      <c r="K114" s="40" t="s">
        <v>320</v>
      </c>
      <c r="L114" s="37" t="s">
        <v>283</v>
      </c>
    </row>
    <row r="115" spans="1:12" x14ac:dyDescent="0.2">
      <c r="A115" s="150">
        <v>2008</v>
      </c>
      <c r="B115" s="151" t="s">
        <v>64</v>
      </c>
      <c r="I115" s="28" t="str">
        <f>IF($I$1="d",J115,IF($I$1="f",K115,IF($I$1="i",L115)))</f>
        <v>Gewichtung</v>
      </c>
      <c r="J115" s="40" t="s">
        <v>131</v>
      </c>
      <c r="K115" s="40" t="s">
        <v>321</v>
      </c>
      <c r="L115" s="37" t="s">
        <v>284</v>
      </c>
    </row>
    <row r="116" spans="1:12" x14ac:dyDescent="0.2">
      <c r="A116" s="150"/>
      <c r="B116" s="151" t="s">
        <v>66</v>
      </c>
      <c r="I116" s="28" t="str">
        <f>IF($I$1="d",J116,IF($I$1="f",K116,IF($I$1="i",L116)))</f>
        <v>CHF</v>
      </c>
      <c r="J116" s="40" t="s">
        <v>483</v>
      </c>
      <c r="K116" s="40" t="s">
        <v>483</v>
      </c>
      <c r="L116" s="37" t="s">
        <v>483</v>
      </c>
    </row>
    <row r="117" spans="1:12" x14ac:dyDescent="0.2">
      <c r="A117" s="150"/>
      <c r="B117" s="151" t="s">
        <v>68</v>
      </c>
      <c r="I117" s="28" t="str">
        <f t="shared" si="0"/>
        <v>Stk.</v>
      </c>
      <c r="J117" s="31" t="s">
        <v>136</v>
      </c>
      <c r="K117" s="369" t="s">
        <v>912</v>
      </c>
      <c r="L117" s="369" t="s">
        <v>913</v>
      </c>
    </row>
    <row r="118" spans="1:12" x14ac:dyDescent="0.2">
      <c r="A118" s="150"/>
      <c r="B118" s="151" t="s">
        <v>70</v>
      </c>
      <c r="I118" s="28" t="str">
        <f t="shared" si="0"/>
        <v>CHF/Liter</v>
      </c>
      <c r="J118" s="31" t="s">
        <v>491</v>
      </c>
      <c r="K118" s="40" t="s">
        <v>988</v>
      </c>
      <c r="L118" s="37" t="s">
        <v>991</v>
      </c>
    </row>
    <row r="119" spans="1:12" x14ac:dyDescent="0.2">
      <c r="A119" s="150"/>
      <c r="B119" s="151" t="s">
        <v>71</v>
      </c>
      <c r="I119" s="28" t="str">
        <f>IF($I$1="d",J119,IF($I$1="f",K119,IF($I$1="i",L119)))</f>
        <v>CHF/kg</v>
      </c>
      <c r="J119" s="375" t="s">
        <v>492</v>
      </c>
      <c r="K119" s="369" t="s">
        <v>492</v>
      </c>
      <c r="L119" s="369" t="s">
        <v>1303</v>
      </c>
    </row>
    <row r="120" spans="1:12" x14ac:dyDescent="0.2">
      <c r="A120" s="150"/>
      <c r="B120" s="151" t="s">
        <v>73</v>
      </c>
      <c r="H120" s="197"/>
      <c r="I120" s="28" t="str">
        <f>IF($I$1="d",J120,IF($I$1="f",K120,IF($I$1="i",L120)))</f>
        <v>CHF/100kg</v>
      </c>
      <c r="J120" s="40" t="s">
        <v>1087</v>
      </c>
      <c r="K120" s="40" t="s">
        <v>1087</v>
      </c>
      <c r="L120" s="40" t="s">
        <v>1087</v>
      </c>
    </row>
    <row r="121" spans="1:12" s="197" customFormat="1" x14ac:dyDescent="0.2">
      <c r="A121" s="150"/>
      <c r="B121" s="151" t="s">
        <v>75</v>
      </c>
      <c r="C121"/>
      <c r="D121"/>
      <c r="E121"/>
      <c r="F121"/>
      <c r="G121"/>
      <c r="H121"/>
      <c r="I121" s="28" t="str">
        <f t="shared" si="0"/>
        <v>CHF/100g</v>
      </c>
      <c r="J121" s="40" t="s">
        <v>493</v>
      </c>
      <c r="K121" s="40" t="s">
        <v>493</v>
      </c>
      <c r="L121" s="37" t="s">
        <v>493</v>
      </c>
    </row>
    <row r="122" spans="1:12" x14ac:dyDescent="0.2">
      <c r="A122" s="150"/>
      <c r="B122" s="151" t="s">
        <v>76</v>
      </c>
      <c r="I122" s="28" t="str">
        <f t="shared" si="0"/>
        <v>CHF/Ei</v>
      </c>
      <c r="J122" s="40" t="s">
        <v>494</v>
      </c>
      <c r="K122" s="40" t="s">
        <v>989</v>
      </c>
      <c r="L122" s="37" t="s">
        <v>992</v>
      </c>
    </row>
    <row r="123" spans="1:12" x14ac:dyDescent="0.2">
      <c r="A123" s="150"/>
      <c r="B123" s="151" t="s">
        <v>77</v>
      </c>
      <c r="I123" s="28" t="str">
        <f t="shared" si="0"/>
        <v>CHF/Stück</v>
      </c>
      <c r="J123" s="40" t="s">
        <v>490</v>
      </c>
      <c r="K123" s="40" t="s">
        <v>990</v>
      </c>
      <c r="L123" s="37" t="s">
        <v>993</v>
      </c>
    </row>
    <row r="124" spans="1:12" x14ac:dyDescent="0.2">
      <c r="A124" s="150"/>
      <c r="B124" s="151" t="s">
        <v>78</v>
      </c>
      <c r="H124" s="197"/>
      <c r="I124" s="28" t="str">
        <f t="shared" si="0"/>
        <v>Rp./kg</v>
      </c>
      <c r="J124" s="40" t="s">
        <v>495</v>
      </c>
      <c r="K124" s="369" t="s">
        <v>829</v>
      </c>
      <c r="L124" s="369" t="s">
        <v>829</v>
      </c>
    </row>
    <row r="125" spans="1:12" x14ac:dyDescent="0.2">
      <c r="A125" s="150"/>
      <c r="B125" s="151" t="s">
        <v>80</v>
      </c>
      <c r="H125" s="197"/>
      <c r="I125" s="28" t="str">
        <f t="shared" si="0"/>
        <v>CHF/Bund</v>
      </c>
      <c r="J125" s="40" t="s">
        <v>820</v>
      </c>
      <c r="K125" s="369" t="s">
        <v>1050</v>
      </c>
      <c r="L125" s="37" t="s">
        <v>1036</v>
      </c>
    </row>
    <row r="126" spans="1:12" x14ac:dyDescent="0.2">
      <c r="A126" s="150"/>
      <c r="B126" s="151" t="s">
        <v>81</v>
      </c>
      <c r="I126" s="28" t="str">
        <f t="shared" si="0"/>
        <v>t</v>
      </c>
      <c r="J126" s="40" t="s">
        <v>484</v>
      </c>
      <c r="K126" s="369" t="s">
        <v>484</v>
      </c>
      <c r="L126" s="369" t="s">
        <v>484</v>
      </c>
    </row>
    <row r="127" spans="1:12" x14ac:dyDescent="0.2">
      <c r="A127" s="150">
        <v>2009</v>
      </c>
      <c r="B127" s="151" t="s">
        <v>64</v>
      </c>
      <c r="H127" s="197"/>
      <c r="I127" s="28" t="str">
        <f t="shared" si="0"/>
        <v>Tonnen</v>
      </c>
      <c r="J127" s="40" t="s">
        <v>453</v>
      </c>
      <c r="K127" s="369" t="s">
        <v>1013</v>
      </c>
      <c r="L127" s="369" t="s">
        <v>1014</v>
      </c>
    </row>
    <row r="128" spans="1:12" x14ac:dyDescent="0.2">
      <c r="A128" s="150"/>
      <c r="B128" s="151" t="s">
        <v>66</v>
      </c>
      <c r="H128" s="197"/>
      <c r="I128" s="28" t="str">
        <f>IF($I$1="d",J128,IF($I$1="f",K128,IF($I$1="i",L128)))</f>
        <v>kg</v>
      </c>
      <c r="J128" s="375" t="s">
        <v>24</v>
      </c>
      <c r="K128" s="369" t="s">
        <v>24</v>
      </c>
      <c r="L128" s="37" t="s">
        <v>24</v>
      </c>
    </row>
    <row r="129" spans="1:12" x14ac:dyDescent="0.2">
      <c r="A129" s="150"/>
      <c r="B129" s="151" t="s">
        <v>68</v>
      </c>
      <c r="I129" s="28" t="str">
        <f>IF($I$1="d",J129,IF($I$1="f",K129,IF($I$1="i",L129)))</f>
        <v>g</v>
      </c>
      <c r="J129" s="40" t="s">
        <v>135</v>
      </c>
      <c r="K129" s="369" t="s">
        <v>135</v>
      </c>
      <c r="L129" s="37" t="s">
        <v>135</v>
      </c>
    </row>
    <row r="130" spans="1:12" x14ac:dyDescent="0.2">
      <c r="A130" s="150"/>
      <c r="B130" s="151" t="s">
        <v>70</v>
      </c>
      <c r="H130" s="197"/>
      <c r="I130" s="28" t="str">
        <f t="shared" ref="I130:I132" si="10">IF($I$1="d",J130,IF($I$1="f",K130,IF($I$1="i",L130)))</f>
        <v>1000 Liter</v>
      </c>
      <c r="J130" s="40" t="s">
        <v>758</v>
      </c>
      <c r="K130" s="369" t="s">
        <v>830</v>
      </c>
      <c r="L130" s="369" t="s">
        <v>914</v>
      </c>
    </row>
    <row r="131" spans="1:12" s="197" customFormat="1" x14ac:dyDescent="0.2">
      <c r="A131" s="150"/>
      <c r="B131" s="151"/>
      <c r="I131" s="28" t="str">
        <f t="shared" si="10"/>
        <v>Stück</v>
      </c>
      <c r="J131" s="40" t="s">
        <v>1332</v>
      </c>
      <c r="K131" s="369" t="s">
        <v>1333</v>
      </c>
      <c r="L131" s="369" t="s">
        <v>1334</v>
      </c>
    </row>
    <row r="132" spans="1:12" x14ac:dyDescent="0.2">
      <c r="A132" s="150"/>
      <c r="B132" s="151" t="s">
        <v>71</v>
      </c>
      <c r="H132" s="197" t="s">
        <v>144</v>
      </c>
      <c r="I132" s="28" t="str">
        <f t="shared" si="10"/>
        <v>Vorjahr</v>
      </c>
      <c r="J132" s="40" t="s">
        <v>82</v>
      </c>
      <c r="K132" s="40" t="s">
        <v>83</v>
      </c>
      <c r="L132" s="37" t="s">
        <v>84</v>
      </c>
    </row>
    <row r="133" spans="1:12" x14ac:dyDescent="0.2">
      <c r="A133" s="150"/>
      <c r="B133" s="151" t="s">
        <v>73</v>
      </c>
      <c r="I133" s="28" t="str">
        <f t="shared" si="0"/>
        <v>Vormonat</v>
      </c>
      <c r="J133" s="40" t="s">
        <v>85</v>
      </c>
      <c r="K133" s="40" t="s">
        <v>86</v>
      </c>
      <c r="L133" s="37" t="s">
        <v>87</v>
      </c>
    </row>
    <row r="134" spans="1:12" x14ac:dyDescent="0.2">
      <c r="A134" s="150"/>
      <c r="B134" s="151" t="s">
        <v>75</v>
      </c>
      <c r="I134" s="28" t="str">
        <f t="shared" si="0"/>
        <v>von</v>
      </c>
      <c r="J134" s="41" t="s">
        <v>88</v>
      </c>
      <c r="K134" s="41" t="s">
        <v>89</v>
      </c>
      <c r="L134" s="393" t="s">
        <v>90</v>
      </c>
    </row>
    <row r="135" spans="1:12" x14ac:dyDescent="0.2">
      <c r="A135" s="150"/>
      <c r="B135" s="151" t="s">
        <v>76</v>
      </c>
      <c r="I135" s="28" t="str">
        <f t="shared" si="0"/>
        <v>bis</v>
      </c>
      <c r="J135" s="41" t="s">
        <v>91</v>
      </c>
      <c r="K135" s="41" t="s">
        <v>92</v>
      </c>
      <c r="L135" s="393" t="s">
        <v>93</v>
      </c>
    </row>
    <row r="136" spans="1:12" x14ac:dyDescent="0.2">
      <c r="A136" s="150"/>
      <c r="B136" s="151" t="s">
        <v>77</v>
      </c>
      <c r="I136" s="28" t="str">
        <f t="shared" si="0"/>
        <v>Periode</v>
      </c>
      <c r="J136" s="41" t="s">
        <v>94</v>
      </c>
      <c r="K136" s="41" t="s">
        <v>95</v>
      </c>
      <c r="L136" s="393" t="s">
        <v>96</v>
      </c>
    </row>
    <row r="137" spans="1:12" x14ac:dyDescent="0.2">
      <c r="A137" s="150"/>
      <c r="B137" s="151" t="s">
        <v>78</v>
      </c>
      <c r="I137" s="28" t="str">
        <f t="shared" si="0"/>
        <v>%-∆ Vorjahr</v>
      </c>
      <c r="J137" s="40" t="s">
        <v>56</v>
      </c>
      <c r="K137" s="40" t="s">
        <v>97</v>
      </c>
      <c r="L137" s="37" t="s">
        <v>98</v>
      </c>
    </row>
    <row r="138" spans="1:12" x14ac:dyDescent="0.2">
      <c r="A138" s="150"/>
      <c r="B138" s="151" t="s">
        <v>81</v>
      </c>
      <c r="I138" s="28" t="str">
        <f t="shared" si="0"/>
        <v>%-∆ VM</v>
      </c>
      <c r="J138" s="40" t="s">
        <v>57</v>
      </c>
      <c r="K138" s="40" t="s">
        <v>99</v>
      </c>
      <c r="L138" s="37" t="s">
        <v>99</v>
      </c>
    </row>
    <row r="139" spans="1:12" s="197" customFormat="1" x14ac:dyDescent="0.2">
      <c r="A139" s="150">
        <v>2010</v>
      </c>
      <c r="B139" s="151" t="s">
        <v>64</v>
      </c>
      <c r="C139"/>
      <c r="D139"/>
      <c r="E139"/>
      <c r="F139"/>
      <c r="G139"/>
      <c r="H139"/>
      <c r="I139" s="28" t="str">
        <f t="shared" si="0"/>
        <v>%-∆ VP</v>
      </c>
      <c r="J139" s="41" t="s">
        <v>100</v>
      </c>
      <c r="K139" s="41" t="s">
        <v>101</v>
      </c>
      <c r="L139" s="393" t="s">
        <v>101</v>
      </c>
    </row>
    <row r="140" spans="1:12" x14ac:dyDescent="0.2">
      <c r="A140" s="150"/>
      <c r="B140" s="151" t="s">
        <v>66</v>
      </c>
      <c r="I140" s="28" t="str">
        <f t="shared" si="0"/>
        <v>Vorvorjahr</v>
      </c>
      <c r="J140" s="40" t="s">
        <v>102</v>
      </c>
      <c r="K140" s="40" t="s">
        <v>103</v>
      </c>
      <c r="L140" s="37" t="s">
        <v>104</v>
      </c>
    </row>
    <row r="141" spans="1:12" x14ac:dyDescent="0.2">
      <c r="A141" s="150"/>
      <c r="B141" s="151" t="s">
        <v>68</v>
      </c>
      <c r="I141" s="28" t="str">
        <f t="shared" ref="I141:I143" si="11">IF($I$1="d",J141,IF($I$1="f",K141,IF($I$1="i",L141)))</f>
        <v>Quelle Themenbilder:</v>
      </c>
      <c r="J141" s="40" t="s">
        <v>105</v>
      </c>
      <c r="K141" s="41" t="s">
        <v>106</v>
      </c>
      <c r="L141" s="37" t="s">
        <v>285</v>
      </c>
    </row>
    <row r="142" spans="1:12" x14ac:dyDescent="0.2">
      <c r="A142" s="150"/>
      <c r="B142" s="151" t="s">
        <v>70</v>
      </c>
      <c r="H142" s="197"/>
      <c r="I142" s="28" t="str">
        <f t="shared" si="11"/>
        <v>Anzahl Wochen</v>
      </c>
      <c r="J142" s="40" t="s">
        <v>1018</v>
      </c>
      <c r="K142" s="41" t="s">
        <v>1066</v>
      </c>
      <c r="L142" s="40" t="s">
        <v>1077</v>
      </c>
    </row>
    <row r="143" spans="1:12" x14ac:dyDescent="0.2">
      <c r="A143" s="150"/>
      <c r="B143" s="151" t="s">
        <v>71</v>
      </c>
      <c r="H143" t="s">
        <v>145</v>
      </c>
      <c r="I143" s="28" t="str">
        <f t="shared" si="11"/>
        <v>Zu Haftung, Datenschutz, Copyright und Weiterem siehe:</v>
      </c>
      <c r="J143" s="40" t="s">
        <v>107</v>
      </c>
      <c r="K143" s="40" t="s">
        <v>108</v>
      </c>
      <c r="L143" s="37" t="s">
        <v>109</v>
      </c>
    </row>
    <row r="144" spans="1:12" x14ac:dyDescent="0.2">
      <c r="A144" s="150"/>
      <c r="B144" s="151" t="s">
        <v>73</v>
      </c>
      <c r="I144" s="28" t="str">
        <f>IF($I$1="d",J144,IF($I$1="f",K144,IF($I$1="i",L144)))</f>
        <v>Quelle: BLW, Fachbereich Marktanalysen; NielsenIQ Switzerland, Total Market Consumer/Retail Panel</v>
      </c>
      <c r="J144" s="394" t="s">
        <v>1310</v>
      </c>
      <c r="K144" s="394" t="s">
        <v>1311</v>
      </c>
      <c r="L144" s="437" t="s">
        <v>1312</v>
      </c>
    </row>
    <row r="145" spans="1:12" x14ac:dyDescent="0.2">
      <c r="A145" s="150"/>
      <c r="B145" s="151" t="s">
        <v>75</v>
      </c>
      <c r="I145" s="28" t="str">
        <f>IF($I$1="d",J145,IF($I$1="f",K145,IF($I$1="i",L145)))</f>
        <v>Quelle: BLW, Fachbereich Marktanalysen</v>
      </c>
      <c r="J145" s="46" t="s">
        <v>426</v>
      </c>
      <c r="K145" s="46" t="s">
        <v>431</v>
      </c>
      <c r="L145" s="146" t="s">
        <v>434</v>
      </c>
    </row>
    <row r="146" spans="1:12" x14ac:dyDescent="0.2">
      <c r="A146" s="150"/>
      <c r="B146" s="151" t="s">
        <v>76</v>
      </c>
      <c r="H146" s="197"/>
      <c r="I146" s="28" t="str">
        <f>IF($I$1="d",J146,IF($I$1="f",K146,IF($I$1="i",L146)))</f>
        <v>Quelle: NielsenIQ Switzerland, Total Market Consumer/Retail Panel</v>
      </c>
      <c r="J146" s="394" t="s">
        <v>1313</v>
      </c>
      <c r="K146" s="395" t="s">
        <v>1314</v>
      </c>
      <c r="L146" s="395" t="s">
        <v>1315</v>
      </c>
    </row>
    <row r="147" spans="1:12" x14ac:dyDescent="0.2">
      <c r="A147" s="150"/>
      <c r="B147" s="151" t="s">
        <v>77</v>
      </c>
      <c r="I147" s="28" t="str">
        <f>IF($I$1="d",J147,IF($I$1="f",K147,IF($I$1="i",L147)))</f>
        <v>Quelle: TSM Treuhand</v>
      </c>
      <c r="J147" s="394" t="s">
        <v>733</v>
      </c>
      <c r="K147" s="395" t="s">
        <v>831</v>
      </c>
      <c r="L147" s="395" t="s">
        <v>915</v>
      </c>
    </row>
    <row r="148" spans="1:12" x14ac:dyDescent="0.2">
      <c r="A148" s="150"/>
      <c r="B148" s="151" t="s">
        <v>78</v>
      </c>
      <c r="I148" s="28" t="str">
        <f t="shared" ref="I148:I151" si="12">IF($I$1="d",J148,IF($I$1="f",K148,IF($I$1="i",L148)))</f>
        <v xml:space="preserve">Für detaillierte Informationen zum Vergleich der Warenkörbe klicken Sie hier: </v>
      </c>
      <c r="J148" s="40" t="s">
        <v>248</v>
      </c>
      <c r="K148" s="40" t="s">
        <v>322</v>
      </c>
      <c r="L148" s="37" t="s">
        <v>286</v>
      </c>
    </row>
    <row r="149" spans="1:12" x14ac:dyDescent="0.2">
      <c r="A149" s="150"/>
      <c r="B149" s="151" t="s">
        <v>80</v>
      </c>
      <c r="I149" s="28" t="str">
        <f t="shared" si="12"/>
        <v>Warenkorb Bio / nicht-Bio</v>
      </c>
      <c r="J149" s="40" t="s">
        <v>249</v>
      </c>
      <c r="K149" s="40" t="s">
        <v>323</v>
      </c>
      <c r="L149" s="37" t="s">
        <v>287</v>
      </c>
    </row>
    <row r="150" spans="1:12" ht="25.5" x14ac:dyDescent="0.2">
      <c r="A150" s="150"/>
      <c r="B150" s="151" t="s">
        <v>81</v>
      </c>
      <c r="H150" t="s">
        <v>288</v>
      </c>
      <c r="I150" s="28" t="str">
        <f t="shared" si="12"/>
        <v>Publikationsrecht: Weiterverarbeitung und Publikation unter Quellenangabe "BLW, Fachbereich Marktanalysen" gestattet.</v>
      </c>
      <c r="J150" s="396" t="s">
        <v>427</v>
      </c>
      <c r="K150" s="396" t="s">
        <v>432</v>
      </c>
      <c r="L150" s="397" t="s">
        <v>435</v>
      </c>
    </row>
    <row r="151" spans="1:12" ht="25.5" x14ac:dyDescent="0.2">
      <c r="A151" s="150">
        <v>2011</v>
      </c>
      <c r="B151" s="151" t="s">
        <v>64</v>
      </c>
      <c r="I151" s="28" t="str">
        <f t="shared" si="12"/>
        <v>Publikationsrecht: Weiterverarbeitung und Publikation unter Quellenangabe "BLW, Fachbereich Marktanalysen; NielsenIQ Switzerland, Total Market Consumer/Retail Panel" gestattet.</v>
      </c>
      <c r="J151" s="361" t="s">
        <v>1316</v>
      </c>
      <c r="K151" s="361" t="s">
        <v>1317</v>
      </c>
      <c r="L151" s="397" t="s">
        <v>1318</v>
      </c>
    </row>
    <row r="152" spans="1:12" x14ac:dyDescent="0.2">
      <c r="A152" s="150"/>
      <c r="B152" s="151" t="s">
        <v>66</v>
      </c>
      <c r="I152" s="28" t="str">
        <f t="shared" ref="I152:I155" si="13">IF($I$1="d",J152,IF($I$1="f",K152,IF($I$1="i",L152)))</f>
        <v>Eidgenössisches Departement für  Wirtschaft, Bildung und Forschung WBF</v>
      </c>
      <c r="J152" s="40" t="s">
        <v>289</v>
      </c>
      <c r="K152" s="40" t="s">
        <v>290</v>
      </c>
      <c r="L152" s="37" t="s">
        <v>291</v>
      </c>
    </row>
    <row r="153" spans="1:12" x14ac:dyDescent="0.2">
      <c r="A153" s="150"/>
      <c r="B153" s="151" t="s">
        <v>68</v>
      </c>
      <c r="I153" s="28" t="str">
        <f t="shared" si="13"/>
        <v>Bundesamt für Landwirtschaft BLW</v>
      </c>
      <c r="J153" s="40" t="s">
        <v>292</v>
      </c>
      <c r="K153" s="40" t="s">
        <v>293</v>
      </c>
      <c r="L153" s="37" t="s">
        <v>294</v>
      </c>
    </row>
    <row r="154" spans="1:12" x14ac:dyDescent="0.2">
      <c r="A154" s="150"/>
      <c r="B154" s="151" t="s">
        <v>70</v>
      </c>
      <c r="I154" s="28" t="str">
        <f t="shared" si="13"/>
        <v>Fachbereich Marktanalysen</v>
      </c>
      <c r="J154" s="40" t="s">
        <v>428</v>
      </c>
      <c r="K154" s="40" t="s">
        <v>433</v>
      </c>
      <c r="L154" s="37" t="s">
        <v>436</v>
      </c>
    </row>
    <row r="155" spans="1:12" x14ac:dyDescent="0.2">
      <c r="A155" s="150"/>
      <c r="B155" s="151" t="s">
        <v>71</v>
      </c>
      <c r="H155" t="s">
        <v>328</v>
      </c>
      <c r="I155" s="28" t="str">
        <f t="shared" si="13"/>
        <v>Anleitung</v>
      </c>
      <c r="J155" s="40" t="s">
        <v>328</v>
      </c>
      <c r="K155" s="40" t="s">
        <v>397</v>
      </c>
      <c r="L155" s="37" t="s">
        <v>375</v>
      </c>
    </row>
    <row r="156" spans="1:12" x14ac:dyDescent="0.2">
      <c r="A156" s="150"/>
      <c r="B156" s="151" t="s">
        <v>73</v>
      </c>
      <c r="I156" s="28" t="str">
        <f t="shared" ref="I156:I180" si="14">IF($I$1="d",J156,IF($I$1="f",K156,IF($I$1="i",L156)))</f>
        <v>Tabelle und Graphen</v>
      </c>
      <c r="J156" s="40" t="s">
        <v>329</v>
      </c>
      <c r="K156" s="40" t="s">
        <v>398</v>
      </c>
      <c r="L156" s="37" t="s">
        <v>376</v>
      </c>
    </row>
    <row r="157" spans="1:12" ht="14.25" customHeight="1" x14ac:dyDescent="0.2">
      <c r="A157" s="150"/>
      <c r="B157" s="151" t="s">
        <v>75</v>
      </c>
      <c r="I157" s="28" t="str">
        <f t="shared" si="14"/>
        <v>Bio - Rohdaten</v>
      </c>
      <c r="J157" s="40" t="s">
        <v>330</v>
      </c>
      <c r="K157" s="40" t="s">
        <v>399</v>
      </c>
      <c r="L157" s="37" t="s">
        <v>377</v>
      </c>
    </row>
    <row r="158" spans="1:12" x14ac:dyDescent="0.2">
      <c r="A158" s="150"/>
      <c r="B158" s="151" t="s">
        <v>76</v>
      </c>
      <c r="I158" s="28" t="str">
        <f t="shared" si="14"/>
        <v>nicht Bio - Rohdaten</v>
      </c>
      <c r="J158" s="40" t="s">
        <v>331</v>
      </c>
      <c r="K158" s="40" t="s">
        <v>400</v>
      </c>
      <c r="L158" s="37" t="s">
        <v>378</v>
      </c>
    </row>
    <row r="159" spans="1:12" x14ac:dyDescent="0.2">
      <c r="A159" s="150"/>
      <c r="B159" s="151" t="s">
        <v>77</v>
      </c>
      <c r="I159" s="28" t="str">
        <f t="shared" si="14"/>
        <v>Differenz</v>
      </c>
      <c r="J159" s="40" t="s">
        <v>110</v>
      </c>
      <c r="K159" s="40" t="s">
        <v>319</v>
      </c>
      <c r="L159" s="37" t="s">
        <v>282</v>
      </c>
    </row>
    <row r="160" spans="1:12" x14ac:dyDescent="0.2">
      <c r="A160" s="150"/>
      <c r="B160" s="151" t="s">
        <v>78</v>
      </c>
      <c r="I160" s="28" t="str">
        <f t="shared" si="14"/>
        <v>Zurück zum Inhaltsverzeichnis</v>
      </c>
      <c r="J160" s="40" t="s">
        <v>366</v>
      </c>
      <c r="K160" s="40" t="s">
        <v>367</v>
      </c>
      <c r="L160" s="37" t="s">
        <v>368</v>
      </c>
    </row>
    <row r="161" spans="1:12" x14ac:dyDescent="0.2">
      <c r="A161" s="150"/>
      <c r="B161" s="151" t="s">
        <v>80</v>
      </c>
      <c r="I161" s="28" t="str">
        <f>IF($I$1="d",J161,IF($I$1="f",K161,IF($I$1="i",L161)))</f>
        <v>Bestellformular für Abonnemente:</v>
      </c>
      <c r="J161" s="375" t="s">
        <v>362</v>
      </c>
      <c r="K161" s="375" t="s">
        <v>363</v>
      </c>
      <c r="L161" s="37" t="s">
        <v>364</v>
      </c>
    </row>
    <row r="162" spans="1:12" x14ac:dyDescent="0.2">
      <c r="A162" s="150"/>
      <c r="B162" s="151" t="s">
        <v>81</v>
      </c>
      <c r="I162" s="28" t="str">
        <f t="shared" si="14"/>
        <v>Zu Haftung, Datenschutz, Copyright und Weiterem siehe:</v>
      </c>
      <c r="J162" s="40" t="s">
        <v>107</v>
      </c>
      <c r="K162" s="40" t="s">
        <v>108</v>
      </c>
      <c r="L162" s="37" t="s">
        <v>379</v>
      </c>
    </row>
    <row r="163" spans="1:12" x14ac:dyDescent="0.2">
      <c r="A163" s="150">
        <v>2012</v>
      </c>
      <c r="B163" s="151" t="s">
        <v>64</v>
      </c>
      <c r="I163" s="28" t="str">
        <f t="shared" si="14"/>
        <v>Inhaltsverzeichnis:</v>
      </c>
      <c r="J163" s="398" t="s">
        <v>338</v>
      </c>
      <c r="K163" s="398" t="s">
        <v>340</v>
      </c>
      <c r="L163" s="399" t="s">
        <v>339</v>
      </c>
    </row>
    <row r="164" spans="1:12" x14ac:dyDescent="0.2">
      <c r="A164" s="150"/>
      <c r="B164" s="151" t="s">
        <v>66</v>
      </c>
      <c r="I164" s="28" t="str">
        <f t="shared" si="14"/>
        <v>Inhaltsverzeichnis</v>
      </c>
      <c r="J164" s="40" t="s">
        <v>335</v>
      </c>
      <c r="K164" s="40" t="s">
        <v>336</v>
      </c>
      <c r="L164" s="37" t="s">
        <v>337</v>
      </c>
    </row>
    <row r="165" spans="1:12" x14ac:dyDescent="0.2">
      <c r="A165" s="150"/>
      <c r="B165" s="151" t="s">
        <v>68</v>
      </c>
      <c r="I165" s="28" t="str">
        <f t="shared" si="14"/>
        <v>Verknüpftes Inhaltsverzeichnis</v>
      </c>
      <c r="J165" s="40" t="s">
        <v>341</v>
      </c>
      <c r="K165" s="40" t="s">
        <v>401</v>
      </c>
      <c r="L165" s="37" t="s">
        <v>380</v>
      </c>
    </row>
    <row r="166" spans="1:12" x14ac:dyDescent="0.2">
      <c r="A166" s="150"/>
      <c r="B166" s="151" t="s">
        <v>70</v>
      </c>
      <c r="I166" s="28" t="str">
        <f t="shared" si="14"/>
        <v>Klicken Sie auf die jeweilige Zelle, um zum Arbeitsblatt mit den entsprechenden Informationen zu gelangen</v>
      </c>
      <c r="J166" s="40" t="s">
        <v>342</v>
      </c>
      <c r="K166" s="40" t="s">
        <v>402</v>
      </c>
      <c r="L166" s="37" t="s">
        <v>381</v>
      </c>
    </row>
    <row r="167" spans="1:12" x14ac:dyDescent="0.2">
      <c r="A167" s="150"/>
      <c r="B167" s="151" t="s">
        <v>71</v>
      </c>
      <c r="I167" s="28" t="str">
        <f t="shared" si="14"/>
        <v>Bestellformular im Internet</v>
      </c>
      <c r="J167" s="40" t="s">
        <v>343</v>
      </c>
      <c r="K167" s="40" t="s">
        <v>403</v>
      </c>
      <c r="L167" s="37" t="s">
        <v>382</v>
      </c>
    </row>
    <row r="168" spans="1:12" x14ac:dyDescent="0.2">
      <c r="A168" s="150"/>
      <c r="B168" s="151" t="s">
        <v>73</v>
      </c>
      <c r="I168" s="28" t="str">
        <f t="shared" si="14"/>
        <v>Klicken Sie auf die die gewünschte Sprache, in welcher Sie unsere Publikationen abbonnieren wollen</v>
      </c>
      <c r="J168" s="40" t="s">
        <v>344</v>
      </c>
      <c r="K168" s="40" t="s">
        <v>404</v>
      </c>
      <c r="L168" s="37" t="s">
        <v>383</v>
      </c>
    </row>
    <row r="169" spans="1:12" x14ac:dyDescent="0.2">
      <c r="A169" s="150"/>
      <c r="B169" s="151" t="s">
        <v>75</v>
      </c>
      <c r="I169" s="28" t="str">
        <f t="shared" si="14"/>
        <v>Sprachauswahl</v>
      </c>
      <c r="J169" s="40" t="s">
        <v>345</v>
      </c>
      <c r="K169" s="40" t="s">
        <v>405</v>
      </c>
      <c r="L169" s="37" t="s">
        <v>384</v>
      </c>
    </row>
    <row r="170" spans="1:12" x14ac:dyDescent="0.2">
      <c r="A170" s="150"/>
      <c r="B170" s="151" t="s">
        <v>76</v>
      </c>
      <c r="I170" s="28" t="str">
        <f t="shared" si="14"/>
        <v>Klicken Sie auf das Dreieckssymbol, um die gewünschte Sprache im Dokument zu wählen</v>
      </c>
      <c r="J170" s="40" t="s">
        <v>346</v>
      </c>
      <c r="K170" s="40" t="s">
        <v>406</v>
      </c>
      <c r="L170" s="37" t="s">
        <v>385</v>
      </c>
    </row>
    <row r="171" spans="1:12" x14ac:dyDescent="0.2">
      <c r="A171" s="150"/>
      <c r="B171" s="151" t="s">
        <v>77</v>
      </c>
      <c r="I171" s="28" t="str">
        <f t="shared" si="14"/>
        <v xml:space="preserve">Detailanzeige einzeln </v>
      </c>
      <c r="J171" s="40" t="s">
        <v>348</v>
      </c>
      <c r="K171" s="40" t="s">
        <v>407</v>
      </c>
      <c r="L171" s="37" t="s">
        <v>386</v>
      </c>
    </row>
    <row r="172" spans="1:12" x14ac:dyDescent="0.2">
      <c r="A172" s="150"/>
      <c r="B172" s="151" t="s">
        <v>78</v>
      </c>
      <c r="I172" s="28" t="str">
        <f t="shared" si="14"/>
        <v>Klicken Sie auf ein "+"-Feld, um die einzelnen Produkte einer Kategorie und Detailangaben zu einzublenden.</v>
      </c>
      <c r="J172" s="375" t="s">
        <v>347</v>
      </c>
      <c r="K172" s="375" t="s">
        <v>408</v>
      </c>
      <c r="L172" s="37" t="s">
        <v>387</v>
      </c>
    </row>
    <row r="173" spans="1:12" x14ac:dyDescent="0.2">
      <c r="A173" s="150"/>
      <c r="B173" s="151" t="s">
        <v>80</v>
      </c>
      <c r="I173" s="28" t="str">
        <f t="shared" si="14"/>
        <v>Detailanzeige Total</v>
      </c>
      <c r="J173" s="375" t="s">
        <v>349</v>
      </c>
      <c r="K173" s="375" t="s">
        <v>409</v>
      </c>
      <c r="L173" s="37" t="s">
        <v>388</v>
      </c>
    </row>
    <row r="174" spans="1:12" x14ac:dyDescent="0.2">
      <c r="A174" s="150"/>
      <c r="B174" s="151" t="s">
        <v>81</v>
      </c>
      <c r="I174" s="28" t="str">
        <f t="shared" si="14"/>
        <v>Klicken Sie auf das "2"-Feld, um alle Detailangaben einzublenden (Ausblenden mit dem "1"-Feld).</v>
      </c>
      <c r="J174" s="375" t="s">
        <v>350</v>
      </c>
      <c r="K174" s="375" t="s">
        <v>410</v>
      </c>
      <c r="L174" s="37" t="s">
        <v>389</v>
      </c>
    </row>
    <row r="175" spans="1:12" x14ac:dyDescent="0.2">
      <c r="A175" s="150">
        <v>2013</v>
      </c>
      <c r="B175" s="151" t="s">
        <v>64</v>
      </c>
      <c r="I175" s="28" t="str">
        <f t="shared" si="14"/>
        <v>Zurück zum Inhaltsverzeichnis</v>
      </c>
      <c r="J175" s="40" t="s">
        <v>366</v>
      </c>
      <c r="K175" s="375" t="s">
        <v>367</v>
      </c>
      <c r="L175" s="37" t="s">
        <v>368</v>
      </c>
    </row>
    <row r="176" spans="1:12" x14ac:dyDescent="0.2">
      <c r="A176" s="150"/>
      <c r="B176" s="151" t="s">
        <v>66</v>
      </c>
      <c r="I176" s="28" t="str">
        <f t="shared" si="14"/>
        <v>Klicken Sie auf das Feld, um zurück zum Inhaltsverzeichnis und zur Anleitung zu gelangen</v>
      </c>
      <c r="J176" s="375" t="s">
        <v>351</v>
      </c>
      <c r="K176" s="375" t="s">
        <v>411</v>
      </c>
      <c r="L176" s="37" t="s">
        <v>390</v>
      </c>
    </row>
    <row r="177" spans="1:15" x14ac:dyDescent="0.2">
      <c r="A177" s="150"/>
      <c r="B177" s="151" t="s">
        <v>68</v>
      </c>
      <c r="I177" s="28" t="str">
        <f t="shared" si="14"/>
        <v>Ausgewertete Daten</v>
      </c>
      <c r="J177" s="375" t="s">
        <v>353</v>
      </c>
      <c r="K177" s="375" t="s">
        <v>412</v>
      </c>
      <c r="L177" s="37" t="s">
        <v>391</v>
      </c>
    </row>
    <row r="178" spans="1:15" x14ac:dyDescent="0.2">
      <c r="A178" s="150"/>
      <c r="B178" s="151" t="s">
        <v>70</v>
      </c>
      <c r="I178" s="28" t="str">
        <f t="shared" si="14"/>
        <v>Preisreihen Produkte Bio</v>
      </c>
      <c r="J178" s="375" t="s">
        <v>354</v>
      </c>
      <c r="K178" s="375" t="s">
        <v>413</v>
      </c>
      <c r="L178" s="37" t="s">
        <v>392</v>
      </c>
    </row>
    <row r="179" spans="1:15" x14ac:dyDescent="0.2">
      <c r="A179" s="150"/>
      <c r="B179" s="151" t="s">
        <v>71</v>
      </c>
      <c r="I179" s="28" t="str">
        <f t="shared" si="14"/>
        <v>Preisreihen Produkte nicht Bio</v>
      </c>
      <c r="J179" s="375" t="s">
        <v>355</v>
      </c>
      <c r="K179" s="375" t="s">
        <v>414</v>
      </c>
      <c r="L179" s="37" t="s">
        <v>393</v>
      </c>
    </row>
    <row r="180" spans="1:15" x14ac:dyDescent="0.2">
      <c r="A180" s="150"/>
      <c r="B180" s="151" t="s">
        <v>73</v>
      </c>
      <c r="I180" s="28" t="str">
        <f t="shared" si="14"/>
        <v>Differenz Warenkorb Bio vs nicht-Bio</v>
      </c>
      <c r="J180" s="375" t="s">
        <v>361</v>
      </c>
      <c r="K180" s="375" t="s">
        <v>415</v>
      </c>
      <c r="L180" s="37" t="s">
        <v>394</v>
      </c>
    </row>
    <row r="181" spans="1:15" x14ac:dyDescent="0.2">
      <c r="A181" s="150"/>
      <c r="B181" s="151" t="s">
        <v>75</v>
      </c>
      <c r="I181" s="28" t="str">
        <f t="shared" ref="I181:I200" si="15">IF($I$1="d",J181,IF($I$1="f",K181,IF($I$1="i",L181)))</f>
        <v>Hinweis zu "Inhaltsverzeichnis</v>
      </c>
      <c r="J181" s="375" t="s">
        <v>365</v>
      </c>
      <c r="K181" s="375" t="s">
        <v>416</v>
      </c>
      <c r="L181" s="37" t="s">
        <v>395</v>
      </c>
    </row>
    <row r="182" spans="1:15" x14ac:dyDescent="0.2">
      <c r="A182" s="150"/>
      <c r="B182" s="151" t="s">
        <v>76</v>
      </c>
      <c r="I182" s="28" t="str">
        <f t="shared" si="15"/>
        <v>Hinweis zu "Tabelle und Graphen"</v>
      </c>
      <c r="J182" s="375" t="s">
        <v>352</v>
      </c>
      <c r="K182" s="375" t="s">
        <v>417</v>
      </c>
      <c r="L182" s="37" t="s">
        <v>396</v>
      </c>
    </row>
    <row r="183" spans="1:15" s="197" customFormat="1" x14ac:dyDescent="0.2">
      <c r="A183" s="150"/>
      <c r="B183" s="151" t="s">
        <v>77</v>
      </c>
      <c r="C183"/>
      <c r="D183"/>
      <c r="E183"/>
      <c r="F183"/>
      <c r="G183"/>
      <c r="H183" t="s">
        <v>469</v>
      </c>
      <c r="I183" s="28" t="str">
        <f t="shared" si="15"/>
        <v>Preise Produzenten</v>
      </c>
      <c r="J183" s="249" t="s">
        <v>448</v>
      </c>
      <c r="K183" s="369" t="s">
        <v>832</v>
      </c>
      <c r="L183" s="369" t="s">
        <v>916</v>
      </c>
    </row>
    <row r="184" spans="1:15" x14ac:dyDescent="0.2">
      <c r="A184" s="150"/>
      <c r="B184" s="151" t="s">
        <v>78</v>
      </c>
      <c r="I184" s="28" t="str">
        <f t="shared" si="15"/>
        <v>Mengen Poduktion</v>
      </c>
      <c r="J184" s="249" t="s">
        <v>995</v>
      </c>
      <c r="K184" s="369" t="s">
        <v>833</v>
      </c>
      <c r="L184" s="369" t="s">
        <v>917</v>
      </c>
    </row>
    <row r="185" spans="1:15" x14ac:dyDescent="0.2">
      <c r="A185" s="150"/>
      <c r="B185" s="151" t="s">
        <v>80</v>
      </c>
      <c r="I185" s="28" t="str">
        <f t="shared" si="15"/>
        <v>Verwertung nach Milchäquivalent</v>
      </c>
      <c r="J185" s="249" t="s">
        <v>449</v>
      </c>
      <c r="K185" s="369" t="s">
        <v>834</v>
      </c>
      <c r="L185" s="369" t="s">
        <v>918</v>
      </c>
    </row>
    <row r="186" spans="1:15" x14ac:dyDescent="0.2">
      <c r="A186" s="150"/>
      <c r="B186" s="151" t="s">
        <v>81</v>
      </c>
      <c r="I186" s="28" t="str">
        <f t="shared" si="15"/>
        <v>Preise Detailhandel</v>
      </c>
      <c r="J186" s="249" t="s">
        <v>450</v>
      </c>
      <c r="K186" s="369" t="s">
        <v>835</v>
      </c>
      <c r="L186" s="369" t="s">
        <v>919</v>
      </c>
    </row>
    <row r="187" spans="1:15" x14ac:dyDescent="0.2">
      <c r="A187" s="150">
        <v>2014</v>
      </c>
      <c r="B187" s="151" t="s">
        <v>64</v>
      </c>
      <c r="I187" s="28" t="str">
        <f t="shared" si="15"/>
        <v>Absatzmengen Detailhandel</v>
      </c>
      <c r="J187" s="249" t="s">
        <v>451</v>
      </c>
      <c r="K187" s="369" t="s">
        <v>836</v>
      </c>
      <c r="L187" s="369" t="s">
        <v>920</v>
      </c>
    </row>
    <row r="188" spans="1:15" x14ac:dyDescent="0.2">
      <c r="A188" s="150"/>
      <c r="B188" s="151" t="s">
        <v>66</v>
      </c>
      <c r="H188" s="197"/>
      <c r="I188" s="28" t="str">
        <f t="shared" si="15"/>
        <v>Absatzmengen Detailhandel Frischfleisch</v>
      </c>
      <c r="J188" s="249" t="s">
        <v>799</v>
      </c>
      <c r="K188" s="369" t="s">
        <v>1051</v>
      </c>
      <c r="L188" s="369" t="s">
        <v>1037</v>
      </c>
    </row>
    <row r="189" spans="1:15" x14ac:dyDescent="0.2">
      <c r="A189" s="150"/>
      <c r="B189" s="151" t="s">
        <v>68</v>
      </c>
      <c r="F189" s="197"/>
      <c r="G189" s="197"/>
      <c r="H189" s="197"/>
      <c r="I189" s="28" t="str">
        <f t="shared" si="15"/>
        <v>Absatzmengen Detailhandel Charcuterie</v>
      </c>
      <c r="J189" s="249" t="s">
        <v>1170</v>
      </c>
      <c r="K189" s="369" t="s">
        <v>1280</v>
      </c>
      <c r="L189" s="369" t="s">
        <v>1281</v>
      </c>
      <c r="M189" s="369"/>
      <c r="N189" s="369"/>
      <c r="O189" s="197"/>
    </row>
    <row r="190" spans="1:15" x14ac:dyDescent="0.2">
      <c r="A190" s="150"/>
      <c r="B190" s="151" t="s">
        <v>70</v>
      </c>
      <c r="I190" s="28" t="str">
        <f t="shared" si="15"/>
        <v>Umsatz Detailhandel</v>
      </c>
      <c r="J190" s="249" t="s">
        <v>470</v>
      </c>
      <c r="K190" s="369" t="s">
        <v>837</v>
      </c>
      <c r="L190" s="369" t="s">
        <v>921</v>
      </c>
    </row>
    <row r="191" spans="1:15" x14ac:dyDescent="0.2">
      <c r="A191" s="150"/>
      <c r="B191" s="151" t="s">
        <v>71</v>
      </c>
      <c r="H191" s="197"/>
      <c r="I191" s="28" t="str">
        <f t="shared" si="15"/>
        <v>Produktion: Preise und Mengen</v>
      </c>
      <c r="J191" s="249" t="s">
        <v>462</v>
      </c>
      <c r="K191" s="369" t="s">
        <v>838</v>
      </c>
      <c r="L191" s="369" t="s">
        <v>922</v>
      </c>
    </row>
    <row r="192" spans="1:15" x14ac:dyDescent="0.2">
      <c r="A192" s="150"/>
      <c r="B192" s="151" t="s">
        <v>73</v>
      </c>
      <c r="I192" s="28" t="str">
        <f>IF($I$1="d",J192,IF($I$1="f",K192,IF($I$1="i",L192)))</f>
        <v>Produktion: Preise und Mengen bio</v>
      </c>
      <c r="J192" s="249" t="s">
        <v>1027</v>
      </c>
      <c r="K192" s="369" t="s">
        <v>1028</v>
      </c>
      <c r="L192" s="369" t="s">
        <v>1029</v>
      </c>
    </row>
    <row r="193" spans="1:12" x14ac:dyDescent="0.2">
      <c r="A193" s="150"/>
      <c r="B193" s="151" t="s">
        <v>75</v>
      </c>
      <c r="H193" s="197"/>
      <c r="I193" s="28" t="str">
        <f>IF($I$1="d",J193,IF($I$1="f",K193,IF($I$1="i",L193)))</f>
        <v>Detailhandel: Preise und Mengen</v>
      </c>
      <c r="J193" s="249" t="s">
        <v>455</v>
      </c>
      <c r="K193" s="369" t="s">
        <v>839</v>
      </c>
      <c r="L193" s="369" t="s">
        <v>923</v>
      </c>
    </row>
    <row r="194" spans="1:12" x14ac:dyDescent="0.2">
      <c r="A194" s="150"/>
      <c r="B194" s="151" t="s">
        <v>76</v>
      </c>
      <c r="I194" s="28" t="str">
        <f t="shared" si="15"/>
        <v>Detailhandel: Preise und Mengen bio</v>
      </c>
      <c r="J194" s="249" t="s">
        <v>1024</v>
      </c>
      <c r="K194" s="369" t="s">
        <v>1025</v>
      </c>
      <c r="L194" s="369" t="s">
        <v>1026</v>
      </c>
    </row>
    <row r="195" spans="1:12" x14ac:dyDescent="0.2">
      <c r="A195" s="150"/>
      <c r="B195" s="151" t="s">
        <v>77</v>
      </c>
      <c r="H195" t="s">
        <v>474</v>
      </c>
      <c r="I195" s="28" t="str">
        <f t="shared" si="15"/>
        <v>Gemüse Übersicht</v>
      </c>
      <c r="J195" s="249" t="s">
        <v>463</v>
      </c>
      <c r="K195" s="369" t="s">
        <v>840</v>
      </c>
      <c r="L195" s="369" t="s">
        <v>924</v>
      </c>
    </row>
    <row r="196" spans="1:12" x14ac:dyDescent="0.2">
      <c r="A196" s="150"/>
      <c r="B196" s="151" t="s">
        <v>78</v>
      </c>
      <c r="I196" s="28" t="str">
        <f t="shared" si="15"/>
        <v>Gemüse Daten</v>
      </c>
      <c r="J196" s="249" t="s">
        <v>464</v>
      </c>
      <c r="K196" s="369" t="s">
        <v>841</v>
      </c>
      <c r="L196" s="369" t="s">
        <v>925</v>
      </c>
    </row>
    <row r="197" spans="1:12" x14ac:dyDescent="0.2">
      <c r="A197" s="150"/>
      <c r="B197" s="151" t="s">
        <v>80</v>
      </c>
      <c r="I197" s="28" t="str">
        <f t="shared" si="15"/>
        <v>Früchte Übersicht</v>
      </c>
      <c r="J197" s="375" t="s">
        <v>465</v>
      </c>
      <c r="K197" s="369" t="s">
        <v>842</v>
      </c>
      <c r="L197" s="369" t="s">
        <v>926</v>
      </c>
    </row>
    <row r="198" spans="1:12" x14ac:dyDescent="0.2">
      <c r="A198" s="150"/>
      <c r="B198" s="151" t="s">
        <v>81</v>
      </c>
      <c r="I198" s="28" t="str">
        <f t="shared" si="15"/>
        <v>Früchte Daten</v>
      </c>
      <c r="J198" s="375" t="s">
        <v>466</v>
      </c>
      <c r="K198" s="369" t="s">
        <v>843</v>
      </c>
      <c r="L198" s="369" t="s">
        <v>927</v>
      </c>
    </row>
    <row r="199" spans="1:12" x14ac:dyDescent="0.2">
      <c r="A199" s="150">
        <v>2015</v>
      </c>
      <c r="B199" s="151" t="s">
        <v>64</v>
      </c>
      <c r="I199" s="28" t="str">
        <f t="shared" si="15"/>
        <v>Kartoffeln Übersicht</v>
      </c>
      <c r="J199" s="375" t="s">
        <v>478</v>
      </c>
      <c r="K199" s="369" t="s">
        <v>844</v>
      </c>
      <c r="L199" s="369" t="s">
        <v>928</v>
      </c>
    </row>
    <row r="200" spans="1:12" x14ac:dyDescent="0.2">
      <c r="A200" s="150"/>
      <c r="B200" s="151" t="s">
        <v>66</v>
      </c>
      <c r="I200" s="28" t="str">
        <f t="shared" si="15"/>
        <v>Kartoffeln Daten</v>
      </c>
      <c r="J200" s="375" t="s">
        <v>477</v>
      </c>
      <c r="K200" s="369" t="s">
        <v>845</v>
      </c>
      <c r="L200" s="369" t="s">
        <v>929</v>
      </c>
    </row>
    <row r="201" spans="1:12" x14ac:dyDescent="0.2">
      <c r="A201" s="150"/>
      <c r="B201" s="151" t="s">
        <v>68</v>
      </c>
      <c r="I201" s="28" t="str">
        <f t="shared" ref="I201:I214" si="16">IF($I$1="d",J201,IF($I$1="f",K201,IF($I$1="i",L201)))</f>
        <v>Milchprodukte Übersicht</v>
      </c>
      <c r="J201" s="375" t="s">
        <v>475</v>
      </c>
      <c r="K201" s="369" t="s">
        <v>846</v>
      </c>
      <c r="L201" s="369" t="s">
        <v>930</v>
      </c>
    </row>
    <row r="202" spans="1:12" x14ac:dyDescent="0.2">
      <c r="A202" s="150"/>
      <c r="B202" s="151" t="s">
        <v>70</v>
      </c>
      <c r="I202" s="28" t="str">
        <f t="shared" si="16"/>
        <v>Milchprodukte Daten</v>
      </c>
      <c r="J202" s="375" t="s">
        <v>476</v>
      </c>
      <c r="K202" s="369" t="s">
        <v>847</v>
      </c>
      <c r="L202" s="369" t="s">
        <v>931</v>
      </c>
    </row>
    <row r="203" spans="1:12" x14ac:dyDescent="0.2">
      <c r="A203" s="150"/>
      <c r="B203" s="151" t="s">
        <v>71</v>
      </c>
      <c r="I203" s="28" t="str">
        <f t="shared" si="16"/>
        <v>Fleisch Übersicht</v>
      </c>
      <c r="J203" s="375" t="s">
        <v>467</v>
      </c>
      <c r="K203" s="369" t="s">
        <v>848</v>
      </c>
      <c r="L203" s="369" t="s">
        <v>932</v>
      </c>
    </row>
    <row r="204" spans="1:12" x14ac:dyDescent="0.2">
      <c r="A204" s="150"/>
      <c r="B204" s="151" t="s">
        <v>73</v>
      </c>
      <c r="I204" s="28" t="str">
        <f t="shared" si="16"/>
        <v>Fleisch Daten</v>
      </c>
      <c r="J204" s="375" t="s">
        <v>468</v>
      </c>
      <c r="K204" s="369" t="s">
        <v>849</v>
      </c>
      <c r="L204" s="369" t="s">
        <v>933</v>
      </c>
    </row>
    <row r="205" spans="1:12" x14ac:dyDescent="0.2">
      <c r="A205" s="150"/>
      <c r="B205" s="151" t="s">
        <v>75</v>
      </c>
      <c r="I205" s="28" t="str">
        <f t="shared" si="16"/>
        <v>Eier Übersicht</v>
      </c>
      <c r="J205" s="375" t="s">
        <v>479</v>
      </c>
      <c r="K205" s="369" t="s">
        <v>850</v>
      </c>
      <c r="L205" s="369" t="s">
        <v>934</v>
      </c>
    </row>
    <row r="206" spans="1:12" x14ac:dyDescent="0.2">
      <c r="A206" s="150"/>
      <c r="B206" s="151" t="s">
        <v>76</v>
      </c>
      <c r="I206" s="28" t="str">
        <f t="shared" si="16"/>
        <v>Eier Daten</v>
      </c>
      <c r="J206" s="375" t="s">
        <v>480</v>
      </c>
      <c r="K206" s="369" t="s">
        <v>851</v>
      </c>
      <c r="L206" s="369" t="s">
        <v>935</v>
      </c>
    </row>
    <row r="207" spans="1:12" x14ac:dyDescent="0.2">
      <c r="A207" s="150"/>
      <c r="B207" s="151" t="s">
        <v>77</v>
      </c>
      <c r="I207" s="28" t="str">
        <f t="shared" si="16"/>
        <v>Getreide Übersicht</v>
      </c>
      <c r="J207" s="375" t="s">
        <v>481</v>
      </c>
      <c r="K207" s="369" t="s">
        <v>852</v>
      </c>
      <c r="L207" s="369" t="s">
        <v>936</v>
      </c>
    </row>
    <row r="208" spans="1:12" x14ac:dyDescent="0.2">
      <c r="A208" s="150"/>
      <c r="B208" s="151" t="s">
        <v>78</v>
      </c>
      <c r="I208" s="28" t="str">
        <f t="shared" si="16"/>
        <v>Getreide Daten</v>
      </c>
      <c r="J208" s="375" t="s">
        <v>482</v>
      </c>
      <c r="K208" s="369" t="s">
        <v>853</v>
      </c>
      <c r="L208" s="369" t="s">
        <v>937</v>
      </c>
    </row>
    <row r="209" spans="1:12" x14ac:dyDescent="0.2">
      <c r="A209" s="150"/>
      <c r="B209" s="151" t="s">
        <v>80</v>
      </c>
      <c r="I209" s="28" t="str">
        <f t="shared" si="16"/>
        <v>Gemüse</v>
      </c>
      <c r="J209" s="375" t="s">
        <v>30</v>
      </c>
      <c r="K209" s="369" t="s">
        <v>205</v>
      </c>
      <c r="L209" s="369" t="s">
        <v>238</v>
      </c>
    </row>
    <row r="210" spans="1:12" x14ac:dyDescent="0.2">
      <c r="A210" s="150"/>
      <c r="B210" s="151" t="s">
        <v>81</v>
      </c>
      <c r="I210" s="28" t="str">
        <f t="shared" si="16"/>
        <v>Früchte</v>
      </c>
      <c r="J210" s="375" t="s">
        <v>25</v>
      </c>
      <c r="K210" s="369" t="s">
        <v>200</v>
      </c>
      <c r="L210" s="369" t="s">
        <v>237</v>
      </c>
    </row>
    <row r="211" spans="1:12" x14ac:dyDescent="0.2">
      <c r="A211" s="150">
        <v>2016</v>
      </c>
      <c r="B211" s="151" t="s">
        <v>64</v>
      </c>
      <c r="I211" s="357" t="str">
        <f t="shared" si="16"/>
        <v>Kartoffeln</v>
      </c>
      <c r="J211" s="376" t="s">
        <v>22</v>
      </c>
      <c r="K211" s="369" t="s">
        <v>854</v>
      </c>
      <c r="L211" s="369" t="s">
        <v>938</v>
      </c>
    </row>
    <row r="212" spans="1:12" x14ac:dyDescent="0.2">
      <c r="A212" s="150"/>
      <c r="B212" s="151" t="s">
        <v>66</v>
      </c>
      <c r="I212" s="28" t="str">
        <f t="shared" si="16"/>
        <v>Milchprodukte</v>
      </c>
      <c r="J212" s="375" t="s">
        <v>452</v>
      </c>
      <c r="K212" s="369" t="s">
        <v>181</v>
      </c>
      <c r="L212" s="369" t="s">
        <v>939</v>
      </c>
    </row>
    <row r="213" spans="1:12" x14ac:dyDescent="0.2">
      <c r="A213" s="150"/>
      <c r="B213" s="151" t="s">
        <v>68</v>
      </c>
      <c r="I213" s="28" t="str">
        <f t="shared" si="16"/>
        <v>Fleisch</v>
      </c>
      <c r="J213" s="375" t="s">
        <v>242</v>
      </c>
      <c r="K213" s="369" t="s">
        <v>855</v>
      </c>
      <c r="L213" s="369" t="s">
        <v>224</v>
      </c>
    </row>
    <row r="214" spans="1:12" x14ac:dyDescent="0.2">
      <c r="A214" s="150"/>
      <c r="B214" s="151" t="s">
        <v>70</v>
      </c>
      <c r="I214" s="28" t="str">
        <f t="shared" si="16"/>
        <v>Eier</v>
      </c>
      <c r="J214" s="375" t="s">
        <v>21</v>
      </c>
      <c r="K214" s="369" t="s">
        <v>312</v>
      </c>
      <c r="L214" s="369" t="s">
        <v>270</v>
      </c>
    </row>
    <row r="215" spans="1:12" x14ac:dyDescent="0.2">
      <c r="A215" s="150"/>
      <c r="B215" s="151" t="s">
        <v>71</v>
      </c>
      <c r="I215" s="28" t="str">
        <f>IF($I$1="d",J215,IF($I$1="f",K215,IF($I$1="i",L215)))</f>
        <v>Getreide/Ölsaaten</v>
      </c>
      <c r="J215" s="375" t="s">
        <v>1121</v>
      </c>
      <c r="K215" s="369" t="s">
        <v>1122</v>
      </c>
      <c r="L215" s="369" t="s">
        <v>1123</v>
      </c>
    </row>
    <row r="216" spans="1:12" x14ac:dyDescent="0.2">
      <c r="A216" s="150"/>
      <c r="B216" s="151" t="s">
        <v>73</v>
      </c>
      <c r="H216" s="197" t="s">
        <v>496</v>
      </c>
      <c r="I216" s="28" t="str">
        <f>IF($I$1="d",J216,IF($I$1="f",K216,IF($I$1="i",L216)))</f>
        <v>k. A.</v>
      </c>
      <c r="J216" s="375" t="s">
        <v>497</v>
      </c>
      <c r="K216" s="369" t="s">
        <v>856</v>
      </c>
      <c r="L216" s="369" t="s">
        <v>940</v>
      </c>
    </row>
    <row r="217" spans="1:12" x14ac:dyDescent="0.2">
      <c r="A217" s="150"/>
      <c r="B217" s="151" t="s">
        <v>75</v>
      </c>
      <c r="I217" s="28" t="str">
        <f t="shared" ref="I217:I230" si="17">IF($I$1="d",J217,IF($I$1="f",K217,IF($I$1="i",L217)))</f>
        <v>Vergleich Vormonat*</v>
      </c>
      <c r="J217" s="40" t="s">
        <v>1100</v>
      </c>
      <c r="K217" s="369" t="s">
        <v>1099</v>
      </c>
      <c r="L217" s="369" t="s">
        <v>1102</v>
      </c>
    </row>
    <row r="218" spans="1:12" x14ac:dyDescent="0.2">
      <c r="A218" s="150"/>
      <c r="B218" s="151" t="s">
        <v>76</v>
      </c>
      <c r="I218" s="28" t="str">
        <f t="shared" si="17"/>
        <v>Vergleich Vorjahr</v>
      </c>
      <c r="J218" s="40" t="s">
        <v>454</v>
      </c>
      <c r="K218" s="369" t="s">
        <v>1012</v>
      </c>
      <c r="L218" s="369" t="s">
        <v>1101</v>
      </c>
    </row>
    <row r="219" spans="1:12" x14ac:dyDescent="0.2">
      <c r="A219" s="150"/>
      <c r="B219" s="151" t="s">
        <v>77</v>
      </c>
      <c r="I219" s="28" t="str">
        <f t="shared" si="17"/>
        <v>Vergl. nicht-bio / Anteil bio</v>
      </c>
      <c r="J219" s="375" t="s">
        <v>1011</v>
      </c>
      <c r="K219" s="369" t="s">
        <v>1010</v>
      </c>
      <c r="L219" s="369" t="s">
        <v>1009</v>
      </c>
    </row>
    <row r="220" spans="1:12" x14ac:dyDescent="0.2">
      <c r="A220" s="150"/>
      <c r="B220" s="151" t="s">
        <v>78</v>
      </c>
      <c r="I220" s="28" t="str">
        <f t="shared" si="17"/>
        <v>Anteil bio in %</v>
      </c>
      <c r="J220" s="40" t="s">
        <v>789</v>
      </c>
      <c r="K220" s="369" t="s">
        <v>858</v>
      </c>
      <c r="L220" s="369" t="s">
        <v>942</v>
      </c>
    </row>
    <row r="221" spans="1:12" x14ac:dyDescent="0.2">
      <c r="A221" s="150"/>
      <c r="B221" s="151" t="s">
        <v>80</v>
      </c>
      <c r="I221" s="28" t="str">
        <f t="shared" si="17"/>
        <v>Anteil bio</v>
      </c>
      <c r="J221" s="40" t="s">
        <v>487</v>
      </c>
      <c r="K221" s="369" t="s">
        <v>859</v>
      </c>
      <c r="L221" s="369" t="s">
        <v>943</v>
      </c>
    </row>
    <row r="222" spans="1:12" x14ac:dyDescent="0.2">
      <c r="A222" s="150"/>
      <c r="B222" s="151" t="s">
        <v>81</v>
      </c>
      <c r="I222" s="28" t="str">
        <f t="shared" si="17"/>
        <v>Differenz</v>
      </c>
      <c r="J222" s="375" t="s">
        <v>110</v>
      </c>
      <c r="K222" s="369" t="s">
        <v>319</v>
      </c>
      <c r="L222" s="369" t="s">
        <v>282</v>
      </c>
    </row>
    <row r="223" spans="1:12" x14ac:dyDescent="0.2">
      <c r="A223" s="150">
        <v>2017</v>
      </c>
      <c r="B223" s="151" t="s">
        <v>64</v>
      </c>
      <c r="I223" s="28" t="str">
        <f t="shared" si="17"/>
        <v>Vergleich nicht-bio</v>
      </c>
      <c r="J223" s="40" t="s">
        <v>488</v>
      </c>
      <c r="K223" s="369" t="s">
        <v>857</v>
      </c>
      <c r="L223" s="369" t="s">
        <v>941</v>
      </c>
    </row>
    <row r="224" spans="1:12" x14ac:dyDescent="0.2">
      <c r="A224" s="150"/>
      <c r="B224" s="151" t="s">
        <v>66</v>
      </c>
      <c r="I224" s="28" t="str">
        <f t="shared" si="17"/>
        <v>Preise Detailhandel und Preisdifferenz bio vs. nicht-bio in %</v>
      </c>
      <c r="J224" s="375" t="s">
        <v>790</v>
      </c>
      <c r="K224" s="369" t="s">
        <v>860</v>
      </c>
      <c r="L224" s="369" t="s">
        <v>944</v>
      </c>
    </row>
    <row r="225" spans="1:15" x14ac:dyDescent="0.2">
      <c r="A225" s="150"/>
      <c r="B225" s="151" t="s">
        <v>68</v>
      </c>
      <c r="I225" s="28" t="str">
        <f t="shared" si="17"/>
        <v>in CHF/kg (Salatgurken und Eisberg CHF/Stk.)</v>
      </c>
      <c r="J225" s="375" t="s">
        <v>1296</v>
      </c>
      <c r="K225" s="369" t="s">
        <v>1297</v>
      </c>
      <c r="L225" s="369" t="s">
        <v>1298</v>
      </c>
    </row>
    <row r="226" spans="1:15" s="197" customFormat="1" x14ac:dyDescent="0.2">
      <c r="A226" s="150"/>
      <c r="B226" s="151" t="s">
        <v>70</v>
      </c>
      <c r="C226"/>
      <c r="D226"/>
      <c r="E226"/>
      <c r="F226"/>
      <c r="G226"/>
      <c r="H226"/>
      <c r="I226" s="28" t="str">
        <f t="shared" si="17"/>
        <v>Mengen Detailhandel und Anteil bio in %</v>
      </c>
      <c r="J226" s="375" t="s">
        <v>791</v>
      </c>
      <c r="K226" s="369" t="s">
        <v>861</v>
      </c>
      <c r="L226" s="369" t="s">
        <v>945</v>
      </c>
      <c r="M226"/>
      <c r="N226"/>
      <c r="O226"/>
    </row>
    <row r="227" spans="1:15" x14ac:dyDescent="0.2">
      <c r="A227" s="150"/>
      <c r="B227" s="151" t="s">
        <v>71</v>
      </c>
      <c r="I227" s="28" t="str">
        <f t="shared" si="17"/>
        <v>Aktuell</v>
      </c>
      <c r="J227" s="375" t="s">
        <v>739</v>
      </c>
      <c r="K227" s="375" t="s">
        <v>823</v>
      </c>
      <c r="L227" s="375" t="s">
        <v>824</v>
      </c>
      <c r="M227" s="197"/>
      <c r="N227" s="197"/>
      <c r="O227" s="197"/>
    </row>
    <row r="228" spans="1:15" x14ac:dyDescent="0.2">
      <c r="A228" s="150"/>
      <c r="B228" s="151" t="s">
        <v>73</v>
      </c>
      <c r="I228" s="28" t="str">
        <f t="shared" si="17"/>
        <v>Vormonat</v>
      </c>
      <c r="J228" s="375" t="s">
        <v>85</v>
      </c>
      <c r="K228" s="375" t="s">
        <v>821</v>
      </c>
      <c r="L228" s="375" t="s">
        <v>825</v>
      </c>
    </row>
    <row r="229" spans="1:15" x14ac:dyDescent="0.2">
      <c r="A229" s="150"/>
      <c r="B229" s="151" t="s">
        <v>75</v>
      </c>
      <c r="I229" s="28" t="str">
        <f t="shared" si="17"/>
        <v>Vorjahr</v>
      </c>
      <c r="J229" s="375" t="s">
        <v>82</v>
      </c>
      <c r="K229" s="375" t="s">
        <v>822</v>
      </c>
      <c r="L229" s="375" t="s">
        <v>826</v>
      </c>
    </row>
    <row r="230" spans="1:15" x14ac:dyDescent="0.2">
      <c r="A230" s="150"/>
      <c r="B230" s="151" t="s">
        <v>76</v>
      </c>
      <c r="I230" s="28">
        <f t="shared" si="17"/>
        <v>0</v>
      </c>
      <c r="J230" s="375"/>
      <c r="K230" s="375"/>
      <c r="L230" s="375"/>
    </row>
    <row r="231" spans="1:15" x14ac:dyDescent="0.2">
      <c r="A231" s="150"/>
      <c r="B231" s="151" t="s">
        <v>77</v>
      </c>
      <c r="H231" s="197" t="s">
        <v>30</v>
      </c>
      <c r="I231" s="28" t="str">
        <f>IF($I$1="d",J231,IF($I$1="f",K231,IF($I$1="i",L231)))</f>
        <v>Gesamtmarkt</v>
      </c>
      <c r="J231" s="375" t="s">
        <v>730</v>
      </c>
      <c r="K231" s="369" t="s">
        <v>862</v>
      </c>
      <c r="L231" s="369" t="s">
        <v>1271</v>
      </c>
    </row>
    <row r="232" spans="1:15" x14ac:dyDescent="0.2">
      <c r="A232" s="150"/>
      <c r="B232" s="151" t="s">
        <v>78</v>
      </c>
      <c r="I232" s="28" t="str">
        <f t="shared" ref="I232:I262" si="18">IF($I$1="d",J232,IF($I$1="f",K232,IF($I$1="i",L232)))</f>
        <v>(inkl. geschnitten und gekühlt)</v>
      </c>
      <c r="J232" s="375" t="s">
        <v>1272</v>
      </c>
      <c r="K232" s="369" t="s">
        <v>1277</v>
      </c>
      <c r="L232" s="369" t="s">
        <v>1274</v>
      </c>
    </row>
    <row r="233" spans="1:15" x14ac:dyDescent="0.2">
      <c r="A233" s="150"/>
      <c r="B233" s="151" t="s">
        <v>81</v>
      </c>
      <c r="I233" s="28" t="str">
        <f t="shared" si="18"/>
        <v>Gemüse ohne Kartoffeln</v>
      </c>
      <c r="J233" s="375" t="s">
        <v>1015</v>
      </c>
      <c r="K233" s="369" t="s">
        <v>1052</v>
      </c>
      <c r="L233" s="369" t="s">
        <v>1038</v>
      </c>
    </row>
    <row r="234" spans="1:15" x14ac:dyDescent="0.2">
      <c r="A234" s="150">
        <v>2018</v>
      </c>
      <c r="B234" s="151" t="s">
        <v>64</v>
      </c>
      <c r="I234" s="28" t="str">
        <f t="shared" si="18"/>
        <v>Produkt</v>
      </c>
      <c r="J234" s="377" t="s">
        <v>447</v>
      </c>
      <c r="K234" s="377" t="s">
        <v>500</v>
      </c>
      <c r="L234" s="378" t="s">
        <v>501</v>
      </c>
    </row>
    <row r="235" spans="1:15" x14ac:dyDescent="0.2">
      <c r="A235" s="150"/>
      <c r="B235" s="151" t="s">
        <v>66</v>
      </c>
      <c r="I235" s="28" t="str">
        <f t="shared" si="18"/>
        <v>Fruchtgemüse</v>
      </c>
      <c r="J235" s="377" t="s">
        <v>502</v>
      </c>
      <c r="K235" s="377" t="s">
        <v>503</v>
      </c>
      <c r="L235" s="378" t="s">
        <v>504</v>
      </c>
    </row>
    <row r="236" spans="1:15" x14ac:dyDescent="0.2">
      <c r="A236" s="150"/>
      <c r="B236" s="151" t="s">
        <v>68</v>
      </c>
      <c r="I236" s="28" t="str">
        <f t="shared" si="18"/>
        <v>Auberginen</v>
      </c>
      <c r="J236" s="379" t="s">
        <v>505</v>
      </c>
      <c r="K236" s="379" t="s">
        <v>221</v>
      </c>
      <c r="L236" s="380" t="s">
        <v>178</v>
      </c>
    </row>
    <row r="237" spans="1:15" x14ac:dyDescent="0.2">
      <c r="A237" s="150"/>
      <c r="B237" s="151" t="s">
        <v>70</v>
      </c>
      <c r="H237" s="197"/>
      <c r="I237" s="28" t="str">
        <f t="shared" si="18"/>
        <v>Peperoni</v>
      </c>
      <c r="J237" s="379" t="s">
        <v>742</v>
      </c>
      <c r="K237" s="379" t="s">
        <v>741</v>
      </c>
      <c r="L237" s="380" t="s">
        <v>742</v>
      </c>
    </row>
    <row r="238" spans="1:15" x14ac:dyDescent="0.2">
      <c r="A238" s="150"/>
      <c r="B238" s="151" t="s">
        <v>71</v>
      </c>
      <c r="I238" s="28" t="str">
        <f t="shared" si="18"/>
        <v>Peperoni</v>
      </c>
      <c r="J238" s="379" t="s">
        <v>742</v>
      </c>
      <c r="K238" s="379" t="s">
        <v>741</v>
      </c>
      <c r="L238" s="380" t="s">
        <v>742</v>
      </c>
    </row>
    <row r="239" spans="1:15" x14ac:dyDescent="0.2">
      <c r="A239" s="150"/>
      <c r="B239" s="151" t="s">
        <v>73</v>
      </c>
      <c r="H239" s="197"/>
      <c r="I239" s="28" t="str">
        <f t="shared" si="18"/>
        <v>Peperoni &amp; Peperoncini</v>
      </c>
      <c r="J239" s="379" t="s">
        <v>734</v>
      </c>
      <c r="K239" s="374" t="s">
        <v>863</v>
      </c>
      <c r="L239" s="374" t="s">
        <v>946</v>
      </c>
    </row>
    <row r="240" spans="1:15" x14ac:dyDescent="0.2">
      <c r="A240" s="150"/>
      <c r="B240" s="151" t="s">
        <v>75</v>
      </c>
      <c r="I240" s="28" t="str">
        <f t="shared" si="18"/>
        <v>Salatgurken</v>
      </c>
      <c r="J240" s="379" t="s">
        <v>444</v>
      </c>
      <c r="K240" s="379" t="s">
        <v>506</v>
      </c>
      <c r="L240" s="374" t="s">
        <v>947</v>
      </c>
    </row>
    <row r="241" spans="1:12" x14ac:dyDescent="0.2">
      <c r="A241" s="150"/>
      <c r="B241" s="151" t="s">
        <v>76</v>
      </c>
      <c r="I241" s="28" t="str">
        <f t="shared" si="18"/>
        <v>Tomaten</v>
      </c>
      <c r="J241" s="379" t="s">
        <v>445</v>
      </c>
      <c r="K241" s="379" t="s">
        <v>720</v>
      </c>
      <c r="L241" s="374" t="s">
        <v>721</v>
      </c>
    </row>
    <row r="242" spans="1:12" x14ac:dyDescent="0.2">
      <c r="A242" s="150"/>
      <c r="B242" s="151" t="s">
        <v>77</v>
      </c>
      <c r="I242" s="28" t="str">
        <f t="shared" si="18"/>
        <v>Datteltomaten</v>
      </c>
      <c r="J242" s="379" t="s">
        <v>1368</v>
      </c>
      <c r="K242" s="379" t="s">
        <v>1384</v>
      </c>
      <c r="L242" s="374" t="s">
        <v>1385</v>
      </c>
    </row>
    <row r="243" spans="1:12" x14ac:dyDescent="0.2">
      <c r="A243" s="150"/>
      <c r="B243" s="151" t="s">
        <v>78</v>
      </c>
      <c r="I243" s="28" t="str">
        <f t="shared" si="18"/>
        <v>Tomaten Rispe</v>
      </c>
      <c r="J243" s="379" t="s">
        <v>32</v>
      </c>
      <c r="K243" s="379" t="s">
        <v>507</v>
      </c>
      <c r="L243" s="374" t="s">
        <v>508</v>
      </c>
    </row>
    <row r="244" spans="1:12" x14ac:dyDescent="0.2">
      <c r="A244" s="150"/>
      <c r="B244" s="151" t="s">
        <v>80</v>
      </c>
      <c r="I244" s="28" t="str">
        <f t="shared" si="18"/>
        <v>Tomaten Cherry</v>
      </c>
      <c r="J244" s="379" t="s">
        <v>1267</v>
      </c>
      <c r="K244" s="379" t="s">
        <v>1268</v>
      </c>
      <c r="L244" s="374" t="s">
        <v>1383</v>
      </c>
    </row>
    <row r="245" spans="1:12" x14ac:dyDescent="0.2">
      <c r="A245" s="150"/>
      <c r="B245" s="151" t="s">
        <v>81</v>
      </c>
      <c r="I245" s="28" t="str">
        <f t="shared" si="18"/>
        <v>Tomaten Cherry Mix</v>
      </c>
      <c r="J245" s="379" t="s">
        <v>1367</v>
      </c>
      <c r="K245" s="379" t="s">
        <v>1381</v>
      </c>
      <c r="L245" s="380" t="s">
        <v>1382</v>
      </c>
    </row>
    <row r="246" spans="1:12" x14ac:dyDescent="0.2">
      <c r="A246" s="150">
        <v>2019</v>
      </c>
      <c r="B246" s="151" t="s">
        <v>64</v>
      </c>
      <c r="I246" s="28" t="str">
        <f t="shared" si="18"/>
        <v>Tomaten Fleisch</v>
      </c>
      <c r="J246" s="379" t="s">
        <v>509</v>
      </c>
      <c r="K246" s="379" t="s">
        <v>510</v>
      </c>
      <c r="L246" s="380" t="s">
        <v>511</v>
      </c>
    </row>
    <row r="247" spans="1:12" x14ac:dyDescent="0.2">
      <c r="A247" s="150"/>
      <c r="B247" s="151" t="s">
        <v>66</v>
      </c>
      <c r="I247" s="28" t="str">
        <f t="shared" si="18"/>
        <v>Zucchetti</v>
      </c>
      <c r="J247" s="381" t="s">
        <v>34</v>
      </c>
      <c r="K247" s="381" t="s">
        <v>209</v>
      </c>
      <c r="L247" s="382" t="s">
        <v>168</v>
      </c>
    </row>
    <row r="248" spans="1:12" x14ac:dyDescent="0.2">
      <c r="A248" s="150"/>
      <c r="B248" s="151" t="s">
        <v>68</v>
      </c>
      <c r="I248" s="28" t="str">
        <f t="shared" si="18"/>
        <v>Blattsalate</v>
      </c>
      <c r="J248" s="377" t="s">
        <v>512</v>
      </c>
      <c r="K248" s="377" t="s">
        <v>513</v>
      </c>
      <c r="L248" s="378" t="s">
        <v>514</v>
      </c>
    </row>
    <row r="249" spans="1:12" x14ac:dyDescent="0.2">
      <c r="A249" s="150"/>
      <c r="B249" s="151" t="s">
        <v>70</v>
      </c>
      <c r="I249" s="28" t="str">
        <f t="shared" si="18"/>
        <v>Brüsseler Witloof</v>
      </c>
      <c r="J249" s="379" t="s">
        <v>515</v>
      </c>
      <c r="K249" s="379" t="s">
        <v>516</v>
      </c>
      <c r="L249" s="380" t="s">
        <v>517</v>
      </c>
    </row>
    <row r="250" spans="1:12" x14ac:dyDescent="0.2">
      <c r="A250" s="150"/>
      <c r="B250" s="151" t="s">
        <v>71</v>
      </c>
      <c r="I250" s="28" t="str">
        <f t="shared" si="18"/>
        <v>Cicorino rot</v>
      </c>
      <c r="J250" s="379" t="s">
        <v>518</v>
      </c>
      <c r="K250" s="379" t="s">
        <v>519</v>
      </c>
      <c r="L250" s="380" t="s">
        <v>520</v>
      </c>
    </row>
    <row r="251" spans="1:12" x14ac:dyDescent="0.2">
      <c r="A251" s="150"/>
      <c r="B251" s="151" t="s">
        <v>73</v>
      </c>
      <c r="I251" s="28" t="str">
        <f t="shared" si="18"/>
        <v>Eichblattsalat</v>
      </c>
      <c r="J251" s="379" t="s">
        <v>521</v>
      </c>
      <c r="K251" s="379" t="s">
        <v>522</v>
      </c>
      <c r="L251" s="380" t="s">
        <v>523</v>
      </c>
    </row>
    <row r="252" spans="1:12" x14ac:dyDescent="0.2">
      <c r="A252" s="150"/>
      <c r="B252" s="151" t="s">
        <v>75</v>
      </c>
      <c r="I252" s="28" t="str">
        <f t="shared" si="18"/>
        <v>Eisberg</v>
      </c>
      <c r="J252" s="379" t="s">
        <v>524</v>
      </c>
      <c r="K252" s="379" t="s">
        <v>525</v>
      </c>
      <c r="L252" s="380" t="s">
        <v>526</v>
      </c>
    </row>
    <row r="253" spans="1:12" x14ac:dyDescent="0.2">
      <c r="A253" s="150"/>
      <c r="B253" s="151" t="s">
        <v>76</v>
      </c>
      <c r="I253" s="28" t="str">
        <f t="shared" si="18"/>
        <v>Endivien frisée</v>
      </c>
      <c r="J253" s="379" t="s">
        <v>527</v>
      </c>
      <c r="K253" s="379" t="s">
        <v>528</v>
      </c>
      <c r="L253" s="380" t="s">
        <v>529</v>
      </c>
    </row>
    <row r="254" spans="1:12" x14ac:dyDescent="0.2">
      <c r="A254" s="150"/>
      <c r="B254" s="151" t="s">
        <v>77</v>
      </c>
      <c r="I254" s="28" t="str">
        <f t="shared" si="18"/>
        <v>Endivien lavato</v>
      </c>
      <c r="J254" s="379" t="s">
        <v>530</v>
      </c>
      <c r="K254" s="379" t="s">
        <v>531</v>
      </c>
      <c r="L254" s="380" t="s">
        <v>532</v>
      </c>
    </row>
    <row r="255" spans="1:12" x14ac:dyDescent="0.2">
      <c r="A255" s="150"/>
      <c r="B255" s="151" t="s">
        <v>78</v>
      </c>
      <c r="H255" s="197"/>
      <c r="I255" s="28" t="str">
        <f t="shared" si="18"/>
        <v>Kopfsalat</v>
      </c>
      <c r="J255" s="379" t="s">
        <v>40</v>
      </c>
      <c r="K255" s="374" t="s">
        <v>215</v>
      </c>
      <c r="L255" s="374" t="s">
        <v>172</v>
      </c>
    </row>
    <row r="256" spans="1:12" x14ac:dyDescent="0.2">
      <c r="A256" s="150"/>
      <c r="B256" s="151" t="s">
        <v>80</v>
      </c>
      <c r="I256" s="28" t="str">
        <f t="shared" si="18"/>
        <v>Kopfsalat grün</v>
      </c>
      <c r="J256" s="379" t="s">
        <v>533</v>
      </c>
      <c r="K256" s="379" t="s">
        <v>534</v>
      </c>
      <c r="L256" s="380" t="s">
        <v>172</v>
      </c>
    </row>
    <row r="257" spans="1:15" x14ac:dyDescent="0.2">
      <c r="A257" s="150"/>
      <c r="B257" s="151" t="s">
        <v>81</v>
      </c>
      <c r="I257" s="28" t="str">
        <f t="shared" si="18"/>
        <v>Lattich</v>
      </c>
      <c r="J257" s="379" t="s">
        <v>535</v>
      </c>
      <c r="K257" s="379" t="s">
        <v>536</v>
      </c>
      <c r="L257" s="380" t="s">
        <v>537</v>
      </c>
    </row>
    <row r="258" spans="1:15" x14ac:dyDescent="0.2">
      <c r="A258" s="150">
        <v>2020</v>
      </c>
      <c r="B258" s="151" t="s">
        <v>64</v>
      </c>
      <c r="I258" s="28" t="str">
        <f t="shared" si="18"/>
        <v>Nüsslisalat</v>
      </c>
      <c r="J258" s="379" t="s">
        <v>47</v>
      </c>
      <c r="K258" s="379" t="s">
        <v>222</v>
      </c>
      <c r="L258" s="380" t="s">
        <v>538</v>
      </c>
    </row>
    <row r="259" spans="1:15" x14ac:dyDescent="0.2">
      <c r="A259" s="150"/>
      <c r="B259" s="151" t="s">
        <v>66</v>
      </c>
      <c r="I259" s="28" t="str">
        <f t="shared" si="18"/>
        <v>Rucola</v>
      </c>
      <c r="J259" s="379" t="s">
        <v>539</v>
      </c>
      <c r="K259" s="379" t="s">
        <v>539</v>
      </c>
      <c r="L259" s="380" t="s">
        <v>539</v>
      </c>
    </row>
    <row r="260" spans="1:15" x14ac:dyDescent="0.2">
      <c r="A260" s="150"/>
      <c r="B260" s="151" t="s">
        <v>68</v>
      </c>
      <c r="I260" s="28" t="str">
        <f t="shared" si="18"/>
        <v>Spinat</v>
      </c>
      <c r="J260" s="379" t="s">
        <v>540</v>
      </c>
      <c r="K260" s="379" t="s">
        <v>541</v>
      </c>
      <c r="L260" s="380" t="s">
        <v>542</v>
      </c>
    </row>
    <row r="261" spans="1:15" s="197" customFormat="1" x14ac:dyDescent="0.2">
      <c r="A261" s="150"/>
      <c r="B261" s="151" t="s">
        <v>70</v>
      </c>
      <c r="C261"/>
      <c r="D261"/>
      <c r="E261"/>
      <c r="F261"/>
      <c r="G261"/>
      <c r="H261"/>
      <c r="I261" s="28" t="str">
        <f t="shared" si="18"/>
        <v>Zuckerhut</v>
      </c>
      <c r="J261" s="381" t="s">
        <v>543</v>
      </c>
      <c r="K261" s="381" t="s">
        <v>544</v>
      </c>
      <c r="L261" s="382" t="s">
        <v>545</v>
      </c>
      <c r="M261"/>
      <c r="N261"/>
      <c r="O261"/>
    </row>
    <row r="262" spans="1:15" x14ac:dyDescent="0.2">
      <c r="A262" s="150"/>
      <c r="B262" s="151" t="s">
        <v>71</v>
      </c>
      <c r="I262" s="28" t="str">
        <f t="shared" si="18"/>
        <v>Kohlgemüse</v>
      </c>
      <c r="J262" s="377" t="s">
        <v>546</v>
      </c>
      <c r="K262" s="377" t="s">
        <v>547</v>
      </c>
      <c r="L262" s="378" t="s">
        <v>548</v>
      </c>
      <c r="M262" s="197"/>
      <c r="N262" s="197"/>
      <c r="O262" s="197"/>
    </row>
    <row r="263" spans="1:15" x14ac:dyDescent="0.2">
      <c r="A263" s="150"/>
      <c r="B263" s="151" t="s">
        <v>73</v>
      </c>
      <c r="I263" s="28" t="str">
        <f t="shared" ref="I263:I292" si="19">IF($I$1="d",J263,IF($I$1="f",K263,IF($I$1="i",L263)))</f>
        <v>Blumenkohl</v>
      </c>
      <c r="J263" s="379" t="s">
        <v>37</v>
      </c>
      <c r="K263" s="379" t="s">
        <v>212</v>
      </c>
      <c r="L263" s="380" t="s">
        <v>549</v>
      </c>
    </row>
    <row r="264" spans="1:15" x14ac:dyDescent="0.2">
      <c r="A264" s="150"/>
      <c r="B264" s="151" t="s">
        <v>75</v>
      </c>
      <c r="I264" s="28" t="str">
        <f t="shared" si="19"/>
        <v>Broccoli</v>
      </c>
      <c r="J264" s="379" t="s">
        <v>39</v>
      </c>
      <c r="K264" s="379" t="s">
        <v>39</v>
      </c>
      <c r="L264" s="380" t="s">
        <v>39</v>
      </c>
    </row>
    <row r="265" spans="1:15" x14ac:dyDescent="0.2">
      <c r="A265" s="150"/>
      <c r="B265" s="151" t="s">
        <v>76</v>
      </c>
      <c r="I265" s="28" t="str">
        <f t="shared" si="19"/>
        <v>Chinakohl</v>
      </c>
      <c r="J265" s="379" t="s">
        <v>550</v>
      </c>
      <c r="K265" s="379" t="s">
        <v>551</v>
      </c>
      <c r="L265" s="380" t="s">
        <v>552</v>
      </c>
    </row>
    <row r="266" spans="1:15" x14ac:dyDescent="0.2">
      <c r="A266" s="150"/>
      <c r="B266" s="151" t="s">
        <v>77</v>
      </c>
      <c r="I266" s="28" t="str">
        <f t="shared" si="19"/>
        <v>Kohlrabi</v>
      </c>
      <c r="J266" s="379" t="s">
        <v>553</v>
      </c>
      <c r="K266" s="379" t="s">
        <v>554</v>
      </c>
      <c r="L266" s="380" t="s">
        <v>555</v>
      </c>
    </row>
    <row r="267" spans="1:15" x14ac:dyDescent="0.2">
      <c r="A267" s="150"/>
      <c r="B267" s="151" t="s">
        <v>78</v>
      </c>
      <c r="I267" s="28" t="str">
        <f t="shared" si="19"/>
        <v>Rosenkohl</v>
      </c>
      <c r="J267" s="379" t="s">
        <v>556</v>
      </c>
      <c r="K267" s="379" t="s">
        <v>557</v>
      </c>
      <c r="L267" s="380" t="s">
        <v>558</v>
      </c>
    </row>
    <row r="268" spans="1:15" x14ac:dyDescent="0.2">
      <c r="A268" s="150"/>
      <c r="B268" s="151" t="s">
        <v>80</v>
      </c>
      <c r="H268" s="197"/>
      <c r="I268" s="28" t="str">
        <f t="shared" si="19"/>
        <v>Kabis</v>
      </c>
      <c r="J268" s="379" t="s">
        <v>737</v>
      </c>
      <c r="K268" s="374" t="s">
        <v>864</v>
      </c>
      <c r="L268" s="374" t="s">
        <v>548</v>
      </c>
    </row>
    <row r="269" spans="1:15" x14ac:dyDescent="0.2">
      <c r="A269" s="150"/>
      <c r="B269" s="151" t="s">
        <v>81</v>
      </c>
      <c r="I269" s="28" t="str">
        <f t="shared" si="19"/>
        <v>Rotkabis</v>
      </c>
      <c r="J269" s="379" t="s">
        <v>559</v>
      </c>
      <c r="K269" s="379" t="s">
        <v>560</v>
      </c>
      <c r="L269" s="380" t="s">
        <v>561</v>
      </c>
    </row>
    <row r="270" spans="1:15" x14ac:dyDescent="0.2">
      <c r="A270" s="147"/>
      <c r="I270" s="28" t="str">
        <f t="shared" si="19"/>
        <v>Weisskabis</v>
      </c>
      <c r="J270" s="379" t="s">
        <v>562</v>
      </c>
      <c r="K270" s="379" t="s">
        <v>563</v>
      </c>
      <c r="L270" s="380" t="s">
        <v>564</v>
      </c>
    </row>
    <row r="271" spans="1:15" x14ac:dyDescent="0.2">
      <c r="A271" s="147"/>
      <c r="I271" s="28" t="str">
        <f t="shared" si="19"/>
        <v>Wirz</v>
      </c>
      <c r="J271" s="381" t="s">
        <v>565</v>
      </c>
      <c r="K271" s="381" t="s">
        <v>566</v>
      </c>
      <c r="L271" s="382" t="s">
        <v>567</v>
      </c>
    </row>
    <row r="272" spans="1:15" x14ac:dyDescent="0.2">
      <c r="A272" s="147"/>
      <c r="I272" s="28" t="str">
        <f t="shared" si="19"/>
        <v>Wurzel- und Knollengemüse</v>
      </c>
      <c r="J272" s="377" t="s">
        <v>568</v>
      </c>
      <c r="K272" s="377" t="s">
        <v>569</v>
      </c>
      <c r="L272" s="378" t="s">
        <v>570</v>
      </c>
    </row>
    <row r="273" spans="8:12" x14ac:dyDescent="0.2">
      <c r="I273" s="28" t="str">
        <f t="shared" si="19"/>
        <v>Karotten</v>
      </c>
      <c r="J273" s="379" t="s">
        <v>31</v>
      </c>
      <c r="K273" s="379" t="s">
        <v>206</v>
      </c>
      <c r="L273" s="380" t="s">
        <v>165</v>
      </c>
    </row>
    <row r="274" spans="8:12" x14ac:dyDescent="0.2">
      <c r="H274" s="197"/>
      <c r="I274" s="28" t="str">
        <f t="shared" si="19"/>
        <v>Sellerie</v>
      </c>
      <c r="J274" s="379" t="s">
        <v>735</v>
      </c>
      <c r="K274" s="374" t="s">
        <v>865</v>
      </c>
      <c r="L274" s="374" t="s">
        <v>948</v>
      </c>
    </row>
    <row r="275" spans="8:12" x14ac:dyDescent="0.2">
      <c r="I275" s="28" t="str">
        <f t="shared" si="19"/>
        <v>Knollensellerie</v>
      </c>
      <c r="J275" s="379" t="s">
        <v>44</v>
      </c>
      <c r="K275" s="379" t="s">
        <v>571</v>
      </c>
      <c r="L275" s="380" t="s">
        <v>176</v>
      </c>
    </row>
    <row r="276" spans="8:12" x14ac:dyDescent="0.2">
      <c r="I276" s="28" t="str">
        <f t="shared" si="19"/>
        <v>Radieschen</v>
      </c>
      <c r="J276" s="381" t="s">
        <v>572</v>
      </c>
      <c r="K276" s="381" t="s">
        <v>573</v>
      </c>
      <c r="L276" s="382" t="s">
        <v>574</v>
      </c>
    </row>
    <row r="277" spans="8:12" s="197" customFormat="1" x14ac:dyDescent="0.2">
      <c r="I277" s="28" t="str">
        <f t="shared" si="19"/>
        <v>Süsskartoffeln</v>
      </c>
      <c r="J277" s="550" t="s">
        <v>1375</v>
      </c>
      <c r="K277" s="550" t="s">
        <v>1376</v>
      </c>
      <c r="L277" s="551" t="s">
        <v>1377</v>
      </c>
    </row>
    <row r="278" spans="8:12" x14ac:dyDescent="0.2">
      <c r="I278" s="28" t="str">
        <f t="shared" si="19"/>
        <v>Zwiebel- und Lauchgemüse</v>
      </c>
      <c r="J278" s="377" t="s">
        <v>575</v>
      </c>
      <c r="K278" s="377" t="s">
        <v>576</v>
      </c>
      <c r="L278" s="378" t="s">
        <v>577</v>
      </c>
    </row>
    <row r="279" spans="8:12" x14ac:dyDescent="0.2">
      <c r="H279" s="197"/>
      <c r="I279" s="28" t="str">
        <f t="shared" si="19"/>
        <v>Bundzwiebeln</v>
      </c>
      <c r="J279" s="379" t="s">
        <v>578</v>
      </c>
      <c r="K279" s="379" t="s">
        <v>579</v>
      </c>
      <c r="L279" s="380" t="s">
        <v>580</v>
      </c>
    </row>
    <row r="280" spans="8:12" s="197" customFormat="1" x14ac:dyDescent="0.2">
      <c r="I280" s="28" t="str">
        <f t="shared" si="19"/>
        <v>Knoblauch abgepackt</v>
      </c>
      <c r="J280" s="379" t="s">
        <v>1378</v>
      </c>
      <c r="K280" s="391" t="s">
        <v>1379</v>
      </c>
      <c r="L280" s="391" t="s">
        <v>1380</v>
      </c>
    </row>
    <row r="281" spans="8:12" x14ac:dyDescent="0.2">
      <c r="H281" s="197"/>
      <c r="I281" s="28" t="str">
        <f t="shared" si="19"/>
        <v>Lauch</v>
      </c>
      <c r="J281" s="379" t="s">
        <v>736</v>
      </c>
      <c r="K281" s="374" t="s">
        <v>866</v>
      </c>
      <c r="L281" s="374" t="s">
        <v>949</v>
      </c>
    </row>
    <row r="282" spans="8:12" x14ac:dyDescent="0.2">
      <c r="H282" s="197"/>
      <c r="I282" s="28" t="str">
        <f t="shared" si="19"/>
        <v>Lauch grün</v>
      </c>
      <c r="J282" s="379" t="s">
        <v>41</v>
      </c>
      <c r="K282" s="379" t="s">
        <v>581</v>
      </c>
      <c r="L282" s="380" t="s">
        <v>582</v>
      </c>
    </row>
    <row r="283" spans="8:12" x14ac:dyDescent="0.2">
      <c r="I283" s="28" t="str">
        <f t="shared" si="19"/>
        <v>Zwiebeln</v>
      </c>
      <c r="J283" s="379" t="s">
        <v>446</v>
      </c>
      <c r="K283" s="379" t="s">
        <v>722</v>
      </c>
      <c r="L283" s="380" t="s">
        <v>723</v>
      </c>
    </row>
    <row r="284" spans="8:12" x14ac:dyDescent="0.2">
      <c r="I284" s="28" t="str">
        <f t="shared" si="19"/>
        <v>Zwiebeln gelb</v>
      </c>
      <c r="J284" s="379" t="s">
        <v>583</v>
      </c>
      <c r="K284" s="379" t="s">
        <v>211</v>
      </c>
      <c r="L284" s="380" t="s">
        <v>584</v>
      </c>
    </row>
    <row r="285" spans="8:12" x14ac:dyDescent="0.2">
      <c r="I285" s="28" t="str">
        <f t="shared" si="19"/>
        <v>Stengel- und Blattstielgemüse</v>
      </c>
      <c r="J285" s="383" t="s">
        <v>585</v>
      </c>
      <c r="K285" s="383" t="s">
        <v>586</v>
      </c>
      <c r="L285" s="384" t="s">
        <v>587</v>
      </c>
    </row>
    <row r="286" spans="8:12" x14ac:dyDescent="0.2">
      <c r="I286" s="28" t="str">
        <f t="shared" si="19"/>
        <v>Fenchel</v>
      </c>
      <c r="J286" s="379" t="s">
        <v>38</v>
      </c>
      <c r="K286" s="379" t="s">
        <v>588</v>
      </c>
      <c r="L286" s="380" t="s">
        <v>171</v>
      </c>
    </row>
    <row r="287" spans="8:12" x14ac:dyDescent="0.2">
      <c r="I287" s="28" t="str">
        <f t="shared" si="19"/>
        <v>Krautstiele</v>
      </c>
      <c r="J287" s="379" t="s">
        <v>589</v>
      </c>
      <c r="K287" s="379" t="s">
        <v>220</v>
      </c>
      <c r="L287" s="380" t="s">
        <v>177</v>
      </c>
    </row>
    <row r="288" spans="8:12" x14ac:dyDescent="0.2">
      <c r="I288" s="28" t="str">
        <f t="shared" si="19"/>
        <v>Rhabarber</v>
      </c>
      <c r="J288" s="379" t="s">
        <v>590</v>
      </c>
      <c r="K288" s="379" t="s">
        <v>591</v>
      </c>
      <c r="L288" s="380" t="s">
        <v>592</v>
      </c>
    </row>
    <row r="289" spans="8:12" x14ac:dyDescent="0.2">
      <c r="I289" s="28" t="str">
        <f t="shared" si="19"/>
        <v>Sellerie Stangen</v>
      </c>
      <c r="J289" s="379" t="s">
        <v>593</v>
      </c>
      <c r="K289" s="379" t="s">
        <v>594</v>
      </c>
      <c r="L289" s="380" t="s">
        <v>595</v>
      </c>
    </row>
    <row r="290" spans="8:12" x14ac:dyDescent="0.2">
      <c r="I290" s="28" t="str">
        <f t="shared" si="19"/>
        <v>Spargel grün Inland</v>
      </c>
      <c r="J290" s="379" t="s">
        <v>1369</v>
      </c>
      <c r="K290" s="379" t="s">
        <v>596</v>
      </c>
      <c r="L290" s="380" t="s">
        <v>597</v>
      </c>
    </row>
    <row r="291" spans="8:12" x14ac:dyDescent="0.2">
      <c r="I291" s="28" t="str">
        <f t="shared" si="19"/>
        <v>Spargel grün Ausland</v>
      </c>
      <c r="J291" s="379" t="s">
        <v>1370</v>
      </c>
      <c r="K291" s="379" t="s">
        <v>598</v>
      </c>
      <c r="L291" s="380" t="s">
        <v>599</v>
      </c>
    </row>
    <row r="292" spans="8:12" x14ac:dyDescent="0.2">
      <c r="I292" s="28" t="str">
        <f t="shared" si="19"/>
        <v>Spargel weiss Ausland</v>
      </c>
      <c r="J292" s="381" t="s">
        <v>1371</v>
      </c>
      <c r="K292" s="381" t="s">
        <v>600</v>
      </c>
      <c r="L292" s="382" t="s">
        <v>601</v>
      </c>
    </row>
    <row r="293" spans="8:12" x14ac:dyDescent="0.2">
      <c r="I293" s="28" t="str">
        <f t="shared" ref="I293:I358" si="20">IF($I$1="d",J293,IF($I$1="f",K293,IF($I$1="i",L293)))</f>
        <v>Hülsenfrüchte</v>
      </c>
      <c r="J293" s="377" t="s">
        <v>602</v>
      </c>
      <c r="K293" s="377" t="s">
        <v>603</v>
      </c>
      <c r="L293" s="378" t="s">
        <v>604</v>
      </c>
    </row>
    <row r="294" spans="8:12" x14ac:dyDescent="0.2">
      <c r="I294" s="28" t="str">
        <f t="shared" si="20"/>
        <v>Bohnen</v>
      </c>
      <c r="J294" s="381" t="s">
        <v>1364</v>
      </c>
      <c r="K294" s="381" t="s">
        <v>1366</v>
      </c>
      <c r="L294" s="382" t="s">
        <v>1365</v>
      </c>
    </row>
    <row r="295" spans="8:12" x14ac:dyDescent="0.2">
      <c r="I295" s="28" t="str">
        <f t="shared" si="20"/>
        <v>Pilze</v>
      </c>
      <c r="J295" s="377" t="s">
        <v>605</v>
      </c>
      <c r="K295" s="377" t="s">
        <v>42</v>
      </c>
      <c r="L295" s="378" t="s">
        <v>606</v>
      </c>
    </row>
    <row r="296" spans="8:12" x14ac:dyDescent="0.2">
      <c r="I296" s="28" t="str">
        <f t="shared" si="20"/>
        <v>Champignons weiss</v>
      </c>
      <c r="J296" s="381" t="s">
        <v>607</v>
      </c>
      <c r="K296" s="381" t="s">
        <v>217</v>
      </c>
      <c r="L296" s="382" t="s">
        <v>174</v>
      </c>
    </row>
    <row r="297" spans="8:12" x14ac:dyDescent="0.2">
      <c r="H297" s="197"/>
      <c r="I297" s="28" t="str">
        <f t="shared" si="20"/>
        <v>Champignons</v>
      </c>
      <c r="J297" s="381" t="s">
        <v>42</v>
      </c>
      <c r="K297" s="381" t="s">
        <v>217</v>
      </c>
      <c r="L297" s="382" t="s">
        <v>174</v>
      </c>
    </row>
    <row r="298" spans="8:12" x14ac:dyDescent="0.2">
      <c r="I298" s="28" t="str">
        <f t="shared" si="20"/>
        <v>Fertigprodukte</v>
      </c>
      <c r="J298" s="377" t="s">
        <v>608</v>
      </c>
      <c r="K298" s="377" t="s">
        <v>609</v>
      </c>
      <c r="L298" s="378" t="s">
        <v>610</v>
      </c>
    </row>
    <row r="299" spans="8:12" x14ac:dyDescent="0.2">
      <c r="I299" s="28" t="str">
        <f t="shared" si="20"/>
        <v>Eisbergsalat geschnitten</v>
      </c>
      <c r="J299" s="379" t="s">
        <v>611</v>
      </c>
      <c r="K299" s="379" t="s">
        <v>612</v>
      </c>
      <c r="L299" s="380" t="s">
        <v>613</v>
      </c>
    </row>
    <row r="300" spans="8:12" x14ac:dyDescent="0.2">
      <c r="I300" s="28" t="str">
        <f t="shared" si="20"/>
        <v>Mischsalat</v>
      </c>
      <c r="J300" s="379" t="s">
        <v>1372</v>
      </c>
      <c r="K300" s="379" t="s">
        <v>1373</v>
      </c>
      <c r="L300" s="380" t="s">
        <v>1374</v>
      </c>
    </row>
    <row r="301" spans="8:12" x14ac:dyDescent="0.2">
      <c r="I301" s="28" t="str">
        <f t="shared" si="20"/>
        <v>Sauerkraut gekocht</v>
      </c>
      <c r="J301" s="381" t="s">
        <v>616</v>
      </c>
      <c r="K301" s="381" t="s">
        <v>617</v>
      </c>
      <c r="L301" s="382" t="s">
        <v>618</v>
      </c>
    </row>
    <row r="302" spans="8:12" x14ac:dyDescent="0.2">
      <c r="H302" s="197"/>
      <c r="I302" s="28" t="str">
        <f t="shared" si="20"/>
        <v>Randen</v>
      </c>
      <c r="J302" s="379" t="s">
        <v>738</v>
      </c>
      <c r="K302" s="374" t="s">
        <v>867</v>
      </c>
      <c r="L302" s="374" t="s">
        <v>950</v>
      </c>
    </row>
    <row r="303" spans="8:12" x14ac:dyDescent="0.2">
      <c r="I303" s="28" t="str">
        <f t="shared" si="20"/>
        <v>Randen gedämpft</v>
      </c>
      <c r="J303" s="379" t="s">
        <v>43</v>
      </c>
      <c r="K303" s="379" t="s">
        <v>614</v>
      </c>
      <c r="L303" s="380" t="s">
        <v>615</v>
      </c>
    </row>
    <row r="304" spans="8:12" x14ac:dyDescent="0.2">
      <c r="I304" s="28" t="str">
        <f t="shared" si="20"/>
        <v>Sauerkraut gekocht</v>
      </c>
      <c r="J304" s="381" t="s">
        <v>616</v>
      </c>
      <c r="K304" s="381" t="s">
        <v>617</v>
      </c>
      <c r="L304" s="382" t="s">
        <v>618</v>
      </c>
    </row>
    <row r="305" spans="6:15" s="197" customFormat="1" x14ac:dyDescent="0.2">
      <c r="F305"/>
      <c r="G305"/>
      <c r="H305" t="s">
        <v>22</v>
      </c>
      <c r="I305" s="28" t="str">
        <f t="shared" si="20"/>
        <v>Kartoffeln</v>
      </c>
      <c r="J305" s="377" t="s">
        <v>22</v>
      </c>
      <c r="K305" s="377" t="s">
        <v>199</v>
      </c>
      <c r="L305" s="378" t="s">
        <v>226</v>
      </c>
      <c r="M305"/>
      <c r="N305"/>
      <c r="O305"/>
    </row>
    <row r="306" spans="6:15" x14ac:dyDescent="0.2">
      <c r="F306" s="197"/>
      <c r="G306" s="197"/>
      <c r="H306" s="197"/>
      <c r="I306" s="28" t="str">
        <f t="shared" si="20"/>
        <v>Gesamtmarkt (inkl. geschnitten und gekühlt)</v>
      </c>
      <c r="J306" s="375" t="s">
        <v>1270</v>
      </c>
      <c r="K306" s="369" t="s">
        <v>1276</v>
      </c>
      <c r="L306" s="369" t="s">
        <v>1275</v>
      </c>
      <c r="M306" s="197"/>
      <c r="N306" s="197"/>
      <c r="O306" s="197"/>
    </row>
    <row r="307" spans="6:15" x14ac:dyDescent="0.2">
      <c r="I307" s="28" t="str">
        <f t="shared" si="20"/>
        <v>Frühkartoffeln Import</v>
      </c>
      <c r="J307" s="385" t="s">
        <v>619</v>
      </c>
      <c r="K307" s="385" t="s">
        <v>620</v>
      </c>
      <c r="L307" s="386" t="s">
        <v>621</v>
      </c>
    </row>
    <row r="308" spans="6:15" x14ac:dyDescent="0.2">
      <c r="I308" s="28" t="str">
        <f t="shared" si="20"/>
        <v>Agata</v>
      </c>
      <c r="J308" s="385" t="s">
        <v>622</v>
      </c>
      <c r="K308" s="385" t="s">
        <v>622</v>
      </c>
      <c r="L308" s="386" t="s">
        <v>622</v>
      </c>
    </row>
    <row r="309" spans="6:15" x14ac:dyDescent="0.2">
      <c r="I309" s="28" t="str">
        <f t="shared" si="20"/>
        <v>Amandine / Celtiane</v>
      </c>
      <c r="J309" s="385" t="s">
        <v>623</v>
      </c>
      <c r="K309" s="385" t="s">
        <v>623</v>
      </c>
      <c r="L309" s="386" t="s">
        <v>623</v>
      </c>
    </row>
    <row r="310" spans="6:15" x14ac:dyDescent="0.2">
      <c r="I310" s="28" t="str">
        <f t="shared" si="20"/>
        <v>Bintje</v>
      </c>
      <c r="J310" s="385" t="s">
        <v>624</v>
      </c>
      <c r="K310" s="385" t="s">
        <v>624</v>
      </c>
      <c r="L310" s="386" t="s">
        <v>624</v>
      </c>
    </row>
    <row r="311" spans="6:15" x14ac:dyDescent="0.2">
      <c r="I311" s="28" t="str">
        <f t="shared" si="20"/>
        <v>Charlotte</v>
      </c>
      <c r="J311" s="385" t="s">
        <v>625</v>
      </c>
      <c r="K311" s="385" t="s">
        <v>625</v>
      </c>
      <c r="L311" s="386" t="s">
        <v>625</v>
      </c>
    </row>
    <row r="312" spans="6:15" x14ac:dyDescent="0.2">
      <c r="I312" s="28" t="str">
        <f t="shared" si="20"/>
        <v>Jelly</v>
      </c>
      <c r="J312" s="385" t="s">
        <v>626</v>
      </c>
      <c r="K312" s="385" t="s">
        <v>626</v>
      </c>
      <c r="L312" s="386" t="s">
        <v>626</v>
      </c>
    </row>
    <row r="313" spans="6:15" x14ac:dyDescent="0.2">
      <c r="I313" s="28" t="str">
        <f t="shared" si="20"/>
        <v>Lady Félicia</v>
      </c>
      <c r="J313" s="385" t="s">
        <v>627</v>
      </c>
      <c r="K313" s="385" t="s">
        <v>627</v>
      </c>
      <c r="L313" s="386" t="s">
        <v>627</v>
      </c>
    </row>
    <row r="314" spans="6:15" x14ac:dyDescent="0.2">
      <c r="I314" s="28" t="str">
        <f t="shared" si="20"/>
        <v>Victoria</v>
      </c>
      <c r="J314" s="385" t="s">
        <v>628</v>
      </c>
      <c r="K314" s="385" t="s">
        <v>628</v>
      </c>
      <c r="L314" s="386" t="s">
        <v>628</v>
      </c>
    </row>
    <row r="315" spans="6:15" x14ac:dyDescent="0.2">
      <c r="I315" s="28" t="str">
        <f t="shared" si="20"/>
        <v>Kartoffeln and. festk.</v>
      </c>
      <c r="J315" s="385" t="s">
        <v>629</v>
      </c>
      <c r="K315" s="385" t="s">
        <v>630</v>
      </c>
      <c r="L315" s="386" t="s">
        <v>631</v>
      </c>
    </row>
    <row r="316" spans="6:15" x14ac:dyDescent="0.2">
      <c r="I316" s="28" t="str">
        <f t="shared" si="20"/>
        <v>Kartoffeln and. mehligk.</v>
      </c>
      <c r="J316" s="385" t="s">
        <v>632</v>
      </c>
      <c r="K316" s="385" t="s">
        <v>633</v>
      </c>
      <c r="L316" s="386" t="s">
        <v>634</v>
      </c>
    </row>
    <row r="317" spans="6:15" s="197" customFormat="1" x14ac:dyDescent="0.2">
      <c r="F317"/>
      <c r="G317"/>
      <c r="H317"/>
      <c r="I317" s="28" t="str">
        <f t="shared" si="20"/>
        <v>Raclette</v>
      </c>
      <c r="J317" s="387" t="s">
        <v>23</v>
      </c>
      <c r="K317" s="387" t="s">
        <v>23</v>
      </c>
      <c r="L317" s="388" t="s">
        <v>23</v>
      </c>
      <c r="M317"/>
      <c r="N317"/>
      <c r="O317"/>
    </row>
    <row r="318" spans="6:15" x14ac:dyDescent="0.2">
      <c r="F318" s="197"/>
      <c r="G318" s="197"/>
      <c r="H318" t="s">
        <v>25</v>
      </c>
      <c r="I318" s="28" t="str">
        <f>IF($I$1="d",J318,IF($I$1="f",K318,IF($I$1="i",L318)))</f>
        <v>(inkl. geschnitten und gekühlt)</v>
      </c>
      <c r="J318" s="375" t="s">
        <v>1272</v>
      </c>
      <c r="K318" s="369" t="s">
        <v>1278</v>
      </c>
      <c r="L318" s="369" t="s">
        <v>1273</v>
      </c>
      <c r="M318" s="197"/>
      <c r="N318" s="197"/>
      <c r="O318" s="197"/>
    </row>
    <row r="319" spans="6:15" x14ac:dyDescent="0.2">
      <c r="I319" s="28" t="str">
        <f t="shared" si="20"/>
        <v>Kernobst</v>
      </c>
      <c r="J319" s="496" t="s">
        <v>1174</v>
      </c>
      <c r="K319" s="496" t="s">
        <v>663</v>
      </c>
      <c r="L319" s="496" t="s">
        <v>1251</v>
      </c>
    </row>
    <row r="320" spans="6:15" x14ac:dyDescent="0.2">
      <c r="I320" s="28" t="str">
        <f t="shared" si="20"/>
        <v>Äpfel</v>
      </c>
      <c r="J320" s="379" t="s">
        <v>635</v>
      </c>
      <c r="K320" s="379" t="s">
        <v>636</v>
      </c>
      <c r="L320" s="380" t="s">
        <v>637</v>
      </c>
    </row>
    <row r="321" spans="9:12" x14ac:dyDescent="0.2">
      <c r="I321" s="28" t="str">
        <f t="shared" si="20"/>
        <v>Äpfel Braeburn I</v>
      </c>
      <c r="J321" s="379" t="s">
        <v>638</v>
      </c>
      <c r="K321" s="379" t="s">
        <v>639</v>
      </c>
      <c r="L321" s="380" t="s">
        <v>640</v>
      </c>
    </row>
    <row r="322" spans="9:12" x14ac:dyDescent="0.2">
      <c r="I322" s="28" t="str">
        <f t="shared" si="20"/>
        <v>Äpfel Greenstar I</v>
      </c>
      <c r="J322" s="379" t="s">
        <v>1346</v>
      </c>
      <c r="K322" s="379" t="s">
        <v>1347</v>
      </c>
      <c r="L322" s="380" t="s">
        <v>1348</v>
      </c>
    </row>
    <row r="323" spans="9:12" x14ac:dyDescent="0.2">
      <c r="I323" s="28" t="str">
        <f t="shared" si="20"/>
        <v>Äpfel Gala I</v>
      </c>
      <c r="J323" s="379" t="s">
        <v>641</v>
      </c>
      <c r="K323" s="379" t="s">
        <v>642</v>
      </c>
      <c r="L323" s="380" t="s">
        <v>643</v>
      </c>
    </row>
    <row r="324" spans="9:12" x14ac:dyDescent="0.2">
      <c r="I324" s="28" t="str">
        <f t="shared" si="20"/>
        <v>Äpfel Golden I</v>
      </c>
      <c r="J324" s="379" t="s">
        <v>644</v>
      </c>
      <c r="K324" s="379" t="s">
        <v>645</v>
      </c>
      <c r="L324" s="380" t="s">
        <v>646</v>
      </c>
    </row>
    <row r="325" spans="9:12" x14ac:dyDescent="0.2">
      <c r="I325" s="28" t="str">
        <f t="shared" si="20"/>
        <v>Äpfel Granny Smith I</v>
      </c>
      <c r="J325" s="379" t="s">
        <v>647</v>
      </c>
      <c r="K325" s="379" t="s">
        <v>648</v>
      </c>
      <c r="L325" s="380" t="s">
        <v>649</v>
      </c>
    </row>
    <row r="326" spans="9:12" x14ac:dyDescent="0.2">
      <c r="I326" s="28" t="str">
        <f t="shared" si="20"/>
        <v>Äpfel Gravensteiner I</v>
      </c>
      <c r="J326" s="385" t="s">
        <v>650</v>
      </c>
      <c r="K326" s="385" t="s">
        <v>651</v>
      </c>
      <c r="L326" s="386" t="s">
        <v>652</v>
      </c>
    </row>
    <row r="327" spans="9:12" x14ac:dyDescent="0.2">
      <c r="I327" s="28" t="str">
        <f t="shared" si="20"/>
        <v>Äpfel Jazz I</v>
      </c>
      <c r="J327" s="379" t="s">
        <v>653</v>
      </c>
      <c r="K327" s="379" t="s">
        <v>654</v>
      </c>
      <c r="L327" s="380" t="s">
        <v>655</v>
      </c>
    </row>
    <row r="328" spans="9:12" x14ac:dyDescent="0.2">
      <c r="I328" s="28" t="str">
        <f t="shared" si="20"/>
        <v>Äpfel Topaz I</v>
      </c>
      <c r="J328" s="379" t="s">
        <v>1337</v>
      </c>
      <c r="K328" s="379" t="s">
        <v>1338</v>
      </c>
      <c r="L328" s="380" t="s">
        <v>1339</v>
      </c>
    </row>
    <row r="329" spans="9:12" x14ac:dyDescent="0.2">
      <c r="I329" s="28" t="str">
        <f t="shared" si="20"/>
        <v>Äpfel Pinova I</v>
      </c>
      <c r="J329" s="379" t="s">
        <v>1343</v>
      </c>
      <c r="K329" s="379" t="s">
        <v>1344</v>
      </c>
      <c r="L329" s="380" t="s">
        <v>1345</v>
      </c>
    </row>
    <row r="330" spans="9:12" x14ac:dyDescent="0.2">
      <c r="I330" s="28" t="str">
        <f t="shared" si="20"/>
        <v>Äpfel Rubens I</v>
      </c>
      <c r="J330" s="379" t="s">
        <v>656</v>
      </c>
      <c r="K330" s="379" t="s">
        <v>657</v>
      </c>
      <c r="L330" s="380" t="s">
        <v>658</v>
      </c>
    </row>
    <row r="331" spans="9:12" x14ac:dyDescent="0.2">
      <c r="I331" s="28" t="str">
        <f t="shared" si="20"/>
        <v>Äpfel Übrige I</v>
      </c>
      <c r="J331" s="385" t="s">
        <v>1340</v>
      </c>
      <c r="K331" s="385" t="s">
        <v>1341</v>
      </c>
      <c r="L331" s="386" t="s">
        <v>1342</v>
      </c>
    </row>
    <row r="332" spans="9:12" x14ac:dyDescent="0.2">
      <c r="I332" s="28" t="str">
        <f t="shared" si="20"/>
        <v>Äpfel Pink Lady I</v>
      </c>
      <c r="J332" s="387" t="s">
        <v>1349</v>
      </c>
      <c r="K332" s="387" t="s">
        <v>1350</v>
      </c>
      <c r="L332" s="388" t="s">
        <v>1351</v>
      </c>
    </row>
    <row r="333" spans="9:12" x14ac:dyDescent="0.2">
      <c r="I333" s="28" t="str">
        <f t="shared" si="20"/>
        <v>Birnen</v>
      </c>
      <c r="J333" s="377" t="s">
        <v>659</v>
      </c>
      <c r="K333" s="377" t="s">
        <v>660</v>
      </c>
      <c r="L333" s="378" t="s">
        <v>661</v>
      </c>
    </row>
    <row r="334" spans="9:12" x14ac:dyDescent="0.2">
      <c r="I334" s="28" t="str">
        <f t="shared" si="20"/>
        <v>Birnen Conférence I</v>
      </c>
      <c r="J334" s="379" t="s">
        <v>1386</v>
      </c>
      <c r="K334" s="379" t="s">
        <v>1391</v>
      </c>
      <c r="L334" s="380" t="s">
        <v>1402</v>
      </c>
    </row>
    <row r="335" spans="9:12" x14ac:dyDescent="0.2">
      <c r="I335" s="28" t="str">
        <f t="shared" si="20"/>
        <v>Birnen Gute Luise I</v>
      </c>
      <c r="J335" s="379" t="s">
        <v>1387</v>
      </c>
      <c r="K335" s="379" t="s">
        <v>1392</v>
      </c>
      <c r="L335" s="380" t="s">
        <v>1401</v>
      </c>
    </row>
    <row r="336" spans="9:12" x14ac:dyDescent="0.2">
      <c r="I336" s="28" t="str">
        <f t="shared" si="20"/>
        <v>Birnen Kaiser I</v>
      </c>
      <c r="J336" s="379" t="s">
        <v>1388</v>
      </c>
      <c r="K336" s="379" t="s">
        <v>1393</v>
      </c>
      <c r="L336" s="380" t="s">
        <v>1400</v>
      </c>
    </row>
    <row r="337" spans="8:12" x14ac:dyDescent="0.2">
      <c r="I337" s="28" t="str">
        <f t="shared" si="20"/>
        <v>Birnen Fred I</v>
      </c>
      <c r="J337" s="385" t="s">
        <v>1389</v>
      </c>
      <c r="K337" s="385" t="s">
        <v>1394</v>
      </c>
      <c r="L337" s="386" t="s">
        <v>1399</v>
      </c>
    </row>
    <row r="338" spans="8:12" x14ac:dyDescent="0.2">
      <c r="I338" s="28" t="str">
        <f t="shared" si="20"/>
        <v>Birnen Williams I</v>
      </c>
      <c r="J338" s="379" t="s">
        <v>1390</v>
      </c>
      <c r="K338" s="379" t="s">
        <v>1395</v>
      </c>
      <c r="L338" s="380" t="s">
        <v>1396</v>
      </c>
    </row>
    <row r="339" spans="8:12" x14ac:dyDescent="0.2">
      <c r="I339" s="28" t="str">
        <f t="shared" si="20"/>
        <v>Birnen Übrige I</v>
      </c>
      <c r="J339" s="385" t="s">
        <v>1352</v>
      </c>
      <c r="K339" s="385" t="s">
        <v>1353</v>
      </c>
      <c r="L339" s="386" t="s">
        <v>1354</v>
      </c>
    </row>
    <row r="340" spans="8:12" x14ac:dyDescent="0.2">
      <c r="I340" s="28" t="str">
        <f t="shared" si="20"/>
        <v>Birnen Abate Fetel I</v>
      </c>
      <c r="J340" s="387" t="s">
        <v>1403</v>
      </c>
      <c r="K340" s="387" t="s">
        <v>1398</v>
      </c>
      <c r="L340" s="388" t="s">
        <v>1397</v>
      </c>
    </row>
    <row r="341" spans="8:12" x14ac:dyDescent="0.2">
      <c r="I341" s="28" t="str">
        <f t="shared" si="20"/>
        <v>Steinobst</v>
      </c>
      <c r="J341" s="377" t="s">
        <v>662</v>
      </c>
      <c r="K341" s="377" t="s">
        <v>663</v>
      </c>
      <c r="L341" s="378" t="s">
        <v>664</v>
      </c>
    </row>
    <row r="342" spans="8:12" x14ac:dyDescent="0.2">
      <c r="I342" s="28" t="str">
        <f t="shared" si="20"/>
        <v>Aprikosen</v>
      </c>
      <c r="J342" s="379" t="s">
        <v>665</v>
      </c>
      <c r="K342" s="379" t="s">
        <v>666</v>
      </c>
      <c r="L342" s="380" t="s">
        <v>667</v>
      </c>
    </row>
    <row r="343" spans="8:12" x14ac:dyDescent="0.2">
      <c r="I343" s="28" t="str">
        <f t="shared" si="20"/>
        <v>Aprikosen Extra</v>
      </c>
      <c r="J343" s="379" t="s">
        <v>668</v>
      </c>
      <c r="K343" s="379" t="s">
        <v>669</v>
      </c>
      <c r="L343" s="380" t="s">
        <v>670</v>
      </c>
    </row>
    <row r="344" spans="8:12" x14ac:dyDescent="0.2">
      <c r="I344" s="28" t="str">
        <f t="shared" si="20"/>
        <v>Kirschen 24mm+</v>
      </c>
      <c r="J344" s="379" t="s">
        <v>1355</v>
      </c>
      <c r="K344" s="379" t="s">
        <v>1357</v>
      </c>
      <c r="L344" s="380" t="s">
        <v>1358</v>
      </c>
    </row>
    <row r="345" spans="8:12" x14ac:dyDescent="0.2">
      <c r="I345" s="28" t="str">
        <f t="shared" si="20"/>
        <v>Kirschen 28mm+</v>
      </c>
      <c r="J345" s="379" t="s">
        <v>1356</v>
      </c>
      <c r="K345" s="379" t="s">
        <v>1360</v>
      </c>
      <c r="L345" s="380" t="s">
        <v>1359</v>
      </c>
    </row>
    <row r="346" spans="8:12" x14ac:dyDescent="0.2">
      <c r="I346" s="28" t="str">
        <f t="shared" si="20"/>
        <v>Nektarinen</v>
      </c>
      <c r="J346" s="379" t="s">
        <v>671</v>
      </c>
      <c r="K346" s="379" t="s">
        <v>672</v>
      </c>
      <c r="L346" s="380" t="s">
        <v>673</v>
      </c>
    </row>
    <row r="347" spans="8:12" x14ac:dyDescent="0.2">
      <c r="I347" s="28" t="str">
        <f t="shared" si="20"/>
        <v>Zwetschgen</v>
      </c>
      <c r="J347" s="381" t="s">
        <v>674</v>
      </c>
      <c r="K347" s="381" t="s">
        <v>675</v>
      </c>
      <c r="L347" s="382" t="s">
        <v>676</v>
      </c>
    </row>
    <row r="348" spans="8:12" x14ac:dyDescent="0.2">
      <c r="I348" s="28" t="str">
        <f t="shared" si="20"/>
        <v>Beeren</v>
      </c>
      <c r="J348" s="377" t="s">
        <v>677</v>
      </c>
      <c r="K348" s="377" t="s">
        <v>678</v>
      </c>
      <c r="L348" s="378" t="s">
        <v>679</v>
      </c>
    </row>
    <row r="349" spans="8:12" x14ac:dyDescent="0.2">
      <c r="H349" s="197"/>
      <c r="I349" s="28" t="str">
        <f t="shared" si="20"/>
        <v>Erdbeeren</v>
      </c>
      <c r="J349" s="377" t="s">
        <v>996</v>
      </c>
      <c r="K349" s="379" t="s">
        <v>997</v>
      </c>
      <c r="L349" s="380" t="s">
        <v>998</v>
      </c>
    </row>
    <row r="350" spans="8:12" x14ac:dyDescent="0.2">
      <c r="I350" s="28" t="str">
        <f t="shared" si="20"/>
        <v>Brombeeren</v>
      </c>
      <c r="J350" s="379" t="s">
        <v>680</v>
      </c>
      <c r="K350" s="379" t="s">
        <v>681</v>
      </c>
      <c r="L350" s="380" t="s">
        <v>682</v>
      </c>
    </row>
    <row r="351" spans="8:12" x14ac:dyDescent="0.2">
      <c r="I351" s="28" t="str">
        <f t="shared" si="20"/>
        <v>Erdbeeren Inland</v>
      </c>
      <c r="J351" s="379" t="s">
        <v>683</v>
      </c>
      <c r="K351" s="379" t="s">
        <v>684</v>
      </c>
      <c r="L351" s="380" t="s">
        <v>685</v>
      </c>
    </row>
    <row r="352" spans="8:12" x14ac:dyDescent="0.2">
      <c r="I352" s="28" t="str">
        <f t="shared" si="20"/>
        <v>Erdbeeren Ausland</v>
      </c>
      <c r="J352" s="379" t="s">
        <v>686</v>
      </c>
      <c r="K352" s="379" t="s">
        <v>687</v>
      </c>
      <c r="L352" s="380" t="s">
        <v>688</v>
      </c>
    </row>
    <row r="353" spans="8:12" x14ac:dyDescent="0.2">
      <c r="I353" s="28" t="str">
        <f t="shared" si="20"/>
        <v>Heidelbeeren</v>
      </c>
      <c r="J353" s="379" t="s">
        <v>689</v>
      </c>
      <c r="K353" s="379" t="s">
        <v>690</v>
      </c>
      <c r="L353" s="380" t="s">
        <v>691</v>
      </c>
    </row>
    <row r="354" spans="8:12" x14ac:dyDescent="0.2">
      <c r="I354" s="28" t="str">
        <f t="shared" si="20"/>
        <v>Himbeeren</v>
      </c>
      <c r="J354" s="379" t="s">
        <v>692</v>
      </c>
      <c r="K354" s="379" t="s">
        <v>693</v>
      </c>
      <c r="L354" s="380" t="s">
        <v>694</v>
      </c>
    </row>
    <row r="355" spans="8:12" x14ac:dyDescent="0.2">
      <c r="I355" s="28" t="str">
        <f t="shared" si="20"/>
        <v>Johannisbeeren</v>
      </c>
      <c r="J355" s="381" t="s">
        <v>1173</v>
      </c>
      <c r="K355" s="381" t="s">
        <v>695</v>
      </c>
      <c r="L355" s="382" t="s">
        <v>696</v>
      </c>
    </row>
    <row r="356" spans="8:12" x14ac:dyDescent="0.2">
      <c r="I356" s="28" t="str">
        <f t="shared" si="20"/>
        <v>Trauben</v>
      </c>
      <c r="J356" s="377" t="s">
        <v>697</v>
      </c>
      <c r="K356" s="389" t="s">
        <v>698</v>
      </c>
      <c r="L356" s="390" t="s">
        <v>699</v>
      </c>
    </row>
    <row r="357" spans="8:12" x14ac:dyDescent="0.2">
      <c r="H357" s="197"/>
      <c r="I357" s="28" t="str">
        <f t="shared" si="20"/>
        <v>Trauben weiss</v>
      </c>
      <c r="J357" s="379" t="s">
        <v>1000</v>
      </c>
      <c r="K357" s="379" t="s">
        <v>1001</v>
      </c>
      <c r="L357" s="380" t="s">
        <v>1002</v>
      </c>
    </row>
    <row r="358" spans="8:12" x14ac:dyDescent="0.2">
      <c r="I358" s="28" t="str">
        <f t="shared" si="20"/>
        <v>Trauben weiss kernlos</v>
      </c>
      <c r="J358" s="379" t="s">
        <v>1404</v>
      </c>
      <c r="K358" s="379" t="s">
        <v>700</v>
      </c>
      <c r="L358" s="380" t="s">
        <v>701</v>
      </c>
    </row>
    <row r="359" spans="8:12" x14ac:dyDescent="0.2">
      <c r="I359" s="28" t="str">
        <f>IF($I$1="d",J359,IF($I$1="f",K359,IF($I$1="i",L359)))</f>
        <v>Melonen</v>
      </c>
      <c r="J359" s="377" t="s">
        <v>702</v>
      </c>
      <c r="K359" s="389" t="s">
        <v>703</v>
      </c>
      <c r="L359" s="390" t="s">
        <v>704</v>
      </c>
    </row>
    <row r="360" spans="8:12" x14ac:dyDescent="0.2">
      <c r="I360" s="28" t="str">
        <f t="shared" ref="I360:I387" si="21">IF($I$1="d",J360,IF($I$1="f",K360,IF($I$1="i",L360)))</f>
        <v>Melonen Galia</v>
      </c>
      <c r="J360" s="379" t="s">
        <v>705</v>
      </c>
      <c r="K360" s="379" t="s">
        <v>706</v>
      </c>
      <c r="L360" s="380" t="s">
        <v>707</v>
      </c>
    </row>
    <row r="361" spans="8:12" x14ac:dyDescent="0.2">
      <c r="I361" s="28" t="str">
        <f t="shared" si="21"/>
        <v>Agrumen</v>
      </c>
      <c r="J361" s="377" t="s">
        <v>708</v>
      </c>
      <c r="K361" s="377" t="s">
        <v>709</v>
      </c>
      <c r="L361" s="378" t="s">
        <v>710</v>
      </c>
    </row>
    <row r="362" spans="8:12" x14ac:dyDescent="0.2">
      <c r="I362" s="28" t="str">
        <f t="shared" si="21"/>
        <v>Orangen</v>
      </c>
      <c r="J362" s="385" t="s">
        <v>28</v>
      </c>
      <c r="K362" s="369" t="s">
        <v>724</v>
      </c>
      <c r="L362" s="369" t="s">
        <v>164</v>
      </c>
    </row>
    <row r="363" spans="8:12" x14ac:dyDescent="0.2">
      <c r="I363" s="28" t="str">
        <f t="shared" si="21"/>
        <v>Blondorangen</v>
      </c>
      <c r="J363" s="379" t="s">
        <v>711</v>
      </c>
      <c r="K363" s="379" t="s">
        <v>712</v>
      </c>
      <c r="L363" s="380" t="s">
        <v>713</v>
      </c>
    </row>
    <row r="364" spans="8:12" s="197" customFormat="1" x14ac:dyDescent="0.2">
      <c r="I364" s="28" t="str">
        <f t="shared" ref="I364" si="22">IF($I$1="d",J364,IF($I$1="f",K364,IF($I$1="i",L364)))</f>
        <v>Blutorangen</v>
      </c>
      <c r="J364" s="379" t="s">
        <v>1361</v>
      </c>
      <c r="K364" s="379" t="s">
        <v>1362</v>
      </c>
      <c r="L364" s="380" t="s">
        <v>1363</v>
      </c>
    </row>
    <row r="365" spans="8:12" x14ac:dyDescent="0.2">
      <c r="I365" s="28" t="str">
        <f t="shared" si="21"/>
        <v>Clementinen</v>
      </c>
      <c r="J365" s="381" t="s">
        <v>714</v>
      </c>
      <c r="K365" s="381" t="s">
        <v>715</v>
      </c>
      <c r="L365" s="382" t="s">
        <v>716</v>
      </c>
    </row>
    <row r="366" spans="8:12" x14ac:dyDescent="0.2">
      <c r="I366" s="28" t="str">
        <f t="shared" si="21"/>
        <v>Exotische Früchte</v>
      </c>
      <c r="J366" s="377" t="s">
        <v>717</v>
      </c>
      <c r="K366" s="377" t="s">
        <v>718</v>
      </c>
      <c r="L366" s="378" t="s">
        <v>719</v>
      </c>
    </row>
    <row r="367" spans="8:12" x14ac:dyDescent="0.2">
      <c r="I367" s="28" t="str">
        <f t="shared" si="21"/>
        <v>Bananen</v>
      </c>
      <c r="J367" s="379" t="s">
        <v>27</v>
      </c>
      <c r="K367" s="379" t="s">
        <v>202</v>
      </c>
      <c r="L367" s="380" t="s">
        <v>163</v>
      </c>
    </row>
    <row r="368" spans="8:12" x14ac:dyDescent="0.2">
      <c r="I368" s="28" t="str">
        <f t="shared" si="21"/>
        <v>Kiwi</v>
      </c>
      <c r="J368" s="379" t="s">
        <v>29</v>
      </c>
      <c r="K368" s="379" t="s">
        <v>29</v>
      </c>
      <c r="L368" s="380" t="s">
        <v>29</v>
      </c>
    </row>
    <row r="369" spans="8:12" x14ac:dyDescent="0.2">
      <c r="H369" s="371"/>
      <c r="I369" s="28" t="str">
        <f t="shared" si="21"/>
        <v>Pfirsich</v>
      </c>
      <c r="J369" s="391" t="s">
        <v>999</v>
      </c>
      <c r="K369" s="391" t="s">
        <v>1053</v>
      </c>
      <c r="L369" s="391" t="s">
        <v>1039</v>
      </c>
    </row>
    <row r="370" spans="8:12" x14ac:dyDescent="0.2">
      <c r="H370" s="371"/>
      <c r="I370" s="28" t="str">
        <f t="shared" si="21"/>
        <v>Grapefruits &amp; Pomelos</v>
      </c>
      <c r="J370" s="391" t="s">
        <v>1003</v>
      </c>
      <c r="K370" s="391" t="s">
        <v>1054</v>
      </c>
      <c r="L370" s="391" t="s">
        <v>1040</v>
      </c>
    </row>
    <row r="371" spans="8:12" x14ac:dyDescent="0.2">
      <c r="H371" s="371"/>
      <c r="I371" s="28" t="str">
        <f t="shared" si="21"/>
        <v>Mandarinen &amp; Clementinen</v>
      </c>
      <c r="J371" s="391" t="s">
        <v>1288</v>
      </c>
      <c r="K371" s="391" t="s">
        <v>1055</v>
      </c>
      <c r="L371" s="391" t="s">
        <v>1041</v>
      </c>
    </row>
    <row r="372" spans="8:12" x14ac:dyDescent="0.2">
      <c r="H372" s="371"/>
      <c r="I372" s="28" t="str">
        <f>IF($I$1="d",J372,IF($I$1="f",K372,IF($I$1="i",L372)))</f>
        <v>Zitronen</v>
      </c>
      <c r="J372" s="391" t="s">
        <v>1004</v>
      </c>
      <c r="K372" s="391" t="s">
        <v>1056</v>
      </c>
      <c r="L372" s="391" t="s">
        <v>1042</v>
      </c>
    </row>
    <row r="373" spans="8:12" x14ac:dyDescent="0.2">
      <c r="H373" s="371"/>
      <c r="I373" s="28" t="str">
        <f t="shared" si="21"/>
        <v>Avocados</v>
      </c>
      <c r="J373" s="391" t="s">
        <v>1005</v>
      </c>
      <c r="K373" s="391" t="s">
        <v>1057</v>
      </c>
      <c r="L373" s="391" t="s">
        <v>1043</v>
      </c>
    </row>
    <row r="374" spans="8:12" x14ac:dyDescent="0.2">
      <c r="H374" s="371"/>
      <c r="I374" s="28" t="str">
        <f t="shared" si="21"/>
        <v>Ananas</v>
      </c>
      <c r="J374" s="391" t="s">
        <v>1006</v>
      </c>
      <c r="K374" s="391" t="s">
        <v>1006</v>
      </c>
      <c r="L374" s="391" t="s">
        <v>1006</v>
      </c>
    </row>
    <row r="375" spans="8:12" x14ac:dyDescent="0.2">
      <c r="H375" s="371"/>
      <c r="I375" s="28" t="str">
        <f t="shared" si="21"/>
        <v>Mangos</v>
      </c>
      <c r="J375" s="391" t="s">
        <v>1007</v>
      </c>
      <c r="K375" s="391" t="s">
        <v>1058</v>
      </c>
      <c r="L375" s="391" t="s">
        <v>1044</v>
      </c>
    </row>
    <row r="376" spans="8:12" x14ac:dyDescent="0.2">
      <c r="H376" s="371"/>
      <c r="I376" s="28" t="str">
        <f t="shared" si="21"/>
        <v>Wassermelonen</v>
      </c>
      <c r="J376" s="391" t="s">
        <v>1008</v>
      </c>
      <c r="K376" s="391" t="s">
        <v>1059</v>
      </c>
      <c r="L376" s="391" t="s">
        <v>1045</v>
      </c>
    </row>
    <row r="377" spans="8:12" x14ac:dyDescent="0.2">
      <c r="H377" s="197" t="s">
        <v>243</v>
      </c>
      <c r="I377" s="28" t="str">
        <f t="shared" si="21"/>
        <v>Molkereiprodukte</v>
      </c>
      <c r="J377" s="391" t="s">
        <v>751</v>
      </c>
      <c r="K377" s="374" t="s">
        <v>868</v>
      </c>
      <c r="L377" s="374" t="s">
        <v>951</v>
      </c>
    </row>
    <row r="378" spans="8:12" x14ac:dyDescent="0.2">
      <c r="I378" s="28" t="str">
        <f t="shared" si="21"/>
        <v>Rohmilch</v>
      </c>
      <c r="J378" s="375" t="s">
        <v>725</v>
      </c>
      <c r="K378" s="369" t="s">
        <v>869</v>
      </c>
      <c r="L378" s="369" t="s">
        <v>952</v>
      </c>
    </row>
    <row r="379" spans="8:12" x14ac:dyDescent="0.2">
      <c r="I379" s="28" t="str">
        <f t="shared" si="21"/>
        <v>Rohmilch bio</v>
      </c>
      <c r="J379" s="375" t="s">
        <v>731</v>
      </c>
      <c r="K379" s="369" t="s">
        <v>870</v>
      </c>
      <c r="L379" s="369" t="s">
        <v>953</v>
      </c>
    </row>
    <row r="380" spans="8:12" x14ac:dyDescent="0.2">
      <c r="I380" s="28" t="str">
        <f t="shared" si="21"/>
        <v>Rohmilch konventionell</v>
      </c>
      <c r="J380" s="375" t="s">
        <v>732</v>
      </c>
      <c r="K380" s="369" t="s">
        <v>871</v>
      </c>
      <c r="L380" s="369" t="s">
        <v>1118</v>
      </c>
    </row>
    <row r="381" spans="8:12" x14ac:dyDescent="0.2">
      <c r="H381" s="197"/>
      <c r="I381" s="28" t="str">
        <f t="shared" si="21"/>
        <v>Vollmilch UHT</v>
      </c>
      <c r="J381" s="375" t="s">
        <v>759</v>
      </c>
      <c r="K381" s="369" t="s">
        <v>872</v>
      </c>
      <c r="L381" s="369" t="s">
        <v>954</v>
      </c>
    </row>
    <row r="382" spans="8:12" x14ac:dyDescent="0.2">
      <c r="H382" s="197"/>
      <c r="I382" s="28" t="str">
        <f t="shared" si="21"/>
        <v>Milch</v>
      </c>
      <c r="J382" s="375" t="s">
        <v>243</v>
      </c>
      <c r="K382" s="369" t="s">
        <v>873</v>
      </c>
      <c r="L382" s="369" t="s">
        <v>225</v>
      </c>
    </row>
    <row r="383" spans="8:12" x14ac:dyDescent="0.2">
      <c r="I383" s="28" t="str">
        <f t="shared" si="21"/>
        <v>Käse</v>
      </c>
      <c r="J383" s="375" t="s">
        <v>726</v>
      </c>
      <c r="K383" s="369" t="s">
        <v>874</v>
      </c>
      <c r="L383" s="369" t="s">
        <v>955</v>
      </c>
    </row>
    <row r="384" spans="8:12" x14ac:dyDescent="0.2">
      <c r="H384" s="197"/>
      <c r="I384" s="28" t="str">
        <f t="shared" si="21"/>
        <v>Frischkäse</v>
      </c>
      <c r="J384" s="375" t="s">
        <v>754</v>
      </c>
      <c r="K384" s="369" t="s">
        <v>875</v>
      </c>
      <c r="L384" s="369" t="s">
        <v>956</v>
      </c>
    </row>
    <row r="385" spans="8:12" x14ac:dyDescent="0.2">
      <c r="H385" s="197"/>
      <c r="I385" s="28" t="str">
        <f t="shared" si="21"/>
        <v>Schnittkäse</v>
      </c>
      <c r="J385" s="375" t="s">
        <v>755</v>
      </c>
      <c r="K385" s="369" t="s">
        <v>876</v>
      </c>
      <c r="L385" s="369" t="s">
        <v>957</v>
      </c>
    </row>
    <row r="386" spans="8:12" x14ac:dyDescent="0.2">
      <c r="H386" s="197"/>
      <c r="I386" s="28" t="str">
        <f t="shared" si="21"/>
        <v>Schmelzkäse</v>
      </c>
      <c r="J386" s="375" t="s">
        <v>756</v>
      </c>
      <c r="K386" s="369" t="s">
        <v>877</v>
      </c>
      <c r="L386" s="369" t="s">
        <v>958</v>
      </c>
    </row>
    <row r="387" spans="8:12" x14ac:dyDescent="0.2">
      <c r="H387" s="197"/>
      <c r="I387" s="28" t="str">
        <f t="shared" si="21"/>
        <v>Weichkäse</v>
      </c>
      <c r="J387" s="375" t="s">
        <v>757</v>
      </c>
      <c r="K387" s="369" t="s">
        <v>878</v>
      </c>
      <c r="L387" s="369" t="s">
        <v>959</v>
      </c>
    </row>
    <row r="388" spans="8:12" x14ac:dyDescent="0.2">
      <c r="I388" s="28" t="str">
        <f>IF($I$1="d",J388,IF($I$1="f",K388,IF($I$1="i",L388)))</f>
        <v>Joghurt</v>
      </c>
      <c r="J388" s="40" t="s">
        <v>727</v>
      </c>
      <c r="K388" s="40" t="s">
        <v>728</v>
      </c>
      <c r="L388" s="37" t="s">
        <v>729</v>
      </c>
    </row>
    <row r="389" spans="8:12" x14ac:dyDescent="0.2">
      <c r="I389" s="28" t="str">
        <f t="shared" ref="I389:I512" si="23">IF($I$1="d",J389,IF($I$1="f",K389,IF($I$1="i",L389)))</f>
        <v>Butter</v>
      </c>
      <c r="J389" s="375" t="s">
        <v>752</v>
      </c>
      <c r="K389" s="369" t="s">
        <v>879</v>
      </c>
      <c r="L389" s="369" t="s">
        <v>960</v>
      </c>
    </row>
    <row r="390" spans="8:12" x14ac:dyDescent="0.2">
      <c r="I390" s="28" t="str">
        <f t="shared" si="23"/>
        <v>Rahm</v>
      </c>
      <c r="J390" s="375" t="s">
        <v>753</v>
      </c>
      <c r="K390" s="369" t="s">
        <v>880</v>
      </c>
      <c r="L390" s="369" t="s">
        <v>961</v>
      </c>
    </row>
    <row r="391" spans="8:12" s="197" customFormat="1" x14ac:dyDescent="0.2">
      <c r="I391" s="28" t="str">
        <f t="shared" si="23"/>
        <v>Milch frisch</v>
      </c>
      <c r="J391" s="375" t="s">
        <v>1282</v>
      </c>
      <c r="K391" s="526" t="s">
        <v>1284</v>
      </c>
      <c r="L391" s="526" t="s">
        <v>1285</v>
      </c>
    </row>
    <row r="392" spans="8:12" x14ac:dyDescent="0.2">
      <c r="I392" s="28" t="str">
        <f t="shared" si="23"/>
        <v>Milch Drink</v>
      </c>
      <c r="J392" s="375" t="s">
        <v>788</v>
      </c>
      <c r="K392" s="369" t="s">
        <v>881</v>
      </c>
      <c r="L392" s="369" t="s">
        <v>962</v>
      </c>
    </row>
    <row r="393" spans="8:12" x14ac:dyDescent="0.2">
      <c r="I393" s="28" t="str">
        <f t="shared" si="23"/>
        <v>Milch Past</v>
      </c>
      <c r="J393" s="481" t="s">
        <v>1175</v>
      </c>
      <c r="K393" s="481" t="s">
        <v>1187</v>
      </c>
      <c r="L393" s="481" t="s">
        <v>1242</v>
      </c>
    </row>
    <row r="394" spans="8:12" x14ac:dyDescent="0.2">
      <c r="I394" s="28" t="str">
        <f t="shared" si="23"/>
        <v>Milch UHT</v>
      </c>
      <c r="J394" s="481" t="s">
        <v>1176</v>
      </c>
      <c r="K394" s="481" t="s">
        <v>1188</v>
      </c>
      <c r="L394" s="481" t="s">
        <v>1243</v>
      </c>
    </row>
    <row r="395" spans="8:12" x14ac:dyDescent="0.2">
      <c r="I395" s="28" t="str">
        <f t="shared" si="23"/>
        <v>Raclette</v>
      </c>
      <c r="J395" s="481" t="s">
        <v>23</v>
      </c>
      <c r="K395" s="481" t="s">
        <v>23</v>
      </c>
      <c r="L395" s="481" t="s">
        <v>1244</v>
      </c>
    </row>
    <row r="396" spans="8:12" x14ac:dyDescent="0.2">
      <c r="I396" s="28" t="str">
        <f t="shared" si="23"/>
        <v>Parmesam</v>
      </c>
      <c r="J396" s="481" t="s">
        <v>1177</v>
      </c>
      <c r="K396" s="481" t="s">
        <v>1189</v>
      </c>
      <c r="L396" s="481" t="s">
        <v>1245</v>
      </c>
    </row>
    <row r="397" spans="8:12" x14ac:dyDescent="0.2">
      <c r="I397" s="28" t="str">
        <f t="shared" si="23"/>
        <v>Hüttenkäse</v>
      </c>
      <c r="J397" s="481" t="s">
        <v>1178</v>
      </c>
      <c r="K397" s="481" t="s">
        <v>1190</v>
      </c>
      <c r="L397" s="481" t="s">
        <v>1190</v>
      </c>
    </row>
    <row r="398" spans="8:12" x14ac:dyDescent="0.2">
      <c r="I398" s="28" t="str">
        <f t="shared" si="23"/>
        <v>Kochbutter</v>
      </c>
      <c r="J398" s="481" t="s">
        <v>1179</v>
      </c>
      <c r="K398" s="481" t="s">
        <v>1191</v>
      </c>
      <c r="L398" s="481" t="s">
        <v>1246</v>
      </c>
    </row>
    <row r="399" spans="8:12" x14ac:dyDescent="0.2">
      <c r="I399" s="28" t="str">
        <f t="shared" si="23"/>
        <v>Halbrahm</v>
      </c>
      <c r="J399" s="481" t="s">
        <v>1180</v>
      </c>
      <c r="K399" s="481" t="s">
        <v>1192</v>
      </c>
      <c r="L399" s="481" t="s">
        <v>1247</v>
      </c>
    </row>
    <row r="400" spans="8:12" x14ac:dyDescent="0.2">
      <c r="I400" s="28" t="str">
        <f t="shared" si="23"/>
        <v>Kaffeerahm</v>
      </c>
      <c r="J400" s="481" t="s">
        <v>1181</v>
      </c>
      <c r="K400" s="481" t="s">
        <v>1193</v>
      </c>
      <c r="L400" s="481" t="s">
        <v>1248</v>
      </c>
    </row>
    <row r="401" spans="8:12" x14ac:dyDescent="0.2">
      <c r="I401" s="28" t="str">
        <f t="shared" si="23"/>
        <v>Joghurt Exotic</v>
      </c>
      <c r="J401" s="481" t="s">
        <v>1182</v>
      </c>
      <c r="K401" s="481" t="s">
        <v>1194</v>
      </c>
      <c r="L401" s="481" t="s">
        <v>1249</v>
      </c>
    </row>
    <row r="402" spans="8:12" x14ac:dyDescent="0.2">
      <c r="I402" s="28" t="str">
        <f t="shared" si="23"/>
        <v>Joghurt Aromen</v>
      </c>
      <c r="J402" s="481" t="s">
        <v>1183</v>
      </c>
      <c r="K402" s="481" t="s">
        <v>1195</v>
      </c>
      <c r="L402" s="481" t="s">
        <v>1250</v>
      </c>
    </row>
    <row r="403" spans="8:12" s="197" customFormat="1" x14ac:dyDescent="0.2">
      <c r="I403" s="28" t="str">
        <f t="shared" si="23"/>
        <v>Gesamtmarkt (inkl. pflanzl. Joghurts)</v>
      </c>
      <c r="J403" s="481" t="s">
        <v>1283</v>
      </c>
      <c r="K403" s="481" t="s">
        <v>1287</v>
      </c>
      <c r="L403" s="481" t="s">
        <v>1286</v>
      </c>
    </row>
    <row r="404" spans="8:12" x14ac:dyDescent="0.2">
      <c r="H404" t="s">
        <v>242</v>
      </c>
      <c r="I404" s="28" t="str">
        <f t="shared" si="23"/>
        <v>Kalb</v>
      </c>
      <c r="J404" s="375" t="s">
        <v>460</v>
      </c>
      <c r="K404" s="369" t="s">
        <v>882</v>
      </c>
      <c r="L404" s="369" t="s">
        <v>963</v>
      </c>
    </row>
    <row r="405" spans="8:12" x14ac:dyDescent="0.2">
      <c r="I405" s="28" t="str">
        <f t="shared" si="23"/>
        <v>Poulet</v>
      </c>
      <c r="J405" s="375" t="s">
        <v>768</v>
      </c>
      <c r="K405" s="369" t="s">
        <v>768</v>
      </c>
      <c r="L405" s="369" t="s">
        <v>964</v>
      </c>
    </row>
    <row r="406" spans="8:12" x14ac:dyDescent="0.2">
      <c r="I406" s="28" t="str">
        <f t="shared" si="23"/>
        <v>Rind</v>
      </c>
      <c r="J406" s="375" t="s">
        <v>745</v>
      </c>
      <c r="K406" s="369" t="s">
        <v>883</v>
      </c>
      <c r="L406" s="369" t="s">
        <v>965</v>
      </c>
    </row>
    <row r="407" spans="8:12" x14ac:dyDescent="0.2">
      <c r="I407" s="28" t="str">
        <f t="shared" si="23"/>
        <v>Schwein</v>
      </c>
      <c r="J407" s="375" t="s">
        <v>459</v>
      </c>
      <c r="K407" s="369" t="s">
        <v>884</v>
      </c>
      <c r="L407" s="369" t="s">
        <v>966</v>
      </c>
    </row>
    <row r="408" spans="8:12" x14ac:dyDescent="0.2">
      <c r="I408" s="28" t="str">
        <f t="shared" si="23"/>
        <v>Lamm</v>
      </c>
      <c r="J408" s="375" t="s">
        <v>461</v>
      </c>
      <c r="K408" s="369" t="s">
        <v>885</v>
      </c>
      <c r="L408" s="369" t="s">
        <v>967</v>
      </c>
    </row>
    <row r="409" spans="8:12" x14ac:dyDescent="0.2">
      <c r="I409" s="28" t="str">
        <f t="shared" si="23"/>
        <v>Wurstwaren</v>
      </c>
      <c r="J409" s="375" t="s">
        <v>749</v>
      </c>
      <c r="K409" s="369" t="s">
        <v>886</v>
      </c>
      <c r="L409" s="369" t="s">
        <v>968</v>
      </c>
    </row>
    <row r="410" spans="8:12" x14ac:dyDescent="0.2">
      <c r="I410" s="28" t="str">
        <f t="shared" si="23"/>
        <v>Entrecôte</v>
      </c>
      <c r="J410" s="40" t="s">
        <v>760</v>
      </c>
      <c r="K410" s="40" t="s">
        <v>760</v>
      </c>
      <c r="L410" s="37" t="s">
        <v>760</v>
      </c>
    </row>
    <row r="411" spans="8:12" x14ac:dyDescent="0.2">
      <c r="I411" s="28" t="str">
        <f t="shared" si="23"/>
        <v>Plätzli à la minute</v>
      </c>
      <c r="J411" s="40" t="s">
        <v>761</v>
      </c>
      <c r="K411" s="40" t="s">
        <v>762</v>
      </c>
      <c r="L411" s="37" t="s">
        <v>763</v>
      </c>
    </row>
    <row r="412" spans="8:12" x14ac:dyDescent="0.2">
      <c r="I412" s="28" t="str">
        <f t="shared" si="23"/>
        <v>Nierstücksteak</v>
      </c>
      <c r="J412" s="40" t="s">
        <v>764</v>
      </c>
      <c r="K412" s="392" t="s">
        <v>969</v>
      </c>
      <c r="L412" s="369" t="s">
        <v>970</v>
      </c>
    </row>
    <row r="413" spans="8:12" x14ac:dyDescent="0.2">
      <c r="I413" s="28" t="str">
        <f t="shared" si="23"/>
        <v>Plätzli Stotzen</v>
      </c>
      <c r="J413" s="40" t="s">
        <v>769</v>
      </c>
      <c r="K413" s="40" t="s">
        <v>770</v>
      </c>
      <c r="L413" s="37" t="s">
        <v>771</v>
      </c>
    </row>
    <row r="414" spans="8:12" x14ac:dyDescent="0.2">
      <c r="I414" s="28" t="str">
        <f t="shared" si="23"/>
        <v>Kotelett</v>
      </c>
      <c r="J414" s="40" t="s">
        <v>765</v>
      </c>
      <c r="K414" s="40" t="s">
        <v>766</v>
      </c>
      <c r="L414" s="37" t="s">
        <v>767</v>
      </c>
    </row>
    <row r="415" spans="8:12" x14ac:dyDescent="0.2">
      <c r="I415" s="28" t="str">
        <f t="shared" si="23"/>
        <v>Salami CH</v>
      </c>
      <c r="J415" s="40" t="s">
        <v>16</v>
      </c>
      <c r="K415" s="40" t="s">
        <v>16</v>
      </c>
      <c r="L415" s="37" t="s">
        <v>158</v>
      </c>
    </row>
    <row r="416" spans="8:12" x14ac:dyDescent="0.2">
      <c r="I416" s="28" t="str">
        <f t="shared" si="23"/>
        <v>Wienerli</v>
      </c>
      <c r="J416" s="40" t="s">
        <v>17</v>
      </c>
      <c r="K416" s="40" t="s">
        <v>1120</v>
      </c>
      <c r="L416" s="37" t="s">
        <v>17</v>
      </c>
    </row>
    <row r="417" spans="1:15" x14ac:dyDescent="0.2">
      <c r="I417" s="28" t="str">
        <f t="shared" si="23"/>
        <v>Kalbsbratwurst</v>
      </c>
      <c r="J417" s="40" t="s">
        <v>18</v>
      </c>
      <c r="K417" s="40" t="s">
        <v>196</v>
      </c>
      <c r="L417" s="37" t="s">
        <v>159</v>
      </c>
    </row>
    <row r="418" spans="1:15" x14ac:dyDescent="0.2">
      <c r="A418" s="197"/>
      <c r="B418" s="197"/>
      <c r="C418" s="197"/>
      <c r="D418" s="197"/>
      <c r="E418" s="197"/>
      <c r="I418" s="28" t="str">
        <f t="shared" si="23"/>
        <v>Poulet ganz</v>
      </c>
      <c r="J418" s="40" t="s">
        <v>19</v>
      </c>
      <c r="K418" s="40" t="s">
        <v>197</v>
      </c>
      <c r="L418" s="37" t="s">
        <v>160</v>
      </c>
    </row>
    <row r="419" spans="1:15" ht="10.5" customHeight="1" x14ac:dyDescent="0.2">
      <c r="A419" s="197"/>
      <c r="B419" s="197"/>
      <c r="C419" s="197"/>
      <c r="D419" s="197"/>
      <c r="E419" s="197"/>
      <c r="F419" s="197"/>
      <c r="G419" s="197"/>
      <c r="I419" s="28" t="str">
        <f t="shared" si="23"/>
        <v>Pouletbrust</v>
      </c>
      <c r="J419" s="40" t="s">
        <v>20</v>
      </c>
      <c r="K419" s="40" t="s">
        <v>198</v>
      </c>
      <c r="L419" s="37" t="s">
        <v>161</v>
      </c>
    </row>
    <row r="420" spans="1:15" x14ac:dyDescent="0.2">
      <c r="A420" s="197"/>
      <c r="B420" s="197"/>
      <c r="C420" s="197"/>
      <c r="D420" s="197"/>
      <c r="E420" s="197"/>
      <c r="F420" s="197"/>
      <c r="G420" s="197"/>
      <c r="I420" s="28" t="str">
        <f t="shared" si="23"/>
        <v>Bankmuni T3</v>
      </c>
      <c r="J420" s="375" t="s">
        <v>746</v>
      </c>
      <c r="K420" s="369" t="s">
        <v>887</v>
      </c>
      <c r="L420" s="369" t="s">
        <v>971</v>
      </c>
    </row>
    <row r="421" spans="1:15" x14ac:dyDescent="0.2">
      <c r="A421" s="197"/>
      <c r="B421" s="197"/>
      <c r="C421" s="197"/>
      <c r="D421" s="197"/>
      <c r="E421" s="197"/>
      <c r="F421" s="197"/>
      <c r="G421" s="197"/>
      <c r="I421" s="28" t="str">
        <f t="shared" si="23"/>
        <v>Bio Weidebeef T3</v>
      </c>
      <c r="J421" s="375" t="s">
        <v>747</v>
      </c>
      <c r="K421" s="369" t="s">
        <v>888</v>
      </c>
      <c r="L421" s="369" t="s">
        <v>747</v>
      </c>
    </row>
    <row r="422" spans="1:15" x14ac:dyDescent="0.2">
      <c r="A422" s="197"/>
      <c r="B422" s="197"/>
      <c r="C422" s="197"/>
      <c r="D422" s="197"/>
      <c r="E422" s="197"/>
      <c r="F422" s="197"/>
      <c r="G422" s="197"/>
      <c r="I422" s="28" t="str">
        <f t="shared" si="23"/>
        <v>Natura-Beef-Bio T3</v>
      </c>
      <c r="J422" s="375" t="s">
        <v>748</v>
      </c>
      <c r="K422" s="369" t="s">
        <v>889</v>
      </c>
      <c r="L422" s="369" t="s">
        <v>972</v>
      </c>
    </row>
    <row r="423" spans="1:15" x14ac:dyDescent="0.2">
      <c r="A423" s="197"/>
      <c r="B423" s="197"/>
      <c r="C423" s="197"/>
      <c r="D423" s="197"/>
      <c r="E423" s="197"/>
      <c r="F423" s="197"/>
      <c r="G423" s="197"/>
      <c r="I423" s="28" t="str">
        <f t="shared" si="23"/>
        <v>Bankkälber T3</v>
      </c>
      <c r="J423" s="375" t="s">
        <v>743</v>
      </c>
      <c r="K423" s="369" t="s">
        <v>890</v>
      </c>
      <c r="L423" s="369" t="s">
        <v>973</v>
      </c>
    </row>
    <row r="424" spans="1:15" s="197" customFormat="1" x14ac:dyDescent="0.2">
      <c r="H424"/>
      <c r="I424" s="28" t="str">
        <f t="shared" si="23"/>
        <v>Schlachtschweine</v>
      </c>
      <c r="J424" s="375" t="s">
        <v>772</v>
      </c>
      <c r="K424" s="369" t="s">
        <v>891</v>
      </c>
      <c r="L424" s="369" t="s">
        <v>974</v>
      </c>
      <c r="M424"/>
      <c r="N424"/>
      <c r="O424"/>
    </row>
    <row r="425" spans="1:15" s="197" customFormat="1" x14ac:dyDescent="0.2">
      <c r="H425"/>
      <c r="I425" s="28" t="str">
        <f t="shared" si="23"/>
        <v>Lämmer T3</v>
      </c>
      <c r="J425" s="375" t="s">
        <v>744</v>
      </c>
      <c r="K425" s="369" t="s">
        <v>892</v>
      </c>
      <c r="L425" s="369" t="s">
        <v>975</v>
      </c>
    </row>
    <row r="426" spans="1:15" s="197" customFormat="1" x14ac:dyDescent="0.2">
      <c r="H426"/>
      <c r="I426" s="28" t="str">
        <f t="shared" si="23"/>
        <v>Frischfleisch</v>
      </c>
      <c r="J426" s="375" t="s">
        <v>796</v>
      </c>
      <c r="K426" s="375" t="s">
        <v>797</v>
      </c>
      <c r="L426" s="375" t="s">
        <v>798</v>
      </c>
    </row>
    <row r="427" spans="1:15" s="197" customFormat="1" x14ac:dyDescent="0.2">
      <c r="H427"/>
      <c r="I427" s="28" t="str">
        <f t="shared" si="23"/>
        <v>Preise Produzenten franko Schlachthof</v>
      </c>
      <c r="J427" s="375" t="s">
        <v>994</v>
      </c>
      <c r="K427" s="375" t="s">
        <v>1060</v>
      </c>
      <c r="L427" s="375" t="s">
        <v>1046</v>
      </c>
    </row>
    <row r="428" spans="1:15" s="197" customFormat="1" x14ac:dyDescent="0.2">
      <c r="I428" s="28" t="str">
        <f t="shared" si="23"/>
        <v>Charcuterie</v>
      </c>
      <c r="J428" s="480" t="s">
        <v>886</v>
      </c>
      <c r="K428" s="480" t="s">
        <v>886</v>
      </c>
      <c r="L428" s="480" t="s">
        <v>1219</v>
      </c>
    </row>
    <row r="429" spans="1:15" s="197" customFormat="1" x14ac:dyDescent="0.2">
      <c r="I429" s="28" t="str">
        <f t="shared" si="23"/>
        <v>Absatzmengen Detailhandel Charcuterie</v>
      </c>
      <c r="J429" s="480" t="s">
        <v>1170</v>
      </c>
      <c r="K429" s="480" t="s">
        <v>1196</v>
      </c>
      <c r="L429" s="480" t="s">
        <v>1220</v>
      </c>
    </row>
    <row r="430" spans="1:15" s="197" customFormat="1" x14ac:dyDescent="0.2">
      <c r="I430" s="28" t="str">
        <f t="shared" si="23"/>
        <v>Preise Detailhandel Frischfleisch</v>
      </c>
      <c r="J430" s="480" t="s">
        <v>1171</v>
      </c>
      <c r="K430" s="480" t="s">
        <v>1197</v>
      </c>
      <c r="L430" s="480" t="s">
        <v>1221</v>
      </c>
    </row>
    <row r="431" spans="1:15" s="197" customFormat="1" x14ac:dyDescent="0.2">
      <c r="I431" s="28" t="str">
        <f t="shared" si="23"/>
        <v>Charcuterie</v>
      </c>
      <c r="J431" s="480" t="s">
        <v>886</v>
      </c>
      <c r="K431" s="480" t="s">
        <v>886</v>
      </c>
      <c r="L431" s="480" t="s">
        <v>1219</v>
      </c>
    </row>
    <row r="432" spans="1:15" s="197" customFormat="1" x14ac:dyDescent="0.2">
      <c r="I432" s="28" t="str">
        <f t="shared" si="23"/>
        <v>Aufschnitt</v>
      </c>
      <c r="J432" s="480" t="s">
        <v>1162</v>
      </c>
      <c r="K432" s="480" t="s">
        <v>1198</v>
      </c>
      <c r="L432" s="480" t="s">
        <v>1222</v>
      </c>
    </row>
    <row r="433" spans="9:12" s="197" customFormat="1" x14ac:dyDescent="0.2">
      <c r="I433" s="28" t="str">
        <f t="shared" si="23"/>
        <v>Braten</v>
      </c>
      <c r="J433" s="480" t="s">
        <v>1152</v>
      </c>
      <c r="K433" s="480" t="s">
        <v>1199</v>
      </c>
      <c r="L433" s="480" t="s">
        <v>1223</v>
      </c>
    </row>
    <row r="434" spans="9:12" s="197" customFormat="1" x14ac:dyDescent="0.2">
      <c r="I434" s="28" t="str">
        <f t="shared" si="23"/>
        <v>Brust</v>
      </c>
      <c r="J434" s="480" t="s">
        <v>1157</v>
      </c>
      <c r="K434" s="480" t="s">
        <v>1200</v>
      </c>
      <c r="L434" s="480" t="s">
        <v>1224</v>
      </c>
    </row>
    <row r="435" spans="9:12" s="197" customFormat="1" x14ac:dyDescent="0.2">
      <c r="I435" s="28" t="str">
        <f t="shared" si="23"/>
        <v>Cervelat</v>
      </c>
      <c r="J435" s="480" t="s">
        <v>1163</v>
      </c>
      <c r="K435" s="480" t="s">
        <v>1201</v>
      </c>
      <c r="L435" s="480" t="s">
        <v>1163</v>
      </c>
    </row>
    <row r="436" spans="9:12" s="197" customFormat="1" x14ac:dyDescent="0.2">
      <c r="I436" s="28" t="str">
        <f t="shared" si="23"/>
        <v>Entrecôte</v>
      </c>
      <c r="J436" s="480" t="s">
        <v>760</v>
      </c>
      <c r="K436" s="480" t="s">
        <v>760</v>
      </c>
      <c r="L436" s="480" t="s">
        <v>760</v>
      </c>
    </row>
    <row r="437" spans="9:12" s="197" customFormat="1" x14ac:dyDescent="0.2">
      <c r="I437" s="28" t="str">
        <f t="shared" si="23"/>
        <v>Filet</v>
      </c>
      <c r="J437" s="480" t="s">
        <v>1153</v>
      </c>
      <c r="K437" s="480" t="s">
        <v>1153</v>
      </c>
      <c r="L437" s="480" t="s">
        <v>1225</v>
      </c>
    </row>
    <row r="438" spans="9:12" s="197" customFormat="1" x14ac:dyDescent="0.2">
      <c r="I438" s="28" t="str">
        <f t="shared" si="23"/>
        <v>Flügeli</v>
      </c>
      <c r="J438" s="480" t="s">
        <v>1158</v>
      </c>
      <c r="K438" s="480" t="s">
        <v>1202</v>
      </c>
      <c r="L438" s="480" t="s">
        <v>1226</v>
      </c>
    </row>
    <row r="439" spans="9:12" s="197" customFormat="1" x14ac:dyDescent="0.2">
      <c r="I439" s="28" t="str">
        <f t="shared" si="23"/>
        <v>Ganz/Halb</v>
      </c>
      <c r="J439" s="480" t="s">
        <v>1159</v>
      </c>
      <c r="K439" s="480" t="s">
        <v>1203</v>
      </c>
      <c r="L439" s="480" t="s">
        <v>1227</v>
      </c>
    </row>
    <row r="440" spans="9:12" s="197" customFormat="1" x14ac:dyDescent="0.2">
      <c r="I440" s="28" t="str">
        <f t="shared" si="23"/>
        <v>Geschnetzeltes</v>
      </c>
      <c r="J440" s="480" t="s">
        <v>1149</v>
      </c>
      <c r="K440" s="480" t="s">
        <v>1204</v>
      </c>
      <c r="L440" s="480" t="s">
        <v>1228</v>
      </c>
    </row>
    <row r="441" spans="9:12" s="197" customFormat="1" x14ac:dyDescent="0.2">
      <c r="I441" s="28" t="str">
        <f t="shared" si="23"/>
        <v>Hack</v>
      </c>
      <c r="J441" s="480" t="s">
        <v>1154</v>
      </c>
      <c r="K441" s="480" t="s">
        <v>1205</v>
      </c>
      <c r="L441" s="480" t="s">
        <v>1229</v>
      </c>
    </row>
    <row r="442" spans="9:12" s="197" customFormat="1" x14ac:dyDescent="0.2">
      <c r="I442" s="28" t="str">
        <f t="shared" si="23"/>
        <v>Koteletts</v>
      </c>
      <c r="J442" s="480" t="s">
        <v>1150</v>
      </c>
      <c r="K442" s="480" t="s">
        <v>1206</v>
      </c>
      <c r="L442" s="480" t="s">
        <v>1230</v>
      </c>
    </row>
    <row r="443" spans="9:12" s="197" customFormat="1" x14ac:dyDescent="0.2">
      <c r="I443" s="28" t="str">
        <f t="shared" si="23"/>
        <v>Ragout</v>
      </c>
      <c r="J443" s="480" t="s">
        <v>1155</v>
      </c>
      <c r="K443" s="480" t="s">
        <v>1207</v>
      </c>
      <c r="L443" s="480" t="s">
        <v>1231</v>
      </c>
    </row>
    <row r="444" spans="9:12" s="197" customFormat="1" x14ac:dyDescent="0.2">
      <c r="I444" s="28" t="str">
        <f t="shared" si="23"/>
        <v>Rohschinken</v>
      </c>
      <c r="J444" s="480" t="s">
        <v>1164</v>
      </c>
      <c r="K444" s="480" t="s">
        <v>1208</v>
      </c>
      <c r="L444" s="480" t="s">
        <v>1232</v>
      </c>
    </row>
    <row r="445" spans="9:12" s="197" customFormat="1" x14ac:dyDescent="0.2">
      <c r="I445" s="28" t="str">
        <f t="shared" si="23"/>
        <v>Salami / Rohwürste</v>
      </c>
      <c r="J445" s="480" t="s">
        <v>1165</v>
      </c>
      <c r="K445" s="480" t="s">
        <v>1209</v>
      </c>
      <c r="L445" s="480" t="s">
        <v>1233</v>
      </c>
    </row>
    <row r="446" spans="9:12" s="197" customFormat="1" x14ac:dyDescent="0.2">
      <c r="I446" s="28" t="str">
        <f t="shared" si="23"/>
        <v>Saucisson/Schüblig</v>
      </c>
      <c r="J446" s="480" t="s">
        <v>1166</v>
      </c>
      <c r="K446" s="480" t="s">
        <v>1210</v>
      </c>
      <c r="L446" s="480" t="s">
        <v>1234</v>
      </c>
    </row>
    <row r="447" spans="9:12" s="197" customFormat="1" x14ac:dyDescent="0.2">
      <c r="I447" s="28" t="str">
        <f t="shared" si="23"/>
        <v>Schenkel</v>
      </c>
      <c r="J447" s="480" t="s">
        <v>1160</v>
      </c>
      <c r="K447" s="480" t="s">
        <v>1211</v>
      </c>
      <c r="L447" s="480" t="s">
        <v>1235</v>
      </c>
    </row>
    <row r="448" spans="9:12" s="197" customFormat="1" x14ac:dyDescent="0.2">
      <c r="I448" s="28" t="str">
        <f t="shared" si="23"/>
        <v>Schinken</v>
      </c>
      <c r="J448" s="480" t="s">
        <v>1167</v>
      </c>
      <c r="K448" s="480" t="s">
        <v>1212</v>
      </c>
      <c r="L448" s="480" t="s">
        <v>1236</v>
      </c>
    </row>
    <row r="449" spans="1:12" s="197" customFormat="1" x14ac:dyDescent="0.2">
      <c r="I449" s="28" t="str">
        <f t="shared" si="23"/>
        <v>Siedfleisch</v>
      </c>
      <c r="J449" s="480" t="s">
        <v>1156</v>
      </c>
      <c r="K449" s="480" t="s">
        <v>1213</v>
      </c>
      <c r="L449" s="480" t="s">
        <v>1237</v>
      </c>
    </row>
    <row r="450" spans="1:12" s="197" customFormat="1" x14ac:dyDescent="0.2">
      <c r="I450" s="28" t="str">
        <f t="shared" si="23"/>
        <v>Speck</v>
      </c>
      <c r="J450" s="480" t="s">
        <v>1168</v>
      </c>
      <c r="K450" s="480" t="s">
        <v>1214</v>
      </c>
      <c r="L450" s="480" t="s">
        <v>1238</v>
      </c>
    </row>
    <row r="451" spans="1:12" s="197" customFormat="1" x14ac:dyDescent="0.2">
      <c r="I451" s="28" t="str">
        <f t="shared" si="23"/>
        <v>Steak</v>
      </c>
      <c r="J451" s="480" t="s">
        <v>1161</v>
      </c>
      <c r="K451" s="480" t="s">
        <v>1161</v>
      </c>
      <c r="L451" s="480" t="s">
        <v>1239</v>
      </c>
    </row>
    <row r="452" spans="1:12" s="197" customFormat="1" x14ac:dyDescent="0.2">
      <c r="I452" s="28" t="str">
        <f t="shared" si="23"/>
        <v>Steak/Schnitzel</v>
      </c>
      <c r="J452" s="480" t="s">
        <v>1151</v>
      </c>
      <c r="K452" s="480" t="s">
        <v>1215</v>
      </c>
      <c r="L452" s="480" t="s">
        <v>1240</v>
      </c>
    </row>
    <row r="453" spans="1:12" s="197" customFormat="1" x14ac:dyDescent="0.2">
      <c r="I453" s="28" t="str">
        <f t="shared" si="23"/>
        <v>Trockenfleisch</v>
      </c>
      <c r="J453" s="480" t="s">
        <v>1169</v>
      </c>
      <c r="K453" s="480" t="s">
        <v>1216</v>
      </c>
      <c r="L453" s="480" t="s">
        <v>1241</v>
      </c>
    </row>
    <row r="454" spans="1:12" s="197" customFormat="1" x14ac:dyDescent="0.2">
      <c r="I454" s="28" t="str">
        <f t="shared" si="23"/>
        <v>Wienerli</v>
      </c>
      <c r="J454" s="480" t="s">
        <v>17</v>
      </c>
      <c r="K454" s="480" t="s">
        <v>1120</v>
      </c>
      <c r="L454" s="480" t="s">
        <v>17</v>
      </c>
    </row>
    <row r="455" spans="1:12" s="197" customFormat="1" x14ac:dyDescent="0.2">
      <c r="H455"/>
      <c r="I455" s="28">
        <f t="shared" si="23"/>
        <v>0</v>
      </c>
      <c r="J455" s="375"/>
      <c r="K455" s="375"/>
      <c r="L455" s="375"/>
    </row>
    <row r="456" spans="1:12" s="197" customFormat="1" x14ac:dyDescent="0.2">
      <c r="H456" t="s">
        <v>21</v>
      </c>
      <c r="I456" s="28" t="str">
        <f t="shared" si="23"/>
        <v>Freiland</v>
      </c>
      <c r="J456" s="375" t="s">
        <v>775</v>
      </c>
      <c r="K456" s="369" t="s">
        <v>893</v>
      </c>
      <c r="L456" s="369" t="s">
        <v>976</v>
      </c>
    </row>
    <row r="457" spans="1:12" s="197" customFormat="1" x14ac:dyDescent="0.2">
      <c r="H457"/>
      <c r="I457" s="28" t="str">
        <f t="shared" si="23"/>
        <v>Boden</v>
      </c>
      <c r="J457" s="375" t="s">
        <v>776</v>
      </c>
      <c r="K457" s="369" t="s">
        <v>894</v>
      </c>
      <c r="L457" s="369" t="s">
        <v>977</v>
      </c>
    </row>
    <row r="458" spans="1:12" s="197" customFormat="1" x14ac:dyDescent="0.2">
      <c r="I458" s="28" t="str">
        <f t="shared" si="23"/>
        <v>Import</v>
      </c>
      <c r="J458" s="375" t="s">
        <v>777</v>
      </c>
      <c r="K458" s="369" t="s">
        <v>895</v>
      </c>
      <c r="L458" s="369" t="s">
        <v>978</v>
      </c>
    </row>
    <row r="459" spans="1:12" s="197" customFormat="1" x14ac:dyDescent="0.2">
      <c r="A459"/>
      <c r="B459"/>
      <c r="C459"/>
      <c r="D459"/>
      <c r="E459"/>
      <c r="H459"/>
      <c r="I459" s="28" t="str">
        <f t="shared" si="23"/>
        <v>Ei 50-53g</v>
      </c>
      <c r="J459" s="375" t="s">
        <v>778</v>
      </c>
      <c r="K459" s="369" t="s">
        <v>896</v>
      </c>
      <c r="L459" s="369" t="s">
        <v>979</v>
      </c>
    </row>
    <row r="460" spans="1:12" s="197" customFormat="1" x14ac:dyDescent="0.2">
      <c r="A460"/>
      <c r="B460"/>
      <c r="C460"/>
      <c r="D460"/>
      <c r="E460"/>
      <c r="F460"/>
      <c r="G460"/>
      <c r="H460"/>
      <c r="I460" s="28" t="str">
        <f t="shared" si="23"/>
        <v>Ei 53+g</v>
      </c>
      <c r="J460" s="375" t="s">
        <v>779</v>
      </c>
      <c r="K460" s="369" t="s">
        <v>897</v>
      </c>
      <c r="L460" s="369" t="s">
        <v>980</v>
      </c>
    </row>
    <row r="461" spans="1:12" s="197" customFormat="1" x14ac:dyDescent="0.2">
      <c r="A461"/>
      <c r="B461"/>
      <c r="C461"/>
      <c r="D461"/>
      <c r="E461"/>
      <c r="F461"/>
      <c r="G461"/>
      <c r="H461"/>
      <c r="I461" s="28" t="str">
        <f t="shared" si="23"/>
        <v>CHF/Stück</v>
      </c>
      <c r="J461" s="375" t="s">
        <v>490</v>
      </c>
      <c r="K461" s="369" t="s">
        <v>990</v>
      </c>
      <c r="L461" s="369" t="s">
        <v>1431</v>
      </c>
    </row>
    <row r="462" spans="1:12" s="197" customFormat="1" x14ac:dyDescent="0.2">
      <c r="A462"/>
      <c r="B462"/>
      <c r="C462"/>
      <c r="D462"/>
      <c r="E462"/>
      <c r="F462"/>
      <c r="G462"/>
      <c r="I462" s="28" t="str">
        <f t="shared" si="23"/>
        <v>gewichteter Durchschnitt</v>
      </c>
      <c r="J462" s="375" t="s">
        <v>750</v>
      </c>
      <c r="K462" s="369" t="s">
        <v>898</v>
      </c>
      <c r="L462" s="369" t="s">
        <v>981</v>
      </c>
    </row>
    <row r="463" spans="1:12" s="197" customFormat="1" x14ac:dyDescent="0.2">
      <c r="A463"/>
      <c r="B463"/>
      <c r="C463"/>
      <c r="D463"/>
      <c r="E463"/>
      <c r="F463"/>
      <c r="G463"/>
      <c r="I463" s="28" t="str">
        <f t="shared" si="23"/>
        <v>4er-Packung</v>
      </c>
      <c r="J463" s="375" t="s">
        <v>781</v>
      </c>
      <c r="K463" s="369" t="s">
        <v>899</v>
      </c>
      <c r="L463" s="369" t="s">
        <v>982</v>
      </c>
    </row>
    <row r="464" spans="1:12" s="197" customFormat="1" x14ac:dyDescent="0.2">
      <c r="A464"/>
      <c r="B464"/>
      <c r="C464"/>
      <c r="D464"/>
      <c r="E464"/>
      <c r="F464"/>
      <c r="G464"/>
      <c r="I464" s="28" t="str">
        <f t="shared" si="23"/>
        <v>6er-Packung</v>
      </c>
      <c r="J464" s="371" t="s">
        <v>782</v>
      </c>
      <c r="K464" s="369" t="s">
        <v>900</v>
      </c>
      <c r="L464" s="369" t="s">
        <v>236</v>
      </c>
    </row>
    <row r="465" spans="8:15" x14ac:dyDescent="0.2">
      <c r="H465" s="197"/>
      <c r="I465" s="28" t="str">
        <f t="shared" si="23"/>
        <v>10er-Packung</v>
      </c>
      <c r="J465" s="371" t="s">
        <v>783</v>
      </c>
      <c r="K465" s="369" t="s">
        <v>901</v>
      </c>
      <c r="L465" s="369" t="s">
        <v>272</v>
      </c>
      <c r="M465" s="197"/>
      <c r="N465" s="197"/>
      <c r="O465" s="197"/>
    </row>
    <row r="466" spans="8:15" x14ac:dyDescent="0.2">
      <c r="H466" s="197"/>
      <c r="I466" s="28" t="str">
        <f t="shared" si="23"/>
        <v>Total</v>
      </c>
      <c r="J466" s="375" t="s">
        <v>784</v>
      </c>
      <c r="K466" s="369" t="s">
        <v>784</v>
      </c>
      <c r="L466" s="369" t="s">
        <v>983</v>
      </c>
    </row>
    <row r="467" spans="8:15" x14ac:dyDescent="0.2">
      <c r="H467" s="197"/>
      <c r="I467" s="28" t="str">
        <f t="shared" si="23"/>
        <v>Total</v>
      </c>
      <c r="J467" s="375" t="s">
        <v>784</v>
      </c>
      <c r="K467" s="369" t="s">
        <v>784</v>
      </c>
      <c r="L467" s="369" t="s">
        <v>983</v>
      </c>
    </row>
    <row r="468" spans="8:15" x14ac:dyDescent="0.2">
      <c r="H468" s="197"/>
      <c r="I468" s="28" t="str">
        <f t="shared" si="23"/>
        <v>roh</v>
      </c>
      <c r="J468" s="375" t="s">
        <v>1432</v>
      </c>
      <c r="K468" s="369" t="s">
        <v>1433</v>
      </c>
      <c r="L468" s="369" t="s">
        <v>1434</v>
      </c>
    </row>
    <row r="469" spans="8:15" x14ac:dyDescent="0.2">
      <c r="H469" s="197"/>
      <c r="I469" s="28" t="str">
        <f t="shared" si="23"/>
        <v>gekocht</v>
      </c>
      <c r="J469" s="375" t="s">
        <v>780</v>
      </c>
      <c r="K469" s="369" t="s">
        <v>1435</v>
      </c>
      <c r="L469" s="369" t="s">
        <v>984</v>
      </c>
    </row>
    <row r="470" spans="8:15" x14ac:dyDescent="0.2">
      <c r="H470" s="197"/>
      <c r="I470" s="28" t="str">
        <f t="shared" si="23"/>
        <v>Link Dashboard Eier</v>
      </c>
      <c r="J470" s="375" t="s">
        <v>785</v>
      </c>
      <c r="K470" s="369" t="s">
        <v>902</v>
      </c>
      <c r="L470" s="369" t="s">
        <v>985</v>
      </c>
    </row>
    <row r="471" spans="8:15" x14ac:dyDescent="0.2">
      <c r="H471" s="197"/>
      <c r="I471" s="28" t="str">
        <f t="shared" si="23"/>
        <v>Link Infografik Eier</v>
      </c>
      <c r="J471" s="375" t="s">
        <v>786</v>
      </c>
      <c r="K471" s="369" t="s">
        <v>903</v>
      </c>
      <c r="L471" s="369" t="s">
        <v>986</v>
      </c>
    </row>
    <row r="472" spans="8:15" x14ac:dyDescent="0.2">
      <c r="I472" s="28" t="str">
        <f t="shared" si="23"/>
        <v>Link Website Eier</v>
      </c>
      <c r="J472" s="375" t="s">
        <v>787</v>
      </c>
      <c r="K472" s="369" t="s">
        <v>904</v>
      </c>
      <c r="L472" s="369" t="s">
        <v>987</v>
      </c>
    </row>
    <row r="473" spans="8:15" x14ac:dyDescent="0.2">
      <c r="H473" s="197"/>
      <c r="I473" s="28" t="str">
        <f t="shared" si="23"/>
        <v>Marktstruktur</v>
      </c>
      <c r="J473" s="375" t="s">
        <v>800</v>
      </c>
      <c r="K473" s="375" t="s">
        <v>801</v>
      </c>
      <c r="L473" s="375" t="s">
        <v>802</v>
      </c>
    </row>
    <row r="474" spans="8:15" x14ac:dyDescent="0.2">
      <c r="H474" s="197"/>
      <c r="I474" s="28" t="str">
        <f t="shared" si="23"/>
        <v>Detailhandel</v>
      </c>
      <c r="J474" s="361" t="s">
        <v>803</v>
      </c>
      <c r="K474" s="361" t="s">
        <v>804</v>
      </c>
      <c r="L474" s="362" t="s">
        <v>805</v>
      </c>
    </row>
    <row r="475" spans="8:15" x14ac:dyDescent="0.2">
      <c r="H475" s="197"/>
      <c r="I475" s="28" t="str">
        <f t="shared" si="23"/>
        <v>Anteil anhand des linearen Angebots im Verkaufsregal</v>
      </c>
      <c r="J475" s="363" t="s">
        <v>810</v>
      </c>
      <c r="K475" s="363" t="s">
        <v>809</v>
      </c>
      <c r="L475" s="364" t="s">
        <v>811</v>
      </c>
    </row>
    <row r="476" spans="8:15" x14ac:dyDescent="0.2">
      <c r="H476" s="197"/>
      <c r="I476" s="28" t="str">
        <f t="shared" si="23"/>
        <v>Erhebung Sammelstellen</v>
      </c>
      <c r="J476" s="361" t="s">
        <v>806</v>
      </c>
      <c r="K476" s="361" t="s">
        <v>807</v>
      </c>
      <c r="L476" s="362" t="s">
        <v>808</v>
      </c>
    </row>
    <row r="477" spans="8:15" x14ac:dyDescent="0.2">
      <c r="H477" s="197"/>
      <c r="I477" s="28" t="str">
        <f t="shared" si="23"/>
        <v>aus Kükenstatistik</v>
      </c>
      <c r="J477" s="361" t="s">
        <v>816</v>
      </c>
      <c r="K477" s="361" t="s">
        <v>817</v>
      </c>
      <c r="L477" s="362" t="s">
        <v>818</v>
      </c>
    </row>
    <row r="478" spans="8:15" x14ac:dyDescent="0.2">
      <c r="H478" s="197"/>
      <c r="I478" s="28" t="str">
        <f t="shared" si="23"/>
        <v>Produktion Inland</v>
      </c>
      <c r="J478" s="361" t="s">
        <v>813</v>
      </c>
      <c r="K478" s="361" t="s">
        <v>814</v>
      </c>
      <c r="L478" s="361" t="s">
        <v>815</v>
      </c>
    </row>
    <row r="479" spans="8:15" x14ac:dyDescent="0.2">
      <c r="H479" s="197"/>
      <c r="I479" s="28">
        <f t="shared" si="23"/>
        <v>0</v>
      </c>
      <c r="J479" s="361"/>
      <c r="K479" s="361"/>
      <c r="L479" s="361"/>
    </row>
    <row r="480" spans="8:15" x14ac:dyDescent="0.2">
      <c r="H480" s="197"/>
      <c r="I480" s="28">
        <f t="shared" si="23"/>
        <v>0</v>
      </c>
      <c r="J480" s="361"/>
      <c r="K480" s="361"/>
      <c r="L480" s="361"/>
    </row>
    <row r="481" spans="8:12" x14ac:dyDescent="0.2">
      <c r="H481" s="197"/>
      <c r="I481" s="28">
        <f t="shared" si="23"/>
        <v>0</v>
      </c>
      <c r="J481" s="361"/>
      <c r="K481" s="361"/>
      <c r="L481" s="361"/>
    </row>
    <row r="482" spans="8:12" x14ac:dyDescent="0.2">
      <c r="H482" s="197"/>
      <c r="I482" s="28">
        <f t="shared" si="23"/>
        <v>0</v>
      </c>
      <c r="J482" s="361"/>
      <c r="K482" s="361"/>
      <c r="L482" s="361"/>
    </row>
    <row r="483" spans="8:12" ht="25.5" x14ac:dyDescent="0.2">
      <c r="H483" s="197" t="s">
        <v>774</v>
      </c>
      <c r="I483" s="28" t="str">
        <f t="shared" si="23"/>
        <v>Quellen: Produktion: BLW, Fachbereich Marktanalysen; Detailhandel: NielsenIQ Switzerland, Total Market Consumer/Retail Panel</v>
      </c>
      <c r="J483" s="375" t="s">
        <v>1319</v>
      </c>
      <c r="K483" s="369" t="s">
        <v>1320</v>
      </c>
      <c r="L483" s="369" t="s">
        <v>1321</v>
      </c>
    </row>
    <row r="484" spans="8:12" x14ac:dyDescent="0.2">
      <c r="H484" s="197"/>
      <c r="I484" s="28" t="str">
        <f t="shared" si="23"/>
        <v>Quelle: BLW, Fachbereich Marktanalysen</v>
      </c>
      <c r="J484" s="394" t="s">
        <v>426</v>
      </c>
      <c r="K484" s="394" t="s">
        <v>431</v>
      </c>
      <c r="L484" s="437" t="s">
        <v>434</v>
      </c>
    </row>
    <row r="485" spans="8:12" ht="25.5" x14ac:dyDescent="0.2">
      <c r="H485" s="197"/>
      <c r="I485" s="28" t="str">
        <f t="shared" si="23"/>
        <v>Quellen: Produktion: Proviande, Labelorganisationen; Detailhandel: BLW, Fachbereich Marktanalysen; NielsenIQ Switzerland, Total Market Consumer/Retail Panel</v>
      </c>
      <c r="J485" s="493" t="s">
        <v>1304</v>
      </c>
      <c r="K485" s="493" t="s">
        <v>1305</v>
      </c>
      <c r="L485" s="493" t="s">
        <v>1306</v>
      </c>
    </row>
    <row r="486" spans="8:12" ht="25.5" x14ac:dyDescent="0.2">
      <c r="H486" s="197"/>
      <c r="I486" s="28" t="str">
        <f t="shared" si="23"/>
        <v>Quellen: Proviande; Labelorganisationen; BLW, Fachbereich Marktanalysen</v>
      </c>
      <c r="J486" s="493" t="s">
        <v>1172</v>
      </c>
      <c r="K486" s="501" t="s">
        <v>1217</v>
      </c>
      <c r="L486" s="493" t="s">
        <v>1218</v>
      </c>
    </row>
    <row r="487" spans="8:12" ht="25.5" x14ac:dyDescent="0.2">
      <c r="I487" s="28" t="str">
        <f t="shared" si="23"/>
        <v>Quellen: Preise: BLW, Fachbereich Marktanalysen; Mengen: NielsenIQ Switzerland, Total Market Consumer/Retail Panel</v>
      </c>
      <c r="J487" s="375" t="s">
        <v>1307</v>
      </c>
      <c r="K487" s="369" t="s">
        <v>1308</v>
      </c>
      <c r="L487" s="369" t="s">
        <v>1309</v>
      </c>
    </row>
    <row r="488" spans="8:12" x14ac:dyDescent="0.2">
      <c r="I488" s="28" t="str">
        <f t="shared" si="23"/>
        <v>Quelle: BLW, Fachbereich Marktanalysen; Aviforum</v>
      </c>
      <c r="J488" s="375" t="s">
        <v>1115</v>
      </c>
      <c r="K488" s="375" t="s">
        <v>1117</v>
      </c>
      <c r="L488" s="375" t="s">
        <v>1116</v>
      </c>
    </row>
    <row r="489" spans="8:12" ht="15" x14ac:dyDescent="0.25">
      <c r="I489" s="28" t="str">
        <f t="shared" si="23"/>
        <v>Produzentenpreis bio und konventionell und Preisdifferenz</v>
      </c>
      <c r="J489" s="432" t="s">
        <v>1019</v>
      </c>
      <c r="K489" s="432" t="s">
        <v>1063</v>
      </c>
      <c r="L489" s="432" t="s">
        <v>1073</v>
      </c>
    </row>
    <row r="490" spans="8:12" x14ac:dyDescent="0.2">
      <c r="I490" s="28" t="str">
        <f t="shared" si="23"/>
        <v>Gesamtmilch, CH-Ø</v>
      </c>
      <c r="J490" s="433" t="s">
        <v>1020</v>
      </c>
      <c r="K490" s="375" t="s">
        <v>1064</v>
      </c>
      <c r="L490" s="375" t="s">
        <v>1074</v>
      </c>
    </row>
    <row r="491" spans="8:12" ht="15.75" customHeight="1" x14ac:dyDescent="0.2">
      <c r="I491" s="28" t="str">
        <f t="shared" si="23"/>
        <v>in CHF/kg</v>
      </c>
      <c r="J491" s="375" t="s">
        <v>1415</v>
      </c>
      <c r="K491" s="369" t="s">
        <v>1416</v>
      </c>
      <c r="L491" s="369" t="s">
        <v>1417</v>
      </c>
    </row>
    <row r="492" spans="8:12" ht="34.5" customHeight="1" x14ac:dyDescent="0.2">
      <c r="I492" s="28" t="str">
        <f t="shared" si="23"/>
        <v>Total CH</v>
      </c>
      <c r="J492" s="433" t="s">
        <v>1021</v>
      </c>
      <c r="K492" s="375" t="s">
        <v>1021</v>
      </c>
      <c r="L492" s="375" t="s">
        <v>1075</v>
      </c>
    </row>
    <row r="493" spans="8:12" x14ac:dyDescent="0.2">
      <c r="I493" s="28" t="str">
        <f t="shared" si="23"/>
        <v>* Absatzmengen Detailhandel auf 4 Wochen umgerechnet</v>
      </c>
      <c r="J493" s="375" t="s">
        <v>1184</v>
      </c>
      <c r="K493" s="375" t="s">
        <v>1185</v>
      </c>
      <c r="L493" s="375" t="s">
        <v>1186</v>
      </c>
    </row>
    <row r="494" spans="8:12" ht="25.5" x14ac:dyDescent="0.2">
      <c r="I494" s="28" t="str">
        <f t="shared" si="23"/>
        <v>Anmerkungen: 1) inkl. geschnitten und gekühlt, ohne Kartoffeln; 2) Total; * Absatzmengen Detailhandel auf 4 Wochen umgerechnet</v>
      </c>
      <c r="J494" s="375" t="s">
        <v>1405</v>
      </c>
      <c r="K494" s="375" t="s">
        <v>1406</v>
      </c>
      <c r="L494" s="375" t="s">
        <v>1407</v>
      </c>
    </row>
    <row r="495" spans="8:12" ht="25.5" x14ac:dyDescent="0.2">
      <c r="H495" s="197"/>
      <c r="I495" s="28" t="str">
        <f t="shared" si="23"/>
        <v>Anmerkungen: 1) Äpfel Total; 2) Birnen Total; 3) Mandarinen &amp; Clementinen; 4) Erdbeeren Total; * Absatzmengen Detailhandel auf 4 Wochen umgerechnet</v>
      </c>
      <c r="J495" s="375" t="s">
        <v>1408</v>
      </c>
      <c r="K495" s="375" t="s">
        <v>1409</v>
      </c>
      <c r="L495" s="375" t="s">
        <v>1410</v>
      </c>
    </row>
    <row r="496" spans="8:12" x14ac:dyDescent="0.2">
      <c r="H496" s="197"/>
      <c r="I496" s="28" t="str">
        <f t="shared" si="23"/>
        <v>Anmerkung: * Absatzmengen Detailhandel auf 4 Wochen umgerechnet</v>
      </c>
      <c r="J496" s="375" t="s">
        <v>1105</v>
      </c>
      <c r="K496" s="375" t="s">
        <v>1104</v>
      </c>
      <c r="L496" s="375" t="s">
        <v>1103</v>
      </c>
    </row>
    <row r="497" spans="8:17" x14ac:dyDescent="0.2">
      <c r="H497" s="197"/>
      <c r="I497" s="28" t="str">
        <f t="shared" si="23"/>
        <v>CHF/kg (Kiwi: CHF/Stück)</v>
      </c>
      <c r="J497" s="40" t="s">
        <v>1030</v>
      </c>
      <c r="K497" s="40" t="s">
        <v>1065</v>
      </c>
      <c r="L497" s="37" t="s">
        <v>1031</v>
      </c>
    </row>
    <row r="498" spans="8:17" x14ac:dyDescent="0.2">
      <c r="H498" s="197"/>
      <c r="I498" s="28" t="str">
        <f t="shared" si="23"/>
        <v>Bio-Preise Produzenten franko Schlachthof und Entwicklung</v>
      </c>
      <c r="J498" s="40" t="s">
        <v>1108</v>
      </c>
      <c r="K498" s="40" t="s">
        <v>1106</v>
      </c>
      <c r="L498" s="40" t="s">
        <v>1107</v>
      </c>
    </row>
    <row r="499" spans="8:17" x14ac:dyDescent="0.2">
      <c r="H499" s="197"/>
      <c r="I499" s="28" t="str">
        <f t="shared" si="23"/>
        <v>mehr</v>
      </c>
      <c r="J499" s="40" t="s">
        <v>1032</v>
      </c>
      <c r="K499" s="40" t="s">
        <v>1068</v>
      </c>
      <c r="L499" s="40" t="s">
        <v>1076</v>
      </c>
    </row>
    <row r="500" spans="8:17" x14ac:dyDescent="0.2">
      <c r="H500" s="197"/>
      <c r="I500" s="28" t="str">
        <f t="shared" si="23"/>
        <v>Anzahl Wochen</v>
      </c>
      <c r="J500" s="40" t="s">
        <v>1018</v>
      </c>
      <c r="K500" s="40" t="s">
        <v>1066</v>
      </c>
      <c r="L500" s="40" t="s">
        <v>1077</v>
      </c>
    </row>
    <row r="501" spans="8:17" x14ac:dyDescent="0.2">
      <c r="H501" s="197"/>
      <c r="I501" s="28" t="str">
        <f t="shared" si="23"/>
        <v>Marktzahlen Bio</v>
      </c>
      <c r="J501" s="40" t="s">
        <v>1033</v>
      </c>
      <c r="K501" s="40" t="s">
        <v>1067</v>
      </c>
      <c r="L501" s="40" t="s">
        <v>1078</v>
      </c>
      <c r="P501" s="391" t="s">
        <v>1055</v>
      </c>
      <c r="Q501" s="391" t="s">
        <v>1041</v>
      </c>
    </row>
    <row r="502" spans="8:17" x14ac:dyDescent="0.2">
      <c r="H502" s="197"/>
      <c r="I502" s="28" t="str">
        <f t="shared" si="23"/>
        <v>Ø 4 Wochen</v>
      </c>
      <c r="J502" s="40" t="s">
        <v>1097</v>
      </c>
      <c r="K502" s="40" t="s">
        <v>1098</v>
      </c>
      <c r="L502" s="40" t="s">
        <v>1096</v>
      </c>
      <c r="O502" s="391" t="s">
        <v>1288</v>
      </c>
    </row>
    <row r="503" spans="8:17" x14ac:dyDescent="0.2">
      <c r="H503" t="s">
        <v>792</v>
      </c>
      <c r="I503" s="28" t="str">
        <f t="shared" si="23"/>
        <v>Erläuterungen</v>
      </c>
      <c r="J503" s="375" t="s">
        <v>793</v>
      </c>
      <c r="K503" s="375" t="s">
        <v>794</v>
      </c>
      <c r="L503" s="375" t="s">
        <v>795</v>
      </c>
    </row>
    <row r="504" spans="8:17" x14ac:dyDescent="0.2">
      <c r="I504" s="28" t="str">
        <f t="shared" si="23"/>
        <v>Methoden</v>
      </c>
      <c r="J504" s="375" t="s">
        <v>1016</v>
      </c>
      <c r="K504" s="369" t="s">
        <v>1061</v>
      </c>
      <c r="L504" s="369" t="s">
        <v>1047</v>
      </c>
    </row>
    <row r="505" spans="8:17" x14ac:dyDescent="0.2">
      <c r="I505" s="28" t="str">
        <f t="shared" si="23"/>
        <v>Methoden bereichsübergreifend</v>
      </c>
      <c r="J505" s="375" t="s">
        <v>1017</v>
      </c>
      <c r="K505" s="375" t="s">
        <v>1062</v>
      </c>
      <c r="L505" s="375" t="s">
        <v>1048</v>
      </c>
    </row>
    <row r="506" spans="8:17" x14ac:dyDescent="0.2">
      <c r="I506" s="28" t="str">
        <f t="shared" si="23"/>
        <v>Erläuterungen zu den Methoden:</v>
      </c>
      <c r="J506" s="375" t="s">
        <v>1290</v>
      </c>
      <c r="K506" s="369" t="s">
        <v>1291</v>
      </c>
      <c r="L506" s="369" t="s">
        <v>1292</v>
      </c>
    </row>
    <row r="507" spans="8:17" ht="25.5" x14ac:dyDescent="0.2">
      <c r="I507" s="28" t="str">
        <f t="shared" si="23"/>
        <v>Bemerkung: Bereits publizierte Daten, einschliesslich der Vorperioden, können zu einem späteren Zeitpunkt revidiert werden.</v>
      </c>
      <c r="J507" s="375" t="s">
        <v>1294</v>
      </c>
      <c r="K507" s="422" t="s">
        <v>1295</v>
      </c>
      <c r="L507" s="422" t="s">
        <v>1293</v>
      </c>
      <c r="M507" s="197"/>
    </row>
    <row r="508" spans="8:17" x14ac:dyDescent="0.2">
      <c r="H508" s="197" t="s">
        <v>1069</v>
      </c>
      <c r="I508" s="28" t="str">
        <f t="shared" si="23"/>
        <v>Markt aktuell</v>
      </c>
      <c r="J508" s="375" t="s">
        <v>1070</v>
      </c>
      <c r="K508" s="369" t="s">
        <v>1071</v>
      </c>
      <c r="L508" s="369" t="s">
        <v>1072</v>
      </c>
      <c r="M508" s="197"/>
    </row>
    <row r="509" spans="8:17" ht="15" x14ac:dyDescent="0.2">
      <c r="H509" t="s">
        <v>1114</v>
      </c>
      <c r="I509" s="28" t="str">
        <f t="shared" si="23"/>
        <v>Bio-Datteltomaten mit tieferen Preisen</v>
      </c>
      <c r="J509" s="628" t="s">
        <v>1436</v>
      </c>
      <c r="K509" s="629" t="s">
        <v>1437</v>
      </c>
      <c r="L509" s="628" t="s">
        <v>1438</v>
      </c>
      <c r="M509" s="197"/>
    </row>
    <row r="510" spans="8:17" ht="120" x14ac:dyDescent="0.2">
      <c r="H510" t="s">
        <v>25</v>
      </c>
      <c r="I510" s="28" t="str">
        <f t="shared" si="23"/>
        <v xml:space="preserve">In der Preiserhebung Anfang März verzeichneten Datteltomaten in Bio-Qualität einen Preis von 6.60 CHF/kg. Sie sind damit günstiger als in den Februar-Monaten der zwei Vorjahre, in denen sie 8.59 CHF bzw. 7.23 CHF pro Kilogramm kosteten. Gegenüber dem Bio-Cherrytomatenmix waren sie 31 % günstiger. Sowohl die Bio- Datteltomaten also auch der Bio-Cherrytomatenmix waren zu dieser Jahreszeit noch ausländischer Herkunft. </v>
      </c>
      <c r="J510" s="630" t="s">
        <v>1439</v>
      </c>
      <c r="K510" s="631" t="s">
        <v>1440</v>
      </c>
      <c r="L510" s="632" t="s">
        <v>1441</v>
      </c>
      <c r="M510" s="197"/>
    </row>
    <row r="511" spans="8:17" ht="15" x14ac:dyDescent="0.2">
      <c r="H511" t="s">
        <v>1109</v>
      </c>
      <c r="I511" s="28" t="str">
        <f t="shared" si="23"/>
        <v>Zitronen mit Rekord Bio-Anteil</v>
      </c>
      <c r="J511" s="628" t="s">
        <v>1442</v>
      </c>
      <c r="K511" s="629" t="s">
        <v>1443</v>
      </c>
      <c r="L511" s="628" t="s">
        <v>1444</v>
      </c>
    </row>
    <row r="512" spans="8:17" ht="90" x14ac:dyDescent="0.2">
      <c r="H512" t="s">
        <v>30</v>
      </c>
      <c r="I512" s="28" t="str">
        <f t="shared" si="23"/>
        <v xml:space="preserve">Im Februar wurden im Schweizer Detailhandel 721 Tonnen Zitronen in Bio-Qualität verkauft. Das sind 163 Tonnen mehr als Nicht-Bio Zitronen (558 t). Somit beträgt der Bio-Anteil 56 %. Zitronen haben im Früchte-Segment typischerweise einen hohen Bio-Anteil, jedoch war dieser in bisher noch keinem Monat oberhalb der 55 % Marke. </v>
      </c>
      <c r="J512" s="630" t="s">
        <v>1469</v>
      </c>
      <c r="K512" s="631" t="s">
        <v>1470</v>
      </c>
      <c r="L512" s="632" t="s">
        <v>1471</v>
      </c>
    </row>
    <row r="513" spans="8:16" ht="15" x14ac:dyDescent="0.2">
      <c r="H513" t="s">
        <v>1110</v>
      </c>
      <c r="I513" s="28" t="str">
        <f t="shared" ref="I513:I556" si="24">IF($I$1="d",J513,IF($I$1="f",K513,IF($I$1="i",L513)))</f>
        <v>Menge der vermarkteten Biomilch steigt leicht an</v>
      </c>
      <c r="J513" s="628" t="s">
        <v>1445</v>
      </c>
      <c r="K513" s="628" t="s">
        <v>1446</v>
      </c>
      <c r="L513" s="628" t="s">
        <v>1447</v>
      </c>
    </row>
    <row r="514" spans="8:16" ht="75" customHeight="1" x14ac:dyDescent="0.2">
      <c r="H514" t="s">
        <v>243</v>
      </c>
      <c r="I514" s="28" t="str">
        <f t="shared" si="24"/>
        <v>Im Januar 2024 stieg die Menge an vermarkteter Biorohmilch im Vergleich zum Vorjahresmonat leicht um 0,3 % auf 22 206 Tonnen an. Bei der nicht biologischen Rohmilch ging die vermarktete Menge hingegen um 2,2 % auf 259 336 Tonnen zurück.</v>
      </c>
      <c r="J514" s="630" t="s">
        <v>1448</v>
      </c>
      <c r="K514" s="630" t="s">
        <v>1449</v>
      </c>
      <c r="L514" s="632" t="s">
        <v>1450</v>
      </c>
    </row>
    <row r="515" spans="8:16" ht="15" x14ac:dyDescent="0.2">
      <c r="H515" t="s">
        <v>1111</v>
      </c>
      <c r="I515" s="28" t="str">
        <f t="shared" si="24"/>
        <v>Mehr Bionaturjoghurt im Detailhandel verkauft</v>
      </c>
      <c r="J515" s="628" t="s">
        <v>1451</v>
      </c>
      <c r="K515" s="628" t="s">
        <v>1452</v>
      </c>
      <c r="L515" s="628" t="s">
        <v>1453</v>
      </c>
    </row>
    <row r="516" spans="8:16" ht="57" customHeight="1" x14ac:dyDescent="0.2">
      <c r="H516" t="s">
        <v>452</v>
      </c>
      <c r="I516" s="28" t="str">
        <f t="shared" si="24"/>
        <v>Im Februar 2024 stieg die Verkaufsmenge von Bionaturjoghurt im Detailhandel im Vergleich zum Vorjahresmonat um 9,3 % auf 851 Tonnen. Auch bei nicht biologischem Naturjoghurt stieg die Verkaufsmenge um 5,5 % auf 2123 Tonnen.</v>
      </c>
      <c r="J516" s="630" t="s">
        <v>1454</v>
      </c>
      <c r="K516" s="630" t="s">
        <v>1455</v>
      </c>
      <c r="L516" s="632" t="s">
        <v>1456</v>
      </c>
      <c r="P516" s="197"/>
    </row>
    <row r="517" spans="8:16" ht="15" x14ac:dyDescent="0.2">
      <c r="H517" t="s">
        <v>1112</v>
      </c>
      <c r="I517" s="28" t="str">
        <f t="shared" si="24"/>
        <v>Bio-Rindfleisch beliebt</v>
      </c>
      <c r="J517" s="628" t="s">
        <v>1457</v>
      </c>
      <c r="K517" s="628" t="s">
        <v>1458</v>
      </c>
      <c r="L517" s="628" t="s">
        <v>1459</v>
      </c>
      <c r="N517" s="197"/>
      <c r="O517" s="197"/>
      <c r="P517" s="197"/>
    </row>
    <row r="518" spans="8:16" ht="120" x14ac:dyDescent="0.2">
      <c r="H518" t="s">
        <v>242</v>
      </c>
      <c r="I518" s="28" t="str">
        <f t="shared" si="24"/>
        <v>Im Februar 2024 wurden 269 Tonnen Bio-Frischfleisch vom Rind im Schweizer Detailhandel verkauft, was einem Anstieg um 59 Tonnen im Vergleich zum Vorjahresmonat entspricht. Insgesamt wurden im Februar 2024 2208 Tonnen Rindfleisch verkauft, der Bio-Anteil entspricht so 12,2 Prozent. Der Bio-Anteil von Frischfleisch vom Rind war im Februar deutlich höher im Vergleich zu Frischfleisch von Kalb (2,8 %), Schwein (3,4 %), Lamm (5,8 %) und Poulet (2,7 %).</v>
      </c>
      <c r="J518" s="630" t="s">
        <v>1460</v>
      </c>
      <c r="K518" s="630" t="s">
        <v>1461</v>
      </c>
      <c r="L518" s="630" t="s">
        <v>1462</v>
      </c>
      <c r="N518" s="197"/>
      <c r="O518" s="197"/>
    </row>
    <row r="519" spans="8:16" ht="15" x14ac:dyDescent="0.2">
      <c r="H519" t="s">
        <v>1113</v>
      </c>
      <c r="I519" s="28" t="str">
        <f t="shared" si="24"/>
        <v>Steigende Getreidepreise für Bio-Mahlweizen</v>
      </c>
      <c r="J519" s="628" t="s">
        <v>1463</v>
      </c>
      <c r="K519" s="628" t="s">
        <v>1464</v>
      </c>
      <c r="L519" s="628" t="s">
        <v>1465</v>
      </c>
    </row>
    <row r="520" spans="8:16" ht="90" x14ac:dyDescent="0.2">
      <c r="H520" t="s">
        <v>21</v>
      </c>
      <c r="I520" s="28" t="str">
        <f t="shared" si="24"/>
        <v xml:space="preserve">Der Preis franko Mühle für Bio-Mahlweizen lag im Februar 2024 bei 119,2 CHF/100kg. Im Vergleich zum Vorjahr nahm der Preis für Bio-Mahlweizen um 1,6 Prozent zu. Im Vergleich zum August 2023 stieg der Preis um 3,9 Prozent. Auch der Preis für den konventionellen Weizen Top stieg gegenüber dem Vorjahr um 3,7 Prozent auf 67.1 CHF/100 kg. </v>
      </c>
      <c r="J520" s="630" t="s">
        <v>1466</v>
      </c>
      <c r="K520" s="632" t="s">
        <v>1467</v>
      </c>
      <c r="L520" s="632" t="s">
        <v>1468</v>
      </c>
    </row>
    <row r="521" spans="8:16" ht="63.75" x14ac:dyDescent="0.2">
      <c r="I521" s="28" t="str">
        <f t="shared" si="24"/>
        <v xml:space="preserve">Anmerkung Früchte und Gemüse: Bei der Preisberechnung wurde die Gewichtung der Detailhandelskanäle aktualisiert und verfeinert. Deshalb unterscheiden sich die Preise im Vergleich zu den vorigen Publikationen. Ausserdem werden neu für bestimmte Salate die Preise pro Stück ausgewiesen (Eisberg und Eichblatt). </v>
      </c>
      <c r="J521" s="537" t="s">
        <v>1300</v>
      </c>
      <c r="K521" s="423" t="s">
        <v>1301</v>
      </c>
      <c r="L521" s="537" t="s">
        <v>1302</v>
      </c>
    </row>
    <row r="522" spans="8:16" x14ac:dyDescent="0.2">
      <c r="H522" t="s">
        <v>499</v>
      </c>
      <c r="I522" s="28" t="str">
        <f t="shared" si="24"/>
        <v>Preise franko Sammelstelle</v>
      </c>
      <c r="J522" s="42" t="s">
        <v>1082</v>
      </c>
      <c r="K522" s="446" t="s">
        <v>1124</v>
      </c>
      <c r="L522" s="446" t="s">
        <v>1137</v>
      </c>
    </row>
    <row r="523" spans="8:16" x14ac:dyDescent="0.2">
      <c r="H523" s="197"/>
      <c r="I523" s="28" t="str">
        <f t="shared" si="24"/>
        <v>Preise Sammelstelle</v>
      </c>
      <c r="J523" s="42" t="s">
        <v>1092</v>
      </c>
      <c r="K523" s="446" t="s">
        <v>1125</v>
      </c>
      <c r="L523" s="446" t="s">
        <v>1138</v>
      </c>
    </row>
    <row r="524" spans="8:16" x14ac:dyDescent="0.2">
      <c r="H524" s="197"/>
      <c r="I524" s="28" t="str">
        <f t="shared" si="24"/>
        <v>Mengen Sammelstelle</v>
      </c>
      <c r="J524" s="42" t="s">
        <v>1089</v>
      </c>
      <c r="K524" s="446" t="s">
        <v>1126</v>
      </c>
      <c r="L524" s="446" t="s">
        <v>1139</v>
      </c>
    </row>
    <row r="525" spans="8:16" x14ac:dyDescent="0.2">
      <c r="H525" s="197"/>
      <c r="I525" s="28" t="str">
        <f t="shared" si="24"/>
        <v>Preise franko Mühle</v>
      </c>
      <c r="J525" s="42" t="s">
        <v>1088</v>
      </c>
      <c r="K525" s="446" t="s">
        <v>1127</v>
      </c>
      <c r="L525" s="446" t="s">
        <v>1140</v>
      </c>
    </row>
    <row r="526" spans="8:16" x14ac:dyDescent="0.2">
      <c r="H526" s="197"/>
      <c r="I526" s="28" t="str">
        <f t="shared" si="24"/>
        <v>Preise Mühle</v>
      </c>
      <c r="J526" s="42" t="s">
        <v>1093</v>
      </c>
      <c r="K526" s="446" t="s">
        <v>1128</v>
      </c>
      <c r="L526" s="446" t="s">
        <v>1141</v>
      </c>
    </row>
    <row r="527" spans="8:16" x14ac:dyDescent="0.2">
      <c r="H527" s="197"/>
      <c r="I527" s="28" t="str">
        <f t="shared" si="24"/>
        <v>Mengen Mühle</v>
      </c>
      <c r="J527" s="42" t="s">
        <v>1090</v>
      </c>
      <c r="K527" s="446" t="s">
        <v>1129</v>
      </c>
      <c r="L527" s="446" t="s">
        <v>1142</v>
      </c>
    </row>
    <row r="528" spans="8:16" x14ac:dyDescent="0.2">
      <c r="I528" s="28" t="str">
        <f t="shared" si="24"/>
        <v>Preise franko Sammelstelle und Mühle</v>
      </c>
      <c r="J528" s="42" t="s">
        <v>1119</v>
      </c>
      <c r="K528" s="446" t="s">
        <v>1279</v>
      </c>
      <c r="L528" s="446" t="s">
        <v>1143</v>
      </c>
    </row>
    <row r="529" spans="9:12" x14ac:dyDescent="0.2">
      <c r="I529" s="28" t="str">
        <f t="shared" si="24"/>
        <v>Weizen</v>
      </c>
      <c r="J529" s="42" t="s">
        <v>1083</v>
      </c>
      <c r="K529" s="446" t="s">
        <v>1130</v>
      </c>
      <c r="L529" s="446" t="s">
        <v>1144</v>
      </c>
    </row>
    <row r="530" spans="9:12" x14ac:dyDescent="0.2">
      <c r="I530" s="28" t="str">
        <f t="shared" si="24"/>
        <v xml:space="preserve">Raps </v>
      </c>
      <c r="J530" s="42" t="s">
        <v>1084</v>
      </c>
      <c r="K530" s="446" t="s">
        <v>1131</v>
      </c>
      <c r="L530" s="446" t="s">
        <v>1131</v>
      </c>
    </row>
    <row r="531" spans="9:12" x14ac:dyDescent="0.2">
      <c r="I531" s="28" t="str">
        <f t="shared" si="24"/>
        <v>Sonnenblumen</v>
      </c>
      <c r="J531" s="42" t="s">
        <v>1091</v>
      </c>
      <c r="K531" s="446" t="s">
        <v>1132</v>
      </c>
      <c r="L531" s="446" t="s">
        <v>1145</v>
      </c>
    </row>
    <row r="532" spans="9:12" x14ac:dyDescent="0.2">
      <c r="I532" s="28" t="str">
        <f t="shared" si="24"/>
        <v>Knospe</v>
      </c>
      <c r="J532" s="42" t="s">
        <v>1085</v>
      </c>
      <c r="K532" s="446" t="s">
        <v>1133</v>
      </c>
      <c r="L532" s="446" t="s">
        <v>1146</v>
      </c>
    </row>
    <row r="533" spans="9:12" x14ac:dyDescent="0.2">
      <c r="I533" s="28" t="str">
        <f t="shared" si="24"/>
        <v>Top</v>
      </c>
      <c r="J533" s="42" t="s">
        <v>1086</v>
      </c>
      <c r="K533" s="446" t="s">
        <v>1086</v>
      </c>
      <c r="L533" s="446" t="s">
        <v>1086</v>
      </c>
    </row>
    <row r="534" spans="9:12" x14ac:dyDescent="0.2">
      <c r="I534" s="28" t="str">
        <f t="shared" si="24"/>
        <v>Weissmehl</v>
      </c>
      <c r="J534" s="42" t="s">
        <v>115</v>
      </c>
      <c r="K534" s="446" t="s">
        <v>223</v>
      </c>
      <c r="L534" s="446" t="s">
        <v>180</v>
      </c>
    </row>
    <row r="535" spans="9:12" ht="21" customHeight="1" x14ac:dyDescent="0.2">
      <c r="I535" s="28" t="str">
        <f t="shared" si="24"/>
        <v>CHF/100kg bzw. t</v>
      </c>
      <c r="J535" s="42" t="s">
        <v>1094</v>
      </c>
      <c r="K535" s="446" t="s">
        <v>1134</v>
      </c>
      <c r="L535" s="446" t="s">
        <v>1147</v>
      </c>
    </row>
    <row r="536" spans="9:12" x14ac:dyDescent="0.2">
      <c r="I536" s="28" t="str">
        <f t="shared" si="24"/>
        <v>Getreide Übersicht</v>
      </c>
      <c r="J536" s="42" t="s">
        <v>481</v>
      </c>
      <c r="K536" s="446" t="s">
        <v>1135</v>
      </c>
      <c r="L536" s="446" t="s">
        <v>936</v>
      </c>
    </row>
    <row r="537" spans="9:12" x14ac:dyDescent="0.2">
      <c r="I537" s="28" t="str">
        <f t="shared" si="24"/>
        <v>konv.</v>
      </c>
      <c r="J537" s="42" t="s">
        <v>1095</v>
      </c>
      <c r="K537" s="446" t="s">
        <v>1136</v>
      </c>
      <c r="L537" s="446" t="s">
        <v>1148</v>
      </c>
    </row>
    <row r="538" spans="9:12" x14ac:dyDescent="0.2">
      <c r="I538" s="28" t="str">
        <f t="shared" si="24"/>
        <v>Rapssaat</v>
      </c>
      <c r="J538" s="423" t="s">
        <v>1335</v>
      </c>
      <c r="K538" s="42" t="s">
        <v>1336</v>
      </c>
      <c r="L538" s="42" t="s">
        <v>1336</v>
      </c>
    </row>
    <row r="539" spans="9:12" ht="15" x14ac:dyDescent="0.2">
      <c r="I539" s="28" t="str">
        <f t="shared" si="24"/>
        <v>Konsumentenpreise</v>
      </c>
      <c r="J539" s="42" t="s">
        <v>1256</v>
      </c>
      <c r="K539" s="97" t="s">
        <v>1257</v>
      </c>
      <c r="L539" s="42" t="s">
        <v>1262</v>
      </c>
    </row>
    <row r="540" spans="9:12" ht="25.5" x14ac:dyDescent="0.2">
      <c r="I540" s="28" t="str">
        <f t="shared" si="24"/>
        <v>Der Fachbereich Marktanalysen publiziert verschiedene Konsumentenpreise, die auf unterschiedlichen Erhebungssystemen basieren:</v>
      </c>
      <c r="J540" s="89" t="s">
        <v>1252</v>
      </c>
      <c r="K540" s="42" t="s">
        <v>1258</v>
      </c>
      <c r="L540" s="42" t="s">
        <v>1263</v>
      </c>
    </row>
    <row r="541" spans="9:12" ht="15" x14ac:dyDescent="0.2">
      <c r="I541" s="28" t="str">
        <f t="shared" si="24"/>
        <v>Preiserhebung des Fachbereichs Marktanalysen</v>
      </c>
      <c r="J541" s="97" t="s">
        <v>1253</v>
      </c>
      <c r="K541" s="42" t="s">
        <v>1259</v>
      </c>
      <c r="L541" s="42" t="s">
        <v>1264</v>
      </c>
    </row>
    <row r="542" spans="9:12" ht="318.75" x14ac:dyDescent="0.2">
      <c r="I542" s="28" t="str">
        <f t="shared" si="24"/>
        <v>Bei der Datenerhebung des Fachbereichs Marktanalysen werden die Preise der Leader-Produkte (meistverkaufte Standard-Produkte einer Produktkategorie) entweder im Laden erhoben oder uns direkt vom Detailhandel gemeldet. Betrachtet man beispielsweise den Emmentalerkäse, so wird der Preis von klassischem Emmentaler erhoben. Mit dieser Erhebungsmethode kann die Preisentwicklung von diesem spezifischen Produkt genau nachverfolgt werden. Die definierten Produkte bleiben über die Zeit konstant, dies erhöht die Vergleichbarkeit der Preise über die Zeit. Die Preiserhebung deckt die wichtigsten Akteure im Schweizer Detailhandel ab.
Aktionspreise fliessen in die Berechnung ein und werden entsprechend ihrem Mehrabsatz gewichtet, wobei die Gewichtungsfaktoren für Aktionen über die Zeit konstant gehalten werden.
Die Preise werden zudem nach Regionen und Marktanteilen der Detailhändler gewichtet. Die regionale Gewichtung basiert auf den Bevölkerungszahlen des Bundesamts für Statistik und wird jährlich angepasst. Die Marktanteile der Detailhändler werden jährlich anhand der Verkaufsmengen bestimmt, welche auf NielsenIQ Switzerland, Total Market Consumer/Retail Panel beruhen.
Aus der Erhebung resultieren für die beobachteten Produkte regionale und nationale Durchschnittspreise für den Schweizer Detailhandel. Die Periodizitäten der Daten variieren je nach Bereich von wöchentlich, monatlich bis halbjährlich.</v>
      </c>
      <c r="J542" s="423" t="s">
        <v>1322</v>
      </c>
      <c r="K542" s="423" t="s">
        <v>1323</v>
      </c>
      <c r="L542" s="423" t="s">
        <v>1324</v>
      </c>
    </row>
    <row r="543" spans="9:12" x14ac:dyDescent="0.2">
      <c r="I543" s="28" t="str">
        <f t="shared" si="24"/>
        <v>NielsenIQ Switzerland, Total Market Consumer/Retail Panel</v>
      </c>
      <c r="J543" s="42" t="s">
        <v>1325</v>
      </c>
      <c r="K543" s="42" t="s">
        <v>1325</v>
      </c>
      <c r="L543" s="42" t="s">
        <v>1325</v>
      </c>
    </row>
    <row r="544" spans="9:12" ht="382.5" x14ac:dyDescent="0.2">
      <c r="I544" s="28" t="str">
        <f t="shared" si="24"/>
        <v>Eine andere Datenquelle für Detailhandelspreise ist das Retail- /Konsumentenpanel von NielsenIQ Switzerland. Diese Zahlen basieren auf den Verkaufsdaten (Scanningdaten) verschiedener Detailhändler, welche mit den Daten eines Konsumentenpanels ergänzt und verfeinert werden. Das Konsumentenpanel von NielsenIQ Switzerland erfasst die Konsumangaben von 4000 repräsentativen Haushalten.
Bei dieser Erhebungsmethode beinhaltet der Preis von Emmentalerkäse den mengengewichteten Durchschnittspreis aller verkauften Produkte in der Kategorie Emmentalerkäse, d.h. dieser Preis beinhaltet beispielsweise auch die Preise von Emmentaler mild und surchoix. Weiter werden neben Standardprodukten auch Premium- Marken- und Labelprodukte sowie Produkte von Niedrigpreislinien erfasst. Damit basiert vor allem der Nicht-Bio-Preis oft auf einem relativ breiten Produktspektrum. Mit dieser Erhebungsart kann man nicht die Preisentwicklung eines spezifischen Produktes verfolgen, dafür aber die Preisentwicklung einer ganzen Produktkategorie. Somit werden beispielsweise Konsumverschiebungen zu teureren oder günstigeren Produkten abgebildet. Zudem werden in dieser Datenbasis auch nachträgliche Anpassungen des Listenpreises im Laden berücksichtigt, wie z.B. Preissenkungen kurz vor Ablaufdatum, weil sie auf Scanningdaten beruht.
Die Periodizität der Nielsen-Daten ist monatlich. Das Datenpanel von NielsenIQ Switzerland gewährt jeweils eine Vergleichbarkeit über die letzten 37 Monate. Bei älteren Monatsdaten kann die Vergleichbarkeit je nach Anpassungen eingeschränkt sein.</v>
      </c>
      <c r="J544" s="423" t="s">
        <v>1326</v>
      </c>
      <c r="K544" s="423" t="s">
        <v>1327</v>
      </c>
      <c r="L544" s="423" t="s">
        <v>1328</v>
      </c>
    </row>
    <row r="545" spans="9:12" x14ac:dyDescent="0.2">
      <c r="I545" s="28" t="str">
        <f t="shared" si="24"/>
        <v>Preiserhebung des Bunddesamts für Statistik zur Berechnung des Landesindex der Konsumentenpreise LIK</v>
      </c>
      <c r="J545" s="42" t="s">
        <v>1254</v>
      </c>
      <c r="K545" s="42" t="s">
        <v>1260</v>
      </c>
      <c r="L545" s="42" t="s">
        <v>1265</v>
      </c>
    </row>
    <row r="546" spans="9:12" ht="25.5" x14ac:dyDescent="0.2">
      <c r="I546" s="28" t="str">
        <f t="shared" si="24"/>
        <v>Indexierte Konsumentenpreise findet man zudem im Landesindex der Konsumentenpreise LIK, welcher vom Bundesamt für Statistik publiziert wird und eine monatliche Periodizität aufweist.</v>
      </c>
      <c r="J546" s="42" t="s">
        <v>1255</v>
      </c>
      <c r="K546" s="42" t="s">
        <v>1261</v>
      </c>
      <c r="L546" s="42" t="s">
        <v>1266</v>
      </c>
    </row>
    <row r="547" spans="9:12" s="541" customFormat="1" ht="153" x14ac:dyDescent="0.2">
      <c r="I547" s="28" t="str">
        <f t="shared" si="24"/>
        <v>Ab dem August-Bericht basieren die Detailhandelspreise für Milch, Fleisch und Kartoffeln in den Marktzahlen Bio nicht mehr auf unserer Eigenerhebung, sondern auf dem Retail- /Konsumentenpanel von NielsenIQ Switzerland. Diese Änderung wurde für diese Preise auch rückwirkend übernommen. Auf Grund der unterschiedlichen Erhebungsmethoden können die Detailhandelspreise in den älteren Berichten nicht mehr direkt mit den neuen Zahlen verglichen werden. Der Warenkorbvergleich Bio vs. Nicht-Bio ist von dieser Anpassung nicht betroffen. Er wird weiterhin mit Preisen aus der Erhebung des Fachbereichs Marktanalysen ausgewiesen.</v>
      </c>
      <c r="J547" s="423" t="s">
        <v>1329</v>
      </c>
      <c r="K547" s="423" t="s">
        <v>1330</v>
      </c>
      <c r="L547" s="423" t="s">
        <v>1331</v>
      </c>
    </row>
    <row r="548" spans="9:12" x14ac:dyDescent="0.2">
      <c r="I548" s="28" t="str">
        <f t="shared" si="24"/>
        <v>Tomaten Cherry</v>
      </c>
      <c r="J548" s="379" t="s">
        <v>1267</v>
      </c>
      <c r="K548" s="379" t="s">
        <v>1268</v>
      </c>
      <c r="L548" s="374" t="s">
        <v>1269</v>
      </c>
    </row>
    <row r="549" spans="9:12" ht="51" x14ac:dyDescent="0.2">
      <c r="I549" s="28" t="str">
        <f t="shared" si="24"/>
        <v>Die Werte unterscheiden sich von vorigen Publikationen, weil die Konsumentenpanel-Erhebung von NielsenIQ nun neu auch Haushalte aus dem Tessin beinhaltet. Dadurch hat sich die Repräsentativität der Daten erhöht für Verkaufskanäle, welche über das Konsumentenpanel abgeschätzt werden (z.B. Aldi, Lidl, Fachhandel, Direktvermarktung).</v>
      </c>
      <c r="J549" s="42" t="s">
        <v>1412</v>
      </c>
      <c r="K549" s="42" t="s">
        <v>1413</v>
      </c>
      <c r="L549" s="42" t="s">
        <v>1414</v>
      </c>
    </row>
    <row r="550" spans="9:12" x14ac:dyDescent="0.2">
      <c r="I550" s="28" t="str">
        <f t="shared" si="24"/>
        <v>in CHF/kg (Kiwi und Zitronen CHF/Stk.)</v>
      </c>
      <c r="J550" s="375" t="s">
        <v>1421</v>
      </c>
      <c r="K550" s="369" t="s">
        <v>1422</v>
      </c>
      <c r="L550" s="369" t="s">
        <v>1423</v>
      </c>
    </row>
    <row r="551" spans="9:12" ht="25.5" x14ac:dyDescent="0.2">
      <c r="I551" s="608" t="str">
        <f t="shared" si="24"/>
        <v xml:space="preserve">Milchverwertung nach Milchäquivalent und Anteil bio
</v>
      </c>
      <c r="J551" s="606" t="s">
        <v>1418</v>
      </c>
      <c r="K551" s="606" t="s">
        <v>1419</v>
      </c>
      <c r="L551" s="607" t="s">
        <v>1420</v>
      </c>
    </row>
    <row r="552" spans="9:12" ht="25.5" x14ac:dyDescent="0.2">
      <c r="I552" s="28" t="str">
        <f t="shared" si="24"/>
        <v>Diese Daten werden bis auf weiteres nicht aktualisiert, da die internen Prozesse konzeptionell überarbeitet werden.</v>
      </c>
      <c r="J552" s="42" t="s">
        <v>1424</v>
      </c>
      <c r="K552" s="42" t="s">
        <v>1425</v>
      </c>
      <c r="L552" s="42" t="s">
        <v>1426</v>
      </c>
    </row>
    <row r="553" spans="9:12" ht="25.5" x14ac:dyDescent="0.2">
      <c r="I553" s="28" t="str">
        <f t="shared" si="24"/>
        <v>Anmerkung: Ab 2022 wurde die Produzentenpreiserhebung erweitert. Dadurch gab es eine leichte Preisanpassung.</v>
      </c>
      <c r="J553" s="42" t="s">
        <v>1427</v>
      </c>
      <c r="K553" s="423" t="s">
        <v>1428</v>
      </c>
      <c r="L553" s="42" t="s">
        <v>1429</v>
      </c>
    </row>
    <row r="554" spans="9:12" x14ac:dyDescent="0.2">
      <c r="I554" s="28">
        <f t="shared" si="24"/>
        <v>0</v>
      </c>
    </row>
    <row r="555" spans="9:12" x14ac:dyDescent="0.2">
      <c r="I555" s="28">
        <f t="shared" si="24"/>
        <v>0</v>
      </c>
    </row>
    <row r="556" spans="9:12" x14ac:dyDescent="0.2">
      <c r="I556" s="28">
        <f t="shared" si="24"/>
        <v>0</v>
      </c>
    </row>
    <row r="557" spans="9:12" x14ac:dyDescent="0.2">
      <c r="I557" s="28">
        <f t="shared" ref="I557:I559" si="25">IF($I$1="d",J557,IF($I$1="f",K551,IF($I$1="i",L551)))</f>
        <v>0</v>
      </c>
    </row>
    <row r="558" spans="9:12" x14ac:dyDescent="0.2">
      <c r="I558" s="28">
        <f t="shared" si="25"/>
        <v>0</v>
      </c>
    </row>
    <row r="559" spans="9:12" x14ac:dyDescent="0.2">
      <c r="I559" s="28">
        <f t="shared" si="25"/>
        <v>0</v>
      </c>
    </row>
    <row r="560" spans="9:12" x14ac:dyDescent="0.2">
      <c r="I560" s="28">
        <f t="shared" ref="I560:I591" si="26">IF($I$1="d",J560,IF($I$1="f",K554,IF($I$1="i",L554)))</f>
        <v>0</v>
      </c>
    </row>
    <row r="561" spans="9:12" x14ac:dyDescent="0.2">
      <c r="I561" s="28">
        <f t="shared" si="26"/>
        <v>0</v>
      </c>
    </row>
    <row r="562" spans="9:12" x14ac:dyDescent="0.2">
      <c r="I562" s="28">
        <f t="shared" si="26"/>
        <v>0</v>
      </c>
      <c r="J562"/>
      <c r="K562"/>
      <c r="L562"/>
    </row>
    <row r="563" spans="9:12" x14ac:dyDescent="0.2">
      <c r="I563" s="28">
        <f t="shared" si="26"/>
        <v>0</v>
      </c>
      <c r="J563"/>
      <c r="K563"/>
      <c r="L563"/>
    </row>
    <row r="564" spans="9:12" x14ac:dyDescent="0.2">
      <c r="I564" s="28">
        <f t="shared" si="26"/>
        <v>0</v>
      </c>
      <c r="J564"/>
      <c r="K564"/>
      <c r="L564"/>
    </row>
    <row r="565" spans="9:12" x14ac:dyDescent="0.2">
      <c r="I565" s="28">
        <f t="shared" si="26"/>
        <v>0</v>
      </c>
      <c r="J565"/>
      <c r="K565"/>
      <c r="L565"/>
    </row>
    <row r="566" spans="9:12" x14ac:dyDescent="0.2">
      <c r="I566" s="28">
        <f t="shared" si="26"/>
        <v>0</v>
      </c>
      <c r="J566"/>
      <c r="K566"/>
      <c r="L566"/>
    </row>
    <row r="567" spans="9:12" x14ac:dyDescent="0.2">
      <c r="I567" s="28">
        <f t="shared" si="26"/>
        <v>0</v>
      </c>
      <c r="J567"/>
      <c r="K567"/>
      <c r="L567"/>
    </row>
    <row r="568" spans="9:12" x14ac:dyDescent="0.2">
      <c r="I568" s="28">
        <f t="shared" si="26"/>
        <v>0</v>
      </c>
      <c r="J568"/>
      <c r="K568"/>
      <c r="L568"/>
    </row>
    <row r="569" spans="9:12" x14ac:dyDescent="0.2">
      <c r="I569" s="28">
        <f t="shared" si="26"/>
        <v>0</v>
      </c>
      <c r="J569"/>
      <c r="K569"/>
      <c r="L569"/>
    </row>
    <row r="570" spans="9:12" x14ac:dyDescent="0.2">
      <c r="I570" s="28">
        <f t="shared" si="26"/>
        <v>0</v>
      </c>
      <c r="J570"/>
      <c r="K570"/>
      <c r="L570"/>
    </row>
    <row r="571" spans="9:12" x14ac:dyDescent="0.2">
      <c r="I571" s="28">
        <f t="shared" si="26"/>
        <v>0</v>
      </c>
      <c r="J571"/>
      <c r="K571"/>
      <c r="L571"/>
    </row>
    <row r="572" spans="9:12" x14ac:dyDescent="0.2">
      <c r="I572" s="28">
        <f t="shared" si="26"/>
        <v>0</v>
      </c>
      <c r="J572"/>
      <c r="K572"/>
      <c r="L572"/>
    </row>
    <row r="573" spans="9:12" x14ac:dyDescent="0.2">
      <c r="I573" s="28">
        <f t="shared" si="26"/>
        <v>0</v>
      </c>
      <c r="J573"/>
      <c r="K573"/>
      <c r="L573"/>
    </row>
    <row r="574" spans="9:12" x14ac:dyDescent="0.2">
      <c r="I574" s="28">
        <f t="shared" si="26"/>
        <v>0</v>
      </c>
      <c r="J574"/>
      <c r="K574"/>
      <c r="L574"/>
    </row>
    <row r="575" spans="9:12" x14ac:dyDescent="0.2">
      <c r="I575" s="28">
        <f t="shared" si="26"/>
        <v>0</v>
      </c>
      <c r="J575"/>
      <c r="K575"/>
      <c r="L575"/>
    </row>
    <row r="576" spans="9:12" x14ac:dyDescent="0.2">
      <c r="I576" s="28">
        <f t="shared" si="26"/>
        <v>0</v>
      </c>
      <c r="J576"/>
      <c r="K576"/>
      <c r="L576"/>
    </row>
    <row r="577" spans="9:12" x14ac:dyDescent="0.2">
      <c r="I577" s="28">
        <f t="shared" si="26"/>
        <v>0</v>
      </c>
      <c r="J577"/>
      <c r="K577"/>
      <c r="L577"/>
    </row>
    <row r="578" spans="9:12" x14ac:dyDescent="0.2">
      <c r="I578" s="28">
        <f t="shared" si="26"/>
        <v>0</v>
      </c>
      <c r="J578"/>
      <c r="K578"/>
      <c r="L578"/>
    </row>
    <row r="579" spans="9:12" x14ac:dyDescent="0.2">
      <c r="I579" s="28">
        <f t="shared" si="26"/>
        <v>0</v>
      </c>
      <c r="J579"/>
      <c r="K579"/>
      <c r="L579"/>
    </row>
    <row r="580" spans="9:12" x14ac:dyDescent="0.2">
      <c r="I580" s="28">
        <f t="shared" si="26"/>
        <v>0</v>
      </c>
      <c r="J580"/>
      <c r="K580"/>
      <c r="L580"/>
    </row>
    <row r="581" spans="9:12" x14ac:dyDescent="0.2">
      <c r="I581" s="28">
        <f t="shared" si="26"/>
        <v>0</v>
      </c>
      <c r="J581"/>
      <c r="K581"/>
      <c r="L581"/>
    </row>
    <row r="582" spans="9:12" x14ac:dyDescent="0.2">
      <c r="I582" s="28">
        <f t="shared" si="26"/>
        <v>0</v>
      </c>
      <c r="J582"/>
      <c r="K582"/>
      <c r="L582"/>
    </row>
    <row r="583" spans="9:12" x14ac:dyDescent="0.2">
      <c r="I583" s="28">
        <f t="shared" si="26"/>
        <v>0</v>
      </c>
      <c r="J583"/>
      <c r="K583"/>
      <c r="L583"/>
    </row>
    <row r="584" spans="9:12" x14ac:dyDescent="0.2">
      <c r="I584" s="28">
        <f t="shared" si="26"/>
        <v>0</v>
      </c>
      <c r="J584"/>
      <c r="K584"/>
      <c r="L584"/>
    </row>
    <row r="585" spans="9:12" x14ac:dyDescent="0.2">
      <c r="I585" s="28">
        <f t="shared" si="26"/>
        <v>0</v>
      </c>
      <c r="J585"/>
      <c r="K585"/>
      <c r="L585"/>
    </row>
    <row r="586" spans="9:12" x14ac:dyDescent="0.2">
      <c r="I586" s="28">
        <f t="shared" si="26"/>
        <v>0</v>
      </c>
      <c r="J586"/>
      <c r="K586"/>
      <c r="L586"/>
    </row>
    <row r="587" spans="9:12" x14ac:dyDescent="0.2">
      <c r="I587" s="28">
        <f t="shared" si="26"/>
        <v>0</v>
      </c>
      <c r="J587"/>
      <c r="K587"/>
      <c r="L587"/>
    </row>
    <row r="588" spans="9:12" x14ac:dyDescent="0.2">
      <c r="I588" s="28">
        <f t="shared" si="26"/>
        <v>0</v>
      </c>
      <c r="J588"/>
      <c r="K588"/>
      <c r="L588"/>
    </row>
    <row r="589" spans="9:12" x14ac:dyDescent="0.2">
      <c r="I589" s="28">
        <f t="shared" si="26"/>
        <v>0</v>
      </c>
      <c r="J589"/>
      <c r="K589"/>
      <c r="L589"/>
    </row>
    <row r="590" spans="9:12" x14ac:dyDescent="0.2">
      <c r="I590" s="28">
        <f t="shared" si="26"/>
        <v>0</v>
      </c>
      <c r="J590"/>
      <c r="K590"/>
      <c r="L590"/>
    </row>
    <row r="591" spans="9:12" x14ac:dyDescent="0.2">
      <c r="I591" s="28">
        <f t="shared" si="26"/>
        <v>0</v>
      </c>
      <c r="J591"/>
      <c r="K591"/>
      <c r="L591"/>
    </row>
    <row r="592" spans="9:12" x14ac:dyDescent="0.2">
      <c r="I592" s="28">
        <f t="shared" ref="I592:I623" si="27">IF($I$1="d",J592,IF($I$1="f",K586,IF($I$1="i",L586)))</f>
        <v>0</v>
      </c>
      <c r="J592"/>
      <c r="K592"/>
      <c r="L592"/>
    </row>
    <row r="593" spans="9:12" x14ac:dyDescent="0.2">
      <c r="I593" s="28">
        <f t="shared" si="27"/>
        <v>0</v>
      </c>
      <c r="J593"/>
      <c r="K593"/>
      <c r="L593"/>
    </row>
    <row r="594" spans="9:12" x14ac:dyDescent="0.2">
      <c r="I594" s="28">
        <f t="shared" si="27"/>
        <v>0</v>
      </c>
      <c r="J594"/>
      <c r="K594"/>
      <c r="L594"/>
    </row>
    <row r="595" spans="9:12" x14ac:dyDescent="0.2">
      <c r="I595" s="28">
        <f t="shared" si="27"/>
        <v>0</v>
      </c>
      <c r="J595"/>
      <c r="K595"/>
      <c r="L595"/>
    </row>
    <row r="596" spans="9:12" x14ac:dyDescent="0.2">
      <c r="I596" s="28">
        <f t="shared" si="27"/>
        <v>0</v>
      </c>
      <c r="J596"/>
      <c r="K596"/>
      <c r="L596"/>
    </row>
    <row r="597" spans="9:12" x14ac:dyDescent="0.2">
      <c r="I597" s="28">
        <f t="shared" si="27"/>
        <v>0</v>
      </c>
      <c r="J597"/>
      <c r="K597"/>
      <c r="L597"/>
    </row>
    <row r="598" spans="9:12" x14ac:dyDescent="0.2">
      <c r="I598" s="28">
        <f t="shared" si="27"/>
        <v>0</v>
      </c>
      <c r="J598"/>
      <c r="K598"/>
      <c r="L598"/>
    </row>
    <row r="599" spans="9:12" x14ac:dyDescent="0.2">
      <c r="I599" s="28">
        <f t="shared" si="27"/>
        <v>0</v>
      </c>
      <c r="J599"/>
      <c r="K599"/>
      <c r="L599"/>
    </row>
    <row r="600" spans="9:12" x14ac:dyDescent="0.2">
      <c r="I600" s="28">
        <f t="shared" si="27"/>
        <v>0</v>
      </c>
      <c r="J600"/>
      <c r="K600"/>
      <c r="L600"/>
    </row>
    <row r="601" spans="9:12" x14ac:dyDescent="0.2">
      <c r="I601" s="28">
        <f t="shared" si="27"/>
        <v>0</v>
      </c>
      <c r="J601"/>
      <c r="K601"/>
      <c r="L601"/>
    </row>
    <row r="602" spans="9:12" x14ac:dyDescent="0.2">
      <c r="I602" s="28">
        <f t="shared" si="27"/>
        <v>0</v>
      </c>
      <c r="J602"/>
      <c r="K602"/>
      <c r="L602"/>
    </row>
    <row r="603" spans="9:12" x14ac:dyDescent="0.2">
      <c r="I603" s="28">
        <f t="shared" si="27"/>
        <v>0</v>
      </c>
      <c r="J603"/>
      <c r="K603"/>
      <c r="L603"/>
    </row>
    <row r="604" spans="9:12" x14ac:dyDescent="0.2">
      <c r="I604" s="28">
        <f t="shared" si="27"/>
        <v>0</v>
      </c>
      <c r="J604"/>
      <c r="K604"/>
      <c r="L604"/>
    </row>
    <row r="605" spans="9:12" x14ac:dyDescent="0.2">
      <c r="I605" s="28">
        <f t="shared" si="27"/>
        <v>0</v>
      </c>
      <c r="J605"/>
      <c r="K605"/>
      <c r="L605"/>
    </row>
    <row r="606" spans="9:12" x14ac:dyDescent="0.2">
      <c r="I606" s="28">
        <f t="shared" si="27"/>
        <v>0</v>
      </c>
      <c r="J606"/>
      <c r="K606"/>
      <c r="L606"/>
    </row>
    <row r="607" spans="9:12" x14ac:dyDescent="0.2">
      <c r="I607" s="28">
        <f t="shared" si="27"/>
        <v>0</v>
      </c>
      <c r="J607"/>
      <c r="K607"/>
      <c r="L607"/>
    </row>
    <row r="608" spans="9:12" x14ac:dyDescent="0.2">
      <c r="I608" s="28">
        <f t="shared" si="27"/>
        <v>0</v>
      </c>
      <c r="J608"/>
      <c r="K608"/>
      <c r="L608"/>
    </row>
    <row r="609" spans="9:12" x14ac:dyDescent="0.2">
      <c r="I609" s="28">
        <f t="shared" si="27"/>
        <v>0</v>
      </c>
      <c r="J609"/>
      <c r="K609"/>
      <c r="L609"/>
    </row>
    <row r="610" spans="9:12" x14ac:dyDescent="0.2">
      <c r="I610" s="28">
        <f t="shared" si="27"/>
        <v>0</v>
      </c>
      <c r="J610"/>
      <c r="K610"/>
      <c r="L610"/>
    </row>
    <row r="611" spans="9:12" x14ac:dyDescent="0.2">
      <c r="I611" s="28">
        <f t="shared" si="27"/>
        <v>0</v>
      </c>
      <c r="J611"/>
      <c r="K611"/>
      <c r="L611"/>
    </row>
    <row r="612" spans="9:12" x14ac:dyDescent="0.2">
      <c r="I612" s="28">
        <f t="shared" si="27"/>
        <v>0</v>
      </c>
      <c r="J612"/>
      <c r="K612"/>
      <c r="L612"/>
    </row>
    <row r="613" spans="9:12" x14ac:dyDescent="0.2">
      <c r="I613" s="28">
        <f t="shared" si="27"/>
        <v>0</v>
      </c>
      <c r="J613"/>
      <c r="K613"/>
      <c r="L613"/>
    </row>
    <row r="614" spans="9:12" x14ac:dyDescent="0.2">
      <c r="I614" s="28">
        <f t="shared" si="27"/>
        <v>0</v>
      </c>
      <c r="J614"/>
      <c r="K614"/>
      <c r="L614"/>
    </row>
    <row r="615" spans="9:12" x14ac:dyDescent="0.2">
      <c r="I615" s="28">
        <f t="shared" si="27"/>
        <v>0</v>
      </c>
      <c r="J615"/>
      <c r="K615"/>
      <c r="L615"/>
    </row>
    <row r="616" spans="9:12" x14ac:dyDescent="0.2">
      <c r="I616" s="28">
        <f t="shared" si="27"/>
        <v>0</v>
      </c>
      <c r="J616"/>
      <c r="K616"/>
      <c r="L616"/>
    </row>
    <row r="617" spans="9:12" x14ac:dyDescent="0.2">
      <c r="I617" s="28">
        <f t="shared" si="27"/>
        <v>0</v>
      </c>
      <c r="J617"/>
      <c r="K617"/>
      <c r="L617"/>
    </row>
    <row r="618" spans="9:12" x14ac:dyDescent="0.2">
      <c r="I618" s="28">
        <f t="shared" si="27"/>
        <v>0</v>
      </c>
      <c r="J618"/>
      <c r="K618"/>
      <c r="L618"/>
    </row>
    <row r="619" spans="9:12" x14ac:dyDescent="0.2">
      <c r="I619" s="28">
        <f t="shared" si="27"/>
        <v>0</v>
      </c>
      <c r="J619"/>
      <c r="K619"/>
      <c r="L619"/>
    </row>
    <row r="620" spans="9:12" x14ac:dyDescent="0.2">
      <c r="I620" s="28">
        <f t="shared" si="27"/>
        <v>0</v>
      </c>
      <c r="J620"/>
      <c r="K620"/>
      <c r="L620"/>
    </row>
    <row r="621" spans="9:12" x14ac:dyDescent="0.2">
      <c r="I621" s="28">
        <f t="shared" si="27"/>
        <v>0</v>
      </c>
      <c r="J621"/>
      <c r="K621"/>
      <c r="L621"/>
    </row>
    <row r="622" spans="9:12" x14ac:dyDescent="0.2">
      <c r="I622" s="28">
        <f t="shared" si="27"/>
        <v>0</v>
      </c>
      <c r="J622"/>
      <c r="K622"/>
      <c r="L622"/>
    </row>
    <row r="623" spans="9:12" x14ac:dyDescent="0.2">
      <c r="I623" s="28">
        <f t="shared" si="27"/>
        <v>0</v>
      </c>
      <c r="J623"/>
      <c r="K623"/>
      <c r="L623"/>
    </row>
    <row r="624" spans="9:12" x14ac:dyDescent="0.2">
      <c r="I624" s="28">
        <f t="shared" ref="I624:I633" si="28">IF($I$1="d",J624,IF($I$1="f",K618,IF($I$1="i",L618)))</f>
        <v>0</v>
      </c>
      <c r="J624"/>
      <c r="K624"/>
      <c r="L624"/>
    </row>
    <row r="625" spans="9:12" x14ac:dyDescent="0.2">
      <c r="I625" s="28">
        <f t="shared" si="28"/>
        <v>0</v>
      </c>
      <c r="J625"/>
      <c r="K625"/>
      <c r="L625"/>
    </row>
    <row r="626" spans="9:12" x14ac:dyDescent="0.2">
      <c r="I626" s="28">
        <f t="shared" si="28"/>
        <v>0</v>
      </c>
      <c r="J626"/>
      <c r="K626"/>
      <c r="L626"/>
    </row>
    <row r="627" spans="9:12" x14ac:dyDescent="0.2">
      <c r="I627" s="28">
        <f t="shared" si="28"/>
        <v>0</v>
      </c>
      <c r="J627"/>
      <c r="K627"/>
      <c r="L627"/>
    </row>
    <row r="628" spans="9:12" x14ac:dyDescent="0.2">
      <c r="I628" s="28">
        <f t="shared" si="28"/>
        <v>0</v>
      </c>
      <c r="J628"/>
      <c r="K628"/>
      <c r="L628"/>
    </row>
    <row r="629" spans="9:12" x14ac:dyDescent="0.2">
      <c r="I629" s="28">
        <f t="shared" si="28"/>
        <v>0</v>
      </c>
      <c r="J629"/>
      <c r="K629"/>
      <c r="L629"/>
    </row>
    <row r="630" spans="9:12" x14ac:dyDescent="0.2">
      <c r="I630" s="28">
        <f t="shared" si="28"/>
        <v>0</v>
      </c>
      <c r="J630"/>
      <c r="K630"/>
      <c r="L630"/>
    </row>
    <row r="631" spans="9:12" x14ac:dyDescent="0.2">
      <c r="I631" s="28">
        <f t="shared" si="28"/>
        <v>0</v>
      </c>
      <c r="J631"/>
      <c r="K631"/>
      <c r="L631"/>
    </row>
    <row r="632" spans="9:12" x14ac:dyDescent="0.2">
      <c r="I632" s="28">
        <f t="shared" si="28"/>
        <v>0</v>
      </c>
      <c r="J632"/>
      <c r="K632"/>
      <c r="L632"/>
    </row>
    <row r="633" spans="9:12" x14ac:dyDescent="0.2">
      <c r="I633" s="28">
        <f t="shared" si="28"/>
        <v>0</v>
      </c>
      <c r="J633"/>
      <c r="K633"/>
      <c r="L633"/>
    </row>
  </sheetData>
  <autoFilter ref="N23:R30" xr:uid="{00000000-0009-0000-0000-00000F000000}">
    <sortState xmlns:xlrd2="http://schemas.microsoft.com/office/spreadsheetml/2017/richdata2" ref="N24:R30">
      <sortCondition descending="1" ref="R23:R30"/>
    </sortState>
  </autoFilter>
  <mergeCells count="2">
    <mergeCell ref="A1:B1"/>
    <mergeCell ref="A6:B6"/>
  </mergeCells>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AA112"/>
  <sheetViews>
    <sheetView workbookViewId="0"/>
  </sheetViews>
  <sheetFormatPr baseColWidth="10" defaultColWidth="11" defaultRowHeight="15" outlineLevelRow="1" x14ac:dyDescent="0.25"/>
  <cols>
    <col min="1" max="1" width="7.75" style="12" customWidth="1"/>
    <col min="2" max="2" width="28.125" style="135" customWidth="1"/>
    <col min="3" max="3" width="0.625" style="135" customWidth="1"/>
    <col min="4" max="5" width="13" customWidth="1"/>
    <col min="8" max="8" width="11" style="9"/>
    <col min="9" max="9" width="13.375" customWidth="1"/>
    <col min="10" max="10" width="12.5" customWidth="1"/>
    <col min="11" max="11" width="11" style="1"/>
    <col min="14" max="14" width="11" style="9"/>
    <col min="17" max="17" width="11" style="1"/>
    <col min="20" max="20" width="11" style="9"/>
    <col min="23" max="23" width="11" style="1"/>
    <col min="26" max="26" width="11" style="9"/>
  </cols>
  <sheetData>
    <row r="1" spans="1:27" ht="18" x14ac:dyDescent="0.25">
      <c r="B1" s="134"/>
      <c r="C1" s="134"/>
      <c r="D1" s="10"/>
      <c r="E1" s="10"/>
      <c r="F1" s="6"/>
      <c r="G1" s="6"/>
      <c r="H1" s="51"/>
      <c r="I1" s="6"/>
      <c r="J1" s="6"/>
      <c r="K1" s="52"/>
      <c r="L1" s="6"/>
      <c r="M1" s="6"/>
      <c r="N1" s="51"/>
      <c r="AA1" s="1"/>
    </row>
    <row r="2" spans="1:27" s="53" customFormat="1" ht="16.5" thickBot="1" x14ac:dyDescent="0.3">
      <c r="A2" s="130"/>
      <c r="F2" s="657" t="str">
        <f>Codierung!$I$6</f>
        <v>Warenkorb Bio</v>
      </c>
      <c r="G2" s="657"/>
      <c r="H2" s="657"/>
      <c r="I2" s="657"/>
      <c r="J2" s="657"/>
      <c r="K2" s="54"/>
      <c r="L2" s="657" t="str">
        <f>Codierung!$I$7</f>
        <v>Warenkorb nicht-Bio</v>
      </c>
      <c r="M2" s="657"/>
      <c r="N2" s="657"/>
      <c r="O2" s="657"/>
      <c r="P2" s="657"/>
      <c r="Q2" s="55"/>
      <c r="R2" s="657" t="str">
        <f>Codierung!$I$8</f>
        <v>∆ Bio / nicht-Bio absolut</v>
      </c>
      <c r="S2" s="657"/>
      <c r="T2" s="657"/>
      <c r="U2" s="657"/>
      <c r="V2" s="657"/>
      <c r="W2" s="55"/>
      <c r="X2" s="657" t="str">
        <f>Codierung!$I$9</f>
        <v>%-∆ Bio / Nicht-Bio</v>
      </c>
      <c r="Y2" s="657"/>
      <c r="Z2" s="657"/>
    </row>
    <row r="3" spans="1:27" hidden="1" outlineLevel="1" x14ac:dyDescent="0.25">
      <c r="A3" s="131"/>
      <c r="D3" t="str">
        <f>Codierung!$I$114</f>
        <v>Einheit</v>
      </c>
      <c r="E3" s="1" t="str">
        <f>Codierung!$I$115</f>
        <v>Gewichtung</v>
      </c>
    </row>
    <row r="4" spans="1:27" s="158" customFormat="1" ht="30" customHeight="1" collapsed="1" x14ac:dyDescent="0.2">
      <c r="A4" s="152"/>
      <c r="B4" s="4"/>
      <c r="C4" s="4"/>
      <c r="D4" s="4"/>
      <c r="E4" s="4"/>
      <c r="F4" s="195" t="e">
        <f>#REF!</f>
        <v>#REF!</v>
      </c>
      <c r="G4" s="195" t="e">
        <f>#REF!</f>
        <v>#REF!</v>
      </c>
      <c r="H4" s="196" t="e">
        <f>#REF!</f>
        <v>#REF!</v>
      </c>
      <c r="I4" s="155" t="e">
        <f>#REF!</f>
        <v>#REF!</v>
      </c>
      <c r="J4" s="156" t="e">
        <f>#REF!</f>
        <v>#REF!</v>
      </c>
      <c r="K4" s="156"/>
      <c r="L4" s="195" t="e">
        <f>#REF!</f>
        <v>#REF!</v>
      </c>
      <c r="M4" s="195" t="e">
        <f>#REF!</f>
        <v>#REF!</v>
      </c>
      <c r="N4" s="196" t="e">
        <f>#REF!</f>
        <v>#REF!</v>
      </c>
      <c r="O4" s="155" t="e">
        <f>#REF!</f>
        <v>#REF!</v>
      </c>
      <c r="P4" s="156" t="e">
        <f>#REF!</f>
        <v>#REF!</v>
      </c>
      <c r="Q4" s="152"/>
      <c r="R4" s="195" t="e">
        <f>#REF!</f>
        <v>#REF!</v>
      </c>
      <c r="S4" s="195" t="e">
        <f>#REF!</f>
        <v>#REF!</v>
      </c>
      <c r="T4" s="196" t="e">
        <f>#REF!</f>
        <v>#REF!</v>
      </c>
      <c r="U4" s="155" t="e">
        <f>#REF!</f>
        <v>#REF!</v>
      </c>
      <c r="V4" s="156" t="e">
        <f>#REF!</f>
        <v>#REF!</v>
      </c>
      <c r="W4" s="157"/>
      <c r="X4" s="153" t="e">
        <f>#REF!</f>
        <v>#REF!</v>
      </c>
      <c r="Y4" s="153" t="e">
        <f>#REF!</f>
        <v>#REF!</v>
      </c>
      <c r="Z4" s="154" t="e">
        <f>#REF!</f>
        <v>#REF!</v>
      </c>
      <c r="AA4" s="4"/>
    </row>
    <row r="5" spans="1:27" s="89" customFormat="1" ht="5.25" customHeight="1" x14ac:dyDescent="0.2">
      <c r="A5" s="116"/>
      <c r="B5" s="5"/>
      <c r="C5" s="5"/>
      <c r="D5" s="5"/>
      <c r="E5" s="5"/>
      <c r="F5" s="117"/>
      <c r="G5" s="118"/>
      <c r="H5" s="118"/>
      <c r="I5" s="117"/>
      <c r="J5" s="118"/>
      <c r="K5" s="88"/>
      <c r="L5" s="119"/>
      <c r="M5" s="120"/>
      <c r="N5" s="120"/>
      <c r="O5" s="119"/>
      <c r="P5" s="120"/>
      <c r="Q5" s="88"/>
      <c r="R5" s="119"/>
      <c r="S5" s="120"/>
      <c r="T5" s="120"/>
      <c r="U5" s="119"/>
      <c r="V5" s="120"/>
      <c r="W5" s="116"/>
      <c r="X5" s="119"/>
      <c r="Y5" s="120"/>
      <c r="Z5" s="120"/>
      <c r="AA5" s="5"/>
    </row>
    <row r="6" spans="1:27" s="97" customFormat="1" ht="18" customHeight="1" x14ac:dyDescent="0.25">
      <c r="A6" s="142" t="str">
        <f>Codierung!$I$29</f>
        <v>Zusammensetzung</v>
      </c>
      <c r="B6" s="139"/>
      <c r="C6" s="139"/>
      <c r="D6" s="7"/>
      <c r="E6" s="7"/>
      <c r="F6" s="91"/>
      <c r="G6" s="91"/>
      <c r="H6" s="99"/>
      <c r="I6" s="98"/>
      <c r="J6" s="98"/>
      <c r="K6" s="91"/>
      <c r="L6" s="91"/>
      <c r="M6" s="91"/>
      <c r="N6" s="99"/>
      <c r="O6" s="98"/>
      <c r="P6" s="98"/>
      <c r="Q6" s="94"/>
      <c r="R6" s="91"/>
      <c r="S6" s="91"/>
      <c r="T6" s="99"/>
      <c r="U6" s="98"/>
      <c r="V6" s="98"/>
      <c r="W6" s="94"/>
      <c r="X6" s="98"/>
      <c r="Y6" s="98"/>
      <c r="Z6" s="100"/>
      <c r="AA6" s="96"/>
    </row>
    <row r="7" spans="1:27" s="97" customFormat="1" ht="18" customHeight="1" x14ac:dyDescent="0.2">
      <c r="A7" s="143" t="str">
        <f>Codierung!$I$30</f>
        <v>des Warenkorbs*</v>
      </c>
      <c r="B7" s="139"/>
      <c r="C7" s="139"/>
      <c r="D7" s="7"/>
      <c r="E7" s="7"/>
      <c r="F7" s="91"/>
      <c r="G7" s="91"/>
      <c r="H7" s="99"/>
      <c r="I7" s="98"/>
      <c r="J7" s="98"/>
      <c r="K7" s="91"/>
      <c r="L7" s="91"/>
      <c r="M7" s="91"/>
      <c r="N7" s="99"/>
      <c r="O7" s="98"/>
      <c r="P7" s="98"/>
      <c r="Q7" s="94"/>
      <c r="R7" s="91"/>
      <c r="S7" s="91"/>
      <c r="T7" s="99"/>
      <c r="U7" s="98"/>
      <c r="V7" s="98"/>
      <c r="W7" s="94"/>
      <c r="X7" s="98"/>
      <c r="Y7" s="98"/>
      <c r="Z7" s="100"/>
      <c r="AA7" s="96"/>
    </row>
    <row r="8" spans="1:27" s="97" customFormat="1" x14ac:dyDescent="0.2">
      <c r="A8" s="139" t="str">
        <f>Codierung!$I$47</f>
        <v>Milch</v>
      </c>
      <c r="B8" s="139"/>
      <c r="C8" s="139"/>
      <c r="D8" s="80" t="str">
        <f>Codierung!$I$116</f>
        <v>CHF</v>
      </c>
      <c r="E8" s="80"/>
      <c r="F8" s="169" t="e">
        <f>#REF!</f>
        <v>#REF!</v>
      </c>
      <c r="G8" s="169" t="e">
        <f>#REF!</f>
        <v>#REF!</v>
      </c>
      <c r="H8" s="170" t="e">
        <f>#REF!</f>
        <v>#REF!</v>
      </c>
      <c r="I8" s="171" t="e">
        <f>#REF!</f>
        <v>#REF!</v>
      </c>
      <c r="J8" s="171" t="e">
        <f>#REF!</f>
        <v>#REF!</v>
      </c>
      <c r="K8" s="172"/>
      <c r="L8" s="169" t="e">
        <f>#REF!</f>
        <v>#REF!</v>
      </c>
      <c r="M8" s="169" t="e">
        <f>#REF!</f>
        <v>#REF!</v>
      </c>
      <c r="N8" s="170" t="e">
        <f>#REF!</f>
        <v>#REF!</v>
      </c>
      <c r="O8" s="171" t="e">
        <f>#REF!</f>
        <v>#REF!</v>
      </c>
      <c r="P8" s="171" t="e">
        <f>#REF!</f>
        <v>#REF!</v>
      </c>
      <c r="Q8" s="173"/>
      <c r="R8" s="169" t="e">
        <f>#REF!</f>
        <v>#REF!</v>
      </c>
      <c r="S8" s="169" t="e">
        <f>#REF!</f>
        <v>#REF!</v>
      </c>
      <c r="T8" s="170" t="e">
        <f>#REF!</f>
        <v>#REF!</v>
      </c>
      <c r="U8" s="171" t="e">
        <f>#REF!</f>
        <v>#REF!</v>
      </c>
      <c r="V8" s="171" t="e">
        <f>#REF!</f>
        <v>#REF!</v>
      </c>
      <c r="W8" s="173"/>
      <c r="X8" s="171" t="e">
        <f>#REF!</f>
        <v>#REF!</v>
      </c>
      <c r="Y8" s="171" t="e">
        <f>#REF!</f>
        <v>#REF!</v>
      </c>
      <c r="Z8" s="174" t="e">
        <f>#REF!</f>
        <v>#REF!</v>
      </c>
      <c r="AA8" s="96"/>
    </row>
    <row r="9" spans="1:27" s="89" customFormat="1" ht="14.25" hidden="1" outlineLevel="1" x14ac:dyDescent="0.2">
      <c r="A9" s="140" t="e">
        <f>#REF!</f>
        <v>#REF!</v>
      </c>
      <c r="B9" s="141" t="str">
        <f>Codierung!$I$48</f>
        <v xml:space="preserve">Vollmilch </v>
      </c>
      <c r="C9" s="141"/>
      <c r="D9" s="4" t="str">
        <f>Codierung!$I$118</f>
        <v>CHF/Liter</v>
      </c>
      <c r="E9" s="58" t="e">
        <f>#REF!</f>
        <v>#REF!</v>
      </c>
      <c r="F9" s="172" t="e">
        <f>#REF!</f>
        <v>#REF!</v>
      </c>
      <c r="G9" s="172" t="e">
        <f>#REF!</f>
        <v>#REF!</v>
      </c>
      <c r="H9" s="175" t="e">
        <f>#REF!</f>
        <v>#REF!</v>
      </c>
      <c r="I9" s="176" t="e">
        <f>#REF!</f>
        <v>#REF!</v>
      </c>
      <c r="J9" s="176" t="e">
        <f>#REF!</f>
        <v>#REF!</v>
      </c>
      <c r="K9" s="173"/>
      <c r="L9" s="172" t="e">
        <f>#REF!</f>
        <v>#REF!</v>
      </c>
      <c r="M9" s="172" t="e">
        <f>#REF!</f>
        <v>#REF!</v>
      </c>
      <c r="N9" s="175" t="e">
        <f>#REF!</f>
        <v>#REF!</v>
      </c>
      <c r="O9" s="176" t="e">
        <f>#REF!</f>
        <v>#REF!</v>
      </c>
      <c r="P9" s="176" t="e">
        <f>#REF!</f>
        <v>#REF!</v>
      </c>
      <c r="Q9" s="173"/>
      <c r="R9" s="172" t="e">
        <f>#REF!</f>
        <v>#REF!</v>
      </c>
      <c r="S9" s="172" t="e">
        <f>#REF!</f>
        <v>#REF!</v>
      </c>
      <c r="T9" s="175" t="e">
        <f>#REF!</f>
        <v>#REF!</v>
      </c>
      <c r="U9" s="176" t="e">
        <f>#REF!</f>
        <v>#REF!</v>
      </c>
      <c r="V9" s="176" t="e">
        <f>#REF!</f>
        <v>#REF!</v>
      </c>
      <c r="W9" s="173"/>
      <c r="X9" s="176" t="e">
        <f>#REF!</f>
        <v>#REF!</v>
      </c>
      <c r="Y9" s="176" t="e">
        <f>#REF!</f>
        <v>#REF!</v>
      </c>
      <c r="Z9" s="177" t="e">
        <f>#REF!</f>
        <v>#REF!</v>
      </c>
      <c r="AA9" s="5"/>
    </row>
    <row r="10" spans="1:27" s="89" customFormat="1" ht="14.25" hidden="1" outlineLevel="1" x14ac:dyDescent="0.2">
      <c r="A10" s="140" t="e">
        <f>#REF!</f>
        <v>#REF!</v>
      </c>
      <c r="B10" s="141" t="str">
        <f>Codierung!$I$49</f>
        <v>Gruyère</v>
      </c>
      <c r="C10" s="141"/>
      <c r="D10" s="4" t="str">
        <f>Codierung!$I$119</f>
        <v>CHF/kg</v>
      </c>
      <c r="E10" s="58" t="e">
        <f>#REF!</f>
        <v>#REF!</v>
      </c>
      <c r="F10" s="172" t="e">
        <f>#REF!</f>
        <v>#REF!</v>
      </c>
      <c r="G10" s="172" t="e">
        <f>#REF!</f>
        <v>#REF!</v>
      </c>
      <c r="H10" s="175" t="e">
        <f>#REF!</f>
        <v>#REF!</v>
      </c>
      <c r="I10" s="176" t="e">
        <f>#REF!</f>
        <v>#REF!</v>
      </c>
      <c r="J10" s="176" t="e">
        <f>#REF!</f>
        <v>#REF!</v>
      </c>
      <c r="K10" s="173"/>
      <c r="L10" s="172" t="e">
        <f>#REF!</f>
        <v>#REF!</v>
      </c>
      <c r="M10" s="172" t="e">
        <f>#REF!</f>
        <v>#REF!</v>
      </c>
      <c r="N10" s="175" t="e">
        <f>#REF!</f>
        <v>#REF!</v>
      </c>
      <c r="O10" s="176" t="e">
        <f>#REF!</f>
        <v>#REF!</v>
      </c>
      <c r="P10" s="176" t="e">
        <f>#REF!</f>
        <v>#REF!</v>
      </c>
      <c r="Q10" s="173"/>
      <c r="R10" s="172" t="e">
        <f>#REF!</f>
        <v>#REF!</v>
      </c>
      <c r="S10" s="172" t="e">
        <f>#REF!</f>
        <v>#REF!</v>
      </c>
      <c r="T10" s="175" t="e">
        <f>#REF!</f>
        <v>#REF!</v>
      </c>
      <c r="U10" s="176" t="e">
        <f>#REF!</f>
        <v>#REF!</v>
      </c>
      <c r="V10" s="176" t="e">
        <f>#REF!</f>
        <v>#REF!</v>
      </c>
      <c r="W10" s="173"/>
      <c r="X10" s="176" t="e">
        <f>#REF!</f>
        <v>#REF!</v>
      </c>
      <c r="Y10" s="176" t="e">
        <f>#REF!</f>
        <v>#REF!</v>
      </c>
      <c r="Z10" s="177" t="e">
        <f>#REF!</f>
        <v>#REF!</v>
      </c>
      <c r="AA10" s="5"/>
    </row>
    <row r="11" spans="1:27" s="89" customFormat="1" ht="14.25" hidden="1" outlineLevel="1" x14ac:dyDescent="0.2">
      <c r="A11" s="140" t="e">
        <f>#REF!</f>
        <v>#REF!</v>
      </c>
      <c r="B11" s="141" t="str">
        <f>Codierung!$I$50</f>
        <v>Mozzarella</v>
      </c>
      <c r="C11" s="141"/>
      <c r="D11" s="4" t="str">
        <f>Codierung!$I$119</f>
        <v>CHF/kg</v>
      </c>
      <c r="E11" s="58" t="e">
        <f>#REF!</f>
        <v>#REF!</v>
      </c>
      <c r="F11" s="172" t="e">
        <f>#REF!</f>
        <v>#REF!</v>
      </c>
      <c r="G11" s="172" t="e">
        <f>#REF!</f>
        <v>#REF!</v>
      </c>
      <c r="H11" s="175" t="e">
        <f>#REF!</f>
        <v>#REF!</v>
      </c>
      <c r="I11" s="176" t="e">
        <f>#REF!</f>
        <v>#REF!</v>
      </c>
      <c r="J11" s="176" t="e">
        <f>#REF!</f>
        <v>#REF!</v>
      </c>
      <c r="K11" s="173"/>
      <c r="L11" s="172" t="e">
        <f>#REF!</f>
        <v>#REF!</v>
      </c>
      <c r="M11" s="172" t="e">
        <f>#REF!</f>
        <v>#REF!</v>
      </c>
      <c r="N11" s="175" t="e">
        <f>#REF!</f>
        <v>#REF!</v>
      </c>
      <c r="O11" s="176" t="e">
        <f>#REF!</f>
        <v>#REF!</v>
      </c>
      <c r="P11" s="176" t="e">
        <f>#REF!</f>
        <v>#REF!</v>
      </c>
      <c r="Q11" s="173"/>
      <c r="R11" s="172" t="e">
        <f>#REF!</f>
        <v>#REF!</v>
      </c>
      <c r="S11" s="172" t="e">
        <f>#REF!</f>
        <v>#REF!</v>
      </c>
      <c r="T11" s="175" t="e">
        <f>#REF!</f>
        <v>#REF!</v>
      </c>
      <c r="U11" s="176" t="e">
        <f>#REF!</f>
        <v>#REF!</v>
      </c>
      <c r="V11" s="176" t="e">
        <f>#REF!</f>
        <v>#REF!</v>
      </c>
      <c r="W11" s="173"/>
      <c r="X11" s="176" t="e">
        <f>#REF!</f>
        <v>#REF!</v>
      </c>
      <c r="Y11" s="176" t="e">
        <f>#REF!</f>
        <v>#REF!</v>
      </c>
      <c r="Z11" s="177" t="e">
        <f>#REF!</f>
        <v>#REF!</v>
      </c>
      <c r="AA11" s="5"/>
    </row>
    <row r="12" spans="1:27" s="89" customFormat="1" ht="14.25" hidden="1" outlineLevel="1" x14ac:dyDescent="0.2">
      <c r="A12" s="140" t="e">
        <f>#REF!</f>
        <v>#REF!</v>
      </c>
      <c r="B12" s="141" t="str">
        <f>Codierung!$I$51</f>
        <v>Emmentaler</v>
      </c>
      <c r="C12" s="141"/>
      <c r="D12" s="4" t="str">
        <f>Codierung!$I$119</f>
        <v>CHF/kg</v>
      </c>
      <c r="E12" s="58" t="e">
        <f>#REF!</f>
        <v>#REF!</v>
      </c>
      <c r="F12" s="172" t="e">
        <f>#REF!</f>
        <v>#REF!</v>
      </c>
      <c r="G12" s="172" t="e">
        <f>#REF!</f>
        <v>#REF!</v>
      </c>
      <c r="H12" s="175" t="e">
        <f>#REF!</f>
        <v>#REF!</v>
      </c>
      <c r="I12" s="176" t="e">
        <f>#REF!</f>
        <v>#REF!</v>
      </c>
      <c r="J12" s="176" t="e">
        <f>#REF!</f>
        <v>#REF!</v>
      </c>
      <c r="K12" s="173"/>
      <c r="L12" s="172" t="e">
        <f>#REF!</f>
        <v>#REF!</v>
      </c>
      <c r="M12" s="172" t="e">
        <f>#REF!</f>
        <v>#REF!</v>
      </c>
      <c r="N12" s="175" t="e">
        <f>#REF!</f>
        <v>#REF!</v>
      </c>
      <c r="O12" s="176" t="e">
        <f>#REF!</f>
        <v>#REF!</v>
      </c>
      <c r="P12" s="176" t="e">
        <f>#REF!</f>
        <v>#REF!</v>
      </c>
      <c r="Q12" s="173"/>
      <c r="R12" s="172" t="e">
        <f>#REF!</f>
        <v>#REF!</v>
      </c>
      <c r="S12" s="172" t="e">
        <f>#REF!</f>
        <v>#REF!</v>
      </c>
      <c r="T12" s="175" t="e">
        <f>#REF!</f>
        <v>#REF!</v>
      </c>
      <c r="U12" s="176" t="e">
        <f>#REF!</f>
        <v>#REF!</v>
      </c>
      <c r="V12" s="176" t="e">
        <f>#REF!</f>
        <v>#REF!</v>
      </c>
      <c r="W12" s="173"/>
      <c r="X12" s="176" t="e">
        <f>#REF!</f>
        <v>#REF!</v>
      </c>
      <c r="Y12" s="176" t="e">
        <f>#REF!</f>
        <v>#REF!</v>
      </c>
      <c r="Z12" s="177" t="e">
        <f>#REF!</f>
        <v>#REF!</v>
      </c>
      <c r="AA12" s="5"/>
    </row>
    <row r="13" spans="1:27" s="89" customFormat="1" ht="14.25" hidden="1" outlineLevel="1" x14ac:dyDescent="0.2">
      <c r="A13" s="140" t="e">
        <f>#REF!</f>
        <v>#REF!</v>
      </c>
      <c r="B13" s="141" t="str">
        <f>Codierung!$I$52</f>
        <v xml:space="preserve">Vorzugsbutter </v>
      </c>
      <c r="C13" s="141"/>
      <c r="D13" s="4" t="str">
        <f>Codierung!$I$119</f>
        <v>CHF/kg</v>
      </c>
      <c r="E13" s="58" t="e">
        <f>#REF!</f>
        <v>#REF!</v>
      </c>
      <c r="F13" s="172" t="e">
        <f>#REF!</f>
        <v>#REF!</v>
      </c>
      <c r="G13" s="172" t="e">
        <f>#REF!</f>
        <v>#REF!</v>
      </c>
      <c r="H13" s="175" t="e">
        <f>#REF!</f>
        <v>#REF!</v>
      </c>
      <c r="I13" s="176" t="e">
        <f>#REF!</f>
        <v>#REF!</v>
      </c>
      <c r="J13" s="176" t="e">
        <f>#REF!</f>
        <v>#REF!</v>
      </c>
      <c r="K13" s="173"/>
      <c r="L13" s="172" t="e">
        <f>#REF!</f>
        <v>#REF!</v>
      </c>
      <c r="M13" s="172" t="e">
        <f>#REF!</f>
        <v>#REF!</v>
      </c>
      <c r="N13" s="175" t="e">
        <f>#REF!</f>
        <v>#REF!</v>
      </c>
      <c r="O13" s="176" t="e">
        <f>#REF!</f>
        <v>#REF!</v>
      </c>
      <c r="P13" s="176" t="e">
        <f>#REF!</f>
        <v>#REF!</v>
      </c>
      <c r="Q13" s="173"/>
      <c r="R13" s="172" t="e">
        <f>#REF!</f>
        <v>#REF!</v>
      </c>
      <c r="S13" s="172" t="e">
        <f>#REF!</f>
        <v>#REF!</v>
      </c>
      <c r="T13" s="175" t="e">
        <f>#REF!</f>
        <v>#REF!</v>
      </c>
      <c r="U13" s="176" t="e">
        <f>#REF!</f>
        <v>#REF!</v>
      </c>
      <c r="V13" s="176" t="e">
        <f>#REF!</f>
        <v>#REF!</v>
      </c>
      <c r="W13" s="173"/>
      <c r="X13" s="176" t="e">
        <f>#REF!</f>
        <v>#REF!</v>
      </c>
      <c r="Y13" s="176" t="e">
        <f>#REF!</f>
        <v>#REF!</v>
      </c>
      <c r="Z13" s="177" t="e">
        <f>#REF!</f>
        <v>#REF!</v>
      </c>
      <c r="AA13" s="5"/>
    </row>
    <row r="14" spans="1:27" s="89" customFormat="1" ht="14.25" hidden="1" outlineLevel="1" x14ac:dyDescent="0.2">
      <c r="A14" s="140" t="e">
        <f>#REF!</f>
        <v>#REF!</v>
      </c>
      <c r="B14" s="141" t="str">
        <f>Codierung!$I$53</f>
        <v>Vollrahm</v>
      </c>
      <c r="C14" s="141"/>
      <c r="D14" s="4" t="str">
        <f>Codierung!$I$118</f>
        <v>CHF/Liter</v>
      </c>
      <c r="E14" s="58" t="e">
        <f>#REF!</f>
        <v>#REF!</v>
      </c>
      <c r="F14" s="172" t="e">
        <f>#REF!</f>
        <v>#REF!</v>
      </c>
      <c r="G14" s="172" t="e">
        <f>#REF!</f>
        <v>#REF!</v>
      </c>
      <c r="H14" s="175" t="e">
        <f>#REF!</f>
        <v>#REF!</v>
      </c>
      <c r="I14" s="176" t="e">
        <f>#REF!</f>
        <v>#REF!</v>
      </c>
      <c r="J14" s="176" t="e">
        <f>#REF!</f>
        <v>#REF!</v>
      </c>
      <c r="K14" s="172"/>
      <c r="L14" s="172" t="e">
        <f>#REF!</f>
        <v>#REF!</v>
      </c>
      <c r="M14" s="172" t="e">
        <f>#REF!</f>
        <v>#REF!</v>
      </c>
      <c r="N14" s="175" t="e">
        <f>#REF!</f>
        <v>#REF!</v>
      </c>
      <c r="O14" s="176" t="e">
        <f>#REF!</f>
        <v>#REF!</v>
      </c>
      <c r="P14" s="176" t="e">
        <f>#REF!</f>
        <v>#REF!</v>
      </c>
      <c r="Q14" s="173"/>
      <c r="R14" s="172" t="e">
        <f>#REF!</f>
        <v>#REF!</v>
      </c>
      <c r="S14" s="172" t="e">
        <f>#REF!</f>
        <v>#REF!</v>
      </c>
      <c r="T14" s="175" t="e">
        <f>#REF!</f>
        <v>#REF!</v>
      </c>
      <c r="U14" s="176" t="e">
        <f>#REF!</f>
        <v>#REF!</v>
      </c>
      <c r="V14" s="176" t="e">
        <f>#REF!</f>
        <v>#REF!</v>
      </c>
      <c r="W14" s="173"/>
      <c r="X14" s="176" t="e">
        <f>#REF!</f>
        <v>#REF!</v>
      </c>
      <c r="Y14" s="176" t="e">
        <f>#REF!</f>
        <v>#REF!</v>
      </c>
      <c r="Z14" s="177" t="e">
        <f>#REF!</f>
        <v>#REF!</v>
      </c>
      <c r="AA14" s="5"/>
    </row>
    <row r="15" spans="1:27" s="89" customFormat="1" ht="14.25" hidden="1" outlineLevel="1" x14ac:dyDescent="0.2">
      <c r="A15" s="140" t="e">
        <f>#REF!</f>
        <v>#REF!</v>
      </c>
      <c r="B15" s="141" t="str">
        <f>Codierung!$I$54</f>
        <v>Fruchtjoghurt, Beeren</v>
      </c>
      <c r="C15" s="141"/>
      <c r="D15" s="4" t="str">
        <f>Codierung!$I$119</f>
        <v>CHF/kg</v>
      </c>
      <c r="E15" s="58" t="e">
        <f>#REF!</f>
        <v>#REF!</v>
      </c>
      <c r="F15" s="172" t="e">
        <f>#REF!</f>
        <v>#REF!</v>
      </c>
      <c r="G15" s="172" t="e">
        <f>#REF!</f>
        <v>#REF!</v>
      </c>
      <c r="H15" s="175" t="e">
        <f>#REF!</f>
        <v>#REF!</v>
      </c>
      <c r="I15" s="176" t="e">
        <f>#REF!</f>
        <v>#REF!</v>
      </c>
      <c r="J15" s="176" t="e">
        <f>#REF!</f>
        <v>#REF!</v>
      </c>
      <c r="K15" s="172"/>
      <c r="L15" s="172" t="e">
        <f>#REF!</f>
        <v>#REF!</v>
      </c>
      <c r="M15" s="172" t="e">
        <f>#REF!</f>
        <v>#REF!</v>
      </c>
      <c r="N15" s="175" t="e">
        <f>#REF!</f>
        <v>#REF!</v>
      </c>
      <c r="O15" s="176" t="e">
        <f>#REF!</f>
        <v>#REF!</v>
      </c>
      <c r="P15" s="176" t="e">
        <f>#REF!</f>
        <v>#REF!</v>
      </c>
      <c r="Q15" s="173"/>
      <c r="R15" s="172" t="e">
        <f>#REF!</f>
        <v>#REF!</v>
      </c>
      <c r="S15" s="172" t="e">
        <f>#REF!</f>
        <v>#REF!</v>
      </c>
      <c r="T15" s="175" t="e">
        <f>#REF!</f>
        <v>#REF!</v>
      </c>
      <c r="U15" s="176" t="e">
        <f>#REF!</f>
        <v>#REF!</v>
      </c>
      <c r="V15" s="176" t="e">
        <f>#REF!</f>
        <v>#REF!</v>
      </c>
      <c r="W15" s="173"/>
      <c r="X15" s="176" t="e">
        <f>#REF!</f>
        <v>#REF!</v>
      </c>
      <c r="Y15" s="176" t="e">
        <f>#REF!</f>
        <v>#REF!</v>
      </c>
      <c r="Z15" s="177" t="e">
        <f>#REF!</f>
        <v>#REF!</v>
      </c>
      <c r="AA15" s="5"/>
    </row>
    <row r="16" spans="1:27" s="89" customFormat="1" ht="14.25" hidden="1" outlineLevel="1" x14ac:dyDescent="0.2">
      <c r="A16" s="140" t="e">
        <f>#REF!</f>
        <v>#REF!</v>
      </c>
      <c r="B16" s="141" t="str">
        <f>Codierung!$I$55</f>
        <v>Joghurt nature</v>
      </c>
      <c r="C16" s="141"/>
      <c r="D16" s="4" t="str">
        <f>Codierung!$I$119</f>
        <v>CHF/kg</v>
      </c>
      <c r="E16" s="58" t="e">
        <f>#REF!</f>
        <v>#REF!</v>
      </c>
      <c r="F16" s="172" t="e">
        <f>#REF!</f>
        <v>#REF!</v>
      </c>
      <c r="G16" s="172" t="e">
        <f>#REF!</f>
        <v>#REF!</v>
      </c>
      <c r="H16" s="175" t="e">
        <f>#REF!</f>
        <v>#REF!</v>
      </c>
      <c r="I16" s="176" t="e">
        <f>#REF!</f>
        <v>#REF!</v>
      </c>
      <c r="J16" s="176" t="e">
        <f>#REF!</f>
        <v>#REF!</v>
      </c>
      <c r="K16" s="172"/>
      <c r="L16" s="172" t="e">
        <f>#REF!</f>
        <v>#REF!</v>
      </c>
      <c r="M16" s="172" t="e">
        <f>#REF!</f>
        <v>#REF!</v>
      </c>
      <c r="N16" s="175" t="e">
        <f>#REF!</f>
        <v>#REF!</v>
      </c>
      <c r="O16" s="176" t="e">
        <f>#REF!</f>
        <v>#REF!</v>
      </c>
      <c r="P16" s="176" t="e">
        <f>#REF!</f>
        <v>#REF!</v>
      </c>
      <c r="Q16" s="173"/>
      <c r="R16" s="172" t="e">
        <f>#REF!</f>
        <v>#REF!</v>
      </c>
      <c r="S16" s="172" t="e">
        <f>#REF!</f>
        <v>#REF!</v>
      </c>
      <c r="T16" s="175" t="e">
        <f>#REF!</f>
        <v>#REF!</v>
      </c>
      <c r="U16" s="176" t="e">
        <f>#REF!</f>
        <v>#REF!</v>
      </c>
      <c r="V16" s="176" t="e">
        <f>#REF!</f>
        <v>#REF!</v>
      </c>
      <c r="W16" s="173"/>
      <c r="X16" s="176" t="e">
        <f>#REF!</f>
        <v>#REF!</v>
      </c>
      <c r="Y16" s="176" t="e">
        <f>#REF!</f>
        <v>#REF!</v>
      </c>
      <c r="Z16" s="177" t="e">
        <f>#REF!</f>
        <v>#REF!</v>
      </c>
      <c r="AA16" s="5"/>
    </row>
    <row r="17" spans="1:27" s="97" customFormat="1" collapsed="1" x14ac:dyDescent="0.2">
      <c r="A17" s="139" t="str">
        <f>Codierung!$I$56</f>
        <v>Fleisch</v>
      </c>
      <c r="B17" s="139"/>
      <c r="C17" s="139"/>
      <c r="D17" s="82" t="str">
        <f>Codierung!$I$116</f>
        <v>CHF</v>
      </c>
      <c r="E17" s="83"/>
      <c r="F17" s="178" t="e">
        <f>#REF!</f>
        <v>#REF!</v>
      </c>
      <c r="G17" s="178" t="e">
        <f>#REF!</f>
        <v>#REF!</v>
      </c>
      <c r="H17" s="179" t="e">
        <f>#REF!</f>
        <v>#REF!</v>
      </c>
      <c r="I17" s="180" t="e">
        <f>#REF!</f>
        <v>#REF!</v>
      </c>
      <c r="J17" s="180" t="e">
        <f>#REF!</f>
        <v>#REF!</v>
      </c>
      <c r="K17" s="172"/>
      <c r="L17" s="178" t="e">
        <f>#REF!</f>
        <v>#REF!</v>
      </c>
      <c r="M17" s="178" t="e">
        <f>#REF!</f>
        <v>#REF!</v>
      </c>
      <c r="N17" s="179" t="e">
        <f>#REF!</f>
        <v>#REF!</v>
      </c>
      <c r="O17" s="180" t="e">
        <f>#REF!</f>
        <v>#REF!</v>
      </c>
      <c r="P17" s="180" t="e">
        <f>#REF!</f>
        <v>#REF!</v>
      </c>
      <c r="Q17" s="173"/>
      <c r="R17" s="178" t="e">
        <f>#REF!</f>
        <v>#REF!</v>
      </c>
      <c r="S17" s="178" t="e">
        <f>#REF!</f>
        <v>#REF!</v>
      </c>
      <c r="T17" s="179" t="e">
        <f>#REF!</f>
        <v>#REF!</v>
      </c>
      <c r="U17" s="180" t="e">
        <f>#REF!</f>
        <v>#REF!</v>
      </c>
      <c r="V17" s="180" t="e">
        <f>#REF!</f>
        <v>#REF!</v>
      </c>
      <c r="W17" s="173"/>
      <c r="X17" s="180" t="e">
        <f>#REF!</f>
        <v>#REF!</v>
      </c>
      <c r="Y17" s="180" t="e">
        <f>#REF!</f>
        <v>#REF!</v>
      </c>
      <c r="Z17" s="181" t="e">
        <f>#REF!</f>
        <v>#REF!</v>
      </c>
      <c r="AA17" s="96"/>
    </row>
    <row r="18" spans="1:27" s="89" customFormat="1" ht="14.25" hidden="1" outlineLevel="1" x14ac:dyDescent="0.2">
      <c r="A18" s="140" t="e">
        <f>#REF!</f>
        <v>#REF!</v>
      </c>
      <c r="B18" s="141" t="str">
        <f>Codierung!$I$57</f>
        <v>Rindsentrecôte</v>
      </c>
      <c r="C18" s="141"/>
      <c r="D18" s="4" t="str">
        <f>Codierung!$I$119</f>
        <v>CHF/kg</v>
      </c>
      <c r="E18" s="59" t="e">
        <f>#REF!</f>
        <v>#REF!</v>
      </c>
      <c r="F18" s="172" t="e">
        <f>#REF!</f>
        <v>#REF!</v>
      </c>
      <c r="G18" s="172" t="e">
        <f>#REF!</f>
        <v>#REF!</v>
      </c>
      <c r="H18" s="175" t="e">
        <f>#REF!</f>
        <v>#REF!</v>
      </c>
      <c r="I18" s="176" t="e">
        <f>#REF!</f>
        <v>#REF!</v>
      </c>
      <c r="J18" s="176" t="e">
        <f>#REF!</f>
        <v>#REF!</v>
      </c>
      <c r="K18" s="172"/>
      <c r="L18" s="172" t="e">
        <f>#REF!</f>
        <v>#REF!</v>
      </c>
      <c r="M18" s="172" t="e">
        <f>#REF!</f>
        <v>#REF!</v>
      </c>
      <c r="N18" s="175" t="e">
        <f>#REF!</f>
        <v>#REF!</v>
      </c>
      <c r="O18" s="176" t="e">
        <f>#REF!</f>
        <v>#REF!</v>
      </c>
      <c r="P18" s="176" t="e">
        <f>#REF!</f>
        <v>#REF!</v>
      </c>
      <c r="Q18" s="173"/>
      <c r="R18" s="172" t="e">
        <f>#REF!</f>
        <v>#REF!</v>
      </c>
      <c r="S18" s="172" t="e">
        <f>#REF!</f>
        <v>#REF!</v>
      </c>
      <c r="T18" s="175" t="e">
        <f>#REF!</f>
        <v>#REF!</v>
      </c>
      <c r="U18" s="176" t="e">
        <f>#REF!</f>
        <v>#REF!</v>
      </c>
      <c r="V18" s="176" t="e">
        <f>#REF!</f>
        <v>#REF!</v>
      </c>
      <c r="W18" s="173"/>
      <c r="X18" s="176" t="e">
        <f>#REF!</f>
        <v>#REF!</v>
      </c>
      <c r="Y18" s="176" t="e">
        <f>#REF!</f>
        <v>#REF!</v>
      </c>
      <c r="Z18" s="177" t="e">
        <f>#REF!</f>
        <v>#REF!</v>
      </c>
      <c r="AA18" s="5"/>
    </row>
    <row r="19" spans="1:27" s="89" customFormat="1" ht="14.25" hidden="1" outlineLevel="1" x14ac:dyDescent="0.2">
      <c r="A19" s="140" t="e">
        <f>#REF!</f>
        <v>#REF!</v>
      </c>
      <c r="B19" s="141" t="str">
        <f>Codierung!$I$58</f>
        <v>Rindsplätzli à la minute</v>
      </c>
      <c r="C19" s="141"/>
      <c r="D19" s="4" t="str">
        <f>Codierung!$I$119</f>
        <v>CHF/kg</v>
      </c>
      <c r="E19" s="59" t="e">
        <f>#REF!</f>
        <v>#REF!</v>
      </c>
      <c r="F19" s="172" t="e">
        <f>#REF!</f>
        <v>#REF!</v>
      </c>
      <c r="G19" s="172" t="e">
        <f>#REF!</f>
        <v>#REF!</v>
      </c>
      <c r="H19" s="175" t="e">
        <f>#REF!</f>
        <v>#REF!</v>
      </c>
      <c r="I19" s="176" t="e">
        <f>#REF!</f>
        <v>#REF!</v>
      </c>
      <c r="J19" s="176" t="e">
        <f>#REF!</f>
        <v>#REF!</v>
      </c>
      <c r="K19" s="172"/>
      <c r="L19" s="172" t="e">
        <f>#REF!</f>
        <v>#REF!</v>
      </c>
      <c r="M19" s="172" t="e">
        <f>#REF!</f>
        <v>#REF!</v>
      </c>
      <c r="N19" s="175" t="e">
        <f>#REF!</f>
        <v>#REF!</v>
      </c>
      <c r="O19" s="176" t="e">
        <f>#REF!</f>
        <v>#REF!</v>
      </c>
      <c r="P19" s="176" t="e">
        <f>#REF!</f>
        <v>#REF!</v>
      </c>
      <c r="Q19" s="173"/>
      <c r="R19" s="172" t="e">
        <f>#REF!</f>
        <v>#REF!</v>
      </c>
      <c r="S19" s="172" t="e">
        <f>#REF!</f>
        <v>#REF!</v>
      </c>
      <c r="T19" s="175" t="e">
        <f>#REF!</f>
        <v>#REF!</v>
      </c>
      <c r="U19" s="176" t="e">
        <f>#REF!</f>
        <v>#REF!</v>
      </c>
      <c r="V19" s="176" t="e">
        <f>#REF!</f>
        <v>#REF!</v>
      </c>
      <c r="W19" s="173"/>
      <c r="X19" s="176" t="e">
        <f>#REF!</f>
        <v>#REF!</v>
      </c>
      <c r="Y19" s="176" t="e">
        <f>#REF!</f>
        <v>#REF!</v>
      </c>
      <c r="Z19" s="177" t="e">
        <f>#REF!</f>
        <v>#REF!</v>
      </c>
      <c r="AA19" s="5"/>
    </row>
    <row r="20" spans="1:27" s="89" customFormat="1" ht="14.25" hidden="1" outlineLevel="1" x14ac:dyDescent="0.2">
      <c r="A20" s="140" t="e">
        <f>#REF!</f>
        <v>#REF!</v>
      </c>
      <c r="B20" s="141" t="str">
        <f>Codierung!$I$59</f>
        <v>Kalbsnierstücksteak</v>
      </c>
      <c r="C20" s="141"/>
      <c r="D20" s="4" t="str">
        <f>Codierung!$I$119</f>
        <v>CHF/kg</v>
      </c>
      <c r="E20" s="59" t="e">
        <f>#REF!</f>
        <v>#REF!</v>
      </c>
      <c r="F20" s="172" t="e">
        <f>#REF!</f>
        <v>#REF!</v>
      </c>
      <c r="G20" s="172" t="e">
        <f>#REF!</f>
        <v>#REF!</v>
      </c>
      <c r="H20" s="175" t="e">
        <f>#REF!</f>
        <v>#REF!</v>
      </c>
      <c r="I20" s="176" t="e">
        <f>#REF!</f>
        <v>#REF!</v>
      </c>
      <c r="J20" s="176" t="e">
        <f>#REF!</f>
        <v>#REF!</v>
      </c>
      <c r="K20" s="172"/>
      <c r="L20" s="172" t="e">
        <f>#REF!</f>
        <v>#REF!</v>
      </c>
      <c r="M20" s="172" t="e">
        <f>#REF!</f>
        <v>#REF!</v>
      </c>
      <c r="N20" s="175" t="e">
        <f>#REF!</f>
        <v>#REF!</v>
      </c>
      <c r="O20" s="176" t="e">
        <f>#REF!</f>
        <v>#REF!</v>
      </c>
      <c r="P20" s="176" t="e">
        <f>#REF!</f>
        <v>#REF!</v>
      </c>
      <c r="Q20" s="173"/>
      <c r="R20" s="172" t="e">
        <f>#REF!</f>
        <v>#REF!</v>
      </c>
      <c r="S20" s="172" t="e">
        <f>#REF!</f>
        <v>#REF!</v>
      </c>
      <c r="T20" s="175" t="e">
        <f>#REF!</f>
        <v>#REF!</v>
      </c>
      <c r="U20" s="176" t="e">
        <f>#REF!</f>
        <v>#REF!</v>
      </c>
      <c r="V20" s="176" t="e">
        <f>#REF!</f>
        <v>#REF!</v>
      </c>
      <c r="W20" s="173"/>
      <c r="X20" s="176" t="e">
        <f>#REF!</f>
        <v>#REF!</v>
      </c>
      <c r="Y20" s="176" t="e">
        <f>#REF!</f>
        <v>#REF!</v>
      </c>
      <c r="Z20" s="177" t="e">
        <f>#REF!</f>
        <v>#REF!</v>
      </c>
      <c r="AA20" s="5"/>
    </row>
    <row r="21" spans="1:27" s="89" customFormat="1" ht="14.25" hidden="1" outlineLevel="1" x14ac:dyDescent="0.2">
      <c r="A21" s="140" t="e">
        <f>#REF!</f>
        <v>#REF!</v>
      </c>
      <c r="B21" s="141" t="str">
        <f>Codierung!$I$60</f>
        <v>Kalbsplätzli Stotzen</v>
      </c>
      <c r="C21" s="141"/>
      <c r="D21" s="4" t="str">
        <f>Codierung!$I$119</f>
        <v>CHF/kg</v>
      </c>
      <c r="E21" s="59" t="e">
        <f>#REF!</f>
        <v>#REF!</v>
      </c>
      <c r="F21" s="172" t="e">
        <f>#REF!</f>
        <v>#REF!</v>
      </c>
      <c r="G21" s="172" t="e">
        <f>#REF!</f>
        <v>#REF!</v>
      </c>
      <c r="H21" s="175" t="e">
        <f>#REF!</f>
        <v>#REF!</v>
      </c>
      <c r="I21" s="176" t="e">
        <f>#REF!</f>
        <v>#REF!</v>
      </c>
      <c r="J21" s="176" t="e">
        <f>#REF!</f>
        <v>#REF!</v>
      </c>
      <c r="K21" s="172"/>
      <c r="L21" s="172" t="e">
        <f>#REF!</f>
        <v>#REF!</v>
      </c>
      <c r="M21" s="172" t="e">
        <f>#REF!</f>
        <v>#REF!</v>
      </c>
      <c r="N21" s="175" t="e">
        <f>#REF!</f>
        <v>#REF!</v>
      </c>
      <c r="O21" s="176" t="e">
        <f>#REF!</f>
        <v>#REF!</v>
      </c>
      <c r="P21" s="176" t="e">
        <f>#REF!</f>
        <v>#REF!</v>
      </c>
      <c r="Q21" s="173"/>
      <c r="R21" s="172" t="e">
        <f>#REF!</f>
        <v>#REF!</v>
      </c>
      <c r="S21" s="172" t="e">
        <f>#REF!</f>
        <v>#REF!</v>
      </c>
      <c r="T21" s="175" t="e">
        <f>#REF!</f>
        <v>#REF!</v>
      </c>
      <c r="U21" s="176" t="e">
        <f>#REF!</f>
        <v>#REF!</v>
      </c>
      <c r="V21" s="176" t="e">
        <f>#REF!</f>
        <v>#REF!</v>
      </c>
      <c r="W21" s="173"/>
      <c r="X21" s="176" t="e">
        <f>#REF!</f>
        <v>#REF!</v>
      </c>
      <c r="Y21" s="176" t="e">
        <f>#REF!</f>
        <v>#REF!</v>
      </c>
      <c r="Z21" s="177" t="e">
        <f>#REF!</f>
        <v>#REF!</v>
      </c>
      <c r="AA21" s="5"/>
    </row>
    <row r="22" spans="1:27" s="89" customFormat="1" ht="14.25" hidden="1" outlineLevel="1" x14ac:dyDescent="0.2">
      <c r="A22" s="140" t="e">
        <f>#REF!</f>
        <v>#REF!</v>
      </c>
      <c r="B22" s="141" t="str">
        <f>Codierung!$I$61</f>
        <v>Schweinsnierstücksteak</v>
      </c>
      <c r="C22" s="141"/>
      <c r="D22" s="4" t="str">
        <f>Codierung!$I$119</f>
        <v>CHF/kg</v>
      </c>
      <c r="E22" s="59" t="e">
        <f>#REF!</f>
        <v>#REF!</v>
      </c>
      <c r="F22" s="172" t="e">
        <f>#REF!</f>
        <v>#REF!</v>
      </c>
      <c r="G22" s="172" t="e">
        <f>#REF!</f>
        <v>#REF!</v>
      </c>
      <c r="H22" s="175" t="e">
        <f>#REF!</f>
        <v>#REF!</v>
      </c>
      <c r="I22" s="176" t="e">
        <f>#REF!</f>
        <v>#REF!</v>
      </c>
      <c r="J22" s="176" t="e">
        <f>#REF!</f>
        <v>#REF!</v>
      </c>
      <c r="K22" s="172"/>
      <c r="L22" s="172" t="e">
        <f>#REF!</f>
        <v>#REF!</v>
      </c>
      <c r="M22" s="172" t="e">
        <f>#REF!</f>
        <v>#REF!</v>
      </c>
      <c r="N22" s="175" t="e">
        <f>#REF!</f>
        <v>#REF!</v>
      </c>
      <c r="O22" s="176" t="e">
        <f>#REF!</f>
        <v>#REF!</v>
      </c>
      <c r="P22" s="176" t="e">
        <f>#REF!</f>
        <v>#REF!</v>
      </c>
      <c r="Q22" s="173"/>
      <c r="R22" s="172" t="e">
        <f>#REF!</f>
        <v>#REF!</v>
      </c>
      <c r="S22" s="172" t="e">
        <f>#REF!</f>
        <v>#REF!</v>
      </c>
      <c r="T22" s="175" t="e">
        <f>#REF!</f>
        <v>#REF!</v>
      </c>
      <c r="U22" s="176" t="e">
        <f>#REF!</f>
        <v>#REF!</v>
      </c>
      <c r="V22" s="176" t="e">
        <f>#REF!</f>
        <v>#REF!</v>
      </c>
      <c r="W22" s="173"/>
      <c r="X22" s="176" t="e">
        <f>#REF!</f>
        <v>#REF!</v>
      </c>
      <c r="Y22" s="176" t="e">
        <f>#REF!</f>
        <v>#REF!</v>
      </c>
      <c r="Z22" s="177" t="e">
        <f>#REF!</f>
        <v>#REF!</v>
      </c>
      <c r="AA22" s="5"/>
    </row>
    <row r="23" spans="1:27" s="89" customFormat="1" ht="14.25" hidden="1" outlineLevel="1" x14ac:dyDescent="0.2">
      <c r="A23" s="140" t="e">
        <f>#REF!</f>
        <v>#REF!</v>
      </c>
      <c r="B23" s="141" t="str">
        <f>Codierung!$I$62</f>
        <v>Schweinskotelett</v>
      </c>
      <c r="C23" s="141"/>
      <c r="D23" s="4" t="str">
        <f>Codierung!$I$119</f>
        <v>CHF/kg</v>
      </c>
      <c r="E23" s="59" t="e">
        <f>#REF!</f>
        <v>#REF!</v>
      </c>
      <c r="F23" s="172" t="e">
        <f>#REF!</f>
        <v>#REF!</v>
      </c>
      <c r="G23" s="172" t="e">
        <f>#REF!</f>
        <v>#REF!</v>
      </c>
      <c r="H23" s="175" t="e">
        <f>#REF!</f>
        <v>#REF!</v>
      </c>
      <c r="I23" s="176" t="e">
        <f>#REF!</f>
        <v>#REF!</v>
      </c>
      <c r="J23" s="176" t="e">
        <f>#REF!</f>
        <v>#REF!</v>
      </c>
      <c r="K23" s="172"/>
      <c r="L23" s="172" t="e">
        <f>#REF!</f>
        <v>#REF!</v>
      </c>
      <c r="M23" s="172" t="e">
        <f>#REF!</f>
        <v>#REF!</v>
      </c>
      <c r="N23" s="175" t="e">
        <f>#REF!</f>
        <v>#REF!</v>
      </c>
      <c r="O23" s="176" t="e">
        <f>#REF!</f>
        <v>#REF!</v>
      </c>
      <c r="P23" s="176" t="e">
        <f>#REF!</f>
        <v>#REF!</v>
      </c>
      <c r="Q23" s="173"/>
      <c r="R23" s="172" t="e">
        <f>#REF!</f>
        <v>#REF!</v>
      </c>
      <c r="S23" s="172" t="e">
        <f>#REF!</f>
        <v>#REF!</v>
      </c>
      <c r="T23" s="175" t="e">
        <f>#REF!</f>
        <v>#REF!</v>
      </c>
      <c r="U23" s="176" t="e">
        <f>#REF!</f>
        <v>#REF!</v>
      </c>
      <c r="V23" s="176" t="e">
        <f>#REF!</f>
        <v>#REF!</v>
      </c>
      <c r="W23" s="173"/>
      <c r="X23" s="176" t="e">
        <f>#REF!</f>
        <v>#REF!</v>
      </c>
      <c r="Y23" s="176" t="e">
        <f>#REF!</f>
        <v>#REF!</v>
      </c>
      <c r="Z23" s="177" t="e">
        <f>#REF!</f>
        <v>#REF!</v>
      </c>
      <c r="AA23" s="5"/>
    </row>
    <row r="24" spans="1:27" s="89" customFormat="1" ht="14.25" hidden="1" outlineLevel="1" x14ac:dyDescent="0.2">
      <c r="A24" s="140" t="e">
        <f>#REF!</f>
        <v>#REF!</v>
      </c>
      <c r="B24" s="141" t="str">
        <f>Codierung!$I$63</f>
        <v>Schweinsstotzenplätzli</v>
      </c>
      <c r="C24" s="141"/>
      <c r="D24" s="4" t="str">
        <f>Codierung!$I$119</f>
        <v>CHF/kg</v>
      </c>
      <c r="E24" s="59" t="e">
        <f>#REF!</f>
        <v>#REF!</v>
      </c>
      <c r="F24" s="172" t="e">
        <f>#REF!</f>
        <v>#REF!</v>
      </c>
      <c r="G24" s="172" t="e">
        <f>#REF!</f>
        <v>#REF!</v>
      </c>
      <c r="H24" s="175" t="e">
        <f>#REF!</f>
        <v>#REF!</v>
      </c>
      <c r="I24" s="176" t="e">
        <f>#REF!</f>
        <v>#REF!</v>
      </c>
      <c r="J24" s="176" t="e">
        <f>#REF!</f>
        <v>#REF!</v>
      </c>
      <c r="K24" s="172"/>
      <c r="L24" s="172" t="e">
        <f>#REF!</f>
        <v>#REF!</v>
      </c>
      <c r="M24" s="172" t="e">
        <f>#REF!</f>
        <v>#REF!</v>
      </c>
      <c r="N24" s="175" t="e">
        <f>#REF!</f>
        <v>#REF!</v>
      </c>
      <c r="O24" s="176" t="e">
        <f>#REF!</f>
        <v>#REF!</v>
      </c>
      <c r="P24" s="176" t="e">
        <f>#REF!</f>
        <v>#REF!</v>
      </c>
      <c r="Q24" s="173"/>
      <c r="R24" s="172" t="e">
        <f>#REF!</f>
        <v>#REF!</v>
      </c>
      <c r="S24" s="172" t="e">
        <f>#REF!</f>
        <v>#REF!</v>
      </c>
      <c r="T24" s="175" t="e">
        <f>#REF!</f>
        <v>#REF!</v>
      </c>
      <c r="U24" s="176" t="e">
        <f>#REF!</f>
        <v>#REF!</v>
      </c>
      <c r="V24" s="176" t="e">
        <f>#REF!</f>
        <v>#REF!</v>
      </c>
      <c r="W24" s="173"/>
      <c r="X24" s="176" t="e">
        <f>#REF!</f>
        <v>#REF!</v>
      </c>
      <c r="Y24" s="176" t="e">
        <f>#REF!</f>
        <v>#REF!</v>
      </c>
      <c r="Z24" s="177" t="e">
        <f>#REF!</f>
        <v>#REF!</v>
      </c>
      <c r="AA24" s="5"/>
    </row>
    <row r="25" spans="1:27" s="89" customFormat="1" ht="14.25" hidden="1" outlineLevel="1" x14ac:dyDescent="0.2">
      <c r="A25" s="140" t="e">
        <f>#REF!</f>
        <v>#REF!</v>
      </c>
      <c r="B25" s="141" t="str">
        <f>Codierung!$I$64</f>
        <v>Salami CH</v>
      </c>
      <c r="C25" s="141"/>
      <c r="D25" s="4" t="str">
        <f>Codierung!$I$121</f>
        <v>CHF/100g</v>
      </c>
      <c r="E25" s="59" t="e">
        <f>#REF!</f>
        <v>#REF!</v>
      </c>
      <c r="F25" s="172" t="e">
        <f>#REF!</f>
        <v>#REF!</v>
      </c>
      <c r="G25" s="172" t="e">
        <f>#REF!</f>
        <v>#REF!</v>
      </c>
      <c r="H25" s="175" t="e">
        <f>#REF!</f>
        <v>#REF!</v>
      </c>
      <c r="I25" s="176" t="e">
        <f>#REF!</f>
        <v>#REF!</v>
      </c>
      <c r="J25" s="176" t="e">
        <f>#REF!</f>
        <v>#REF!</v>
      </c>
      <c r="K25" s="172"/>
      <c r="L25" s="172" t="e">
        <f>#REF!</f>
        <v>#REF!</v>
      </c>
      <c r="M25" s="172" t="e">
        <f>#REF!</f>
        <v>#REF!</v>
      </c>
      <c r="N25" s="175" t="e">
        <f>#REF!</f>
        <v>#REF!</v>
      </c>
      <c r="O25" s="176" t="e">
        <f>#REF!</f>
        <v>#REF!</v>
      </c>
      <c r="P25" s="176" t="e">
        <f>#REF!</f>
        <v>#REF!</v>
      </c>
      <c r="Q25" s="173"/>
      <c r="R25" s="172" t="e">
        <f>#REF!</f>
        <v>#REF!</v>
      </c>
      <c r="S25" s="172" t="e">
        <f>#REF!</f>
        <v>#REF!</v>
      </c>
      <c r="T25" s="175" t="e">
        <f>#REF!</f>
        <v>#REF!</v>
      </c>
      <c r="U25" s="176" t="e">
        <f>#REF!</f>
        <v>#REF!</v>
      </c>
      <c r="V25" s="176" t="e">
        <f>#REF!</f>
        <v>#REF!</v>
      </c>
      <c r="W25" s="173"/>
      <c r="X25" s="176" t="e">
        <f>#REF!</f>
        <v>#REF!</v>
      </c>
      <c r="Y25" s="176" t="e">
        <f>#REF!</f>
        <v>#REF!</v>
      </c>
      <c r="Z25" s="177" t="e">
        <f>#REF!</f>
        <v>#REF!</v>
      </c>
      <c r="AA25" s="5"/>
    </row>
    <row r="26" spans="1:27" s="89" customFormat="1" ht="14.25" hidden="1" outlineLevel="1" x14ac:dyDescent="0.2">
      <c r="A26" s="140" t="e">
        <f>#REF!</f>
        <v>#REF!</v>
      </c>
      <c r="B26" s="141" t="str">
        <f>Codierung!$I$65</f>
        <v>Wienerli</v>
      </c>
      <c r="C26" s="141"/>
      <c r="D26" s="4" t="str">
        <f>Codierung!$I$121</f>
        <v>CHF/100g</v>
      </c>
      <c r="E26" s="59" t="e">
        <f>#REF!</f>
        <v>#REF!</v>
      </c>
      <c r="F26" s="172" t="e">
        <f>#REF!</f>
        <v>#REF!</v>
      </c>
      <c r="G26" s="172" t="e">
        <f>#REF!</f>
        <v>#REF!</v>
      </c>
      <c r="H26" s="175" t="e">
        <f>#REF!</f>
        <v>#REF!</v>
      </c>
      <c r="I26" s="176" t="e">
        <f>#REF!</f>
        <v>#REF!</v>
      </c>
      <c r="J26" s="176" t="e">
        <f>#REF!</f>
        <v>#REF!</v>
      </c>
      <c r="K26" s="172"/>
      <c r="L26" s="172" t="e">
        <f>#REF!</f>
        <v>#REF!</v>
      </c>
      <c r="M26" s="172" t="e">
        <f>#REF!</f>
        <v>#REF!</v>
      </c>
      <c r="N26" s="175" t="e">
        <f>#REF!</f>
        <v>#REF!</v>
      </c>
      <c r="O26" s="176" t="e">
        <f>#REF!</f>
        <v>#REF!</v>
      </c>
      <c r="P26" s="176" t="e">
        <f>#REF!</f>
        <v>#REF!</v>
      </c>
      <c r="Q26" s="173"/>
      <c r="R26" s="172" t="e">
        <f>#REF!</f>
        <v>#REF!</v>
      </c>
      <c r="S26" s="172" t="e">
        <f>#REF!</f>
        <v>#REF!</v>
      </c>
      <c r="T26" s="175" t="e">
        <f>#REF!</f>
        <v>#REF!</v>
      </c>
      <c r="U26" s="176" t="e">
        <f>#REF!</f>
        <v>#REF!</v>
      </c>
      <c r="V26" s="176" t="e">
        <f>#REF!</f>
        <v>#REF!</v>
      </c>
      <c r="W26" s="173"/>
      <c r="X26" s="176" t="e">
        <f>#REF!</f>
        <v>#REF!</v>
      </c>
      <c r="Y26" s="176" t="e">
        <f>#REF!</f>
        <v>#REF!</v>
      </c>
      <c r="Z26" s="177" t="e">
        <f>#REF!</f>
        <v>#REF!</v>
      </c>
      <c r="AA26" s="5"/>
    </row>
    <row r="27" spans="1:27" s="89" customFormat="1" ht="14.25" hidden="1" outlineLevel="1" x14ac:dyDescent="0.2">
      <c r="A27" s="140" t="e">
        <f>#REF!</f>
        <v>#REF!</v>
      </c>
      <c r="B27" s="141" t="str">
        <f>Codierung!$I$66</f>
        <v>Kalbsbratwurst</v>
      </c>
      <c r="C27" s="141"/>
      <c r="D27" s="4" t="str">
        <f>Codierung!$I$121</f>
        <v>CHF/100g</v>
      </c>
      <c r="E27" s="59" t="e">
        <f>#REF!</f>
        <v>#REF!</v>
      </c>
      <c r="F27" s="172" t="e">
        <f>#REF!</f>
        <v>#REF!</v>
      </c>
      <c r="G27" s="172" t="e">
        <f>#REF!</f>
        <v>#REF!</v>
      </c>
      <c r="H27" s="175" t="e">
        <f>#REF!</f>
        <v>#REF!</v>
      </c>
      <c r="I27" s="176" t="e">
        <f>#REF!</f>
        <v>#REF!</v>
      </c>
      <c r="J27" s="176" t="e">
        <f>#REF!</f>
        <v>#REF!</v>
      </c>
      <c r="K27" s="172"/>
      <c r="L27" s="172" t="e">
        <f>#REF!</f>
        <v>#REF!</v>
      </c>
      <c r="M27" s="172" t="e">
        <f>#REF!</f>
        <v>#REF!</v>
      </c>
      <c r="N27" s="175" t="e">
        <f>#REF!</f>
        <v>#REF!</v>
      </c>
      <c r="O27" s="176" t="e">
        <f>#REF!</f>
        <v>#REF!</v>
      </c>
      <c r="P27" s="176" t="e">
        <f>#REF!</f>
        <v>#REF!</v>
      </c>
      <c r="Q27" s="173"/>
      <c r="R27" s="172" t="e">
        <f>#REF!</f>
        <v>#REF!</v>
      </c>
      <c r="S27" s="172" t="e">
        <f>#REF!</f>
        <v>#REF!</v>
      </c>
      <c r="T27" s="175" t="e">
        <f>#REF!</f>
        <v>#REF!</v>
      </c>
      <c r="U27" s="176" t="e">
        <f>#REF!</f>
        <v>#REF!</v>
      </c>
      <c r="V27" s="176" t="e">
        <f>#REF!</f>
        <v>#REF!</v>
      </c>
      <c r="W27" s="173"/>
      <c r="X27" s="176" t="e">
        <f>#REF!</f>
        <v>#REF!</v>
      </c>
      <c r="Y27" s="176" t="e">
        <f>#REF!</f>
        <v>#REF!</v>
      </c>
      <c r="Z27" s="177" t="e">
        <f>#REF!</f>
        <v>#REF!</v>
      </c>
      <c r="AA27" s="5"/>
    </row>
    <row r="28" spans="1:27" s="89" customFormat="1" ht="14.25" hidden="1" outlineLevel="1" x14ac:dyDescent="0.2">
      <c r="A28" s="140" t="e">
        <f>#REF!</f>
        <v>#REF!</v>
      </c>
      <c r="B28" s="141" t="str">
        <f>Codierung!$I$67</f>
        <v>Poulet ganz</v>
      </c>
      <c r="C28" s="141"/>
      <c r="D28" s="4" t="str">
        <f>Codierung!$I$119</f>
        <v>CHF/kg</v>
      </c>
      <c r="E28" s="59" t="e">
        <f>#REF!</f>
        <v>#REF!</v>
      </c>
      <c r="F28" s="172" t="e">
        <f>#REF!</f>
        <v>#REF!</v>
      </c>
      <c r="G28" s="172" t="e">
        <f>#REF!</f>
        <v>#REF!</v>
      </c>
      <c r="H28" s="175" t="e">
        <f>#REF!</f>
        <v>#REF!</v>
      </c>
      <c r="I28" s="176" t="e">
        <f>#REF!</f>
        <v>#REF!</v>
      </c>
      <c r="J28" s="176" t="e">
        <f>#REF!</f>
        <v>#REF!</v>
      </c>
      <c r="K28" s="172"/>
      <c r="L28" s="172" t="e">
        <f>#REF!</f>
        <v>#REF!</v>
      </c>
      <c r="M28" s="172" t="e">
        <f>#REF!</f>
        <v>#REF!</v>
      </c>
      <c r="N28" s="175" t="e">
        <f>#REF!</f>
        <v>#REF!</v>
      </c>
      <c r="O28" s="176" t="e">
        <f>#REF!</f>
        <v>#REF!</v>
      </c>
      <c r="P28" s="176" t="e">
        <f>#REF!</f>
        <v>#REF!</v>
      </c>
      <c r="Q28" s="173"/>
      <c r="R28" s="172" t="e">
        <f>#REF!</f>
        <v>#REF!</v>
      </c>
      <c r="S28" s="172" t="e">
        <f>#REF!</f>
        <v>#REF!</v>
      </c>
      <c r="T28" s="175" t="e">
        <f>#REF!</f>
        <v>#REF!</v>
      </c>
      <c r="U28" s="176" t="e">
        <f>#REF!</f>
        <v>#REF!</v>
      </c>
      <c r="V28" s="176" t="e">
        <f>#REF!</f>
        <v>#REF!</v>
      </c>
      <c r="W28" s="173"/>
      <c r="X28" s="176" t="e">
        <f>#REF!</f>
        <v>#REF!</v>
      </c>
      <c r="Y28" s="176" t="e">
        <f>#REF!</f>
        <v>#REF!</v>
      </c>
      <c r="Z28" s="177" t="e">
        <f>#REF!</f>
        <v>#REF!</v>
      </c>
      <c r="AA28" s="5"/>
    </row>
    <row r="29" spans="1:27" s="89" customFormat="1" ht="14.25" hidden="1" outlineLevel="1" x14ac:dyDescent="0.2">
      <c r="A29" s="140" t="e">
        <f>#REF!</f>
        <v>#REF!</v>
      </c>
      <c r="B29" s="141" t="str">
        <f>Codierung!$I$68</f>
        <v>Pouletbrust</v>
      </c>
      <c r="C29" s="141"/>
      <c r="D29" s="84" t="str">
        <f>Codierung!$I$119</f>
        <v>CHF/kg</v>
      </c>
      <c r="E29" s="85" t="e">
        <f>#REF!</f>
        <v>#REF!</v>
      </c>
      <c r="F29" s="182" t="e">
        <f>#REF!</f>
        <v>#REF!</v>
      </c>
      <c r="G29" s="182" t="e">
        <f>#REF!</f>
        <v>#REF!</v>
      </c>
      <c r="H29" s="183" t="e">
        <f>#REF!</f>
        <v>#REF!</v>
      </c>
      <c r="I29" s="184" t="e">
        <f>#REF!</f>
        <v>#REF!</v>
      </c>
      <c r="J29" s="184" t="e">
        <f>#REF!</f>
        <v>#REF!</v>
      </c>
      <c r="K29" s="172"/>
      <c r="L29" s="182" t="e">
        <f>#REF!</f>
        <v>#REF!</v>
      </c>
      <c r="M29" s="182" t="e">
        <f>#REF!</f>
        <v>#REF!</v>
      </c>
      <c r="N29" s="183" t="e">
        <f>#REF!</f>
        <v>#REF!</v>
      </c>
      <c r="O29" s="184" t="e">
        <f>#REF!</f>
        <v>#REF!</v>
      </c>
      <c r="P29" s="184" t="e">
        <f>#REF!</f>
        <v>#REF!</v>
      </c>
      <c r="Q29" s="173"/>
      <c r="R29" s="182" t="e">
        <f>#REF!</f>
        <v>#REF!</v>
      </c>
      <c r="S29" s="182" t="e">
        <f>#REF!</f>
        <v>#REF!</v>
      </c>
      <c r="T29" s="183" t="e">
        <f>#REF!</f>
        <v>#REF!</v>
      </c>
      <c r="U29" s="184" t="e">
        <f>#REF!</f>
        <v>#REF!</v>
      </c>
      <c r="V29" s="184" t="e">
        <f>#REF!</f>
        <v>#REF!</v>
      </c>
      <c r="W29" s="173"/>
      <c r="X29" s="184" t="e">
        <f>#REF!</f>
        <v>#REF!</v>
      </c>
      <c r="Y29" s="184" t="e">
        <f>#REF!</f>
        <v>#REF!</v>
      </c>
      <c r="Z29" s="185" t="e">
        <f>#REF!</f>
        <v>#REF!</v>
      </c>
      <c r="AA29" s="5"/>
    </row>
    <row r="30" spans="1:27" s="97" customFormat="1" collapsed="1" x14ac:dyDescent="0.2">
      <c r="A30" s="139" t="str">
        <f>Codierung!$I$69</f>
        <v>Eier Freiland, frisch</v>
      </c>
      <c r="B30" s="139"/>
      <c r="C30" s="139"/>
      <c r="D30" s="80" t="str">
        <f>Codierung!$I$116</f>
        <v>CHF</v>
      </c>
      <c r="E30" s="81"/>
      <c r="F30" s="169" t="e">
        <f>#REF!</f>
        <v>#REF!</v>
      </c>
      <c r="G30" s="169" t="e">
        <f>#REF!</f>
        <v>#REF!</v>
      </c>
      <c r="H30" s="170" t="e">
        <f>#REF!</f>
        <v>#REF!</v>
      </c>
      <c r="I30" s="171" t="e">
        <f>#REF!</f>
        <v>#REF!</v>
      </c>
      <c r="J30" s="171" t="e">
        <f>#REF!</f>
        <v>#REF!</v>
      </c>
      <c r="K30" s="172"/>
      <c r="L30" s="169" t="e">
        <f>#REF!</f>
        <v>#REF!</v>
      </c>
      <c r="M30" s="169" t="e">
        <f>#REF!</f>
        <v>#REF!</v>
      </c>
      <c r="N30" s="170" t="e">
        <f>#REF!</f>
        <v>#REF!</v>
      </c>
      <c r="O30" s="171" t="e">
        <f>#REF!</f>
        <v>#REF!</v>
      </c>
      <c r="P30" s="171" t="e">
        <f>#REF!</f>
        <v>#REF!</v>
      </c>
      <c r="Q30" s="173"/>
      <c r="R30" s="169" t="e">
        <f>#REF!</f>
        <v>#REF!</v>
      </c>
      <c r="S30" s="169" t="e">
        <f>#REF!</f>
        <v>#REF!</v>
      </c>
      <c r="T30" s="170" t="e">
        <f>#REF!</f>
        <v>#REF!</v>
      </c>
      <c r="U30" s="171" t="e">
        <f>#REF!</f>
        <v>#REF!</v>
      </c>
      <c r="V30" s="171" t="e">
        <f>#REF!</f>
        <v>#REF!</v>
      </c>
      <c r="W30" s="173"/>
      <c r="X30" s="171" t="e">
        <f>#REF!</f>
        <v>#REF!</v>
      </c>
      <c r="Y30" s="171" t="e">
        <f>#REF!</f>
        <v>#REF!</v>
      </c>
      <c r="Z30" s="174" t="e">
        <f>#REF!</f>
        <v>#REF!</v>
      </c>
      <c r="AA30" s="96"/>
    </row>
    <row r="31" spans="1:27" s="89" customFormat="1" ht="14.25" hidden="1" outlineLevel="1" x14ac:dyDescent="0.2">
      <c r="A31" s="140" t="e">
        <f>#REF!</f>
        <v>#REF!</v>
      </c>
      <c r="B31" s="141" t="str">
        <f>Codierung!$I$70</f>
        <v>CH gesamt</v>
      </c>
      <c r="C31" s="141"/>
      <c r="D31" s="4" t="str">
        <f>Codierung!$I$122</f>
        <v>CHF/Ei</v>
      </c>
      <c r="E31" s="59" t="e">
        <f>#REF!</f>
        <v>#REF!</v>
      </c>
      <c r="F31" s="172" t="e">
        <f>#REF!</f>
        <v>#REF!</v>
      </c>
      <c r="G31" s="172" t="e">
        <f>#REF!</f>
        <v>#REF!</v>
      </c>
      <c r="H31" s="175" t="e">
        <f>#REF!</f>
        <v>#REF!</v>
      </c>
      <c r="I31" s="176" t="e">
        <f>#REF!</f>
        <v>#REF!</v>
      </c>
      <c r="J31" s="176" t="e">
        <f>#REF!</f>
        <v>#REF!</v>
      </c>
      <c r="K31" s="172"/>
      <c r="L31" s="172" t="e">
        <f>#REF!</f>
        <v>#REF!</v>
      </c>
      <c r="M31" s="172" t="e">
        <f>#REF!</f>
        <v>#REF!</v>
      </c>
      <c r="N31" s="175" t="e">
        <f>#REF!</f>
        <v>#REF!</v>
      </c>
      <c r="O31" s="176" t="e">
        <f>#REF!</f>
        <v>#REF!</v>
      </c>
      <c r="P31" s="176" t="e">
        <f>#REF!</f>
        <v>#REF!</v>
      </c>
      <c r="Q31" s="173"/>
      <c r="R31" s="172" t="e">
        <f>#REF!</f>
        <v>#REF!</v>
      </c>
      <c r="S31" s="172" t="e">
        <f>#REF!</f>
        <v>#REF!</v>
      </c>
      <c r="T31" s="175" t="e">
        <f>#REF!</f>
        <v>#REF!</v>
      </c>
      <c r="U31" s="176" t="e">
        <f>#REF!</f>
        <v>#REF!</v>
      </c>
      <c r="V31" s="176" t="e">
        <f>#REF!</f>
        <v>#REF!</v>
      </c>
      <c r="W31" s="173"/>
      <c r="X31" s="176" t="e">
        <f>#REF!</f>
        <v>#REF!</v>
      </c>
      <c r="Y31" s="176" t="e">
        <f>#REF!</f>
        <v>#REF!</v>
      </c>
      <c r="Z31" s="177" t="e">
        <f>#REF!</f>
        <v>#REF!</v>
      </c>
      <c r="AA31" s="5"/>
    </row>
    <row r="32" spans="1:27" s="97" customFormat="1" collapsed="1" x14ac:dyDescent="0.2">
      <c r="A32" s="139" t="str">
        <f>Codierung!$I$73</f>
        <v>Speisekartoffeln</v>
      </c>
      <c r="B32" s="139"/>
      <c r="C32" s="139"/>
      <c r="D32" s="82" t="str">
        <f>Codierung!$I$116</f>
        <v>CHF</v>
      </c>
      <c r="E32" s="83"/>
      <c r="F32" s="178" t="e">
        <f>#REF!</f>
        <v>#REF!</v>
      </c>
      <c r="G32" s="178" t="e">
        <f>#REF!</f>
        <v>#REF!</v>
      </c>
      <c r="H32" s="179" t="e">
        <f>#REF!</f>
        <v>#REF!</v>
      </c>
      <c r="I32" s="180" t="e">
        <f>#REF!</f>
        <v>#REF!</v>
      </c>
      <c r="J32" s="180" t="e">
        <f>#REF!</f>
        <v>#REF!</v>
      </c>
      <c r="K32" s="172"/>
      <c r="L32" s="178" t="e">
        <f>#REF!</f>
        <v>#REF!</v>
      </c>
      <c r="M32" s="178" t="e">
        <f>#REF!</f>
        <v>#REF!</v>
      </c>
      <c r="N32" s="179" t="e">
        <f>#REF!</f>
        <v>#REF!</v>
      </c>
      <c r="O32" s="180" t="e">
        <f>#REF!</f>
        <v>#REF!</v>
      </c>
      <c r="P32" s="180" t="e">
        <f>#REF!</f>
        <v>#REF!</v>
      </c>
      <c r="Q32" s="173"/>
      <c r="R32" s="178" t="e">
        <f>#REF!</f>
        <v>#REF!</v>
      </c>
      <c r="S32" s="178" t="e">
        <f>#REF!</f>
        <v>#REF!</v>
      </c>
      <c r="T32" s="179" t="e">
        <f>#REF!</f>
        <v>#REF!</v>
      </c>
      <c r="U32" s="180" t="e">
        <f>#REF!</f>
        <v>#REF!</v>
      </c>
      <c r="V32" s="180" t="e">
        <f>#REF!</f>
        <v>#REF!</v>
      </c>
      <c r="W32" s="173"/>
      <c r="X32" s="180" t="e">
        <f>#REF!</f>
        <v>#REF!</v>
      </c>
      <c r="Y32" s="180" t="e">
        <f>#REF!</f>
        <v>#REF!</v>
      </c>
      <c r="Z32" s="181" t="e">
        <f>#REF!</f>
        <v>#REF!</v>
      </c>
      <c r="AA32" s="96"/>
    </row>
    <row r="33" spans="1:27" s="89" customFormat="1" ht="14.25" hidden="1" outlineLevel="1" x14ac:dyDescent="0.2">
      <c r="A33" s="140" t="e">
        <f>#REF!</f>
        <v>#REF!</v>
      </c>
      <c r="B33" s="141" t="str">
        <f>Codierung!$I$74</f>
        <v>Festkochende</v>
      </c>
      <c r="C33" s="141"/>
      <c r="D33" s="4" t="str">
        <f>Codierung!$I$119</f>
        <v>CHF/kg</v>
      </c>
      <c r="E33" s="59" t="e">
        <f>#REF!</f>
        <v>#REF!</v>
      </c>
      <c r="F33" s="172" t="e">
        <f>#REF!</f>
        <v>#REF!</v>
      </c>
      <c r="G33" s="172" t="e">
        <f>#REF!</f>
        <v>#REF!</v>
      </c>
      <c r="H33" s="175" t="e">
        <f>#REF!</f>
        <v>#REF!</v>
      </c>
      <c r="I33" s="176" t="e">
        <f>#REF!</f>
        <v>#REF!</v>
      </c>
      <c r="J33" s="176" t="e">
        <f>#REF!</f>
        <v>#REF!</v>
      </c>
      <c r="K33" s="172"/>
      <c r="L33" s="172" t="e">
        <f>#REF!</f>
        <v>#REF!</v>
      </c>
      <c r="M33" s="172" t="e">
        <f>#REF!</f>
        <v>#REF!</v>
      </c>
      <c r="N33" s="175" t="e">
        <f>#REF!</f>
        <v>#REF!</v>
      </c>
      <c r="O33" s="176" t="e">
        <f>#REF!</f>
        <v>#REF!</v>
      </c>
      <c r="P33" s="176" t="e">
        <f>#REF!</f>
        <v>#REF!</v>
      </c>
      <c r="Q33" s="173"/>
      <c r="R33" s="172" t="e">
        <f>#REF!</f>
        <v>#REF!</v>
      </c>
      <c r="S33" s="172" t="e">
        <f>#REF!</f>
        <v>#REF!</v>
      </c>
      <c r="T33" s="175" t="e">
        <f>#REF!</f>
        <v>#REF!</v>
      </c>
      <c r="U33" s="176" t="e">
        <f>#REF!</f>
        <v>#REF!</v>
      </c>
      <c r="V33" s="176" t="e">
        <f>#REF!</f>
        <v>#REF!</v>
      </c>
      <c r="W33" s="173"/>
      <c r="X33" s="176" t="e">
        <f>#REF!</f>
        <v>#REF!</v>
      </c>
      <c r="Y33" s="176" t="e">
        <f>#REF!</f>
        <v>#REF!</v>
      </c>
      <c r="Z33" s="177" t="e">
        <f>#REF!</f>
        <v>#REF!</v>
      </c>
      <c r="AA33" s="5"/>
    </row>
    <row r="34" spans="1:27" s="89" customFormat="1" ht="14.25" hidden="1" outlineLevel="1" x14ac:dyDescent="0.2">
      <c r="A34" s="140" t="e">
        <f>#REF!</f>
        <v>#REF!</v>
      </c>
      <c r="B34" s="141" t="str">
        <f>Codierung!$I$76</f>
        <v>Mehligkochende</v>
      </c>
      <c r="C34" s="141"/>
      <c r="D34" s="5" t="str">
        <f>Codierung!$I$119</f>
        <v>CHF/kg</v>
      </c>
      <c r="E34" s="60" t="e">
        <f>#REF!</f>
        <v>#REF!</v>
      </c>
      <c r="F34" s="172" t="e">
        <f>#REF!</f>
        <v>#REF!</v>
      </c>
      <c r="G34" s="172" t="e">
        <f>#REF!</f>
        <v>#REF!</v>
      </c>
      <c r="H34" s="175" t="e">
        <f>#REF!</f>
        <v>#REF!</v>
      </c>
      <c r="I34" s="176" t="e">
        <f>#REF!</f>
        <v>#REF!</v>
      </c>
      <c r="J34" s="176" t="e">
        <f>#REF!</f>
        <v>#REF!</v>
      </c>
      <c r="K34" s="172"/>
      <c r="L34" s="172" t="e">
        <f>#REF!</f>
        <v>#REF!</v>
      </c>
      <c r="M34" s="172" t="e">
        <f>#REF!</f>
        <v>#REF!</v>
      </c>
      <c r="N34" s="175" t="e">
        <f>#REF!</f>
        <v>#REF!</v>
      </c>
      <c r="O34" s="176" t="e">
        <f>#REF!</f>
        <v>#REF!</v>
      </c>
      <c r="P34" s="176" t="e">
        <f>#REF!</f>
        <v>#REF!</v>
      </c>
      <c r="Q34" s="173"/>
      <c r="R34" s="172" t="e">
        <f>#REF!</f>
        <v>#REF!</v>
      </c>
      <c r="S34" s="172" t="e">
        <f>#REF!</f>
        <v>#REF!</v>
      </c>
      <c r="T34" s="175" t="e">
        <f>#REF!</f>
        <v>#REF!</v>
      </c>
      <c r="U34" s="176" t="e">
        <f>#REF!</f>
        <v>#REF!</v>
      </c>
      <c r="V34" s="176" t="e">
        <f>#REF!</f>
        <v>#REF!</v>
      </c>
      <c r="W34" s="173"/>
      <c r="X34" s="176" t="e">
        <f>#REF!</f>
        <v>#REF!</v>
      </c>
      <c r="Y34" s="176" t="e">
        <f>#REF!</f>
        <v>#REF!</v>
      </c>
      <c r="Z34" s="177" t="e">
        <f>#REF!</f>
        <v>#REF!</v>
      </c>
      <c r="AA34" s="5"/>
    </row>
    <row r="35" spans="1:27" s="97" customFormat="1" collapsed="1" x14ac:dyDescent="0.2">
      <c r="A35" s="139" t="str">
        <f>Codierung!$I$80</f>
        <v>Früchte</v>
      </c>
      <c r="B35" s="139"/>
      <c r="C35" s="139"/>
      <c r="D35" s="80" t="str">
        <f>Codierung!$I$116</f>
        <v>CHF</v>
      </c>
      <c r="E35" s="81"/>
      <c r="F35" s="169" t="e">
        <f>#REF!</f>
        <v>#REF!</v>
      </c>
      <c r="G35" s="169" t="e">
        <f>#REF!</f>
        <v>#REF!</v>
      </c>
      <c r="H35" s="170" t="e">
        <f>#REF!</f>
        <v>#REF!</v>
      </c>
      <c r="I35" s="171" t="e">
        <f>#REF!</f>
        <v>#REF!</v>
      </c>
      <c r="J35" s="171" t="e">
        <f>#REF!</f>
        <v>#REF!</v>
      </c>
      <c r="K35" s="172"/>
      <c r="L35" s="169" t="e">
        <f>#REF!</f>
        <v>#REF!</v>
      </c>
      <c r="M35" s="169" t="e">
        <f>#REF!</f>
        <v>#REF!</v>
      </c>
      <c r="N35" s="170" t="e">
        <f>#REF!</f>
        <v>#REF!</v>
      </c>
      <c r="O35" s="171" t="e">
        <f>#REF!</f>
        <v>#REF!</v>
      </c>
      <c r="P35" s="171" t="e">
        <f>#REF!</f>
        <v>#REF!</v>
      </c>
      <c r="Q35" s="173"/>
      <c r="R35" s="169" t="e">
        <f>#REF!</f>
        <v>#REF!</v>
      </c>
      <c r="S35" s="169" t="e">
        <f>#REF!</f>
        <v>#REF!</v>
      </c>
      <c r="T35" s="170" t="e">
        <f>#REF!</f>
        <v>#REF!</v>
      </c>
      <c r="U35" s="171" t="e">
        <f>#REF!</f>
        <v>#REF!</v>
      </c>
      <c r="V35" s="171" t="e">
        <f>#REF!</f>
        <v>#REF!</v>
      </c>
      <c r="W35" s="173"/>
      <c r="X35" s="171" t="e">
        <f>#REF!</f>
        <v>#REF!</v>
      </c>
      <c r="Y35" s="171" t="e">
        <f>#REF!</f>
        <v>#REF!</v>
      </c>
      <c r="Z35" s="174" t="e">
        <f>#REF!</f>
        <v>#REF!</v>
      </c>
      <c r="AA35" s="96"/>
    </row>
    <row r="36" spans="1:27" s="89" customFormat="1" ht="14.25" hidden="1" outlineLevel="1" x14ac:dyDescent="0.2">
      <c r="A36" s="140" t="e">
        <f>#REF!</f>
        <v>#REF!</v>
      </c>
      <c r="B36" s="141" t="str">
        <f>Codierung!$I$81</f>
        <v>Äpfel, Gala, Klasse I</v>
      </c>
      <c r="C36" s="141"/>
      <c r="D36" s="4" t="str">
        <f>Codierung!$I$119</f>
        <v>CHF/kg</v>
      </c>
      <c r="E36" s="59" t="e">
        <f>#REF!</f>
        <v>#REF!</v>
      </c>
      <c r="F36" s="172" t="e">
        <f>#REF!</f>
        <v>#REF!</v>
      </c>
      <c r="G36" s="172" t="e">
        <f>#REF!</f>
        <v>#REF!</v>
      </c>
      <c r="H36" s="175" t="e">
        <f>#REF!</f>
        <v>#REF!</v>
      </c>
      <c r="I36" s="176" t="e">
        <f>#REF!</f>
        <v>#REF!</v>
      </c>
      <c r="J36" s="176" t="e">
        <f>#REF!</f>
        <v>#REF!</v>
      </c>
      <c r="K36" s="172"/>
      <c r="L36" s="172" t="e">
        <f>#REF!</f>
        <v>#REF!</v>
      </c>
      <c r="M36" s="172" t="e">
        <f>#REF!</f>
        <v>#REF!</v>
      </c>
      <c r="N36" s="175" t="e">
        <f>#REF!</f>
        <v>#REF!</v>
      </c>
      <c r="O36" s="176" t="e">
        <f>#REF!</f>
        <v>#REF!</v>
      </c>
      <c r="P36" s="176" t="e">
        <f>#REF!</f>
        <v>#REF!</v>
      </c>
      <c r="Q36" s="173"/>
      <c r="R36" s="172" t="e">
        <f>#REF!</f>
        <v>#REF!</v>
      </c>
      <c r="S36" s="172" t="e">
        <f>#REF!</f>
        <v>#REF!</v>
      </c>
      <c r="T36" s="175" t="e">
        <f>#REF!</f>
        <v>#REF!</v>
      </c>
      <c r="U36" s="176" t="e">
        <f>#REF!</f>
        <v>#REF!</v>
      </c>
      <c r="V36" s="176" t="e">
        <f>#REF!</f>
        <v>#REF!</v>
      </c>
      <c r="W36" s="173"/>
      <c r="X36" s="176" t="e">
        <f>#REF!</f>
        <v>#REF!</v>
      </c>
      <c r="Y36" s="176" t="e">
        <f>#REF!</f>
        <v>#REF!</v>
      </c>
      <c r="Z36" s="177" t="e">
        <f>#REF!</f>
        <v>#REF!</v>
      </c>
      <c r="AA36" s="5"/>
    </row>
    <row r="37" spans="1:27" s="89" customFormat="1" ht="14.25" hidden="1" outlineLevel="1" x14ac:dyDescent="0.2">
      <c r="A37" s="140" t="e">
        <f>#REF!</f>
        <v>#REF!</v>
      </c>
      <c r="B37" s="141" t="str">
        <f>Codierung!$I$82</f>
        <v>Bananen</v>
      </c>
      <c r="C37" s="141"/>
      <c r="D37" s="5" t="str">
        <f>Codierung!$I$119</f>
        <v>CHF/kg</v>
      </c>
      <c r="E37" s="60" t="e">
        <f>#REF!</f>
        <v>#REF!</v>
      </c>
      <c r="F37" s="172" t="e">
        <f>#REF!</f>
        <v>#REF!</v>
      </c>
      <c r="G37" s="172" t="e">
        <f>#REF!</f>
        <v>#REF!</v>
      </c>
      <c r="H37" s="175" t="e">
        <f>#REF!</f>
        <v>#REF!</v>
      </c>
      <c r="I37" s="176" t="e">
        <f>#REF!</f>
        <v>#REF!</v>
      </c>
      <c r="J37" s="176" t="e">
        <f>#REF!</f>
        <v>#REF!</v>
      </c>
      <c r="K37" s="172"/>
      <c r="L37" s="172" t="e">
        <f>#REF!</f>
        <v>#REF!</v>
      </c>
      <c r="M37" s="172" t="e">
        <f>#REF!</f>
        <v>#REF!</v>
      </c>
      <c r="N37" s="175" t="e">
        <f>#REF!</f>
        <v>#REF!</v>
      </c>
      <c r="O37" s="176" t="e">
        <f>#REF!</f>
        <v>#REF!</v>
      </c>
      <c r="P37" s="176" t="e">
        <f>#REF!</f>
        <v>#REF!</v>
      </c>
      <c r="Q37" s="173"/>
      <c r="R37" s="172" t="e">
        <f>#REF!</f>
        <v>#REF!</v>
      </c>
      <c r="S37" s="172" t="e">
        <f>#REF!</f>
        <v>#REF!</v>
      </c>
      <c r="T37" s="175" t="e">
        <f>#REF!</f>
        <v>#REF!</v>
      </c>
      <c r="U37" s="176" t="e">
        <f>#REF!</f>
        <v>#REF!</v>
      </c>
      <c r="V37" s="176" t="e">
        <f>#REF!</f>
        <v>#REF!</v>
      </c>
      <c r="W37" s="173"/>
      <c r="X37" s="176" t="e">
        <f>#REF!</f>
        <v>#REF!</v>
      </c>
      <c r="Y37" s="176" t="e">
        <f>#REF!</f>
        <v>#REF!</v>
      </c>
      <c r="Z37" s="177" t="e">
        <f>#REF!</f>
        <v>#REF!</v>
      </c>
      <c r="AA37" s="5"/>
    </row>
    <row r="38" spans="1:27" s="89" customFormat="1" ht="14.25" hidden="1" outlineLevel="1" x14ac:dyDescent="0.2">
      <c r="A38" s="140" t="e">
        <f>#REF!</f>
        <v>#REF!</v>
      </c>
      <c r="B38" s="141" t="str">
        <f>Codierung!$I$83</f>
        <v>Orangen</v>
      </c>
      <c r="C38" s="141"/>
      <c r="D38" s="5" t="str">
        <f>Codierung!$I$119</f>
        <v>CHF/kg</v>
      </c>
      <c r="E38" s="60" t="e">
        <f>#REF!</f>
        <v>#REF!</v>
      </c>
      <c r="F38" s="172" t="e">
        <f>#REF!</f>
        <v>#REF!</v>
      </c>
      <c r="G38" s="172" t="e">
        <f>#REF!</f>
        <v>#REF!</v>
      </c>
      <c r="H38" s="175" t="e">
        <f>#REF!</f>
        <v>#REF!</v>
      </c>
      <c r="I38" s="176" t="e">
        <f>#REF!</f>
        <v>#REF!</v>
      </c>
      <c r="J38" s="176" t="e">
        <f>#REF!</f>
        <v>#REF!</v>
      </c>
      <c r="K38" s="172"/>
      <c r="L38" s="172" t="e">
        <f>#REF!</f>
        <v>#REF!</v>
      </c>
      <c r="M38" s="172" t="e">
        <f>#REF!</f>
        <v>#REF!</v>
      </c>
      <c r="N38" s="175" t="e">
        <f>#REF!</f>
        <v>#REF!</v>
      </c>
      <c r="O38" s="176" t="e">
        <f>#REF!</f>
        <v>#REF!</v>
      </c>
      <c r="P38" s="176" t="e">
        <f>#REF!</f>
        <v>#REF!</v>
      </c>
      <c r="Q38" s="173"/>
      <c r="R38" s="172" t="e">
        <f>#REF!</f>
        <v>#REF!</v>
      </c>
      <c r="S38" s="172" t="e">
        <f>#REF!</f>
        <v>#REF!</v>
      </c>
      <c r="T38" s="175" t="e">
        <f>#REF!</f>
        <v>#REF!</v>
      </c>
      <c r="U38" s="176" t="e">
        <f>#REF!</f>
        <v>#REF!</v>
      </c>
      <c r="V38" s="176" t="e">
        <f>#REF!</f>
        <v>#REF!</v>
      </c>
      <c r="W38" s="173"/>
      <c r="X38" s="176" t="e">
        <f>#REF!</f>
        <v>#REF!</v>
      </c>
      <c r="Y38" s="176" t="e">
        <f>#REF!</f>
        <v>#REF!</v>
      </c>
      <c r="Z38" s="177" t="e">
        <f>#REF!</f>
        <v>#REF!</v>
      </c>
      <c r="AA38" s="5"/>
    </row>
    <row r="39" spans="1:27" s="89" customFormat="1" ht="14.25" hidden="1" outlineLevel="1" x14ac:dyDescent="0.2">
      <c r="A39" s="140" t="e">
        <f>#REF!</f>
        <v>#REF!</v>
      </c>
      <c r="B39" s="141" t="str">
        <f>Codierung!$I$84</f>
        <v>Kiwi</v>
      </c>
      <c r="C39" s="141"/>
      <c r="D39" s="5" t="str">
        <f>Codierung!$I$123</f>
        <v>CHF/Stück</v>
      </c>
      <c r="E39" s="60" t="e">
        <f>#REF!</f>
        <v>#REF!</v>
      </c>
      <c r="F39" s="172" t="e">
        <f>#REF!</f>
        <v>#REF!</v>
      </c>
      <c r="G39" s="172" t="e">
        <f>#REF!</f>
        <v>#REF!</v>
      </c>
      <c r="H39" s="175" t="e">
        <f>#REF!</f>
        <v>#REF!</v>
      </c>
      <c r="I39" s="176" t="e">
        <f>#REF!</f>
        <v>#REF!</v>
      </c>
      <c r="J39" s="176" t="e">
        <f>#REF!</f>
        <v>#REF!</v>
      </c>
      <c r="K39" s="172"/>
      <c r="L39" s="172" t="e">
        <f>#REF!</f>
        <v>#REF!</v>
      </c>
      <c r="M39" s="172" t="e">
        <f>#REF!</f>
        <v>#REF!</v>
      </c>
      <c r="N39" s="175" t="e">
        <f>#REF!</f>
        <v>#REF!</v>
      </c>
      <c r="O39" s="176" t="e">
        <f>#REF!</f>
        <v>#REF!</v>
      </c>
      <c r="P39" s="176" t="e">
        <f>#REF!</f>
        <v>#REF!</v>
      </c>
      <c r="Q39" s="173"/>
      <c r="R39" s="172" t="e">
        <f>#REF!</f>
        <v>#REF!</v>
      </c>
      <c r="S39" s="172" t="e">
        <f>#REF!</f>
        <v>#REF!</v>
      </c>
      <c r="T39" s="175" t="e">
        <f>#REF!</f>
        <v>#REF!</v>
      </c>
      <c r="U39" s="176" t="e">
        <f>#REF!</f>
        <v>#REF!</v>
      </c>
      <c r="V39" s="176" t="e">
        <f>#REF!</f>
        <v>#REF!</v>
      </c>
      <c r="W39" s="173"/>
      <c r="X39" s="176" t="e">
        <f>#REF!</f>
        <v>#REF!</v>
      </c>
      <c r="Y39" s="176" t="e">
        <f>#REF!</f>
        <v>#REF!</v>
      </c>
      <c r="Z39" s="177" t="e">
        <f>#REF!</f>
        <v>#REF!</v>
      </c>
      <c r="AA39" s="5"/>
    </row>
    <row r="40" spans="1:27" s="97" customFormat="1" collapsed="1" x14ac:dyDescent="0.2">
      <c r="A40" s="139" t="str">
        <f>Codierung!$I$85</f>
        <v>Gemüse</v>
      </c>
      <c r="B40" s="139"/>
      <c r="C40" s="139"/>
      <c r="D40" s="82" t="str">
        <f>Codierung!$I$116</f>
        <v>CHF</v>
      </c>
      <c r="E40" s="83"/>
      <c r="F40" s="178" t="e">
        <f>#REF!</f>
        <v>#REF!</v>
      </c>
      <c r="G40" s="178" t="e">
        <f>#REF!</f>
        <v>#REF!</v>
      </c>
      <c r="H40" s="179" t="e">
        <f>#REF!</f>
        <v>#REF!</v>
      </c>
      <c r="I40" s="180" t="e">
        <f>#REF!</f>
        <v>#REF!</v>
      </c>
      <c r="J40" s="180" t="e">
        <f>#REF!</f>
        <v>#REF!</v>
      </c>
      <c r="K40" s="172"/>
      <c r="L40" s="178" t="e">
        <f>#REF!</f>
        <v>#REF!</v>
      </c>
      <c r="M40" s="178" t="e">
        <f>#REF!</f>
        <v>#REF!</v>
      </c>
      <c r="N40" s="179" t="e">
        <f>#REF!</f>
        <v>#REF!</v>
      </c>
      <c r="O40" s="180" t="e">
        <f>#REF!</f>
        <v>#REF!</v>
      </c>
      <c r="P40" s="180" t="e">
        <f>#REF!</f>
        <v>#REF!</v>
      </c>
      <c r="Q40" s="173"/>
      <c r="R40" s="178" t="e">
        <f>#REF!</f>
        <v>#REF!</v>
      </c>
      <c r="S40" s="178" t="e">
        <f>#REF!</f>
        <v>#REF!</v>
      </c>
      <c r="T40" s="179" t="e">
        <f>#REF!</f>
        <v>#REF!</v>
      </c>
      <c r="U40" s="180" t="e">
        <f>#REF!</f>
        <v>#REF!</v>
      </c>
      <c r="V40" s="180" t="e">
        <f>#REF!</f>
        <v>#REF!</v>
      </c>
      <c r="W40" s="173"/>
      <c r="X40" s="180" t="e">
        <f>#REF!</f>
        <v>#REF!</v>
      </c>
      <c r="Y40" s="180" t="e">
        <f>#REF!</f>
        <v>#REF!</v>
      </c>
      <c r="Z40" s="181" t="e">
        <f>#REF!</f>
        <v>#REF!</v>
      </c>
      <c r="AA40" s="96"/>
    </row>
    <row r="41" spans="1:27" s="89" customFormat="1" ht="14.25" hidden="1" outlineLevel="1" x14ac:dyDescent="0.2">
      <c r="A41" s="140" t="e">
        <f>#REF!</f>
        <v>#REF!</v>
      </c>
      <c r="B41" s="141" t="str">
        <f>Codierung!$I$86</f>
        <v>Karotten</v>
      </c>
      <c r="C41" s="141"/>
      <c r="D41" s="4" t="str">
        <f>Codierung!$I$119</f>
        <v>CHF/kg</v>
      </c>
      <c r="E41" s="59" t="e">
        <f>#REF!</f>
        <v>#REF!</v>
      </c>
      <c r="F41" s="172" t="e">
        <f>#REF!</f>
        <v>#REF!</v>
      </c>
      <c r="G41" s="172" t="e">
        <f>#REF!</f>
        <v>#REF!</v>
      </c>
      <c r="H41" s="175" t="e">
        <f>#REF!</f>
        <v>#REF!</v>
      </c>
      <c r="I41" s="176" t="e">
        <f>#REF!</f>
        <v>#REF!</v>
      </c>
      <c r="J41" s="176" t="e">
        <f>#REF!</f>
        <v>#REF!</v>
      </c>
      <c r="K41" s="172"/>
      <c r="L41" s="172" t="e">
        <f>#REF!</f>
        <v>#REF!</v>
      </c>
      <c r="M41" s="172" t="e">
        <f>#REF!</f>
        <v>#REF!</v>
      </c>
      <c r="N41" s="175" t="e">
        <f>#REF!</f>
        <v>#REF!</v>
      </c>
      <c r="O41" s="176" t="e">
        <f>#REF!</f>
        <v>#REF!</v>
      </c>
      <c r="P41" s="176" t="e">
        <f>#REF!</f>
        <v>#REF!</v>
      </c>
      <c r="Q41" s="173"/>
      <c r="R41" s="172" t="e">
        <f>#REF!</f>
        <v>#REF!</v>
      </c>
      <c r="S41" s="172" t="e">
        <f>#REF!</f>
        <v>#REF!</v>
      </c>
      <c r="T41" s="175" t="e">
        <f>#REF!</f>
        <v>#REF!</v>
      </c>
      <c r="U41" s="176" t="e">
        <f>#REF!</f>
        <v>#REF!</v>
      </c>
      <c r="V41" s="176" t="e">
        <f>#REF!</f>
        <v>#REF!</v>
      </c>
      <c r="W41" s="173"/>
      <c r="X41" s="176" t="e">
        <f>#REF!</f>
        <v>#REF!</v>
      </c>
      <c r="Y41" s="176" t="e">
        <f>#REF!</f>
        <v>#REF!</v>
      </c>
      <c r="Z41" s="177" t="e">
        <f>#REF!</f>
        <v>#REF!</v>
      </c>
      <c r="AA41" s="5"/>
    </row>
    <row r="42" spans="1:27" s="89" customFormat="1" ht="14.25" hidden="1" outlineLevel="1" x14ac:dyDescent="0.2">
      <c r="A42" s="140" t="e">
        <f>#REF!</f>
        <v>#REF!</v>
      </c>
      <c r="B42" s="141" t="str">
        <f>Codierung!$I$88</f>
        <v>Tomaten Rispe</v>
      </c>
      <c r="C42" s="141"/>
      <c r="D42" s="5" t="str">
        <f>Codierung!$I$119</f>
        <v>CHF/kg</v>
      </c>
      <c r="E42" s="60" t="e">
        <f>#REF!</f>
        <v>#REF!</v>
      </c>
      <c r="F42" s="172" t="e">
        <f>#REF!</f>
        <v>#REF!</v>
      </c>
      <c r="G42" s="172" t="e">
        <f>#REF!</f>
        <v>#REF!</v>
      </c>
      <c r="H42" s="175" t="e">
        <f>#REF!</f>
        <v>#REF!</v>
      </c>
      <c r="I42" s="176" t="e">
        <f>#REF!</f>
        <v>#REF!</v>
      </c>
      <c r="J42" s="176" t="e">
        <f>#REF!</f>
        <v>#REF!</v>
      </c>
      <c r="K42" s="172"/>
      <c r="L42" s="172" t="e">
        <f>#REF!</f>
        <v>#REF!</v>
      </c>
      <c r="M42" s="172" t="e">
        <f>#REF!</f>
        <v>#REF!</v>
      </c>
      <c r="N42" s="175" t="e">
        <f>#REF!</f>
        <v>#REF!</v>
      </c>
      <c r="O42" s="176" t="e">
        <f>#REF!</f>
        <v>#REF!</v>
      </c>
      <c r="P42" s="176" t="e">
        <f>#REF!</f>
        <v>#REF!</v>
      </c>
      <c r="Q42" s="173"/>
      <c r="R42" s="172" t="e">
        <f>#REF!</f>
        <v>#REF!</v>
      </c>
      <c r="S42" s="172" t="e">
        <f>#REF!</f>
        <v>#REF!</v>
      </c>
      <c r="T42" s="175" t="e">
        <f>#REF!</f>
        <v>#REF!</v>
      </c>
      <c r="U42" s="176" t="e">
        <f>#REF!</f>
        <v>#REF!</v>
      </c>
      <c r="V42" s="176" t="e">
        <f>#REF!</f>
        <v>#REF!</v>
      </c>
      <c r="W42" s="173"/>
      <c r="X42" s="176" t="e">
        <f>#REF!</f>
        <v>#REF!</v>
      </c>
      <c r="Y42" s="176" t="e">
        <f>#REF!</f>
        <v>#REF!</v>
      </c>
      <c r="Z42" s="177" t="e">
        <f>#REF!</f>
        <v>#REF!</v>
      </c>
      <c r="AA42" s="5"/>
    </row>
    <row r="43" spans="1:27" s="89" customFormat="1" ht="14.25" hidden="1" outlineLevel="1" x14ac:dyDescent="0.2">
      <c r="A43" s="140" t="e">
        <f>#REF!</f>
        <v>#REF!</v>
      </c>
      <c r="B43" s="141" t="str">
        <f>Codierung!$I$89</f>
        <v>Salatgurke</v>
      </c>
      <c r="C43" s="141"/>
      <c r="D43" s="5" t="str">
        <f>Codierung!$I$123</f>
        <v>CHF/Stück</v>
      </c>
      <c r="E43" s="60" t="e">
        <f>#REF!</f>
        <v>#REF!</v>
      </c>
      <c r="F43" s="172" t="e">
        <f>#REF!</f>
        <v>#REF!</v>
      </c>
      <c r="G43" s="172" t="e">
        <f>#REF!</f>
        <v>#REF!</v>
      </c>
      <c r="H43" s="175" t="e">
        <f>#REF!</f>
        <v>#REF!</v>
      </c>
      <c r="I43" s="176" t="e">
        <f>#REF!</f>
        <v>#REF!</v>
      </c>
      <c r="J43" s="176" t="e">
        <f>#REF!</f>
        <v>#REF!</v>
      </c>
      <c r="K43" s="172"/>
      <c r="L43" s="172" t="e">
        <f>#REF!</f>
        <v>#REF!</v>
      </c>
      <c r="M43" s="172" t="e">
        <f>#REF!</f>
        <v>#REF!</v>
      </c>
      <c r="N43" s="175" t="e">
        <f>#REF!</f>
        <v>#REF!</v>
      </c>
      <c r="O43" s="176" t="e">
        <f>#REF!</f>
        <v>#REF!</v>
      </c>
      <c r="P43" s="176" t="e">
        <f>#REF!</f>
        <v>#REF!</v>
      </c>
      <c r="Q43" s="173"/>
      <c r="R43" s="172" t="e">
        <f>#REF!</f>
        <v>#REF!</v>
      </c>
      <c r="S43" s="172" t="e">
        <f>#REF!</f>
        <v>#REF!</v>
      </c>
      <c r="T43" s="175" t="e">
        <f>#REF!</f>
        <v>#REF!</v>
      </c>
      <c r="U43" s="176" t="e">
        <f>#REF!</f>
        <v>#REF!</v>
      </c>
      <c r="V43" s="176" t="e">
        <f>#REF!</f>
        <v>#REF!</v>
      </c>
      <c r="W43" s="173"/>
      <c r="X43" s="176" t="e">
        <f>#REF!</f>
        <v>#REF!</v>
      </c>
      <c r="Y43" s="176" t="e">
        <f>#REF!</f>
        <v>#REF!</v>
      </c>
      <c r="Z43" s="177" t="e">
        <f>#REF!</f>
        <v>#REF!</v>
      </c>
      <c r="AA43" s="5"/>
    </row>
    <row r="44" spans="1:27" s="89" customFormat="1" ht="14.25" hidden="1" outlineLevel="1" x14ac:dyDescent="0.2">
      <c r="A44" s="140" t="e">
        <f>#REF!</f>
        <v>#REF!</v>
      </c>
      <c r="B44" s="141" t="str">
        <f>Codierung!$I$90</f>
        <v>Zucchetti</v>
      </c>
      <c r="C44" s="141"/>
      <c r="D44" s="5" t="str">
        <f>Codierung!$I$119</f>
        <v>CHF/kg</v>
      </c>
      <c r="E44" s="60" t="e">
        <f>#REF!</f>
        <v>#REF!</v>
      </c>
      <c r="F44" s="172" t="e">
        <f>#REF!</f>
        <v>#REF!</v>
      </c>
      <c r="G44" s="172" t="e">
        <f>#REF!</f>
        <v>#REF!</v>
      </c>
      <c r="H44" s="175" t="e">
        <f>#REF!</f>
        <v>#REF!</v>
      </c>
      <c r="I44" s="176" t="e">
        <f>#REF!</f>
        <v>#REF!</v>
      </c>
      <c r="J44" s="176" t="e">
        <f>#REF!</f>
        <v>#REF!</v>
      </c>
      <c r="K44" s="172"/>
      <c r="L44" s="172" t="e">
        <f>#REF!</f>
        <v>#REF!</v>
      </c>
      <c r="M44" s="172" t="e">
        <f>#REF!</f>
        <v>#REF!</v>
      </c>
      <c r="N44" s="175" t="e">
        <f>#REF!</f>
        <v>#REF!</v>
      </c>
      <c r="O44" s="176" t="e">
        <f>#REF!</f>
        <v>#REF!</v>
      </c>
      <c r="P44" s="176" t="e">
        <f>#REF!</f>
        <v>#REF!</v>
      </c>
      <c r="Q44" s="173"/>
      <c r="R44" s="172" t="e">
        <f>#REF!</f>
        <v>#REF!</v>
      </c>
      <c r="S44" s="172" t="e">
        <f>#REF!</f>
        <v>#REF!</v>
      </c>
      <c r="T44" s="175" t="e">
        <f>#REF!</f>
        <v>#REF!</v>
      </c>
      <c r="U44" s="176" t="e">
        <f>#REF!</f>
        <v>#REF!</v>
      </c>
      <c r="V44" s="176" t="e">
        <f>#REF!</f>
        <v>#REF!</v>
      </c>
      <c r="W44" s="173"/>
      <c r="X44" s="176" t="e">
        <f>#REF!</f>
        <v>#REF!</v>
      </c>
      <c r="Y44" s="176" t="e">
        <f>#REF!</f>
        <v>#REF!</v>
      </c>
      <c r="Z44" s="177" t="e">
        <f>#REF!</f>
        <v>#REF!</v>
      </c>
      <c r="AA44" s="5"/>
    </row>
    <row r="45" spans="1:27" s="89" customFormat="1" ht="14.25" hidden="1" outlineLevel="1" x14ac:dyDescent="0.2">
      <c r="A45" s="140" t="e">
        <f>#REF!</f>
        <v>#REF!</v>
      </c>
      <c r="B45" s="141" t="str">
        <f>Codierung!$I$91</f>
        <v>Eisbergsalat</v>
      </c>
      <c r="C45" s="141"/>
      <c r="D45" s="5" t="str">
        <f>Codierung!$I$119</f>
        <v>CHF/kg</v>
      </c>
      <c r="E45" s="60" t="e">
        <f>#REF!</f>
        <v>#REF!</v>
      </c>
      <c r="F45" s="172" t="e">
        <f>#REF!</f>
        <v>#REF!</v>
      </c>
      <c r="G45" s="172" t="e">
        <f>#REF!</f>
        <v>#REF!</v>
      </c>
      <c r="H45" s="175" t="e">
        <f>#REF!</f>
        <v>#REF!</v>
      </c>
      <c r="I45" s="176" t="e">
        <f>#REF!</f>
        <v>#REF!</v>
      </c>
      <c r="J45" s="176" t="e">
        <f>#REF!</f>
        <v>#REF!</v>
      </c>
      <c r="K45" s="172"/>
      <c r="L45" s="172" t="e">
        <f>#REF!</f>
        <v>#REF!</v>
      </c>
      <c r="M45" s="172" t="e">
        <f>#REF!</f>
        <v>#REF!</v>
      </c>
      <c r="N45" s="175" t="e">
        <f>#REF!</f>
        <v>#REF!</v>
      </c>
      <c r="O45" s="176" t="e">
        <f>#REF!</f>
        <v>#REF!</v>
      </c>
      <c r="P45" s="176" t="e">
        <f>#REF!</f>
        <v>#REF!</v>
      </c>
      <c r="Q45" s="173"/>
      <c r="R45" s="172" t="e">
        <f>#REF!</f>
        <v>#REF!</v>
      </c>
      <c r="S45" s="172" t="e">
        <f>#REF!</f>
        <v>#REF!</v>
      </c>
      <c r="T45" s="175" t="e">
        <f>#REF!</f>
        <v>#REF!</v>
      </c>
      <c r="U45" s="176" t="e">
        <f>#REF!</f>
        <v>#REF!</v>
      </c>
      <c r="V45" s="176" t="e">
        <f>#REF!</f>
        <v>#REF!</v>
      </c>
      <c r="W45" s="173"/>
      <c r="X45" s="176" t="e">
        <f>#REF!</f>
        <v>#REF!</v>
      </c>
      <c r="Y45" s="176" t="e">
        <f>#REF!</f>
        <v>#REF!</v>
      </c>
      <c r="Z45" s="177" t="e">
        <f>#REF!</f>
        <v>#REF!</v>
      </c>
      <c r="AA45" s="5"/>
    </row>
    <row r="46" spans="1:27" s="89" customFormat="1" ht="14.25" hidden="1" outlineLevel="1" x14ac:dyDescent="0.2">
      <c r="A46" s="140" t="e">
        <f>#REF!</f>
        <v>#REF!</v>
      </c>
      <c r="B46" s="141" t="str">
        <f>Codierung!$I$92</f>
        <v>Zwiebeln (gelb)</v>
      </c>
      <c r="C46" s="141"/>
      <c r="D46" s="5" t="str">
        <f>Codierung!$I$119</f>
        <v>CHF/kg</v>
      </c>
      <c r="E46" s="60" t="e">
        <f>#REF!</f>
        <v>#REF!</v>
      </c>
      <c r="F46" s="172" t="e">
        <f>#REF!</f>
        <v>#REF!</v>
      </c>
      <c r="G46" s="172" t="e">
        <f>#REF!</f>
        <v>#REF!</v>
      </c>
      <c r="H46" s="175" t="e">
        <f>#REF!</f>
        <v>#REF!</v>
      </c>
      <c r="I46" s="176" t="e">
        <f>#REF!</f>
        <v>#REF!</v>
      </c>
      <c r="J46" s="176" t="e">
        <f>#REF!</f>
        <v>#REF!</v>
      </c>
      <c r="K46" s="172"/>
      <c r="L46" s="172" t="e">
        <f>#REF!</f>
        <v>#REF!</v>
      </c>
      <c r="M46" s="172" t="e">
        <f>#REF!</f>
        <v>#REF!</v>
      </c>
      <c r="N46" s="175" t="e">
        <f>#REF!</f>
        <v>#REF!</v>
      </c>
      <c r="O46" s="176" t="e">
        <f>#REF!</f>
        <v>#REF!</v>
      </c>
      <c r="P46" s="176" t="e">
        <f>#REF!</f>
        <v>#REF!</v>
      </c>
      <c r="Q46" s="173"/>
      <c r="R46" s="172" t="e">
        <f>#REF!</f>
        <v>#REF!</v>
      </c>
      <c r="S46" s="172" t="e">
        <f>#REF!</f>
        <v>#REF!</v>
      </c>
      <c r="T46" s="175" t="e">
        <f>#REF!</f>
        <v>#REF!</v>
      </c>
      <c r="U46" s="176" t="e">
        <f>#REF!</f>
        <v>#REF!</v>
      </c>
      <c r="V46" s="176" t="e">
        <f>#REF!</f>
        <v>#REF!</v>
      </c>
      <c r="W46" s="173"/>
      <c r="X46" s="176" t="e">
        <f>#REF!</f>
        <v>#REF!</v>
      </c>
      <c r="Y46" s="176" t="e">
        <f>#REF!</f>
        <v>#REF!</v>
      </c>
      <c r="Z46" s="177" t="e">
        <f>#REF!</f>
        <v>#REF!</v>
      </c>
      <c r="AA46" s="5"/>
    </row>
    <row r="47" spans="1:27" s="89" customFormat="1" ht="14.25" hidden="1" outlineLevel="1" x14ac:dyDescent="0.2">
      <c r="A47" s="140" t="e">
        <f>#REF!</f>
        <v>#REF!</v>
      </c>
      <c r="B47" s="141" t="str">
        <f>Codierung!$I$93</f>
        <v>Blumenkohl</v>
      </c>
      <c r="C47" s="141"/>
      <c r="D47" s="5" t="str">
        <f>Codierung!$I$119</f>
        <v>CHF/kg</v>
      </c>
      <c r="E47" s="60" t="e">
        <f>#REF!</f>
        <v>#REF!</v>
      </c>
      <c r="F47" s="172" t="e">
        <f>#REF!</f>
        <v>#REF!</v>
      </c>
      <c r="G47" s="172" t="e">
        <f>#REF!</f>
        <v>#REF!</v>
      </c>
      <c r="H47" s="175" t="e">
        <f>#REF!</f>
        <v>#REF!</v>
      </c>
      <c r="I47" s="176" t="e">
        <f>#REF!</f>
        <v>#REF!</v>
      </c>
      <c r="J47" s="176" t="e">
        <f>#REF!</f>
        <v>#REF!</v>
      </c>
      <c r="K47" s="172"/>
      <c r="L47" s="172" t="e">
        <f>#REF!</f>
        <v>#REF!</v>
      </c>
      <c r="M47" s="172" t="e">
        <f>#REF!</f>
        <v>#REF!</v>
      </c>
      <c r="N47" s="175" t="e">
        <f>#REF!</f>
        <v>#REF!</v>
      </c>
      <c r="O47" s="176" t="e">
        <f>#REF!</f>
        <v>#REF!</v>
      </c>
      <c r="P47" s="176" t="e">
        <f>#REF!</f>
        <v>#REF!</v>
      </c>
      <c r="Q47" s="173"/>
      <c r="R47" s="172" t="e">
        <f>#REF!</f>
        <v>#REF!</v>
      </c>
      <c r="S47" s="172" t="e">
        <f>#REF!</f>
        <v>#REF!</v>
      </c>
      <c r="T47" s="175" t="e">
        <f>#REF!</f>
        <v>#REF!</v>
      </c>
      <c r="U47" s="176" t="e">
        <f>#REF!</f>
        <v>#REF!</v>
      </c>
      <c r="V47" s="176" t="e">
        <f>#REF!</f>
        <v>#REF!</v>
      </c>
      <c r="W47" s="173"/>
      <c r="X47" s="176" t="e">
        <f>#REF!</f>
        <v>#REF!</v>
      </c>
      <c r="Y47" s="176" t="e">
        <f>#REF!</f>
        <v>#REF!</v>
      </c>
      <c r="Z47" s="177" t="e">
        <f>#REF!</f>
        <v>#REF!</v>
      </c>
      <c r="AA47" s="5"/>
    </row>
    <row r="48" spans="1:27" s="89" customFormat="1" ht="14.25" hidden="1" outlineLevel="1" x14ac:dyDescent="0.2">
      <c r="A48" s="140" t="e">
        <f>#REF!</f>
        <v>#REF!</v>
      </c>
      <c r="B48" s="141" t="str">
        <f>Codierung!$I$94</f>
        <v>Fenchel</v>
      </c>
      <c r="C48" s="141"/>
      <c r="D48" s="5" t="str">
        <f>Codierung!$I$119</f>
        <v>CHF/kg</v>
      </c>
      <c r="E48" s="60" t="e">
        <f>#REF!</f>
        <v>#REF!</v>
      </c>
      <c r="F48" s="172" t="e">
        <f>#REF!</f>
        <v>#REF!</v>
      </c>
      <c r="G48" s="172" t="e">
        <f>#REF!</f>
        <v>#REF!</v>
      </c>
      <c r="H48" s="175" t="e">
        <f>#REF!</f>
        <v>#REF!</v>
      </c>
      <c r="I48" s="176" t="e">
        <f>#REF!</f>
        <v>#REF!</v>
      </c>
      <c r="J48" s="176" t="e">
        <f>#REF!</f>
        <v>#REF!</v>
      </c>
      <c r="K48" s="172"/>
      <c r="L48" s="172" t="e">
        <f>#REF!</f>
        <v>#REF!</v>
      </c>
      <c r="M48" s="172" t="e">
        <f>#REF!</f>
        <v>#REF!</v>
      </c>
      <c r="N48" s="175" t="e">
        <f>#REF!</f>
        <v>#REF!</v>
      </c>
      <c r="O48" s="176" t="e">
        <f>#REF!</f>
        <v>#REF!</v>
      </c>
      <c r="P48" s="176" t="e">
        <f>#REF!</f>
        <v>#REF!</v>
      </c>
      <c r="Q48" s="173"/>
      <c r="R48" s="172" t="e">
        <f>#REF!</f>
        <v>#REF!</v>
      </c>
      <c r="S48" s="172" t="e">
        <f>#REF!</f>
        <v>#REF!</v>
      </c>
      <c r="T48" s="175" t="e">
        <f>#REF!</f>
        <v>#REF!</v>
      </c>
      <c r="U48" s="176" t="e">
        <f>#REF!</f>
        <v>#REF!</v>
      </c>
      <c r="V48" s="176" t="e">
        <f>#REF!</f>
        <v>#REF!</v>
      </c>
      <c r="W48" s="173"/>
      <c r="X48" s="176" t="e">
        <f>#REF!</f>
        <v>#REF!</v>
      </c>
      <c r="Y48" s="176" t="e">
        <f>#REF!</f>
        <v>#REF!</v>
      </c>
      <c r="Z48" s="177" t="e">
        <f>#REF!</f>
        <v>#REF!</v>
      </c>
      <c r="AA48" s="5"/>
    </row>
    <row r="49" spans="1:27" s="89" customFormat="1" ht="14.25" hidden="1" outlineLevel="1" x14ac:dyDescent="0.2">
      <c r="A49" s="140" t="e">
        <f>#REF!</f>
        <v>#REF!</v>
      </c>
      <c r="B49" s="141" t="str">
        <f>Codierung!$I$95</f>
        <v>Broccoli</v>
      </c>
      <c r="C49" s="141"/>
      <c r="D49" s="5" t="str">
        <f>Codierung!$I$119</f>
        <v>CHF/kg</v>
      </c>
      <c r="E49" s="60" t="e">
        <f>#REF!</f>
        <v>#REF!</v>
      </c>
      <c r="F49" s="172" t="e">
        <f>#REF!</f>
        <v>#REF!</v>
      </c>
      <c r="G49" s="172" t="e">
        <f>#REF!</f>
        <v>#REF!</v>
      </c>
      <c r="H49" s="175" t="e">
        <f>#REF!</f>
        <v>#REF!</v>
      </c>
      <c r="I49" s="176" t="e">
        <f>#REF!</f>
        <v>#REF!</v>
      </c>
      <c r="J49" s="176" t="e">
        <f>#REF!</f>
        <v>#REF!</v>
      </c>
      <c r="K49" s="172"/>
      <c r="L49" s="172" t="e">
        <f>#REF!</f>
        <v>#REF!</v>
      </c>
      <c r="M49" s="172" t="e">
        <f>#REF!</f>
        <v>#REF!</v>
      </c>
      <c r="N49" s="175" t="e">
        <f>#REF!</f>
        <v>#REF!</v>
      </c>
      <c r="O49" s="176" t="e">
        <f>#REF!</f>
        <v>#REF!</v>
      </c>
      <c r="P49" s="176" t="e">
        <f>#REF!</f>
        <v>#REF!</v>
      </c>
      <c r="Q49" s="173"/>
      <c r="R49" s="172" t="e">
        <f>#REF!</f>
        <v>#REF!</v>
      </c>
      <c r="S49" s="172" t="e">
        <f>#REF!</f>
        <v>#REF!</v>
      </c>
      <c r="T49" s="175" t="e">
        <f>#REF!</f>
        <v>#REF!</v>
      </c>
      <c r="U49" s="176" t="e">
        <f>#REF!</f>
        <v>#REF!</v>
      </c>
      <c r="V49" s="176" t="e">
        <f>#REF!</f>
        <v>#REF!</v>
      </c>
      <c r="W49" s="173"/>
      <c r="X49" s="176" t="e">
        <f>#REF!</f>
        <v>#REF!</v>
      </c>
      <c r="Y49" s="176" t="e">
        <f>#REF!</f>
        <v>#REF!</v>
      </c>
      <c r="Z49" s="177" t="e">
        <f>#REF!</f>
        <v>#REF!</v>
      </c>
      <c r="AA49" s="5"/>
    </row>
    <row r="50" spans="1:27" s="89" customFormat="1" ht="14.25" hidden="1" outlineLevel="1" x14ac:dyDescent="0.2">
      <c r="A50" s="140" t="e">
        <f>#REF!</f>
        <v>#REF!</v>
      </c>
      <c r="B50" s="141" t="str">
        <f>Codierung!$I$97</f>
        <v>Lauch grün</v>
      </c>
      <c r="C50" s="141"/>
      <c r="D50" s="5" t="str">
        <f>Codierung!$I$119</f>
        <v>CHF/kg</v>
      </c>
      <c r="E50" s="60" t="e">
        <f>#REF!</f>
        <v>#REF!</v>
      </c>
      <c r="F50" s="172" t="e">
        <f>#REF!</f>
        <v>#REF!</v>
      </c>
      <c r="G50" s="172" t="e">
        <f>#REF!</f>
        <v>#REF!</v>
      </c>
      <c r="H50" s="175" t="e">
        <f>#REF!</f>
        <v>#REF!</v>
      </c>
      <c r="I50" s="176" t="e">
        <f>#REF!</f>
        <v>#REF!</v>
      </c>
      <c r="J50" s="176" t="e">
        <f>#REF!</f>
        <v>#REF!</v>
      </c>
      <c r="K50" s="172"/>
      <c r="L50" s="172" t="e">
        <f>#REF!</f>
        <v>#REF!</v>
      </c>
      <c r="M50" s="186" t="e">
        <f>#REF!</f>
        <v>#REF!</v>
      </c>
      <c r="N50" s="175" t="e">
        <f>#REF!</f>
        <v>#REF!</v>
      </c>
      <c r="O50" s="176" t="e">
        <f>#REF!</f>
        <v>#REF!</v>
      </c>
      <c r="P50" s="176" t="e">
        <f>#REF!</f>
        <v>#REF!</v>
      </c>
      <c r="Q50" s="173"/>
      <c r="R50" s="172" t="e">
        <f>#REF!</f>
        <v>#REF!</v>
      </c>
      <c r="S50" s="172" t="e">
        <f>#REF!</f>
        <v>#REF!</v>
      </c>
      <c r="T50" s="175" t="e">
        <f>#REF!</f>
        <v>#REF!</v>
      </c>
      <c r="U50" s="176" t="e">
        <f>#REF!</f>
        <v>#REF!</v>
      </c>
      <c r="V50" s="176" t="e">
        <f>#REF!</f>
        <v>#REF!</v>
      </c>
      <c r="W50" s="173"/>
      <c r="X50" s="176" t="e">
        <f>#REF!</f>
        <v>#REF!</v>
      </c>
      <c r="Y50" s="176" t="e">
        <f>#REF!</f>
        <v>#REF!</v>
      </c>
      <c r="Z50" s="177" t="e">
        <f>#REF!</f>
        <v>#REF!</v>
      </c>
      <c r="AA50" s="5"/>
    </row>
    <row r="51" spans="1:27" s="89" customFormat="1" ht="14.25" hidden="1" outlineLevel="1" x14ac:dyDescent="0.2">
      <c r="A51" s="140" t="e">
        <f>#REF!</f>
        <v>#REF!</v>
      </c>
      <c r="B51" s="141" t="str">
        <f>Codierung!$I$98</f>
        <v>Champignons</v>
      </c>
      <c r="C51" s="141"/>
      <c r="D51" s="5" t="str">
        <f>Codierung!$I$119</f>
        <v>CHF/kg</v>
      </c>
      <c r="E51" s="60" t="e">
        <f>#REF!</f>
        <v>#REF!</v>
      </c>
      <c r="F51" s="172" t="e">
        <f>#REF!</f>
        <v>#REF!</v>
      </c>
      <c r="G51" s="172" t="e">
        <f>#REF!</f>
        <v>#REF!</v>
      </c>
      <c r="H51" s="175" t="e">
        <f>#REF!</f>
        <v>#REF!</v>
      </c>
      <c r="I51" s="176" t="e">
        <f>#REF!</f>
        <v>#REF!</v>
      </c>
      <c r="J51" s="176" t="e">
        <f>#REF!</f>
        <v>#REF!</v>
      </c>
      <c r="K51" s="172"/>
      <c r="L51" s="172" t="e">
        <f>#REF!</f>
        <v>#REF!</v>
      </c>
      <c r="M51" s="186" t="e">
        <f>#REF!</f>
        <v>#REF!</v>
      </c>
      <c r="N51" s="175" t="e">
        <f>#REF!</f>
        <v>#REF!</v>
      </c>
      <c r="O51" s="176" t="e">
        <f>#REF!</f>
        <v>#REF!</v>
      </c>
      <c r="P51" s="176" t="e">
        <f>#REF!</f>
        <v>#REF!</v>
      </c>
      <c r="Q51" s="173"/>
      <c r="R51" s="172" t="e">
        <f>#REF!</f>
        <v>#REF!</v>
      </c>
      <c r="S51" s="172" t="e">
        <f>#REF!</f>
        <v>#REF!</v>
      </c>
      <c r="T51" s="175" t="e">
        <f>#REF!</f>
        <v>#REF!</v>
      </c>
      <c r="U51" s="176" t="e">
        <f>#REF!</f>
        <v>#REF!</v>
      </c>
      <c r="V51" s="176" t="e">
        <f>#REF!</f>
        <v>#REF!</v>
      </c>
      <c r="W51" s="173"/>
      <c r="X51" s="176" t="e">
        <f>#REF!</f>
        <v>#REF!</v>
      </c>
      <c r="Y51" s="176" t="e">
        <f>#REF!</f>
        <v>#REF!</v>
      </c>
      <c r="Z51" s="177" t="e">
        <f>#REF!</f>
        <v>#REF!</v>
      </c>
      <c r="AA51" s="5"/>
    </row>
    <row r="52" spans="1:27" s="89" customFormat="1" ht="14.25" hidden="1" outlineLevel="1" x14ac:dyDescent="0.2">
      <c r="A52" s="140" t="e">
        <f>#REF!</f>
        <v>#REF!</v>
      </c>
      <c r="B52" s="141" t="str">
        <f>Codierung!$I$99</f>
        <v>Randen gedämpft</v>
      </c>
      <c r="C52" s="141"/>
      <c r="D52" s="5" t="str">
        <f>Codierung!$I$119</f>
        <v>CHF/kg</v>
      </c>
      <c r="E52" s="60" t="e">
        <f>#REF!</f>
        <v>#REF!</v>
      </c>
      <c r="F52" s="172" t="e">
        <f>#REF!</f>
        <v>#REF!</v>
      </c>
      <c r="G52" s="172" t="e">
        <f>#REF!</f>
        <v>#REF!</v>
      </c>
      <c r="H52" s="175" t="e">
        <f>#REF!</f>
        <v>#REF!</v>
      </c>
      <c r="I52" s="176" t="e">
        <f>#REF!</f>
        <v>#REF!</v>
      </c>
      <c r="J52" s="176" t="e">
        <f>#REF!</f>
        <v>#REF!</v>
      </c>
      <c r="K52" s="172"/>
      <c r="L52" s="172" t="e">
        <f>#REF!</f>
        <v>#REF!</v>
      </c>
      <c r="M52" s="186" t="e">
        <f>#REF!</f>
        <v>#REF!</v>
      </c>
      <c r="N52" s="175" t="e">
        <f>#REF!</f>
        <v>#REF!</v>
      </c>
      <c r="O52" s="176" t="e">
        <f>#REF!</f>
        <v>#REF!</v>
      </c>
      <c r="P52" s="176" t="e">
        <f>#REF!</f>
        <v>#REF!</v>
      </c>
      <c r="Q52" s="173"/>
      <c r="R52" s="172" t="e">
        <f>#REF!</f>
        <v>#REF!</v>
      </c>
      <c r="S52" s="172" t="e">
        <f>#REF!</f>
        <v>#REF!</v>
      </c>
      <c r="T52" s="175" t="e">
        <f>#REF!</f>
        <v>#REF!</v>
      </c>
      <c r="U52" s="176" t="e">
        <f>#REF!</f>
        <v>#REF!</v>
      </c>
      <c r="V52" s="176" t="e">
        <f>#REF!</f>
        <v>#REF!</v>
      </c>
      <c r="W52" s="173"/>
      <c r="X52" s="176" t="e">
        <f>#REF!</f>
        <v>#REF!</v>
      </c>
      <c r="Y52" s="176" t="e">
        <f>#REF!</f>
        <v>#REF!</v>
      </c>
      <c r="Z52" s="177" t="e">
        <f>#REF!</f>
        <v>#REF!</v>
      </c>
      <c r="AA52" s="5"/>
    </row>
    <row r="53" spans="1:27" s="89" customFormat="1" ht="14.25" hidden="1" outlineLevel="1" x14ac:dyDescent="0.2">
      <c r="A53" s="140" t="e">
        <f>#REF!</f>
        <v>#REF!</v>
      </c>
      <c r="B53" s="141" t="str">
        <f>Codierung!$I$100</f>
        <v>Knollensellerie</v>
      </c>
      <c r="C53" s="141"/>
      <c r="D53" s="5" t="str">
        <f>Codierung!$I$119</f>
        <v>CHF/kg</v>
      </c>
      <c r="E53" s="60" t="e">
        <f>#REF!</f>
        <v>#REF!</v>
      </c>
      <c r="F53" s="172" t="e">
        <f>#REF!</f>
        <v>#REF!</v>
      </c>
      <c r="G53" s="172" t="e">
        <f>#REF!</f>
        <v>#REF!</v>
      </c>
      <c r="H53" s="175" t="e">
        <f>#REF!</f>
        <v>#REF!</v>
      </c>
      <c r="I53" s="176" t="e">
        <f>#REF!</f>
        <v>#REF!</v>
      </c>
      <c r="J53" s="176" t="e">
        <f>#REF!</f>
        <v>#REF!</v>
      </c>
      <c r="K53" s="172"/>
      <c r="L53" s="172" t="e">
        <f>#REF!</f>
        <v>#REF!</v>
      </c>
      <c r="M53" s="186" t="e">
        <f>#REF!</f>
        <v>#REF!</v>
      </c>
      <c r="N53" s="175" t="e">
        <f>#REF!</f>
        <v>#REF!</v>
      </c>
      <c r="O53" s="176" t="e">
        <f>#REF!</f>
        <v>#REF!</v>
      </c>
      <c r="P53" s="176" t="e">
        <f>#REF!</f>
        <v>#REF!</v>
      </c>
      <c r="Q53" s="173"/>
      <c r="R53" s="172" t="e">
        <f>#REF!</f>
        <v>#REF!</v>
      </c>
      <c r="S53" s="172" t="e">
        <f>#REF!</f>
        <v>#REF!</v>
      </c>
      <c r="T53" s="175" t="e">
        <f>#REF!</f>
        <v>#REF!</v>
      </c>
      <c r="U53" s="176" t="e">
        <f>#REF!</f>
        <v>#REF!</v>
      </c>
      <c r="V53" s="176" t="e">
        <f>#REF!</f>
        <v>#REF!</v>
      </c>
      <c r="W53" s="173"/>
      <c r="X53" s="176" t="e">
        <f>#REF!</f>
        <v>#REF!</v>
      </c>
      <c r="Y53" s="176" t="e">
        <f>#REF!</f>
        <v>#REF!</v>
      </c>
      <c r="Z53" s="177" t="e">
        <f>#REF!</f>
        <v>#REF!</v>
      </c>
      <c r="AA53" s="5"/>
    </row>
    <row r="54" spans="1:27" s="89" customFormat="1" ht="14.25" hidden="1" outlineLevel="1" x14ac:dyDescent="0.2">
      <c r="A54" s="140" t="e">
        <f>#REF!</f>
        <v>#REF!</v>
      </c>
      <c r="B54" s="141" t="str">
        <f>Codierung!$I$102</f>
        <v>Aubergine</v>
      </c>
      <c r="C54" s="141"/>
      <c r="D54" s="5" t="str">
        <f>Codierung!$I$119</f>
        <v>CHF/kg</v>
      </c>
      <c r="E54" s="60" t="e">
        <f>#REF!</f>
        <v>#REF!</v>
      </c>
      <c r="F54" s="172" t="e">
        <f>#REF!</f>
        <v>#REF!</v>
      </c>
      <c r="G54" s="172" t="e">
        <f>#REF!</f>
        <v>#REF!</v>
      </c>
      <c r="H54" s="175" t="e">
        <f>#REF!</f>
        <v>#REF!</v>
      </c>
      <c r="I54" s="176" t="e">
        <f>#REF!</f>
        <v>#REF!</v>
      </c>
      <c r="J54" s="176" t="e">
        <f>#REF!</f>
        <v>#REF!</v>
      </c>
      <c r="K54" s="172"/>
      <c r="L54" s="172" t="e">
        <f>#REF!</f>
        <v>#REF!</v>
      </c>
      <c r="M54" s="186" t="e">
        <f>#REF!</f>
        <v>#REF!</v>
      </c>
      <c r="N54" s="175" t="e">
        <f>#REF!</f>
        <v>#REF!</v>
      </c>
      <c r="O54" s="176" t="e">
        <f>#REF!</f>
        <v>#REF!</v>
      </c>
      <c r="P54" s="176" t="e">
        <f>#REF!</f>
        <v>#REF!</v>
      </c>
      <c r="Q54" s="173"/>
      <c r="R54" s="172" t="e">
        <f>#REF!</f>
        <v>#REF!</v>
      </c>
      <c r="S54" s="172" t="e">
        <f>#REF!</f>
        <v>#REF!</v>
      </c>
      <c r="T54" s="175" t="e">
        <f>#REF!</f>
        <v>#REF!</v>
      </c>
      <c r="U54" s="176" t="e">
        <f>#REF!</f>
        <v>#REF!</v>
      </c>
      <c r="V54" s="176" t="e">
        <f>#REF!</f>
        <v>#REF!</v>
      </c>
      <c r="W54" s="173"/>
      <c r="X54" s="176" t="e">
        <f>#REF!</f>
        <v>#REF!</v>
      </c>
      <c r="Y54" s="176" t="e">
        <f>#REF!</f>
        <v>#REF!</v>
      </c>
      <c r="Z54" s="177" t="e">
        <f>#REF!</f>
        <v>#REF!</v>
      </c>
      <c r="AA54" s="5"/>
    </row>
    <row r="55" spans="1:27" s="89" customFormat="1" ht="14.25" hidden="1" outlineLevel="1" x14ac:dyDescent="0.2">
      <c r="A55" s="140" t="e">
        <f>#REF!</f>
        <v>#REF!</v>
      </c>
      <c r="B55" s="141" t="str">
        <f>Codierung!$I$103</f>
        <v>Nüsslisalat</v>
      </c>
      <c r="C55" s="141"/>
      <c r="D55" s="86" t="str">
        <f>Codierung!$I$119</f>
        <v>CHF/kg</v>
      </c>
      <c r="E55" s="87" t="e">
        <f>#REF!</f>
        <v>#REF!</v>
      </c>
      <c r="F55" s="182" t="e">
        <f>#REF!</f>
        <v>#REF!</v>
      </c>
      <c r="G55" s="182" t="e">
        <f>#REF!</f>
        <v>#REF!</v>
      </c>
      <c r="H55" s="183" t="e">
        <f>#REF!</f>
        <v>#REF!</v>
      </c>
      <c r="I55" s="184" t="e">
        <f>#REF!</f>
        <v>#REF!</v>
      </c>
      <c r="J55" s="184" t="e">
        <f>#REF!</f>
        <v>#REF!</v>
      </c>
      <c r="K55" s="172"/>
      <c r="L55" s="182" t="e">
        <f>#REF!</f>
        <v>#REF!</v>
      </c>
      <c r="M55" s="187" t="e">
        <f>#REF!</f>
        <v>#REF!</v>
      </c>
      <c r="N55" s="183" t="e">
        <f>#REF!</f>
        <v>#REF!</v>
      </c>
      <c r="O55" s="184" t="e">
        <f>#REF!</f>
        <v>#REF!</v>
      </c>
      <c r="P55" s="184" t="e">
        <f>#REF!</f>
        <v>#REF!</v>
      </c>
      <c r="Q55" s="173"/>
      <c r="R55" s="182" t="e">
        <f>#REF!</f>
        <v>#REF!</v>
      </c>
      <c r="S55" s="182" t="e">
        <f>#REF!</f>
        <v>#REF!</v>
      </c>
      <c r="T55" s="183" t="e">
        <f>#REF!</f>
        <v>#REF!</v>
      </c>
      <c r="U55" s="184" t="e">
        <f>#REF!</f>
        <v>#REF!</v>
      </c>
      <c r="V55" s="184" t="e">
        <f>#REF!</f>
        <v>#REF!</v>
      </c>
      <c r="W55" s="173"/>
      <c r="X55" s="184" t="e">
        <f>#REF!</f>
        <v>#REF!</v>
      </c>
      <c r="Y55" s="184" t="e">
        <f>#REF!</f>
        <v>#REF!</v>
      </c>
      <c r="Z55" s="185" t="e">
        <f>#REF!</f>
        <v>#REF!</v>
      </c>
      <c r="AA55" s="5"/>
    </row>
    <row r="56" spans="1:27" s="97" customFormat="1" collapsed="1" x14ac:dyDescent="0.2">
      <c r="A56" s="139" t="str">
        <f>Codierung!$I$104</f>
        <v>Mehl</v>
      </c>
      <c r="B56" s="139"/>
      <c r="C56" s="139"/>
      <c r="D56" s="82" t="str">
        <f>Codierung!$I$116</f>
        <v>CHF</v>
      </c>
      <c r="E56" s="83"/>
      <c r="F56" s="178" t="e">
        <f>#REF!</f>
        <v>#REF!</v>
      </c>
      <c r="G56" s="178" t="e">
        <f>#REF!</f>
        <v>#REF!</v>
      </c>
      <c r="H56" s="179" t="e">
        <f>#REF!</f>
        <v>#REF!</v>
      </c>
      <c r="I56" s="180" t="e">
        <f>#REF!</f>
        <v>#REF!</v>
      </c>
      <c r="J56" s="180" t="e">
        <f>#REF!</f>
        <v>#REF!</v>
      </c>
      <c r="K56" s="172"/>
      <c r="L56" s="178" t="e">
        <f>#REF!</f>
        <v>#REF!</v>
      </c>
      <c r="M56" s="188" t="e">
        <f>#REF!</f>
        <v>#REF!</v>
      </c>
      <c r="N56" s="179" t="e">
        <f>#REF!</f>
        <v>#REF!</v>
      </c>
      <c r="O56" s="180" t="e">
        <f>#REF!</f>
        <v>#REF!</v>
      </c>
      <c r="P56" s="180" t="e">
        <f>#REF!</f>
        <v>#REF!</v>
      </c>
      <c r="Q56" s="173"/>
      <c r="R56" s="178" t="e">
        <f>#REF!</f>
        <v>#REF!</v>
      </c>
      <c r="S56" s="178" t="e">
        <f>#REF!</f>
        <v>#REF!</v>
      </c>
      <c r="T56" s="179" t="e">
        <f>#REF!</f>
        <v>#REF!</v>
      </c>
      <c r="U56" s="180" t="e">
        <f>#REF!</f>
        <v>#REF!</v>
      </c>
      <c r="V56" s="180" t="e">
        <f>#REF!</f>
        <v>#REF!</v>
      </c>
      <c r="W56" s="173"/>
      <c r="X56" s="180" t="e">
        <f>#REF!</f>
        <v>#REF!</v>
      </c>
      <c r="Y56" s="180" t="e">
        <f>#REF!</f>
        <v>#REF!</v>
      </c>
      <c r="Z56" s="181" t="e">
        <f>#REF!</f>
        <v>#REF!</v>
      </c>
      <c r="AA56" s="96"/>
    </row>
    <row r="57" spans="1:27" s="89" customFormat="1" ht="14.25" hidden="1" outlineLevel="1" x14ac:dyDescent="0.2">
      <c r="A57" s="140" t="e">
        <f>#REF!</f>
        <v>#REF!</v>
      </c>
      <c r="B57" s="141" t="str">
        <f>Codierung!$I$105</f>
        <v>Weissmehl</v>
      </c>
      <c r="C57" s="141"/>
      <c r="D57" s="84" t="str">
        <f>Codierung!$I$119</f>
        <v>CHF/kg</v>
      </c>
      <c r="E57" s="85" t="e">
        <f>#REF!</f>
        <v>#REF!</v>
      </c>
      <c r="F57" s="182" t="e">
        <f>#REF!</f>
        <v>#REF!</v>
      </c>
      <c r="G57" s="182" t="e">
        <f>#REF!</f>
        <v>#REF!</v>
      </c>
      <c r="H57" s="183" t="e">
        <f>#REF!</f>
        <v>#REF!</v>
      </c>
      <c r="I57" s="184" t="e">
        <f>#REF!</f>
        <v>#REF!</v>
      </c>
      <c r="J57" s="184" t="e">
        <f>#REF!</f>
        <v>#REF!</v>
      </c>
      <c r="K57" s="172"/>
      <c r="L57" s="182" t="e">
        <f>#REF!</f>
        <v>#REF!</v>
      </c>
      <c r="M57" s="182" t="e">
        <f>#REF!</f>
        <v>#REF!</v>
      </c>
      <c r="N57" s="183" t="e">
        <f>#REF!</f>
        <v>#REF!</v>
      </c>
      <c r="O57" s="184" t="e">
        <f>#REF!</f>
        <v>#REF!</v>
      </c>
      <c r="P57" s="184" t="e">
        <f>#REF!</f>
        <v>#REF!</v>
      </c>
      <c r="Q57" s="173"/>
      <c r="R57" s="182" t="e">
        <f>#REF!</f>
        <v>#REF!</v>
      </c>
      <c r="S57" s="182" t="e">
        <f>#REF!</f>
        <v>#REF!</v>
      </c>
      <c r="T57" s="183" t="e">
        <f>#REF!</f>
        <v>#REF!</v>
      </c>
      <c r="U57" s="184" t="e">
        <f>#REF!</f>
        <v>#REF!</v>
      </c>
      <c r="V57" s="184" t="e">
        <f>#REF!</f>
        <v>#REF!</v>
      </c>
      <c r="W57" s="173"/>
      <c r="X57" s="184" t="e">
        <f>#REF!</f>
        <v>#REF!</v>
      </c>
      <c r="Y57" s="184" t="e">
        <f>#REF!</f>
        <v>#REF!</v>
      </c>
      <c r="Z57" s="185" t="e">
        <f>#REF!</f>
        <v>#REF!</v>
      </c>
      <c r="AA57" s="5"/>
    </row>
    <row r="58" spans="1:27" s="115" customFormat="1" ht="16.5" collapsed="1" thickBot="1" x14ac:dyDescent="0.25">
      <c r="A58" s="199" t="str">
        <f>Codierung!$I$19</f>
        <v>Warenkorb Total</v>
      </c>
      <c r="B58" s="139"/>
      <c r="C58" s="136"/>
      <c r="D58" s="79" t="str">
        <f>Codierung!$I$116</f>
        <v>CHF</v>
      </c>
      <c r="E58" s="79"/>
      <c r="F58" s="121" t="e">
        <f>#REF!</f>
        <v>#REF!</v>
      </c>
      <c r="G58" s="121" t="e">
        <f>#REF!</f>
        <v>#REF!</v>
      </c>
      <c r="H58" s="122" t="e">
        <f>#REF!</f>
        <v>#REF!</v>
      </c>
      <c r="I58" s="189" t="e">
        <f>#REF!</f>
        <v>#REF!</v>
      </c>
      <c r="J58" s="189" t="e">
        <f>#REF!</f>
        <v>#REF!</v>
      </c>
      <c r="K58" s="190"/>
      <c r="L58" s="191" t="e">
        <f>#REF!</f>
        <v>#REF!</v>
      </c>
      <c r="M58" s="191" t="e">
        <f>#REF!</f>
        <v>#REF!</v>
      </c>
      <c r="N58" s="192" t="e">
        <f>#REF!</f>
        <v>#REF!</v>
      </c>
      <c r="O58" s="189" t="e">
        <f>#REF!</f>
        <v>#REF!</v>
      </c>
      <c r="P58" s="189" t="e">
        <f>#REF!</f>
        <v>#REF!</v>
      </c>
      <c r="Q58" s="193"/>
      <c r="R58" s="191" t="e">
        <f>#REF!</f>
        <v>#REF!</v>
      </c>
      <c r="S58" s="191" t="e">
        <f>#REF!</f>
        <v>#REF!</v>
      </c>
      <c r="T58" s="192" t="e">
        <f>#REF!</f>
        <v>#REF!</v>
      </c>
      <c r="U58" s="189" t="e">
        <f>#REF!</f>
        <v>#REF!</v>
      </c>
      <c r="V58" s="189" t="e">
        <f>#REF!</f>
        <v>#REF!</v>
      </c>
      <c r="W58" s="193"/>
      <c r="X58" s="189" t="e">
        <f>#REF!</f>
        <v>#REF!</v>
      </c>
      <c r="Y58" s="189" t="e">
        <f>#REF!</f>
        <v>#REF!</v>
      </c>
      <c r="Z58" s="194" t="e">
        <f>#REF!</f>
        <v>#REF!</v>
      </c>
      <c r="AA58" s="114"/>
    </row>
    <row r="59" spans="1:27" ht="15.75" thickTop="1" x14ac:dyDescent="0.25">
      <c r="A59" s="144" t="str">
        <f>Codierung!I23</f>
        <v>* Es wird nicht der Gesamtkonsum angeschaut, sondern eine spezifische Auswahl von (vorwiegend Frische-)Produkten, bei welchen die</v>
      </c>
    </row>
    <row r="60" spans="1:27" x14ac:dyDescent="0.25">
      <c r="A60" s="144" t="str">
        <f>Codierung!I24</f>
        <v>Marktanalysen Preiserhebungen im Detailhandel durchführt. Die Detailhandelspreiserhebungen enthalten keine</v>
      </c>
    </row>
    <row r="61" spans="1:27" x14ac:dyDescent="0.25">
      <c r="A61" s="144" t="str">
        <f>Codierung!I25</f>
        <v>Discounterpreise, ausser für Milch und Eier werden auch Discounterpreise einbezogen.</v>
      </c>
    </row>
    <row r="89" spans="1:27" s="9" customFormat="1" x14ac:dyDescent="0.25">
      <c r="A89" s="132"/>
      <c r="B89" s="135"/>
      <c r="C89" s="135"/>
      <c r="D89" s="7"/>
      <c r="E89" s="7"/>
      <c r="F89" s="57"/>
      <c r="G89" s="56"/>
      <c r="I89"/>
      <c r="J89"/>
      <c r="K89" s="1"/>
      <c r="L89"/>
      <c r="M89"/>
      <c r="O89"/>
      <c r="P89"/>
      <c r="Q89" s="1"/>
      <c r="R89"/>
      <c r="S89"/>
      <c r="U89"/>
      <c r="V89"/>
      <c r="W89" s="1"/>
      <c r="X89"/>
      <c r="Y89"/>
      <c r="AA89"/>
    </row>
    <row r="90" spans="1:27" s="9" customFormat="1" x14ac:dyDescent="0.25">
      <c r="A90" s="132"/>
      <c r="B90" s="135"/>
      <c r="C90" s="135"/>
      <c r="D90" s="7"/>
      <c r="E90" s="7"/>
      <c r="F90" s="57"/>
      <c r="G90" s="56"/>
      <c r="I90"/>
      <c r="J90"/>
      <c r="K90" s="1"/>
      <c r="L90"/>
      <c r="M90"/>
      <c r="O90"/>
      <c r="P90"/>
      <c r="Q90" s="1"/>
      <c r="R90"/>
      <c r="S90"/>
      <c r="U90"/>
      <c r="V90"/>
      <c r="W90" s="1"/>
      <c r="X90"/>
      <c r="Y90"/>
      <c r="AA90"/>
    </row>
    <row r="91" spans="1:27" s="9" customFormat="1" x14ac:dyDescent="0.25">
      <c r="A91" s="132"/>
      <c r="B91" s="135"/>
      <c r="C91" s="135"/>
      <c r="D91" s="7"/>
      <c r="E91" s="7"/>
      <c r="F91" s="57"/>
      <c r="G91" s="56"/>
      <c r="I91"/>
      <c r="J91"/>
      <c r="K91" s="1"/>
      <c r="L91"/>
      <c r="M91"/>
      <c r="O91"/>
      <c r="P91"/>
      <c r="Q91" s="1"/>
      <c r="R91"/>
      <c r="S91"/>
      <c r="U91"/>
      <c r="V91"/>
      <c r="W91" s="1"/>
      <c r="X91"/>
      <c r="Y91"/>
      <c r="AA91"/>
    </row>
    <row r="92" spans="1:27" s="9" customFormat="1" x14ac:dyDescent="0.25">
      <c r="A92" s="132"/>
      <c r="B92" s="135"/>
      <c r="C92" s="135"/>
      <c r="D92" s="7"/>
      <c r="E92" s="7"/>
      <c r="F92" s="57"/>
      <c r="G92" s="56"/>
      <c r="I92"/>
      <c r="J92"/>
      <c r="K92" s="1"/>
      <c r="L92"/>
      <c r="M92"/>
      <c r="O92"/>
      <c r="P92"/>
      <c r="Q92" s="1"/>
      <c r="R92"/>
      <c r="S92"/>
      <c r="U92"/>
      <c r="V92"/>
      <c r="W92" s="1"/>
      <c r="X92"/>
      <c r="Y92"/>
      <c r="AA92"/>
    </row>
    <row r="93" spans="1:27" x14ac:dyDescent="0.25">
      <c r="A93" s="132"/>
      <c r="D93" s="7"/>
      <c r="E93" s="7"/>
      <c r="F93" s="57"/>
      <c r="G93" s="56"/>
    </row>
    <row r="94" spans="1:27" x14ac:dyDescent="0.25">
      <c r="A94" s="132"/>
      <c r="D94" s="7"/>
      <c r="E94" s="7"/>
      <c r="F94" s="57"/>
      <c r="G94" s="56"/>
    </row>
    <row r="95" spans="1:27" x14ac:dyDescent="0.25">
      <c r="A95" s="132"/>
      <c r="D95" s="7"/>
      <c r="E95" s="7"/>
      <c r="F95" s="57"/>
      <c r="G95" s="56"/>
    </row>
    <row r="96" spans="1:27" x14ac:dyDescent="0.25">
      <c r="A96" s="132"/>
      <c r="D96" s="7"/>
      <c r="E96" s="7"/>
      <c r="F96" s="57"/>
      <c r="G96" s="56"/>
    </row>
    <row r="97" spans="1:27" x14ac:dyDescent="0.25">
      <c r="A97" s="132"/>
      <c r="B97" s="137"/>
      <c r="C97" s="137"/>
      <c r="D97" s="7"/>
      <c r="E97" s="7"/>
      <c r="F97" s="57"/>
      <c r="G97" s="56"/>
    </row>
    <row r="98" spans="1:27" x14ac:dyDescent="0.25">
      <c r="A98" s="133"/>
      <c r="D98" s="69"/>
      <c r="E98" s="69"/>
      <c r="F98" s="69"/>
      <c r="G98" s="69"/>
    </row>
    <row r="100" spans="1:27" x14ac:dyDescent="0.25">
      <c r="H100" s="70"/>
    </row>
    <row r="109" spans="1:27" s="9" customFormat="1" x14ac:dyDescent="0.25">
      <c r="A109" s="133"/>
      <c r="B109" s="135"/>
      <c r="C109" s="135"/>
      <c r="D109" s="69"/>
      <c r="E109" s="69"/>
      <c r="F109" s="69"/>
      <c r="G109" s="69"/>
      <c r="I109"/>
      <c r="J109"/>
      <c r="K109" s="1"/>
      <c r="L109"/>
      <c r="M109"/>
      <c r="O109"/>
      <c r="P109"/>
      <c r="Q109" s="1"/>
      <c r="R109"/>
      <c r="S109"/>
      <c r="U109"/>
      <c r="V109"/>
      <c r="W109" s="1"/>
      <c r="X109"/>
      <c r="Y109"/>
      <c r="AA109"/>
    </row>
    <row r="110" spans="1:27" s="9" customFormat="1" x14ac:dyDescent="0.25">
      <c r="A110" s="133"/>
      <c r="B110" s="135"/>
      <c r="C110" s="135"/>
      <c r="D110" s="69"/>
      <c r="E110" s="69"/>
      <c r="F110" s="69"/>
      <c r="G110" s="69"/>
      <c r="I110"/>
      <c r="J110"/>
      <c r="K110" s="1"/>
      <c r="L110"/>
      <c r="M110"/>
      <c r="O110"/>
      <c r="P110"/>
      <c r="Q110" s="1"/>
      <c r="R110"/>
      <c r="S110"/>
      <c r="U110"/>
      <c r="V110"/>
      <c r="W110" s="1"/>
      <c r="X110"/>
      <c r="Y110"/>
      <c r="AA110"/>
    </row>
    <row r="112" spans="1:27" s="9" customFormat="1" x14ac:dyDescent="0.25">
      <c r="A112" s="12"/>
      <c r="B112" s="138"/>
      <c r="C112" s="138"/>
      <c r="D112"/>
      <c r="E112"/>
      <c r="F112"/>
      <c r="G112"/>
      <c r="I112"/>
      <c r="J112"/>
      <c r="K112" s="1"/>
      <c r="L112"/>
      <c r="M112"/>
      <c r="O112"/>
      <c r="P112"/>
      <c r="Q112" s="1"/>
      <c r="R112"/>
      <c r="S112"/>
      <c r="U112"/>
      <c r="V112"/>
      <c r="W112" s="1"/>
      <c r="X112"/>
      <c r="Y112"/>
      <c r="AA112"/>
    </row>
  </sheetData>
  <mergeCells count="4">
    <mergeCell ref="F2:J2"/>
    <mergeCell ref="L2:P2"/>
    <mergeCell ref="R2:V2"/>
    <mergeCell ref="X2:Z2"/>
  </mergeCells>
  <pageMargins left="0.7" right="0.7" top="0.78740157499999996" bottom="0.78740157499999996" header="0.3" footer="0.3"/>
  <pageSetup paperSize="9" orientation="portrait" r:id="rId1"/>
  <ignoredErrors>
    <ignoredError sqref="D14:D31 D35:D41 D54:D57 D32:D34 D42:D49 D50:D53"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590550</xdr:colOff>
                    <xdr:row>0</xdr:row>
                    <xdr:rowOff>180975</xdr:rowOff>
                  </from>
                  <to>
                    <xdr:col>1</xdr:col>
                    <xdr:colOff>1714500</xdr:colOff>
                    <xdr:row>1</xdr:row>
                    <xdr:rowOff>190500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1:T112"/>
  <sheetViews>
    <sheetView workbookViewId="0"/>
  </sheetViews>
  <sheetFormatPr baseColWidth="10" defaultColWidth="11" defaultRowHeight="15" outlineLevelRow="1" x14ac:dyDescent="0.25"/>
  <cols>
    <col min="1" max="1" width="7.75" style="12" customWidth="1"/>
    <col min="2" max="2" width="28.125" style="135" customWidth="1"/>
    <col min="3" max="3" width="0.625" style="135" customWidth="1"/>
    <col min="4" max="5" width="13" customWidth="1"/>
    <col min="7" max="7" width="11" style="9"/>
    <col min="8" max="8" width="13.375" customWidth="1"/>
    <col min="9" max="9" width="11" style="1"/>
    <col min="11" max="11" width="11" style="9"/>
    <col min="13" max="13" width="11" style="1"/>
    <col min="15" max="15" width="11" style="9"/>
    <col min="17" max="17" width="11" style="1"/>
    <col min="19" max="19" width="11" style="9"/>
  </cols>
  <sheetData>
    <row r="1" spans="1:20" ht="18" x14ac:dyDescent="0.25">
      <c r="B1" s="134"/>
      <c r="C1" s="134"/>
      <c r="D1" s="10"/>
      <c r="E1" s="10"/>
      <c r="F1" s="6"/>
      <c r="G1" s="51"/>
      <c r="H1" s="6"/>
      <c r="I1" s="52"/>
      <c r="J1" s="6"/>
      <c r="K1" s="51"/>
      <c r="T1" s="1"/>
    </row>
    <row r="2" spans="1:20" s="53" customFormat="1" ht="16.5" thickBot="1" x14ac:dyDescent="0.3">
      <c r="A2" s="130"/>
      <c r="F2" s="657" t="str">
        <f>Codierung!$I$6</f>
        <v>Warenkorb Bio</v>
      </c>
      <c r="G2" s="657"/>
      <c r="H2" s="657"/>
      <c r="I2" s="54"/>
      <c r="J2" s="657" t="str">
        <f>Codierung!$I$7</f>
        <v>Warenkorb nicht-Bio</v>
      </c>
      <c r="K2" s="657"/>
      <c r="L2" s="657"/>
      <c r="M2" s="55"/>
      <c r="N2" s="657" t="str">
        <f>Codierung!$I$8</f>
        <v>∆ Bio / nicht-Bio absolut</v>
      </c>
      <c r="O2" s="657"/>
      <c r="P2" s="657"/>
      <c r="Q2" s="55"/>
      <c r="R2" s="657" t="str">
        <f>Codierung!$I$9</f>
        <v>%-∆ Bio / Nicht-Bio</v>
      </c>
      <c r="S2" s="657"/>
    </row>
    <row r="3" spans="1:20" hidden="1" outlineLevel="1" x14ac:dyDescent="0.25">
      <c r="A3" s="131"/>
      <c r="D3" t="str">
        <f>Codierung!$I$114</f>
        <v>Einheit</v>
      </c>
      <c r="E3" s="1" t="str">
        <f>Codierung!$I$115</f>
        <v>Gewichtung</v>
      </c>
    </row>
    <row r="4" spans="1:20" s="158" customFormat="1" ht="30" customHeight="1" collapsed="1" x14ac:dyDescent="0.2">
      <c r="A4" s="152"/>
      <c r="B4" s="4"/>
      <c r="C4" s="4"/>
      <c r="D4" s="4"/>
      <c r="E4" s="4"/>
      <c r="F4" s="165">
        <v>2016</v>
      </c>
      <c r="G4" s="166" t="s">
        <v>443</v>
      </c>
      <c r="H4" s="156" t="e">
        <f>#REF!</f>
        <v>#REF!</v>
      </c>
      <c r="I4" s="156"/>
      <c r="J4" s="165">
        <f>$F$4</f>
        <v>2016</v>
      </c>
      <c r="K4" s="166" t="str">
        <f>$G$4</f>
        <v>2017**</v>
      </c>
      <c r="L4" s="156" t="e">
        <f>#REF!</f>
        <v>#REF!</v>
      </c>
      <c r="M4" s="152"/>
      <c r="N4" s="165">
        <f>$F$4</f>
        <v>2016</v>
      </c>
      <c r="O4" s="166" t="str">
        <f>$G$4</f>
        <v>2017**</v>
      </c>
      <c r="P4" s="156" t="e">
        <f>#REF!</f>
        <v>#REF!</v>
      </c>
      <c r="Q4" s="157"/>
      <c r="R4" s="165">
        <f>$F$4</f>
        <v>2016</v>
      </c>
      <c r="S4" s="166" t="str">
        <f>$G$4</f>
        <v>2017**</v>
      </c>
      <c r="T4" s="4"/>
    </row>
    <row r="5" spans="1:20" s="89" customFormat="1" ht="5.25" customHeight="1" x14ac:dyDescent="0.2">
      <c r="A5" s="116"/>
      <c r="B5" s="5"/>
      <c r="C5" s="5"/>
      <c r="D5" s="5"/>
      <c r="E5" s="5"/>
      <c r="F5" s="118"/>
      <c r="G5" s="118"/>
      <c r="H5" s="117"/>
      <c r="I5" s="88"/>
      <c r="J5" s="118"/>
      <c r="K5" s="118"/>
      <c r="L5" s="117"/>
      <c r="M5" s="88"/>
      <c r="N5" s="120"/>
      <c r="O5" s="120"/>
      <c r="P5" s="119"/>
      <c r="Q5" s="116"/>
      <c r="R5" s="120"/>
      <c r="S5" s="120"/>
      <c r="T5" s="5"/>
    </row>
    <row r="6" spans="1:20" s="97" customFormat="1" ht="18" customHeight="1" x14ac:dyDescent="0.25">
      <c r="A6" s="142" t="str">
        <f>Codierung!$I$29</f>
        <v>Zusammensetzung</v>
      </c>
      <c r="B6" s="139"/>
      <c r="C6" s="139"/>
      <c r="D6" s="7"/>
      <c r="E6" s="7"/>
      <c r="F6" s="168">
        <v>209</v>
      </c>
      <c r="G6" s="168">
        <v>221</v>
      </c>
      <c r="H6" s="98"/>
      <c r="I6" s="91"/>
      <c r="J6" s="168">
        <v>209</v>
      </c>
      <c r="K6" s="168">
        <v>221</v>
      </c>
      <c r="L6" s="98"/>
      <c r="M6" s="94"/>
      <c r="N6" s="91"/>
      <c r="O6" s="99"/>
      <c r="P6" s="98"/>
      <c r="Q6" s="94"/>
      <c r="R6" s="98"/>
      <c r="S6" s="100"/>
      <c r="T6" s="96"/>
    </row>
    <row r="7" spans="1:20" s="97" customFormat="1" ht="18" customHeight="1" x14ac:dyDescent="0.2">
      <c r="A7" s="143" t="str">
        <f>Codierung!$I$30</f>
        <v>des Warenkorbs*</v>
      </c>
      <c r="B7" s="139"/>
      <c r="C7" s="139"/>
      <c r="D7" s="7"/>
      <c r="E7" s="7"/>
      <c r="F7" s="168">
        <v>220</v>
      </c>
      <c r="G7" s="168">
        <v>232</v>
      </c>
      <c r="H7" s="167"/>
      <c r="I7" s="91"/>
      <c r="J7" s="168">
        <v>220</v>
      </c>
      <c r="K7" s="168">
        <v>232</v>
      </c>
      <c r="L7" s="167"/>
      <c r="M7" s="94"/>
      <c r="N7" s="91"/>
      <c r="O7" s="99"/>
      <c r="P7" s="98"/>
      <c r="Q7" s="94"/>
      <c r="R7" s="98"/>
      <c r="S7" s="100"/>
      <c r="T7" s="96"/>
    </row>
    <row r="8" spans="1:20" s="97" customFormat="1" x14ac:dyDescent="0.2">
      <c r="A8" s="139" t="str">
        <f>Codierung!$I$47</f>
        <v>Milch</v>
      </c>
      <c r="B8" s="139"/>
      <c r="C8" s="139"/>
      <c r="D8" s="80" t="str">
        <f>Codierung!$I$116</f>
        <v>CHF</v>
      </c>
      <c r="E8" s="80"/>
      <c r="F8" s="92" t="e">
        <f>AVERAGE(#REF!)</f>
        <v>#REF!</v>
      </c>
      <c r="G8" s="93" t="e">
        <f>AVERAGE(#REF!)</f>
        <v>#REF!</v>
      </c>
      <c r="H8" s="90" t="str">
        <f>IFERROR((G8-F8)/F8*100,"-")</f>
        <v>-</v>
      </c>
      <c r="I8" s="91"/>
      <c r="J8" s="92" t="e">
        <f>AVERAGE(#REF!)</f>
        <v>#REF!</v>
      </c>
      <c r="K8" s="93" t="e">
        <f>AVERAGE(#REF!)</f>
        <v>#REF!</v>
      </c>
      <c r="L8" s="90" t="str">
        <f>IFERROR((K8-J8)/J8*100,"-")</f>
        <v>-</v>
      </c>
      <c r="M8" s="94"/>
      <c r="N8" s="92" t="e">
        <f>F8-J8</f>
        <v>#REF!</v>
      </c>
      <c r="O8" s="93" t="e">
        <f>G8-K8</f>
        <v>#REF!</v>
      </c>
      <c r="P8" s="90" t="str">
        <f>IFERROR((O8-N8)/N8*100,"-")</f>
        <v>-</v>
      </c>
      <c r="Q8" s="94"/>
      <c r="R8" s="90" t="e">
        <f>(F8/J8-1)*100</f>
        <v>#REF!</v>
      </c>
      <c r="S8" s="95" t="e">
        <f>(G8/K8-1)*100</f>
        <v>#REF!</v>
      </c>
      <c r="T8" s="96"/>
    </row>
    <row r="9" spans="1:20" s="89" customFormat="1" hidden="1" outlineLevel="1" x14ac:dyDescent="0.2">
      <c r="A9" s="140" t="e">
        <f>'Nur für MB Bio + HP konv. WK'!A9</f>
        <v>#REF!</v>
      </c>
      <c r="B9" s="141" t="str">
        <f>Codierung!$I$48</f>
        <v xml:space="preserve">Vollmilch </v>
      </c>
      <c r="C9" s="141"/>
      <c r="D9" s="4" t="str">
        <f>Codierung!$I$118</f>
        <v>CHF/Liter</v>
      </c>
      <c r="E9" s="58" t="e">
        <f>#REF!</f>
        <v>#REF!</v>
      </c>
      <c r="F9" s="91" t="e">
        <f>AVERAGE(#REF!)</f>
        <v>#REF!</v>
      </c>
      <c r="G9" s="99" t="e">
        <f>AVERAGE(#REF!)</f>
        <v>#REF!</v>
      </c>
      <c r="H9" s="98" t="str">
        <f t="shared" ref="H9:H58" si="0">IFERROR((G9-F9)/F9*100,"-")</f>
        <v>-</v>
      </c>
      <c r="I9" s="94"/>
      <c r="J9" s="91" t="e">
        <f>AVERAGE(#REF!)</f>
        <v>#REF!</v>
      </c>
      <c r="K9" s="99" t="e">
        <f>AVERAGE(#REF!)</f>
        <v>#REF!</v>
      </c>
      <c r="L9" s="98" t="str">
        <f t="shared" ref="L9:L58" si="1">IFERROR((K9-J9)/J9*100,"-")</f>
        <v>-</v>
      </c>
      <c r="M9" s="94"/>
      <c r="N9" s="91" t="e">
        <f t="shared" ref="N9:N58" si="2">F9-J9</f>
        <v>#REF!</v>
      </c>
      <c r="O9" s="99" t="e">
        <f t="shared" ref="O9:O58" si="3">G9-K9</f>
        <v>#REF!</v>
      </c>
      <c r="P9" s="98" t="str">
        <f t="shared" ref="P9:P58" si="4">IFERROR((O9-N9)/N9*100,"-")</f>
        <v>-</v>
      </c>
      <c r="Q9" s="94"/>
      <c r="R9" s="98" t="e">
        <f t="shared" ref="R9:R58" si="5">(F9/J9-1)*100</f>
        <v>#REF!</v>
      </c>
      <c r="S9" s="100" t="e">
        <f t="shared" ref="S9:S58" si="6">(G9/K9-1)*100</f>
        <v>#REF!</v>
      </c>
      <c r="T9" s="5"/>
    </row>
    <row r="10" spans="1:20" s="89" customFormat="1" hidden="1" outlineLevel="1" x14ac:dyDescent="0.2">
      <c r="A10" s="140" t="e">
        <f>'Nur für MB Bio + HP konv. WK'!A10</f>
        <v>#REF!</v>
      </c>
      <c r="B10" s="141" t="str">
        <f>Codierung!$I$49</f>
        <v>Gruyère</v>
      </c>
      <c r="C10" s="141"/>
      <c r="D10" s="4" t="str">
        <f>Codierung!$I$119</f>
        <v>CHF/kg</v>
      </c>
      <c r="E10" s="58" t="e">
        <f>#REF!</f>
        <v>#REF!</v>
      </c>
      <c r="F10" s="91" t="e">
        <f>AVERAGE(#REF!)</f>
        <v>#REF!</v>
      </c>
      <c r="G10" s="99" t="e">
        <f>AVERAGE(#REF!)</f>
        <v>#REF!</v>
      </c>
      <c r="H10" s="98" t="str">
        <f t="shared" si="0"/>
        <v>-</v>
      </c>
      <c r="I10" s="94"/>
      <c r="J10" s="91" t="e">
        <f>AVERAGE(#REF!)</f>
        <v>#REF!</v>
      </c>
      <c r="K10" s="99" t="e">
        <f>AVERAGE(#REF!)</f>
        <v>#REF!</v>
      </c>
      <c r="L10" s="98" t="str">
        <f t="shared" si="1"/>
        <v>-</v>
      </c>
      <c r="M10" s="94"/>
      <c r="N10" s="91" t="e">
        <f t="shared" si="2"/>
        <v>#REF!</v>
      </c>
      <c r="O10" s="99" t="e">
        <f t="shared" si="3"/>
        <v>#REF!</v>
      </c>
      <c r="P10" s="98" t="str">
        <f t="shared" si="4"/>
        <v>-</v>
      </c>
      <c r="Q10" s="94"/>
      <c r="R10" s="98" t="e">
        <f t="shared" si="5"/>
        <v>#REF!</v>
      </c>
      <c r="S10" s="100" t="e">
        <f t="shared" si="6"/>
        <v>#REF!</v>
      </c>
      <c r="T10" s="5"/>
    </row>
    <row r="11" spans="1:20" s="89" customFormat="1" hidden="1" outlineLevel="1" x14ac:dyDescent="0.2">
      <c r="A11" s="140" t="e">
        <f>'Nur für MB Bio + HP konv. WK'!A11</f>
        <v>#REF!</v>
      </c>
      <c r="B11" s="141" t="str">
        <f>Codierung!$I$50</f>
        <v>Mozzarella</v>
      </c>
      <c r="C11" s="141"/>
      <c r="D11" s="4" t="str">
        <f>Codierung!$I$119</f>
        <v>CHF/kg</v>
      </c>
      <c r="E11" s="58" t="e">
        <f>#REF!</f>
        <v>#REF!</v>
      </c>
      <c r="F11" s="91" t="e">
        <f>AVERAGE(#REF!)</f>
        <v>#REF!</v>
      </c>
      <c r="G11" s="99" t="e">
        <f>AVERAGE(#REF!)</f>
        <v>#REF!</v>
      </c>
      <c r="H11" s="98" t="str">
        <f t="shared" si="0"/>
        <v>-</v>
      </c>
      <c r="I11" s="94"/>
      <c r="J11" s="91" t="e">
        <f>AVERAGE(#REF!)</f>
        <v>#REF!</v>
      </c>
      <c r="K11" s="99" t="e">
        <f>AVERAGE(#REF!)</f>
        <v>#REF!</v>
      </c>
      <c r="L11" s="98" t="str">
        <f t="shared" si="1"/>
        <v>-</v>
      </c>
      <c r="M11" s="94"/>
      <c r="N11" s="91" t="e">
        <f t="shared" si="2"/>
        <v>#REF!</v>
      </c>
      <c r="O11" s="99" t="e">
        <f t="shared" si="3"/>
        <v>#REF!</v>
      </c>
      <c r="P11" s="98" t="str">
        <f t="shared" si="4"/>
        <v>-</v>
      </c>
      <c r="Q11" s="94"/>
      <c r="R11" s="98" t="e">
        <f t="shared" si="5"/>
        <v>#REF!</v>
      </c>
      <c r="S11" s="100" t="e">
        <f t="shared" si="6"/>
        <v>#REF!</v>
      </c>
      <c r="T11" s="5"/>
    </row>
    <row r="12" spans="1:20" s="89" customFormat="1" hidden="1" outlineLevel="1" x14ac:dyDescent="0.2">
      <c r="A12" s="140" t="e">
        <f>'Nur für MB Bio + HP konv. WK'!A12</f>
        <v>#REF!</v>
      </c>
      <c r="B12" s="141" t="str">
        <f>Codierung!$I$51</f>
        <v>Emmentaler</v>
      </c>
      <c r="C12" s="141"/>
      <c r="D12" s="4" t="str">
        <f>Codierung!$I$119</f>
        <v>CHF/kg</v>
      </c>
      <c r="E12" s="58" t="e">
        <f>#REF!</f>
        <v>#REF!</v>
      </c>
      <c r="F12" s="91" t="e">
        <f>AVERAGE(#REF!)</f>
        <v>#REF!</v>
      </c>
      <c r="G12" s="99" t="e">
        <f>AVERAGE(#REF!)</f>
        <v>#REF!</v>
      </c>
      <c r="H12" s="98" t="str">
        <f t="shared" si="0"/>
        <v>-</v>
      </c>
      <c r="I12" s="94"/>
      <c r="J12" s="91" t="e">
        <f>AVERAGE(#REF!)</f>
        <v>#REF!</v>
      </c>
      <c r="K12" s="99" t="e">
        <f>AVERAGE(#REF!)</f>
        <v>#REF!</v>
      </c>
      <c r="L12" s="98" t="str">
        <f t="shared" si="1"/>
        <v>-</v>
      </c>
      <c r="M12" s="94"/>
      <c r="N12" s="91" t="e">
        <f t="shared" si="2"/>
        <v>#REF!</v>
      </c>
      <c r="O12" s="99" t="e">
        <f t="shared" si="3"/>
        <v>#REF!</v>
      </c>
      <c r="P12" s="98" t="str">
        <f t="shared" si="4"/>
        <v>-</v>
      </c>
      <c r="Q12" s="94"/>
      <c r="R12" s="98" t="e">
        <f t="shared" si="5"/>
        <v>#REF!</v>
      </c>
      <c r="S12" s="100" t="e">
        <f t="shared" si="6"/>
        <v>#REF!</v>
      </c>
      <c r="T12" s="5"/>
    </row>
    <row r="13" spans="1:20" s="89" customFormat="1" hidden="1" outlineLevel="1" x14ac:dyDescent="0.2">
      <c r="A13" s="140" t="e">
        <f>'Nur für MB Bio + HP konv. WK'!A13</f>
        <v>#REF!</v>
      </c>
      <c r="B13" s="141" t="str">
        <f>Codierung!$I$52</f>
        <v xml:space="preserve">Vorzugsbutter </v>
      </c>
      <c r="C13" s="141"/>
      <c r="D13" s="4" t="str">
        <f>Codierung!$I$119</f>
        <v>CHF/kg</v>
      </c>
      <c r="E13" s="58" t="e">
        <f>#REF!</f>
        <v>#REF!</v>
      </c>
      <c r="F13" s="91" t="e">
        <f>AVERAGE(#REF!)</f>
        <v>#REF!</v>
      </c>
      <c r="G13" s="99" t="e">
        <f>AVERAGE(#REF!)</f>
        <v>#REF!</v>
      </c>
      <c r="H13" s="98" t="str">
        <f t="shared" si="0"/>
        <v>-</v>
      </c>
      <c r="I13" s="94"/>
      <c r="J13" s="91" t="e">
        <f>AVERAGE(#REF!)</f>
        <v>#REF!</v>
      </c>
      <c r="K13" s="99" t="e">
        <f>AVERAGE(#REF!)</f>
        <v>#REF!</v>
      </c>
      <c r="L13" s="98" t="str">
        <f t="shared" si="1"/>
        <v>-</v>
      </c>
      <c r="M13" s="94"/>
      <c r="N13" s="91" t="e">
        <f t="shared" si="2"/>
        <v>#REF!</v>
      </c>
      <c r="O13" s="99" t="e">
        <f t="shared" si="3"/>
        <v>#REF!</v>
      </c>
      <c r="P13" s="98" t="str">
        <f t="shared" si="4"/>
        <v>-</v>
      </c>
      <c r="Q13" s="94"/>
      <c r="R13" s="98" t="e">
        <f t="shared" si="5"/>
        <v>#REF!</v>
      </c>
      <c r="S13" s="100" t="e">
        <f t="shared" si="6"/>
        <v>#REF!</v>
      </c>
      <c r="T13" s="5"/>
    </row>
    <row r="14" spans="1:20" s="89" customFormat="1" hidden="1" outlineLevel="1" x14ac:dyDescent="0.2">
      <c r="A14" s="140" t="e">
        <f>'Nur für MB Bio + HP konv. WK'!A14</f>
        <v>#REF!</v>
      </c>
      <c r="B14" s="141" t="str">
        <f>Codierung!$I$53</f>
        <v>Vollrahm</v>
      </c>
      <c r="C14" s="141"/>
      <c r="D14" s="4" t="str">
        <f>Codierung!$I$118</f>
        <v>CHF/Liter</v>
      </c>
      <c r="E14" s="58" t="e">
        <f>#REF!</f>
        <v>#REF!</v>
      </c>
      <c r="F14" s="91" t="e">
        <f>AVERAGE(#REF!)</f>
        <v>#REF!</v>
      </c>
      <c r="G14" s="99" t="e">
        <f>AVERAGE(#REF!)</f>
        <v>#REF!</v>
      </c>
      <c r="H14" s="98" t="str">
        <f t="shared" si="0"/>
        <v>-</v>
      </c>
      <c r="I14" s="91"/>
      <c r="J14" s="91" t="e">
        <f>AVERAGE(#REF!)</f>
        <v>#REF!</v>
      </c>
      <c r="K14" s="99" t="e">
        <f>AVERAGE(#REF!)</f>
        <v>#REF!</v>
      </c>
      <c r="L14" s="98" t="str">
        <f t="shared" si="1"/>
        <v>-</v>
      </c>
      <c r="M14" s="94"/>
      <c r="N14" s="91" t="e">
        <f t="shared" si="2"/>
        <v>#REF!</v>
      </c>
      <c r="O14" s="99" t="e">
        <f t="shared" si="3"/>
        <v>#REF!</v>
      </c>
      <c r="P14" s="98" t="str">
        <f t="shared" si="4"/>
        <v>-</v>
      </c>
      <c r="Q14" s="94"/>
      <c r="R14" s="98" t="e">
        <f t="shared" si="5"/>
        <v>#REF!</v>
      </c>
      <c r="S14" s="100" t="e">
        <f t="shared" si="6"/>
        <v>#REF!</v>
      </c>
      <c r="T14" s="5"/>
    </row>
    <row r="15" spans="1:20" s="89" customFormat="1" hidden="1" outlineLevel="1" x14ac:dyDescent="0.2">
      <c r="A15" s="140" t="e">
        <f>'Nur für MB Bio + HP konv. WK'!A15</f>
        <v>#REF!</v>
      </c>
      <c r="B15" s="141" t="str">
        <f>Codierung!$I$54</f>
        <v>Fruchtjoghurt, Beeren</v>
      </c>
      <c r="C15" s="141"/>
      <c r="D15" s="4" t="str">
        <f>Codierung!$I$119</f>
        <v>CHF/kg</v>
      </c>
      <c r="E15" s="58" t="e">
        <f>#REF!</f>
        <v>#REF!</v>
      </c>
      <c r="F15" s="91" t="e">
        <f>AVERAGE(#REF!)</f>
        <v>#REF!</v>
      </c>
      <c r="G15" s="99" t="e">
        <f>AVERAGE(#REF!)</f>
        <v>#REF!</v>
      </c>
      <c r="H15" s="98" t="str">
        <f t="shared" si="0"/>
        <v>-</v>
      </c>
      <c r="I15" s="91"/>
      <c r="J15" s="91" t="e">
        <f>AVERAGE(#REF!)</f>
        <v>#REF!</v>
      </c>
      <c r="K15" s="99" t="e">
        <f>AVERAGE(#REF!)</f>
        <v>#REF!</v>
      </c>
      <c r="L15" s="98" t="str">
        <f t="shared" si="1"/>
        <v>-</v>
      </c>
      <c r="M15" s="94"/>
      <c r="N15" s="91" t="e">
        <f t="shared" si="2"/>
        <v>#REF!</v>
      </c>
      <c r="O15" s="99" t="e">
        <f t="shared" si="3"/>
        <v>#REF!</v>
      </c>
      <c r="P15" s="98" t="str">
        <f t="shared" si="4"/>
        <v>-</v>
      </c>
      <c r="Q15" s="94"/>
      <c r="R15" s="98" t="e">
        <f t="shared" si="5"/>
        <v>#REF!</v>
      </c>
      <c r="S15" s="100" t="e">
        <f t="shared" si="6"/>
        <v>#REF!</v>
      </c>
      <c r="T15" s="5"/>
    </row>
    <row r="16" spans="1:20" s="89" customFormat="1" hidden="1" outlineLevel="1" x14ac:dyDescent="0.2">
      <c r="A16" s="140" t="e">
        <f>'Nur für MB Bio + HP konv. WK'!A16</f>
        <v>#REF!</v>
      </c>
      <c r="B16" s="141" t="str">
        <f>Codierung!$I$55</f>
        <v>Joghurt nature</v>
      </c>
      <c r="C16" s="141"/>
      <c r="D16" s="4" t="str">
        <f>Codierung!$I$119</f>
        <v>CHF/kg</v>
      </c>
      <c r="E16" s="58" t="e">
        <f>#REF!</f>
        <v>#REF!</v>
      </c>
      <c r="F16" s="91" t="e">
        <f>AVERAGE(#REF!)</f>
        <v>#REF!</v>
      </c>
      <c r="G16" s="99" t="e">
        <f>AVERAGE(#REF!)</f>
        <v>#REF!</v>
      </c>
      <c r="H16" s="98" t="str">
        <f t="shared" si="0"/>
        <v>-</v>
      </c>
      <c r="I16" s="91"/>
      <c r="J16" s="91" t="e">
        <f>AVERAGE(#REF!)</f>
        <v>#REF!</v>
      </c>
      <c r="K16" s="99" t="e">
        <f>AVERAGE(#REF!)</f>
        <v>#REF!</v>
      </c>
      <c r="L16" s="98" t="str">
        <f t="shared" si="1"/>
        <v>-</v>
      </c>
      <c r="M16" s="94"/>
      <c r="N16" s="91" t="e">
        <f t="shared" si="2"/>
        <v>#REF!</v>
      </c>
      <c r="O16" s="99" t="e">
        <f t="shared" si="3"/>
        <v>#REF!</v>
      </c>
      <c r="P16" s="98" t="str">
        <f t="shared" si="4"/>
        <v>-</v>
      </c>
      <c r="Q16" s="94"/>
      <c r="R16" s="98" t="e">
        <f t="shared" si="5"/>
        <v>#REF!</v>
      </c>
      <c r="S16" s="100" t="e">
        <f t="shared" si="6"/>
        <v>#REF!</v>
      </c>
      <c r="T16" s="5"/>
    </row>
    <row r="17" spans="1:20" s="97" customFormat="1" collapsed="1" x14ac:dyDescent="0.2">
      <c r="A17" s="139" t="str">
        <f>Codierung!$I$56</f>
        <v>Fleisch</v>
      </c>
      <c r="B17" s="139"/>
      <c r="C17" s="139"/>
      <c r="D17" s="82" t="str">
        <f>Codierung!$I$116</f>
        <v>CHF</v>
      </c>
      <c r="E17" s="83"/>
      <c r="F17" s="102" t="e">
        <f>AVERAGE(#REF!)</f>
        <v>#REF!</v>
      </c>
      <c r="G17" s="103" t="e">
        <f>AVERAGE(#REF!)</f>
        <v>#REF!</v>
      </c>
      <c r="H17" s="101" t="str">
        <f t="shared" si="0"/>
        <v>-</v>
      </c>
      <c r="I17" s="91"/>
      <c r="J17" s="102" t="e">
        <f>AVERAGE(#REF!)</f>
        <v>#REF!</v>
      </c>
      <c r="K17" s="103" t="e">
        <f>AVERAGE(#REF!)</f>
        <v>#REF!</v>
      </c>
      <c r="L17" s="101" t="str">
        <f t="shared" si="1"/>
        <v>-</v>
      </c>
      <c r="M17" s="94"/>
      <c r="N17" s="102" t="e">
        <f t="shared" si="2"/>
        <v>#REF!</v>
      </c>
      <c r="O17" s="103" t="e">
        <f t="shared" si="3"/>
        <v>#REF!</v>
      </c>
      <c r="P17" s="101" t="str">
        <f t="shared" si="4"/>
        <v>-</v>
      </c>
      <c r="Q17" s="94"/>
      <c r="R17" s="101" t="e">
        <f t="shared" si="5"/>
        <v>#REF!</v>
      </c>
      <c r="S17" s="104" t="e">
        <f t="shared" si="6"/>
        <v>#REF!</v>
      </c>
      <c r="T17" s="96"/>
    </row>
    <row r="18" spans="1:20" s="89" customFormat="1" hidden="1" outlineLevel="1" x14ac:dyDescent="0.2">
      <c r="A18" s="140" t="e">
        <f>'Nur für MB Bio + HP konv. WK'!A18</f>
        <v>#REF!</v>
      </c>
      <c r="B18" s="141" t="str">
        <f>Codierung!$I$57</f>
        <v>Rindsentrecôte</v>
      </c>
      <c r="C18" s="141"/>
      <c r="D18" s="4" t="str">
        <f>Codierung!$I$119</f>
        <v>CHF/kg</v>
      </c>
      <c r="E18" s="59" t="e">
        <f>#REF!</f>
        <v>#REF!</v>
      </c>
      <c r="F18" s="91" t="e">
        <f>AVERAGE(#REF!)</f>
        <v>#REF!</v>
      </c>
      <c r="G18" s="99" t="e">
        <f>AVERAGE(#REF!)</f>
        <v>#REF!</v>
      </c>
      <c r="H18" s="98" t="str">
        <f t="shared" si="0"/>
        <v>-</v>
      </c>
      <c r="I18" s="91"/>
      <c r="J18" s="91" t="e">
        <f>AVERAGE(#REF!)</f>
        <v>#REF!</v>
      </c>
      <c r="K18" s="99" t="e">
        <f>AVERAGE(#REF!)</f>
        <v>#REF!</v>
      </c>
      <c r="L18" s="98" t="str">
        <f t="shared" si="1"/>
        <v>-</v>
      </c>
      <c r="M18" s="94"/>
      <c r="N18" s="91" t="e">
        <f t="shared" si="2"/>
        <v>#REF!</v>
      </c>
      <c r="O18" s="99" t="e">
        <f t="shared" si="3"/>
        <v>#REF!</v>
      </c>
      <c r="P18" s="98" t="str">
        <f t="shared" si="4"/>
        <v>-</v>
      </c>
      <c r="Q18" s="94"/>
      <c r="R18" s="98" t="e">
        <f t="shared" si="5"/>
        <v>#REF!</v>
      </c>
      <c r="S18" s="100" t="e">
        <f t="shared" si="6"/>
        <v>#REF!</v>
      </c>
      <c r="T18" s="5"/>
    </row>
    <row r="19" spans="1:20" s="89" customFormat="1" hidden="1" outlineLevel="1" x14ac:dyDescent="0.2">
      <c r="A19" s="140" t="e">
        <f>'Nur für MB Bio + HP konv. WK'!A19</f>
        <v>#REF!</v>
      </c>
      <c r="B19" s="141" t="str">
        <f>Codierung!$I$58</f>
        <v>Rindsplätzli à la minute</v>
      </c>
      <c r="C19" s="141"/>
      <c r="D19" s="4" t="str">
        <f>Codierung!$I$119</f>
        <v>CHF/kg</v>
      </c>
      <c r="E19" s="59" t="e">
        <f>#REF!</f>
        <v>#REF!</v>
      </c>
      <c r="F19" s="91" t="e">
        <f>AVERAGE(#REF!)</f>
        <v>#REF!</v>
      </c>
      <c r="G19" s="99" t="e">
        <f>AVERAGE(#REF!)</f>
        <v>#REF!</v>
      </c>
      <c r="H19" s="98" t="str">
        <f t="shared" si="0"/>
        <v>-</v>
      </c>
      <c r="I19" s="91"/>
      <c r="J19" s="91" t="e">
        <f>AVERAGE(#REF!)</f>
        <v>#REF!</v>
      </c>
      <c r="K19" s="99" t="e">
        <f>AVERAGE(#REF!)</f>
        <v>#REF!</v>
      </c>
      <c r="L19" s="98" t="str">
        <f t="shared" si="1"/>
        <v>-</v>
      </c>
      <c r="M19" s="94"/>
      <c r="N19" s="91" t="e">
        <f t="shared" si="2"/>
        <v>#REF!</v>
      </c>
      <c r="O19" s="99" t="e">
        <f t="shared" si="3"/>
        <v>#REF!</v>
      </c>
      <c r="P19" s="98" t="str">
        <f t="shared" si="4"/>
        <v>-</v>
      </c>
      <c r="Q19" s="94"/>
      <c r="R19" s="98" t="e">
        <f t="shared" si="5"/>
        <v>#REF!</v>
      </c>
      <c r="S19" s="100" t="e">
        <f t="shared" si="6"/>
        <v>#REF!</v>
      </c>
      <c r="T19" s="5"/>
    </row>
    <row r="20" spans="1:20" s="89" customFormat="1" hidden="1" outlineLevel="1" x14ac:dyDescent="0.2">
      <c r="A20" s="140" t="e">
        <f>'Nur für MB Bio + HP konv. WK'!A20</f>
        <v>#REF!</v>
      </c>
      <c r="B20" s="141" t="str">
        <f>Codierung!$I$59</f>
        <v>Kalbsnierstücksteak</v>
      </c>
      <c r="C20" s="141"/>
      <c r="D20" s="4" t="str">
        <f>Codierung!$I$119</f>
        <v>CHF/kg</v>
      </c>
      <c r="E20" s="59" t="e">
        <f>#REF!</f>
        <v>#REF!</v>
      </c>
      <c r="F20" s="91" t="e">
        <f>AVERAGE(#REF!)</f>
        <v>#REF!</v>
      </c>
      <c r="G20" s="99" t="e">
        <f>AVERAGE(#REF!)</f>
        <v>#REF!</v>
      </c>
      <c r="H20" s="98" t="str">
        <f t="shared" si="0"/>
        <v>-</v>
      </c>
      <c r="I20" s="91"/>
      <c r="J20" s="91" t="e">
        <f>AVERAGE(#REF!)</f>
        <v>#REF!</v>
      </c>
      <c r="K20" s="99" t="e">
        <f>AVERAGE(#REF!)</f>
        <v>#REF!</v>
      </c>
      <c r="L20" s="98" t="str">
        <f t="shared" si="1"/>
        <v>-</v>
      </c>
      <c r="M20" s="94"/>
      <c r="N20" s="91" t="e">
        <f t="shared" si="2"/>
        <v>#REF!</v>
      </c>
      <c r="O20" s="99" t="e">
        <f t="shared" si="3"/>
        <v>#REF!</v>
      </c>
      <c r="P20" s="98" t="str">
        <f t="shared" si="4"/>
        <v>-</v>
      </c>
      <c r="Q20" s="94"/>
      <c r="R20" s="98" t="e">
        <f t="shared" si="5"/>
        <v>#REF!</v>
      </c>
      <c r="S20" s="100" t="e">
        <f t="shared" si="6"/>
        <v>#REF!</v>
      </c>
      <c r="T20" s="5"/>
    </row>
    <row r="21" spans="1:20" s="89" customFormat="1" hidden="1" outlineLevel="1" x14ac:dyDescent="0.2">
      <c r="A21" s="140" t="e">
        <f>'Nur für MB Bio + HP konv. WK'!A21</f>
        <v>#REF!</v>
      </c>
      <c r="B21" s="141" t="str">
        <f>Codierung!$I$60</f>
        <v>Kalbsplätzli Stotzen</v>
      </c>
      <c r="C21" s="141"/>
      <c r="D21" s="4" t="str">
        <f>Codierung!$I$119</f>
        <v>CHF/kg</v>
      </c>
      <c r="E21" s="59" t="e">
        <f>#REF!</f>
        <v>#REF!</v>
      </c>
      <c r="F21" s="91" t="e">
        <f>AVERAGE(#REF!)</f>
        <v>#REF!</v>
      </c>
      <c r="G21" s="99" t="e">
        <f>AVERAGE(#REF!)</f>
        <v>#REF!</v>
      </c>
      <c r="H21" s="98" t="str">
        <f t="shared" si="0"/>
        <v>-</v>
      </c>
      <c r="I21" s="91"/>
      <c r="J21" s="91" t="e">
        <f>AVERAGE(#REF!)</f>
        <v>#REF!</v>
      </c>
      <c r="K21" s="99" t="e">
        <f>AVERAGE(#REF!)</f>
        <v>#REF!</v>
      </c>
      <c r="L21" s="98" t="str">
        <f t="shared" si="1"/>
        <v>-</v>
      </c>
      <c r="M21" s="94"/>
      <c r="N21" s="91" t="e">
        <f t="shared" si="2"/>
        <v>#REF!</v>
      </c>
      <c r="O21" s="99" t="e">
        <f t="shared" si="3"/>
        <v>#REF!</v>
      </c>
      <c r="P21" s="98" t="str">
        <f t="shared" si="4"/>
        <v>-</v>
      </c>
      <c r="Q21" s="94"/>
      <c r="R21" s="98" t="e">
        <f t="shared" si="5"/>
        <v>#REF!</v>
      </c>
      <c r="S21" s="100" t="e">
        <f t="shared" si="6"/>
        <v>#REF!</v>
      </c>
      <c r="T21" s="5"/>
    </row>
    <row r="22" spans="1:20" s="89" customFormat="1" hidden="1" outlineLevel="1" x14ac:dyDescent="0.2">
      <c r="A22" s="140" t="e">
        <f>'Nur für MB Bio + HP konv. WK'!A22</f>
        <v>#REF!</v>
      </c>
      <c r="B22" s="141" t="str">
        <f>Codierung!$I$61</f>
        <v>Schweinsnierstücksteak</v>
      </c>
      <c r="C22" s="141"/>
      <c r="D22" s="4" t="str">
        <f>Codierung!$I$119</f>
        <v>CHF/kg</v>
      </c>
      <c r="E22" s="59" t="e">
        <f>#REF!</f>
        <v>#REF!</v>
      </c>
      <c r="F22" s="91" t="e">
        <f>AVERAGE(#REF!)</f>
        <v>#REF!</v>
      </c>
      <c r="G22" s="99" t="e">
        <f>AVERAGE(#REF!)</f>
        <v>#REF!</v>
      </c>
      <c r="H22" s="98" t="str">
        <f t="shared" si="0"/>
        <v>-</v>
      </c>
      <c r="I22" s="91"/>
      <c r="J22" s="91" t="e">
        <f>AVERAGE(#REF!)</f>
        <v>#REF!</v>
      </c>
      <c r="K22" s="99" t="e">
        <f>AVERAGE(#REF!)</f>
        <v>#REF!</v>
      </c>
      <c r="L22" s="98" t="str">
        <f t="shared" si="1"/>
        <v>-</v>
      </c>
      <c r="M22" s="94"/>
      <c r="N22" s="91" t="e">
        <f t="shared" si="2"/>
        <v>#REF!</v>
      </c>
      <c r="O22" s="99" t="e">
        <f t="shared" si="3"/>
        <v>#REF!</v>
      </c>
      <c r="P22" s="98" t="str">
        <f t="shared" si="4"/>
        <v>-</v>
      </c>
      <c r="Q22" s="94"/>
      <c r="R22" s="98" t="e">
        <f t="shared" si="5"/>
        <v>#REF!</v>
      </c>
      <c r="S22" s="100" t="e">
        <f t="shared" si="6"/>
        <v>#REF!</v>
      </c>
      <c r="T22" s="5"/>
    </row>
    <row r="23" spans="1:20" s="89" customFormat="1" hidden="1" outlineLevel="1" x14ac:dyDescent="0.2">
      <c r="A23" s="140" t="e">
        <f>'Nur für MB Bio + HP konv. WK'!A23</f>
        <v>#REF!</v>
      </c>
      <c r="B23" s="141" t="str">
        <f>Codierung!$I$62</f>
        <v>Schweinskotelett</v>
      </c>
      <c r="C23" s="141"/>
      <c r="D23" s="4" t="str">
        <f>Codierung!$I$119</f>
        <v>CHF/kg</v>
      </c>
      <c r="E23" s="59" t="e">
        <f>#REF!</f>
        <v>#REF!</v>
      </c>
      <c r="F23" s="91" t="e">
        <f>AVERAGE(#REF!)</f>
        <v>#REF!</v>
      </c>
      <c r="G23" s="99" t="e">
        <f>AVERAGE(#REF!)</f>
        <v>#REF!</v>
      </c>
      <c r="H23" s="98" t="str">
        <f t="shared" si="0"/>
        <v>-</v>
      </c>
      <c r="I23" s="91"/>
      <c r="J23" s="91" t="e">
        <f>AVERAGE(#REF!)</f>
        <v>#REF!</v>
      </c>
      <c r="K23" s="99" t="e">
        <f>AVERAGE(#REF!)</f>
        <v>#REF!</v>
      </c>
      <c r="L23" s="98" t="str">
        <f t="shared" si="1"/>
        <v>-</v>
      </c>
      <c r="M23" s="94"/>
      <c r="N23" s="91" t="e">
        <f t="shared" si="2"/>
        <v>#REF!</v>
      </c>
      <c r="O23" s="99" t="e">
        <f t="shared" si="3"/>
        <v>#REF!</v>
      </c>
      <c r="P23" s="98" t="str">
        <f t="shared" si="4"/>
        <v>-</v>
      </c>
      <c r="Q23" s="94"/>
      <c r="R23" s="98" t="e">
        <f t="shared" si="5"/>
        <v>#REF!</v>
      </c>
      <c r="S23" s="100" t="e">
        <f t="shared" si="6"/>
        <v>#REF!</v>
      </c>
      <c r="T23" s="5"/>
    </row>
    <row r="24" spans="1:20" s="89" customFormat="1" hidden="1" outlineLevel="1" x14ac:dyDescent="0.2">
      <c r="A24" s="140" t="e">
        <f>'Nur für MB Bio + HP konv. WK'!A24</f>
        <v>#REF!</v>
      </c>
      <c r="B24" s="141" t="str">
        <f>Codierung!$I$63</f>
        <v>Schweinsstotzenplätzli</v>
      </c>
      <c r="C24" s="141"/>
      <c r="D24" s="4" t="str">
        <f>Codierung!$I$119</f>
        <v>CHF/kg</v>
      </c>
      <c r="E24" s="59" t="e">
        <f>#REF!</f>
        <v>#REF!</v>
      </c>
      <c r="F24" s="91" t="e">
        <f>AVERAGE(#REF!)</f>
        <v>#REF!</v>
      </c>
      <c r="G24" s="99" t="e">
        <f>AVERAGE(#REF!)</f>
        <v>#REF!</v>
      </c>
      <c r="H24" s="98" t="str">
        <f t="shared" si="0"/>
        <v>-</v>
      </c>
      <c r="I24" s="91"/>
      <c r="J24" s="91" t="e">
        <f>AVERAGE(#REF!)</f>
        <v>#REF!</v>
      </c>
      <c r="K24" s="99" t="e">
        <f>AVERAGE(#REF!)</f>
        <v>#REF!</v>
      </c>
      <c r="L24" s="98" t="str">
        <f t="shared" si="1"/>
        <v>-</v>
      </c>
      <c r="M24" s="94"/>
      <c r="N24" s="91" t="e">
        <f t="shared" si="2"/>
        <v>#REF!</v>
      </c>
      <c r="O24" s="99" t="e">
        <f t="shared" si="3"/>
        <v>#REF!</v>
      </c>
      <c r="P24" s="98" t="str">
        <f t="shared" si="4"/>
        <v>-</v>
      </c>
      <c r="Q24" s="94"/>
      <c r="R24" s="98" t="e">
        <f t="shared" si="5"/>
        <v>#REF!</v>
      </c>
      <c r="S24" s="100" t="e">
        <f t="shared" si="6"/>
        <v>#REF!</v>
      </c>
      <c r="T24" s="5"/>
    </row>
    <row r="25" spans="1:20" s="89" customFormat="1" hidden="1" outlineLevel="1" x14ac:dyDescent="0.2">
      <c r="A25" s="140" t="e">
        <f>'Nur für MB Bio + HP konv. WK'!A25</f>
        <v>#REF!</v>
      </c>
      <c r="B25" s="141" t="str">
        <f>Codierung!$I$64</f>
        <v>Salami CH</v>
      </c>
      <c r="C25" s="141"/>
      <c r="D25" s="4" t="str">
        <f>Codierung!$I$121</f>
        <v>CHF/100g</v>
      </c>
      <c r="E25" s="59" t="e">
        <f>#REF!</f>
        <v>#REF!</v>
      </c>
      <c r="F25" s="91" t="e">
        <f>AVERAGE(#REF!)</f>
        <v>#REF!</v>
      </c>
      <c r="G25" s="99" t="e">
        <f>AVERAGE(#REF!)</f>
        <v>#REF!</v>
      </c>
      <c r="H25" s="98" t="str">
        <f t="shared" si="0"/>
        <v>-</v>
      </c>
      <c r="I25" s="91"/>
      <c r="J25" s="91" t="e">
        <f>AVERAGE(#REF!)</f>
        <v>#REF!</v>
      </c>
      <c r="K25" s="99" t="e">
        <f>AVERAGE(#REF!)</f>
        <v>#REF!</v>
      </c>
      <c r="L25" s="98" t="str">
        <f t="shared" si="1"/>
        <v>-</v>
      </c>
      <c r="M25" s="94"/>
      <c r="N25" s="91" t="e">
        <f t="shared" si="2"/>
        <v>#REF!</v>
      </c>
      <c r="O25" s="99" t="e">
        <f t="shared" si="3"/>
        <v>#REF!</v>
      </c>
      <c r="P25" s="98" t="str">
        <f t="shared" si="4"/>
        <v>-</v>
      </c>
      <c r="Q25" s="94"/>
      <c r="R25" s="98" t="e">
        <f t="shared" si="5"/>
        <v>#REF!</v>
      </c>
      <c r="S25" s="100" t="e">
        <f t="shared" si="6"/>
        <v>#REF!</v>
      </c>
      <c r="T25" s="5"/>
    </row>
    <row r="26" spans="1:20" s="89" customFormat="1" hidden="1" outlineLevel="1" x14ac:dyDescent="0.2">
      <c r="A26" s="140" t="e">
        <f>'Nur für MB Bio + HP konv. WK'!A26</f>
        <v>#REF!</v>
      </c>
      <c r="B26" s="141" t="str">
        <f>Codierung!$I$65</f>
        <v>Wienerli</v>
      </c>
      <c r="C26" s="141"/>
      <c r="D26" s="4" t="str">
        <f>Codierung!$I$121</f>
        <v>CHF/100g</v>
      </c>
      <c r="E26" s="59" t="e">
        <f>#REF!</f>
        <v>#REF!</v>
      </c>
      <c r="F26" s="91" t="e">
        <f>AVERAGE(#REF!)</f>
        <v>#REF!</v>
      </c>
      <c r="G26" s="99" t="e">
        <f>AVERAGE(#REF!)</f>
        <v>#REF!</v>
      </c>
      <c r="H26" s="98" t="str">
        <f t="shared" si="0"/>
        <v>-</v>
      </c>
      <c r="I26" s="91"/>
      <c r="J26" s="91" t="e">
        <f>AVERAGE(#REF!)</f>
        <v>#REF!</v>
      </c>
      <c r="K26" s="99" t="e">
        <f>AVERAGE(#REF!)</f>
        <v>#REF!</v>
      </c>
      <c r="L26" s="98" t="str">
        <f t="shared" si="1"/>
        <v>-</v>
      </c>
      <c r="M26" s="94"/>
      <c r="N26" s="91" t="e">
        <f t="shared" si="2"/>
        <v>#REF!</v>
      </c>
      <c r="O26" s="99" t="e">
        <f t="shared" si="3"/>
        <v>#REF!</v>
      </c>
      <c r="P26" s="98" t="str">
        <f t="shared" si="4"/>
        <v>-</v>
      </c>
      <c r="Q26" s="94"/>
      <c r="R26" s="98" t="e">
        <f t="shared" si="5"/>
        <v>#REF!</v>
      </c>
      <c r="S26" s="100" t="e">
        <f t="shared" si="6"/>
        <v>#REF!</v>
      </c>
      <c r="T26" s="5"/>
    </row>
    <row r="27" spans="1:20" s="89" customFormat="1" hidden="1" outlineLevel="1" x14ac:dyDescent="0.2">
      <c r="A27" s="140" t="e">
        <f>'Nur für MB Bio + HP konv. WK'!A27</f>
        <v>#REF!</v>
      </c>
      <c r="B27" s="141" t="str">
        <f>Codierung!$I$66</f>
        <v>Kalbsbratwurst</v>
      </c>
      <c r="C27" s="141"/>
      <c r="D27" s="4" t="str">
        <f>Codierung!$I$121</f>
        <v>CHF/100g</v>
      </c>
      <c r="E27" s="59" t="e">
        <f>#REF!</f>
        <v>#REF!</v>
      </c>
      <c r="F27" s="91" t="e">
        <f>AVERAGE(#REF!)</f>
        <v>#REF!</v>
      </c>
      <c r="G27" s="99" t="e">
        <f>AVERAGE(#REF!)</f>
        <v>#REF!</v>
      </c>
      <c r="H27" s="98" t="str">
        <f t="shared" si="0"/>
        <v>-</v>
      </c>
      <c r="I27" s="91"/>
      <c r="J27" s="91" t="e">
        <f>AVERAGE(#REF!)</f>
        <v>#REF!</v>
      </c>
      <c r="K27" s="99" t="e">
        <f>AVERAGE(#REF!)</f>
        <v>#REF!</v>
      </c>
      <c r="L27" s="98" t="str">
        <f t="shared" si="1"/>
        <v>-</v>
      </c>
      <c r="M27" s="94"/>
      <c r="N27" s="91" t="e">
        <f t="shared" si="2"/>
        <v>#REF!</v>
      </c>
      <c r="O27" s="99" t="e">
        <f t="shared" si="3"/>
        <v>#REF!</v>
      </c>
      <c r="P27" s="98" t="str">
        <f t="shared" si="4"/>
        <v>-</v>
      </c>
      <c r="Q27" s="94"/>
      <c r="R27" s="98" t="e">
        <f t="shared" si="5"/>
        <v>#REF!</v>
      </c>
      <c r="S27" s="100" t="e">
        <f t="shared" si="6"/>
        <v>#REF!</v>
      </c>
      <c r="T27" s="5"/>
    </row>
    <row r="28" spans="1:20" s="89" customFormat="1" hidden="1" outlineLevel="1" x14ac:dyDescent="0.2">
      <c r="A28" s="140" t="e">
        <f>'Nur für MB Bio + HP konv. WK'!A28</f>
        <v>#REF!</v>
      </c>
      <c r="B28" s="141" t="str">
        <f>Codierung!$I$67</f>
        <v>Poulet ganz</v>
      </c>
      <c r="C28" s="141"/>
      <c r="D28" s="4" t="str">
        <f>Codierung!$I$119</f>
        <v>CHF/kg</v>
      </c>
      <c r="E28" s="59" t="e">
        <f>#REF!</f>
        <v>#REF!</v>
      </c>
      <c r="F28" s="91" t="e">
        <f>AVERAGE(#REF!)</f>
        <v>#REF!</v>
      </c>
      <c r="G28" s="99" t="e">
        <f>AVERAGE(#REF!)</f>
        <v>#REF!</v>
      </c>
      <c r="H28" s="98" t="str">
        <f t="shared" si="0"/>
        <v>-</v>
      </c>
      <c r="I28" s="91"/>
      <c r="J28" s="91" t="e">
        <f>AVERAGE(#REF!)</f>
        <v>#REF!</v>
      </c>
      <c r="K28" s="99" t="e">
        <f>AVERAGE(#REF!)</f>
        <v>#REF!</v>
      </c>
      <c r="L28" s="98" t="str">
        <f t="shared" si="1"/>
        <v>-</v>
      </c>
      <c r="M28" s="94"/>
      <c r="N28" s="91" t="e">
        <f t="shared" si="2"/>
        <v>#REF!</v>
      </c>
      <c r="O28" s="99" t="e">
        <f t="shared" si="3"/>
        <v>#REF!</v>
      </c>
      <c r="P28" s="98" t="str">
        <f t="shared" si="4"/>
        <v>-</v>
      </c>
      <c r="Q28" s="94"/>
      <c r="R28" s="98" t="e">
        <f t="shared" si="5"/>
        <v>#REF!</v>
      </c>
      <c r="S28" s="100" t="e">
        <f t="shared" si="6"/>
        <v>#REF!</v>
      </c>
      <c r="T28" s="5"/>
    </row>
    <row r="29" spans="1:20" s="89" customFormat="1" hidden="1" outlineLevel="1" x14ac:dyDescent="0.2">
      <c r="A29" s="140" t="e">
        <f>'Nur für MB Bio + HP konv. WK'!A29</f>
        <v>#REF!</v>
      </c>
      <c r="B29" s="141" t="str">
        <f>Codierung!$I$68</f>
        <v>Pouletbrust</v>
      </c>
      <c r="C29" s="141"/>
      <c r="D29" s="84" t="str">
        <f>Codierung!$I$119</f>
        <v>CHF/kg</v>
      </c>
      <c r="E29" s="85" t="e">
        <f>#REF!</f>
        <v>#REF!</v>
      </c>
      <c r="F29" s="106" t="e">
        <f>AVERAGE(#REF!)</f>
        <v>#REF!</v>
      </c>
      <c r="G29" s="107" t="e">
        <f>AVERAGE(#REF!)</f>
        <v>#REF!</v>
      </c>
      <c r="H29" s="105" t="str">
        <f t="shared" si="0"/>
        <v>-</v>
      </c>
      <c r="I29" s="91"/>
      <c r="J29" s="106" t="e">
        <f>AVERAGE(#REF!)</f>
        <v>#REF!</v>
      </c>
      <c r="K29" s="107" t="e">
        <f>AVERAGE(#REF!)</f>
        <v>#REF!</v>
      </c>
      <c r="L29" s="105" t="str">
        <f t="shared" si="1"/>
        <v>-</v>
      </c>
      <c r="M29" s="94"/>
      <c r="N29" s="106" t="e">
        <f t="shared" si="2"/>
        <v>#REF!</v>
      </c>
      <c r="O29" s="107" t="e">
        <f t="shared" si="3"/>
        <v>#REF!</v>
      </c>
      <c r="P29" s="105" t="str">
        <f t="shared" si="4"/>
        <v>-</v>
      </c>
      <c r="Q29" s="94"/>
      <c r="R29" s="105" t="e">
        <f t="shared" si="5"/>
        <v>#REF!</v>
      </c>
      <c r="S29" s="108" t="e">
        <f t="shared" si="6"/>
        <v>#REF!</v>
      </c>
      <c r="T29" s="5"/>
    </row>
    <row r="30" spans="1:20" s="97" customFormat="1" collapsed="1" x14ac:dyDescent="0.2">
      <c r="A30" s="139" t="str">
        <f>Codierung!$I$69</f>
        <v>Eier Freiland, frisch</v>
      </c>
      <c r="B30" s="139"/>
      <c r="C30" s="139"/>
      <c r="D30" s="80" t="str">
        <f>Codierung!$I$116</f>
        <v>CHF</v>
      </c>
      <c r="E30" s="81"/>
      <c r="F30" s="92" t="e">
        <f>AVERAGE(#REF!)</f>
        <v>#REF!</v>
      </c>
      <c r="G30" s="93" t="e">
        <f>AVERAGE(#REF!)</f>
        <v>#REF!</v>
      </c>
      <c r="H30" s="90" t="str">
        <f t="shared" si="0"/>
        <v>-</v>
      </c>
      <c r="I30" s="91"/>
      <c r="J30" s="92" t="e">
        <f>AVERAGE(#REF!)</f>
        <v>#REF!</v>
      </c>
      <c r="K30" s="93" t="e">
        <f>AVERAGE(#REF!)</f>
        <v>#REF!</v>
      </c>
      <c r="L30" s="90" t="str">
        <f t="shared" si="1"/>
        <v>-</v>
      </c>
      <c r="M30" s="94"/>
      <c r="N30" s="92" t="e">
        <f t="shared" si="2"/>
        <v>#REF!</v>
      </c>
      <c r="O30" s="93" t="e">
        <f t="shared" si="3"/>
        <v>#REF!</v>
      </c>
      <c r="P30" s="90" t="str">
        <f t="shared" si="4"/>
        <v>-</v>
      </c>
      <c r="Q30" s="94"/>
      <c r="R30" s="90" t="e">
        <f t="shared" si="5"/>
        <v>#REF!</v>
      </c>
      <c r="S30" s="95" t="e">
        <f t="shared" si="6"/>
        <v>#REF!</v>
      </c>
      <c r="T30" s="96"/>
    </row>
    <row r="31" spans="1:20" s="89" customFormat="1" hidden="1" outlineLevel="1" x14ac:dyDescent="0.2">
      <c r="A31" s="140" t="e">
        <f>'Nur für MB Bio + HP konv. WK'!A31</f>
        <v>#REF!</v>
      </c>
      <c r="B31" s="141" t="str">
        <f>Codierung!$I$71</f>
        <v>In 6er-Packung</v>
      </c>
      <c r="C31" s="141"/>
      <c r="D31" s="4" t="str">
        <f>Codierung!$I$122</f>
        <v>CHF/Ei</v>
      </c>
      <c r="E31" s="59" t="e">
        <f>#REF!</f>
        <v>#REF!</v>
      </c>
      <c r="F31" s="91" t="e">
        <f>AVERAGE(#REF!)</f>
        <v>#REF!</v>
      </c>
      <c r="G31" s="99" t="e">
        <f>AVERAGE(#REF!)</f>
        <v>#REF!</v>
      </c>
      <c r="H31" s="98" t="str">
        <f t="shared" si="0"/>
        <v>-</v>
      </c>
      <c r="I31" s="91"/>
      <c r="J31" s="91" t="e">
        <f>AVERAGE(#REF!)</f>
        <v>#REF!</v>
      </c>
      <c r="K31" s="99" t="e">
        <f>AVERAGE(#REF!)</f>
        <v>#REF!</v>
      </c>
      <c r="L31" s="98" t="str">
        <f t="shared" si="1"/>
        <v>-</v>
      </c>
      <c r="M31" s="94"/>
      <c r="N31" s="91" t="e">
        <f t="shared" si="2"/>
        <v>#REF!</v>
      </c>
      <c r="O31" s="99" t="e">
        <f t="shared" si="3"/>
        <v>#REF!</v>
      </c>
      <c r="P31" s="98" t="str">
        <f t="shared" si="4"/>
        <v>-</v>
      </c>
      <c r="Q31" s="94"/>
      <c r="R31" s="98" t="e">
        <f t="shared" si="5"/>
        <v>#REF!</v>
      </c>
      <c r="S31" s="100" t="e">
        <f t="shared" si="6"/>
        <v>#REF!</v>
      </c>
      <c r="T31" s="5"/>
    </row>
    <row r="32" spans="1:20" s="97" customFormat="1" collapsed="1" x14ac:dyDescent="0.2">
      <c r="A32" s="139" t="str">
        <f>Codierung!$I$73</f>
        <v>Speisekartoffeln</v>
      </c>
      <c r="B32" s="139"/>
      <c r="C32" s="139"/>
      <c r="D32" s="82" t="str">
        <f>Codierung!$I$116</f>
        <v>CHF</v>
      </c>
      <c r="E32" s="83"/>
      <c r="F32" s="102" t="e">
        <f>AVERAGE(#REF!)</f>
        <v>#REF!</v>
      </c>
      <c r="G32" s="103" t="e">
        <f>AVERAGE(#REF!)</f>
        <v>#REF!</v>
      </c>
      <c r="H32" s="101" t="str">
        <f t="shared" si="0"/>
        <v>-</v>
      </c>
      <c r="I32" s="91"/>
      <c r="J32" s="102" t="e">
        <f>AVERAGE(#REF!)</f>
        <v>#REF!</v>
      </c>
      <c r="K32" s="103" t="e">
        <f>AVERAGE(#REF!)</f>
        <v>#REF!</v>
      </c>
      <c r="L32" s="101" t="str">
        <f t="shared" si="1"/>
        <v>-</v>
      </c>
      <c r="M32" s="94"/>
      <c r="N32" s="102" t="e">
        <f t="shared" si="2"/>
        <v>#REF!</v>
      </c>
      <c r="O32" s="103" t="e">
        <f t="shared" si="3"/>
        <v>#REF!</v>
      </c>
      <c r="P32" s="101" t="str">
        <f t="shared" si="4"/>
        <v>-</v>
      </c>
      <c r="Q32" s="94"/>
      <c r="R32" s="101" t="e">
        <f t="shared" si="5"/>
        <v>#REF!</v>
      </c>
      <c r="S32" s="104" t="e">
        <f t="shared" si="6"/>
        <v>#REF!</v>
      </c>
      <c r="T32" s="96"/>
    </row>
    <row r="33" spans="1:20" s="89" customFormat="1" hidden="1" outlineLevel="1" x14ac:dyDescent="0.2">
      <c r="A33" s="140" t="e">
        <f>'Nur für MB Bio + HP konv. WK'!A33</f>
        <v>#REF!</v>
      </c>
      <c r="B33" s="141" t="str">
        <f>Codierung!$I$74</f>
        <v>Festkochende</v>
      </c>
      <c r="C33" s="141"/>
      <c r="D33" s="4" t="str">
        <f>Codierung!$I$119</f>
        <v>CHF/kg</v>
      </c>
      <c r="E33" s="59" t="e">
        <f>#REF!</f>
        <v>#REF!</v>
      </c>
      <c r="F33" s="91" t="e">
        <f>AVERAGE(#REF!)</f>
        <v>#REF!</v>
      </c>
      <c r="G33" s="99" t="e">
        <f>AVERAGE(#REF!)</f>
        <v>#REF!</v>
      </c>
      <c r="H33" s="98" t="str">
        <f t="shared" si="0"/>
        <v>-</v>
      </c>
      <c r="I33" s="91"/>
      <c r="J33" s="91" t="e">
        <f>AVERAGE(#REF!)</f>
        <v>#REF!</v>
      </c>
      <c r="K33" s="99" t="e">
        <f>AVERAGE(#REF!)</f>
        <v>#REF!</v>
      </c>
      <c r="L33" s="98" t="str">
        <f t="shared" si="1"/>
        <v>-</v>
      </c>
      <c r="M33" s="94"/>
      <c r="N33" s="91" t="e">
        <f t="shared" si="2"/>
        <v>#REF!</v>
      </c>
      <c r="O33" s="99" t="e">
        <f t="shared" si="3"/>
        <v>#REF!</v>
      </c>
      <c r="P33" s="98" t="str">
        <f t="shared" si="4"/>
        <v>-</v>
      </c>
      <c r="Q33" s="94"/>
      <c r="R33" s="98" t="e">
        <f t="shared" si="5"/>
        <v>#REF!</v>
      </c>
      <c r="S33" s="100" t="e">
        <f t="shared" si="6"/>
        <v>#REF!</v>
      </c>
      <c r="T33" s="5"/>
    </row>
    <row r="34" spans="1:20" s="89" customFormat="1" hidden="1" outlineLevel="1" x14ac:dyDescent="0.2">
      <c r="A34" s="140" t="e">
        <f>'Nur für MB Bio + HP konv. WK'!A34</f>
        <v>#REF!</v>
      </c>
      <c r="B34" s="141" t="str">
        <f>Codierung!$I$76</f>
        <v>Mehligkochende</v>
      </c>
      <c r="C34" s="141"/>
      <c r="D34" s="5" t="str">
        <f>Codierung!$I$119</f>
        <v>CHF/kg</v>
      </c>
      <c r="E34" s="60" t="e">
        <f>#REF!</f>
        <v>#REF!</v>
      </c>
      <c r="F34" s="91" t="e">
        <f>AVERAGE(#REF!)</f>
        <v>#REF!</v>
      </c>
      <c r="G34" s="99" t="e">
        <f>AVERAGE(#REF!)</f>
        <v>#REF!</v>
      </c>
      <c r="H34" s="98" t="str">
        <f t="shared" si="0"/>
        <v>-</v>
      </c>
      <c r="I34" s="91"/>
      <c r="J34" s="91" t="e">
        <f>AVERAGE(#REF!)</f>
        <v>#REF!</v>
      </c>
      <c r="K34" s="99" t="e">
        <f>AVERAGE(#REF!)</f>
        <v>#REF!</v>
      </c>
      <c r="L34" s="98" t="str">
        <f t="shared" si="1"/>
        <v>-</v>
      </c>
      <c r="M34" s="94"/>
      <c r="N34" s="91" t="e">
        <f t="shared" si="2"/>
        <v>#REF!</v>
      </c>
      <c r="O34" s="99" t="e">
        <f t="shared" si="3"/>
        <v>#REF!</v>
      </c>
      <c r="P34" s="98" t="str">
        <f t="shared" si="4"/>
        <v>-</v>
      </c>
      <c r="Q34" s="94"/>
      <c r="R34" s="98" t="e">
        <f t="shared" si="5"/>
        <v>#REF!</v>
      </c>
      <c r="S34" s="100" t="e">
        <f t="shared" si="6"/>
        <v>#REF!</v>
      </c>
      <c r="T34" s="5"/>
    </row>
    <row r="35" spans="1:20" s="97" customFormat="1" collapsed="1" x14ac:dyDescent="0.2">
      <c r="A35" s="139" t="str">
        <f>Codierung!$I$80</f>
        <v>Früchte</v>
      </c>
      <c r="B35" s="139"/>
      <c r="C35" s="139"/>
      <c r="D35" s="82" t="str">
        <f>Codierung!$I$116</f>
        <v>CHF</v>
      </c>
      <c r="E35" s="83"/>
      <c r="F35" s="102" t="e">
        <f>AVERAGE(#REF!)</f>
        <v>#REF!</v>
      </c>
      <c r="G35" s="103" t="e">
        <f>AVERAGE(#REF!)</f>
        <v>#REF!</v>
      </c>
      <c r="H35" s="101" t="str">
        <f t="shared" si="0"/>
        <v>-</v>
      </c>
      <c r="I35" s="91"/>
      <c r="J35" s="102" t="e">
        <f>AVERAGE(#REF!)</f>
        <v>#REF!</v>
      </c>
      <c r="K35" s="103" t="e">
        <f>AVERAGE(#REF!)</f>
        <v>#REF!</v>
      </c>
      <c r="L35" s="101" t="str">
        <f t="shared" si="1"/>
        <v>-</v>
      </c>
      <c r="M35" s="94"/>
      <c r="N35" s="102" t="e">
        <f t="shared" si="2"/>
        <v>#REF!</v>
      </c>
      <c r="O35" s="103" t="e">
        <f t="shared" si="3"/>
        <v>#REF!</v>
      </c>
      <c r="P35" s="101" t="str">
        <f t="shared" si="4"/>
        <v>-</v>
      </c>
      <c r="Q35" s="94"/>
      <c r="R35" s="101" t="e">
        <f t="shared" si="5"/>
        <v>#REF!</v>
      </c>
      <c r="S35" s="104" t="e">
        <f t="shared" si="6"/>
        <v>#REF!</v>
      </c>
      <c r="T35" s="96"/>
    </row>
    <row r="36" spans="1:20" s="89" customFormat="1" hidden="1" outlineLevel="1" x14ac:dyDescent="0.2">
      <c r="A36" s="140" t="e">
        <f>'Nur für MB Bio + HP konv. WK'!A36</f>
        <v>#REF!</v>
      </c>
      <c r="B36" s="141" t="str">
        <f>Codierung!$I$81</f>
        <v>Äpfel, Gala, Klasse I</v>
      </c>
      <c r="C36" s="141"/>
      <c r="D36" s="4" t="str">
        <f>Codierung!$I$119</f>
        <v>CHF/kg</v>
      </c>
      <c r="E36" s="59" t="e">
        <f>#REF!</f>
        <v>#REF!</v>
      </c>
      <c r="F36" s="91" t="e">
        <f>AVERAGE(#REF!)</f>
        <v>#REF!</v>
      </c>
      <c r="G36" s="99" t="e">
        <f>AVERAGE(#REF!)</f>
        <v>#REF!</v>
      </c>
      <c r="H36" s="98" t="str">
        <f t="shared" si="0"/>
        <v>-</v>
      </c>
      <c r="I36" s="91"/>
      <c r="J36" s="91" t="e">
        <f>AVERAGE(#REF!)</f>
        <v>#REF!</v>
      </c>
      <c r="K36" s="99" t="e">
        <f>AVERAGE(#REF!)</f>
        <v>#REF!</v>
      </c>
      <c r="L36" s="98" t="str">
        <f t="shared" si="1"/>
        <v>-</v>
      </c>
      <c r="M36" s="94"/>
      <c r="N36" s="91" t="e">
        <f t="shared" si="2"/>
        <v>#REF!</v>
      </c>
      <c r="O36" s="99" t="e">
        <f t="shared" si="3"/>
        <v>#REF!</v>
      </c>
      <c r="P36" s="98" t="str">
        <f t="shared" si="4"/>
        <v>-</v>
      </c>
      <c r="Q36" s="94"/>
      <c r="R36" s="98" t="e">
        <f t="shared" si="5"/>
        <v>#REF!</v>
      </c>
      <c r="S36" s="100" t="e">
        <f t="shared" si="6"/>
        <v>#REF!</v>
      </c>
      <c r="T36" s="5"/>
    </row>
    <row r="37" spans="1:20" s="89" customFormat="1" hidden="1" outlineLevel="1" x14ac:dyDescent="0.2">
      <c r="A37" s="140" t="e">
        <f>'Nur für MB Bio + HP konv. WK'!A37</f>
        <v>#REF!</v>
      </c>
      <c r="B37" s="141" t="str">
        <f>Codierung!$I$82</f>
        <v>Bananen</v>
      </c>
      <c r="C37" s="141"/>
      <c r="D37" s="5" t="str">
        <f>Codierung!$I$119</f>
        <v>CHF/kg</v>
      </c>
      <c r="E37" s="60" t="e">
        <f>#REF!</f>
        <v>#REF!</v>
      </c>
      <c r="F37" s="91" t="e">
        <f>AVERAGE(#REF!)</f>
        <v>#REF!</v>
      </c>
      <c r="G37" s="99" t="e">
        <f>AVERAGE(#REF!)</f>
        <v>#REF!</v>
      </c>
      <c r="H37" s="98" t="str">
        <f t="shared" si="0"/>
        <v>-</v>
      </c>
      <c r="I37" s="91"/>
      <c r="J37" s="91" t="e">
        <f>AVERAGE(#REF!)</f>
        <v>#REF!</v>
      </c>
      <c r="K37" s="99" t="e">
        <f>AVERAGE(#REF!)</f>
        <v>#REF!</v>
      </c>
      <c r="L37" s="98" t="str">
        <f t="shared" si="1"/>
        <v>-</v>
      </c>
      <c r="M37" s="94"/>
      <c r="N37" s="91" t="e">
        <f t="shared" si="2"/>
        <v>#REF!</v>
      </c>
      <c r="O37" s="99" t="e">
        <f t="shared" si="3"/>
        <v>#REF!</v>
      </c>
      <c r="P37" s="98" t="str">
        <f t="shared" si="4"/>
        <v>-</v>
      </c>
      <c r="Q37" s="94"/>
      <c r="R37" s="98" t="e">
        <f t="shared" si="5"/>
        <v>#REF!</v>
      </c>
      <c r="S37" s="100" t="e">
        <f t="shared" si="6"/>
        <v>#REF!</v>
      </c>
      <c r="T37" s="5"/>
    </row>
    <row r="38" spans="1:20" s="89" customFormat="1" hidden="1" outlineLevel="1" x14ac:dyDescent="0.2">
      <c r="A38" s="140" t="e">
        <f>'Nur für MB Bio + HP konv. WK'!A38</f>
        <v>#REF!</v>
      </c>
      <c r="B38" s="141" t="str">
        <f>Codierung!$I$83</f>
        <v>Orangen</v>
      </c>
      <c r="C38" s="141"/>
      <c r="D38" s="5" t="str">
        <f>Codierung!$I$119</f>
        <v>CHF/kg</v>
      </c>
      <c r="E38" s="60" t="e">
        <f>#REF!</f>
        <v>#REF!</v>
      </c>
      <c r="F38" s="91" t="e">
        <f>AVERAGE(#REF!)</f>
        <v>#REF!</v>
      </c>
      <c r="G38" s="99" t="e">
        <f>AVERAGE(#REF!)</f>
        <v>#REF!</v>
      </c>
      <c r="H38" s="98" t="str">
        <f t="shared" si="0"/>
        <v>-</v>
      </c>
      <c r="I38" s="91"/>
      <c r="J38" s="91" t="e">
        <f>AVERAGE(#REF!)</f>
        <v>#REF!</v>
      </c>
      <c r="K38" s="99" t="e">
        <f>AVERAGE(#REF!)</f>
        <v>#REF!</v>
      </c>
      <c r="L38" s="98" t="str">
        <f t="shared" si="1"/>
        <v>-</v>
      </c>
      <c r="M38" s="94"/>
      <c r="N38" s="91" t="e">
        <f t="shared" si="2"/>
        <v>#REF!</v>
      </c>
      <c r="O38" s="99" t="e">
        <f t="shared" si="3"/>
        <v>#REF!</v>
      </c>
      <c r="P38" s="98" t="str">
        <f t="shared" si="4"/>
        <v>-</v>
      </c>
      <c r="Q38" s="94"/>
      <c r="R38" s="98" t="e">
        <f t="shared" si="5"/>
        <v>#REF!</v>
      </c>
      <c r="S38" s="100" t="e">
        <f t="shared" si="6"/>
        <v>#REF!</v>
      </c>
      <c r="T38" s="5"/>
    </row>
    <row r="39" spans="1:20" s="89" customFormat="1" hidden="1" outlineLevel="1" x14ac:dyDescent="0.2">
      <c r="A39" s="140" t="e">
        <f>'Nur für MB Bio + HP konv. WK'!A39</f>
        <v>#REF!</v>
      </c>
      <c r="B39" s="141" t="str">
        <f>Codierung!$I$84</f>
        <v>Kiwi</v>
      </c>
      <c r="C39" s="141"/>
      <c r="D39" s="5" t="str">
        <f>Codierung!$I$123</f>
        <v>CHF/Stück</v>
      </c>
      <c r="E39" s="60" t="e">
        <f>#REF!</f>
        <v>#REF!</v>
      </c>
      <c r="F39" s="91" t="e">
        <f>AVERAGE(#REF!)</f>
        <v>#REF!</v>
      </c>
      <c r="G39" s="99" t="e">
        <f>AVERAGE(#REF!)</f>
        <v>#REF!</v>
      </c>
      <c r="H39" s="98" t="str">
        <f t="shared" si="0"/>
        <v>-</v>
      </c>
      <c r="I39" s="91"/>
      <c r="J39" s="91" t="e">
        <f>AVERAGE(#REF!)</f>
        <v>#REF!</v>
      </c>
      <c r="K39" s="99" t="e">
        <f>AVERAGE(#REF!)</f>
        <v>#REF!</v>
      </c>
      <c r="L39" s="98" t="str">
        <f t="shared" si="1"/>
        <v>-</v>
      </c>
      <c r="M39" s="94"/>
      <c r="N39" s="91" t="e">
        <f t="shared" si="2"/>
        <v>#REF!</v>
      </c>
      <c r="O39" s="99" t="e">
        <f t="shared" si="3"/>
        <v>#REF!</v>
      </c>
      <c r="P39" s="98" t="str">
        <f t="shared" si="4"/>
        <v>-</v>
      </c>
      <c r="Q39" s="94"/>
      <c r="R39" s="98" t="e">
        <f t="shared" si="5"/>
        <v>#REF!</v>
      </c>
      <c r="S39" s="100" t="e">
        <f t="shared" si="6"/>
        <v>#REF!</v>
      </c>
      <c r="T39" s="5"/>
    </row>
    <row r="40" spans="1:20" s="97" customFormat="1" collapsed="1" x14ac:dyDescent="0.2">
      <c r="A40" s="139" t="str">
        <f>Codierung!$I$85</f>
        <v>Gemüse</v>
      </c>
      <c r="B40" s="139"/>
      <c r="C40" s="139"/>
      <c r="D40" s="82" t="str">
        <f>Codierung!$I$116</f>
        <v>CHF</v>
      </c>
      <c r="E40" s="83"/>
      <c r="F40" s="102" t="e">
        <f>AVERAGE(#REF!)</f>
        <v>#REF!</v>
      </c>
      <c r="G40" s="103" t="e">
        <f>AVERAGE(#REF!)</f>
        <v>#REF!</v>
      </c>
      <c r="H40" s="101" t="str">
        <f t="shared" si="0"/>
        <v>-</v>
      </c>
      <c r="I40" s="91"/>
      <c r="J40" s="102" t="e">
        <f>AVERAGE(#REF!)</f>
        <v>#REF!</v>
      </c>
      <c r="K40" s="103" t="e">
        <f>AVERAGE(#REF!)</f>
        <v>#REF!</v>
      </c>
      <c r="L40" s="101" t="str">
        <f t="shared" si="1"/>
        <v>-</v>
      </c>
      <c r="M40" s="94"/>
      <c r="N40" s="102" t="e">
        <f t="shared" si="2"/>
        <v>#REF!</v>
      </c>
      <c r="O40" s="103" t="e">
        <f t="shared" si="3"/>
        <v>#REF!</v>
      </c>
      <c r="P40" s="101" t="str">
        <f t="shared" si="4"/>
        <v>-</v>
      </c>
      <c r="Q40" s="94"/>
      <c r="R40" s="101" t="e">
        <f t="shared" si="5"/>
        <v>#REF!</v>
      </c>
      <c r="S40" s="104" t="e">
        <f t="shared" si="6"/>
        <v>#REF!</v>
      </c>
      <c r="T40" s="96"/>
    </row>
    <row r="41" spans="1:20" s="89" customFormat="1" hidden="1" outlineLevel="1" x14ac:dyDescent="0.2">
      <c r="A41" s="140" t="e">
        <f>'Nur für MB Bio + HP konv. WK'!A41</f>
        <v>#REF!</v>
      </c>
      <c r="B41" s="141" t="str">
        <f>Codierung!$I$86</f>
        <v>Karotten</v>
      </c>
      <c r="C41" s="141"/>
      <c r="D41" s="4" t="str">
        <f>Codierung!$I$119</f>
        <v>CHF/kg</v>
      </c>
      <c r="E41" s="59" t="e">
        <f>#REF!</f>
        <v>#REF!</v>
      </c>
      <c r="F41" s="91" t="e">
        <f>AVERAGE(#REF!)</f>
        <v>#REF!</v>
      </c>
      <c r="G41" s="99" t="e">
        <f>AVERAGE(#REF!)</f>
        <v>#REF!</v>
      </c>
      <c r="H41" s="98" t="str">
        <f t="shared" si="0"/>
        <v>-</v>
      </c>
      <c r="I41" s="91"/>
      <c r="J41" s="91" t="e">
        <f>AVERAGE(#REF!)</f>
        <v>#REF!</v>
      </c>
      <c r="K41" s="99" t="e">
        <f>AVERAGE(#REF!)</f>
        <v>#REF!</v>
      </c>
      <c r="L41" s="98" t="str">
        <f t="shared" si="1"/>
        <v>-</v>
      </c>
      <c r="M41" s="94"/>
      <c r="N41" s="91" t="e">
        <f t="shared" si="2"/>
        <v>#REF!</v>
      </c>
      <c r="O41" s="99" t="e">
        <f t="shared" si="3"/>
        <v>#REF!</v>
      </c>
      <c r="P41" s="98" t="str">
        <f t="shared" si="4"/>
        <v>-</v>
      </c>
      <c r="Q41" s="94"/>
      <c r="R41" s="98" t="e">
        <f t="shared" si="5"/>
        <v>#REF!</v>
      </c>
      <c r="S41" s="100" t="e">
        <f t="shared" si="6"/>
        <v>#REF!</v>
      </c>
      <c r="T41" s="5"/>
    </row>
    <row r="42" spans="1:20" s="89" customFormat="1" hidden="1" outlineLevel="1" x14ac:dyDescent="0.2">
      <c r="A42" s="140" t="e">
        <f>'Nur für MB Bio + HP konv. WK'!A42</f>
        <v>#REF!</v>
      </c>
      <c r="B42" s="141" t="str">
        <f>Codierung!$I$88</f>
        <v>Tomaten Rispe</v>
      </c>
      <c r="C42" s="141"/>
      <c r="D42" s="5" t="str">
        <f>Codierung!$I$119</f>
        <v>CHF/kg</v>
      </c>
      <c r="E42" s="60" t="e">
        <f>#REF!</f>
        <v>#REF!</v>
      </c>
      <c r="F42" s="91" t="e">
        <f>AVERAGE(#REF!)</f>
        <v>#REF!</v>
      </c>
      <c r="G42" s="99" t="e">
        <f>AVERAGE(#REF!)</f>
        <v>#REF!</v>
      </c>
      <c r="H42" s="98" t="str">
        <f t="shared" si="0"/>
        <v>-</v>
      </c>
      <c r="I42" s="91"/>
      <c r="J42" s="91" t="e">
        <f>AVERAGE(#REF!)</f>
        <v>#REF!</v>
      </c>
      <c r="K42" s="99" t="e">
        <f>AVERAGE(#REF!)</f>
        <v>#REF!</v>
      </c>
      <c r="L42" s="98" t="str">
        <f t="shared" si="1"/>
        <v>-</v>
      </c>
      <c r="M42" s="94"/>
      <c r="N42" s="91" t="e">
        <f t="shared" si="2"/>
        <v>#REF!</v>
      </c>
      <c r="O42" s="99" t="e">
        <f t="shared" si="3"/>
        <v>#REF!</v>
      </c>
      <c r="P42" s="98" t="str">
        <f t="shared" si="4"/>
        <v>-</v>
      </c>
      <c r="Q42" s="94"/>
      <c r="R42" s="98" t="e">
        <f t="shared" si="5"/>
        <v>#REF!</v>
      </c>
      <c r="S42" s="100" t="e">
        <f t="shared" si="6"/>
        <v>#REF!</v>
      </c>
      <c r="T42" s="5"/>
    </row>
    <row r="43" spans="1:20" s="89" customFormat="1" hidden="1" outlineLevel="1" x14ac:dyDescent="0.2">
      <c r="A43" s="140" t="e">
        <f>'Nur für MB Bio + HP konv. WK'!A43</f>
        <v>#REF!</v>
      </c>
      <c r="B43" s="141" t="str">
        <f>Codierung!$I$89</f>
        <v>Salatgurke</v>
      </c>
      <c r="C43" s="141"/>
      <c r="D43" s="5" t="str">
        <f>Codierung!$I$123</f>
        <v>CHF/Stück</v>
      </c>
      <c r="E43" s="60" t="e">
        <f>#REF!</f>
        <v>#REF!</v>
      </c>
      <c r="F43" s="91" t="e">
        <f>AVERAGE(#REF!)</f>
        <v>#REF!</v>
      </c>
      <c r="G43" s="99" t="e">
        <f>AVERAGE(#REF!)</f>
        <v>#REF!</v>
      </c>
      <c r="H43" s="98" t="str">
        <f t="shared" si="0"/>
        <v>-</v>
      </c>
      <c r="I43" s="91"/>
      <c r="J43" s="91" t="e">
        <f>AVERAGE(#REF!)</f>
        <v>#REF!</v>
      </c>
      <c r="K43" s="99" t="e">
        <f>AVERAGE(#REF!)</f>
        <v>#REF!</v>
      </c>
      <c r="L43" s="98" t="str">
        <f t="shared" si="1"/>
        <v>-</v>
      </c>
      <c r="M43" s="94"/>
      <c r="N43" s="91" t="e">
        <f t="shared" si="2"/>
        <v>#REF!</v>
      </c>
      <c r="O43" s="99" t="e">
        <f t="shared" si="3"/>
        <v>#REF!</v>
      </c>
      <c r="P43" s="98" t="str">
        <f t="shared" si="4"/>
        <v>-</v>
      </c>
      <c r="Q43" s="94"/>
      <c r="R43" s="98" t="e">
        <f t="shared" si="5"/>
        <v>#REF!</v>
      </c>
      <c r="S43" s="100" t="e">
        <f t="shared" si="6"/>
        <v>#REF!</v>
      </c>
      <c r="T43" s="5"/>
    </row>
    <row r="44" spans="1:20" s="89" customFormat="1" hidden="1" outlineLevel="1" x14ac:dyDescent="0.2">
      <c r="A44" s="140" t="e">
        <f>'Nur für MB Bio + HP konv. WK'!A44</f>
        <v>#REF!</v>
      </c>
      <c r="B44" s="141" t="str">
        <f>Codierung!$I$90</f>
        <v>Zucchetti</v>
      </c>
      <c r="C44" s="141"/>
      <c r="D44" s="5" t="str">
        <f>Codierung!$I$119</f>
        <v>CHF/kg</v>
      </c>
      <c r="E44" s="60" t="e">
        <f>#REF!</f>
        <v>#REF!</v>
      </c>
      <c r="F44" s="91" t="e">
        <f>AVERAGE(#REF!)</f>
        <v>#REF!</v>
      </c>
      <c r="G44" s="99" t="e">
        <f>AVERAGE(#REF!)</f>
        <v>#REF!</v>
      </c>
      <c r="H44" s="98" t="str">
        <f t="shared" si="0"/>
        <v>-</v>
      </c>
      <c r="I44" s="91"/>
      <c r="J44" s="91" t="e">
        <f>AVERAGE(#REF!)</f>
        <v>#REF!</v>
      </c>
      <c r="K44" s="99" t="e">
        <f>AVERAGE(#REF!)</f>
        <v>#REF!</v>
      </c>
      <c r="L44" s="98" t="str">
        <f t="shared" si="1"/>
        <v>-</v>
      </c>
      <c r="M44" s="94"/>
      <c r="N44" s="91" t="e">
        <f t="shared" si="2"/>
        <v>#REF!</v>
      </c>
      <c r="O44" s="99" t="e">
        <f t="shared" si="3"/>
        <v>#REF!</v>
      </c>
      <c r="P44" s="98" t="str">
        <f t="shared" si="4"/>
        <v>-</v>
      </c>
      <c r="Q44" s="94"/>
      <c r="R44" s="98" t="e">
        <f t="shared" si="5"/>
        <v>#REF!</v>
      </c>
      <c r="S44" s="100" t="e">
        <f t="shared" si="6"/>
        <v>#REF!</v>
      </c>
      <c r="T44" s="5"/>
    </row>
    <row r="45" spans="1:20" s="89" customFormat="1" hidden="1" outlineLevel="1" x14ac:dyDescent="0.2">
      <c r="A45" s="140" t="e">
        <f>'Nur für MB Bio + HP konv. WK'!A45</f>
        <v>#REF!</v>
      </c>
      <c r="B45" s="141" t="str">
        <f>Codierung!$I$91</f>
        <v>Eisbergsalat</v>
      </c>
      <c r="C45" s="141"/>
      <c r="D45" s="5" t="str">
        <f>Codierung!$I$119</f>
        <v>CHF/kg</v>
      </c>
      <c r="E45" s="60" t="e">
        <f>#REF!</f>
        <v>#REF!</v>
      </c>
      <c r="F45" s="91" t="e">
        <f>AVERAGE(#REF!)</f>
        <v>#REF!</v>
      </c>
      <c r="G45" s="99" t="e">
        <f>AVERAGE(#REF!)</f>
        <v>#REF!</v>
      </c>
      <c r="H45" s="98" t="str">
        <f t="shared" si="0"/>
        <v>-</v>
      </c>
      <c r="I45" s="91"/>
      <c r="J45" s="91" t="e">
        <f>AVERAGE(#REF!)</f>
        <v>#REF!</v>
      </c>
      <c r="K45" s="99" t="e">
        <f>AVERAGE(#REF!)</f>
        <v>#REF!</v>
      </c>
      <c r="L45" s="98" t="str">
        <f t="shared" si="1"/>
        <v>-</v>
      </c>
      <c r="M45" s="94"/>
      <c r="N45" s="91" t="e">
        <f t="shared" si="2"/>
        <v>#REF!</v>
      </c>
      <c r="O45" s="99" t="e">
        <f t="shared" si="3"/>
        <v>#REF!</v>
      </c>
      <c r="P45" s="98" t="str">
        <f t="shared" si="4"/>
        <v>-</v>
      </c>
      <c r="Q45" s="94"/>
      <c r="R45" s="98" t="e">
        <f t="shared" si="5"/>
        <v>#REF!</v>
      </c>
      <c r="S45" s="100" t="e">
        <f t="shared" si="6"/>
        <v>#REF!</v>
      </c>
      <c r="T45" s="5"/>
    </row>
    <row r="46" spans="1:20" s="89" customFormat="1" hidden="1" outlineLevel="1" x14ac:dyDescent="0.2">
      <c r="A46" s="140" t="e">
        <f>'Nur für MB Bio + HP konv. WK'!A46</f>
        <v>#REF!</v>
      </c>
      <c r="B46" s="141" t="str">
        <f>Codierung!$I$92</f>
        <v>Zwiebeln (gelb)</v>
      </c>
      <c r="C46" s="141"/>
      <c r="D46" s="5" t="str">
        <f>Codierung!$I$119</f>
        <v>CHF/kg</v>
      </c>
      <c r="E46" s="60" t="e">
        <f>#REF!</f>
        <v>#REF!</v>
      </c>
      <c r="F46" s="91" t="e">
        <f>AVERAGE(#REF!)</f>
        <v>#REF!</v>
      </c>
      <c r="G46" s="99" t="e">
        <f>AVERAGE(#REF!)</f>
        <v>#REF!</v>
      </c>
      <c r="H46" s="98" t="str">
        <f t="shared" si="0"/>
        <v>-</v>
      </c>
      <c r="I46" s="91"/>
      <c r="J46" s="91" t="e">
        <f>AVERAGE(#REF!)</f>
        <v>#REF!</v>
      </c>
      <c r="K46" s="99" t="e">
        <f>AVERAGE(#REF!)</f>
        <v>#REF!</v>
      </c>
      <c r="L46" s="98" t="str">
        <f t="shared" si="1"/>
        <v>-</v>
      </c>
      <c r="M46" s="94"/>
      <c r="N46" s="91" t="e">
        <f t="shared" si="2"/>
        <v>#REF!</v>
      </c>
      <c r="O46" s="99" t="e">
        <f t="shared" si="3"/>
        <v>#REF!</v>
      </c>
      <c r="P46" s="98" t="str">
        <f t="shared" si="4"/>
        <v>-</v>
      </c>
      <c r="Q46" s="94"/>
      <c r="R46" s="98" t="e">
        <f t="shared" si="5"/>
        <v>#REF!</v>
      </c>
      <c r="S46" s="100" t="e">
        <f t="shared" si="6"/>
        <v>#REF!</v>
      </c>
      <c r="T46" s="5"/>
    </row>
    <row r="47" spans="1:20" s="89" customFormat="1" hidden="1" outlineLevel="1" x14ac:dyDescent="0.2">
      <c r="A47" s="140" t="e">
        <f>'Nur für MB Bio + HP konv. WK'!A47</f>
        <v>#REF!</v>
      </c>
      <c r="B47" s="141" t="str">
        <f>Codierung!$I$93</f>
        <v>Blumenkohl</v>
      </c>
      <c r="C47" s="141"/>
      <c r="D47" s="5" t="str">
        <f>Codierung!$I$119</f>
        <v>CHF/kg</v>
      </c>
      <c r="E47" s="60" t="e">
        <f>#REF!</f>
        <v>#REF!</v>
      </c>
      <c r="F47" s="91" t="e">
        <f>AVERAGE(#REF!)</f>
        <v>#REF!</v>
      </c>
      <c r="G47" s="99" t="e">
        <f>AVERAGE(#REF!)</f>
        <v>#REF!</v>
      </c>
      <c r="H47" s="98" t="str">
        <f t="shared" si="0"/>
        <v>-</v>
      </c>
      <c r="I47" s="91"/>
      <c r="J47" s="91" t="e">
        <f>AVERAGE(#REF!)</f>
        <v>#REF!</v>
      </c>
      <c r="K47" s="99" t="e">
        <f>AVERAGE(#REF!)</f>
        <v>#REF!</v>
      </c>
      <c r="L47" s="98" t="str">
        <f t="shared" si="1"/>
        <v>-</v>
      </c>
      <c r="M47" s="94"/>
      <c r="N47" s="91" t="e">
        <f t="shared" si="2"/>
        <v>#REF!</v>
      </c>
      <c r="O47" s="99" t="e">
        <f t="shared" si="3"/>
        <v>#REF!</v>
      </c>
      <c r="P47" s="98" t="str">
        <f t="shared" si="4"/>
        <v>-</v>
      </c>
      <c r="Q47" s="94"/>
      <c r="R47" s="98" t="e">
        <f t="shared" si="5"/>
        <v>#REF!</v>
      </c>
      <c r="S47" s="100" t="e">
        <f t="shared" si="6"/>
        <v>#REF!</v>
      </c>
      <c r="T47" s="5"/>
    </row>
    <row r="48" spans="1:20" s="89" customFormat="1" hidden="1" outlineLevel="1" x14ac:dyDescent="0.2">
      <c r="A48" s="140" t="e">
        <f>'Nur für MB Bio + HP konv. WK'!A48</f>
        <v>#REF!</v>
      </c>
      <c r="B48" s="141" t="str">
        <f>Codierung!$I$94</f>
        <v>Fenchel</v>
      </c>
      <c r="C48" s="141"/>
      <c r="D48" s="5" t="str">
        <f>Codierung!$I$119</f>
        <v>CHF/kg</v>
      </c>
      <c r="E48" s="60" t="e">
        <f>#REF!</f>
        <v>#REF!</v>
      </c>
      <c r="F48" s="91" t="e">
        <f>AVERAGE(#REF!)</f>
        <v>#REF!</v>
      </c>
      <c r="G48" s="99" t="e">
        <f>AVERAGE(#REF!)</f>
        <v>#REF!</v>
      </c>
      <c r="H48" s="98" t="str">
        <f t="shared" si="0"/>
        <v>-</v>
      </c>
      <c r="I48" s="91"/>
      <c r="J48" s="91" t="e">
        <f>AVERAGE(#REF!)</f>
        <v>#REF!</v>
      </c>
      <c r="K48" s="99" t="e">
        <f>AVERAGE(#REF!)</f>
        <v>#REF!</v>
      </c>
      <c r="L48" s="98" t="str">
        <f t="shared" si="1"/>
        <v>-</v>
      </c>
      <c r="M48" s="94"/>
      <c r="N48" s="91" t="e">
        <f t="shared" si="2"/>
        <v>#REF!</v>
      </c>
      <c r="O48" s="99" t="e">
        <f t="shared" si="3"/>
        <v>#REF!</v>
      </c>
      <c r="P48" s="98" t="str">
        <f t="shared" si="4"/>
        <v>-</v>
      </c>
      <c r="Q48" s="94"/>
      <c r="R48" s="98" t="e">
        <f t="shared" si="5"/>
        <v>#REF!</v>
      </c>
      <c r="S48" s="100" t="e">
        <f t="shared" si="6"/>
        <v>#REF!</v>
      </c>
      <c r="T48" s="5"/>
    </row>
    <row r="49" spans="1:20" s="89" customFormat="1" hidden="1" outlineLevel="1" x14ac:dyDescent="0.2">
      <c r="A49" s="140" t="e">
        <f>'Nur für MB Bio + HP konv. WK'!A49</f>
        <v>#REF!</v>
      </c>
      <c r="B49" s="141" t="str">
        <f>Codierung!$I$95</f>
        <v>Broccoli</v>
      </c>
      <c r="C49" s="141"/>
      <c r="D49" s="5" t="str">
        <f>Codierung!$I$119</f>
        <v>CHF/kg</v>
      </c>
      <c r="E49" s="60" t="e">
        <f>#REF!</f>
        <v>#REF!</v>
      </c>
      <c r="F49" s="91" t="e">
        <f>AVERAGE(#REF!)</f>
        <v>#REF!</v>
      </c>
      <c r="G49" s="99" t="e">
        <f>AVERAGE(#REF!)</f>
        <v>#REF!</v>
      </c>
      <c r="H49" s="98" t="str">
        <f t="shared" si="0"/>
        <v>-</v>
      </c>
      <c r="I49" s="91"/>
      <c r="J49" s="91" t="e">
        <f>AVERAGE(#REF!)</f>
        <v>#REF!</v>
      </c>
      <c r="K49" s="99" t="e">
        <f>AVERAGE(#REF!)</f>
        <v>#REF!</v>
      </c>
      <c r="L49" s="98" t="str">
        <f t="shared" si="1"/>
        <v>-</v>
      </c>
      <c r="M49" s="94"/>
      <c r="N49" s="91" t="e">
        <f t="shared" si="2"/>
        <v>#REF!</v>
      </c>
      <c r="O49" s="99" t="e">
        <f t="shared" si="3"/>
        <v>#REF!</v>
      </c>
      <c r="P49" s="98" t="str">
        <f t="shared" si="4"/>
        <v>-</v>
      </c>
      <c r="Q49" s="94"/>
      <c r="R49" s="98" t="e">
        <f t="shared" si="5"/>
        <v>#REF!</v>
      </c>
      <c r="S49" s="100" t="e">
        <f t="shared" si="6"/>
        <v>#REF!</v>
      </c>
      <c r="T49" s="5"/>
    </row>
    <row r="50" spans="1:20" s="89" customFormat="1" hidden="1" outlineLevel="1" x14ac:dyDescent="0.2">
      <c r="A50" s="140" t="e">
        <f>'Nur für MB Bio + HP konv. WK'!A50</f>
        <v>#REF!</v>
      </c>
      <c r="B50" s="141" t="str">
        <f>Codierung!$I$97</f>
        <v>Lauch grün</v>
      </c>
      <c r="C50" s="141"/>
      <c r="D50" s="5" t="str">
        <f>Codierung!$I$119</f>
        <v>CHF/kg</v>
      </c>
      <c r="E50" s="60" t="e">
        <f>#REF!</f>
        <v>#REF!</v>
      </c>
      <c r="F50" s="109" t="e">
        <f>AVERAGE(#REF!)</f>
        <v>#REF!</v>
      </c>
      <c r="G50" s="99" t="e">
        <f>AVERAGE(#REF!)</f>
        <v>#REF!</v>
      </c>
      <c r="H50" s="98" t="str">
        <f t="shared" si="0"/>
        <v>-</v>
      </c>
      <c r="I50" s="91"/>
      <c r="J50" s="109" t="e">
        <f>AVERAGE(#REF!)</f>
        <v>#REF!</v>
      </c>
      <c r="K50" s="99" t="e">
        <f>AVERAGE(#REF!)</f>
        <v>#REF!</v>
      </c>
      <c r="L50" s="98" t="str">
        <f t="shared" si="1"/>
        <v>-</v>
      </c>
      <c r="M50" s="94"/>
      <c r="N50" s="91" t="e">
        <f t="shared" si="2"/>
        <v>#REF!</v>
      </c>
      <c r="O50" s="99" t="e">
        <f t="shared" si="3"/>
        <v>#REF!</v>
      </c>
      <c r="P50" s="98" t="str">
        <f t="shared" si="4"/>
        <v>-</v>
      </c>
      <c r="Q50" s="94"/>
      <c r="R50" s="98" t="e">
        <f t="shared" si="5"/>
        <v>#REF!</v>
      </c>
      <c r="S50" s="100" t="e">
        <f t="shared" si="6"/>
        <v>#REF!</v>
      </c>
      <c r="T50" s="5"/>
    </row>
    <row r="51" spans="1:20" s="89" customFormat="1" hidden="1" outlineLevel="1" x14ac:dyDescent="0.2">
      <c r="A51" s="140" t="e">
        <f>'Nur für MB Bio + HP konv. WK'!A51</f>
        <v>#REF!</v>
      </c>
      <c r="B51" s="141" t="str">
        <f>Codierung!$I$98</f>
        <v>Champignons</v>
      </c>
      <c r="C51" s="141"/>
      <c r="D51" s="5" t="str">
        <f>Codierung!$I$119</f>
        <v>CHF/kg</v>
      </c>
      <c r="E51" s="60" t="e">
        <f>#REF!</f>
        <v>#REF!</v>
      </c>
      <c r="F51" s="109" t="e">
        <f>AVERAGE(#REF!)</f>
        <v>#REF!</v>
      </c>
      <c r="G51" s="99" t="e">
        <f>AVERAGE(#REF!)</f>
        <v>#REF!</v>
      </c>
      <c r="H51" s="98" t="str">
        <f t="shared" si="0"/>
        <v>-</v>
      </c>
      <c r="I51" s="91"/>
      <c r="J51" s="109" t="e">
        <f>AVERAGE(#REF!)</f>
        <v>#REF!</v>
      </c>
      <c r="K51" s="99" t="e">
        <f>AVERAGE(#REF!)</f>
        <v>#REF!</v>
      </c>
      <c r="L51" s="98" t="str">
        <f t="shared" si="1"/>
        <v>-</v>
      </c>
      <c r="M51" s="94"/>
      <c r="N51" s="91" t="e">
        <f t="shared" si="2"/>
        <v>#REF!</v>
      </c>
      <c r="O51" s="99" t="e">
        <f t="shared" si="3"/>
        <v>#REF!</v>
      </c>
      <c r="P51" s="98" t="str">
        <f t="shared" si="4"/>
        <v>-</v>
      </c>
      <c r="Q51" s="94"/>
      <c r="R51" s="98" t="e">
        <f t="shared" si="5"/>
        <v>#REF!</v>
      </c>
      <c r="S51" s="100" t="e">
        <f t="shared" si="6"/>
        <v>#REF!</v>
      </c>
      <c r="T51" s="5"/>
    </row>
    <row r="52" spans="1:20" s="89" customFormat="1" hidden="1" outlineLevel="1" x14ac:dyDescent="0.2">
      <c r="A52" s="140" t="e">
        <f>'Nur für MB Bio + HP konv. WK'!A52</f>
        <v>#REF!</v>
      </c>
      <c r="B52" s="141" t="str">
        <f>Codierung!$I$99</f>
        <v>Randen gedämpft</v>
      </c>
      <c r="C52" s="141"/>
      <c r="D52" s="5" t="str">
        <f>Codierung!$I$119</f>
        <v>CHF/kg</v>
      </c>
      <c r="E52" s="60" t="e">
        <f>#REF!</f>
        <v>#REF!</v>
      </c>
      <c r="F52" s="109" t="e">
        <f>AVERAGE(#REF!)</f>
        <v>#REF!</v>
      </c>
      <c r="G52" s="99" t="e">
        <f>AVERAGE(#REF!)</f>
        <v>#REF!</v>
      </c>
      <c r="H52" s="98" t="str">
        <f t="shared" si="0"/>
        <v>-</v>
      </c>
      <c r="I52" s="91"/>
      <c r="J52" s="109" t="e">
        <f>AVERAGE(#REF!)</f>
        <v>#REF!</v>
      </c>
      <c r="K52" s="99" t="e">
        <f>AVERAGE(#REF!)</f>
        <v>#REF!</v>
      </c>
      <c r="L52" s="98" t="str">
        <f t="shared" si="1"/>
        <v>-</v>
      </c>
      <c r="M52" s="94"/>
      <c r="N52" s="91" t="e">
        <f t="shared" si="2"/>
        <v>#REF!</v>
      </c>
      <c r="O52" s="99" t="e">
        <f t="shared" si="3"/>
        <v>#REF!</v>
      </c>
      <c r="P52" s="98" t="str">
        <f t="shared" si="4"/>
        <v>-</v>
      </c>
      <c r="Q52" s="94"/>
      <c r="R52" s="98" t="e">
        <f t="shared" si="5"/>
        <v>#REF!</v>
      </c>
      <c r="S52" s="100" t="e">
        <f t="shared" si="6"/>
        <v>#REF!</v>
      </c>
      <c r="T52" s="5"/>
    </row>
    <row r="53" spans="1:20" s="89" customFormat="1" hidden="1" outlineLevel="1" x14ac:dyDescent="0.2">
      <c r="A53" s="140" t="e">
        <f>'Nur für MB Bio + HP konv. WK'!A53</f>
        <v>#REF!</v>
      </c>
      <c r="B53" s="141" t="str">
        <f>Codierung!$I$100</f>
        <v>Knollensellerie</v>
      </c>
      <c r="C53" s="141"/>
      <c r="D53" s="5" t="str">
        <f>Codierung!$I$119</f>
        <v>CHF/kg</v>
      </c>
      <c r="E53" s="60" t="e">
        <f>#REF!</f>
        <v>#REF!</v>
      </c>
      <c r="F53" s="109" t="e">
        <f>AVERAGE(#REF!)</f>
        <v>#REF!</v>
      </c>
      <c r="G53" s="99" t="e">
        <f>AVERAGE(#REF!)</f>
        <v>#REF!</v>
      </c>
      <c r="H53" s="98" t="str">
        <f t="shared" si="0"/>
        <v>-</v>
      </c>
      <c r="I53" s="91"/>
      <c r="J53" s="109" t="e">
        <f>AVERAGE(#REF!)</f>
        <v>#REF!</v>
      </c>
      <c r="K53" s="99" t="e">
        <f>AVERAGE(#REF!)</f>
        <v>#REF!</v>
      </c>
      <c r="L53" s="98" t="str">
        <f t="shared" si="1"/>
        <v>-</v>
      </c>
      <c r="M53" s="94"/>
      <c r="N53" s="91" t="e">
        <f t="shared" si="2"/>
        <v>#REF!</v>
      </c>
      <c r="O53" s="99" t="e">
        <f t="shared" si="3"/>
        <v>#REF!</v>
      </c>
      <c r="P53" s="98" t="str">
        <f t="shared" si="4"/>
        <v>-</v>
      </c>
      <c r="Q53" s="94"/>
      <c r="R53" s="98" t="e">
        <f t="shared" si="5"/>
        <v>#REF!</v>
      </c>
      <c r="S53" s="100" t="e">
        <f t="shared" si="6"/>
        <v>#REF!</v>
      </c>
      <c r="T53" s="5"/>
    </row>
    <row r="54" spans="1:20" s="89" customFormat="1" hidden="1" outlineLevel="1" x14ac:dyDescent="0.2">
      <c r="A54" s="140" t="e">
        <f>'Nur für MB Bio + HP konv. WK'!A54</f>
        <v>#REF!</v>
      </c>
      <c r="B54" s="141" t="str">
        <f>Codierung!$I$102</f>
        <v>Aubergine</v>
      </c>
      <c r="C54" s="141"/>
      <c r="D54" s="5" t="str">
        <f>Codierung!$I$119</f>
        <v>CHF/kg</v>
      </c>
      <c r="E54" s="60" t="e">
        <f>#REF!</f>
        <v>#REF!</v>
      </c>
      <c r="F54" s="109" t="e">
        <f>AVERAGE(#REF!)</f>
        <v>#REF!</v>
      </c>
      <c r="G54" s="99" t="e">
        <f>AVERAGE(#REF!)</f>
        <v>#REF!</v>
      </c>
      <c r="H54" s="98" t="str">
        <f t="shared" si="0"/>
        <v>-</v>
      </c>
      <c r="I54" s="91"/>
      <c r="J54" s="109" t="e">
        <f>AVERAGE(#REF!)</f>
        <v>#REF!</v>
      </c>
      <c r="K54" s="99" t="e">
        <f>AVERAGE(#REF!)</f>
        <v>#REF!</v>
      </c>
      <c r="L54" s="98" t="str">
        <f t="shared" si="1"/>
        <v>-</v>
      </c>
      <c r="M54" s="94"/>
      <c r="N54" s="91" t="e">
        <f t="shared" si="2"/>
        <v>#REF!</v>
      </c>
      <c r="O54" s="99" t="e">
        <f t="shared" si="3"/>
        <v>#REF!</v>
      </c>
      <c r="P54" s="98" t="str">
        <f t="shared" si="4"/>
        <v>-</v>
      </c>
      <c r="Q54" s="94"/>
      <c r="R54" s="98" t="e">
        <f t="shared" si="5"/>
        <v>#REF!</v>
      </c>
      <c r="S54" s="100" t="e">
        <f t="shared" si="6"/>
        <v>#REF!</v>
      </c>
      <c r="T54" s="5"/>
    </row>
    <row r="55" spans="1:20" s="89" customFormat="1" hidden="1" outlineLevel="1" x14ac:dyDescent="0.2">
      <c r="A55" s="140" t="e">
        <f>'Nur für MB Bio + HP konv. WK'!A55</f>
        <v>#REF!</v>
      </c>
      <c r="B55" s="141" t="str">
        <f>Codierung!$I$103</f>
        <v>Nüsslisalat</v>
      </c>
      <c r="C55" s="141"/>
      <c r="D55" s="86" t="str">
        <f>Codierung!$I$119</f>
        <v>CHF/kg</v>
      </c>
      <c r="E55" s="87" t="e">
        <f>#REF!</f>
        <v>#REF!</v>
      </c>
      <c r="F55" s="110" t="e">
        <f>AVERAGE(#REF!)</f>
        <v>#REF!</v>
      </c>
      <c r="G55" s="107" t="e">
        <f>AVERAGE(#REF!)</f>
        <v>#REF!</v>
      </c>
      <c r="H55" s="105" t="str">
        <f t="shared" si="0"/>
        <v>-</v>
      </c>
      <c r="I55" s="91"/>
      <c r="J55" s="110" t="e">
        <f>AVERAGE(#REF!)</f>
        <v>#REF!</v>
      </c>
      <c r="K55" s="107" t="e">
        <f>AVERAGE(#REF!)</f>
        <v>#REF!</v>
      </c>
      <c r="L55" s="105" t="str">
        <f t="shared" si="1"/>
        <v>-</v>
      </c>
      <c r="M55" s="94"/>
      <c r="N55" s="106" t="e">
        <f t="shared" si="2"/>
        <v>#REF!</v>
      </c>
      <c r="O55" s="107" t="e">
        <f t="shared" si="3"/>
        <v>#REF!</v>
      </c>
      <c r="P55" s="105" t="str">
        <f t="shared" si="4"/>
        <v>-</v>
      </c>
      <c r="Q55" s="94"/>
      <c r="R55" s="105" t="e">
        <f t="shared" si="5"/>
        <v>#REF!</v>
      </c>
      <c r="S55" s="108" t="e">
        <f t="shared" si="6"/>
        <v>#REF!</v>
      </c>
      <c r="T55" s="5"/>
    </row>
    <row r="56" spans="1:20" s="97" customFormat="1" collapsed="1" x14ac:dyDescent="0.2">
      <c r="A56" s="139" t="str">
        <f>Codierung!$I$104</f>
        <v>Mehl</v>
      </c>
      <c r="B56" s="139"/>
      <c r="C56" s="139"/>
      <c r="D56" s="82" t="str">
        <f>Codierung!$I$116</f>
        <v>CHF</v>
      </c>
      <c r="E56" s="83"/>
      <c r="F56" s="111" t="e">
        <f>AVERAGE(#REF!)</f>
        <v>#REF!</v>
      </c>
      <c r="G56" s="103" t="e">
        <f>AVERAGE(#REF!)</f>
        <v>#REF!</v>
      </c>
      <c r="H56" s="101" t="str">
        <f t="shared" si="0"/>
        <v>-</v>
      </c>
      <c r="I56" s="91"/>
      <c r="J56" s="111" t="e">
        <f>AVERAGE(#REF!)</f>
        <v>#REF!</v>
      </c>
      <c r="K56" s="103" t="e">
        <f>AVERAGE(#REF!)</f>
        <v>#REF!</v>
      </c>
      <c r="L56" s="101" t="str">
        <f t="shared" si="1"/>
        <v>-</v>
      </c>
      <c r="M56" s="94"/>
      <c r="N56" s="102" t="e">
        <f t="shared" si="2"/>
        <v>#REF!</v>
      </c>
      <c r="O56" s="103" t="e">
        <f t="shared" si="3"/>
        <v>#REF!</v>
      </c>
      <c r="P56" s="101" t="str">
        <f t="shared" si="4"/>
        <v>-</v>
      </c>
      <c r="Q56" s="94"/>
      <c r="R56" s="101" t="e">
        <f t="shared" si="5"/>
        <v>#REF!</v>
      </c>
      <c r="S56" s="104" t="e">
        <f t="shared" si="6"/>
        <v>#REF!</v>
      </c>
      <c r="T56" s="96"/>
    </row>
    <row r="57" spans="1:20" s="89" customFormat="1" hidden="1" outlineLevel="1" x14ac:dyDescent="0.2">
      <c r="A57" s="140" t="e">
        <f>'Nur für MB Bio + HP konv. WK'!A57</f>
        <v>#REF!</v>
      </c>
      <c r="B57" s="141" t="str">
        <f>Codierung!$I$105</f>
        <v>Weissmehl</v>
      </c>
      <c r="C57" s="141"/>
      <c r="D57" s="84" t="str">
        <f>Codierung!$I$119</f>
        <v>CHF/kg</v>
      </c>
      <c r="E57" s="85" t="e">
        <f>#REF!</f>
        <v>#REF!</v>
      </c>
      <c r="F57" s="106" t="e">
        <f>AVERAGE(#REF!)</f>
        <v>#REF!</v>
      </c>
      <c r="G57" s="107" t="e">
        <f>AVERAGE(#REF!)</f>
        <v>#REF!</v>
      </c>
      <c r="H57" s="105" t="str">
        <f t="shared" si="0"/>
        <v>-</v>
      </c>
      <c r="I57" s="91"/>
      <c r="J57" s="106" t="e">
        <f>AVERAGE(#REF!)</f>
        <v>#REF!</v>
      </c>
      <c r="K57" s="107" t="e">
        <f>AVERAGE(#REF!)</f>
        <v>#REF!</v>
      </c>
      <c r="L57" s="105" t="str">
        <f t="shared" si="1"/>
        <v>-</v>
      </c>
      <c r="M57" s="94"/>
      <c r="N57" s="106" t="e">
        <f t="shared" si="2"/>
        <v>#REF!</v>
      </c>
      <c r="O57" s="107" t="e">
        <f t="shared" si="3"/>
        <v>#REF!</v>
      </c>
      <c r="P57" s="105" t="str">
        <f t="shared" si="4"/>
        <v>-</v>
      </c>
      <c r="Q57" s="94"/>
      <c r="R57" s="105" t="e">
        <f t="shared" si="5"/>
        <v>#REF!</v>
      </c>
      <c r="S57" s="108" t="e">
        <f t="shared" si="6"/>
        <v>#REF!</v>
      </c>
      <c r="T57" s="5"/>
    </row>
    <row r="58" spans="1:20" s="115" customFormat="1" ht="16.5" collapsed="1" thickBot="1" x14ac:dyDescent="0.25">
      <c r="A58" s="159" t="str">
        <f>Codierung!$I$19</f>
        <v>Warenkorb Total</v>
      </c>
      <c r="B58" s="136"/>
      <c r="C58" s="136"/>
      <c r="D58" s="79" t="str">
        <f>Codierung!$I$116</f>
        <v>CHF</v>
      </c>
      <c r="E58" s="79"/>
      <c r="F58" s="121" t="e">
        <f>AVERAGE(#REF!)</f>
        <v>#REF!</v>
      </c>
      <c r="G58" s="122" t="e">
        <f>AVERAGE(#REF!)</f>
        <v>#REF!</v>
      </c>
      <c r="H58" s="112" t="str">
        <f t="shared" si="0"/>
        <v>-</v>
      </c>
      <c r="I58" s="123"/>
      <c r="J58" s="121" t="e">
        <f>AVERAGE(#REF!)</f>
        <v>#REF!</v>
      </c>
      <c r="K58" s="122" t="e">
        <f>AVERAGE(#REF!)</f>
        <v>#REF!</v>
      </c>
      <c r="L58" s="112" t="str">
        <f t="shared" si="1"/>
        <v>-</v>
      </c>
      <c r="M58" s="124"/>
      <c r="N58" s="121" t="e">
        <f t="shared" si="2"/>
        <v>#REF!</v>
      </c>
      <c r="O58" s="122" t="e">
        <f t="shared" si="3"/>
        <v>#REF!</v>
      </c>
      <c r="P58" s="112" t="str">
        <f t="shared" si="4"/>
        <v>-</v>
      </c>
      <c r="Q58" s="124"/>
      <c r="R58" s="112" t="e">
        <f t="shared" si="5"/>
        <v>#REF!</v>
      </c>
      <c r="S58" s="113" t="e">
        <f t="shared" si="6"/>
        <v>#REF!</v>
      </c>
      <c r="T58" s="114"/>
    </row>
    <row r="59" spans="1:20" ht="15.75" thickTop="1" x14ac:dyDescent="0.25">
      <c r="A59" s="144" t="str">
        <f>Codierung!I23</f>
        <v>* Es wird nicht der Gesamtkonsum angeschaut, sondern eine spezifische Auswahl von (vorwiegend Frische-)Produkten, bei welchen die</v>
      </c>
    </row>
    <row r="60" spans="1:20" x14ac:dyDescent="0.25">
      <c r="A60" s="144" t="str">
        <f>Codierung!I24</f>
        <v>Marktanalysen Preiserhebungen im Detailhandel durchführt. Die Detailhandelspreiserhebungen enthalten keine</v>
      </c>
    </row>
    <row r="61" spans="1:20" x14ac:dyDescent="0.25">
      <c r="A61" s="144" t="str">
        <f>Codierung!I25</f>
        <v>Discounterpreise, ausser für Milch und Eier werden auch Discounterpreise einbezogen.</v>
      </c>
    </row>
    <row r="62" spans="1:20" x14ac:dyDescent="0.25">
      <c r="A62" s="144" t="str">
        <f>Codierung!I28</f>
        <v>**Die gemittelten Jahrespreise können teilweise aus kalkulierten Monatspreisen zusammengesetzt sein.</v>
      </c>
    </row>
    <row r="89" spans="1:20" s="9" customFormat="1" x14ac:dyDescent="0.25">
      <c r="A89" s="132"/>
      <c r="B89" s="135"/>
      <c r="C89" s="135"/>
      <c r="D89" s="7"/>
      <c r="E89" s="7"/>
      <c r="F89" s="56"/>
      <c r="H89"/>
      <c r="I89" s="1"/>
      <c r="J89"/>
      <c r="L89"/>
      <c r="M89" s="1"/>
      <c r="N89"/>
      <c r="P89"/>
      <c r="Q89" s="1"/>
      <c r="R89"/>
      <c r="T89"/>
    </row>
    <row r="90" spans="1:20" s="9" customFormat="1" x14ac:dyDescent="0.25">
      <c r="A90" s="132"/>
      <c r="B90" s="135"/>
      <c r="C90" s="135"/>
      <c r="D90" s="7"/>
      <c r="E90" s="7"/>
      <c r="F90" s="56"/>
      <c r="H90"/>
      <c r="I90" s="1"/>
      <c r="J90"/>
      <c r="L90"/>
      <c r="M90" s="1"/>
      <c r="N90"/>
      <c r="P90"/>
      <c r="Q90" s="1"/>
      <c r="R90"/>
      <c r="T90"/>
    </row>
    <row r="91" spans="1:20" s="9" customFormat="1" x14ac:dyDescent="0.25">
      <c r="A91" s="132"/>
      <c r="B91" s="135"/>
      <c r="C91" s="135"/>
      <c r="D91" s="7"/>
      <c r="E91" s="7"/>
      <c r="F91" s="56"/>
      <c r="H91"/>
      <c r="I91" s="1"/>
      <c r="J91"/>
      <c r="L91"/>
      <c r="M91" s="1"/>
      <c r="N91"/>
      <c r="P91"/>
      <c r="Q91" s="1"/>
      <c r="R91"/>
      <c r="T91"/>
    </row>
    <row r="92" spans="1:20" s="9" customFormat="1" x14ac:dyDescent="0.25">
      <c r="A92" s="132"/>
      <c r="B92" s="135"/>
      <c r="C92" s="135"/>
      <c r="D92" s="7"/>
      <c r="E92" s="7"/>
      <c r="F92" s="56"/>
      <c r="H92"/>
      <c r="I92" s="1"/>
      <c r="J92"/>
      <c r="L92"/>
      <c r="M92" s="1"/>
      <c r="N92"/>
      <c r="P92"/>
      <c r="Q92" s="1"/>
      <c r="R92"/>
      <c r="T92"/>
    </row>
    <row r="93" spans="1:20" x14ac:dyDescent="0.25">
      <c r="A93" s="132"/>
      <c r="D93" s="7"/>
      <c r="E93" s="7"/>
      <c r="F93" s="56"/>
    </row>
    <row r="94" spans="1:20" x14ac:dyDescent="0.25">
      <c r="A94" s="132"/>
      <c r="D94" s="7"/>
      <c r="E94" s="7"/>
      <c r="F94" s="56"/>
    </row>
    <row r="95" spans="1:20" x14ac:dyDescent="0.25">
      <c r="A95" s="132"/>
      <c r="D95" s="7"/>
      <c r="E95" s="7"/>
      <c r="F95" s="56"/>
    </row>
    <row r="96" spans="1:20" x14ac:dyDescent="0.25">
      <c r="A96" s="132"/>
      <c r="D96" s="7"/>
      <c r="E96" s="7"/>
      <c r="F96" s="56"/>
    </row>
    <row r="97" spans="1:20" x14ac:dyDescent="0.25">
      <c r="A97" s="132"/>
      <c r="B97" s="137"/>
      <c r="C97" s="137"/>
      <c r="D97" s="7"/>
      <c r="E97" s="7"/>
      <c r="F97" s="56"/>
    </row>
    <row r="98" spans="1:20" x14ac:dyDescent="0.25">
      <c r="A98" s="133"/>
      <c r="D98" s="69"/>
      <c r="E98" s="69"/>
      <c r="F98" s="69"/>
    </row>
    <row r="100" spans="1:20" x14ac:dyDescent="0.25">
      <c r="G100" s="70"/>
    </row>
    <row r="109" spans="1:20" s="9" customFormat="1" x14ac:dyDescent="0.25">
      <c r="A109" s="133"/>
      <c r="B109" s="135"/>
      <c r="C109" s="135"/>
      <c r="D109" s="69"/>
      <c r="E109" s="69"/>
      <c r="F109" s="69"/>
      <c r="H109"/>
      <c r="I109" s="1"/>
      <c r="J109"/>
      <c r="L109"/>
      <c r="M109" s="1"/>
      <c r="N109"/>
      <c r="P109"/>
      <c r="Q109" s="1"/>
      <c r="R109"/>
      <c r="T109"/>
    </row>
    <row r="110" spans="1:20" s="9" customFormat="1" x14ac:dyDescent="0.25">
      <c r="A110" s="133"/>
      <c r="B110" s="135"/>
      <c r="C110" s="135"/>
      <c r="D110" s="69"/>
      <c r="E110" s="69"/>
      <c r="F110" s="69"/>
      <c r="H110"/>
      <c r="I110" s="1"/>
      <c r="J110"/>
      <c r="L110"/>
      <c r="M110" s="1"/>
      <c r="N110"/>
      <c r="P110"/>
      <c r="Q110" s="1"/>
      <c r="R110"/>
      <c r="T110"/>
    </row>
    <row r="112" spans="1:20" s="9" customFormat="1" x14ac:dyDescent="0.25">
      <c r="A112" s="12"/>
      <c r="B112" s="138"/>
      <c r="C112" s="138"/>
      <c r="D112"/>
      <c r="E112"/>
      <c r="F112"/>
      <c r="H112"/>
      <c r="I112" s="1"/>
      <c r="J112"/>
      <c r="L112"/>
      <c r="M112" s="1"/>
      <c r="N112"/>
      <c r="P112"/>
      <c r="Q112" s="1"/>
      <c r="R112"/>
      <c r="T112"/>
    </row>
  </sheetData>
  <mergeCells count="4">
    <mergeCell ref="F2:H2"/>
    <mergeCell ref="J2:L2"/>
    <mergeCell ref="N2:P2"/>
    <mergeCell ref="R2:S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Drop Down 1">
              <controlPr defaultSize="0" autoLine="0" autoPict="0">
                <anchor moveWithCells="1">
                  <from>
                    <xdr:col>1</xdr:col>
                    <xdr:colOff>590550</xdr:colOff>
                    <xdr:row>0</xdr:row>
                    <xdr:rowOff>180975</xdr:rowOff>
                  </from>
                  <to>
                    <xdr:col>1</xdr:col>
                    <xdr:colOff>1714500</xdr:colOff>
                    <xdr:row>1</xdr:row>
                    <xdr:rowOff>190500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rgb="FFA9D18E"/>
  </sheetPr>
  <dimension ref="A1:AZ41"/>
  <sheetViews>
    <sheetView zoomScaleNormal="100" workbookViewId="0">
      <selection activeCell="K2" sqref="K2"/>
    </sheetView>
  </sheetViews>
  <sheetFormatPr baseColWidth="10" defaultColWidth="11" defaultRowHeight="12.75" x14ac:dyDescent="0.2"/>
  <cols>
    <col min="1" max="1" width="10.625" style="222" customWidth="1"/>
    <col min="2" max="2" width="6.125" style="222" customWidth="1"/>
    <col min="3" max="4" width="2.375" style="222" customWidth="1"/>
    <col min="5" max="5" width="6.125" style="222" customWidth="1"/>
    <col min="6" max="6" width="3.625" style="222" customWidth="1"/>
    <col min="7" max="7" width="6.125" style="222" customWidth="1"/>
    <col min="8" max="9" width="2.375" style="222" customWidth="1"/>
    <col min="10" max="10" width="6.125" style="222" customWidth="1"/>
    <col min="11" max="11" width="3.625" style="222" customWidth="1"/>
    <col min="12" max="12" width="6.125" style="222" customWidth="1"/>
    <col min="13" max="14" width="2.375" style="222" customWidth="1"/>
    <col min="15" max="15" width="6.125" style="222" customWidth="1"/>
    <col min="16" max="16" width="3.625" style="222" customWidth="1"/>
    <col min="17" max="17" width="6.125" style="222" customWidth="1"/>
    <col min="18" max="19" width="2.375" style="222" customWidth="1"/>
    <col min="20" max="20" width="6.125" style="222" customWidth="1"/>
    <col min="21" max="21" width="3.625" style="222" customWidth="1"/>
    <col min="22" max="22" width="6.125" style="222" customWidth="1"/>
    <col min="23" max="24" width="2.375" style="222" customWidth="1"/>
    <col min="25" max="25" width="6.125" style="222" customWidth="1"/>
    <col min="26" max="27" width="10.625" style="222" customWidth="1"/>
    <col min="28" max="28" width="6.125" style="222" customWidth="1"/>
    <col min="29" max="30" width="2.375" style="222" customWidth="1"/>
    <col min="31" max="31" width="6.125" style="222" customWidth="1"/>
    <col min="32" max="32" width="3.625" style="222" customWidth="1"/>
    <col min="33" max="33" width="6.125" style="222" customWidth="1"/>
    <col min="34" max="35" width="2.375" style="222" customWidth="1"/>
    <col min="36" max="36" width="6.125" style="222" customWidth="1"/>
    <col min="37" max="37" width="3.625" style="222" customWidth="1"/>
    <col min="38" max="38" width="6.125" style="222" customWidth="1"/>
    <col min="39" max="40" width="2.375" style="222" customWidth="1"/>
    <col min="41" max="41" width="6.125" style="222" customWidth="1"/>
    <col min="42" max="42" width="3.625" style="222" customWidth="1"/>
    <col min="43" max="43" width="6.125" style="222" customWidth="1"/>
    <col min="44" max="45" width="2.375" style="222" customWidth="1"/>
    <col min="46" max="46" width="6.125" style="222" customWidth="1"/>
    <col min="47" max="47" width="3.625" style="222" customWidth="1"/>
    <col min="48" max="48" width="6.125" style="222" customWidth="1"/>
    <col min="49" max="50" width="2.375" style="222" customWidth="1"/>
    <col min="51" max="51" width="6.125" style="222" customWidth="1"/>
    <col min="52" max="52" width="10.625" style="222" customWidth="1"/>
    <col min="53" max="16384" width="11" style="222"/>
  </cols>
  <sheetData>
    <row r="1" spans="1:52" ht="9.9499999999999993" customHeight="1" x14ac:dyDescent="0.25">
      <c r="F1" s="265"/>
      <c r="G1" s="336" t="str">
        <f>Codierung!I152</f>
        <v>Eidgenössisches Departement für  Wirtschaft, Bildung und Forschung WBF</v>
      </c>
      <c r="H1" s="266"/>
      <c r="I1" s="264"/>
      <c r="J1" s="264"/>
      <c r="T1" s="161"/>
      <c r="U1" s="161"/>
      <c r="AF1" s="265"/>
      <c r="AG1" s="266" t="str">
        <f>Codierung!I152</f>
        <v>Eidgenössisches Departement für  Wirtschaft, Bildung und Forschung WBF</v>
      </c>
      <c r="AH1" s="266"/>
      <c r="AI1" s="264"/>
      <c r="AJ1" s="264"/>
    </row>
    <row r="2" spans="1:52" ht="9.9499999999999993" customHeight="1" x14ac:dyDescent="0.25">
      <c r="F2" s="267"/>
      <c r="G2" s="337" t="str">
        <f>Codierung!I153</f>
        <v>Bundesamt für Landwirtschaft BLW</v>
      </c>
      <c r="H2" s="269"/>
      <c r="I2" s="270"/>
      <c r="J2" s="270"/>
      <c r="K2" s="240"/>
      <c r="L2" s="240"/>
      <c r="T2" s="161"/>
      <c r="U2" s="161"/>
      <c r="AF2" s="267"/>
      <c r="AG2" s="269" t="str">
        <f>Codierung!I153</f>
        <v>Bundesamt für Landwirtschaft BLW</v>
      </c>
      <c r="AH2" s="269"/>
      <c r="AI2" s="270"/>
      <c r="AJ2" s="270"/>
      <c r="AK2" s="240"/>
      <c r="AL2" s="240"/>
    </row>
    <row r="3" spans="1:52" s="257" customFormat="1" ht="9.9499999999999993" customHeight="1" x14ac:dyDescent="0.2">
      <c r="A3" s="222"/>
      <c r="B3" s="222"/>
      <c r="C3" s="222"/>
      <c r="D3" s="222"/>
      <c r="E3" s="222"/>
      <c r="F3" s="265"/>
      <c r="G3" s="336" t="str">
        <f>Codierung!I154</f>
        <v>Fachbereich Marktanalysen</v>
      </c>
      <c r="H3" s="266"/>
      <c r="I3" s="264"/>
      <c r="J3" s="264"/>
      <c r="K3" s="222"/>
      <c r="L3" s="222"/>
      <c r="M3" s="222"/>
      <c r="N3" s="222"/>
      <c r="O3" s="222"/>
      <c r="P3" s="222"/>
      <c r="Q3" s="222"/>
      <c r="R3" s="222"/>
      <c r="S3" s="222"/>
      <c r="T3" s="222"/>
      <c r="U3" s="222"/>
      <c r="V3" s="222"/>
      <c r="W3" s="222"/>
      <c r="X3" s="222"/>
      <c r="Y3" s="222"/>
      <c r="Z3" s="222"/>
      <c r="AA3" s="222"/>
      <c r="AB3" s="222"/>
      <c r="AC3" s="222"/>
      <c r="AD3" s="222"/>
      <c r="AE3" s="222"/>
      <c r="AF3" s="265"/>
      <c r="AG3" s="266" t="str">
        <f>Codierung!I154</f>
        <v>Fachbereich Marktanalysen</v>
      </c>
      <c r="AH3" s="266"/>
      <c r="AI3" s="264"/>
      <c r="AJ3" s="264"/>
      <c r="AK3" s="222"/>
      <c r="AL3" s="222"/>
      <c r="AM3" s="222"/>
      <c r="AN3" s="222"/>
      <c r="AO3" s="222"/>
      <c r="AP3" s="222"/>
      <c r="AQ3" s="222"/>
      <c r="AR3" s="222"/>
      <c r="AS3" s="222"/>
      <c r="AT3" s="222"/>
      <c r="AU3" s="222"/>
      <c r="AV3" s="222"/>
      <c r="AW3" s="222"/>
      <c r="AX3" s="222"/>
      <c r="AY3" s="222"/>
      <c r="AZ3" s="222"/>
    </row>
    <row r="4" spans="1:52" s="257" customFormat="1" ht="9.9499999999999993" customHeight="1" x14ac:dyDescent="0.2">
      <c r="A4" s="222"/>
      <c r="B4" s="222"/>
      <c r="C4" s="222"/>
      <c r="D4" s="222"/>
      <c r="E4" s="222"/>
      <c r="F4" s="265"/>
      <c r="G4" s="266"/>
      <c r="H4" s="266"/>
      <c r="I4" s="264"/>
      <c r="J4" s="264"/>
      <c r="K4" s="222"/>
      <c r="L4" s="222"/>
      <c r="M4" s="222"/>
      <c r="N4" s="222"/>
      <c r="O4" s="222"/>
      <c r="P4" s="222"/>
      <c r="Q4" s="222"/>
      <c r="R4" s="222"/>
      <c r="S4" s="222"/>
      <c r="T4" s="222"/>
      <c r="U4" s="222"/>
      <c r="V4" s="222"/>
      <c r="W4" s="222"/>
      <c r="X4" s="222"/>
      <c r="Y4" s="222"/>
      <c r="Z4" s="222"/>
      <c r="AA4" s="222"/>
      <c r="AB4" s="222"/>
      <c r="AC4" s="222"/>
      <c r="AD4" s="222"/>
      <c r="AE4" s="222"/>
      <c r="AF4" s="265"/>
      <c r="AG4" s="268"/>
      <c r="AH4" s="266"/>
      <c r="AI4" s="264"/>
      <c r="AJ4" s="264"/>
      <c r="AK4" s="222"/>
      <c r="AL4" s="222"/>
      <c r="AM4" s="222"/>
      <c r="AN4" s="222"/>
      <c r="AO4" s="222"/>
      <c r="AP4" s="222"/>
      <c r="AQ4" s="222"/>
      <c r="AR4" s="222"/>
      <c r="AS4" s="222"/>
      <c r="AT4" s="222"/>
      <c r="AU4" s="222"/>
      <c r="AV4" s="222"/>
      <c r="AW4" s="222"/>
      <c r="AX4" s="222"/>
      <c r="AY4" s="222"/>
      <c r="AZ4" s="222"/>
    </row>
    <row r="5" spans="1:52" ht="5.25" customHeight="1" x14ac:dyDescent="0.2">
      <c r="F5" s="265"/>
      <c r="G5" s="268"/>
      <c r="H5" s="266"/>
      <c r="I5" s="264"/>
      <c r="J5" s="264"/>
      <c r="AF5" s="265"/>
      <c r="AG5" s="268"/>
      <c r="AH5" s="266"/>
      <c r="AI5" s="264"/>
      <c r="AJ5" s="264"/>
    </row>
    <row r="6" spans="1:52" ht="18" customHeight="1" x14ac:dyDescent="0.2">
      <c r="B6" s="661" t="str">
        <f>Codierung!I194</f>
        <v>Detailhandel: Preise und Mengen bio</v>
      </c>
      <c r="C6" s="661"/>
      <c r="D6" s="661"/>
      <c r="E6" s="661"/>
      <c r="F6" s="661"/>
      <c r="G6" s="661"/>
      <c r="H6" s="661"/>
      <c r="I6" s="661"/>
      <c r="J6" s="661"/>
      <c r="K6" s="256"/>
      <c r="L6" s="660">
        <f>'Gemüse Daten'!B19</f>
        <v>45323</v>
      </c>
      <c r="M6" s="660"/>
      <c r="N6" s="660"/>
      <c r="O6" s="256"/>
      <c r="P6" s="256"/>
      <c r="Q6" s="256"/>
      <c r="R6" s="256"/>
      <c r="S6" s="256"/>
      <c r="T6" s="256"/>
      <c r="U6" s="256"/>
      <c r="V6" s="256"/>
      <c r="W6" s="256"/>
      <c r="X6" s="256"/>
      <c r="Y6" s="256"/>
      <c r="AB6" s="256" t="str">
        <f>Codierung!I193</f>
        <v>Detailhandel: Preise und Mengen</v>
      </c>
      <c r="AC6" s="256"/>
      <c r="AD6" s="256"/>
      <c r="AE6" s="256"/>
      <c r="AF6" s="256"/>
      <c r="AG6" s="256"/>
      <c r="AH6" s="556"/>
      <c r="AI6" s="556"/>
      <c r="AJ6" s="556"/>
      <c r="AK6" s="256"/>
      <c r="AL6" s="256"/>
      <c r="AM6" s="256"/>
      <c r="AN6" s="256"/>
      <c r="AO6" s="256"/>
      <c r="AP6" s="256"/>
      <c r="AQ6" s="256"/>
      <c r="AR6" s="256"/>
      <c r="AS6" s="256"/>
      <c r="AT6" s="256"/>
      <c r="AU6" s="256"/>
      <c r="AV6" s="256"/>
      <c r="AW6" s="256"/>
      <c r="AX6" s="256"/>
      <c r="AY6" s="256"/>
    </row>
    <row r="7" spans="1:52" ht="12.75" customHeight="1" x14ac:dyDescent="0.2"/>
    <row r="8" spans="1:52" ht="12.75" customHeight="1" x14ac:dyDescent="0.2">
      <c r="B8" s="664" t="str">
        <f>'Gemüse Daten'!DA15</f>
        <v>Gesamtmarkt</v>
      </c>
      <c r="C8" s="664"/>
      <c r="D8" s="664"/>
      <c r="E8" s="664"/>
      <c r="G8" s="664" t="str">
        <f>'Gemüse Daten'!DX16</f>
        <v>Blumenkohl</v>
      </c>
      <c r="H8" s="664"/>
      <c r="I8" s="664"/>
      <c r="J8" s="664"/>
      <c r="K8" s="235"/>
      <c r="L8" s="664" t="str">
        <f>'Gemüse Daten'!DZ16</f>
        <v>Broccoli</v>
      </c>
      <c r="M8" s="664"/>
      <c r="N8" s="664"/>
      <c r="O8" s="664"/>
      <c r="P8" s="217"/>
      <c r="Q8" s="664" t="str">
        <f>'Gemüse Daten'!EW16</f>
        <v>Champignons weiss</v>
      </c>
      <c r="R8" s="664"/>
      <c r="S8" s="664"/>
      <c r="T8" s="664"/>
      <c r="U8" s="235"/>
      <c r="V8" s="664" t="str">
        <f>'Gemüse Daten'!DQ16</f>
        <v>Eisberg</v>
      </c>
      <c r="W8" s="664"/>
      <c r="X8" s="664"/>
      <c r="Y8" s="664"/>
      <c r="AA8" s="217"/>
      <c r="AB8" s="659"/>
      <c r="AC8" s="659"/>
      <c r="AD8" s="659"/>
      <c r="AE8" s="659"/>
      <c r="AF8" s="217"/>
      <c r="AG8" s="659"/>
      <c r="AH8" s="659"/>
      <c r="AI8" s="659"/>
      <c r="AJ8" s="659"/>
      <c r="AK8" s="235"/>
      <c r="AL8" s="659"/>
      <c r="AM8" s="659"/>
      <c r="AN8" s="659"/>
      <c r="AO8" s="659"/>
      <c r="AP8" s="217"/>
      <c r="AQ8" s="659"/>
      <c r="AR8" s="659"/>
      <c r="AS8" s="659"/>
      <c r="AT8" s="659"/>
      <c r="AU8" s="235"/>
      <c r="AV8" s="659"/>
      <c r="AW8" s="659"/>
      <c r="AX8" s="659"/>
      <c r="AY8" s="659"/>
    </row>
    <row r="9" spans="1:52" ht="12.75" customHeight="1" x14ac:dyDescent="0.2">
      <c r="B9" s="223" t="str">
        <f>Codierung!I119</f>
        <v>CHF/kg</v>
      </c>
      <c r="C9" s="224"/>
      <c r="D9" s="224"/>
      <c r="E9" s="229" t="str">
        <f>Codierung!I127</f>
        <v>Tonnen</v>
      </c>
      <c r="G9" s="223" t="str">
        <f>Codierung!I119</f>
        <v>CHF/kg</v>
      </c>
      <c r="H9" s="224"/>
      <c r="I9" s="224"/>
      <c r="J9" s="229" t="str">
        <f>Codierung!I127</f>
        <v>Tonnen</v>
      </c>
      <c r="K9" s="224"/>
      <c r="L9" s="223" t="str">
        <f>Codierung!I119</f>
        <v>CHF/kg</v>
      </c>
      <c r="M9" s="224"/>
      <c r="N9" s="224"/>
      <c r="O9" s="229" t="str">
        <f>Codierung!I127</f>
        <v>Tonnen</v>
      </c>
      <c r="P9" s="217"/>
      <c r="Q9" s="223" t="str">
        <f>Codierung!I119</f>
        <v>CHF/kg</v>
      </c>
      <c r="R9" s="224"/>
      <c r="S9" s="224"/>
      <c r="T9" s="229" t="str">
        <f>Codierung!I127</f>
        <v>Tonnen</v>
      </c>
      <c r="U9" s="224"/>
      <c r="V9" s="223" t="str">
        <f>Codierung!I123</f>
        <v>CHF/Stück</v>
      </c>
      <c r="W9" s="224"/>
      <c r="X9" s="224"/>
      <c r="Y9" s="229" t="str">
        <f>Codierung!I127</f>
        <v>Tonnen</v>
      </c>
      <c r="AA9" s="217"/>
      <c r="AB9" s="224"/>
      <c r="AC9" s="224"/>
      <c r="AD9" s="224"/>
      <c r="AE9" s="259"/>
      <c r="AF9" s="217"/>
      <c r="AG9" s="224"/>
      <c r="AH9" s="224"/>
      <c r="AI9" s="224"/>
      <c r="AJ9" s="259"/>
      <c r="AK9" s="224"/>
      <c r="AL9" s="224"/>
      <c r="AM9" s="224"/>
      <c r="AN9" s="224"/>
      <c r="AO9" s="259"/>
      <c r="AP9" s="217"/>
      <c r="AQ9" s="224"/>
      <c r="AR9" s="224"/>
      <c r="AS9" s="224"/>
      <c r="AT9" s="259"/>
      <c r="AU9" s="224"/>
      <c r="AV9" s="224"/>
      <c r="AW9" s="224"/>
      <c r="AX9" s="224"/>
      <c r="AY9" s="259"/>
    </row>
    <row r="10" spans="1:52" ht="12.75" customHeight="1" x14ac:dyDescent="0.2">
      <c r="B10" s="231" t="s">
        <v>498</v>
      </c>
      <c r="C10" s="313"/>
      <c r="D10" s="313"/>
      <c r="E10" s="557">
        <f>'Gemüse Daten'!DA19</f>
        <v>5521.3900999999996</v>
      </c>
      <c r="F10" s="558" t="s">
        <v>1079</v>
      </c>
      <c r="G10" s="231">
        <f>IF('Gemüse Daten'!AM19=0,"-",'Gemüse Daten'!AM19)</f>
        <v>5.6293920000000002</v>
      </c>
      <c r="H10" s="313"/>
      <c r="I10" s="313"/>
      <c r="J10" s="557">
        <f>'Gemüse Daten'!DX19</f>
        <v>138.69550000000001</v>
      </c>
      <c r="K10" s="225"/>
      <c r="L10" s="231">
        <f>IF('Gemüse Daten'!AO19=0,"-",'Gemüse Daten'!AO19)</f>
        <v>3.9577230000000001</v>
      </c>
      <c r="M10" s="313"/>
      <c r="N10" s="313"/>
      <c r="O10" s="557">
        <f>'Gemüse Daten'!DZ19</f>
        <v>209.99279999999999</v>
      </c>
      <c r="P10" s="217"/>
      <c r="Q10" s="231">
        <f>'Gemüse Daten'!CN19</f>
        <v>15.921754</v>
      </c>
      <c r="R10" s="313"/>
      <c r="S10" s="313"/>
      <c r="T10" s="557">
        <f>'Gemüse Daten'!EW19</f>
        <v>34.482999999999997</v>
      </c>
      <c r="U10" s="558" t="s">
        <v>1080</v>
      </c>
      <c r="V10" s="231">
        <f>IF('Gemüse Daten'!Z19=0,"-",'Gemüse Daten'!Z19)</f>
        <v>2.198712</v>
      </c>
      <c r="W10" s="313"/>
      <c r="X10" s="313"/>
      <c r="Y10" s="557">
        <f>'Gemüse Daten'!DQ19</f>
        <v>150.6772</v>
      </c>
      <c r="AA10" s="217"/>
      <c r="AB10" s="313"/>
      <c r="AC10" s="313"/>
      <c r="AD10" s="313"/>
      <c r="AE10" s="239"/>
      <c r="AF10" s="217"/>
      <c r="AG10" s="313"/>
      <c r="AH10" s="313"/>
      <c r="AI10" s="313"/>
      <c r="AJ10" s="239"/>
      <c r="AK10" s="225"/>
      <c r="AL10" s="313"/>
      <c r="AM10" s="313"/>
      <c r="AN10" s="313"/>
      <c r="AO10" s="239"/>
      <c r="AP10" s="217"/>
      <c r="AQ10" s="313"/>
      <c r="AR10" s="313"/>
      <c r="AS10" s="313"/>
      <c r="AT10" s="239"/>
      <c r="AU10" s="217"/>
      <c r="AV10" s="313"/>
      <c r="AW10" s="313"/>
      <c r="AX10" s="313"/>
      <c r="AY10" s="239"/>
    </row>
    <row r="11" spans="1:52" ht="15.95" customHeight="1" x14ac:dyDescent="0.2">
      <c r="B11" s="662" t="str">
        <f>Codierung!I217</f>
        <v>Vergleich Vormonat*</v>
      </c>
      <c r="C11" s="658"/>
      <c r="D11" s="658"/>
      <c r="E11" s="663"/>
      <c r="G11" s="662" t="str">
        <f>Codierung!I217</f>
        <v>Vergleich Vormonat*</v>
      </c>
      <c r="H11" s="658"/>
      <c r="I11" s="658"/>
      <c r="J11" s="663"/>
      <c r="K11" s="226"/>
      <c r="L11" s="662" t="str">
        <f>Codierung!I217</f>
        <v>Vergleich Vormonat*</v>
      </c>
      <c r="M11" s="658"/>
      <c r="N11" s="658"/>
      <c r="O11" s="663"/>
      <c r="P11" s="217"/>
      <c r="Q11" s="662" t="str">
        <f>Codierung!I217</f>
        <v>Vergleich Vormonat*</v>
      </c>
      <c r="R11" s="658"/>
      <c r="S11" s="658"/>
      <c r="T11" s="663"/>
      <c r="U11" s="224"/>
      <c r="V11" s="662" t="str">
        <f>Codierung!I217</f>
        <v>Vergleich Vormonat*</v>
      </c>
      <c r="W11" s="658"/>
      <c r="X11" s="658"/>
      <c r="Y11" s="663"/>
      <c r="AB11" s="658"/>
      <c r="AC11" s="658"/>
      <c r="AD11" s="658"/>
      <c r="AE11" s="658"/>
      <c r="AF11" s="217"/>
      <c r="AG11" s="658"/>
      <c r="AH11" s="658"/>
      <c r="AI11" s="658"/>
      <c r="AJ11" s="658"/>
      <c r="AK11" s="226"/>
      <c r="AL11" s="658"/>
      <c r="AM11" s="658"/>
      <c r="AN11" s="658"/>
      <c r="AO11" s="658"/>
      <c r="AP11" s="217"/>
      <c r="AQ11" s="658"/>
      <c r="AR11" s="658"/>
      <c r="AS11" s="658"/>
      <c r="AT11" s="658"/>
      <c r="AU11" s="224"/>
      <c r="AV11" s="658"/>
      <c r="AW11" s="658"/>
      <c r="AX11" s="658"/>
      <c r="AY11" s="658"/>
    </row>
    <row r="12" spans="1:52" ht="12.75" customHeight="1" x14ac:dyDescent="0.2">
      <c r="B12" s="260"/>
      <c r="C12" s="236"/>
      <c r="D12" s="236" t="str">
        <f>IF(E12&lt;0,Codierung!$O$37,IF(E12=0,Codierung!$O$38,IF(E12&gt;0,Codierung!$O$39,IF(E12=Codierung!I216,Codierung!$O$40))))</f>
        <v>▼</v>
      </c>
      <c r="E12" s="310">
        <f>('Gemüse Daten'!DA19/'Gemüse Daten'!CY19)/('Gemüse Daten'!DA20/'Gemüse Daten'!CY20)-1</f>
        <v>-2.5344241317803995E-3</v>
      </c>
      <c r="G12" s="412">
        <f>IF(OR('Gemüse Daten'!AM19=0,'Gemüse Daten'!AM20=0),"-",'Gemüse Daten'!AM19/'Gemüse Daten'!AM20-1)</f>
        <v>5.4727732817416497E-2</v>
      </c>
      <c r="H12" s="236" t="str">
        <f>IF(G12&lt;0,Codierung!$B$10,IF(G12=0,Codierung!$B$11,IF(G12&gt;0,Codierung!$B$12)))</f>
        <v>▲</v>
      </c>
      <c r="I12" s="236" t="str">
        <f>IF(J12&lt;0,Codierung!$B$10,IF(J12=0,Codierung!$B$11,IF(J12&gt;0,Codierung!$B$12)))</f>
        <v>▼</v>
      </c>
      <c r="J12" s="310">
        <f>('Gemüse Daten'!DX19/'Gemüse Daten'!CY19)/('Gemüse Daten'!DX20/'Gemüse Daten'!CY20)-1</f>
        <v>-0.19361862446757905</v>
      </c>
      <c r="K12" s="226"/>
      <c r="L12" s="412">
        <f>IF(OR('Gemüse Daten'!AO19=0,'Gemüse Daten'!AO20=0),"-",'Gemüse Daten'!AO19/'Gemüse Daten'!AO20-1)</f>
        <v>-0.13264891518737665</v>
      </c>
      <c r="M12" s="236" t="str">
        <f>IF(L12&lt;0,Codierung!$B$10,IF(L12=0,Codierung!$B$11,IF(L12&gt;0,Codierung!$B$12)))</f>
        <v>▼</v>
      </c>
      <c r="N12" s="236" t="str">
        <f>IF(O12&lt;0,Codierung!$B$10,IF(O12=0,Codierung!$B$11,IF(O12&gt;0,Codierung!$B$12)))</f>
        <v>▼</v>
      </c>
      <c r="O12" s="310">
        <f>('Gemüse Daten'!DZ19/'Gemüse Daten'!CY19)/('Gemüse Daten'!DZ20/'Gemüse Daten'!CY20)-1</f>
        <v>-0.1419882448359201</v>
      </c>
      <c r="P12" s="217"/>
      <c r="Q12" s="412">
        <f>'Gemüse Daten'!CN19/'Gemüse Daten'!CN20-1</f>
        <v>1.6803735944770359E-4</v>
      </c>
      <c r="R12" s="236" t="str">
        <f>IF(Q12&lt;0,Codierung!$B$10,IF(Q12=0,Codierung!$B$11,IF(Q12&gt;0,Codierung!$B$12)))</f>
        <v>▲</v>
      </c>
      <c r="S12" s="236" t="str">
        <f>IF(T12&lt;0,Codierung!$B$10,IF(T12=0,Codierung!$B$11,IF(T12&gt;0,Codierung!$B$12)))</f>
        <v>▼</v>
      </c>
      <c r="T12" s="310">
        <f>('Gemüse Daten'!EW19/'Gemüse Daten'!CY19)/('Gemüse Daten'!EW20/'Gemüse Daten'!CY20)-1</f>
        <v>-7.0864656589335384E-2</v>
      </c>
      <c r="U12" s="224"/>
      <c r="V12" s="412">
        <f>IF(OR('Gemüse Daten'!Z19=0,'Gemüse Daten'!Z20=0),"-",'Gemüse Daten'!Z19/'Gemüse Daten'!Z20-1)</f>
        <v>-1.9603366692290791E-2</v>
      </c>
      <c r="W12" s="236" t="str">
        <f>IF(V12&lt;0,Codierung!$B$10,IF(V12=0,Codierung!$B$11,IF(V12&gt;0,Codierung!$B$12)))</f>
        <v>▼</v>
      </c>
      <c r="X12" s="236" t="str">
        <f>IF(Y12&lt;0,Codierung!$B$10,IF(Y12=0,Codierung!$B$11,IF(Y12&gt;0,Codierung!$B$12)))</f>
        <v>▲</v>
      </c>
      <c r="Y12" s="310">
        <f>('Gemüse Daten'!DQ19/'Gemüse Daten'!CY19)/('Gemüse Daten'!DQ20/'Gemüse Daten'!CY20)-1</f>
        <v>0.21745875406116655</v>
      </c>
      <c r="AA12" s="217"/>
      <c r="AB12" s="276"/>
      <c r="AC12" s="236"/>
      <c r="AD12" s="236"/>
      <c r="AE12" s="277"/>
      <c r="AF12" s="217"/>
      <c r="AG12" s="276"/>
      <c r="AH12" s="236"/>
      <c r="AI12" s="236"/>
      <c r="AJ12" s="277"/>
      <c r="AK12" s="226"/>
      <c r="AL12" s="276"/>
      <c r="AM12" s="236"/>
      <c r="AN12" s="236"/>
      <c r="AO12" s="277"/>
      <c r="AP12" s="217"/>
      <c r="AQ12" s="276"/>
      <c r="AR12" s="236"/>
      <c r="AS12" s="236"/>
      <c r="AT12" s="277"/>
      <c r="AU12" s="224"/>
      <c r="AV12" s="276"/>
      <c r="AW12" s="236"/>
      <c r="AX12" s="236"/>
      <c r="AY12" s="277"/>
    </row>
    <row r="13" spans="1:52" ht="12.75" customHeight="1" x14ac:dyDescent="0.2">
      <c r="B13" s="662" t="str">
        <f>Codierung!I218</f>
        <v>Vergleich Vorjahr</v>
      </c>
      <c r="C13" s="658"/>
      <c r="D13" s="658"/>
      <c r="E13" s="663"/>
      <c r="G13" s="662" t="str">
        <f>Codierung!I218</f>
        <v>Vergleich Vorjahr</v>
      </c>
      <c r="H13" s="658"/>
      <c r="I13" s="658"/>
      <c r="J13" s="663"/>
      <c r="K13" s="226"/>
      <c r="L13" s="662" t="str">
        <f>Codierung!I218</f>
        <v>Vergleich Vorjahr</v>
      </c>
      <c r="M13" s="658"/>
      <c r="N13" s="658"/>
      <c r="O13" s="663"/>
      <c r="P13" s="217"/>
      <c r="Q13" s="662" t="str">
        <f>Codierung!I218</f>
        <v>Vergleich Vorjahr</v>
      </c>
      <c r="R13" s="658"/>
      <c r="S13" s="658"/>
      <c r="T13" s="663"/>
      <c r="U13" s="224"/>
      <c r="V13" s="662" t="str">
        <f>Codierung!I218</f>
        <v>Vergleich Vorjahr</v>
      </c>
      <c r="W13" s="658"/>
      <c r="X13" s="658"/>
      <c r="Y13" s="663"/>
      <c r="AA13" s="217"/>
      <c r="AB13" s="658"/>
      <c r="AC13" s="658"/>
      <c r="AD13" s="658"/>
      <c r="AE13" s="658"/>
      <c r="AF13" s="217"/>
      <c r="AG13" s="658"/>
      <c r="AH13" s="658"/>
      <c r="AI13" s="658"/>
      <c r="AJ13" s="658"/>
      <c r="AK13" s="226"/>
      <c r="AL13" s="658"/>
      <c r="AM13" s="658"/>
      <c r="AN13" s="658"/>
      <c r="AO13" s="658"/>
      <c r="AP13" s="217"/>
      <c r="AQ13" s="658"/>
      <c r="AR13" s="658"/>
      <c r="AS13" s="658"/>
      <c r="AT13" s="658"/>
      <c r="AU13" s="224"/>
      <c r="AV13" s="658"/>
      <c r="AW13" s="658"/>
      <c r="AX13" s="658"/>
      <c r="AY13" s="658"/>
    </row>
    <row r="14" spans="1:52" ht="12.75" customHeight="1" x14ac:dyDescent="0.2">
      <c r="B14" s="260"/>
      <c r="C14" s="236"/>
      <c r="D14" s="236" t="str">
        <f>IF(E14&lt;0,Codierung!$B$10,IF(E14=0,Codierung!$B$11,IF(E14&gt;0,Codierung!$B$12)))</f>
        <v>▲</v>
      </c>
      <c r="E14" s="310">
        <f>'Gemüse Daten'!DA19/'Gemüse Daten'!DA21-1</f>
        <v>1.6671385694427832E-2</v>
      </c>
      <c r="G14" s="412">
        <f>IF(OR('Gemüse Daten'!AM19=0,'Gemüse Daten'!AM21=0),"-",'Gemüse Daten'!AM19/'Gemüse Daten'!AM21-1)</f>
        <v>8.2946710381655908E-2</v>
      </c>
      <c r="H14" s="236" t="str">
        <f>IF(G14&lt;0,Codierung!$B$10,IF(G14=0,Codierung!$B$11,IF(G14&gt;0,Codierung!$B$12)))</f>
        <v>▲</v>
      </c>
      <c r="I14" s="236" t="str">
        <f>IF(J14&lt;0,Codierung!$B$10,IF(J14=0,Codierung!$B$11,IF(J14&gt;0,Codierung!$B$12)))</f>
        <v>▼</v>
      </c>
      <c r="J14" s="310">
        <f>'Gemüse Daten'!DX19/'Gemüse Daten'!DX21-1</f>
        <v>-5.9123970401460113E-3</v>
      </c>
      <c r="K14" s="226"/>
      <c r="L14" s="412">
        <f>IF(OR('Gemüse Daten'!AO19=0,'Gemüse Daten'!AO21=0),"-",'Gemüse Daten'!AO19/'Gemüse Daten'!AO21-1)</f>
        <v>-0.29223521610511849</v>
      </c>
      <c r="M14" s="236" t="str">
        <f>IF(L14&lt;0,Codierung!$B$10,IF(L14=0,Codierung!$B$11,IF(L14&gt;0,Codierung!$B$12)))</f>
        <v>▼</v>
      </c>
      <c r="N14" s="236" t="str">
        <f>IF(O14&lt;0,Codierung!$B$10,IF(O14=0,Codierung!$B$11,IF(O14&gt;0,Codierung!$B$12)))</f>
        <v>▼</v>
      </c>
      <c r="O14" s="310">
        <f>'Gemüse Daten'!DZ19/'Gemüse Daten'!DZ21-1</f>
        <v>-0.13359513410344248</v>
      </c>
      <c r="P14" s="217"/>
      <c r="Q14" s="412">
        <f>'Gemüse Daten'!CN19/'Gemüse Daten'!CN21-1</f>
        <v>7.5140115712133415E-3</v>
      </c>
      <c r="R14" s="236" t="str">
        <f>IF(Q14&lt;0,Codierung!$B$10,IF(Q14=0,Codierung!$B$11,IF(Q14&gt;0,Codierung!$B$12)))</f>
        <v>▲</v>
      </c>
      <c r="S14" s="236" t="str">
        <f>IF(T14&lt;0,Codierung!$B$10,IF(T14=0,Codierung!$B$11,IF(T14&gt;0,Codierung!$B$12)))</f>
        <v>▼</v>
      </c>
      <c r="T14" s="310">
        <f>'Gemüse Daten'!EW19/'Gemüse Daten'!EW21-1</f>
        <v>-0.19120440952269269</v>
      </c>
      <c r="U14" s="224"/>
      <c r="V14" s="412">
        <f>IF(OR('Gemüse Daten'!Z19=0,'Gemüse Daten'!Z21=0),"-",'Gemüse Daten'!Z19/'Gemüse Daten'!Z21-1)</f>
        <v>-0.17356598299330084</v>
      </c>
      <c r="W14" s="236" t="str">
        <f>IF(V14&lt;0,Codierung!$B$10,IF(V14=0,Codierung!$B$11,IF(V14&gt;0,Codierung!$B$12)))</f>
        <v>▼</v>
      </c>
      <c r="X14" s="236" t="str">
        <f>IF(Y14&lt;0,Codierung!$B$10,IF(Y14=0,Codierung!$B$11,IF(Y14&gt;0,Codierung!$B$12)))</f>
        <v>▲</v>
      </c>
      <c r="Y14" s="310">
        <f>'Gemüse Daten'!DQ19/'Gemüse Daten'!DQ21-1</f>
        <v>0.42154336740710674</v>
      </c>
      <c r="AA14" s="217"/>
      <c r="AB14" s="276"/>
      <c r="AC14" s="236"/>
      <c r="AD14" s="236"/>
      <c r="AE14" s="277"/>
      <c r="AF14" s="217"/>
      <c r="AG14" s="276"/>
      <c r="AH14" s="236"/>
      <c r="AI14" s="236"/>
      <c r="AJ14" s="277"/>
      <c r="AK14" s="226"/>
      <c r="AL14" s="276"/>
      <c r="AM14" s="236"/>
      <c r="AN14" s="236"/>
      <c r="AO14" s="277"/>
      <c r="AP14" s="217"/>
      <c r="AQ14" s="276"/>
      <c r="AR14" s="236"/>
      <c r="AS14" s="236"/>
      <c r="AT14" s="277"/>
      <c r="AU14" s="224"/>
      <c r="AV14" s="276"/>
      <c r="AW14" s="236"/>
      <c r="AX14" s="236"/>
      <c r="AY14" s="277"/>
    </row>
    <row r="15" spans="1:52" ht="12.75" customHeight="1" x14ac:dyDescent="0.2">
      <c r="B15" s="662" t="str">
        <f>Codierung!I219</f>
        <v>Vergl. nicht-bio / Anteil bio</v>
      </c>
      <c r="C15" s="658"/>
      <c r="D15" s="658"/>
      <c r="E15" s="663"/>
      <c r="G15" s="662" t="str">
        <f>Codierung!I219</f>
        <v>Vergl. nicht-bio / Anteil bio</v>
      </c>
      <c r="H15" s="658"/>
      <c r="I15" s="658"/>
      <c r="J15" s="663"/>
      <c r="K15" s="226"/>
      <c r="L15" s="662" t="str">
        <f>Codierung!I219</f>
        <v>Vergl. nicht-bio / Anteil bio</v>
      </c>
      <c r="M15" s="658"/>
      <c r="N15" s="658"/>
      <c r="O15" s="663"/>
      <c r="P15" s="217"/>
      <c r="Q15" s="662" t="str">
        <f>Codierung!I219</f>
        <v>Vergl. nicht-bio / Anteil bio</v>
      </c>
      <c r="R15" s="658"/>
      <c r="S15" s="658"/>
      <c r="T15" s="663"/>
      <c r="U15" s="224"/>
      <c r="V15" s="662" t="str">
        <f>Codierung!I219</f>
        <v>Vergl. nicht-bio / Anteil bio</v>
      </c>
      <c r="W15" s="658"/>
      <c r="X15" s="658"/>
      <c r="Y15" s="663"/>
      <c r="AA15" s="217"/>
      <c r="AB15" s="658"/>
      <c r="AC15" s="658"/>
      <c r="AD15" s="658"/>
      <c r="AE15" s="658"/>
      <c r="AF15" s="217"/>
      <c r="AG15" s="658"/>
      <c r="AH15" s="658"/>
      <c r="AI15" s="658"/>
      <c r="AJ15" s="658"/>
      <c r="AK15" s="226"/>
      <c r="AL15" s="658"/>
      <c r="AM15" s="658"/>
      <c r="AN15" s="658"/>
      <c r="AO15" s="658"/>
      <c r="AP15" s="217"/>
      <c r="AQ15" s="658"/>
      <c r="AR15" s="658"/>
      <c r="AS15" s="658"/>
      <c r="AT15" s="658"/>
      <c r="AU15" s="224"/>
      <c r="AV15" s="658"/>
      <c r="AW15" s="658"/>
      <c r="AX15" s="658"/>
      <c r="AY15" s="658"/>
    </row>
    <row r="16" spans="1:52" ht="12.75" customHeight="1" x14ac:dyDescent="0.2">
      <c r="B16" s="309"/>
      <c r="C16" s="234"/>
      <c r="D16" s="234"/>
      <c r="E16" s="233">
        <f>'Gemüse Daten'!DA19/('Gemüse Daten'!DA19+'Gemüse Daten'!DB19)</f>
        <v>0.19605122079724052</v>
      </c>
      <c r="G16" s="309">
        <f>IF(OR('Gemüse Daten'!AM19=0,'Gemüse Daten'!AN19=0),"-",'Gemüse Daten'!AM19/'Gemüse Daten'!AN19-1)</f>
        <v>0.55927692702294407</v>
      </c>
      <c r="H16" s="234"/>
      <c r="I16" s="234"/>
      <c r="J16" s="233">
        <f>'Gemüse Daten'!DX19/('Gemüse Daten'!DX19+'Gemüse Daten'!DY19)</f>
        <v>0.1637955264773962</v>
      </c>
      <c r="K16" s="227"/>
      <c r="L16" s="309">
        <f>IF(OR('Gemüse Daten'!AO19=0,'Gemüse Daten'!AP19=0),"-",'Gemüse Daten'!AO19/'Gemüse Daten'!AP19-1)</f>
        <v>0.19769166450544562</v>
      </c>
      <c r="M16" s="234"/>
      <c r="N16" s="234"/>
      <c r="O16" s="233">
        <f>'Gemüse Daten'!DZ19/('Gemüse Daten'!DZ19+'Gemüse Daten'!EA19)</f>
        <v>0.19068857553746735</v>
      </c>
      <c r="P16" s="217"/>
      <c r="Q16" s="309">
        <f>'Gemüse Daten'!CN19/'Gemüse Daten'!CO19-1</f>
        <v>0.62231840034203523</v>
      </c>
      <c r="R16" s="234"/>
      <c r="S16" s="234"/>
      <c r="T16" s="233">
        <f>'Gemüse Daten'!EW19/('Gemüse Daten'!EW19+'Gemüse Daten'!EX19)</f>
        <v>0.11846298714438</v>
      </c>
      <c r="U16" s="228"/>
      <c r="V16" s="309">
        <f>IF(OR('Gemüse Daten'!Z19=0,'Gemüse Daten'!AA19=0),"-",'Gemüse Daten'!Z19/'Gemüse Daten'!AA19-1)</f>
        <v>0.63069883002985194</v>
      </c>
      <c r="W16" s="234"/>
      <c r="X16" s="234"/>
      <c r="Y16" s="233">
        <f>'Gemüse Daten'!DQ19/('Gemüse Daten'!DQ19+'Gemüse Daten'!DR19)</f>
        <v>0.18617405818677579</v>
      </c>
      <c r="AA16" s="217"/>
      <c r="AB16" s="237"/>
      <c r="AC16" s="236"/>
      <c r="AD16" s="236"/>
      <c r="AE16" s="258"/>
      <c r="AF16" s="217"/>
      <c r="AG16" s="237"/>
      <c r="AH16" s="236"/>
      <c r="AI16" s="236"/>
      <c r="AJ16" s="258"/>
      <c r="AK16" s="227"/>
      <c r="AL16" s="237"/>
      <c r="AM16" s="236"/>
      <c r="AN16" s="236"/>
      <c r="AO16" s="258"/>
      <c r="AP16" s="217"/>
      <c r="AQ16" s="237"/>
      <c r="AR16" s="236"/>
      <c r="AS16" s="236"/>
      <c r="AT16" s="258"/>
      <c r="AU16" s="228"/>
      <c r="AV16" s="237"/>
      <c r="AW16" s="236"/>
      <c r="AX16" s="236"/>
      <c r="AY16" s="258"/>
    </row>
    <row r="17" spans="2:51" ht="12.75" customHeight="1" x14ac:dyDescent="0.2">
      <c r="AA17" s="217"/>
      <c r="AB17" s="217"/>
      <c r="AC17" s="217"/>
      <c r="AD17" s="217"/>
      <c r="AE17" s="217"/>
      <c r="AF17" s="217"/>
      <c r="AG17" s="217"/>
      <c r="AH17" s="217"/>
      <c r="AI17" s="217"/>
      <c r="AJ17" s="217"/>
      <c r="AK17" s="217"/>
      <c r="AL17" s="217"/>
      <c r="AM17" s="217"/>
      <c r="AN17" s="217"/>
      <c r="AO17" s="217"/>
      <c r="AP17" s="217"/>
      <c r="AQ17" s="217"/>
      <c r="AR17" s="217"/>
      <c r="AS17" s="217"/>
      <c r="AT17" s="217"/>
      <c r="AU17" s="217"/>
      <c r="AV17" s="217"/>
      <c r="AW17" s="217"/>
      <c r="AX17" s="217"/>
      <c r="AY17" s="217"/>
    </row>
    <row r="18" spans="2:51" ht="12.75" customHeight="1" x14ac:dyDescent="0.2">
      <c r="B18" s="664" t="str">
        <f>'Gemüse Daten'!BV16</f>
        <v>Fenchel</v>
      </c>
      <c r="C18" s="664"/>
      <c r="D18" s="664"/>
      <c r="E18" s="664"/>
      <c r="G18" s="664" t="str">
        <f>'Gemüse Daten'!BB16</f>
        <v>Karotten</v>
      </c>
      <c r="H18" s="664"/>
      <c r="I18" s="664"/>
      <c r="J18" s="664"/>
      <c r="K18" s="235"/>
      <c r="L18" s="664" t="str">
        <f>'Gemüse Daten'!AB16</f>
        <v>Kopfsalat grün</v>
      </c>
      <c r="M18" s="664"/>
      <c r="N18" s="664"/>
      <c r="O18" s="664"/>
      <c r="P18" s="217"/>
      <c r="Q18" s="664" t="str">
        <f>'Gemüse Daten'!EP16</f>
        <v>Lauch</v>
      </c>
      <c r="R18" s="664"/>
      <c r="S18" s="664"/>
      <c r="T18" s="664"/>
      <c r="U18" s="235"/>
      <c r="V18" s="664" t="str">
        <f>'Gemüse Daten'!DU16</f>
        <v>Nüsslisalat</v>
      </c>
      <c r="W18" s="664"/>
      <c r="X18" s="664"/>
      <c r="Y18" s="664"/>
      <c r="AA18" s="217"/>
      <c r="AB18" s="659"/>
      <c r="AC18" s="659"/>
      <c r="AD18" s="659"/>
      <c r="AE18" s="659"/>
      <c r="AF18" s="217"/>
      <c r="AG18" s="659"/>
      <c r="AH18" s="659"/>
      <c r="AI18" s="659"/>
      <c r="AJ18" s="659"/>
      <c r="AK18" s="235"/>
      <c r="AL18" s="659"/>
      <c r="AM18" s="659"/>
      <c r="AN18" s="659"/>
      <c r="AO18" s="659"/>
      <c r="AP18" s="217"/>
      <c r="AQ18" s="659"/>
      <c r="AR18" s="659"/>
      <c r="AS18" s="659"/>
      <c r="AT18" s="659"/>
      <c r="AU18" s="235"/>
      <c r="AV18" s="659"/>
      <c r="AW18" s="659"/>
      <c r="AX18" s="659"/>
      <c r="AY18" s="659"/>
    </row>
    <row r="19" spans="2:51" ht="12.75" customHeight="1" x14ac:dyDescent="0.2">
      <c r="B19" s="223" t="str">
        <f>Codierung!I119</f>
        <v>CHF/kg</v>
      </c>
      <c r="C19" s="224"/>
      <c r="D19" s="224"/>
      <c r="E19" s="229" t="str">
        <f>Codierung!I127</f>
        <v>Tonnen</v>
      </c>
      <c r="G19" s="223" t="str">
        <f>Codierung!I119</f>
        <v>CHF/kg</v>
      </c>
      <c r="H19" s="224"/>
      <c r="I19" s="224"/>
      <c r="J19" s="229" t="str">
        <f>Codierung!I127</f>
        <v>Tonnen</v>
      </c>
      <c r="K19" s="224"/>
      <c r="L19" s="223" t="str">
        <f>Codierung!I123</f>
        <v>CHF/Stück</v>
      </c>
      <c r="M19" s="224"/>
      <c r="N19" s="224"/>
      <c r="O19" s="229" t="str">
        <f>Codierung!I127</f>
        <v>Tonnen</v>
      </c>
      <c r="P19" s="217"/>
      <c r="Q19" s="223" t="str">
        <f>Codierung!I119</f>
        <v>CHF/kg</v>
      </c>
      <c r="R19" s="224"/>
      <c r="S19" s="224"/>
      <c r="T19" s="229" t="str">
        <f>Codierung!I127</f>
        <v>Tonnen</v>
      </c>
      <c r="U19" s="224"/>
      <c r="V19" s="223" t="str">
        <f>Codierung!I119</f>
        <v>CHF/kg</v>
      </c>
      <c r="W19" s="224"/>
      <c r="X19" s="224"/>
      <c r="Y19" s="229" t="str">
        <f>Codierung!I127</f>
        <v>Tonnen</v>
      </c>
      <c r="AA19" s="217"/>
      <c r="AB19" s="224"/>
      <c r="AC19" s="224"/>
      <c r="AD19" s="224"/>
      <c r="AE19" s="259"/>
      <c r="AF19" s="217"/>
      <c r="AG19" s="224"/>
      <c r="AH19" s="224"/>
      <c r="AI19" s="224"/>
      <c r="AJ19" s="259"/>
      <c r="AK19" s="224"/>
      <c r="AL19" s="224"/>
      <c r="AM19" s="224"/>
      <c r="AN19" s="224"/>
      <c r="AO19" s="259"/>
      <c r="AP19" s="217"/>
      <c r="AQ19" s="224"/>
      <c r="AR19" s="224"/>
      <c r="AS19" s="224"/>
      <c r="AT19" s="259"/>
      <c r="AU19" s="224"/>
      <c r="AV19" s="224"/>
      <c r="AW19" s="224"/>
      <c r="AX19" s="224"/>
      <c r="AY19" s="259"/>
    </row>
    <row r="20" spans="2:51" ht="12.75" customHeight="1" x14ac:dyDescent="0.2">
      <c r="B20" s="231">
        <f>IF('Gemüse Daten'!BV19=0,"-",'Gemüse Daten'!BV19)</f>
        <v>5.0318949999999996</v>
      </c>
      <c r="C20" s="313"/>
      <c r="D20" s="313"/>
      <c r="E20" s="557">
        <f>'Gemüse Daten'!EN19</f>
        <v>111.3094</v>
      </c>
      <c r="G20" s="231">
        <f>'Gemüse Daten'!BB19</f>
        <v>3.2465190000000002</v>
      </c>
      <c r="H20" s="313"/>
      <c r="I20" s="313"/>
      <c r="J20" s="557">
        <f>'Gemüse Daten'!EG19</f>
        <v>828.94830000000002</v>
      </c>
      <c r="K20" s="225"/>
      <c r="L20" s="231" t="str">
        <f>IF('Gemüse Daten'!AB19=0,"-",'Gemüse Daten'!AB19)</f>
        <v>-</v>
      </c>
      <c r="M20" s="313"/>
      <c r="N20" s="313"/>
      <c r="O20" s="557">
        <f>'Gemüse Daten'!DS19</f>
        <v>30.003299999999999</v>
      </c>
      <c r="P20" s="558" t="s">
        <v>1080</v>
      </c>
      <c r="Q20" s="231">
        <f>'Gemüse Daten'!BO19</f>
        <v>7.222486</v>
      </c>
      <c r="R20" s="313"/>
      <c r="S20" s="313"/>
      <c r="T20" s="557">
        <f>'Gemüse Daten'!EP19</f>
        <v>95.020200000000003</v>
      </c>
      <c r="U20" s="217"/>
      <c r="V20" s="231">
        <f>IF('Gemüse Daten'!AD19=0,"-",'Gemüse Daten'!AD19)</f>
        <v>38.390818000000003</v>
      </c>
      <c r="W20" s="313"/>
      <c r="X20" s="313"/>
      <c r="Y20" s="557">
        <f>'Gemüse Daten'!DU19</f>
        <v>59.645699999999998</v>
      </c>
      <c r="AA20" s="217"/>
      <c r="AB20" s="313"/>
      <c r="AC20" s="313"/>
      <c r="AD20" s="313"/>
      <c r="AE20" s="239"/>
      <c r="AF20" s="217"/>
      <c r="AG20" s="313"/>
      <c r="AH20" s="313"/>
      <c r="AI20" s="313"/>
      <c r="AJ20" s="239"/>
      <c r="AK20" s="225"/>
      <c r="AL20" s="313"/>
      <c r="AM20" s="313"/>
      <c r="AN20" s="313"/>
      <c r="AO20" s="239"/>
      <c r="AP20" s="217"/>
      <c r="AQ20" s="313"/>
      <c r="AR20" s="313"/>
      <c r="AS20" s="313"/>
      <c r="AT20" s="239"/>
      <c r="AU20" s="217"/>
      <c r="AV20" s="313"/>
      <c r="AW20" s="313"/>
      <c r="AX20" s="313"/>
      <c r="AY20" s="239"/>
    </row>
    <row r="21" spans="2:51" ht="15.95" customHeight="1" x14ac:dyDescent="0.2">
      <c r="B21" s="662" t="str">
        <f>Codierung!I217</f>
        <v>Vergleich Vormonat*</v>
      </c>
      <c r="C21" s="658"/>
      <c r="D21" s="658"/>
      <c r="E21" s="663"/>
      <c r="G21" s="662" t="str">
        <f>Codierung!I217</f>
        <v>Vergleich Vormonat*</v>
      </c>
      <c r="H21" s="658"/>
      <c r="I21" s="658"/>
      <c r="J21" s="663"/>
      <c r="K21" s="226"/>
      <c r="L21" s="662" t="str">
        <f>Codierung!I217</f>
        <v>Vergleich Vormonat*</v>
      </c>
      <c r="M21" s="658"/>
      <c r="N21" s="658"/>
      <c r="O21" s="663"/>
      <c r="P21" s="217"/>
      <c r="Q21" s="662" t="str">
        <f>Codierung!I217</f>
        <v>Vergleich Vormonat*</v>
      </c>
      <c r="R21" s="658"/>
      <c r="S21" s="658"/>
      <c r="T21" s="663"/>
      <c r="U21" s="224"/>
      <c r="V21" s="662" t="str">
        <f>Codierung!I217</f>
        <v>Vergleich Vormonat*</v>
      </c>
      <c r="W21" s="658"/>
      <c r="X21" s="658"/>
      <c r="Y21" s="663"/>
      <c r="AA21" s="217"/>
      <c r="AB21" s="658"/>
      <c r="AC21" s="658"/>
      <c r="AD21" s="658"/>
      <c r="AE21" s="658"/>
      <c r="AF21" s="217"/>
      <c r="AG21" s="658"/>
      <c r="AH21" s="658"/>
      <c r="AI21" s="658"/>
      <c r="AJ21" s="658"/>
      <c r="AK21" s="226"/>
      <c r="AL21" s="658"/>
      <c r="AM21" s="658"/>
      <c r="AN21" s="658"/>
      <c r="AO21" s="658"/>
      <c r="AP21" s="217"/>
      <c r="AQ21" s="658"/>
      <c r="AR21" s="658"/>
      <c r="AS21" s="658"/>
      <c r="AT21" s="658"/>
      <c r="AU21" s="224"/>
      <c r="AV21" s="658"/>
      <c r="AW21" s="658"/>
      <c r="AX21" s="658"/>
      <c r="AY21" s="658"/>
    </row>
    <row r="22" spans="2:51" ht="15.95" customHeight="1" x14ac:dyDescent="0.2">
      <c r="B22" s="412">
        <f>IF(OR('Gemüse Daten'!AD19=0,'Gemüse Daten'!BV20=0),"-",'Gemüse Daten'!BV19/'Gemüse Daten'!BV20-1)</f>
        <v>1.8063312639159612E-2</v>
      </c>
      <c r="C22" s="236" t="str">
        <f>IF(B22&lt;0,Codierung!$B$10,IF(B22=0,Codierung!$B$11,IF(B22&gt;0,Codierung!$B$12)))</f>
        <v>▲</v>
      </c>
      <c r="D22" s="236" t="str">
        <f>IF(E22&lt;0,Codierung!$B$10,IF(E22=0,Codierung!$B$11,IF(E22&gt;0,Codierung!$B$12)))</f>
        <v>▼</v>
      </c>
      <c r="E22" s="310">
        <f>('Gemüse Daten'!EN19/'Gemüse Daten'!CY19)/('Gemüse Daten'!EN20/'Gemüse Daten'!CY20)-1</f>
        <v>-0.25630218974785912</v>
      </c>
      <c r="G22" s="412">
        <f>'Gemüse Daten'!BB19/'Gemüse Daten'!BB20-1</f>
        <v>-5.29769720001948E-2</v>
      </c>
      <c r="H22" s="236" t="str">
        <f>IF(G22&lt;0,Codierung!$B$10,IF(G22=0,Codierung!$B$11,IF(G22&gt;0,Codierung!$B$12)))</f>
        <v>▼</v>
      </c>
      <c r="I22" s="236" t="str">
        <f>IF(J22&lt;0,Codierung!$B$10,IF(J22=0,Codierung!$B$11,IF(J22&gt;0,Codierung!$B$12)))</f>
        <v>▼</v>
      </c>
      <c r="J22" s="310">
        <f>('Gemüse Daten'!EG19/'Gemüse Daten'!CY19)/('Gemüse Daten'!EG20/'Gemüse Daten'!CY20)-1</f>
        <v>-7.5466079478516912E-2</v>
      </c>
      <c r="K22" s="226"/>
      <c r="L22" s="412" t="str">
        <f>IF(OR('Gemüse Daten'!AB19=0,'Gemüse Daten'!AB20=0),"-",'Gemüse Daten'!AB19/'Gemüse Daten'!AB20-1)</f>
        <v>-</v>
      </c>
      <c r="M22" s="236" t="str">
        <f>IF(L22&lt;0,Codierung!$B$10,IF(L22=0,Codierung!$B$11,IF(L22&gt;0,Codierung!$B$12)))</f>
        <v>▲</v>
      </c>
      <c r="N22" s="236" t="str">
        <f>IF(O22&lt;0,Codierung!$B$10,IF(O22=0,Codierung!$B$11,IF(O22&gt;0,Codierung!$B$12)))</f>
        <v>▲</v>
      </c>
      <c r="O22" s="310">
        <f>('Gemüse Daten'!DS19/'Gemüse Daten'!CY19)/('Gemüse Daten'!DS20/'Gemüse Daten'!CY20)-1</f>
        <v>0.11821180329090808</v>
      </c>
      <c r="P22" s="217"/>
      <c r="Q22" s="412">
        <f>'Gemüse Daten'!BO19/'Gemüse Daten'!BO20-1</f>
        <v>-3.7001738266898454E-2</v>
      </c>
      <c r="R22" s="236" t="str">
        <f>IF(Q22&lt;0,Codierung!$B$10,IF(Q22=0,Codierung!$B$11,IF(Q22&gt;0,Codierung!$B$12)))</f>
        <v>▼</v>
      </c>
      <c r="S22" s="236" t="str">
        <f>IF(T22&lt;0,Codierung!$B$10,IF(T22=0,Codierung!$B$11,IF(T22&gt;0,Codierung!$B$12)))</f>
        <v>▼</v>
      </c>
      <c r="T22" s="310">
        <f>('Gemüse Daten'!EP19/'Gemüse Daten'!CY19)/('Gemüse Daten'!EP20/'Gemüse Daten'!CY20)-1</f>
        <v>-0.14608617663631274</v>
      </c>
      <c r="U22" s="224"/>
      <c r="V22" s="412">
        <f>IF(OR('Gemüse Daten'!AD19=0,'Gemüse Daten'!AD20=0),"-",'Gemüse Daten'!AD19/'Gemüse Daten'!AD20-1)</f>
        <v>-4.836097241703663E-2</v>
      </c>
      <c r="W22" s="236" t="str">
        <f>IF(V22&lt;0,Codierung!$B$10,IF(V22=0,Codierung!$B$11,IF(V22&gt;0,Codierung!$B$12)))</f>
        <v>▼</v>
      </c>
      <c r="X22" s="236" t="str">
        <f>IF(Y22&lt;0,Codierung!$B$10,IF(Y22=0,Codierung!$B$11,IF(Y22&gt;0,Codierung!$B$12)))</f>
        <v>▲</v>
      </c>
      <c r="Y22" s="310">
        <f>('Gemüse Daten'!DU19/'Gemüse Daten'!CY19)/('Gemüse Daten'!DU20/'Gemüse Daten'!CY20)-1</f>
        <v>3.0096886171701032E-2</v>
      </c>
      <c r="AA22" s="217"/>
      <c r="AB22" s="276"/>
      <c r="AC22" s="236"/>
      <c r="AD22" s="236"/>
      <c r="AE22" s="277"/>
      <c r="AF22" s="217"/>
      <c r="AG22" s="276"/>
      <c r="AH22" s="236"/>
      <c r="AI22" s="236"/>
      <c r="AJ22" s="277"/>
      <c r="AK22" s="226"/>
      <c r="AL22" s="276"/>
      <c r="AM22" s="236"/>
      <c r="AN22" s="236"/>
      <c r="AO22" s="277"/>
      <c r="AP22" s="217"/>
      <c r="AQ22" s="276"/>
      <c r="AR22" s="236"/>
      <c r="AS22" s="236"/>
      <c r="AT22" s="277"/>
      <c r="AU22" s="224"/>
      <c r="AV22" s="276"/>
      <c r="AW22" s="236"/>
      <c r="AX22" s="236"/>
      <c r="AY22" s="277"/>
    </row>
    <row r="23" spans="2:51" ht="12.75" customHeight="1" x14ac:dyDescent="0.2">
      <c r="B23" s="662" t="str">
        <f>Codierung!I218</f>
        <v>Vergleich Vorjahr</v>
      </c>
      <c r="C23" s="658"/>
      <c r="D23" s="658"/>
      <c r="E23" s="663"/>
      <c r="G23" s="662" t="str">
        <f>Codierung!I218</f>
        <v>Vergleich Vorjahr</v>
      </c>
      <c r="H23" s="658"/>
      <c r="I23" s="658"/>
      <c r="J23" s="663"/>
      <c r="K23" s="226"/>
      <c r="L23" s="662" t="str">
        <f>Codierung!I218</f>
        <v>Vergleich Vorjahr</v>
      </c>
      <c r="M23" s="658"/>
      <c r="N23" s="658"/>
      <c r="O23" s="663"/>
      <c r="P23" s="217"/>
      <c r="Q23" s="662" t="str">
        <f>Codierung!I218</f>
        <v>Vergleich Vorjahr</v>
      </c>
      <c r="R23" s="658"/>
      <c r="S23" s="658"/>
      <c r="T23" s="663"/>
      <c r="U23" s="224"/>
      <c r="V23" s="662" t="str">
        <f>Codierung!I218</f>
        <v>Vergleich Vorjahr</v>
      </c>
      <c r="W23" s="658"/>
      <c r="X23" s="658"/>
      <c r="Y23" s="663"/>
      <c r="AA23" s="217"/>
      <c r="AB23" s="658"/>
      <c r="AC23" s="658"/>
      <c r="AD23" s="658"/>
      <c r="AE23" s="658"/>
      <c r="AF23" s="217"/>
      <c r="AG23" s="658"/>
      <c r="AH23" s="658"/>
      <c r="AI23" s="658"/>
      <c r="AJ23" s="658"/>
      <c r="AK23" s="226"/>
      <c r="AL23" s="658"/>
      <c r="AM23" s="658"/>
      <c r="AN23" s="658"/>
      <c r="AO23" s="658"/>
      <c r="AP23" s="217"/>
      <c r="AQ23" s="658"/>
      <c r="AR23" s="658"/>
      <c r="AS23" s="658"/>
      <c r="AT23" s="658"/>
      <c r="AU23" s="224"/>
      <c r="AV23" s="658"/>
      <c r="AW23" s="658"/>
      <c r="AX23" s="658"/>
      <c r="AY23" s="658"/>
    </row>
    <row r="24" spans="2:51" ht="12.75" customHeight="1" x14ac:dyDescent="0.2">
      <c r="B24" s="412">
        <f>IF(OR('Gemüse Daten'!BV19=0,'Gemüse Daten'!BV21=0),"-",'Gemüse Daten'!BV19/'Gemüse Daten'!BV21-1)</f>
        <v>0.25866696082867624</v>
      </c>
      <c r="C24" s="236" t="str">
        <f>IF(B24&lt;0,Codierung!$B$10,IF(B24=0,Codierung!$B$11,IF(B24&gt;0,Codierung!$B$12)))</f>
        <v>▲</v>
      </c>
      <c r="D24" s="236" t="str">
        <f>IF(E24&lt;0,Codierung!$B$10,IF(E24=0,Codierung!$B$11,IF(E24&gt;0,Codierung!$B$12)))</f>
        <v>▼</v>
      </c>
      <c r="E24" s="310">
        <f>'Gemüse Daten'!EN19/'Gemüse Daten'!EN21-1</f>
        <v>-4.5107770176078255E-2</v>
      </c>
      <c r="G24" s="412">
        <f>'Gemüse Daten'!BB19/'Gemüse Daten'!BB21-1</f>
        <v>0.15113520804346825</v>
      </c>
      <c r="H24" s="236" t="str">
        <f>IF(G24&lt;0,Codierung!$B$10,IF(G24=0,Codierung!$B$11,IF(G24&gt;0,Codierung!$B$12)))</f>
        <v>▲</v>
      </c>
      <c r="I24" s="236" t="str">
        <f>IF(J24&lt;0,Codierung!$B$10,IF(J24=0,Codierung!$B$11,IF(J24&gt;0,Codierung!$B$12)))</f>
        <v>▲</v>
      </c>
      <c r="J24" s="310">
        <f>'Gemüse Daten'!EG19/'Gemüse Daten'!EG21-1</f>
        <v>2.7046894064597371E-3</v>
      </c>
      <c r="K24" s="226"/>
      <c r="L24" s="412" t="str">
        <f>IF(OR('Gemüse Daten'!AB19=0,'Gemüse Daten'!AB21=0),"-",'Gemüse Daten'!AB19/'Gemüse Daten'!AB21-1)</f>
        <v>-</v>
      </c>
      <c r="M24" s="236" t="str">
        <f>IF(L24&lt;0,Codierung!$B$10,IF(L24=0,Codierung!$B$11,IF(L24&gt;0,Codierung!$B$12)))</f>
        <v>▲</v>
      </c>
      <c r="N24" s="236" t="str">
        <f>IF(O24&lt;0,Codierung!$B$10,IF(O24=0,Codierung!$B$11,IF(O24&gt;0,Codierung!$B$12)))</f>
        <v>▼</v>
      </c>
      <c r="O24" s="310">
        <f>'Gemüse Daten'!DS19/'Gemüse Daten'!DS21-1</f>
        <v>-0.16895041672552613</v>
      </c>
      <c r="P24" s="217"/>
      <c r="Q24" s="412">
        <f>'Gemüse Daten'!BO19/'Gemüse Daten'!BO21-1</f>
        <v>5.5767586549355874E-2</v>
      </c>
      <c r="R24" s="236" t="str">
        <f>IF(Q24&lt;0,Codierung!$B$10,IF(Q24=0,Codierung!$B$11,IF(Q24&gt;0,Codierung!$B$12,IF(Q24="-",Codierung!$B$13))))</f>
        <v>▲</v>
      </c>
      <c r="S24" s="236" t="str">
        <f>IF(T24&lt;0,Codierung!$B$10,IF(T24=0,Codierung!$B$11,IF(T24&gt;0,Codierung!$B$12)))</f>
        <v>▲</v>
      </c>
      <c r="T24" s="310">
        <f>'Gemüse Daten'!EP19/'Gemüse Daten'!EP21-1</f>
        <v>2.1002389712202918E-2</v>
      </c>
      <c r="U24" s="224"/>
      <c r="V24" s="412">
        <f>IF(OR('Gemüse Daten'!AD19=0,'Gemüse Daten'!AD21=0),"-",'Gemüse Daten'!AD19/'Gemüse Daten'!AD21-1)</f>
        <v>-7.0885542168966253E-2</v>
      </c>
      <c r="W24" s="236" t="str">
        <f>IF(V24&lt;0,Codierung!$B$10,IF(V24=0,Codierung!$B$11,IF(V24&gt;0,Codierung!$B$12)))</f>
        <v>▼</v>
      </c>
      <c r="X24" s="236" t="str">
        <f>IF(Y24&lt;0,Codierung!$B$10,IF(Y24=0,Codierung!$B$11,IF(Y24&gt;0,Codierung!$B$12)))</f>
        <v>▲</v>
      </c>
      <c r="Y24" s="310">
        <f>'Gemüse Daten'!DU19/'Gemüse Daten'!DU21-1</f>
        <v>5.5605109744831127E-2</v>
      </c>
      <c r="AA24" s="217"/>
      <c r="AB24" s="276"/>
      <c r="AC24" s="236"/>
      <c r="AD24" s="236"/>
      <c r="AE24" s="277"/>
      <c r="AF24" s="217"/>
      <c r="AG24" s="276"/>
      <c r="AH24" s="236"/>
      <c r="AI24" s="236"/>
      <c r="AJ24" s="277"/>
      <c r="AK24" s="226"/>
      <c r="AL24" s="276"/>
      <c r="AM24" s="236"/>
      <c r="AN24" s="236"/>
      <c r="AO24" s="277"/>
      <c r="AP24" s="217"/>
      <c r="AQ24" s="276"/>
      <c r="AR24" s="236"/>
      <c r="AS24" s="236"/>
      <c r="AT24" s="277"/>
      <c r="AU24" s="224"/>
      <c r="AV24" s="276"/>
      <c r="AW24" s="236"/>
      <c r="AX24" s="236"/>
      <c r="AY24" s="277"/>
    </row>
    <row r="25" spans="2:51" ht="12.75" customHeight="1" x14ac:dyDescent="0.2">
      <c r="B25" s="662" t="str">
        <f>Codierung!I219</f>
        <v>Vergl. nicht-bio / Anteil bio</v>
      </c>
      <c r="C25" s="658"/>
      <c r="D25" s="658"/>
      <c r="E25" s="663"/>
      <c r="G25" s="662" t="str">
        <f>Codierung!I219</f>
        <v>Vergl. nicht-bio / Anteil bio</v>
      </c>
      <c r="H25" s="658"/>
      <c r="I25" s="658"/>
      <c r="J25" s="663"/>
      <c r="K25" s="226"/>
      <c r="L25" s="662" t="str">
        <f>Codierung!I219</f>
        <v>Vergl. nicht-bio / Anteil bio</v>
      </c>
      <c r="M25" s="658"/>
      <c r="N25" s="658"/>
      <c r="O25" s="663"/>
      <c r="P25" s="217"/>
      <c r="Q25" s="662" t="str">
        <f>Codierung!I219</f>
        <v>Vergl. nicht-bio / Anteil bio</v>
      </c>
      <c r="R25" s="658"/>
      <c r="S25" s="658"/>
      <c r="T25" s="663"/>
      <c r="U25" s="224"/>
      <c r="V25" s="662" t="str">
        <f>Codierung!I219</f>
        <v>Vergl. nicht-bio / Anteil bio</v>
      </c>
      <c r="W25" s="658"/>
      <c r="X25" s="658"/>
      <c r="Y25" s="663"/>
      <c r="AA25" s="217"/>
      <c r="AB25" s="658"/>
      <c r="AC25" s="658"/>
      <c r="AD25" s="658"/>
      <c r="AE25" s="658"/>
      <c r="AF25" s="217"/>
      <c r="AG25" s="658"/>
      <c r="AH25" s="658"/>
      <c r="AI25" s="658"/>
      <c r="AJ25" s="658"/>
      <c r="AK25" s="226"/>
      <c r="AL25" s="658"/>
      <c r="AM25" s="658"/>
      <c r="AN25" s="658"/>
      <c r="AO25" s="658"/>
      <c r="AP25" s="217"/>
      <c r="AQ25" s="658"/>
      <c r="AR25" s="658"/>
      <c r="AS25" s="658"/>
      <c r="AT25" s="658"/>
      <c r="AU25" s="224"/>
      <c r="AV25" s="658"/>
      <c r="AW25" s="658"/>
      <c r="AX25" s="658"/>
      <c r="AY25" s="658"/>
    </row>
    <row r="26" spans="2:51" ht="12.75" customHeight="1" x14ac:dyDescent="0.2">
      <c r="B26" s="309">
        <f>IF(OR('Gemüse Daten'!BV19=0,'Gemüse Daten'!BW19=0),"-",'Gemüse Daten'!BV19/'Gemüse Daten'!BW19-1)</f>
        <v>1.0748260049735836</v>
      </c>
      <c r="C26" s="234"/>
      <c r="D26" s="234"/>
      <c r="E26" s="233">
        <f>'Gemüse Daten'!EN19/('Gemüse Daten'!EN19+'Gemüse Daten'!EO19)</f>
        <v>0.14339643059355053</v>
      </c>
      <c r="G26" s="309">
        <f>'Gemüse Daten'!BB19/'Gemüse Daten'!BC19-1</f>
        <v>0.61956527161544539</v>
      </c>
      <c r="H26" s="234"/>
      <c r="I26" s="234"/>
      <c r="J26" s="233">
        <f>'Gemüse Daten'!EG19/('Gemüse Daten'!EG19+'Gemüse Daten'!EH19)</f>
        <v>0.2216872721212233</v>
      </c>
      <c r="K26" s="227"/>
      <c r="L26" s="309" t="str">
        <f>IF(OR('Gemüse Daten'!AB19=0,'Gemüse Daten'!AC19=0),"-",'Gemüse Daten'!AB19/'Gemüse Daten'!AC19-1)</f>
        <v>-</v>
      </c>
      <c r="M26" s="234"/>
      <c r="N26" s="234"/>
      <c r="O26" s="233">
        <f>'Gemüse Daten'!DS19/('Gemüse Daten'!DS19+'Gemüse Daten'!DT19)</f>
        <v>5.5026089584725262E-2</v>
      </c>
      <c r="P26" s="217"/>
      <c r="Q26" s="309">
        <f>'Gemüse Daten'!BO19/'Gemüse Daten'!BP19-1</f>
        <v>1.0675211196725622</v>
      </c>
      <c r="R26" s="234"/>
      <c r="S26" s="234"/>
      <c r="T26" s="233">
        <f>'Gemüse Daten'!EP19/('Gemüse Daten'!EP19+'Gemüse Daten'!EQ19)</f>
        <v>0.15810928187055101</v>
      </c>
      <c r="U26" s="228"/>
      <c r="V26" s="309">
        <f>IF(OR('Gemüse Daten'!AD19=0,'Gemüse Daten'!AE19=0),"-",'Gemüse Daten'!AD19/'Gemüse Daten'!AE19-1)</f>
        <v>0.61764178808518233</v>
      </c>
      <c r="W26" s="234"/>
      <c r="X26" s="234"/>
      <c r="Y26" s="233">
        <f>'Gemüse Daten'!DU19/('Gemüse Daten'!DU19+'Gemüse Daten'!DV19)</f>
        <v>0.26319582033439093</v>
      </c>
      <c r="AA26" s="217"/>
      <c r="AB26" s="237"/>
      <c r="AC26" s="236"/>
      <c r="AD26" s="236"/>
      <c r="AE26" s="258"/>
      <c r="AF26" s="217"/>
      <c r="AG26" s="237"/>
      <c r="AH26" s="236"/>
      <c r="AI26" s="236"/>
      <c r="AJ26" s="258"/>
      <c r="AK26" s="227"/>
      <c r="AL26" s="237"/>
      <c r="AM26" s="236"/>
      <c r="AN26" s="236"/>
      <c r="AO26" s="258"/>
      <c r="AP26" s="217"/>
      <c r="AQ26" s="237"/>
      <c r="AR26" s="236"/>
      <c r="AS26" s="236"/>
      <c r="AT26" s="258"/>
      <c r="AU26" s="228"/>
      <c r="AV26" s="237"/>
      <c r="AW26" s="236"/>
      <c r="AX26" s="236"/>
      <c r="AY26" s="258"/>
    </row>
    <row r="27" spans="2:51" ht="12.75" customHeight="1" x14ac:dyDescent="0.2">
      <c r="AA27" s="217"/>
      <c r="AB27" s="217"/>
      <c r="AC27" s="217"/>
      <c r="AD27" s="217"/>
      <c r="AE27" s="217"/>
      <c r="AF27" s="217"/>
      <c r="AG27" s="217"/>
      <c r="AH27" s="217"/>
      <c r="AI27" s="217"/>
      <c r="AJ27" s="217"/>
      <c r="AK27" s="217"/>
      <c r="AL27" s="217"/>
      <c r="AM27" s="217"/>
      <c r="AN27" s="217"/>
      <c r="AO27" s="217"/>
      <c r="AP27" s="217"/>
      <c r="AQ27" s="217"/>
      <c r="AR27" s="217"/>
      <c r="AS27" s="217"/>
      <c r="AT27" s="217"/>
      <c r="AU27" s="217"/>
      <c r="AV27" s="217"/>
      <c r="AW27" s="217"/>
      <c r="AX27" s="217"/>
      <c r="AY27" s="217"/>
    </row>
    <row r="28" spans="2:51" ht="12.75" customHeight="1" x14ac:dyDescent="0.2">
      <c r="B28" s="664" t="str">
        <f>Codierung!I237</f>
        <v>Peperoni</v>
      </c>
      <c r="C28" s="664"/>
      <c r="D28" s="664"/>
      <c r="E28" s="664"/>
      <c r="G28" s="664" t="str">
        <f>'Gemüse Daten'!DF16</f>
        <v>Salatgurken</v>
      </c>
      <c r="H28" s="664"/>
      <c r="I28" s="664"/>
      <c r="J28" s="664"/>
      <c r="K28" s="235"/>
      <c r="L28" s="664" t="str">
        <f>'Gemüse Daten'!I16</f>
        <v>Tomaten Rispe</v>
      </c>
      <c r="M28" s="664"/>
      <c r="N28" s="664"/>
      <c r="O28" s="664"/>
      <c r="P28" s="217"/>
      <c r="Q28" s="664" t="str">
        <f>'Gemüse Daten'!Q16</f>
        <v>Zucchetti</v>
      </c>
      <c r="R28" s="664"/>
      <c r="S28" s="664"/>
      <c r="T28" s="664"/>
      <c r="U28" s="235"/>
      <c r="V28" s="664" t="str">
        <f>'Gemüse Daten'!BS16</f>
        <v>Zwiebeln gelb</v>
      </c>
      <c r="W28" s="664"/>
      <c r="X28" s="664"/>
      <c r="Y28" s="664"/>
      <c r="AA28" s="217"/>
      <c r="AB28" s="659"/>
      <c r="AC28" s="659"/>
      <c r="AD28" s="659"/>
      <c r="AE28" s="659"/>
      <c r="AF28" s="217"/>
      <c r="AG28" s="659"/>
      <c r="AH28" s="659"/>
      <c r="AI28" s="659"/>
      <c r="AJ28" s="659"/>
      <c r="AK28" s="235"/>
      <c r="AL28" s="659"/>
      <c r="AM28" s="659"/>
      <c r="AN28" s="659"/>
      <c r="AO28" s="659"/>
      <c r="AP28" s="217"/>
      <c r="AQ28" s="659"/>
      <c r="AR28" s="659"/>
      <c r="AS28" s="659"/>
      <c r="AT28" s="659"/>
      <c r="AU28" s="235"/>
      <c r="AV28" s="659"/>
      <c r="AW28" s="659"/>
      <c r="AX28" s="659"/>
      <c r="AY28" s="659"/>
    </row>
    <row r="29" spans="2:51" ht="12.75" customHeight="1" x14ac:dyDescent="0.2">
      <c r="B29" s="223" t="str">
        <f>Codierung!I119</f>
        <v>CHF/kg</v>
      </c>
      <c r="C29" s="224"/>
      <c r="D29" s="224"/>
      <c r="E29" s="229" t="str">
        <f>Codierung!I127</f>
        <v>Tonnen</v>
      </c>
      <c r="G29" s="461" t="str">
        <f>Codierung!I123</f>
        <v>CHF/Stück</v>
      </c>
      <c r="H29" s="224"/>
      <c r="I29" s="224"/>
      <c r="J29" s="229" t="str">
        <f>Codierung!I127</f>
        <v>Tonnen</v>
      </c>
      <c r="K29" s="224"/>
      <c r="L29" s="223" t="str">
        <f>Codierung!I119</f>
        <v>CHF/kg</v>
      </c>
      <c r="M29" s="224"/>
      <c r="N29" s="224"/>
      <c r="O29" s="229" t="str">
        <f>Codierung!I127</f>
        <v>Tonnen</v>
      </c>
      <c r="P29" s="217"/>
      <c r="Q29" s="223" t="str">
        <f>Codierung!I119</f>
        <v>CHF/kg</v>
      </c>
      <c r="R29" s="224"/>
      <c r="S29" s="224"/>
      <c r="T29" s="229" t="str">
        <f>Codierung!I127</f>
        <v>Tonnen</v>
      </c>
      <c r="U29" s="224"/>
      <c r="V29" s="223" t="str">
        <f>Codierung!I119</f>
        <v>CHF/kg</v>
      </c>
      <c r="W29" s="224"/>
      <c r="X29" s="224"/>
      <c r="Y29" s="229" t="str">
        <f>Codierung!I127</f>
        <v>Tonnen</v>
      </c>
      <c r="AA29" s="217"/>
      <c r="AB29" s="224"/>
      <c r="AC29" s="224"/>
      <c r="AD29" s="224"/>
      <c r="AE29" s="259"/>
      <c r="AF29" s="217"/>
      <c r="AG29" s="224"/>
      <c r="AH29" s="224"/>
      <c r="AI29" s="224"/>
      <c r="AJ29" s="259"/>
      <c r="AK29" s="224"/>
      <c r="AL29" s="224"/>
      <c r="AM29" s="224"/>
      <c r="AN29" s="224"/>
      <c r="AO29" s="259"/>
      <c r="AP29" s="217"/>
      <c r="AQ29" s="224"/>
      <c r="AR29" s="224"/>
      <c r="AS29" s="224"/>
      <c r="AT29" s="259"/>
      <c r="AU29" s="224"/>
      <c r="AV29" s="224"/>
      <c r="AW29" s="224"/>
      <c r="AX29" s="224"/>
      <c r="AY29" s="259"/>
    </row>
    <row r="30" spans="2:51" ht="12.75" customHeight="1" x14ac:dyDescent="0.2">
      <c r="B30" s="231">
        <f>IF('Gemüse Daten'!E19=0,"-",'Gemüse Daten'!E19)</f>
        <v>5.204523</v>
      </c>
      <c r="C30" s="313"/>
      <c r="D30" s="313"/>
      <c r="E30" s="557">
        <f>'Gemüse Daten'!DD19</f>
        <v>396.63630000000001</v>
      </c>
      <c r="F30" s="460"/>
      <c r="G30" s="231">
        <f>'Gemüse Daten'!G19</f>
        <v>1.3773439999999999</v>
      </c>
      <c r="H30" s="313"/>
      <c r="I30" s="313"/>
      <c r="J30" s="557">
        <f>'Gemüse Daten'!DF19</f>
        <v>443.10919999999999</v>
      </c>
      <c r="K30" s="558"/>
      <c r="L30" s="231">
        <f>'Gemüse Daten'!I19</f>
        <v>4.666201</v>
      </c>
      <c r="M30" s="313"/>
      <c r="N30" s="313"/>
      <c r="O30" s="557">
        <f>'Gemüse Daten'!DH19</f>
        <v>186.59729999999999</v>
      </c>
      <c r="P30" s="217"/>
      <c r="Q30" s="231">
        <f>'Gemüse Daten'!Q19</f>
        <v>4.3817969999999997</v>
      </c>
      <c r="R30" s="313"/>
      <c r="S30" s="313"/>
      <c r="T30" s="557">
        <f>'Gemüse Daten'!DJ19</f>
        <v>301.26559999999995</v>
      </c>
      <c r="U30" s="217"/>
      <c r="V30" s="231">
        <f>'Gemüse Daten'!BS19</f>
        <v>4.9446839999999996</v>
      </c>
      <c r="W30" s="313"/>
      <c r="X30" s="313"/>
      <c r="Y30" s="557">
        <f>'Gemüse Daten'!ET19</f>
        <v>274.43920000000003</v>
      </c>
      <c r="Z30" s="558" t="s">
        <v>1080</v>
      </c>
      <c r="AA30" s="217"/>
      <c r="AB30" s="313"/>
      <c r="AC30" s="313"/>
      <c r="AD30" s="313"/>
      <c r="AE30" s="239"/>
      <c r="AF30" s="217"/>
      <c r="AG30" s="313"/>
      <c r="AH30" s="313"/>
      <c r="AI30" s="313"/>
      <c r="AJ30" s="239"/>
      <c r="AK30" s="225"/>
      <c r="AL30" s="313"/>
      <c r="AM30" s="313"/>
      <c r="AN30" s="313"/>
      <c r="AO30" s="239"/>
      <c r="AP30" s="217"/>
      <c r="AQ30" s="313"/>
      <c r="AR30" s="313"/>
      <c r="AS30" s="313"/>
      <c r="AT30" s="239"/>
      <c r="AU30" s="217"/>
      <c r="AV30" s="313"/>
      <c r="AW30" s="313"/>
      <c r="AX30" s="313"/>
      <c r="AY30" s="239"/>
    </row>
    <row r="31" spans="2:51" ht="15.95" customHeight="1" x14ac:dyDescent="0.2">
      <c r="B31" s="662" t="str">
        <f>Codierung!I217</f>
        <v>Vergleich Vormonat*</v>
      </c>
      <c r="C31" s="658"/>
      <c r="D31" s="658"/>
      <c r="E31" s="663"/>
      <c r="G31" s="662" t="str">
        <f>Codierung!I217</f>
        <v>Vergleich Vormonat*</v>
      </c>
      <c r="H31" s="658"/>
      <c r="I31" s="658"/>
      <c r="J31" s="663"/>
      <c r="K31" s="226"/>
      <c r="L31" s="662" t="str">
        <f>Codierung!I217</f>
        <v>Vergleich Vormonat*</v>
      </c>
      <c r="M31" s="658"/>
      <c r="N31" s="658"/>
      <c r="O31" s="663"/>
      <c r="P31" s="217"/>
      <c r="Q31" s="662" t="str">
        <f>Codierung!I217</f>
        <v>Vergleich Vormonat*</v>
      </c>
      <c r="R31" s="658"/>
      <c r="S31" s="658"/>
      <c r="T31" s="663"/>
      <c r="U31" s="224"/>
      <c r="V31" s="662" t="str">
        <f>Codierung!I217</f>
        <v>Vergleich Vormonat*</v>
      </c>
      <c r="W31" s="658"/>
      <c r="X31" s="658"/>
      <c r="Y31" s="663"/>
      <c r="AA31" s="217"/>
      <c r="AB31" s="658"/>
      <c r="AC31" s="658"/>
      <c r="AD31" s="658"/>
      <c r="AE31" s="658"/>
      <c r="AF31" s="217"/>
      <c r="AG31" s="658"/>
      <c r="AH31" s="658"/>
      <c r="AI31" s="658"/>
      <c r="AJ31" s="658"/>
      <c r="AK31" s="226"/>
      <c r="AL31" s="658"/>
      <c r="AM31" s="658"/>
      <c r="AN31" s="658"/>
      <c r="AO31" s="658"/>
      <c r="AP31" s="217"/>
      <c r="AQ31" s="658"/>
      <c r="AR31" s="658"/>
      <c r="AS31" s="658"/>
      <c r="AT31" s="658"/>
      <c r="AU31" s="224"/>
      <c r="AV31" s="658"/>
      <c r="AW31" s="658"/>
      <c r="AX31" s="658"/>
      <c r="AY31" s="658"/>
    </row>
    <row r="32" spans="2:51" ht="12.75" customHeight="1" x14ac:dyDescent="0.2">
      <c r="B32" s="412">
        <f>IF(OR('Gemüse Daten'!E19=0,'Gemüse Daten'!E20=0),"-",'Gemüse Daten'!E19/'Gemüse Daten'!E20-1)</f>
        <v>4.1312169583174851E-2</v>
      </c>
      <c r="C32" s="236" t="str">
        <f>IF(B32&lt;0,Codierung!$B$10,IF(B32=0,Codierung!$B$11,IF(B32&gt;0,Codierung!$B$12)))</f>
        <v>▲</v>
      </c>
      <c r="D32" s="236" t="str">
        <f>IF(E32&lt;0,Codierung!$B$10,IF(E32=0,Codierung!$B$11,IF(E32&gt;0,Codierung!$B$12)))</f>
        <v>▲</v>
      </c>
      <c r="E32" s="310">
        <f>('Gemüse Daten'!DD19/'Gemüse Daten'!CY19)/('Gemüse Daten'!DD20/'Gemüse Daten'!CY20)-1</f>
        <v>0.14533046228017721</v>
      </c>
      <c r="G32" s="412">
        <f>'Gemüse Daten'!G19/'Gemüse Daten'!G20-1</f>
        <v>5.6461287183002806E-3</v>
      </c>
      <c r="H32" s="236" t="str">
        <f>IF(G32&lt;0,Codierung!$B$10,IF(G32=0,Codierung!$B$11,IF(G32&gt;0,Codierung!$B$12)))</f>
        <v>▲</v>
      </c>
      <c r="I32" s="236" t="str">
        <f>IF(J32&lt;0,Codierung!$B$10,IF(J32=0,Codierung!$B$11,IF(J32&gt;0,Codierung!$B$12)))</f>
        <v>▲</v>
      </c>
      <c r="J32" s="310">
        <f>('Gemüse Daten'!DF19/'Gemüse Daten'!CY19)/('Gemüse Daten'!DF20/'Gemüse Daten'!CY20)-1</f>
        <v>9.7559864001386387E-3</v>
      </c>
      <c r="K32" s="226"/>
      <c r="L32" s="412">
        <f>IF(OR('Gemüse Daten'!I19=0,'Gemüse Daten'!I20=0),"-",'Gemüse Daten'!I19/'Gemüse Daten'!I20-1)</f>
        <v>-0.1268325014647288</v>
      </c>
      <c r="M32" s="236" t="str">
        <f>IF(L32&lt;0,Codierung!$B$10,IF(L32=0,Codierung!$B$11,IF(L32&gt;0,Codierung!$B$12)))</f>
        <v>▼</v>
      </c>
      <c r="N32" s="236" t="str">
        <f>IF(O32&lt;0,Codierung!$B$10,IF(O32=0,Codierung!$B$11,IF(O32&gt;0,Codierung!$B$12)))</f>
        <v>▲</v>
      </c>
      <c r="O32" s="310">
        <f>('Gemüse Daten'!DH19/'Gemüse Daten'!CY19)/('Gemüse Daten'!DH20/'Gemüse Daten'!CY20)-1</f>
        <v>0.2653658391036251</v>
      </c>
      <c r="P32" s="217"/>
      <c r="Q32" s="412">
        <f>'Gemüse Daten'!Q19/'Gemüse Daten'!BB20-1</f>
        <v>0.27818831894113716</v>
      </c>
      <c r="R32" s="236" t="str">
        <f>IF(Q32&lt;0,Codierung!$B$10,IF(Q32=0,Codierung!$B$11,IF(Q32&gt;0,Codierung!$B$12)))</f>
        <v>▲</v>
      </c>
      <c r="S32" s="236" t="str">
        <f>IF(T32&lt;0,Codierung!$B$10,IF(T32=0,Codierung!$B$11,IF(T32&gt;0,Codierung!$B$12)))</f>
        <v>▲</v>
      </c>
      <c r="T32" s="310">
        <f>('Gemüse Daten'!DJ19/'Gemüse Daten'!CY19)/('Gemüse Daten'!DJ20/'Gemüse Daten'!CY20)-1</f>
        <v>1.420623156638845E-2</v>
      </c>
      <c r="U32" s="224"/>
      <c r="V32" s="412">
        <f>'Gemüse Daten'!BS19/'Gemüse Daten'!BS20-1</f>
        <v>2.6473498787770389E-2</v>
      </c>
      <c r="W32" s="236" t="str">
        <f>IF(V32&lt;0,Codierung!$B$10,IF(V32=0,Codierung!$B$11,IF(V32&gt;0,Codierung!$B$12)))</f>
        <v>▲</v>
      </c>
      <c r="X32" s="236" t="str">
        <f>IF(Y32&lt;0,Codierung!$B$10,IF(Y32=0,Codierung!$B$11,IF(Y32&gt;0,Codierung!$B$12)))</f>
        <v>▲</v>
      </c>
      <c r="Y32" s="310">
        <f>('Gemüse Daten'!ET19/'Gemüse Daten'!CY19)/('Gemüse Daten'!ET20/'Gemüse Daten'!CY20)-1</f>
        <v>0.11919383878814838</v>
      </c>
      <c r="AA32" s="217"/>
      <c r="AB32" s="276"/>
      <c r="AC32" s="236"/>
      <c r="AD32" s="236"/>
      <c r="AE32" s="277"/>
      <c r="AF32" s="217"/>
      <c r="AG32" s="276"/>
      <c r="AH32" s="236"/>
      <c r="AI32" s="236"/>
      <c r="AJ32" s="277"/>
      <c r="AK32" s="226"/>
      <c r="AL32" s="276"/>
      <c r="AM32" s="236"/>
      <c r="AN32" s="236"/>
      <c r="AO32" s="277"/>
      <c r="AP32" s="217"/>
      <c r="AQ32" s="276"/>
      <c r="AR32" s="236"/>
      <c r="AS32" s="236"/>
      <c r="AT32" s="277"/>
      <c r="AU32" s="224"/>
      <c r="AV32" s="276"/>
      <c r="AW32" s="236"/>
      <c r="AX32" s="236"/>
      <c r="AY32" s="277"/>
    </row>
    <row r="33" spans="2:51" ht="15.95" customHeight="1" x14ac:dyDescent="0.2">
      <c r="B33" s="662" t="str">
        <f>Codierung!I218</f>
        <v>Vergleich Vorjahr</v>
      </c>
      <c r="C33" s="658"/>
      <c r="D33" s="658"/>
      <c r="E33" s="663"/>
      <c r="G33" s="662" t="str">
        <f>Codierung!I218</f>
        <v>Vergleich Vorjahr</v>
      </c>
      <c r="H33" s="658"/>
      <c r="I33" s="658"/>
      <c r="J33" s="663"/>
      <c r="K33" s="226"/>
      <c r="L33" s="662" t="str">
        <f>Codierung!I218</f>
        <v>Vergleich Vorjahr</v>
      </c>
      <c r="M33" s="658"/>
      <c r="N33" s="658"/>
      <c r="O33" s="663"/>
      <c r="P33" s="217"/>
      <c r="Q33" s="662" t="str">
        <f>Codierung!I218</f>
        <v>Vergleich Vorjahr</v>
      </c>
      <c r="R33" s="658"/>
      <c r="S33" s="658"/>
      <c r="T33" s="663"/>
      <c r="U33" s="224"/>
      <c r="V33" s="662" t="str">
        <f>Codierung!I218</f>
        <v>Vergleich Vorjahr</v>
      </c>
      <c r="W33" s="658"/>
      <c r="X33" s="658"/>
      <c r="Y33" s="663"/>
      <c r="AA33" s="217"/>
      <c r="AB33" s="658"/>
      <c r="AC33" s="658"/>
      <c r="AD33" s="658"/>
      <c r="AE33" s="658"/>
      <c r="AF33" s="217"/>
      <c r="AG33" s="658"/>
      <c r="AH33" s="658"/>
      <c r="AI33" s="658"/>
      <c r="AJ33" s="658"/>
      <c r="AK33" s="226"/>
      <c r="AL33" s="658"/>
      <c r="AM33" s="658"/>
      <c r="AN33" s="658"/>
      <c r="AO33" s="658"/>
      <c r="AP33" s="217"/>
      <c r="AQ33" s="658"/>
      <c r="AR33" s="658"/>
      <c r="AS33" s="658"/>
      <c r="AT33" s="658"/>
      <c r="AU33" s="224"/>
      <c r="AV33" s="658"/>
      <c r="AW33" s="658"/>
      <c r="AX33" s="658"/>
      <c r="AY33" s="658"/>
    </row>
    <row r="34" spans="2:51" ht="12.75" customHeight="1" x14ac:dyDescent="0.2">
      <c r="B34" s="412">
        <f>IF(OR('Gemüse Daten'!E19=0,'Gemüse Daten'!E21=0),"-",'Gemüse Daten'!E19/'Gemüse Daten'!E21-1)</f>
        <v>-0.27747983525863384</v>
      </c>
      <c r="C34" s="236" t="str">
        <f>IF(B34&lt;0,Codierung!$B$10,IF(B34=0,Codierung!$B$11,IF(B34&gt;0,Codierung!$B$12)))</f>
        <v>▼</v>
      </c>
      <c r="D34" s="236" t="str">
        <f>IF(E34&lt;0,Codierung!$B$10,IF(E34=0,Codierung!$B$11,IF(E34&gt;0,Codierung!$B$12)))</f>
        <v>▲</v>
      </c>
      <c r="E34" s="310">
        <f>'Gemüse Daten'!DD19/'Gemüse Daten'!DD21-1</f>
        <v>0.1643124228339341</v>
      </c>
      <c r="G34" s="412">
        <f>IF(OR('Gemüse Daten'!G19=0,'Gemüse Daten'!G21=0),"-",'Gemüse Daten'!G19/'Gemüse Daten'!G21-1)</f>
        <v>-0.21756177701478663</v>
      </c>
      <c r="H34" s="236" t="str">
        <f>IF(G34&lt;0,Codierung!$B$10,IF(G34=0,Codierung!$B$11,IF(G34&gt;0,Codierung!$B$12)))</f>
        <v>▼</v>
      </c>
      <c r="I34" s="236" t="str">
        <f>IF(J34&lt;0,Codierung!$B$10,IF(J34=0,Codierung!$B$11,IF(J34&gt;0,Codierung!$B$12)))</f>
        <v>▲</v>
      </c>
      <c r="J34" s="310">
        <f>'Gemüse Daten'!DF19/'Gemüse Daten'!DF21-1</f>
        <v>6.9257541415072899E-2</v>
      </c>
      <c r="K34" s="226"/>
      <c r="L34" s="412">
        <f>IF(OR('Gemüse Daten'!I19=0,'Gemüse Daten'!I21=0),"-",'Gemüse Daten'!I19/'Gemüse Daten'!I21-1)</f>
        <v>-1.3869686780801582E-2</v>
      </c>
      <c r="M34" s="236" t="str">
        <f>IF(L34&lt;0,Codierung!$B$10,IF(L34=0,Codierung!$B$11,IF(L34&gt;0,Codierung!$B$12)))</f>
        <v>▼</v>
      </c>
      <c r="N34" s="236" t="str">
        <f>IF(O34&lt;0,Codierung!$B$10,IF(O34=0,Codierung!$B$11,IF(O34&gt;0,Codierung!$B$12)))</f>
        <v>▼</v>
      </c>
      <c r="O34" s="310">
        <f>'Gemüse Daten'!DH19/'Gemüse Daten'!DH21-1</f>
        <v>-5.4419789972752097E-2</v>
      </c>
      <c r="P34" s="217"/>
      <c r="Q34" s="412">
        <f>'Gemüse Daten'!Q19/'Gemüse Daten'!Q21-1</f>
        <v>-0.2284736011122328</v>
      </c>
      <c r="R34" s="236" t="str">
        <f>IF(Q34&lt;0,Codierung!$B$10,IF(Q34=0,Codierung!$B$11,IF(Q34&gt;0,Codierung!$B$12)))</f>
        <v>▼</v>
      </c>
      <c r="S34" s="236" t="str">
        <f>IF(T34&lt;0,Codierung!$B$10,IF(T34=0,Codierung!$B$11,IF(T34&gt;0,Codierung!$B$12)))</f>
        <v>▼</v>
      </c>
      <c r="T34" s="310">
        <f>'Gemüse Daten'!DJ19/'Gemüse Daten'!DJ21-1</f>
        <v>-2.6046925134770471E-2</v>
      </c>
      <c r="U34" s="224"/>
      <c r="V34" s="412">
        <f>'Gemüse Daten'!BS19/'Gemüse Daten'!BS21-1</f>
        <v>1.7610834574472323E-2</v>
      </c>
      <c r="W34" s="236" t="str">
        <f>IF(V34&lt;0,Codierung!$B$10,IF(V34=0,Codierung!$B$11,IF(V34&gt;0,Codierung!$B$12)))</f>
        <v>▲</v>
      </c>
      <c r="X34" s="236" t="str">
        <f>IF(Y34&lt;0,Codierung!$B$10,IF(Y34=0,Codierung!$B$11,IF(Y34&gt;0,Codierung!$B$12)))</f>
        <v>▲</v>
      </c>
      <c r="Y34" s="310">
        <f>'Gemüse Daten'!ET19/'Gemüse Daten'!ET21-1</f>
        <v>8.1752488286301883E-2</v>
      </c>
      <c r="AA34" s="217"/>
      <c r="AB34" s="276"/>
      <c r="AC34" s="236"/>
      <c r="AD34" s="236"/>
      <c r="AE34" s="277"/>
      <c r="AF34" s="217"/>
      <c r="AG34" s="276"/>
      <c r="AH34" s="236"/>
      <c r="AI34" s="236"/>
      <c r="AJ34" s="277"/>
      <c r="AK34" s="226"/>
      <c r="AL34" s="276"/>
      <c r="AM34" s="236"/>
      <c r="AN34" s="236"/>
      <c r="AO34" s="277"/>
      <c r="AP34" s="217"/>
      <c r="AQ34" s="276"/>
      <c r="AR34" s="236"/>
      <c r="AS34" s="236"/>
      <c r="AT34" s="277"/>
      <c r="AU34" s="224"/>
      <c r="AV34" s="276"/>
      <c r="AW34" s="236"/>
      <c r="AX34" s="236"/>
      <c r="AY34" s="277"/>
    </row>
    <row r="35" spans="2:51" ht="12.75" customHeight="1" x14ac:dyDescent="0.2">
      <c r="B35" s="662" t="str">
        <f>Codierung!I219</f>
        <v>Vergl. nicht-bio / Anteil bio</v>
      </c>
      <c r="C35" s="658"/>
      <c r="D35" s="658"/>
      <c r="E35" s="663"/>
      <c r="G35" s="662" t="str">
        <f>Codierung!I219</f>
        <v>Vergl. nicht-bio / Anteil bio</v>
      </c>
      <c r="H35" s="658"/>
      <c r="I35" s="658"/>
      <c r="J35" s="663"/>
      <c r="K35" s="226"/>
      <c r="L35" s="662" t="str">
        <f>Codierung!I219</f>
        <v>Vergl. nicht-bio / Anteil bio</v>
      </c>
      <c r="M35" s="658"/>
      <c r="N35" s="658"/>
      <c r="O35" s="663"/>
      <c r="P35" s="217"/>
      <c r="Q35" s="662" t="str">
        <f>Codierung!I219</f>
        <v>Vergl. nicht-bio / Anteil bio</v>
      </c>
      <c r="R35" s="658"/>
      <c r="S35" s="658"/>
      <c r="T35" s="663"/>
      <c r="U35" s="224"/>
      <c r="V35" s="662" t="str">
        <f>Codierung!I219</f>
        <v>Vergl. nicht-bio / Anteil bio</v>
      </c>
      <c r="W35" s="658"/>
      <c r="X35" s="658"/>
      <c r="Y35" s="663"/>
      <c r="AA35" s="217"/>
      <c r="AB35" s="658"/>
      <c r="AC35" s="658"/>
      <c r="AD35" s="658"/>
      <c r="AE35" s="658"/>
      <c r="AF35" s="217"/>
      <c r="AG35" s="658"/>
      <c r="AH35" s="658"/>
      <c r="AI35" s="658"/>
      <c r="AJ35" s="658"/>
      <c r="AK35" s="226"/>
      <c r="AL35" s="658"/>
      <c r="AM35" s="658"/>
      <c r="AN35" s="658"/>
      <c r="AO35" s="658"/>
      <c r="AP35" s="217"/>
      <c r="AQ35" s="658"/>
      <c r="AR35" s="658"/>
      <c r="AS35" s="658"/>
      <c r="AT35" s="658"/>
      <c r="AU35" s="224"/>
      <c r="AV35" s="658"/>
      <c r="AW35" s="658"/>
      <c r="AX35" s="658"/>
      <c r="AY35" s="658"/>
    </row>
    <row r="36" spans="2:51" ht="12.75" customHeight="1" x14ac:dyDescent="0.2">
      <c r="B36" s="309">
        <f>IF(OR('Gemüse Daten'!E19=0,'Gemüse Daten'!F19=0),"-",'Gemüse Daten'!E19/'Gemüse Daten'!F19-1)</f>
        <v>0.62250775710843564</v>
      </c>
      <c r="C36" s="234"/>
      <c r="D36" s="234"/>
      <c r="E36" s="233">
        <f>'Gemüse Daten'!DD19/('Gemüse Daten'!DD19+'Gemüse Daten'!DE19)</f>
        <v>0.21961778043554098</v>
      </c>
      <c r="G36" s="309">
        <f>'Gemüse Daten'!G19/'Gemüse Daten'!H19-1</f>
        <v>0.28098331138441845</v>
      </c>
      <c r="H36" s="234"/>
      <c r="I36" s="234"/>
      <c r="J36" s="233">
        <f>'Gemüse Daten'!DF19/('Gemüse Daten'!DF19+'Gemüse Daten'!DG19)</f>
        <v>0.23453003269114583</v>
      </c>
      <c r="K36" s="227"/>
      <c r="L36" s="309">
        <f>'Gemüse Daten'!I19/'Gemüse Daten'!J19-1</f>
        <v>0.59701863906743058</v>
      </c>
      <c r="M36" s="234"/>
      <c r="N36" s="234"/>
      <c r="O36" s="233">
        <f>'Gemüse Daten'!DH19/('Gemüse Daten'!DH19+'Gemüse Daten'!DI19)</f>
        <v>0.19946379166699624</v>
      </c>
      <c r="P36" s="217"/>
      <c r="Q36" s="309">
        <f>'Gemüse Daten'!Q19/'Gemüse Daten'!R19-1</f>
        <v>0.52608163696033072</v>
      </c>
      <c r="R36" s="234"/>
      <c r="S36" s="234"/>
      <c r="T36" s="233">
        <f>'Gemüse Daten'!DJ19/('Gemüse Daten'!DJ19+'Gemüse Daten'!DK19)</f>
        <v>0.27556606112959858</v>
      </c>
      <c r="U36" s="228"/>
      <c r="V36" s="309">
        <f>'Gemüse Daten'!BS19/'Gemüse Daten'!BT19-1</f>
        <v>0.81876645546293769</v>
      </c>
      <c r="W36" s="234"/>
      <c r="X36" s="234"/>
      <c r="Y36" s="233">
        <f>'Gemüse Daten'!ET19/('Gemüse Daten'!ET19+'Gemüse Daten'!EU19)</f>
        <v>0.12263106512566817</v>
      </c>
      <c r="AA36" s="217"/>
      <c r="AB36" s="237"/>
      <c r="AC36" s="236"/>
      <c r="AD36" s="236"/>
      <c r="AE36" s="258"/>
      <c r="AF36" s="217"/>
      <c r="AG36" s="237"/>
      <c r="AH36" s="236"/>
      <c r="AI36" s="236"/>
      <c r="AJ36" s="258"/>
      <c r="AK36" s="227"/>
      <c r="AL36" s="237"/>
      <c r="AM36" s="236"/>
      <c r="AN36" s="236"/>
      <c r="AO36" s="258"/>
      <c r="AP36" s="217"/>
      <c r="AQ36" s="237"/>
      <c r="AR36" s="236"/>
      <c r="AS36" s="236"/>
      <c r="AT36" s="258"/>
      <c r="AU36" s="228"/>
      <c r="AV36" s="237"/>
      <c r="AW36" s="236"/>
      <c r="AX36" s="236"/>
      <c r="AY36" s="258"/>
    </row>
    <row r="37" spans="2:51" s="275" customFormat="1" ht="3" customHeight="1" x14ac:dyDescent="0.2"/>
    <row r="38" spans="2:51" ht="12.75" customHeight="1" x14ac:dyDescent="0.2">
      <c r="B38" s="275" t="str">
        <f>Codierung!I487</f>
        <v>Quellen: Preise: BLW, Fachbereich Marktanalysen; Mengen: NielsenIQ Switzerland, Total Market Consumer/Retail Panel</v>
      </c>
      <c r="AB38" s="275"/>
    </row>
    <row r="39" spans="2:51" ht="12.75" customHeight="1" x14ac:dyDescent="0.2">
      <c r="B39" s="665" t="str">
        <f>Codierung!I494</f>
        <v>Anmerkungen: 1) inkl. geschnitten und gekühlt, ohne Kartoffeln; 2) Total; * Absatzmengen Detailhandel auf 4 Wochen umgerechnet</v>
      </c>
      <c r="C39" s="665"/>
      <c r="D39" s="665"/>
      <c r="E39" s="665"/>
      <c r="F39" s="665"/>
      <c r="G39" s="665"/>
      <c r="H39" s="665"/>
      <c r="I39" s="665"/>
      <c r="J39" s="665"/>
      <c r="K39" s="665"/>
      <c r="L39" s="665"/>
      <c r="M39" s="665"/>
      <c r="N39" s="665"/>
      <c r="O39" s="665"/>
      <c r="P39" s="665"/>
      <c r="Q39" s="665"/>
      <c r="R39" s="665"/>
      <c r="S39" s="665"/>
      <c r="T39" s="665"/>
      <c r="U39" s="665"/>
      <c r="V39" s="665"/>
      <c r="W39" s="665"/>
      <c r="X39" s="665"/>
      <c r="Y39" s="665"/>
    </row>
    <row r="41" spans="2:51" x14ac:dyDescent="0.2">
      <c r="B41" s="222" t="s">
        <v>1299</v>
      </c>
    </row>
  </sheetData>
  <mergeCells count="123">
    <mergeCell ref="B39:Y39"/>
    <mergeCell ref="L18:O18"/>
    <mergeCell ref="V31:Y31"/>
    <mergeCell ref="B21:E21"/>
    <mergeCell ref="L23:O23"/>
    <mergeCell ref="Q23:T23"/>
    <mergeCell ref="V23:Y23"/>
    <mergeCell ref="V35:Y35"/>
    <mergeCell ref="B33:E33"/>
    <mergeCell ref="G33:J33"/>
    <mergeCell ref="L33:O33"/>
    <mergeCell ref="Q33:T33"/>
    <mergeCell ref="V33:Y33"/>
    <mergeCell ref="B35:E35"/>
    <mergeCell ref="G35:J35"/>
    <mergeCell ref="L35:O35"/>
    <mergeCell ref="Q35:T35"/>
    <mergeCell ref="B28:E28"/>
    <mergeCell ref="G28:J28"/>
    <mergeCell ref="L28:O28"/>
    <mergeCell ref="Q28:T28"/>
    <mergeCell ref="B31:E31"/>
    <mergeCell ref="G31:J31"/>
    <mergeCell ref="G15:J15"/>
    <mergeCell ref="L15:O15"/>
    <mergeCell ref="Q15:T15"/>
    <mergeCell ref="V15:Y15"/>
    <mergeCell ref="B15:E15"/>
    <mergeCell ref="B13:E13"/>
    <mergeCell ref="L31:O31"/>
    <mergeCell ref="Q31:T31"/>
    <mergeCell ref="V28:Y28"/>
    <mergeCell ref="B25:E25"/>
    <mergeCell ref="G25:J25"/>
    <mergeCell ref="L25:O25"/>
    <mergeCell ref="Q25:T25"/>
    <mergeCell ref="V25:Y25"/>
    <mergeCell ref="Q18:T18"/>
    <mergeCell ref="V18:Y18"/>
    <mergeCell ref="G21:J21"/>
    <mergeCell ref="L21:O21"/>
    <mergeCell ref="Q21:T21"/>
    <mergeCell ref="V21:Y21"/>
    <mergeCell ref="B23:E23"/>
    <mergeCell ref="G23:J23"/>
    <mergeCell ref="B18:E18"/>
    <mergeCell ref="G18:J18"/>
    <mergeCell ref="L11:O11"/>
    <mergeCell ref="Q11:T11"/>
    <mergeCell ref="V11:Y11"/>
    <mergeCell ref="B8:E8"/>
    <mergeCell ref="G8:J8"/>
    <mergeCell ref="L8:O8"/>
    <mergeCell ref="Q8:T8"/>
    <mergeCell ref="V8:Y8"/>
    <mergeCell ref="G13:J13"/>
    <mergeCell ref="L13:O13"/>
    <mergeCell ref="Q13:T13"/>
    <mergeCell ref="V13:Y13"/>
    <mergeCell ref="L6:N6"/>
    <mergeCell ref="B6:J6"/>
    <mergeCell ref="AL13:AO13"/>
    <mergeCell ref="AQ13:AT13"/>
    <mergeCell ref="AV13:AY13"/>
    <mergeCell ref="AB15:AE15"/>
    <mergeCell ref="AG15:AJ15"/>
    <mergeCell ref="AL15:AO15"/>
    <mergeCell ref="AQ15:AT15"/>
    <mergeCell ref="AV15:AY15"/>
    <mergeCell ref="AL8:AO8"/>
    <mergeCell ref="AQ8:AT8"/>
    <mergeCell ref="AV8:AY8"/>
    <mergeCell ref="AB11:AE11"/>
    <mergeCell ref="AG11:AJ11"/>
    <mergeCell ref="AL11:AO11"/>
    <mergeCell ref="AQ11:AT11"/>
    <mergeCell ref="AV11:AY11"/>
    <mergeCell ref="AB8:AE8"/>
    <mergeCell ref="AG8:AJ8"/>
    <mergeCell ref="AB13:AE13"/>
    <mergeCell ref="AG13:AJ13"/>
    <mergeCell ref="B11:E11"/>
    <mergeCell ref="G11:J11"/>
    <mergeCell ref="AB21:AE21"/>
    <mergeCell ref="AG21:AJ21"/>
    <mergeCell ref="AL21:AO21"/>
    <mergeCell ref="AQ21:AT21"/>
    <mergeCell ref="AV21:AY21"/>
    <mergeCell ref="AB18:AE18"/>
    <mergeCell ref="AG18:AJ18"/>
    <mergeCell ref="AL18:AO18"/>
    <mergeCell ref="AQ18:AT18"/>
    <mergeCell ref="AV18:AY18"/>
    <mergeCell ref="AB25:AE25"/>
    <mergeCell ref="AG25:AJ25"/>
    <mergeCell ref="AL25:AO25"/>
    <mergeCell ref="AQ25:AT25"/>
    <mergeCell ref="AV25:AY25"/>
    <mergeCell ref="AB23:AE23"/>
    <mergeCell ref="AG23:AJ23"/>
    <mergeCell ref="AL23:AO23"/>
    <mergeCell ref="AQ23:AT23"/>
    <mergeCell ref="AV23:AY23"/>
    <mergeCell ref="AB31:AE31"/>
    <mergeCell ref="AG31:AJ31"/>
    <mergeCell ref="AL31:AO31"/>
    <mergeCell ref="AQ31:AT31"/>
    <mergeCell ref="AV31:AY31"/>
    <mergeCell ref="AB28:AE28"/>
    <mergeCell ref="AG28:AJ28"/>
    <mergeCell ref="AL28:AO28"/>
    <mergeCell ref="AQ28:AT28"/>
    <mergeCell ref="AV28:AY28"/>
    <mergeCell ref="AB35:AE35"/>
    <mergeCell ref="AG35:AJ35"/>
    <mergeCell ref="AL35:AO35"/>
    <mergeCell ref="AQ35:AT35"/>
    <mergeCell ref="AV35:AY35"/>
    <mergeCell ref="AB33:AE33"/>
    <mergeCell ref="AG33:AJ33"/>
    <mergeCell ref="AL33:AO33"/>
    <mergeCell ref="AQ33:AT33"/>
    <mergeCell ref="AV33:AY33"/>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5842" r:id="rId4" name="Drop Down 2">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rgb="FFA9D18E"/>
  </sheetPr>
  <dimension ref="A1:EY128"/>
  <sheetViews>
    <sheetView zoomScaleNormal="100" workbookViewId="0">
      <pane xSplit="2" ySplit="21" topLeftCell="C22" activePane="bottomRight" state="frozen"/>
      <selection activeCell="K2" sqref="K2"/>
      <selection pane="topRight" activeCell="K2" sqref="K2"/>
      <selection pane="bottomLeft" activeCell="K2" sqref="K2"/>
      <selection pane="bottomRight" activeCell="K2" sqref="K2"/>
    </sheetView>
  </sheetViews>
  <sheetFormatPr baseColWidth="10" defaultColWidth="11" defaultRowHeight="14.25" x14ac:dyDescent="0.2"/>
  <cols>
    <col min="1" max="1" width="14.125" style="209" customWidth="1"/>
    <col min="2" max="2" width="10.625" style="209" customWidth="1"/>
    <col min="3" max="18" width="8.625" style="209" customWidth="1"/>
    <col min="19" max="19" width="4.125" style="209" customWidth="1"/>
    <col min="20" max="37" width="8.625" style="209" customWidth="1"/>
    <col min="38" max="38" width="4.125" style="209" customWidth="1"/>
    <col min="39" max="52" width="8.625" style="209" customWidth="1"/>
    <col min="53" max="53" width="4.125" style="209" customWidth="1"/>
    <col min="54" max="61" width="8.625" style="209" customWidth="1"/>
    <col min="62" max="62" width="4.125" style="209" customWidth="1"/>
    <col min="63" max="72" width="8.625" style="209" customWidth="1"/>
    <col min="73" max="73" width="4.125" style="209" customWidth="1"/>
    <col min="74" max="87" width="8.625" style="209" customWidth="1"/>
    <col min="88" max="88" width="4.125" style="209" customWidth="1"/>
    <col min="89" max="90" width="8.625" style="209" customWidth="1"/>
    <col min="91" max="91" width="4.125" style="209" customWidth="1"/>
    <col min="92" max="93" width="8.625" style="209" customWidth="1"/>
    <col min="94" max="94" width="4.125" style="209" customWidth="1"/>
    <col min="95" max="103" width="8.625" style="209" customWidth="1"/>
    <col min="104" max="104" width="12.625" style="209" customWidth="1"/>
    <col min="105" max="106" width="9.5" style="209" customWidth="1"/>
    <col min="107" max="107" width="4.125" style="209" customWidth="1"/>
    <col min="108" max="117" width="8.625" style="209" customWidth="1"/>
    <col min="118" max="118" width="4.125" style="209" customWidth="1"/>
    <col min="119" max="126" width="8.625" style="209" customWidth="1"/>
    <col min="127" max="127" width="4.125" style="209" customWidth="1"/>
    <col min="128" max="135" width="8.625" style="209" customWidth="1"/>
    <col min="136" max="136" width="4.125" style="209" customWidth="1"/>
    <col min="137" max="142" width="8.625" style="209" customWidth="1"/>
    <col min="143" max="143" width="4.125" style="209" customWidth="1"/>
    <col min="144" max="151" width="8.625" style="209" customWidth="1"/>
    <col min="152" max="152" width="4.125" style="209" customWidth="1"/>
    <col min="153" max="154" width="8.625" style="209" customWidth="1"/>
    <col min="155" max="16384" width="11" style="209"/>
  </cols>
  <sheetData>
    <row r="1" spans="1:154" s="210" customFormat="1" ht="9.9499999999999993" customHeight="1" x14ac:dyDescent="0.2">
      <c r="A1" s="219"/>
      <c r="B1" s="219"/>
      <c r="C1" s="336" t="str">
        <f>Codierung!I152</f>
        <v>Eidgenössisches Departement für  Wirtschaft, Bildung und Forschung WBF</v>
      </c>
      <c r="D1" s="221"/>
      <c r="E1" s="219"/>
      <c r="F1" s="221"/>
      <c r="G1" s="219"/>
    </row>
    <row r="2" spans="1:154" s="210" customFormat="1" ht="9.9499999999999993" customHeight="1" x14ac:dyDescent="0.2">
      <c r="A2" s="219"/>
      <c r="B2" s="219"/>
      <c r="C2" s="337" t="str">
        <f>Codierung!I153</f>
        <v>Bundesamt für Landwirtschaft BLW</v>
      </c>
      <c r="D2" s="216"/>
      <c r="E2" s="219"/>
      <c r="F2" s="216"/>
      <c r="G2" s="219"/>
    </row>
    <row r="3" spans="1:154" s="210" customFormat="1" ht="9.9499999999999993" customHeight="1" x14ac:dyDescent="0.2">
      <c r="A3" s="219"/>
      <c r="B3" s="219"/>
      <c r="C3" s="336" t="str">
        <f>Codierung!I154</f>
        <v>Fachbereich Marktanalysen</v>
      </c>
      <c r="D3" s="221"/>
      <c r="E3" s="219"/>
      <c r="F3" s="221"/>
      <c r="G3" s="219"/>
    </row>
    <row r="4" spans="1:154" s="210" customFormat="1" ht="12.75" customHeight="1" x14ac:dyDescent="0.2">
      <c r="A4" s="219"/>
      <c r="B4" s="219"/>
      <c r="C4" s="219"/>
      <c r="D4" s="219"/>
      <c r="E4" s="219"/>
      <c r="F4" s="219"/>
      <c r="G4" s="219"/>
      <c r="AV4" s="203"/>
      <c r="CT4" s="203"/>
      <c r="DB4" s="203"/>
      <c r="DG4" s="203"/>
      <c r="DP4" s="203"/>
      <c r="DT4" s="203"/>
      <c r="DY4" s="203"/>
      <c r="EC4" s="203"/>
      <c r="EH4" s="203"/>
      <c r="EL4" s="203"/>
      <c r="EQ4" s="203"/>
      <c r="EU4" s="203"/>
    </row>
    <row r="5" spans="1:154" s="210" customFormat="1" ht="18" customHeight="1" x14ac:dyDescent="0.2">
      <c r="AV5" s="203"/>
      <c r="CT5" s="203"/>
      <c r="DB5" s="203"/>
      <c r="DG5" s="203"/>
      <c r="DP5" s="203"/>
      <c r="DT5" s="203"/>
      <c r="DY5" s="203"/>
      <c r="EC5" s="203"/>
      <c r="EH5" s="203"/>
      <c r="EL5" s="203"/>
      <c r="EQ5" s="203"/>
      <c r="EU5" s="203"/>
    </row>
    <row r="6" spans="1:154" s="210" customFormat="1" ht="18" customHeight="1" x14ac:dyDescent="0.2">
      <c r="AV6" s="203"/>
      <c r="CT6" s="203"/>
      <c r="DB6" s="203"/>
      <c r="DG6" s="203"/>
      <c r="DP6" s="203"/>
      <c r="DT6" s="203"/>
      <c r="DY6" s="203"/>
      <c r="EC6" s="203"/>
      <c r="EH6" s="598"/>
      <c r="EL6" s="203"/>
      <c r="EQ6" s="203"/>
      <c r="EU6" s="203"/>
    </row>
    <row r="7" spans="1:154" ht="12.75" customHeight="1" x14ac:dyDescent="0.25">
      <c r="A7" s="667" t="str">
        <f>Codierung!$I$160</f>
        <v>Zurück zum Inhaltsverzeichnis</v>
      </c>
      <c r="B7" s="667"/>
      <c r="C7" s="217"/>
      <c r="D7" s="217"/>
      <c r="H7" s="200"/>
      <c r="AM7" s="210"/>
      <c r="AN7" s="210"/>
      <c r="AO7" s="210"/>
      <c r="AP7" s="210"/>
      <c r="AQ7" s="210"/>
      <c r="AR7" s="210"/>
      <c r="AS7" s="210"/>
      <c r="AV7" s="200"/>
      <c r="CT7" s="200"/>
      <c r="CY7" s="200"/>
      <c r="CZ7" s="200"/>
      <c r="DB7" s="200"/>
      <c r="DG7" s="200"/>
      <c r="DP7" s="200"/>
      <c r="DT7" s="200"/>
      <c r="DY7" s="200"/>
      <c r="EC7" s="200"/>
      <c r="EH7" s="599"/>
      <c r="EL7" s="200"/>
      <c r="EQ7" s="200"/>
      <c r="EU7" s="200"/>
    </row>
    <row r="8" spans="1:154" s="210" customFormat="1" ht="12.75" customHeight="1" x14ac:dyDescent="0.2">
      <c r="A8" s="669" t="str">
        <f>Codierung!I209</f>
        <v>Gemüse</v>
      </c>
      <c r="B8" s="669"/>
      <c r="C8" s="220"/>
      <c r="D8" s="220"/>
      <c r="E8" s="204"/>
      <c r="F8" s="204"/>
      <c r="G8" s="204"/>
      <c r="H8" s="204"/>
      <c r="I8" s="204"/>
      <c r="J8" s="204"/>
      <c r="K8" s="204"/>
      <c r="L8" s="204"/>
      <c r="M8" s="204"/>
      <c r="N8" s="204"/>
      <c r="O8" s="204"/>
      <c r="P8" s="204"/>
      <c r="Q8" s="204"/>
      <c r="R8" s="204"/>
      <c r="S8" s="204"/>
      <c r="T8" s="204"/>
      <c r="U8" s="204"/>
      <c r="V8" s="204"/>
      <c r="W8" s="204"/>
      <c r="X8" s="204"/>
      <c r="Y8" s="204"/>
      <c r="Z8" s="204"/>
      <c r="AA8" s="204"/>
      <c r="AB8" s="204"/>
      <c r="AC8" s="204"/>
      <c r="AD8" s="204"/>
      <c r="AE8" s="204"/>
      <c r="AF8" s="204"/>
      <c r="AG8" s="204"/>
      <c r="AH8" s="204"/>
      <c r="AI8" s="204"/>
      <c r="AJ8" s="204"/>
      <c r="AK8" s="204"/>
      <c r="AL8" s="204"/>
      <c r="AT8" s="204"/>
      <c r="AU8" s="204"/>
      <c r="AV8" s="204"/>
      <c r="AW8" s="204"/>
      <c r="AX8" s="204"/>
      <c r="AY8" s="204"/>
      <c r="AZ8" s="204"/>
      <c r="BA8" s="204"/>
      <c r="BB8" s="204"/>
      <c r="BC8" s="204"/>
      <c r="BD8" s="204"/>
      <c r="BE8" s="204"/>
      <c r="BF8" s="204"/>
      <c r="BG8" s="204"/>
      <c r="BH8" s="204"/>
      <c r="BI8" s="204"/>
      <c r="BJ8" s="204"/>
      <c r="BK8" s="204"/>
      <c r="BL8" s="204"/>
      <c r="BM8" s="204"/>
      <c r="BN8" s="204"/>
      <c r="BO8" s="204"/>
      <c r="BP8" s="204"/>
      <c r="BQ8" s="204"/>
      <c r="BR8" s="204"/>
      <c r="BS8" s="204"/>
      <c r="BT8" s="204"/>
      <c r="BU8" s="204"/>
      <c r="BV8" s="204"/>
      <c r="BW8" s="204"/>
      <c r="BX8" s="204"/>
      <c r="BY8" s="204"/>
      <c r="BZ8" s="204"/>
      <c r="CA8" s="204"/>
      <c r="CB8" s="204"/>
      <c r="CC8" s="204"/>
      <c r="CD8" s="204"/>
      <c r="CE8" s="204"/>
      <c r="CF8" s="204"/>
      <c r="CG8" s="204"/>
      <c r="CH8" s="204"/>
      <c r="CI8" s="204"/>
      <c r="CJ8" s="204"/>
      <c r="CK8" s="204"/>
      <c r="CL8" s="204"/>
      <c r="CM8" s="204"/>
      <c r="CN8" s="204"/>
      <c r="CO8" s="204"/>
      <c r="CP8" s="204"/>
      <c r="CQ8" s="204"/>
      <c r="CR8" s="204"/>
      <c r="CS8" s="204"/>
      <c r="CT8" s="204"/>
      <c r="CU8" s="204"/>
      <c r="CV8" s="204"/>
      <c r="CW8" s="204"/>
      <c r="CX8" s="204"/>
      <c r="CY8" s="204"/>
      <c r="CZ8" s="204"/>
      <c r="DA8" s="204"/>
      <c r="DB8" s="204"/>
      <c r="DC8" s="204"/>
      <c r="DD8" s="204"/>
      <c r="DE8" s="204"/>
      <c r="DF8" s="204"/>
      <c r="DG8" s="204"/>
      <c r="DH8" s="204"/>
      <c r="DI8" s="204"/>
      <c r="DJ8" s="204"/>
      <c r="DK8" s="204"/>
      <c r="DL8" s="204"/>
      <c r="DM8" s="204"/>
      <c r="DN8" s="204"/>
      <c r="DO8" s="204"/>
      <c r="DP8" s="204"/>
      <c r="DQ8" s="204"/>
      <c r="DR8" s="204"/>
      <c r="DS8" s="204"/>
      <c r="DT8" s="204"/>
      <c r="DU8" s="204"/>
      <c r="DV8" s="204"/>
      <c r="DW8" s="204"/>
      <c r="DX8" s="204"/>
      <c r="DY8" s="204"/>
      <c r="DZ8" s="204"/>
      <c r="EA8" s="204"/>
      <c r="EB8" s="204"/>
      <c r="EC8" s="204"/>
      <c r="ED8" s="204"/>
      <c r="EE8" s="204"/>
      <c r="EF8" s="204"/>
      <c r="EG8" s="204"/>
      <c r="EH8" s="598"/>
      <c r="EI8" s="204"/>
      <c r="EJ8" s="204"/>
      <c r="EK8" s="204"/>
      <c r="EL8" s="204"/>
      <c r="EM8" s="204"/>
      <c r="EN8" s="204"/>
      <c r="EO8" s="204"/>
      <c r="EP8" s="204"/>
      <c r="EQ8" s="204"/>
      <c r="ER8" s="204"/>
      <c r="ES8" s="204"/>
      <c r="ET8" s="521"/>
      <c r="EU8" s="204"/>
      <c r="EV8" s="204"/>
      <c r="EW8" s="204"/>
      <c r="EX8" s="204"/>
    </row>
    <row r="9" spans="1:154" s="210" customFormat="1" ht="12.75" customHeight="1" x14ac:dyDescent="0.2">
      <c r="A9" s="668" t="str">
        <f>Codierung!I186</f>
        <v>Preise Detailhandel</v>
      </c>
      <c r="B9" s="668"/>
      <c r="C9" s="220"/>
      <c r="D9" s="220"/>
      <c r="E9" s="204"/>
      <c r="F9" s="204"/>
      <c r="G9" s="204"/>
      <c r="H9" s="204"/>
      <c r="I9" s="204"/>
      <c r="J9" s="204"/>
      <c r="K9" s="204"/>
      <c r="L9" s="204"/>
      <c r="M9" s="204"/>
      <c r="N9" s="204"/>
      <c r="O9" s="204"/>
      <c r="P9" s="204"/>
      <c r="Q9" s="204"/>
      <c r="R9" s="204"/>
      <c r="S9" s="204"/>
      <c r="T9" s="204"/>
      <c r="U9" s="204"/>
      <c r="V9" s="204"/>
      <c r="W9" s="204"/>
      <c r="X9" s="204"/>
      <c r="Y9" s="204"/>
      <c r="Z9" s="204"/>
      <c r="AA9" s="204"/>
      <c r="AB9" s="204"/>
      <c r="AC9" s="204"/>
      <c r="AD9" s="204"/>
      <c r="AE9" s="204"/>
      <c r="AF9" s="204"/>
      <c r="AG9" s="204"/>
      <c r="AH9" s="204"/>
      <c r="AI9" s="204"/>
      <c r="AJ9" s="204"/>
      <c r="AK9" s="204"/>
      <c r="AL9" s="204"/>
      <c r="AT9" s="204"/>
      <c r="AU9" s="204"/>
      <c r="AV9" s="204"/>
      <c r="AW9" s="204"/>
      <c r="AX9" s="204"/>
      <c r="AY9" s="204"/>
      <c r="AZ9" s="204"/>
      <c r="BA9" s="204"/>
      <c r="BB9" s="204"/>
      <c r="BC9" s="204"/>
      <c r="BD9" s="204"/>
      <c r="BE9" s="204"/>
      <c r="BF9" s="204"/>
      <c r="BG9" s="204"/>
      <c r="BH9" s="204"/>
      <c r="BI9" s="204"/>
      <c r="BJ9" s="204"/>
      <c r="BK9" s="204"/>
      <c r="BL9" s="204"/>
      <c r="BM9" s="204"/>
      <c r="BN9" s="204"/>
      <c r="BO9" s="204"/>
      <c r="BP9" s="204"/>
      <c r="BQ9" s="204"/>
      <c r="BR9" s="204"/>
      <c r="BS9" s="204"/>
      <c r="BT9" s="204"/>
      <c r="BU9" s="204"/>
      <c r="BV9" s="204"/>
      <c r="BW9" s="204"/>
      <c r="BX9" s="204"/>
      <c r="BY9" s="204"/>
      <c r="BZ9" s="204"/>
      <c r="CA9" s="204"/>
      <c r="CB9" s="204"/>
      <c r="CC9" s="204"/>
      <c r="CD9" s="204"/>
      <c r="CE9" s="204"/>
      <c r="CF9" s="209"/>
      <c r="CG9" s="209"/>
      <c r="CH9" s="209"/>
      <c r="CI9" s="209"/>
      <c r="CJ9" s="204"/>
      <c r="CK9" s="204"/>
      <c r="CL9" s="204"/>
      <c r="CM9" s="204"/>
      <c r="CN9" s="204"/>
      <c r="CO9" s="204"/>
      <c r="CP9" s="204"/>
      <c r="CQ9" s="204"/>
      <c r="CR9" s="204"/>
      <c r="CS9" s="204"/>
      <c r="CT9" s="204"/>
      <c r="CU9" s="204"/>
      <c r="CV9" s="204"/>
      <c r="CW9" s="204"/>
      <c r="CX9" s="204"/>
      <c r="CY9" s="204"/>
      <c r="CZ9" s="204"/>
      <c r="DA9" s="204"/>
      <c r="DB9" s="204"/>
      <c r="DC9" s="204"/>
      <c r="DD9" s="204"/>
      <c r="DE9" s="204"/>
      <c r="DF9" s="204"/>
      <c r="DG9" s="204"/>
      <c r="DH9" s="204"/>
      <c r="DI9" s="204"/>
      <c r="DJ9" s="204"/>
      <c r="DK9" s="204"/>
      <c r="DL9" s="204"/>
      <c r="DM9" s="204"/>
      <c r="DN9" s="204"/>
      <c r="DO9" s="204"/>
      <c r="DP9" s="204"/>
      <c r="DQ9" s="204"/>
      <c r="DR9" s="204"/>
      <c r="DS9" s="204"/>
      <c r="DT9" s="204"/>
      <c r="DU9" s="204"/>
      <c r="DV9" s="204"/>
      <c r="DW9" s="204"/>
      <c r="DX9" s="204"/>
      <c r="DY9" s="204"/>
      <c r="DZ9" s="204"/>
      <c r="EA9" s="204"/>
      <c r="EB9" s="204"/>
      <c r="EC9" s="204"/>
      <c r="ED9" s="204"/>
      <c r="EE9" s="204"/>
      <c r="EF9" s="204"/>
      <c r="EG9" s="204"/>
      <c r="EH9" s="204"/>
      <c r="EI9" s="204"/>
      <c r="EJ9" s="204"/>
      <c r="EK9" s="204"/>
      <c r="EL9" s="204"/>
      <c r="EM9" s="204"/>
      <c r="EN9" s="204"/>
      <c r="EO9" s="204"/>
      <c r="EP9" s="204"/>
      <c r="EQ9" s="204"/>
      <c r="ER9" s="204"/>
      <c r="ES9" s="204"/>
      <c r="ET9" s="521"/>
      <c r="EU9" s="204"/>
      <c r="EV9" s="204"/>
      <c r="EW9" s="204"/>
      <c r="EX9" s="204"/>
    </row>
    <row r="10" spans="1:154" s="210" customFormat="1" ht="12.75" customHeight="1" x14ac:dyDescent="0.2">
      <c r="A10" s="668" t="str">
        <f>Codierung!I187</f>
        <v>Absatzmengen Detailhandel</v>
      </c>
      <c r="B10" s="668"/>
      <c r="C10" s="220"/>
      <c r="D10" s="220"/>
      <c r="E10" s="220"/>
      <c r="F10" s="220"/>
      <c r="G10" s="220"/>
      <c r="H10" s="220"/>
      <c r="I10" s="220"/>
      <c r="J10" s="220"/>
      <c r="K10" s="220"/>
      <c r="L10" s="220"/>
      <c r="M10" s="220"/>
      <c r="N10" s="220"/>
      <c r="O10" s="220"/>
      <c r="P10" s="220"/>
      <c r="Q10" s="220"/>
      <c r="R10" s="220"/>
      <c r="S10" s="220"/>
      <c r="T10" s="220"/>
      <c r="U10" s="220"/>
      <c r="V10" s="220"/>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04"/>
      <c r="AZ10" s="204"/>
      <c r="BA10" s="204"/>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04"/>
      <c r="CZ10" s="204"/>
      <c r="DA10" s="220"/>
      <c r="DB10" s="220"/>
      <c r="DC10" s="204"/>
      <c r="DD10" s="220"/>
      <c r="DE10" s="220"/>
      <c r="DF10" s="220"/>
      <c r="DG10" s="220"/>
      <c r="DH10" s="220"/>
      <c r="DI10" s="220"/>
      <c r="DJ10" s="220"/>
      <c r="DK10" s="220"/>
      <c r="DL10" s="220"/>
      <c r="DM10" s="220"/>
      <c r="DN10" s="204"/>
      <c r="DO10" s="220"/>
      <c r="DP10" s="220"/>
      <c r="DQ10" s="220"/>
      <c r="DR10" s="220"/>
      <c r="DS10" s="220"/>
      <c r="DT10" s="220"/>
      <c r="DU10" s="220"/>
      <c r="DV10" s="220"/>
      <c r="DW10" s="204"/>
      <c r="DX10" s="220"/>
      <c r="DY10" s="220"/>
      <c r="DZ10" s="220"/>
      <c r="EA10" s="220"/>
      <c r="EB10" s="220"/>
      <c r="EC10" s="220"/>
      <c r="ED10" s="220"/>
      <c r="EE10" s="220"/>
      <c r="EF10" s="204"/>
      <c r="EG10" s="220"/>
      <c r="EH10" s="220"/>
      <c r="EI10" s="220"/>
      <c r="EJ10" s="220"/>
      <c r="EK10" s="220"/>
      <c r="EL10" s="220"/>
      <c r="EM10" s="204"/>
      <c r="EN10" s="220"/>
      <c r="EO10" s="220"/>
      <c r="EP10" s="220"/>
      <c r="EQ10" s="220"/>
      <c r="ER10" s="220"/>
      <c r="ES10" s="220"/>
      <c r="ET10" s="220"/>
      <c r="EU10" s="220"/>
      <c r="EV10" s="204"/>
      <c r="EW10" s="204"/>
      <c r="EX10" s="204"/>
    </row>
    <row r="11" spans="1:154" s="210" customFormat="1" ht="12.75" customHeight="1" x14ac:dyDescent="0.2">
      <c r="A11" s="668" t="str">
        <f>Codierung!I195</f>
        <v>Gemüse Übersicht</v>
      </c>
      <c r="B11" s="668"/>
      <c r="C11" s="220"/>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04"/>
      <c r="AZ11" s="204"/>
      <c r="BA11" s="204"/>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04"/>
      <c r="CZ11" s="204"/>
      <c r="DA11" s="220"/>
      <c r="DB11" s="220"/>
      <c r="DC11" s="204"/>
      <c r="DD11" s="220"/>
      <c r="DE11" s="220"/>
      <c r="DF11" s="220"/>
      <c r="DG11" s="220"/>
      <c r="DH11" s="220"/>
      <c r="DI11" s="220"/>
      <c r="DJ11" s="220"/>
      <c r="DK11" s="220"/>
      <c r="DL11" s="220"/>
      <c r="DM11" s="220"/>
      <c r="DN11" s="204"/>
      <c r="DO11" s="220"/>
      <c r="DP11" s="220"/>
      <c r="DQ11" s="220"/>
      <c r="DR11" s="220"/>
      <c r="DS11" s="220"/>
      <c r="DT11" s="220"/>
      <c r="DU11" s="220"/>
      <c r="DV11" s="220"/>
      <c r="DW11" s="204"/>
      <c r="DX11" s="220"/>
      <c r="DY11" s="220"/>
      <c r="DZ11" s="220"/>
      <c r="EA11" s="220"/>
      <c r="EB11" s="220"/>
      <c r="EC11" s="220"/>
      <c r="ED11" s="220"/>
      <c r="EE11" s="220"/>
      <c r="EF11" s="204"/>
      <c r="EG11" s="220"/>
      <c r="EH11" s="220"/>
      <c r="EI11" s="220"/>
      <c r="EJ11" s="220"/>
      <c r="EK11" s="220"/>
      <c r="EL11" s="220"/>
      <c r="EM11" s="204"/>
      <c r="EN11" s="220"/>
      <c r="EO11" s="220"/>
      <c r="EP11" s="220"/>
      <c r="EQ11" s="220"/>
      <c r="ER11" s="220"/>
      <c r="ES11" s="220"/>
      <c r="ET11" s="220"/>
      <c r="EU11" s="220"/>
      <c r="EV11" s="204"/>
      <c r="EW11" s="204"/>
      <c r="EX11" s="204"/>
    </row>
    <row r="12" spans="1:154" s="210" customFormat="1" ht="12.75" customHeight="1" x14ac:dyDescent="0.2">
      <c r="A12" s="220"/>
      <c r="B12" s="220"/>
      <c r="C12" s="220"/>
      <c r="D12" s="220"/>
      <c r="E12" s="204"/>
      <c r="F12" s="204"/>
      <c r="G12" s="204"/>
      <c r="H12" s="204"/>
      <c r="I12" s="204"/>
      <c r="J12" s="204"/>
      <c r="K12" s="204"/>
      <c r="L12" s="204"/>
      <c r="M12" s="204"/>
      <c r="N12" s="204"/>
      <c r="O12" s="204"/>
      <c r="P12" s="204"/>
      <c r="Q12" s="204"/>
      <c r="R12" s="204"/>
      <c r="S12" s="204"/>
      <c r="T12" s="204"/>
      <c r="U12" s="204"/>
      <c r="V12" s="204"/>
      <c r="W12" s="204"/>
      <c r="X12" s="204"/>
      <c r="Y12" s="204"/>
      <c r="Z12" s="204"/>
      <c r="AA12" s="204"/>
      <c r="AB12" s="204"/>
      <c r="AC12" s="204"/>
      <c r="AD12" s="204"/>
      <c r="AE12" s="204"/>
      <c r="AF12" s="204"/>
      <c r="AG12" s="204"/>
      <c r="AH12" s="204"/>
      <c r="AI12" s="204"/>
      <c r="AJ12" s="204"/>
      <c r="AK12" s="204"/>
      <c r="AL12" s="204"/>
      <c r="AM12" s="204"/>
      <c r="AN12" s="204"/>
      <c r="AO12" s="204"/>
      <c r="AP12" s="204"/>
      <c r="AQ12" s="204"/>
      <c r="AR12" s="204"/>
      <c r="AS12" s="204"/>
      <c r="AT12" s="204"/>
      <c r="AU12" s="204"/>
      <c r="AV12" s="204"/>
      <c r="AW12" s="204"/>
      <c r="AX12" s="204"/>
      <c r="AY12" s="204"/>
      <c r="AZ12" s="204"/>
      <c r="BA12" s="204"/>
      <c r="BB12" s="204"/>
      <c r="BC12" s="204"/>
      <c r="BD12" s="204"/>
      <c r="BE12" s="204"/>
      <c r="BF12" s="204"/>
      <c r="BG12" s="204"/>
      <c r="BH12" s="204"/>
      <c r="BI12" s="204"/>
      <c r="BJ12" s="204"/>
      <c r="BK12" s="204"/>
      <c r="BL12" s="204"/>
      <c r="BM12" s="204"/>
      <c r="BN12" s="204"/>
      <c r="BO12" s="204"/>
      <c r="BP12" s="204"/>
      <c r="BQ12" s="204"/>
      <c r="BR12" s="204"/>
      <c r="BS12" s="204"/>
      <c r="BT12" s="204"/>
      <c r="BU12" s="204"/>
      <c r="BV12" s="204"/>
      <c r="BW12" s="204"/>
      <c r="BX12" s="204"/>
      <c r="BY12" s="204"/>
      <c r="BZ12" s="204"/>
      <c r="CA12" s="204"/>
      <c r="CB12" s="204"/>
      <c r="CC12" s="204"/>
      <c r="CD12" s="204"/>
      <c r="CE12" s="204"/>
      <c r="CF12" s="204"/>
      <c r="CG12" s="204"/>
      <c r="CH12" s="204"/>
      <c r="CI12" s="204"/>
      <c r="CJ12" s="204"/>
      <c r="CK12" s="204"/>
      <c r="CL12" s="204"/>
      <c r="CM12" s="204"/>
      <c r="CN12" s="204"/>
      <c r="CO12" s="204"/>
      <c r="CP12" s="204"/>
      <c r="CQ12" s="204"/>
      <c r="CR12" s="204"/>
      <c r="CS12" s="204"/>
      <c r="CT12" s="204"/>
      <c r="CU12" s="204"/>
      <c r="CV12" s="204"/>
      <c r="CW12" s="204"/>
      <c r="CX12" s="204"/>
      <c r="CY12" s="204"/>
      <c r="CZ12" s="204"/>
      <c r="DA12" s="204"/>
      <c r="DB12" s="204"/>
      <c r="DC12" s="204"/>
      <c r="DD12" s="204"/>
      <c r="DE12" s="204"/>
      <c r="DF12" s="204"/>
      <c r="DG12" s="204"/>
      <c r="DH12" s="204"/>
      <c r="DI12" s="204"/>
      <c r="DJ12" s="204"/>
      <c r="DK12" s="204"/>
      <c r="DL12" s="204"/>
      <c r="DM12" s="204"/>
      <c r="DN12" s="204"/>
      <c r="DO12" s="204"/>
      <c r="DP12" s="204"/>
      <c r="DQ12" s="204"/>
      <c r="DR12" s="204"/>
      <c r="DS12" s="204"/>
      <c r="DT12" s="204"/>
      <c r="DU12" s="204"/>
      <c r="DV12" s="204"/>
      <c r="DW12" s="204"/>
      <c r="DX12" s="204"/>
      <c r="DY12" s="204"/>
      <c r="DZ12" s="204"/>
      <c r="EA12" s="204"/>
      <c r="EB12" s="204"/>
      <c r="EC12" s="204"/>
      <c r="ED12" s="204"/>
      <c r="EE12" s="204"/>
      <c r="EF12" s="204"/>
      <c r="EG12" s="204"/>
      <c r="EH12" s="204"/>
      <c r="EI12" s="204"/>
      <c r="EJ12" s="204"/>
      <c r="EK12" s="204"/>
      <c r="EL12" s="204"/>
      <c r="EM12" s="204"/>
      <c r="EN12" s="204"/>
      <c r="EO12" s="204"/>
      <c r="EP12" s="204"/>
      <c r="EQ12" s="204"/>
      <c r="ER12" s="204"/>
      <c r="ES12" s="204"/>
      <c r="ET12" s="204"/>
      <c r="EU12" s="204"/>
      <c r="EV12" s="204"/>
      <c r="EW12" s="204"/>
      <c r="EX12" s="204"/>
    </row>
    <row r="13" spans="1:154" s="205" customFormat="1" ht="18" customHeight="1" x14ac:dyDescent="0.25">
      <c r="A13" s="559" t="str">
        <f>Codierung!I209</f>
        <v>Gemüse</v>
      </c>
      <c r="B13" s="559"/>
      <c r="C13" s="666" t="str">
        <f>Codierung!I186</f>
        <v>Preise Detailhandel</v>
      </c>
      <c r="D13" s="666"/>
      <c r="E13" s="666"/>
      <c r="F13" s="666"/>
      <c r="G13" s="666"/>
      <c r="H13" s="666"/>
      <c r="I13" s="666"/>
      <c r="J13" s="666"/>
      <c r="K13" s="666"/>
      <c r="L13" s="666"/>
      <c r="M13" s="666"/>
      <c r="N13" s="666"/>
      <c r="O13" s="666"/>
      <c r="P13" s="666"/>
      <c r="Q13" s="666"/>
      <c r="R13" s="666"/>
      <c r="S13" s="666"/>
      <c r="T13" s="666"/>
      <c r="U13" s="666"/>
      <c r="V13" s="666"/>
      <c r="W13" s="666"/>
      <c r="X13" s="666"/>
      <c r="Y13" s="666"/>
      <c r="Z13" s="666"/>
      <c r="AA13" s="666"/>
      <c r="AB13" s="666"/>
      <c r="AC13" s="666"/>
      <c r="AD13" s="666"/>
      <c r="AE13" s="666"/>
      <c r="AF13" s="666"/>
      <c r="AG13" s="666"/>
      <c r="AH13" s="666"/>
      <c r="AI13" s="666"/>
      <c r="AJ13" s="666"/>
      <c r="AK13" s="666"/>
      <c r="AL13" s="666"/>
      <c r="AM13" s="666"/>
      <c r="AN13" s="666"/>
      <c r="AO13" s="666"/>
      <c r="AP13" s="666"/>
      <c r="AQ13" s="666"/>
      <c r="AR13" s="666"/>
      <c r="AS13" s="666"/>
      <c r="AT13" s="666"/>
      <c r="AU13" s="666"/>
      <c r="AV13" s="666"/>
      <c r="AW13" s="666"/>
      <c r="AX13" s="666"/>
      <c r="AY13" s="666"/>
      <c r="AZ13" s="666"/>
      <c r="BA13" s="666"/>
      <c r="BB13" s="666"/>
      <c r="BC13" s="666"/>
      <c r="BD13" s="666"/>
      <c r="BE13" s="666"/>
      <c r="BF13" s="666"/>
      <c r="BG13" s="666"/>
      <c r="BH13" s="666"/>
      <c r="BI13" s="666"/>
      <c r="BJ13" s="666"/>
      <c r="BK13" s="666"/>
      <c r="BL13" s="666"/>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215"/>
      <c r="CZ13" s="666" t="str">
        <f>Codierung!I187</f>
        <v>Absatzmengen Detailhandel</v>
      </c>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6"/>
      <c r="EE13" s="666"/>
      <c r="EF13" s="666"/>
      <c r="EG13" s="666"/>
      <c r="EH13" s="666"/>
      <c r="EI13" s="666"/>
      <c r="EJ13" s="666"/>
      <c r="EK13" s="666"/>
      <c r="EL13" s="666"/>
      <c r="EM13" s="666"/>
      <c r="EN13" s="666"/>
      <c r="EO13" s="666"/>
      <c r="EP13" s="666"/>
      <c r="EQ13" s="666"/>
      <c r="ER13" s="666"/>
      <c r="ES13" s="666"/>
      <c r="ET13" s="666"/>
      <c r="EU13" s="666"/>
      <c r="EV13" s="666"/>
      <c r="EW13" s="666"/>
      <c r="EX13" s="666"/>
    </row>
    <row r="14" spans="1:154" s="280" customFormat="1" ht="15.95" customHeight="1" x14ac:dyDescent="0.2">
      <c r="A14" s="253"/>
      <c r="B14" s="253"/>
      <c r="C14" s="254" t="str">
        <f>Codierung!I145</f>
        <v>Quelle: BLW, Fachbereich Marktanalysen</v>
      </c>
      <c r="D14" s="254"/>
      <c r="E14" s="254"/>
      <c r="F14" s="254"/>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c r="AG14" s="253"/>
      <c r="AH14" s="253"/>
      <c r="AI14" s="253"/>
      <c r="AJ14" s="253"/>
      <c r="AK14" s="253"/>
      <c r="AL14" s="253"/>
      <c r="AM14" s="253"/>
      <c r="AN14" s="253"/>
      <c r="AO14" s="253"/>
      <c r="AP14" s="253"/>
      <c r="AQ14" s="253"/>
      <c r="AR14" s="253"/>
      <c r="AS14" s="253"/>
      <c r="AT14" s="253"/>
      <c r="AU14" s="253"/>
      <c r="AV14" s="253"/>
      <c r="AW14" s="253"/>
      <c r="AX14" s="253"/>
      <c r="AY14" s="253"/>
      <c r="AZ14" s="253"/>
      <c r="BA14" s="253"/>
      <c r="BB14" s="253"/>
      <c r="BC14" s="253"/>
      <c r="BD14" s="253"/>
      <c r="BE14" s="253"/>
      <c r="BF14" s="253"/>
      <c r="BG14" s="253"/>
      <c r="BH14" s="253"/>
      <c r="BI14" s="253"/>
      <c r="BJ14" s="253"/>
      <c r="BK14" s="253"/>
      <c r="BL14" s="253"/>
      <c r="BM14" s="253"/>
      <c r="BN14" s="253"/>
      <c r="BO14" s="253"/>
      <c r="BP14" s="253"/>
      <c r="BQ14" s="253"/>
      <c r="BR14" s="253"/>
      <c r="BS14" s="253"/>
      <c r="BT14" s="253"/>
      <c r="BU14" s="253"/>
      <c r="BV14" s="253"/>
      <c r="BW14" s="253"/>
      <c r="BX14" s="253"/>
      <c r="BY14" s="253"/>
      <c r="BZ14" s="253"/>
      <c r="CA14" s="253"/>
      <c r="CB14" s="253"/>
      <c r="CC14" s="253"/>
      <c r="CD14" s="253"/>
      <c r="CE14" s="253"/>
      <c r="CF14" s="253"/>
      <c r="CG14" s="253"/>
      <c r="CH14" s="253"/>
      <c r="CI14" s="253"/>
      <c r="CJ14" s="253"/>
      <c r="CK14" s="253"/>
      <c r="CL14" s="253"/>
      <c r="CM14" s="253"/>
      <c r="CN14" s="253"/>
      <c r="CO14" s="253"/>
      <c r="CP14" s="253"/>
      <c r="CQ14" s="253"/>
      <c r="CR14" s="253"/>
      <c r="CS14" s="253"/>
      <c r="CT14" s="253"/>
      <c r="CU14" s="253"/>
      <c r="CV14" s="253"/>
      <c r="CW14" s="253"/>
      <c r="CX14" s="253"/>
      <c r="CY14" s="254"/>
      <c r="CZ14" s="254" t="str">
        <f>Codierung!I146</f>
        <v>Quelle: NielsenIQ Switzerland, Total Market Consumer/Retail Panel</v>
      </c>
      <c r="DA14" s="254"/>
      <c r="DB14" s="253"/>
      <c r="DC14" s="254"/>
      <c r="DD14" s="253"/>
      <c r="DE14" s="253"/>
      <c r="DF14" s="253"/>
      <c r="DG14" s="253"/>
      <c r="DH14" s="253"/>
      <c r="DI14" s="253"/>
      <c r="DJ14" s="253"/>
      <c r="DK14" s="253"/>
      <c r="DL14" s="253"/>
      <c r="DM14" s="253"/>
      <c r="DN14" s="254"/>
      <c r="DO14" s="253"/>
      <c r="DP14" s="253"/>
      <c r="DQ14" s="253"/>
      <c r="DR14" s="253"/>
      <c r="DS14" s="253"/>
      <c r="DT14" s="253"/>
      <c r="DU14" s="253"/>
      <c r="DV14" s="253"/>
      <c r="DW14" s="254"/>
      <c r="DX14" s="253"/>
      <c r="DY14" s="253"/>
      <c r="DZ14" s="253"/>
      <c r="EA14" s="253"/>
      <c r="EB14" s="253"/>
      <c r="EC14" s="253"/>
      <c r="ED14" s="253"/>
      <c r="EE14" s="253"/>
      <c r="EF14" s="254"/>
      <c r="EG14" s="253"/>
      <c r="EH14" s="253"/>
      <c r="EI14" s="253"/>
      <c r="EJ14" s="253"/>
      <c r="EK14" s="253"/>
      <c r="EL14" s="253"/>
      <c r="EM14" s="254"/>
      <c r="EN14" s="253"/>
      <c r="EO14" s="253"/>
      <c r="EP14" s="253"/>
      <c r="EQ14" s="253"/>
      <c r="ER14" s="253"/>
      <c r="ES14" s="253"/>
      <c r="ET14" s="253"/>
      <c r="EU14" s="253"/>
      <c r="EV14" s="254"/>
      <c r="EW14" s="254"/>
      <c r="EX14" s="254"/>
    </row>
    <row r="15" spans="1:154" s="346" customFormat="1" ht="15.95" customHeight="1" x14ac:dyDescent="0.25">
      <c r="A15" s="316"/>
      <c r="B15" s="316"/>
      <c r="C15" s="554" t="str">
        <f>Codierung!I235</f>
        <v>Fruchtgemüse</v>
      </c>
      <c r="D15" s="554"/>
      <c r="E15" s="554"/>
      <c r="F15" s="554"/>
      <c r="G15" s="554"/>
      <c r="H15" s="554"/>
      <c r="I15" s="554"/>
      <c r="J15" s="554"/>
      <c r="K15" s="554"/>
      <c r="L15" s="554"/>
      <c r="M15" s="554"/>
      <c r="N15" s="554"/>
      <c r="O15" s="554"/>
      <c r="P15" s="554"/>
      <c r="Q15" s="554"/>
      <c r="R15" s="554"/>
      <c r="S15" s="316"/>
      <c r="T15" s="554" t="str">
        <f>Codierung!I248</f>
        <v>Blattsalate</v>
      </c>
      <c r="U15" s="554"/>
      <c r="V15" s="554"/>
      <c r="W15" s="554"/>
      <c r="X15" s="554"/>
      <c r="Y15" s="554"/>
      <c r="Z15" s="554"/>
      <c r="AA15" s="554"/>
      <c r="AB15" s="554"/>
      <c r="AC15" s="554"/>
      <c r="AD15" s="554"/>
      <c r="AE15" s="554"/>
      <c r="AF15" s="554"/>
      <c r="AG15" s="554"/>
      <c r="AH15" s="554"/>
      <c r="AI15" s="554"/>
      <c r="AJ15" s="554"/>
      <c r="AK15" s="554"/>
      <c r="AL15" s="316"/>
      <c r="AM15" s="554" t="str">
        <f>Codierung!I262</f>
        <v>Kohlgemüse</v>
      </c>
      <c r="AN15" s="554"/>
      <c r="AO15" s="554"/>
      <c r="AP15" s="554"/>
      <c r="AQ15" s="554"/>
      <c r="AR15" s="554"/>
      <c r="AS15" s="554"/>
      <c r="AT15" s="554"/>
      <c r="AU15" s="554"/>
      <c r="AV15" s="554"/>
      <c r="AW15" s="554"/>
      <c r="AX15" s="554"/>
      <c r="AY15" s="554"/>
      <c r="AZ15" s="554"/>
      <c r="BA15" s="316"/>
      <c r="BB15" s="554" t="str">
        <f>Codierung!I272</f>
        <v>Wurzel- und Knollengemüse</v>
      </c>
      <c r="BC15" s="554"/>
      <c r="BD15" s="554"/>
      <c r="BE15" s="554"/>
      <c r="BF15" s="554"/>
      <c r="BG15" s="554"/>
      <c r="BH15" s="554"/>
      <c r="BI15" s="554"/>
      <c r="BJ15" s="316"/>
      <c r="BK15" s="554" t="str">
        <f>Codierung!I278</f>
        <v>Zwiebel- und Lauchgemüse</v>
      </c>
      <c r="BL15" s="554"/>
      <c r="BM15" s="554"/>
      <c r="BN15" s="554"/>
      <c r="BO15" s="554"/>
      <c r="BP15" s="554"/>
      <c r="BQ15" s="554"/>
      <c r="BR15" s="554"/>
      <c r="BS15" s="554"/>
      <c r="BT15" s="554"/>
      <c r="BU15" s="316"/>
      <c r="BV15" s="554" t="str">
        <f>Codierung!I285</f>
        <v>Stengel- und Blattstielgemüse</v>
      </c>
      <c r="BW15" s="554"/>
      <c r="BX15" s="554"/>
      <c r="BY15" s="554"/>
      <c r="BZ15" s="554"/>
      <c r="CA15" s="554"/>
      <c r="CB15" s="554"/>
      <c r="CC15" s="554"/>
      <c r="CD15" s="554"/>
      <c r="CE15" s="554"/>
      <c r="CF15" s="554"/>
      <c r="CG15" s="554"/>
      <c r="CH15" s="554"/>
      <c r="CI15" s="554"/>
      <c r="CJ15" s="316"/>
      <c r="CK15" s="554" t="str">
        <f>Codierung!I293</f>
        <v>Hülsenfrüchte</v>
      </c>
      <c r="CL15" s="554"/>
      <c r="CM15" s="316"/>
      <c r="CN15" s="316" t="str">
        <f>Codierung!I295</f>
        <v>Pilze</v>
      </c>
      <c r="CO15" s="316"/>
      <c r="CP15" s="316"/>
      <c r="CQ15" s="554" t="str">
        <f>Codierung!I298</f>
        <v>Fertigprodukte</v>
      </c>
      <c r="CR15" s="554"/>
      <c r="CS15" s="554"/>
      <c r="CT15" s="554"/>
      <c r="CU15" s="554"/>
      <c r="CV15" s="554"/>
      <c r="CW15" s="554"/>
      <c r="CX15" s="554"/>
      <c r="CY15" s="316"/>
      <c r="CZ15" s="204"/>
      <c r="DA15" s="554" t="str">
        <f>Codierung!I231</f>
        <v>Gesamtmarkt</v>
      </c>
      <c r="DB15" s="554"/>
      <c r="DC15" s="560"/>
      <c r="DD15" s="554" t="str">
        <f>Codierung!I235</f>
        <v>Fruchtgemüse</v>
      </c>
      <c r="DE15" s="554"/>
      <c r="DF15" s="554"/>
      <c r="DG15" s="554"/>
      <c r="DH15" s="554"/>
      <c r="DI15" s="554"/>
      <c r="DJ15" s="554"/>
      <c r="DK15" s="554"/>
      <c r="DL15" s="554"/>
      <c r="DM15" s="554"/>
      <c r="DN15" s="561"/>
      <c r="DO15" s="554" t="str">
        <f>Codierung!I248</f>
        <v>Blattsalate</v>
      </c>
      <c r="DP15" s="554"/>
      <c r="DQ15" s="554"/>
      <c r="DR15" s="554"/>
      <c r="DS15" s="554"/>
      <c r="DT15" s="554"/>
      <c r="DU15" s="554"/>
      <c r="DV15" s="554"/>
      <c r="DW15" s="561"/>
      <c r="DX15" s="554" t="str">
        <f>Codierung!I262</f>
        <v>Kohlgemüse</v>
      </c>
      <c r="DY15" s="554"/>
      <c r="DZ15" s="554"/>
      <c r="EA15" s="554"/>
      <c r="EB15" s="554"/>
      <c r="EC15" s="554"/>
      <c r="ED15" s="554"/>
      <c r="EE15" s="554"/>
      <c r="EF15" s="561"/>
      <c r="EG15" s="554" t="str">
        <f>Codierung!I272</f>
        <v>Wurzel- und Knollengemüse</v>
      </c>
      <c r="EH15" s="554"/>
      <c r="EI15" s="554"/>
      <c r="EJ15" s="554"/>
      <c r="EK15" s="554"/>
      <c r="EL15" s="554"/>
      <c r="EM15" s="561"/>
      <c r="EN15" s="554" t="str">
        <f>Codierung!I278</f>
        <v>Zwiebel- und Lauchgemüse</v>
      </c>
      <c r="EO15" s="554"/>
      <c r="EP15" s="554"/>
      <c r="EQ15" s="554"/>
      <c r="ER15" s="554"/>
      <c r="ES15" s="554"/>
      <c r="ET15" s="554"/>
      <c r="EU15" s="554"/>
      <c r="EV15" s="561"/>
      <c r="EW15" s="554" t="str">
        <f>Codierung!I295</f>
        <v>Pilze</v>
      </c>
      <c r="EX15" s="554"/>
    </row>
    <row r="16" spans="1:154" s="279" customFormat="1" ht="29.25" customHeight="1" x14ac:dyDescent="0.2">
      <c r="A16" s="278"/>
      <c r="B16" s="278"/>
      <c r="C16" s="671" t="str">
        <f>Codierung!I236</f>
        <v>Auberginen</v>
      </c>
      <c r="D16" s="671"/>
      <c r="E16" s="672" t="str">
        <f>Codierung!I238</f>
        <v>Peperoni</v>
      </c>
      <c r="F16" s="672"/>
      <c r="G16" s="671" t="str">
        <f>Codierung!I240</f>
        <v>Salatgurken</v>
      </c>
      <c r="H16" s="671"/>
      <c r="I16" s="672" t="str">
        <f>Codierung!I243</f>
        <v>Tomaten Rispe</v>
      </c>
      <c r="J16" s="672"/>
      <c r="K16" s="671" t="str">
        <f>Codierung!I244</f>
        <v>Tomaten Cherry</v>
      </c>
      <c r="L16" s="671"/>
      <c r="M16" s="672" t="str">
        <f>Codierung!I245</f>
        <v>Tomaten Cherry Mix</v>
      </c>
      <c r="N16" s="672"/>
      <c r="O16" s="671" t="str">
        <f>Codierung!I242</f>
        <v>Datteltomaten</v>
      </c>
      <c r="P16" s="671"/>
      <c r="Q16" s="672" t="str">
        <f>Codierung!I247</f>
        <v>Zucchetti</v>
      </c>
      <c r="R16" s="672"/>
      <c r="S16" s="553"/>
      <c r="T16" s="671" t="str">
        <f>Codierung!I249</f>
        <v>Brüsseler Witloof</v>
      </c>
      <c r="U16" s="671"/>
      <c r="V16" s="672" t="str">
        <f>Codierung!I250</f>
        <v>Cicorino rot</v>
      </c>
      <c r="W16" s="672"/>
      <c r="X16" s="671" t="str">
        <f>Codierung!I251</f>
        <v>Eichblattsalat</v>
      </c>
      <c r="Y16" s="671"/>
      <c r="Z16" s="672" t="str">
        <f>Codierung!I252</f>
        <v>Eisberg</v>
      </c>
      <c r="AA16" s="672"/>
      <c r="AB16" s="671" t="str">
        <f>Codierung!I256</f>
        <v>Kopfsalat grün</v>
      </c>
      <c r="AC16" s="671"/>
      <c r="AD16" s="672" t="str">
        <f>Codierung!I258</f>
        <v>Nüsslisalat</v>
      </c>
      <c r="AE16" s="672"/>
      <c r="AF16" s="671" t="str">
        <f>Codierung!I259</f>
        <v>Rucola</v>
      </c>
      <c r="AG16" s="671"/>
      <c r="AH16" s="673" t="str">
        <f>Codierung!I260</f>
        <v>Spinat</v>
      </c>
      <c r="AI16" s="673"/>
      <c r="AJ16" s="671" t="str">
        <f>Codierung!I261</f>
        <v>Zuckerhut</v>
      </c>
      <c r="AK16" s="671"/>
      <c r="AL16" s="278"/>
      <c r="AM16" s="672" t="str">
        <f>Codierung!I263</f>
        <v>Blumenkohl</v>
      </c>
      <c r="AN16" s="672"/>
      <c r="AO16" s="671" t="str">
        <f>Codierung!I264</f>
        <v>Broccoli</v>
      </c>
      <c r="AP16" s="671"/>
      <c r="AQ16" s="673" t="str">
        <f>Codierung!I265</f>
        <v>Chinakohl</v>
      </c>
      <c r="AR16" s="673"/>
      <c r="AS16" s="671" t="str">
        <f>Codierung!I266</f>
        <v>Kohlrabi</v>
      </c>
      <c r="AT16" s="671"/>
      <c r="AU16" s="672" t="str">
        <f>Codierung!I269</f>
        <v>Rotkabis</v>
      </c>
      <c r="AV16" s="672"/>
      <c r="AW16" s="671" t="str">
        <f>Codierung!I270</f>
        <v>Weisskabis</v>
      </c>
      <c r="AX16" s="671"/>
      <c r="AY16" s="673" t="str">
        <f>Codierung!I271</f>
        <v>Wirz</v>
      </c>
      <c r="AZ16" s="673"/>
      <c r="BA16" s="553"/>
      <c r="BB16" s="671" t="str">
        <f>Codierung!I273</f>
        <v>Karotten</v>
      </c>
      <c r="BC16" s="671"/>
      <c r="BD16" s="673" t="str">
        <f>Codierung!I275</f>
        <v>Knollensellerie</v>
      </c>
      <c r="BE16" s="673"/>
      <c r="BF16" s="670" t="str">
        <f>Codierung!I276</f>
        <v>Radieschen</v>
      </c>
      <c r="BG16" s="670"/>
      <c r="BH16" s="673" t="str">
        <f>Codierung!I277</f>
        <v>Süsskartoffeln</v>
      </c>
      <c r="BI16" s="673"/>
      <c r="BJ16" s="553"/>
      <c r="BK16" s="671" t="str">
        <f>Codierung!I279</f>
        <v>Bundzwiebeln</v>
      </c>
      <c r="BL16" s="671"/>
      <c r="BM16" s="673" t="str">
        <f>Codierung!I280</f>
        <v>Knoblauch abgepackt</v>
      </c>
      <c r="BN16" s="673"/>
      <c r="BO16" s="670" t="str">
        <f>Codierung!I282</f>
        <v>Lauch grün</v>
      </c>
      <c r="BP16" s="670"/>
      <c r="BQ16" s="673" t="str">
        <f>Codierung!I276</f>
        <v>Radieschen</v>
      </c>
      <c r="BR16" s="673"/>
      <c r="BS16" s="670" t="str">
        <f>Codierung!I284</f>
        <v>Zwiebeln gelb</v>
      </c>
      <c r="BT16" s="670"/>
      <c r="BU16" s="553"/>
      <c r="BV16" s="672" t="str">
        <f>Codierung!I286</f>
        <v>Fenchel</v>
      </c>
      <c r="BW16" s="672"/>
      <c r="BX16" s="670" t="str">
        <f>Codierung!I287</f>
        <v>Krautstiele</v>
      </c>
      <c r="BY16" s="670"/>
      <c r="BZ16" s="672" t="str">
        <f>Codierung!I288</f>
        <v>Rhabarber</v>
      </c>
      <c r="CA16" s="672"/>
      <c r="CB16" s="671" t="str">
        <f>Codierung!I289</f>
        <v>Sellerie Stangen</v>
      </c>
      <c r="CC16" s="671"/>
      <c r="CD16" s="673" t="str">
        <f>Codierung!I290</f>
        <v>Spargel grün Inland</v>
      </c>
      <c r="CE16" s="673"/>
      <c r="CF16" s="670" t="str">
        <f>Codierung!I291</f>
        <v>Spargel grün Ausland</v>
      </c>
      <c r="CG16" s="670"/>
      <c r="CH16" s="673" t="str">
        <f>Codierung!I292</f>
        <v>Spargel weiss Ausland</v>
      </c>
      <c r="CI16" s="673"/>
      <c r="CJ16" s="553"/>
      <c r="CK16" s="670" t="str">
        <f>Codierung!I294</f>
        <v>Bohnen</v>
      </c>
      <c r="CL16" s="670"/>
      <c r="CM16" s="553"/>
      <c r="CN16" s="672" t="str">
        <f>Codierung!I296</f>
        <v>Champignons weiss</v>
      </c>
      <c r="CO16" s="672"/>
      <c r="CP16" s="553"/>
      <c r="CQ16" s="670" t="str">
        <f>Codierung!I299</f>
        <v>Eisbergsalat geschnitten</v>
      </c>
      <c r="CR16" s="670"/>
      <c r="CS16" s="673" t="str">
        <f>Codierung!I300</f>
        <v>Mischsalat</v>
      </c>
      <c r="CT16" s="673"/>
      <c r="CU16" s="670" t="str">
        <f>Codierung!I301</f>
        <v>Sauerkraut gekocht</v>
      </c>
      <c r="CV16" s="670"/>
      <c r="CW16" s="672" t="str">
        <f>Codierung!I303</f>
        <v>Randen gedämpft</v>
      </c>
      <c r="CX16" s="672"/>
      <c r="CY16" s="278"/>
      <c r="CZ16" s="278"/>
      <c r="DA16" s="673" t="str">
        <f>Codierung!I232</f>
        <v>(inkl. geschnitten und gekühlt)</v>
      </c>
      <c r="DB16" s="673"/>
      <c r="DC16" s="204"/>
      <c r="DD16" s="670" t="str">
        <f>Codierung!I237</f>
        <v>Peperoni</v>
      </c>
      <c r="DE16" s="670"/>
      <c r="DF16" s="673" t="str">
        <f>Codierung!I240</f>
        <v>Salatgurken</v>
      </c>
      <c r="DG16" s="673"/>
      <c r="DH16" s="670" t="str">
        <f>Codierung!I243</f>
        <v>Tomaten Rispe</v>
      </c>
      <c r="DI16" s="670"/>
      <c r="DJ16" s="673" t="str">
        <f>Codierung!I247</f>
        <v>Zucchetti</v>
      </c>
      <c r="DK16" s="673"/>
      <c r="DL16" s="670" t="str">
        <f>Codierung!I548</f>
        <v>Tomaten Cherry</v>
      </c>
      <c r="DM16" s="670"/>
      <c r="DN16" s="204"/>
      <c r="DO16" s="672" t="str">
        <f>Codierung!I249</f>
        <v>Brüsseler Witloof</v>
      </c>
      <c r="DP16" s="672"/>
      <c r="DQ16" s="670" t="str">
        <f>Codierung!I252</f>
        <v>Eisberg</v>
      </c>
      <c r="DR16" s="670"/>
      <c r="DS16" s="672" t="str">
        <f>Codierung!I255</f>
        <v>Kopfsalat</v>
      </c>
      <c r="DT16" s="672"/>
      <c r="DU16" s="670" t="str">
        <f>Codierung!I258</f>
        <v>Nüsslisalat</v>
      </c>
      <c r="DV16" s="670"/>
      <c r="DW16" s="204"/>
      <c r="DX16" s="672" t="str">
        <f>Codierung!I263</f>
        <v>Blumenkohl</v>
      </c>
      <c r="DY16" s="672"/>
      <c r="DZ16" s="670" t="str">
        <f>Codierung!I264</f>
        <v>Broccoli</v>
      </c>
      <c r="EA16" s="670"/>
      <c r="EB16" s="672" t="str">
        <f>Codierung!I270</f>
        <v>Weisskabis</v>
      </c>
      <c r="EC16" s="672"/>
      <c r="ED16" s="670" t="str">
        <f>Codierung!I266</f>
        <v>Kohlrabi</v>
      </c>
      <c r="EE16" s="670"/>
      <c r="EF16" s="204"/>
      <c r="EG16" s="672" t="str">
        <f>Codierung!I273</f>
        <v>Karotten</v>
      </c>
      <c r="EH16" s="672"/>
      <c r="EI16" s="670" t="str">
        <f>Codierung!I275</f>
        <v>Knollensellerie</v>
      </c>
      <c r="EJ16" s="670"/>
      <c r="EK16" s="672" t="str">
        <f>Codierung!I302</f>
        <v>Randen</v>
      </c>
      <c r="EL16" s="672"/>
      <c r="EM16" s="204"/>
      <c r="EN16" s="670" t="str">
        <f>Codierung!I286</f>
        <v>Fenchel</v>
      </c>
      <c r="EO16" s="670"/>
      <c r="EP16" s="672" t="str">
        <f>Codierung!I281</f>
        <v>Lauch</v>
      </c>
      <c r="EQ16" s="672"/>
      <c r="ER16" s="670" t="str">
        <f>Codierung!I276</f>
        <v>Radieschen</v>
      </c>
      <c r="ES16" s="670"/>
      <c r="ET16" s="672" t="str">
        <f>Codierung!I283</f>
        <v>Zwiebeln</v>
      </c>
      <c r="EU16" s="672"/>
      <c r="EV16" s="204"/>
      <c r="EW16" s="670" t="str">
        <f>Codierung!I296</f>
        <v>Champignons weiss</v>
      </c>
      <c r="EX16" s="670"/>
    </row>
    <row r="17" spans="1:155" s="284" customFormat="1" ht="12.75" customHeight="1" x14ac:dyDescent="0.2">
      <c r="A17" s="252"/>
      <c r="B17" s="252"/>
      <c r="C17" s="562" t="str">
        <f>Codierung!$I$14</f>
        <v>bio</v>
      </c>
      <c r="D17" s="562" t="str">
        <f>Codierung!$I$16</f>
        <v>nicht-bio</v>
      </c>
      <c r="E17" s="252" t="str">
        <f>Codierung!$I$14</f>
        <v>bio</v>
      </c>
      <c r="F17" s="252" t="str">
        <f>Codierung!$I$16</f>
        <v>nicht-bio</v>
      </c>
      <c r="G17" s="562" t="str">
        <f>Codierung!$I$14</f>
        <v>bio</v>
      </c>
      <c r="H17" s="562" t="str">
        <f>Codierung!$I$16</f>
        <v>nicht-bio</v>
      </c>
      <c r="I17" s="252" t="str">
        <f>Codierung!$I$14</f>
        <v>bio</v>
      </c>
      <c r="J17" s="252" t="str">
        <f>Codierung!$I$16</f>
        <v>nicht-bio</v>
      </c>
      <c r="K17" s="562" t="str">
        <f>Codierung!$I$14</f>
        <v>bio</v>
      </c>
      <c r="L17" s="562" t="str">
        <f>Codierung!$I$16</f>
        <v>nicht-bio</v>
      </c>
      <c r="M17" s="252" t="str">
        <f>Codierung!$I$14</f>
        <v>bio</v>
      </c>
      <c r="N17" s="252" t="str">
        <f>Codierung!$I$16</f>
        <v>nicht-bio</v>
      </c>
      <c r="O17" s="562" t="str">
        <f>Codierung!$I$14</f>
        <v>bio</v>
      </c>
      <c r="P17" s="562" t="str">
        <f>Codierung!$I$16</f>
        <v>nicht-bio</v>
      </c>
      <c r="Q17" s="252" t="str">
        <f>Codierung!$I$14</f>
        <v>bio</v>
      </c>
      <c r="R17" s="252" t="str">
        <f>Codierung!$I$16</f>
        <v>nicht-bio</v>
      </c>
      <c r="S17" s="253"/>
      <c r="T17" s="562" t="str">
        <f>Codierung!$I$14</f>
        <v>bio</v>
      </c>
      <c r="U17" s="562" t="str">
        <f>Codierung!$I$16</f>
        <v>nicht-bio</v>
      </c>
      <c r="V17" s="252" t="str">
        <f>Codierung!$I$14</f>
        <v>bio</v>
      </c>
      <c r="W17" s="252" t="str">
        <f>Codierung!$I$16</f>
        <v>nicht-bio</v>
      </c>
      <c r="X17" s="562" t="str">
        <f>Codierung!$I$14</f>
        <v>bio</v>
      </c>
      <c r="Y17" s="562" t="str">
        <f>Codierung!$I$16</f>
        <v>nicht-bio</v>
      </c>
      <c r="Z17" s="252" t="str">
        <f>Codierung!$I$14</f>
        <v>bio</v>
      </c>
      <c r="AA17" s="252" t="str">
        <f>Codierung!$I$16</f>
        <v>nicht-bio</v>
      </c>
      <c r="AB17" s="562" t="str">
        <f>Codierung!$I$14</f>
        <v>bio</v>
      </c>
      <c r="AC17" s="562" t="str">
        <f>Codierung!$I$16</f>
        <v>nicht-bio</v>
      </c>
      <c r="AD17" s="252" t="str">
        <f>Codierung!$I$14</f>
        <v>bio</v>
      </c>
      <c r="AE17" s="252" t="str">
        <f>Codierung!$I$16</f>
        <v>nicht-bio</v>
      </c>
      <c r="AF17" s="562" t="str">
        <f>Codierung!$I$14</f>
        <v>bio</v>
      </c>
      <c r="AG17" s="562" t="str">
        <f>Codierung!$I$16</f>
        <v>nicht-bio</v>
      </c>
      <c r="AH17" s="252" t="str">
        <f>Codierung!$I$14</f>
        <v>bio</v>
      </c>
      <c r="AI17" s="252" t="str">
        <f>Codierung!$I$16</f>
        <v>nicht-bio</v>
      </c>
      <c r="AJ17" s="562" t="str">
        <f>Codierung!$I$14</f>
        <v>bio</v>
      </c>
      <c r="AK17" s="562" t="str">
        <f>Codierung!$I$16</f>
        <v>nicht-bio</v>
      </c>
      <c r="AL17" s="252"/>
      <c r="AM17" s="252" t="str">
        <f>Codierung!$I$14</f>
        <v>bio</v>
      </c>
      <c r="AN17" s="252" t="str">
        <f>Codierung!$I$16</f>
        <v>nicht-bio</v>
      </c>
      <c r="AO17" s="562" t="str">
        <f>Codierung!$I$14</f>
        <v>bio</v>
      </c>
      <c r="AP17" s="562" t="str">
        <f>Codierung!$I$16</f>
        <v>nicht-bio</v>
      </c>
      <c r="AQ17" s="252" t="str">
        <f>Codierung!$I$14</f>
        <v>bio</v>
      </c>
      <c r="AR17" s="252" t="str">
        <f>Codierung!$I$16</f>
        <v>nicht-bio</v>
      </c>
      <c r="AS17" s="562" t="str">
        <f>Codierung!$I$14</f>
        <v>bio</v>
      </c>
      <c r="AT17" s="562" t="str">
        <f>Codierung!$I$16</f>
        <v>nicht-bio</v>
      </c>
      <c r="AU17" s="252" t="str">
        <f>Codierung!$I$14</f>
        <v>bio</v>
      </c>
      <c r="AV17" s="252" t="str">
        <f>Codierung!$I$16</f>
        <v>nicht-bio</v>
      </c>
      <c r="AW17" s="562" t="str">
        <f>Codierung!$I$14</f>
        <v>bio</v>
      </c>
      <c r="AX17" s="562" t="str">
        <f>Codierung!$I$16</f>
        <v>nicht-bio</v>
      </c>
      <c r="AY17" s="252" t="str">
        <f>Codierung!$I$14</f>
        <v>bio</v>
      </c>
      <c r="AZ17" s="252" t="str">
        <f>Codierung!$I$16</f>
        <v>nicht-bio</v>
      </c>
      <c r="BA17" s="252"/>
      <c r="BB17" s="562" t="str">
        <f>Codierung!$I$14</f>
        <v>bio</v>
      </c>
      <c r="BC17" s="562" t="str">
        <f>Codierung!$I$16</f>
        <v>nicht-bio</v>
      </c>
      <c r="BD17" s="252" t="str">
        <f>Codierung!$I$14</f>
        <v>bio</v>
      </c>
      <c r="BE17" s="252" t="str">
        <f>Codierung!$I$16</f>
        <v>nicht-bio</v>
      </c>
      <c r="BF17" s="562" t="str">
        <f>Codierung!$I$14</f>
        <v>bio</v>
      </c>
      <c r="BG17" s="562" t="str">
        <f>Codierung!$I$16</f>
        <v>nicht-bio</v>
      </c>
      <c r="BH17" s="252" t="str">
        <f>Codierung!$I$14</f>
        <v>bio</v>
      </c>
      <c r="BI17" s="252" t="str">
        <f>Codierung!$I$16</f>
        <v>nicht-bio</v>
      </c>
      <c r="BJ17" s="253"/>
      <c r="BK17" s="562" t="str">
        <f>Codierung!$I$14</f>
        <v>bio</v>
      </c>
      <c r="BL17" s="562" t="str">
        <f>Codierung!$I$16</f>
        <v>nicht-bio</v>
      </c>
      <c r="BM17" s="252" t="str">
        <f>Codierung!$I$14</f>
        <v>bio</v>
      </c>
      <c r="BN17" s="252" t="str">
        <f>Codierung!$I$16</f>
        <v>nicht-bio</v>
      </c>
      <c r="BO17" s="562" t="str">
        <f>Codierung!$I$14</f>
        <v>bio</v>
      </c>
      <c r="BP17" s="562" t="str">
        <f>Codierung!$I$16</f>
        <v>nicht-bio</v>
      </c>
      <c r="BQ17" s="252" t="str">
        <f>Codierung!$I$14</f>
        <v>bio</v>
      </c>
      <c r="BR17" s="252" t="str">
        <f>Codierung!$I$16</f>
        <v>nicht-bio</v>
      </c>
      <c r="BS17" s="562" t="str">
        <f>Codierung!$I$14</f>
        <v>bio</v>
      </c>
      <c r="BT17" s="562" t="str">
        <f>Codierung!$I$16</f>
        <v>nicht-bio</v>
      </c>
      <c r="BU17" s="252"/>
      <c r="BV17" s="252" t="str">
        <f>Codierung!$I$14</f>
        <v>bio</v>
      </c>
      <c r="BW17" s="252" t="str">
        <f>Codierung!$I$16</f>
        <v>nicht-bio</v>
      </c>
      <c r="BX17" s="562" t="str">
        <f>Codierung!$I$14</f>
        <v>bio</v>
      </c>
      <c r="BY17" s="562" t="str">
        <f>Codierung!$I$16</f>
        <v>nicht-bio</v>
      </c>
      <c r="BZ17" s="252" t="str">
        <f>Codierung!$I$14</f>
        <v>bio</v>
      </c>
      <c r="CA17" s="252" t="str">
        <f>Codierung!$I$16</f>
        <v>nicht-bio</v>
      </c>
      <c r="CB17" s="562" t="str">
        <f>Codierung!$I$14</f>
        <v>bio</v>
      </c>
      <c r="CC17" s="562" t="str">
        <f>Codierung!$I$16</f>
        <v>nicht-bio</v>
      </c>
      <c r="CD17" s="252" t="str">
        <f>Codierung!$I$14</f>
        <v>bio</v>
      </c>
      <c r="CE17" s="252" t="str">
        <f>Codierung!$I$16</f>
        <v>nicht-bio</v>
      </c>
      <c r="CF17" s="562" t="str">
        <f>Codierung!$I$14</f>
        <v>bio</v>
      </c>
      <c r="CG17" s="562" t="str">
        <f>Codierung!$I$16</f>
        <v>nicht-bio</v>
      </c>
      <c r="CH17" s="252" t="str">
        <f>Codierung!$I$14</f>
        <v>bio</v>
      </c>
      <c r="CI17" s="252" t="str">
        <f>Codierung!$I$16</f>
        <v>nicht-bio</v>
      </c>
      <c r="CJ17" s="252"/>
      <c r="CK17" s="562" t="str">
        <f>Codierung!$I$14</f>
        <v>bio</v>
      </c>
      <c r="CL17" s="562" t="str">
        <f>Codierung!$I$16</f>
        <v>nicht-bio</v>
      </c>
      <c r="CM17" s="252"/>
      <c r="CN17" s="252" t="str">
        <f>Codierung!$I$14</f>
        <v>bio</v>
      </c>
      <c r="CO17" s="252" t="str">
        <f>Codierung!$I$16</f>
        <v>nicht-bio</v>
      </c>
      <c r="CP17" s="252"/>
      <c r="CQ17" s="562" t="str">
        <f>Codierung!$I$14</f>
        <v>bio</v>
      </c>
      <c r="CR17" s="562" t="str">
        <f>Codierung!$I$16</f>
        <v>nicht-bio</v>
      </c>
      <c r="CS17" s="252" t="str">
        <f>Codierung!$I$14</f>
        <v>bio</v>
      </c>
      <c r="CT17" s="252" t="str">
        <f>Codierung!$I$16</f>
        <v>nicht-bio</v>
      </c>
      <c r="CU17" s="562" t="str">
        <f>Codierung!$I$14</f>
        <v>bio</v>
      </c>
      <c r="CV17" s="562" t="str">
        <f>Codierung!$I$16</f>
        <v>nicht-bio</v>
      </c>
      <c r="CW17" s="252" t="str">
        <f>Codierung!$I$14</f>
        <v>bio</v>
      </c>
      <c r="CX17" s="252" t="str">
        <f>Codierung!$I$16</f>
        <v>nicht-bio</v>
      </c>
      <c r="CY17" s="252"/>
      <c r="CZ17" s="252"/>
      <c r="DA17" s="252" t="str">
        <f>Codierung!$I$14</f>
        <v>bio</v>
      </c>
      <c r="DB17" s="252" t="str">
        <f>Codierung!$I$16</f>
        <v>nicht-bio</v>
      </c>
      <c r="DC17" s="204"/>
      <c r="DD17" s="562" t="str">
        <f>Codierung!$I$14</f>
        <v>bio</v>
      </c>
      <c r="DE17" s="562" t="str">
        <f>Codierung!$I$16</f>
        <v>nicht-bio</v>
      </c>
      <c r="DF17" s="252" t="str">
        <f>Codierung!$I$14</f>
        <v>bio</v>
      </c>
      <c r="DG17" s="252" t="str">
        <f>Codierung!$I$16</f>
        <v>nicht-bio</v>
      </c>
      <c r="DH17" s="562" t="str">
        <f>Codierung!$I$14</f>
        <v>bio</v>
      </c>
      <c r="DI17" s="562" t="str">
        <f>Codierung!$I$16</f>
        <v>nicht-bio</v>
      </c>
      <c r="DJ17" s="252" t="str">
        <f>Codierung!$I$14</f>
        <v>bio</v>
      </c>
      <c r="DK17" s="252" t="str">
        <f>Codierung!$I$16</f>
        <v>nicht-bio</v>
      </c>
      <c r="DL17" s="562" t="str">
        <f>Codierung!$I$14</f>
        <v>bio</v>
      </c>
      <c r="DM17" s="562" t="str">
        <f>Codierung!$I$16</f>
        <v>nicht-bio</v>
      </c>
      <c r="DN17" s="252"/>
      <c r="DO17" s="252" t="str">
        <f>Codierung!$I$14</f>
        <v>bio</v>
      </c>
      <c r="DP17" s="252" t="str">
        <f>Codierung!$I$16</f>
        <v>nicht-bio</v>
      </c>
      <c r="DQ17" s="562" t="str">
        <f>Codierung!$I$14</f>
        <v>bio</v>
      </c>
      <c r="DR17" s="562" t="str">
        <f>Codierung!$I$16</f>
        <v>nicht-bio</v>
      </c>
      <c r="DS17" s="252" t="str">
        <f>Codierung!$I$14</f>
        <v>bio</v>
      </c>
      <c r="DT17" s="252" t="str">
        <f>Codierung!$I$16</f>
        <v>nicht-bio</v>
      </c>
      <c r="DU17" s="562" t="str">
        <f>Codierung!$I$14</f>
        <v>bio</v>
      </c>
      <c r="DV17" s="562" t="str">
        <f>Codierung!$I$16</f>
        <v>nicht-bio</v>
      </c>
      <c r="DW17" s="252"/>
      <c r="DX17" s="252" t="str">
        <f>Codierung!$I$14</f>
        <v>bio</v>
      </c>
      <c r="DY17" s="252" t="str">
        <f>Codierung!$I$16</f>
        <v>nicht-bio</v>
      </c>
      <c r="DZ17" s="562" t="str">
        <f>Codierung!$I$14</f>
        <v>bio</v>
      </c>
      <c r="EA17" s="562" t="str">
        <f>Codierung!$I$16</f>
        <v>nicht-bio</v>
      </c>
      <c r="EB17" s="252" t="str">
        <f>Codierung!$I$14</f>
        <v>bio</v>
      </c>
      <c r="EC17" s="252" t="str">
        <f>Codierung!$I$16</f>
        <v>nicht-bio</v>
      </c>
      <c r="ED17" s="562" t="str">
        <f>Codierung!$I$14</f>
        <v>bio</v>
      </c>
      <c r="EE17" s="562" t="str">
        <f>Codierung!$I$16</f>
        <v>nicht-bio</v>
      </c>
      <c r="EF17" s="252"/>
      <c r="EG17" s="252" t="str">
        <f>Codierung!$I$14</f>
        <v>bio</v>
      </c>
      <c r="EH17" s="252" t="str">
        <f>Codierung!$I$16</f>
        <v>nicht-bio</v>
      </c>
      <c r="EI17" s="562" t="str">
        <f>Codierung!$I$14</f>
        <v>bio</v>
      </c>
      <c r="EJ17" s="562" t="str">
        <f>Codierung!$I$16</f>
        <v>nicht-bio</v>
      </c>
      <c r="EK17" s="252" t="str">
        <f>Codierung!$I$14</f>
        <v>bio</v>
      </c>
      <c r="EL17" s="252" t="str">
        <f>Codierung!$I$16</f>
        <v>nicht-bio</v>
      </c>
      <c r="EM17" s="252"/>
      <c r="EN17" s="562" t="str">
        <f>Codierung!$I$14</f>
        <v>bio</v>
      </c>
      <c r="EO17" s="562" t="str">
        <f>Codierung!$I$16</f>
        <v>nicht-bio</v>
      </c>
      <c r="EP17" s="252" t="str">
        <f>Codierung!$I$14</f>
        <v>bio</v>
      </c>
      <c r="EQ17" s="252" t="str">
        <f>Codierung!$I$16</f>
        <v>nicht-bio</v>
      </c>
      <c r="ER17" s="562" t="str">
        <f>Codierung!$I$14</f>
        <v>bio</v>
      </c>
      <c r="ES17" s="562" t="str">
        <f>Codierung!$I$16</f>
        <v>nicht-bio</v>
      </c>
      <c r="ET17" s="252" t="str">
        <f>Codierung!$I$14</f>
        <v>bio</v>
      </c>
      <c r="EU17" s="252" t="str">
        <f>Codierung!$I$16</f>
        <v>nicht-bio</v>
      </c>
      <c r="EV17" s="252"/>
      <c r="EW17" s="562" t="str">
        <f>Codierung!$I$14</f>
        <v>bio</v>
      </c>
      <c r="EX17" s="562" t="str">
        <f>Codierung!$I$16</f>
        <v>nicht-bio</v>
      </c>
    </row>
    <row r="18" spans="1:155" s="261" customFormat="1" ht="12.75" customHeight="1" x14ac:dyDescent="0.2">
      <c r="A18" s="250"/>
      <c r="B18" s="250"/>
      <c r="C18" s="563" t="str">
        <f>Codierung!$I$119</f>
        <v>CHF/kg</v>
      </c>
      <c r="D18" s="564" t="str">
        <f>Codierung!$I$119</f>
        <v>CHF/kg</v>
      </c>
      <c r="E18" s="251" t="str">
        <f>Codierung!$I$119</f>
        <v>CHF/kg</v>
      </c>
      <c r="F18" s="251" t="str">
        <f>Codierung!$I$119</f>
        <v>CHF/kg</v>
      </c>
      <c r="G18" s="564" t="str">
        <f>Codierung!$I$123</f>
        <v>CHF/Stück</v>
      </c>
      <c r="H18" s="565" t="str">
        <f>Codierung!$I$123</f>
        <v>CHF/Stück</v>
      </c>
      <c r="I18" s="251" t="str">
        <f>Codierung!$I$119</f>
        <v>CHF/kg</v>
      </c>
      <c r="J18" s="251" t="str">
        <f>Codierung!$I$119</f>
        <v>CHF/kg</v>
      </c>
      <c r="K18" s="563" t="str">
        <f>Codierung!$I$119</f>
        <v>CHF/kg</v>
      </c>
      <c r="L18" s="563" t="str">
        <f>Codierung!$I$119</f>
        <v>CHF/kg</v>
      </c>
      <c r="M18" s="566" t="str">
        <f>Codierung!$I$119</f>
        <v>CHF/kg</v>
      </c>
      <c r="N18" s="251" t="str">
        <f>Codierung!$I$119</f>
        <v>CHF/kg</v>
      </c>
      <c r="O18" s="563" t="str">
        <f>Codierung!$I$119</f>
        <v>CHF/kg</v>
      </c>
      <c r="P18" s="563" t="str">
        <f>Codierung!$I$119</f>
        <v>CHF/kg</v>
      </c>
      <c r="Q18" s="251" t="str">
        <f>Codierung!$I$119</f>
        <v>CHF/kg</v>
      </c>
      <c r="R18" s="251" t="str">
        <f>Codierung!$I$119</f>
        <v>CHF/kg</v>
      </c>
      <c r="S18" s="283"/>
      <c r="T18" s="564" t="str">
        <f>Codierung!$I$119</f>
        <v>CHF/kg</v>
      </c>
      <c r="U18" s="563" t="str">
        <f>Codierung!$I$119</f>
        <v>CHF/kg</v>
      </c>
      <c r="V18" s="251" t="str">
        <f>Codierung!$I$119</f>
        <v>CHF/kg</v>
      </c>
      <c r="W18" s="251" t="str">
        <f>Codierung!$I$119</f>
        <v>CHF/kg</v>
      </c>
      <c r="X18" s="564" t="str">
        <f>Codierung!$I$123</f>
        <v>CHF/Stück</v>
      </c>
      <c r="Y18" s="563" t="str">
        <f>Codierung!$I$123</f>
        <v>CHF/Stück</v>
      </c>
      <c r="Z18" s="566" t="str">
        <f>Codierung!$I$123</f>
        <v>CHF/Stück</v>
      </c>
      <c r="AA18" s="251" t="str">
        <f>Codierung!$I$123</f>
        <v>CHF/Stück</v>
      </c>
      <c r="AB18" s="563" t="str">
        <f>Codierung!$I$123</f>
        <v>CHF/Stück</v>
      </c>
      <c r="AC18" s="563" t="str">
        <f>Codierung!$I$123</f>
        <v>CHF/Stück</v>
      </c>
      <c r="AD18" s="566" t="str">
        <f>Codierung!$I$119</f>
        <v>CHF/kg</v>
      </c>
      <c r="AE18" s="251" t="str">
        <f>Codierung!$I$119</f>
        <v>CHF/kg</v>
      </c>
      <c r="AF18" s="565" t="str">
        <f>Codierung!$I$119</f>
        <v>CHF/kg</v>
      </c>
      <c r="AG18" s="565" t="str">
        <f>Codierung!$I$119</f>
        <v>CHF/kg</v>
      </c>
      <c r="AH18" s="271" t="str">
        <f>Codierung!$I$119</f>
        <v>CHF/kg</v>
      </c>
      <c r="AI18" s="271" t="str">
        <f>Codierung!$I$119</f>
        <v>CHF/kg</v>
      </c>
      <c r="AJ18" s="563" t="str">
        <f>Codierung!$I$119</f>
        <v>CHF/kg</v>
      </c>
      <c r="AK18" s="564" t="str">
        <f>Codierung!$I$119</f>
        <v>CHF/kg</v>
      </c>
      <c r="AL18" s="283"/>
      <c r="AM18" s="251" t="str">
        <f>Codierung!$I$119</f>
        <v>CHF/kg</v>
      </c>
      <c r="AN18" s="271" t="str">
        <f>Codierung!$I$119</f>
        <v>CHF/kg</v>
      </c>
      <c r="AO18" s="563" t="str">
        <f>Codierung!$I$119</f>
        <v>CHF/kg</v>
      </c>
      <c r="AP18" s="563" t="str">
        <f>Codierung!$I$119</f>
        <v>CHF/kg</v>
      </c>
      <c r="AQ18" s="251" t="str">
        <f>Codierung!$I$119</f>
        <v>CHF/kg</v>
      </c>
      <c r="AR18" s="251" t="str">
        <f>Codierung!$I$119</f>
        <v>CHF/kg</v>
      </c>
      <c r="AS18" s="563" t="str">
        <f>Codierung!$I$123</f>
        <v>CHF/Stück</v>
      </c>
      <c r="AT18" s="564" t="str">
        <f>Codierung!$I$123</f>
        <v>CHF/Stück</v>
      </c>
      <c r="AU18" s="271" t="str">
        <f>Codierung!$I$119</f>
        <v>CHF/kg</v>
      </c>
      <c r="AV18" s="271" t="str">
        <f>Codierung!$I$119</f>
        <v>CHF/kg</v>
      </c>
      <c r="AW18" s="565" t="str">
        <f>Codierung!$I$119</f>
        <v>CHF/kg</v>
      </c>
      <c r="AX18" s="565" t="str">
        <f>Codierung!$I$119</f>
        <v>CHF/kg</v>
      </c>
      <c r="AY18" s="271" t="str">
        <f>Codierung!$I$119</f>
        <v>CHF/kg</v>
      </c>
      <c r="AZ18" s="271" t="str">
        <f>Codierung!$I$119</f>
        <v>CHF/kg</v>
      </c>
      <c r="BA18" s="283"/>
      <c r="BB18" s="565" t="str">
        <f>Codierung!$I$119</f>
        <v>CHF/kg</v>
      </c>
      <c r="BC18" s="563" t="str">
        <f>Codierung!$I$119</f>
        <v>CHF/kg</v>
      </c>
      <c r="BD18" s="271" t="str">
        <f>Codierung!$I$119</f>
        <v>CHF/kg</v>
      </c>
      <c r="BE18" s="251" t="str">
        <f>Codierung!$I$119</f>
        <v>CHF/kg</v>
      </c>
      <c r="BF18" s="564" t="str">
        <f>Codierung!$I$125</f>
        <v>CHF/Bund</v>
      </c>
      <c r="BG18" s="563" t="str">
        <f>Codierung!$I$125</f>
        <v>CHF/Bund</v>
      </c>
      <c r="BH18" s="251" t="str">
        <f>Codierung!$I$119</f>
        <v>CHF/kg</v>
      </c>
      <c r="BI18" s="251" t="str">
        <f>Codierung!$I$119</f>
        <v>CHF/kg</v>
      </c>
      <c r="BJ18" s="253"/>
      <c r="BK18" s="563" t="str">
        <f>Codierung!$I$125</f>
        <v>CHF/Bund</v>
      </c>
      <c r="BL18" s="563" t="str">
        <f>Codierung!$I$125</f>
        <v>CHF/Bund</v>
      </c>
      <c r="BM18" s="251" t="str">
        <f>Codierung!$I$119</f>
        <v>CHF/kg</v>
      </c>
      <c r="BN18" s="251" t="str">
        <f>Codierung!$I$119</f>
        <v>CHF/kg</v>
      </c>
      <c r="BO18" s="563" t="str">
        <f>Codierung!$I$119</f>
        <v>CHF/kg</v>
      </c>
      <c r="BP18" s="563" t="str">
        <f>Codierung!$I$119</f>
        <v>CHF/kg</v>
      </c>
      <c r="BQ18" s="251" t="str">
        <f>Codierung!$I$125</f>
        <v>CHF/Bund</v>
      </c>
      <c r="BR18" s="251" t="str">
        <f>Codierung!$I$125</f>
        <v>CHF/Bund</v>
      </c>
      <c r="BS18" s="565" t="str">
        <f>Codierung!$I$119</f>
        <v>CHF/kg</v>
      </c>
      <c r="BT18" s="565" t="str">
        <f>Codierung!$I$119</f>
        <v>CHF/kg</v>
      </c>
      <c r="BU18" s="283"/>
      <c r="BV18" s="271" t="str">
        <f>Codierung!$I$119</f>
        <v>CHF/kg</v>
      </c>
      <c r="BW18" s="271" t="str">
        <f>Codierung!$I$119</f>
        <v>CHF/kg</v>
      </c>
      <c r="BX18" s="565" t="str">
        <f>Codierung!$I$119</f>
        <v>CHF/kg</v>
      </c>
      <c r="BY18" s="565" t="str">
        <f>Codierung!$I$119</f>
        <v>CHF/kg</v>
      </c>
      <c r="BZ18" s="271" t="str">
        <f>Codierung!$I$119</f>
        <v>CHF/kg</v>
      </c>
      <c r="CA18" s="271" t="str">
        <f>Codierung!$I$119</f>
        <v>CHF/kg</v>
      </c>
      <c r="CB18" s="565" t="str">
        <f>Codierung!$I$119</f>
        <v>CHF/kg</v>
      </c>
      <c r="CC18" s="565" t="str">
        <f>Codierung!$I$119</f>
        <v>CHF/kg</v>
      </c>
      <c r="CD18" s="271" t="str">
        <f>Codierung!$I$119</f>
        <v>CHF/kg</v>
      </c>
      <c r="CE18" s="271" t="str">
        <f>Codierung!$I$119</f>
        <v>CHF/kg</v>
      </c>
      <c r="CF18" s="565" t="str">
        <f>Codierung!$I$119</f>
        <v>CHF/kg</v>
      </c>
      <c r="CG18" s="565" t="str">
        <f>Codierung!$I$119</f>
        <v>CHF/kg</v>
      </c>
      <c r="CH18" s="271" t="str">
        <f>Codierung!$I$119</f>
        <v>CHF/kg</v>
      </c>
      <c r="CI18" s="271" t="str">
        <f>Codierung!$I$119</f>
        <v>CHF/kg</v>
      </c>
      <c r="CJ18" s="283"/>
      <c r="CK18" s="565" t="str">
        <f>Codierung!$I$119</f>
        <v>CHF/kg</v>
      </c>
      <c r="CL18" s="565" t="str">
        <f>Codierung!$I$119</f>
        <v>CHF/kg</v>
      </c>
      <c r="CM18" s="283"/>
      <c r="CN18" s="251" t="str">
        <f>Codierung!$I$119</f>
        <v>CHF/kg</v>
      </c>
      <c r="CO18" s="251" t="str">
        <f>Codierung!$I$119</f>
        <v>CHF/kg</v>
      </c>
      <c r="CP18" s="283"/>
      <c r="CQ18" s="563" t="str">
        <f>Codierung!$I$119</f>
        <v>CHF/kg</v>
      </c>
      <c r="CR18" s="563" t="str">
        <f>Codierung!$I$119</f>
        <v>CHF/kg</v>
      </c>
      <c r="CS18" s="251" t="str">
        <f>Codierung!$I$119</f>
        <v>CHF/kg</v>
      </c>
      <c r="CT18" s="251" t="str">
        <f>Codierung!$I$119</f>
        <v>CHF/kg</v>
      </c>
      <c r="CU18" s="563" t="str">
        <f>Codierung!$I$119</f>
        <v>CHF/kg</v>
      </c>
      <c r="CV18" s="563" t="str">
        <f>Codierung!$I$119</f>
        <v>CHF/kg</v>
      </c>
      <c r="CW18" s="251" t="str">
        <f>Codierung!$I$119</f>
        <v>CHF/kg</v>
      </c>
      <c r="CX18" s="251" t="str">
        <f>Codierung!$I$119</f>
        <v>CHF/kg</v>
      </c>
      <c r="CY18" s="251"/>
      <c r="CZ18" s="402" t="str">
        <f>Codierung!I142</f>
        <v>Anzahl Wochen</v>
      </c>
      <c r="DA18" s="251" t="str">
        <f>Codierung!$I$126</f>
        <v>t</v>
      </c>
      <c r="DB18" s="251" t="str">
        <f>Codierung!$I$126</f>
        <v>t</v>
      </c>
      <c r="DC18" s="322"/>
      <c r="DD18" s="563" t="str">
        <f>Codierung!$I$126</f>
        <v>t</v>
      </c>
      <c r="DE18" s="564" t="str">
        <f>Codierung!$I$126</f>
        <v>t</v>
      </c>
      <c r="DF18" s="251" t="str">
        <f>Codierung!$I$126</f>
        <v>t</v>
      </c>
      <c r="DG18" s="251" t="str">
        <f>Codierung!$I$126</f>
        <v>t</v>
      </c>
      <c r="DH18" s="565" t="str">
        <f>Codierung!$I$126</f>
        <v>t</v>
      </c>
      <c r="DI18" s="564" t="str">
        <f>Codierung!$I$126</f>
        <v>t</v>
      </c>
      <c r="DJ18" s="251" t="str">
        <f>Codierung!$I$126</f>
        <v>t</v>
      </c>
      <c r="DK18" s="251" t="str">
        <f>Codierung!$I$126</f>
        <v>t</v>
      </c>
      <c r="DL18" s="564" t="str">
        <f>Codierung!$I$126</f>
        <v>t</v>
      </c>
      <c r="DM18" s="563" t="str">
        <f>Codierung!$I$126</f>
        <v>t</v>
      </c>
      <c r="DN18" s="322"/>
      <c r="DO18" s="251" t="str">
        <f>Codierung!$I$126</f>
        <v>t</v>
      </c>
      <c r="DP18" s="251" t="str">
        <f>Codierung!$I$126</f>
        <v>t</v>
      </c>
      <c r="DQ18" s="564" t="str">
        <f>Codierung!$I$126</f>
        <v>t</v>
      </c>
      <c r="DR18" s="563" t="str">
        <f>Codierung!$I$126</f>
        <v>t</v>
      </c>
      <c r="DS18" s="251" t="str">
        <f>Codierung!$I$126</f>
        <v>t</v>
      </c>
      <c r="DT18" s="251" t="str">
        <f>Codierung!$I$126</f>
        <v>t</v>
      </c>
      <c r="DU18" s="564" t="str">
        <f>Codierung!$I$126</f>
        <v>t</v>
      </c>
      <c r="DV18" s="563" t="str">
        <f>Codierung!$I$126</f>
        <v>t</v>
      </c>
      <c r="DW18" s="322"/>
      <c r="DX18" s="251" t="str">
        <f>Codierung!$I$126</f>
        <v>t</v>
      </c>
      <c r="DY18" s="251" t="str">
        <f>Codierung!$I$126</f>
        <v>t</v>
      </c>
      <c r="DZ18" s="564" t="str">
        <f>Codierung!$I$126</f>
        <v>t</v>
      </c>
      <c r="EA18" s="563" t="str">
        <f>Codierung!$I$126</f>
        <v>t</v>
      </c>
      <c r="EB18" s="251" t="str">
        <f>Codierung!$I$126</f>
        <v>t</v>
      </c>
      <c r="EC18" s="251" t="str">
        <f>Codierung!$I$126</f>
        <v>t</v>
      </c>
      <c r="ED18" s="564" t="str">
        <f>Codierung!$I$126</f>
        <v>t</v>
      </c>
      <c r="EE18" s="563" t="str">
        <f>Codierung!$I$126</f>
        <v>t</v>
      </c>
      <c r="EF18" s="322"/>
      <c r="EG18" s="251" t="str">
        <f>Codierung!$I$126</f>
        <v>t</v>
      </c>
      <c r="EH18" s="251" t="str">
        <f>Codierung!$I$126</f>
        <v>t</v>
      </c>
      <c r="EI18" s="564" t="str">
        <f>Codierung!$I$126</f>
        <v>t</v>
      </c>
      <c r="EJ18" s="563" t="str">
        <f>Codierung!$I$126</f>
        <v>t</v>
      </c>
      <c r="EK18" s="251" t="str">
        <f>Codierung!$I$126</f>
        <v>t</v>
      </c>
      <c r="EL18" s="251" t="str">
        <f>Codierung!$I$126</f>
        <v>t</v>
      </c>
      <c r="EM18" s="322"/>
      <c r="EN18" s="564" t="str">
        <f>Codierung!$I$126</f>
        <v>t</v>
      </c>
      <c r="EO18" s="563" t="str">
        <f>Codierung!$I$126</f>
        <v>t</v>
      </c>
      <c r="EP18" s="251" t="str">
        <f>Codierung!$I$126</f>
        <v>t</v>
      </c>
      <c r="EQ18" s="251" t="str">
        <f>Codierung!$I$126</f>
        <v>t</v>
      </c>
      <c r="ER18" s="564" t="str">
        <f>Codierung!$I$126</f>
        <v>t</v>
      </c>
      <c r="ES18" s="563" t="str">
        <f>Codierung!$I$126</f>
        <v>t</v>
      </c>
      <c r="ET18" s="251" t="str">
        <f>Codierung!$I$126</f>
        <v>t</v>
      </c>
      <c r="EU18" s="251" t="str">
        <f>Codierung!$I$126</f>
        <v>t</v>
      </c>
      <c r="EV18" s="322"/>
      <c r="EW18" s="564" t="str">
        <f>Codierung!$I$126</f>
        <v>t</v>
      </c>
      <c r="EX18" s="563" t="str">
        <f>Codierung!$I$126</f>
        <v>t</v>
      </c>
    </row>
    <row r="19" spans="1:155" s="261" customFormat="1" ht="12.75" customHeight="1" x14ac:dyDescent="0.2">
      <c r="A19" s="402" t="str">
        <f>Codierung!I227</f>
        <v>Aktuell</v>
      </c>
      <c r="B19" s="218">
        <f>B23</f>
        <v>45323</v>
      </c>
      <c r="C19" s="567">
        <f>C23</f>
        <v>4.726458</v>
      </c>
      <c r="D19" s="567">
        <f t="shared" ref="D19:BS19" si="0">D23</f>
        <v>2.443705</v>
      </c>
      <c r="E19" s="568">
        <f t="shared" si="0"/>
        <v>5.204523</v>
      </c>
      <c r="F19" s="568">
        <f t="shared" si="0"/>
        <v>3.207703</v>
      </c>
      <c r="G19" s="569">
        <f t="shared" si="0"/>
        <v>1.3773439999999999</v>
      </c>
      <c r="H19" s="569">
        <f t="shared" si="0"/>
        <v>1.075224</v>
      </c>
      <c r="I19" s="568">
        <f t="shared" si="0"/>
        <v>4.666201</v>
      </c>
      <c r="J19" s="568">
        <f t="shared" si="0"/>
        <v>2.9218199999999999</v>
      </c>
      <c r="K19" s="567">
        <f t="shared" si="0"/>
        <v>0</v>
      </c>
      <c r="L19" s="567">
        <f t="shared" si="0"/>
        <v>6.8187870000000004</v>
      </c>
      <c r="M19" s="568">
        <f>M23</f>
        <v>9.6476419999999994</v>
      </c>
      <c r="N19" s="568">
        <f>N23</f>
        <v>8.6242450000000002</v>
      </c>
      <c r="O19" s="567">
        <f t="shared" si="0"/>
        <v>6.5961040000000004</v>
      </c>
      <c r="P19" s="567">
        <f t="shared" si="0"/>
        <v>7.9974590000000001</v>
      </c>
      <c r="Q19" s="568">
        <f t="shared" si="0"/>
        <v>4.3817969999999997</v>
      </c>
      <c r="R19" s="568">
        <f t="shared" si="0"/>
        <v>2.871273</v>
      </c>
      <c r="S19" s="448"/>
      <c r="T19" s="567">
        <f t="shared" si="0"/>
        <v>7.7856209999999999</v>
      </c>
      <c r="U19" s="567">
        <f t="shared" si="0"/>
        <v>4.9084199999999996</v>
      </c>
      <c r="V19" s="568">
        <f t="shared" si="0"/>
        <v>0</v>
      </c>
      <c r="W19" s="568">
        <f t="shared" si="0"/>
        <v>6.0197669999999999</v>
      </c>
      <c r="X19" s="567">
        <f t="shared" si="0"/>
        <v>2.733247</v>
      </c>
      <c r="Y19" s="567">
        <f t="shared" si="0"/>
        <v>1.7842249999999999</v>
      </c>
      <c r="Z19" s="568">
        <f t="shared" si="0"/>
        <v>2.198712</v>
      </c>
      <c r="AA19" s="568">
        <f t="shared" si="0"/>
        <v>1.348325</v>
      </c>
      <c r="AB19" s="567">
        <f t="shared" si="0"/>
        <v>0</v>
      </c>
      <c r="AC19" s="567">
        <f t="shared" si="0"/>
        <v>1.518465</v>
      </c>
      <c r="AD19" s="448">
        <f t="shared" si="0"/>
        <v>38.390818000000003</v>
      </c>
      <c r="AE19" s="568">
        <f t="shared" si="0"/>
        <v>23.732583000000002</v>
      </c>
      <c r="AF19" s="569">
        <f t="shared" si="0"/>
        <v>17.382121000000001</v>
      </c>
      <c r="AG19" s="569">
        <f t="shared" si="0"/>
        <v>7.4540119999999996</v>
      </c>
      <c r="AH19" s="448">
        <f t="shared" si="0"/>
        <v>18.309535</v>
      </c>
      <c r="AI19" s="448">
        <f t="shared" si="0"/>
        <v>4.8023309999999997</v>
      </c>
      <c r="AJ19" s="567">
        <f t="shared" si="0"/>
        <v>4.9412120000000002</v>
      </c>
      <c r="AK19" s="567">
        <f t="shared" si="0"/>
        <v>3.9600629999999999</v>
      </c>
      <c r="AL19" s="448"/>
      <c r="AM19" s="568">
        <f t="shared" si="0"/>
        <v>5.6293920000000002</v>
      </c>
      <c r="AN19" s="448">
        <f t="shared" si="0"/>
        <v>3.610258</v>
      </c>
      <c r="AO19" s="567">
        <f t="shared" si="0"/>
        <v>3.9577230000000001</v>
      </c>
      <c r="AP19" s="567">
        <f t="shared" si="0"/>
        <v>3.304459</v>
      </c>
      <c r="AQ19" s="568">
        <f t="shared" si="0"/>
        <v>6.3577839999999997</v>
      </c>
      <c r="AR19" s="568">
        <f t="shared" si="0"/>
        <v>2.9708000000000001</v>
      </c>
      <c r="AS19" s="567">
        <f t="shared" si="0"/>
        <v>0</v>
      </c>
      <c r="AT19" s="569">
        <f t="shared" si="0"/>
        <v>0.94352999999999998</v>
      </c>
      <c r="AU19" s="448">
        <f t="shared" si="0"/>
        <v>4.9166829999999999</v>
      </c>
      <c r="AV19" s="448">
        <f t="shared" si="0"/>
        <v>1.769182</v>
      </c>
      <c r="AW19" s="569">
        <f t="shared" si="0"/>
        <v>4.8975340000000003</v>
      </c>
      <c r="AX19" s="569">
        <f t="shared" si="0"/>
        <v>1.7780400000000001</v>
      </c>
      <c r="AY19" s="448">
        <f t="shared" si="0"/>
        <v>6.1575480000000002</v>
      </c>
      <c r="AZ19" s="448">
        <f t="shared" si="0"/>
        <v>3.2351760000000001</v>
      </c>
      <c r="BA19" s="448"/>
      <c r="BB19" s="569">
        <f t="shared" si="0"/>
        <v>3.2465190000000002</v>
      </c>
      <c r="BC19" s="567">
        <f t="shared" si="0"/>
        <v>2.004562</v>
      </c>
      <c r="BD19" s="448">
        <f t="shared" si="0"/>
        <v>5.3060859999999996</v>
      </c>
      <c r="BE19" s="568">
        <f t="shared" si="0"/>
        <v>2.829653</v>
      </c>
      <c r="BF19" s="569">
        <f t="shared" ref="BF19:BG19" si="1">BF23</f>
        <v>2.995384</v>
      </c>
      <c r="BG19" s="567">
        <f t="shared" si="1"/>
        <v>1.5973649999999999</v>
      </c>
      <c r="BH19" s="568">
        <f t="shared" ref="BH19:BI19" si="2">BH23</f>
        <v>7.717441</v>
      </c>
      <c r="BI19" s="568">
        <f t="shared" si="2"/>
        <v>5.1298279999999998</v>
      </c>
      <c r="BJ19" s="448">
        <f t="shared" si="0"/>
        <v>0</v>
      </c>
      <c r="BK19" s="567">
        <f t="shared" si="0"/>
        <v>3.1772499999999999</v>
      </c>
      <c r="BL19" s="567">
        <f t="shared" si="0"/>
        <v>0.90229400000000004</v>
      </c>
      <c r="BM19" s="568">
        <f t="shared" ref="BM19:BN19" si="3">BM23</f>
        <v>16.054213000000001</v>
      </c>
      <c r="BN19" s="568">
        <f t="shared" si="3"/>
        <v>5.3865499999999997</v>
      </c>
      <c r="BO19" s="567">
        <f t="shared" si="0"/>
        <v>7.222486</v>
      </c>
      <c r="BP19" s="567">
        <f t="shared" si="0"/>
        <v>3.4933070000000002</v>
      </c>
      <c r="BQ19" s="568">
        <f t="shared" si="0"/>
        <v>2.995384</v>
      </c>
      <c r="BR19" s="568">
        <f t="shared" si="0"/>
        <v>1.5973649999999999</v>
      </c>
      <c r="BS19" s="569">
        <f t="shared" si="0"/>
        <v>4.9446839999999996</v>
      </c>
      <c r="BT19" s="569">
        <f t="shared" ref="BT19:CX19" si="4">BT23</f>
        <v>2.718702</v>
      </c>
      <c r="BU19" s="448"/>
      <c r="BV19" s="448">
        <f>BV23</f>
        <v>5.0318949999999996</v>
      </c>
      <c r="BW19" s="448">
        <f>BW23</f>
        <v>2.4252129999999998</v>
      </c>
      <c r="BX19" s="569">
        <f t="shared" si="4"/>
        <v>7.3198569999999998</v>
      </c>
      <c r="BY19" s="569">
        <f t="shared" si="4"/>
        <v>4.8720829999999999</v>
      </c>
      <c r="BZ19" s="448">
        <f t="shared" si="4"/>
        <v>0</v>
      </c>
      <c r="CA19" s="448">
        <f t="shared" si="4"/>
        <v>8.7452240000000003</v>
      </c>
      <c r="CB19" s="569">
        <f t="shared" si="4"/>
        <v>5.5096990000000003</v>
      </c>
      <c r="CC19" s="569">
        <f t="shared" si="4"/>
        <v>3.468213</v>
      </c>
      <c r="CD19" s="448">
        <f t="shared" si="4"/>
        <v>0</v>
      </c>
      <c r="CE19" s="448">
        <f t="shared" si="4"/>
        <v>0</v>
      </c>
      <c r="CF19" s="569">
        <f t="shared" si="4"/>
        <v>21.909482000000001</v>
      </c>
      <c r="CG19" s="569">
        <f t="shared" si="4"/>
        <v>10.727565</v>
      </c>
      <c r="CH19" s="448">
        <f t="shared" si="4"/>
        <v>26.017074999999998</v>
      </c>
      <c r="CI19" s="448">
        <f t="shared" si="4"/>
        <v>9.7638630000000006</v>
      </c>
      <c r="CJ19" s="448"/>
      <c r="CK19" s="569">
        <f t="shared" si="4"/>
        <v>9.9993730000000003</v>
      </c>
      <c r="CL19" s="569">
        <f t="shared" si="4"/>
        <v>4.9408770000000004</v>
      </c>
      <c r="CM19" s="448"/>
      <c r="CN19" s="568">
        <f t="shared" si="4"/>
        <v>15.921754</v>
      </c>
      <c r="CO19" s="568">
        <f t="shared" si="4"/>
        <v>9.8141979999999993</v>
      </c>
      <c r="CP19" s="448"/>
      <c r="CQ19" s="567">
        <f t="shared" si="4"/>
        <v>15.331465</v>
      </c>
      <c r="CR19" s="567">
        <f t="shared" si="4"/>
        <v>9.6972020000000008</v>
      </c>
      <c r="CS19" s="568">
        <f t="shared" si="4"/>
        <v>17.426535999999999</v>
      </c>
      <c r="CT19" s="568">
        <f t="shared" si="4"/>
        <v>9.580603</v>
      </c>
      <c r="CU19" s="567">
        <f t="shared" si="4"/>
        <v>6.4</v>
      </c>
      <c r="CV19" s="567">
        <f t="shared" si="4"/>
        <v>6.2765709999999997</v>
      </c>
      <c r="CW19" s="568">
        <f t="shared" si="4"/>
        <v>5.1134019999999998</v>
      </c>
      <c r="CX19" s="568">
        <f t="shared" si="4"/>
        <v>4.0238269999999998</v>
      </c>
      <c r="CY19" s="570" t="str">
        <f>LEFT(CZ19,1)</f>
        <v>4</v>
      </c>
      <c r="CZ19" s="571" t="str">
        <f>CZ23</f>
        <v>4 W 05-08/24</v>
      </c>
      <c r="DA19" s="572">
        <f>DA$23</f>
        <v>5521.3900999999996</v>
      </c>
      <c r="DB19" s="572">
        <f>DB$23</f>
        <v>22641.6077</v>
      </c>
      <c r="DC19" s="573"/>
      <c r="DD19" s="574">
        <f t="shared" ref="DD19:DM19" si="5">DD$23</f>
        <v>396.63630000000001</v>
      </c>
      <c r="DE19" s="575">
        <f t="shared" si="5"/>
        <v>1409.3936999999999</v>
      </c>
      <c r="DF19" s="572">
        <f t="shared" si="5"/>
        <v>443.10919999999999</v>
      </c>
      <c r="DG19" s="572">
        <f t="shared" si="5"/>
        <v>1446.2402999999999</v>
      </c>
      <c r="DH19" s="575">
        <f t="shared" si="5"/>
        <v>186.59729999999999</v>
      </c>
      <c r="DI19" s="575">
        <f t="shared" si="5"/>
        <v>748.89730000000009</v>
      </c>
      <c r="DJ19" s="572">
        <f t="shared" si="5"/>
        <v>301.26559999999995</v>
      </c>
      <c r="DK19" s="572">
        <f t="shared" si="5"/>
        <v>791.99530000000004</v>
      </c>
      <c r="DL19" s="574">
        <f t="shared" si="5"/>
        <v>285.26069999999999</v>
      </c>
      <c r="DM19" s="574">
        <f t="shared" si="5"/>
        <v>1119.1218999999999</v>
      </c>
      <c r="DN19" s="573"/>
      <c r="DO19" s="572">
        <f t="shared" ref="DO19:DV19" si="6">DO$23</f>
        <v>153.33429999999998</v>
      </c>
      <c r="DP19" s="572">
        <f t="shared" si="6"/>
        <v>613.99080000000004</v>
      </c>
      <c r="DQ19" s="574">
        <f t="shared" si="6"/>
        <v>150.6772</v>
      </c>
      <c r="DR19" s="574">
        <f t="shared" si="6"/>
        <v>658.65790000000004</v>
      </c>
      <c r="DS19" s="572">
        <f t="shared" si="6"/>
        <v>30.003299999999999</v>
      </c>
      <c r="DT19" s="572">
        <f t="shared" si="6"/>
        <v>515.25260000000003</v>
      </c>
      <c r="DU19" s="574">
        <f t="shared" si="6"/>
        <v>59.645699999999998</v>
      </c>
      <c r="DV19" s="574">
        <f t="shared" si="6"/>
        <v>166.97529999999998</v>
      </c>
      <c r="DW19" s="573"/>
      <c r="DX19" s="572">
        <f t="shared" ref="DX19:EE19" si="7">DX$23</f>
        <v>138.69550000000001</v>
      </c>
      <c r="DY19" s="572">
        <f t="shared" si="7"/>
        <v>708.06449999999995</v>
      </c>
      <c r="DZ19" s="574">
        <f t="shared" si="7"/>
        <v>209.99279999999999</v>
      </c>
      <c r="EA19" s="574">
        <f t="shared" si="7"/>
        <v>891.24149999999997</v>
      </c>
      <c r="EB19" s="572">
        <f t="shared" si="7"/>
        <v>38.4377</v>
      </c>
      <c r="EC19" s="572">
        <f t="shared" si="7"/>
        <v>173.11099999999999</v>
      </c>
      <c r="ED19" s="574">
        <f t="shared" si="7"/>
        <v>28.926400000000001</v>
      </c>
      <c r="EE19" s="574">
        <f t="shared" si="7"/>
        <v>292.7045</v>
      </c>
      <c r="EF19" s="573"/>
      <c r="EG19" s="572">
        <f t="shared" ref="EG19:EL19" si="8">EG$23</f>
        <v>828.94830000000002</v>
      </c>
      <c r="EH19" s="572">
        <f t="shared" si="8"/>
        <v>2910.3204999999998</v>
      </c>
      <c r="EI19" s="574">
        <f t="shared" si="8"/>
        <v>68.545000000000002</v>
      </c>
      <c r="EJ19" s="574">
        <f t="shared" si="8"/>
        <v>155.06100000000001</v>
      </c>
      <c r="EK19" s="572">
        <f t="shared" si="8"/>
        <v>185.364</v>
      </c>
      <c r="EL19" s="572">
        <f t="shared" si="8"/>
        <v>220.5968</v>
      </c>
      <c r="EM19" s="573"/>
      <c r="EN19" s="574">
        <f t="shared" ref="EN19:EU19" si="9">EN$23</f>
        <v>111.3094</v>
      </c>
      <c r="EO19" s="574">
        <f t="shared" si="9"/>
        <v>664.92610000000002</v>
      </c>
      <c r="EP19" s="572">
        <f t="shared" si="9"/>
        <v>95.020200000000003</v>
      </c>
      <c r="EQ19" s="572">
        <f t="shared" si="9"/>
        <v>505.95779999999996</v>
      </c>
      <c r="ER19" s="574">
        <f t="shared" si="9"/>
        <v>2.3509000000000002</v>
      </c>
      <c r="ES19" s="574">
        <f t="shared" si="9"/>
        <v>71.040499999999994</v>
      </c>
      <c r="ET19" s="572">
        <f t="shared" si="9"/>
        <v>274.43920000000003</v>
      </c>
      <c r="EU19" s="572">
        <f t="shared" si="9"/>
        <v>1963.4864</v>
      </c>
      <c r="EV19" s="573"/>
      <c r="EW19" s="574">
        <f>EW$23</f>
        <v>34.482999999999997</v>
      </c>
      <c r="EX19" s="574">
        <f>EX$23</f>
        <v>256.6037</v>
      </c>
    </row>
    <row r="20" spans="1:155" s="261" customFormat="1" ht="12.75" customHeight="1" x14ac:dyDescent="0.2">
      <c r="A20" s="402" t="str">
        <f>Codierung!I228</f>
        <v>Vormonat</v>
      </c>
      <c r="B20" s="218">
        <f>B24</f>
        <v>45292</v>
      </c>
      <c r="C20" s="569">
        <f>C24</f>
        <v>4.4653119999999999</v>
      </c>
      <c r="D20" s="569">
        <f t="shared" ref="D20:BS20" si="10">D24</f>
        <v>2.8245269999999998</v>
      </c>
      <c r="E20" s="448">
        <f t="shared" si="10"/>
        <v>4.998043</v>
      </c>
      <c r="F20" s="448">
        <f t="shared" si="10"/>
        <v>3.2520579999999999</v>
      </c>
      <c r="G20" s="569">
        <f t="shared" si="10"/>
        <v>1.3696109999999999</v>
      </c>
      <c r="H20" s="569">
        <f t="shared" si="10"/>
        <v>0.87164900000000001</v>
      </c>
      <c r="I20" s="448">
        <f t="shared" si="10"/>
        <v>5.3439930000000002</v>
      </c>
      <c r="J20" s="448">
        <f t="shared" si="10"/>
        <v>3.5382530000000001</v>
      </c>
      <c r="K20" s="569">
        <f t="shared" si="10"/>
        <v>0</v>
      </c>
      <c r="L20" s="569">
        <f t="shared" si="10"/>
        <v>6.3898789999999996</v>
      </c>
      <c r="M20" s="448">
        <f>M24</f>
        <v>9.7509949999999996</v>
      </c>
      <c r="N20" s="448">
        <f>N24</f>
        <v>9.4222009999999994</v>
      </c>
      <c r="O20" s="569">
        <f t="shared" si="10"/>
        <v>6.9818730000000002</v>
      </c>
      <c r="P20" s="569">
        <f t="shared" si="10"/>
        <v>7.3831259999999999</v>
      </c>
      <c r="Q20" s="448">
        <f t="shared" si="10"/>
        <v>4.7924769999999999</v>
      </c>
      <c r="R20" s="448">
        <f t="shared" si="10"/>
        <v>3.18466</v>
      </c>
      <c r="S20" s="448"/>
      <c r="T20" s="569">
        <f t="shared" si="10"/>
        <v>7.7578399999999998</v>
      </c>
      <c r="U20" s="569">
        <f t="shared" si="10"/>
        <v>5.053401</v>
      </c>
      <c r="V20" s="448">
        <f t="shared" si="10"/>
        <v>0</v>
      </c>
      <c r="W20" s="448">
        <f t="shared" si="10"/>
        <v>5.9462109999999999</v>
      </c>
      <c r="X20" s="569">
        <f t="shared" si="10"/>
        <v>0</v>
      </c>
      <c r="Y20" s="569">
        <f t="shared" si="10"/>
        <v>1.754</v>
      </c>
      <c r="Z20" s="448">
        <f t="shared" si="10"/>
        <v>2.2426759999999999</v>
      </c>
      <c r="AA20" s="448">
        <f t="shared" si="10"/>
        <v>1.308622</v>
      </c>
      <c r="AB20" s="569">
        <f t="shared" si="10"/>
        <v>0</v>
      </c>
      <c r="AC20" s="569">
        <f t="shared" si="10"/>
        <v>1.5156769999999999</v>
      </c>
      <c r="AD20" s="448">
        <f t="shared" si="10"/>
        <v>40.341785999999999</v>
      </c>
      <c r="AE20" s="448">
        <f t="shared" si="10"/>
        <v>25.529921999999999</v>
      </c>
      <c r="AF20" s="569">
        <f t="shared" si="10"/>
        <v>17.357972</v>
      </c>
      <c r="AG20" s="569">
        <f t="shared" si="10"/>
        <v>7.9716810000000002</v>
      </c>
      <c r="AH20" s="448">
        <f t="shared" si="10"/>
        <v>15.028992000000001</v>
      </c>
      <c r="AI20" s="448">
        <f t="shared" si="10"/>
        <v>5.394927</v>
      </c>
      <c r="AJ20" s="569">
        <f t="shared" si="10"/>
        <v>4.8430879999999998</v>
      </c>
      <c r="AK20" s="569">
        <f t="shared" si="10"/>
        <v>3.7449300000000001</v>
      </c>
      <c r="AL20" s="448"/>
      <c r="AM20" s="448">
        <f t="shared" si="10"/>
        <v>5.337294</v>
      </c>
      <c r="AN20" s="448">
        <f t="shared" si="10"/>
        <v>4.0213190000000001</v>
      </c>
      <c r="AO20" s="569">
        <f t="shared" si="10"/>
        <v>4.5629999999999997</v>
      </c>
      <c r="AP20" s="569">
        <f t="shared" si="10"/>
        <v>3.3945150000000002</v>
      </c>
      <c r="AQ20" s="448">
        <f t="shared" si="10"/>
        <v>6.5722120000000004</v>
      </c>
      <c r="AR20" s="448">
        <f t="shared" si="10"/>
        <v>3.549493</v>
      </c>
      <c r="AS20" s="569">
        <f t="shared" si="10"/>
        <v>0</v>
      </c>
      <c r="AT20" s="569">
        <f t="shared" si="10"/>
        <v>0.93933299999999997</v>
      </c>
      <c r="AU20" s="448">
        <f t="shared" si="10"/>
        <v>5.2831929999999998</v>
      </c>
      <c r="AV20" s="448">
        <f t="shared" si="10"/>
        <v>1.7747120000000001</v>
      </c>
      <c r="AW20" s="569">
        <f t="shared" si="10"/>
        <v>5.1530769999999997</v>
      </c>
      <c r="AX20" s="569">
        <f t="shared" si="10"/>
        <v>1.7747120000000001</v>
      </c>
      <c r="AY20" s="448">
        <f t="shared" si="10"/>
        <v>6.2</v>
      </c>
      <c r="AZ20" s="448">
        <f t="shared" si="10"/>
        <v>3.0997840000000001</v>
      </c>
      <c r="BA20" s="448"/>
      <c r="BB20" s="569">
        <f t="shared" si="10"/>
        <v>3.428131</v>
      </c>
      <c r="BC20" s="569">
        <f t="shared" si="10"/>
        <v>2.1015000000000001</v>
      </c>
      <c r="BD20" s="448">
        <f t="shared" si="10"/>
        <v>5.3015150000000002</v>
      </c>
      <c r="BE20" s="448">
        <f t="shared" si="10"/>
        <v>3.0039220000000002</v>
      </c>
      <c r="BF20" s="569">
        <f t="shared" ref="BF20:BG20" si="11">BF24</f>
        <v>0</v>
      </c>
      <c r="BG20" s="569">
        <f t="shared" si="11"/>
        <v>1.599291</v>
      </c>
      <c r="BH20" s="448">
        <f t="shared" ref="BH20:BI20" si="12">BH24</f>
        <v>8.0052260000000004</v>
      </c>
      <c r="BI20" s="448">
        <f t="shared" si="12"/>
        <v>3.3554840000000001</v>
      </c>
      <c r="BJ20" s="448">
        <f t="shared" si="10"/>
        <v>0</v>
      </c>
      <c r="BK20" s="569">
        <f t="shared" si="10"/>
        <v>3.0149710000000001</v>
      </c>
      <c r="BL20" s="569">
        <f t="shared" si="10"/>
        <v>1.2192369999999999</v>
      </c>
      <c r="BM20" s="448">
        <f t="shared" ref="BM20:BN20" si="13">BM24</f>
        <v>17.722505000000002</v>
      </c>
      <c r="BN20" s="448">
        <f t="shared" si="13"/>
        <v>5.3865499999999997</v>
      </c>
      <c r="BO20" s="569">
        <f t="shared" si="10"/>
        <v>7.4999989999999999</v>
      </c>
      <c r="BP20" s="569">
        <f t="shared" si="10"/>
        <v>3.763204</v>
      </c>
      <c r="BQ20" s="448">
        <f t="shared" si="10"/>
        <v>0</v>
      </c>
      <c r="BR20" s="448">
        <f t="shared" si="10"/>
        <v>1.599291</v>
      </c>
      <c r="BS20" s="569">
        <f t="shared" si="10"/>
        <v>4.8171569999999999</v>
      </c>
      <c r="BT20" s="569">
        <f t="shared" ref="BT20:CX20" si="14">BT24</f>
        <v>2.6570279999999999</v>
      </c>
      <c r="BU20" s="448"/>
      <c r="BV20" s="448">
        <f>BV24</f>
        <v>4.942615</v>
      </c>
      <c r="BW20" s="448">
        <f>BW24</f>
        <v>2.900369</v>
      </c>
      <c r="BX20" s="569">
        <f t="shared" si="14"/>
        <v>7.1466640000000003</v>
      </c>
      <c r="BY20" s="569">
        <f t="shared" si="14"/>
        <v>5.4308069999999997</v>
      </c>
      <c r="BZ20" s="448">
        <f t="shared" si="14"/>
        <v>0</v>
      </c>
      <c r="CA20" s="448">
        <f t="shared" si="14"/>
        <v>0</v>
      </c>
      <c r="CB20" s="569">
        <f t="shared" si="14"/>
        <v>5.8194730000000003</v>
      </c>
      <c r="CC20" s="569">
        <f t="shared" si="14"/>
        <v>3.8366799999999999</v>
      </c>
      <c r="CD20" s="448">
        <f t="shared" si="14"/>
        <v>0</v>
      </c>
      <c r="CE20" s="448">
        <f t="shared" si="14"/>
        <v>0</v>
      </c>
      <c r="CF20" s="569">
        <f t="shared" si="14"/>
        <v>0</v>
      </c>
      <c r="CG20" s="569">
        <f t="shared" si="14"/>
        <v>0</v>
      </c>
      <c r="CH20" s="448">
        <f t="shared" si="14"/>
        <v>0</v>
      </c>
      <c r="CI20" s="448">
        <f t="shared" si="14"/>
        <v>0</v>
      </c>
      <c r="CJ20" s="448"/>
      <c r="CK20" s="569">
        <f t="shared" si="14"/>
        <v>9.892023</v>
      </c>
      <c r="CL20" s="569">
        <f t="shared" si="14"/>
        <v>4.9732079999999996</v>
      </c>
      <c r="CM20" s="448"/>
      <c r="CN20" s="448">
        <f t="shared" si="14"/>
        <v>15.919079</v>
      </c>
      <c r="CO20" s="448">
        <f t="shared" si="14"/>
        <v>9.7627729999999993</v>
      </c>
      <c r="CP20" s="448"/>
      <c r="CQ20" s="569">
        <f t="shared" si="14"/>
        <v>15.331466000000001</v>
      </c>
      <c r="CR20" s="569">
        <f t="shared" si="14"/>
        <v>9.6993130000000001</v>
      </c>
      <c r="CS20" s="448">
        <f t="shared" si="14"/>
        <v>17.428498999999999</v>
      </c>
      <c r="CT20" s="448">
        <f t="shared" si="14"/>
        <v>9.6566320000000001</v>
      </c>
      <c r="CU20" s="569">
        <f t="shared" si="14"/>
        <v>6.4</v>
      </c>
      <c r="CV20" s="569">
        <f t="shared" si="14"/>
        <v>6.2838510000000003</v>
      </c>
      <c r="CW20" s="448">
        <f t="shared" si="14"/>
        <v>5.1136660000000003</v>
      </c>
      <c r="CX20" s="448">
        <f t="shared" si="14"/>
        <v>3.9499430000000002</v>
      </c>
      <c r="CY20" s="570" t="str">
        <f>LEFT(CZ20,1)</f>
        <v>4</v>
      </c>
      <c r="CZ20" s="450" t="str">
        <f>CZ24</f>
        <v>4 W 01-04/24</v>
      </c>
      <c r="DA20" s="573">
        <f>DA$24</f>
        <v>5535.4192000000003</v>
      </c>
      <c r="DB20" s="573">
        <f>DB$24</f>
        <v>22744.057499999999</v>
      </c>
      <c r="DC20" s="573"/>
      <c r="DD20" s="575">
        <f t="shared" ref="DD20:DM20" si="15">DD$24</f>
        <v>346.3073</v>
      </c>
      <c r="DE20" s="575">
        <f t="shared" si="15"/>
        <v>1400.3779999999999</v>
      </c>
      <c r="DF20" s="573">
        <f t="shared" si="15"/>
        <v>438.82799999999997</v>
      </c>
      <c r="DG20" s="573">
        <f t="shared" si="15"/>
        <v>1500.3446999999999</v>
      </c>
      <c r="DH20" s="575">
        <f t="shared" si="15"/>
        <v>147.46510000000001</v>
      </c>
      <c r="DI20" s="575">
        <f t="shared" si="15"/>
        <v>700.8519</v>
      </c>
      <c r="DJ20" s="573">
        <f t="shared" si="15"/>
        <v>297.04570000000001</v>
      </c>
      <c r="DK20" s="573">
        <f t="shared" si="15"/>
        <v>823.69769999999994</v>
      </c>
      <c r="DL20" s="575">
        <f t="shared" si="15"/>
        <v>337.01209999999998</v>
      </c>
      <c r="DM20" s="575">
        <f t="shared" si="15"/>
        <v>1025.7174</v>
      </c>
      <c r="DN20" s="573"/>
      <c r="DO20" s="573">
        <f t="shared" ref="DO20:DV20" si="16">DO$24</f>
        <v>136.55240000000001</v>
      </c>
      <c r="DP20" s="573">
        <f t="shared" si="16"/>
        <v>565.74440000000004</v>
      </c>
      <c r="DQ20" s="575">
        <f t="shared" si="16"/>
        <v>123.7637</v>
      </c>
      <c r="DR20" s="575">
        <f t="shared" si="16"/>
        <v>638.12</v>
      </c>
      <c r="DS20" s="573">
        <f t="shared" si="16"/>
        <v>26.831499999999998</v>
      </c>
      <c r="DT20" s="573">
        <f t="shared" si="16"/>
        <v>464.40940000000001</v>
      </c>
      <c r="DU20" s="575">
        <f t="shared" si="16"/>
        <v>57.902999999999999</v>
      </c>
      <c r="DV20" s="575">
        <f t="shared" si="16"/>
        <v>168.77020000000002</v>
      </c>
      <c r="DW20" s="573"/>
      <c r="DX20" s="573">
        <f t="shared" ref="DX20:EE20" si="17">DX$24</f>
        <v>171.9974</v>
      </c>
      <c r="DY20" s="573">
        <f t="shared" si="17"/>
        <v>614.94869999999992</v>
      </c>
      <c r="DZ20" s="575">
        <f t="shared" si="17"/>
        <v>244.74350000000001</v>
      </c>
      <c r="EA20" s="575">
        <f t="shared" si="17"/>
        <v>835.90909999999997</v>
      </c>
      <c r="EB20" s="573">
        <f t="shared" si="17"/>
        <v>41.685300000000005</v>
      </c>
      <c r="EC20" s="573">
        <f t="shared" si="17"/>
        <v>201.65899999999999</v>
      </c>
      <c r="ED20" s="575">
        <f t="shared" si="17"/>
        <v>30.8232</v>
      </c>
      <c r="EE20" s="575">
        <f t="shared" si="17"/>
        <v>292.98720000000003</v>
      </c>
      <c r="EF20" s="573"/>
      <c r="EG20" s="573">
        <f t="shared" ref="EG20:EL20" si="18">EG$24</f>
        <v>896.61209999999994</v>
      </c>
      <c r="EH20" s="573">
        <f t="shared" si="18"/>
        <v>2933.4907000000003</v>
      </c>
      <c r="EI20" s="575">
        <f t="shared" si="18"/>
        <v>68.923000000000002</v>
      </c>
      <c r="EJ20" s="575">
        <f t="shared" si="18"/>
        <v>197.65899999999999</v>
      </c>
      <c r="EK20" s="573">
        <f t="shared" si="18"/>
        <v>172.41050000000001</v>
      </c>
      <c r="EL20" s="573">
        <f t="shared" si="18"/>
        <v>226.11170000000001</v>
      </c>
      <c r="EM20" s="573"/>
      <c r="EN20" s="575">
        <f t="shared" ref="EN20:EU20" si="19">EN$24</f>
        <v>149.67020000000002</v>
      </c>
      <c r="EO20" s="575">
        <f t="shared" si="19"/>
        <v>578.23919999999998</v>
      </c>
      <c r="EP20" s="573">
        <f t="shared" si="19"/>
        <v>111.2761</v>
      </c>
      <c r="EQ20" s="573">
        <f t="shared" si="19"/>
        <v>551.95630000000006</v>
      </c>
      <c r="ER20" s="575">
        <f t="shared" si="19"/>
        <v>2.0249999999999999</v>
      </c>
      <c r="ES20" s="575">
        <f t="shared" si="19"/>
        <v>61.302199999999999</v>
      </c>
      <c r="ET20" s="573">
        <f t="shared" si="19"/>
        <v>245.2115</v>
      </c>
      <c r="EU20" s="573">
        <f t="shared" si="19"/>
        <v>2004.451</v>
      </c>
      <c r="EV20" s="573"/>
      <c r="EW20" s="575">
        <f>EW$24</f>
        <v>37.113</v>
      </c>
      <c r="EX20" s="575">
        <f>EX$24</f>
        <v>248.16679999999999</v>
      </c>
    </row>
    <row r="21" spans="1:155" ht="12.75" customHeight="1" x14ac:dyDescent="0.2">
      <c r="A21" s="402" t="str">
        <f>Codierung!I229</f>
        <v>Vorjahr</v>
      </c>
      <c r="B21" s="218">
        <f>B35</f>
        <v>44958</v>
      </c>
      <c r="C21" s="569">
        <f>C35</f>
        <v>5.5893810000000004</v>
      </c>
      <c r="D21" s="569">
        <f t="shared" ref="D21:BS21" si="20">D35</f>
        <v>4.3705999999999996</v>
      </c>
      <c r="E21" s="448">
        <f t="shared" si="20"/>
        <v>7.2032910000000001</v>
      </c>
      <c r="F21" s="448">
        <f t="shared" si="20"/>
        <v>4.9127960000000002</v>
      </c>
      <c r="G21" s="569">
        <f t="shared" si="20"/>
        <v>1.7603230000000001</v>
      </c>
      <c r="H21" s="569">
        <f t="shared" si="20"/>
        <v>1.437036</v>
      </c>
      <c r="I21" s="448">
        <f t="shared" si="20"/>
        <v>4.7318300000000004</v>
      </c>
      <c r="J21" s="448">
        <f t="shared" si="20"/>
        <v>3.5544720000000001</v>
      </c>
      <c r="K21" s="569">
        <f t="shared" si="20"/>
        <v>0</v>
      </c>
      <c r="L21" s="569">
        <f t="shared" si="20"/>
        <v>4.9560700000000004</v>
      </c>
      <c r="M21" s="448">
        <f>M35</f>
        <v>10.54264</v>
      </c>
      <c r="N21" s="448">
        <f>N35</f>
        <v>9.1157660000000007</v>
      </c>
      <c r="O21" s="569">
        <f t="shared" si="20"/>
        <v>8.5948019999999996</v>
      </c>
      <c r="P21" s="569">
        <f t="shared" si="20"/>
        <v>6.5871560000000002</v>
      </c>
      <c r="Q21" s="448">
        <f t="shared" si="20"/>
        <v>5.6793870000000002</v>
      </c>
      <c r="R21" s="448">
        <f t="shared" si="20"/>
        <v>3.1534260000000001</v>
      </c>
      <c r="S21" s="448"/>
      <c r="T21" s="569">
        <f t="shared" si="20"/>
        <v>8.0332670000000004</v>
      </c>
      <c r="U21" s="569">
        <f t="shared" si="20"/>
        <v>4.3463260000000004</v>
      </c>
      <c r="V21" s="448">
        <f t="shared" si="20"/>
        <v>8.2511749999999999</v>
      </c>
      <c r="W21" s="448">
        <f t="shared" si="20"/>
        <v>5.9163009999999998</v>
      </c>
      <c r="X21" s="569">
        <f t="shared" si="20"/>
        <v>0</v>
      </c>
      <c r="Y21" s="569">
        <f t="shared" si="20"/>
        <v>2.007908</v>
      </c>
      <c r="Z21" s="448">
        <f t="shared" si="20"/>
        <v>2.6604809999999999</v>
      </c>
      <c r="AA21" s="448">
        <f t="shared" si="20"/>
        <v>1.3945700000000001</v>
      </c>
      <c r="AB21" s="569">
        <f t="shared" si="20"/>
        <v>2.2520289999999998</v>
      </c>
      <c r="AC21" s="569">
        <f t="shared" si="20"/>
        <v>1.496148</v>
      </c>
      <c r="AD21" s="448">
        <f t="shared" si="20"/>
        <v>41.319794000000002</v>
      </c>
      <c r="AE21" s="448">
        <f t="shared" si="20"/>
        <v>25.565299</v>
      </c>
      <c r="AF21" s="569">
        <f t="shared" si="20"/>
        <v>17.058126999999999</v>
      </c>
      <c r="AG21" s="569">
        <f t="shared" si="20"/>
        <v>8.4154470000000003</v>
      </c>
      <c r="AH21" s="448">
        <f t="shared" si="20"/>
        <v>14.895308999999999</v>
      </c>
      <c r="AI21" s="448">
        <f t="shared" si="20"/>
        <v>4.5282689999999999</v>
      </c>
      <c r="AJ21" s="569">
        <f t="shared" si="20"/>
        <v>4.95</v>
      </c>
      <c r="AK21" s="569">
        <f t="shared" si="20"/>
        <v>3.775728</v>
      </c>
      <c r="AL21" s="448"/>
      <c r="AM21" s="448">
        <f t="shared" si="20"/>
        <v>5.1982169999999996</v>
      </c>
      <c r="AN21" s="448">
        <f t="shared" si="20"/>
        <v>3.2780369999999999</v>
      </c>
      <c r="AO21" s="569">
        <f t="shared" si="20"/>
        <v>5.5918619999999999</v>
      </c>
      <c r="AP21" s="569">
        <f t="shared" si="20"/>
        <v>3.4329809999999998</v>
      </c>
      <c r="AQ21" s="448">
        <f t="shared" si="20"/>
        <v>4.8928859999999998</v>
      </c>
      <c r="AR21" s="448">
        <f t="shared" si="20"/>
        <v>3.124546</v>
      </c>
      <c r="AS21" s="569">
        <f t="shared" si="20"/>
        <v>1.700955</v>
      </c>
      <c r="AT21" s="569">
        <f t="shared" si="20"/>
        <v>1.112614</v>
      </c>
      <c r="AU21" s="448">
        <f t="shared" si="20"/>
        <v>5.4174699999999998</v>
      </c>
      <c r="AV21" s="448">
        <f t="shared" si="20"/>
        <v>2.013061</v>
      </c>
      <c r="AW21" s="569">
        <f t="shared" si="20"/>
        <v>5.395899</v>
      </c>
      <c r="AX21" s="569">
        <f t="shared" si="20"/>
        <v>2.013061</v>
      </c>
      <c r="AY21" s="448">
        <f t="shared" si="20"/>
        <v>6.579561</v>
      </c>
      <c r="AZ21" s="448">
        <f t="shared" si="20"/>
        <v>3.796284</v>
      </c>
      <c r="BA21" s="448"/>
      <c r="BB21" s="569">
        <f t="shared" si="20"/>
        <v>2.8202759999999998</v>
      </c>
      <c r="BC21" s="569">
        <f t="shared" si="20"/>
        <v>1.6996549999999999</v>
      </c>
      <c r="BD21" s="448">
        <f t="shared" si="20"/>
        <v>5.6129959999999999</v>
      </c>
      <c r="BE21" s="448">
        <f t="shared" si="20"/>
        <v>2.7468530000000002</v>
      </c>
      <c r="BF21" s="569">
        <f t="shared" ref="BF21:BG21" si="21">BF35</f>
        <v>2.7048130000000001</v>
      </c>
      <c r="BG21" s="569">
        <f t="shared" si="21"/>
        <v>1.6028230000000001</v>
      </c>
      <c r="BH21" s="448">
        <f t="shared" ref="BH21:BI21" si="22">BH35</f>
        <v>7.9817470000000004</v>
      </c>
      <c r="BI21" s="448">
        <f t="shared" si="22"/>
        <v>5.1535140000000004</v>
      </c>
      <c r="BJ21" s="448">
        <f t="shared" si="20"/>
        <v>0</v>
      </c>
      <c r="BK21" s="569">
        <f t="shared" si="20"/>
        <v>2.652736</v>
      </c>
      <c r="BL21" s="569">
        <f t="shared" si="20"/>
        <v>1.378207</v>
      </c>
      <c r="BM21" s="448">
        <f t="shared" ref="BM21:BN21" si="23">BM35</f>
        <v>19.520437000000001</v>
      </c>
      <c r="BN21" s="448">
        <f t="shared" si="23"/>
        <v>4.6207380000000002</v>
      </c>
      <c r="BO21" s="569">
        <f t="shared" si="20"/>
        <v>6.8409810000000002</v>
      </c>
      <c r="BP21" s="569">
        <f t="shared" si="20"/>
        <v>3.589585</v>
      </c>
      <c r="BQ21" s="448">
        <f t="shared" si="20"/>
        <v>2.7048130000000001</v>
      </c>
      <c r="BR21" s="448">
        <f t="shared" si="20"/>
        <v>1.6028230000000001</v>
      </c>
      <c r="BS21" s="569">
        <f t="shared" si="20"/>
        <v>4.8591110000000004</v>
      </c>
      <c r="BT21" s="569">
        <f t="shared" ref="BT21:CX21" si="24">BT35</f>
        <v>2.1853229999999999</v>
      </c>
      <c r="BU21" s="448"/>
      <c r="BV21" s="448">
        <f>BV35</f>
        <v>3.9977969999999998</v>
      </c>
      <c r="BW21" s="448">
        <f>BW35</f>
        <v>2.3606090000000002</v>
      </c>
      <c r="BX21" s="569">
        <f t="shared" si="24"/>
        <v>7.7624440000000003</v>
      </c>
      <c r="BY21" s="569">
        <f t="shared" si="24"/>
        <v>5.6076930000000003</v>
      </c>
      <c r="BZ21" s="448">
        <f t="shared" si="24"/>
        <v>0</v>
      </c>
      <c r="CA21" s="448">
        <f t="shared" si="24"/>
        <v>10.411617</v>
      </c>
      <c r="CB21" s="569">
        <f t="shared" si="24"/>
        <v>4.3105520000000004</v>
      </c>
      <c r="CC21" s="569">
        <f t="shared" si="24"/>
        <v>2.9668160000000001</v>
      </c>
      <c r="CD21" s="448">
        <f t="shared" si="24"/>
        <v>0</v>
      </c>
      <c r="CE21" s="448">
        <f t="shared" si="24"/>
        <v>0</v>
      </c>
      <c r="CF21" s="569">
        <f t="shared" si="24"/>
        <v>0</v>
      </c>
      <c r="CG21" s="569">
        <f t="shared" si="24"/>
        <v>9.7452310000000004</v>
      </c>
      <c r="CH21" s="448">
        <f t="shared" si="24"/>
        <v>0</v>
      </c>
      <c r="CI21" s="448">
        <f t="shared" si="24"/>
        <v>9.7141990000000007</v>
      </c>
      <c r="CJ21" s="448"/>
      <c r="CK21" s="569">
        <f t="shared" si="24"/>
        <v>10.890212</v>
      </c>
      <c r="CL21" s="569">
        <f t="shared" si="24"/>
        <v>5.4441319999999997</v>
      </c>
      <c r="CM21" s="448"/>
      <c r="CN21" s="448">
        <f t="shared" si="24"/>
        <v>15.80301</v>
      </c>
      <c r="CO21" s="448">
        <f t="shared" si="24"/>
        <v>9.6315500000000007</v>
      </c>
      <c r="CP21" s="448"/>
      <c r="CQ21" s="569">
        <f t="shared" si="24"/>
        <v>15.917213</v>
      </c>
      <c r="CR21" s="569">
        <f t="shared" si="24"/>
        <v>9.7128540000000001</v>
      </c>
      <c r="CS21" s="448">
        <f t="shared" si="24"/>
        <v>16.640488000000001</v>
      </c>
      <c r="CT21" s="448">
        <f t="shared" si="24"/>
        <v>9.3248119999999997</v>
      </c>
      <c r="CU21" s="569">
        <f t="shared" si="24"/>
        <v>7.5422089999999997</v>
      </c>
      <c r="CV21" s="569">
        <f t="shared" si="24"/>
        <v>6.2791009999999998</v>
      </c>
      <c r="CW21" s="448">
        <f t="shared" si="24"/>
        <v>5.1132569999999999</v>
      </c>
      <c r="CX21" s="448">
        <f t="shared" si="24"/>
        <v>3.7322320000000002</v>
      </c>
      <c r="CY21" s="570" t="str">
        <f>LEFT(CZ21,1)</f>
        <v>4</v>
      </c>
      <c r="CZ21" s="450" t="str">
        <f>CZ35</f>
        <v>4 W 05-08/23</v>
      </c>
      <c r="DA21" s="573">
        <f>DA$35</f>
        <v>5430.8503000000001</v>
      </c>
      <c r="DB21" s="573">
        <f>DB$35</f>
        <v>22018.271000000001</v>
      </c>
      <c r="DC21" s="573"/>
      <c r="DD21" s="575">
        <f t="shared" ref="DD21:DM21" si="25">DD$35</f>
        <v>340.66140000000001</v>
      </c>
      <c r="DE21" s="575">
        <f t="shared" si="25"/>
        <v>1392.3307</v>
      </c>
      <c r="DF21" s="573">
        <f t="shared" si="25"/>
        <v>414.4083</v>
      </c>
      <c r="DG21" s="573">
        <f t="shared" si="25"/>
        <v>1257.0999999999999</v>
      </c>
      <c r="DH21" s="575">
        <f t="shared" si="25"/>
        <v>197.33629999999999</v>
      </c>
      <c r="DI21" s="575">
        <f t="shared" si="25"/>
        <v>640.01700000000005</v>
      </c>
      <c r="DJ21" s="573">
        <f t="shared" si="25"/>
        <v>309.32249999999999</v>
      </c>
      <c r="DK21" s="573">
        <f t="shared" si="25"/>
        <v>774.55809999999997</v>
      </c>
      <c r="DL21" s="575">
        <f t="shared" si="25"/>
        <v>256.9205</v>
      </c>
      <c r="DM21" s="575">
        <f t="shared" si="25"/>
        <v>1042.3571999999999</v>
      </c>
      <c r="DN21" s="573"/>
      <c r="DO21" s="573">
        <f t="shared" ref="DO21:DV21" si="26">DO$35</f>
        <v>151.8415</v>
      </c>
      <c r="DP21" s="573">
        <f t="shared" si="26"/>
        <v>662.83090000000004</v>
      </c>
      <c r="DQ21" s="575">
        <f t="shared" si="26"/>
        <v>105.99550000000001</v>
      </c>
      <c r="DR21" s="575">
        <f t="shared" si="26"/>
        <v>623.31510000000003</v>
      </c>
      <c r="DS21" s="573">
        <f t="shared" si="26"/>
        <v>36.102899999999998</v>
      </c>
      <c r="DT21" s="573">
        <f t="shared" si="26"/>
        <v>507.72250000000003</v>
      </c>
      <c r="DU21" s="575">
        <f t="shared" si="26"/>
        <v>56.503800000000005</v>
      </c>
      <c r="DV21" s="575">
        <f t="shared" si="26"/>
        <v>168.15559999999999</v>
      </c>
      <c r="DW21" s="573"/>
      <c r="DX21" s="573">
        <f t="shared" ref="DX21:EE21" si="27">DX$35</f>
        <v>139.5204</v>
      </c>
      <c r="DY21" s="573">
        <f t="shared" si="27"/>
        <v>583.35850000000005</v>
      </c>
      <c r="DZ21" s="575">
        <f t="shared" si="27"/>
        <v>242.37260000000001</v>
      </c>
      <c r="EA21" s="575">
        <f t="shared" si="27"/>
        <v>680.7518</v>
      </c>
      <c r="EB21" s="573">
        <f t="shared" si="27"/>
        <v>22.963000000000001</v>
      </c>
      <c r="EC21" s="573">
        <f t="shared" si="27"/>
        <v>173.839</v>
      </c>
      <c r="ED21" s="575">
        <f t="shared" si="27"/>
        <v>29.552599999999998</v>
      </c>
      <c r="EE21" s="575">
        <f t="shared" si="27"/>
        <v>289.55109999999996</v>
      </c>
      <c r="EF21" s="573"/>
      <c r="EG21" s="573">
        <f t="shared" ref="EG21:EL21" si="28">EG$35</f>
        <v>826.71230000000003</v>
      </c>
      <c r="EH21" s="573">
        <f t="shared" si="28"/>
        <v>3035.4377000000004</v>
      </c>
      <c r="EI21" s="575">
        <f t="shared" si="28"/>
        <v>53.185000000000002</v>
      </c>
      <c r="EJ21" s="575">
        <f t="shared" si="28"/>
        <v>170.13499999999999</v>
      </c>
      <c r="EK21" s="573">
        <f t="shared" si="28"/>
        <v>227.62090000000001</v>
      </c>
      <c r="EL21" s="573">
        <f t="shared" si="28"/>
        <v>205.19670000000002</v>
      </c>
      <c r="EM21" s="573"/>
      <c r="EN21" s="575">
        <f t="shared" ref="EN21:EU21" si="29">EN$35</f>
        <v>116.5675</v>
      </c>
      <c r="EO21" s="575">
        <f t="shared" si="29"/>
        <v>702.84530000000007</v>
      </c>
      <c r="EP21" s="573">
        <f t="shared" si="29"/>
        <v>93.065600000000003</v>
      </c>
      <c r="EQ21" s="573">
        <f t="shared" si="29"/>
        <v>491.7398</v>
      </c>
      <c r="ER21" s="575">
        <f t="shared" si="29"/>
        <v>1.7578</v>
      </c>
      <c r="ES21" s="575">
        <f t="shared" si="29"/>
        <v>72.309899999999999</v>
      </c>
      <c r="ET21" s="573">
        <f t="shared" si="29"/>
        <v>253.6987</v>
      </c>
      <c r="EU21" s="573">
        <f t="shared" si="29"/>
        <v>1952.4482</v>
      </c>
      <c r="EV21" s="573"/>
      <c r="EW21" s="575">
        <f>EW$35</f>
        <v>42.634999999999998</v>
      </c>
      <c r="EX21" s="575">
        <f>EX$35</f>
        <v>241.28560000000002</v>
      </c>
    </row>
    <row r="22" spans="1:155" s="261" customFormat="1" ht="12.75" customHeight="1" x14ac:dyDescent="0.2">
      <c r="A22" s="250"/>
      <c r="B22" s="250"/>
      <c r="C22" s="569"/>
      <c r="D22" s="569"/>
      <c r="E22" s="448"/>
      <c r="F22" s="448"/>
      <c r="G22" s="569"/>
      <c r="H22" s="569"/>
      <c r="I22" s="448"/>
      <c r="J22" s="448"/>
      <c r="K22" s="569"/>
      <c r="L22" s="569"/>
      <c r="M22" s="448"/>
      <c r="N22" s="448"/>
      <c r="O22" s="569"/>
      <c r="P22" s="569"/>
      <c r="Q22" s="448"/>
      <c r="R22" s="448"/>
      <c r="S22" s="448"/>
      <c r="T22" s="569"/>
      <c r="U22" s="569"/>
      <c r="V22" s="448"/>
      <c r="W22" s="448"/>
      <c r="X22" s="569"/>
      <c r="Y22" s="569"/>
      <c r="Z22" s="448"/>
      <c r="AA22" s="448"/>
      <c r="AB22" s="569"/>
      <c r="AC22" s="569"/>
      <c r="AD22" s="448"/>
      <c r="AE22" s="448"/>
      <c r="AF22" s="569"/>
      <c r="AG22" s="569"/>
      <c r="AH22" s="448"/>
      <c r="AI22" s="448"/>
      <c r="AJ22" s="569"/>
      <c r="AK22" s="569"/>
      <c r="AL22" s="448"/>
      <c r="AM22" s="448"/>
      <c r="AN22" s="448"/>
      <c r="AO22" s="569"/>
      <c r="AP22" s="569"/>
      <c r="AQ22" s="448"/>
      <c r="AR22" s="448"/>
      <c r="AS22" s="569"/>
      <c r="AT22" s="569"/>
      <c r="AU22" s="448"/>
      <c r="AV22" s="448"/>
      <c r="AW22" s="569"/>
      <c r="AX22" s="569"/>
      <c r="AY22" s="448"/>
      <c r="AZ22" s="448"/>
      <c r="BA22" s="448"/>
      <c r="BB22" s="569"/>
      <c r="BC22" s="569"/>
      <c r="BD22" s="448"/>
      <c r="BE22" s="448"/>
      <c r="BF22" s="569"/>
      <c r="BG22" s="569"/>
      <c r="BH22" s="448"/>
      <c r="BI22" s="448"/>
      <c r="BJ22" s="448"/>
      <c r="BK22" s="569"/>
      <c r="BL22" s="569"/>
      <c r="BM22" s="448"/>
      <c r="BN22" s="448"/>
      <c r="BO22" s="569"/>
      <c r="BP22" s="569"/>
      <c r="BQ22" s="448"/>
      <c r="BR22" s="448"/>
      <c r="BS22" s="569"/>
      <c r="BT22" s="569"/>
      <c r="BU22" s="448"/>
      <c r="BV22" s="448"/>
      <c r="BW22" s="448"/>
      <c r="BX22" s="569"/>
      <c r="BY22" s="569"/>
      <c r="BZ22" s="448"/>
      <c r="CA22" s="448"/>
      <c r="CB22" s="569"/>
      <c r="CC22" s="569"/>
      <c r="CD22" s="448"/>
      <c r="CE22" s="448"/>
      <c r="CF22" s="569"/>
      <c r="CG22" s="569"/>
      <c r="CH22" s="448"/>
      <c r="CI22" s="448"/>
      <c r="CJ22" s="448"/>
      <c r="CK22" s="569"/>
      <c r="CL22" s="569"/>
      <c r="CM22" s="448"/>
      <c r="CN22" s="448"/>
      <c r="CO22" s="448"/>
      <c r="CP22" s="448"/>
      <c r="CQ22" s="569"/>
      <c r="CR22" s="569"/>
      <c r="CS22" s="448"/>
      <c r="CT22" s="448"/>
      <c r="CU22" s="569"/>
      <c r="CV22" s="569"/>
      <c r="CW22" s="448"/>
      <c r="CX22" s="448"/>
      <c r="CY22" s="570" t="str">
        <f>LEFT(CZ22,1)</f>
        <v/>
      </c>
      <c r="CZ22" s="450"/>
      <c r="DA22" s="573"/>
      <c r="DB22" s="573"/>
      <c r="DC22" s="573"/>
      <c r="DD22" s="575"/>
      <c r="DE22" s="575"/>
      <c r="DF22" s="573"/>
      <c r="DG22" s="573"/>
      <c r="DH22" s="575"/>
      <c r="DI22" s="575"/>
      <c r="DJ22" s="573"/>
      <c r="DK22" s="573"/>
      <c r="DL22" s="575"/>
      <c r="DM22" s="575"/>
      <c r="DN22" s="573"/>
      <c r="DO22" s="573"/>
      <c r="DP22" s="573"/>
      <c r="DQ22" s="575"/>
      <c r="DR22" s="575"/>
      <c r="DS22" s="573"/>
      <c r="DT22" s="573"/>
      <c r="DU22" s="575"/>
      <c r="DV22" s="575"/>
      <c r="DW22" s="573"/>
      <c r="DX22" s="573"/>
      <c r="DY22" s="573"/>
      <c r="DZ22" s="575"/>
      <c r="EA22" s="575"/>
      <c r="EB22" s="573"/>
      <c r="EC22" s="573"/>
      <c r="ED22" s="575"/>
      <c r="EE22" s="575"/>
      <c r="EF22" s="573"/>
      <c r="EG22" s="573"/>
      <c r="EH22" s="573"/>
      <c r="EI22" s="575"/>
      <c r="EJ22" s="575"/>
      <c r="EK22" s="573"/>
      <c r="EL22" s="573"/>
      <c r="EM22" s="573"/>
      <c r="EN22" s="575"/>
      <c r="EO22" s="575"/>
      <c r="EP22" s="573"/>
      <c r="EQ22" s="573"/>
      <c r="ER22" s="575"/>
      <c r="ES22" s="575"/>
      <c r="ET22" s="573"/>
      <c r="EU22" s="573"/>
      <c r="EV22" s="573"/>
      <c r="EW22" s="575"/>
      <c r="EX22" s="575"/>
    </row>
    <row r="23" spans="1:155" s="261" customFormat="1" ht="12.75" customHeight="1" x14ac:dyDescent="0.2">
      <c r="A23" s="250"/>
      <c r="B23" s="218">
        <f>[3]Gemüse!A7</f>
        <v>45323</v>
      </c>
      <c r="C23" s="569">
        <f>[3]Gemüse!$B7</f>
        <v>4.726458</v>
      </c>
      <c r="D23" s="569">
        <f>[3]Gemüse!$BD7</f>
        <v>2.443705</v>
      </c>
      <c r="E23" s="448">
        <f>[3]Gemüse!$C7</f>
        <v>5.204523</v>
      </c>
      <c r="F23" s="448">
        <f>[3]Gemüse!$BE7</f>
        <v>3.207703</v>
      </c>
      <c r="G23" s="569">
        <f>[3]Gemüse!$D7</f>
        <v>1.3773439999999999</v>
      </c>
      <c r="H23" s="569">
        <f>[3]Gemüse!$BF7</f>
        <v>1.075224</v>
      </c>
      <c r="I23" s="448">
        <f>[3]Gemüse!$E7</f>
        <v>4.666201</v>
      </c>
      <c r="J23" s="448">
        <f>[3]Gemüse!$BG7</f>
        <v>2.9218199999999999</v>
      </c>
      <c r="K23" s="569">
        <f>[3]Gemüse!$F7</f>
        <v>0</v>
      </c>
      <c r="L23" s="569">
        <f>[3]Gemüse!$BH7</f>
        <v>6.8187870000000004</v>
      </c>
      <c r="M23" s="448">
        <f>[3]Gemüse!$G7</f>
        <v>9.6476419999999994</v>
      </c>
      <c r="N23" s="448">
        <f>[3]Gemüse!$BI7</f>
        <v>8.6242450000000002</v>
      </c>
      <c r="O23" s="569">
        <f>[3]Gemüse!$H7</f>
        <v>6.5961040000000004</v>
      </c>
      <c r="P23" s="569">
        <f>[3]Gemüse!$BJ7</f>
        <v>7.9974590000000001</v>
      </c>
      <c r="Q23" s="448">
        <f>[3]Gemüse!$J7</f>
        <v>4.3817969999999997</v>
      </c>
      <c r="R23" s="448">
        <f>[3]Gemüse!$BL7</f>
        <v>2.871273</v>
      </c>
      <c r="S23" s="448"/>
      <c r="T23" s="569">
        <f>[3]Gemüse!$K7</f>
        <v>7.7856209999999999</v>
      </c>
      <c r="U23" s="569">
        <f>[3]Gemüse!$BM7</f>
        <v>4.9084199999999996</v>
      </c>
      <c r="V23" s="448">
        <f>[3]Gemüse!$L7</f>
        <v>0</v>
      </c>
      <c r="W23" s="448">
        <f>[3]Gemüse!$BN7</f>
        <v>6.0197669999999999</v>
      </c>
      <c r="X23" s="569">
        <f>[3]Gemüse!$M7</f>
        <v>2.733247</v>
      </c>
      <c r="Y23" s="569">
        <f>[3]Gemüse!$BO7</f>
        <v>1.7842249999999999</v>
      </c>
      <c r="Z23" s="448">
        <f>[3]Gemüse!$N7</f>
        <v>2.198712</v>
      </c>
      <c r="AA23" s="448">
        <f>[3]Gemüse!$BP7</f>
        <v>1.348325</v>
      </c>
      <c r="AB23" s="569">
        <f>[3]Gemüse!$R7</f>
        <v>0</v>
      </c>
      <c r="AC23" s="569">
        <f>[3]Gemüse!$BT7</f>
        <v>1.518465</v>
      </c>
      <c r="AD23" s="448">
        <f>[3]Gemüse!$U7</f>
        <v>38.390818000000003</v>
      </c>
      <c r="AE23" s="448">
        <f>[3]Gemüse!$BW7</f>
        <v>23.732583000000002</v>
      </c>
      <c r="AF23" s="569">
        <f>[3]Gemüse!$V7</f>
        <v>17.382121000000001</v>
      </c>
      <c r="AG23" s="569">
        <f>[3]Gemüse!$BX7</f>
        <v>7.4540119999999996</v>
      </c>
      <c r="AH23" s="448">
        <f>[3]Gemüse!$AX7</f>
        <v>18.309535</v>
      </c>
      <c r="AI23" s="448">
        <f>[3]Gemüse!$CZ7</f>
        <v>4.8023309999999997</v>
      </c>
      <c r="AJ23" s="569">
        <f>[3]Gemüse!$W7</f>
        <v>4.9412120000000002</v>
      </c>
      <c r="AK23" s="569">
        <f>[3]Gemüse!$BY7</f>
        <v>3.9600629999999999</v>
      </c>
      <c r="AL23" s="448"/>
      <c r="AM23" s="448">
        <f>[3]Gemüse!$X7</f>
        <v>5.6293920000000002</v>
      </c>
      <c r="AN23" s="448">
        <f>[3]Gemüse!$BZ7</f>
        <v>3.610258</v>
      </c>
      <c r="AO23" s="569">
        <f>[3]Gemüse!$Y7</f>
        <v>3.9577230000000001</v>
      </c>
      <c r="AP23" s="569">
        <f>[3]Gemüse!$CA7</f>
        <v>3.304459</v>
      </c>
      <c r="AQ23" s="448">
        <f>[3]Gemüse!$Z7</f>
        <v>6.3577839999999997</v>
      </c>
      <c r="AR23" s="448">
        <f>[3]Gemüse!$CB7</f>
        <v>2.9708000000000001</v>
      </c>
      <c r="AS23" s="569">
        <f>[3]Gemüse!$AF7</f>
        <v>0</v>
      </c>
      <c r="AT23" s="569">
        <f>[3]Gemüse!$CH7</f>
        <v>0.94352999999999998</v>
      </c>
      <c r="AU23" s="448">
        <f>[3]Gemüse!$AB7</f>
        <v>4.9166829999999999</v>
      </c>
      <c r="AV23" s="448">
        <f>[3]Gemüse!$CD7</f>
        <v>1.769182</v>
      </c>
      <c r="AW23" s="569">
        <f>[3]Gemüse!$AC7</f>
        <v>4.8975340000000003</v>
      </c>
      <c r="AX23" s="569">
        <f>[3]Gemüse!$CE7</f>
        <v>1.7780400000000001</v>
      </c>
      <c r="AY23" s="448">
        <f>[3]Gemüse!$AD7</f>
        <v>6.1575480000000002</v>
      </c>
      <c r="AZ23" s="448">
        <f>[3]Gemüse!$CF7</f>
        <v>3.2351760000000001</v>
      </c>
      <c r="BA23" s="448"/>
      <c r="BB23" s="569">
        <f>[3]Gemüse!$AE7</f>
        <v>3.2465190000000002</v>
      </c>
      <c r="BC23" s="569">
        <f>[3]Gemüse!$CG7</f>
        <v>2.004562</v>
      </c>
      <c r="BD23" s="448">
        <f>[3]Gemüse!$AG7</f>
        <v>5.3060859999999996</v>
      </c>
      <c r="BE23" s="448">
        <f>[3]Gemüse!$CI7</f>
        <v>2.829653</v>
      </c>
      <c r="BF23" s="569">
        <f>[3]Gemüse!$AH7</f>
        <v>2.995384</v>
      </c>
      <c r="BG23" s="569">
        <f>[3]Gemüse!$CJ7</f>
        <v>1.5973649999999999</v>
      </c>
      <c r="BH23" s="448">
        <f>[3]Gemüse!$AI7</f>
        <v>7.717441</v>
      </c>
      <c r="BI23" s="448">
        <f>[3]Gemüse!$CK7</f>
        <v>5.1298279999999998</v>
      </c>
      <c r="BJ23" s="448"/>
      <c r="BK23" s="569">
        <f>[3]Gemüse!$AK7</f>
        <v>3.1772499999999999</v>
      </c>
      <c r="BL23" s="569">
        <f>[3]Gemüse!$CM7</f>
        <v>0.90229400000000004</v>
      </c>
      <c r="BM23" s="448">
        <f>[3]Gemüse!$AL7</f>
        <v>16.054213000000001</v>
      </c>
      <c r="BN23" s="448">
        <f>[3]Gemüse!$CN7</f>
        <v>5.3865499999999997</v>
      </c>
      <c r="BO23" s="569">
        <f>[3]Gemüse!$AM7</f>
        <v>7.222486</v>
      </c>
      <c r="BP23" s="569">
        <f>[3]Gemüse!$CO7</f>
        <v>3.4933070000000002</v>
      </c>
      <c r="BQ23" s="448">
        <f>[3]Gemüse!$AH7</f>
        <v>2.995384</v>
      </c>
      <c r="BR23" s="448">
        <f>[3]Gemüse!$CJ7</f>
        <v>1.5973649999999999</v>
      </c>
      <c r="BS23" s="569">
        <f>[3]Gemüse!$AN7</f>
        <v>4.9446839999999996</v>
      </c>
      <c r="BT23" s="569">
        <f>[3]Gemüse!$CP7</f>
        <v>2.718702</v>
      </c>
      <c r="BU23" s="448"/>
      <c r="BV23" s="448">
        <f>[3]Gemüse!$AO7</f>
        <v>5.0318949999999996</v>
      </c>
      <c r="BW23" s="448">
        <f>[3]Gemüse!$CQ7</f>
        <v>2.4252129999999998</v>
      </c>
      <c r="BX23" s="569">
        <f>[3]Gemüse!$AW7</f>
        <v>7.3198569999999998</v>
      </c>
      <c r="BY23" s="569">
        <f>[3]Gemüse!$CY7</f>
        <v>4.8720829999999999</v>
      </c>
      <c r="BZ23" s="448">
        <f>[3]Gemüse!$AP7</f>
        <v>0</v>
      </c>
      <c r="CA23" s="448">
        <f>[3]Gemüse!$CR7</f>
        <v>8.7452240000000003</v>
      </c>
      <c r="CB23" s="569">
        <f>[3]Gemüse!$AQ7</f>
        <v>5.5096990000000003</v>
      </c>
      <c r="CC23" s="569">
        <f>[3]Gemüse!$CS7</f>
        <v>3.468213</v>
      </c>
      <c r="CD23" s="448">
        <f>[3]Gemüse!$AS7</f>
        <v>0</v>
      </c>
      <c r="CE23" s="448">
        <f>[3]Gemüse!$CU7</f>
        <v>0</v>
      </c>
      <c r="CF23" s="569">
        <f>[3]Gemüse!$AT7</f>
        <v>21.909482000000001</v>
      </c>
      <c r="CG23" s="569">
        <f>[3]Gemüse!$CV7</f>
        <v>10.727565</v>
      </c>
      <c r="CH23" s="448">
        <f>[3]Gemüse!$AU7</f>
        <v>26.017074999999998</v>
      </c>
      <c r="CI23" s="448">
        <f>[3]Gemüse!$CW7</f>
        <v>9.7638630000000006</v>
      </c>
      <c r="CJ23" s="448"/>
      <c r="CK23" s="569">
        <f>[3]Gemüse!$AV7</f>
        <v>9.9993730000000003</v>
      </c>
      <c r="CL23" s="569">
        <f>[3]Gemüse!$CX7</f>
        <v>4.9408770000000004</v>
      </c>
      <c r="CM23" s="448"/>
      <c r="CN23" s="448">
        <f>[3]Gemüse!$AY7</f>
        <v>15.921754</v>
      </c>
      <c r="CO23" s="448">
        <f>[3]Gemüse!$DA7</f>
        <v>9.8141979999999993</v>
      </c>
      <c r="CP23" s="448"/>
      <c r="CQ23" s="569">
        <f>[3]Gemüse!$AZ7</f>
        <v>15.331465</v>
      </c>
      <c r="CR23" s="569">
        <f>[3]Gemüse!$DB7</f>
        <v>9.6972020000000008</v>
      </c>
      <c r="CS23" s="448">
        <f>[3]Gemüse!$BB7</f>
        <v>17.426535999999999</v>
      </c>
      <c r="CT23" s="448">
        <f>[3]Gemüse!$DD7</f>
        <v>9.580603</v>
      </c>
      <c r="CU23" s="569">
        <f>[3]Gemüse!$BC7</f>
        <v>6.4</v>
      </c>
      <c r="CV23" s="569">
        <f>[3]Gemüse!$DE7</f>
        <v>6.2765709999999997</v>
      </c>
      <c r="CW23" s="448">
        <f>[3]Gemüse!$AJ7</f>
        <v>5.1134019999999998</v>
      </c>
      <c r="CX23" s="448">
        <f>[3]Gemüse!$CL7</f>
        <v>4.0238269999999998</v>
      </c>
      <c r="CY23" s="570" t="str">
        <f>LEFT(CZ23,1)</f>
        <v>4</v>
      </c>
      <c r="CZ23" s="450" t="str">
        <f>[3]Gemüse!$DI7</f>
        <v>4 W 05-08/24</v>
      </c>
      <c r="DA23" s="573">
        <f>[3]Gemüse!EC7</f>
        <v>5521.3900999999996</v>
      </c>
      <c r="DB23" s="573">
        <f>[3]Gemüse!EX7</f>
        <v>22641.6077</v>
      </c>
      <c r="DC23" s="573"/>
      <c r="DD23" s="575">
        <f>[3]Gemüse!DY7</f>
        <v>396.63630000000001</v>
      </c>
      <c r="DE23" s="575">
        <f>[3]Gemüse!ET7</f>
        <v>1409.3936999999999</v>
      </c>
      <c r="DF23" s="573">
        <f>[3]Gemüse!DL7</f>
        <v>443.10919999999999</v>
      </c>
      <c r="DG23" s="573">
        <f>[3]Gemüse!EG7</f>
        <v>1446.2402999999999</v>
      </c>
      <c r="DH23" s="575">
        <f>[3]Gemüse!DN7</f>
        <v>186.59729999999999</v>
      </c>
      <c r="DI23" s="575">
        <f>[3]Gemüse!EI7</f>
        <v>748.89730000000009</v>
      </c>
      <c r="DJ23" s="573">
        <f>[3]Gemüse!EY7</f>
        <v>301.26559999999995</v>
      </c>
      <c r="DK23" s="573">
        <f>[3]Gemüse!EZ7</f>
        <v>791.99530000000004</v>
      </c>
      <c r="DL23" s="575">
        <f>[3]Gemüse!FA7</f>
        <v>285.26069999999999</v>
      </c>
      <c r="DM23" s="575">
        <f>[3]Gemüse!FB7</f>
        <v>1119.1218999999999</v>
      </c>
      <c r="DN23" s="573"/>
      <c r="DO23" s="573">
        <f>[3]Gemüse!DR7</f>
        <v>153.33429999999998</v>
      </c>
      <c r="DP23" s="573">
        <f>[3]Gemüse!EM7</f>
        <v>613.99080000000004</v>
      </c>
      <c r="DQ23" s="575">
        <f>[3]Gemüse!DK7</f>
        <v>150.6772</v>
      </c>
      <c r="DR23" s="575">
        <f>[3]Gemüse!EF7</f>
        <v>658.65790000000004</v>
      </c>
      <c r="DS23" s="573">
        <f>[3]Gemüse!DV7</f>
        <v>30.003299999999999</v>
      </c>
      <c r="DT23" s="573">
        <f>[3]Gemüse!EQ7</f>
        <v>515.25260000000003</v>
      </c>
      <c r="DU23" s="575">
        <f>[3]Gemüse!DX7</f>
        <v>59.645699999999998</v>
      </c>
      <c r="DV23" s="575">
        <f>[3]Gemüse!ES7</f>
        <v>166.97529999999998</v>
      </c>
      <c r="DW23" s="573"/>
      <c r="DX23" s="573">
        <f>[3]Gemüse!DJ7</f>
        <v>138.69550000000001</v>
      </c>
      <c r="DY23" s="573">
        <f>[3]Gemüse!EE7</f>
        <v>708.06449999999995</v>
      </c>
      <c r="DZ23" s="575">
        <f>[3]Gemüse!DP7</f>
        <v>209.99279999999999</v>
      </c>
      <c r="EA23" s="575">
        <f>[3]Gemüse!EK7</f>
        <v>891.24149999999997</v>
      </c>
      <c r="EB23" s="573">
        <f>[3]Gemüse!$DU7</f>
        <v>38.4377</v>
      </c>
      <c r="EC23" s="573">
        <f>[3]Gemüse!EP7</f>
        <v>173.11099999999999</v>
      </c>
      <c r="ED23" s="575">
        <f>[3]Gemüse!DW7</f>
        <v>28.926400000000001</v>
      </c>
      <c r="EE23" s="575">
        <f>[3]Gemüse!ER7</f>
        <v>292.7045</v>
      </c>
      <c r="EF23" s="573"/>
      <c r="EG23" s="573">
        <f>[3]Gemüse!$DM7</f>
        <v>828.94830000000002</v>
      </c>
      <c r="EH23" s="573">
        <f>[3]Gemüse!EH7</f>
        <v>2910.3204999999998</v>
      </c>
      <c r="EI23" s="575">
        <f>[3]Gemüse!EB7</f>
        <v>68.545000000000002</v>
      </c>
      <c r="EJ23" s="575">
        <f>[3]Gemüse!EW7</f>
        <v>155.06100000000001</v>
      </c>
      <c r="EK23" s="573">
        <f>[3]Gemüse!EA7</f>
        <v>185.364</v>
      </c>
      <c r="EL23" s="573">
        <f>[3]Gemüse!EV7</f>
        <v>220.5968</v>
      </c>
      <c r="EM23" s="573"/>
      <c r="EN23" s="575">
        <f>[3]Gemüse!DS7</f>
        <v>111.3094</v>
      </c>
      <c r="EO23" s="575">
        <f>[3]Gemüse!EN7</f>
        <v>664.92610000000002</v>
      </c>
      <c r="EP23" s="573">
        <f>[3]Gemüse!DT7</f>
        <v>95.020200000000003</v>
      </c>
      <c r="EQ23" s="573">
        <f>[3]Gemüse!EO7</f>
        <v>505.95779999999996</v>
      </c>
      <c r="ER23" s="575">
        <f>[3]Gemüse!$DZ7</f>
        <v>2.3509000000000002</v>
      </c>
      <c r="ES23" s="575">
        <f>[3]Gemüse!EU7</f>
        <v>71.040499999999994</v>
      </c>
      <c r="ET23" s="573">
        <f>[3]Gemüse!$DO7</f>
        <v>274.43920000000003</v>
      </c>
      <c r="EU23" s="573">
        <f>[3]Gemüse!EJ7</f>
        <v>1963.4864</v>
      </c>
      <c r="EV23" s="573"/>
      <c r="EW23" s="575">
        <f>[3]Gemüse!$DQ7</f>
        <v>34.482999999999997</v>
      </c>
      <c r="EX23" s="575">
        <f>[3]Gemüse!EL7</f>
        <v>256.6037</v>
      </c>
    </row>
    <row r="24" spans="1:155" s="261" customFormat="1" ht="12.75" customHeight="1" x14ac:dyDescent="0.2">
      <c r="A24" s="250"/>
      <c r="B24" s="218">
        <f>[3]Gemüse!A8</f>
        <v>45292</v>
      </c>
      <c r="C24" s="569">
        <f>[3]Gemüse!$B8</f>
        <v>4.4653119999999999</v>
      </c>
      <c r="D24" s="569">
        <f>[3]Gemüse!$BD8</f>
        <v>2.8245269999999998</v>
      </c>
      <c r="E24" s="448">
        <f>[3]Gemüse!$C8</f>
        <v>4.998043</v>
      </c>
      <c r="F24" s="448">
        <f>[3]Gemüse!$BE8</f>
        <v>3.2520579999999999</v>
      </c>
      <c r="G24" s="569">
        <f>[3]Gemüse!$D8</f>
        <v>1.3696109999999999</v>
      </c>
      <c r="H24" s="569">
        <f>[3]Gemüse!$BF8</f>
        <v>0.87164900000000001</v>
      </c>
      <c r="I24" s="448">
        <f>[3]Gemüse!$E8</f>
        <v>5.3439930000000002</v>
      </c>
      <c r="J24" s="448">
        <f>[3]Gemüse!$BG8</f>
        <v>3.5382530000000001</v>
      </c>
      <c r="K24" s="569">
        <f>[3]Gemüse!$F8</f>
        <v>0</v>
      </c>
      <c r="L24" s="569">
        <f>[3]Gemüse!$BH8</f>
        <v>6.3898789999999996</v>
      </c>
      <c r="M24" s="448">
        <f>[3]Gemüse!$G8</f>
        <v>9.7509949999999996</v>
      </c>
      <c r="N24" s="448">
        <f>[3]Gemüse!$BI8</f>
        <v>9.4222009999999994</v>
      </c>
      <c r="O24" s="569">
        <f>[3]Gemüse!$H8</f>
        <v>6.9818730000000002</v>
      </c>
      <c r="P24" s="569">
        <f>[3]Gemüse!$BJ8</f>
        <v>7.3831259999999999</v>
      </c>
      <c r="Q24" s="448">
        <f>[3]Gemüse!$J8</f>
        <v>4.7924769999999999</v>
      </c>
      <c r="R24" s="448">
        <f>[3]Gemüse!$BL8</f>
        <v>3.18466</v>
      </c>
      <c r="S24" s="448"/>
      <c r="T24" s="569">
        <f>[3]Gemüse!$K8</f>
        <v>7.7578399999999998</v>
      </c>
      <c r="U24" s="569">
        <f>[3]Gemüse!$BM8</f>
        <v>5.053401</v>
      </c>
      <c r="V24" s="448">
        <f>[3]Gemüse!$L8</f>
        <v>0</v>
      </c>
      <c r="W24" s="448">
        <f>[3]Gemüse!$BN8</f>
        <v>5.9462109999999999</v>
      </c>
      <c r="X24" s="569">
        <f>[3]Gemüse!$M8</f>
        <v>0</v>
      </c>
      <c r="Y24" s="569">
        <f>[3]Gemüse!$BO8</f>
        <v>1.754</v>
      </c>
      <c r="Z24" s="448">
        <f>[3]Gemüse!$N8</f>
        <v>2.2426759999999999</v>
      </c>
      <c r="AA24" s="448">
        <f>[3]Gemüse!$BP8</f>
        <v>1.308622</v>
      </c>
      <c r="AB24" s="569">
        <f>[3]Gemüse!$R8</f>
        <v>0</v>
      </c>
      <c r="AC24" s="569">
        <f>[3]Gemüse!$BT8</f>
        <v>1.5156769999999999</v>
      </c>
      <c r="AD24" s="448">
        <f>[3]Gemüse!$U8</f>
        <v>40.341785999999999</v>
      </c>
      <c r="AE24" s="448">
        <f>[3]Gemüse!$BW8</f>
        <v>25.529921999999999</v>
      </c>
      <c r="AF24" s="569">
        <f>[3]Gemüse!$V8</f>
        <v>17.357972</v>
      </c>
      <c r="AG24" s="569">
        <f>[3]Gemüse!$BX8</f>
        <v>7.9716810000000002</v>
      </c>
      <c r="AH24" s="448">
        <f>[3]Gemüse!$AX8</f>
        <v>15.028992000000001</v>
      </c>
      <c r="AI24" s="448">
        <f>[3]Gemüse!$CZ8</f>
        <v>5.394927</v>
      </c>
      <c r="AJ24" s="569">
        <f>[3]Gemüse!$W8</f>
        <v>4.8430879999999998</v>
      </c>
      <c r="AK24" s="569">
        <f>[3]Gemüse!$BY8</f>
        <v>3.7449300000000001</v>
      </c>
      <c r="AL24" s="448"/>
      <c r="AM24" s="448">
        <f>[3]Gemüse!$X8</f>
        <v>5.337294</v>
      </c>
      <c r="AN24" s="448">
        <f>[3]Gemüse!$BZ8</f>
        <v>4.0213190000000001</v>
      </c>
      <c r="AO24" s="569">
        <f>[3]Gemüse!$Y8</f>
        <v>4.5629999999999997</v>
      </c>
      <c r="AP24" s="569">
        <f>[3]Gemüse!$CA8</f>
        <v>3.3945150000000002</v>
      </c>
      <c r="AQ24" s="448">
        <f>[3]Gemüse!$Z8</f>
        <v>6.5722120000000004</v>
      </c>
      <c r="AR24" s="448">
        <f>[3]Gemüse!$CB8</f>
        <v>3.549493</v>
      </c>
      <c r="AS24" s="569">
        <f>[3]Gemüse!$AF8</f>
        <v>0</v>
      </c>
      <c r="AT24" s="569">
        <f>[3]Gemüse!$CH8</f>
        <v>0.93933299999999997</v>
      </c>
      <c r="AU24" s="448">
        <f>[3]Gemüse!$AB8</f>
        <v>5.2831929999999998</v>
      </c>
      <c r="AV24" s="448">
        <f>[3]Gemüse!$CD8</f>
        <v>1.7747120000000001</v>
      </c>
      <c r="AW24" s="569">
        <f>[3]Gemüse!$AC8</f>
        <v>5.1530769999999997</v>
      </c>
      <c r="AX24" s="569">
        <f>[3]Gemüse!$CE8</f>
        <v>1.7747120000000001</v>
      </c>
      <c r="AY24" s="448">
        <f>[3]Gemüse!$AD8</f>
        <v>6.2</v>
      </c>
      <c r="AZ24" s="448">
        <f>[3]Gemüse!$CF8</f>
        <v>3.0997840000000001</v>
      </c>
      <c r="BA24" s="448"/>
      <c r="BB24" s="569">
        <f>[3]Gemüse!$AE8</f>
        <v>3.428131</v>
      </c>
      <c r="BC24" s="569">
        <f>[3]Gemüse!$CG8</f>
        <v>2.1015000000000001</v>
      </c>
      <c r="BD24" s="448">
        <f>[3]Gemüse!$AG8</f>
        <v>5.3015150000000002</v>
      </c>
      <c r="BE24" s="448">
        <f>[3]Gemüse!$CI8</f>
        <v>3.0039220000000002</v>
      </c>
      <c r="BF24" s="569">
        <f>[3]Gemüse!$AH8</f>
        <v>0</v>
      </c>
      <c r="BG24" s="569">
        <f>[3]Gemüse!$CJ8</f>
        <v>1.599291</v>
      </c>
      <c r="BH24" s="448">
        <f>[3]Gemüse!$AI8</f>
        <v>8.0052260000000004</v>
      </c>
      <c r="BI24" s="448">
        <f>[3]Gemüse!$CK8</f>
        <v>3.3554840000000001</v>
      </c>
      <c r="BJ24" s="448"/>
      <c r="BK24" s="569">
        <f>[3]Gemüse!$AK8</f>
        <v>3.0149710000000001</v>
      </c>
      <c r="BL24" s="569">
        <f>[3]Gemüse!$CM8</f>
        <v>1.2192369999999999</v>
      </c>
      <c r="BM24" s="448">
        <f>[3]Gemüse!$AL8</f>
        <v>17.722505000000002</v>
      </c>
      <c r="BN24" s="448">
        <f>[3]Gemüse!$CN8</f>
        <v>5.3865499999999997</v>
      </c>
      <c r="BO24" s="569">
        <f>[3]Gemüse!$AM8</f>
        <v>7.4999989999999999</v>
      </c>
      <c r="BP24" s="569">
        <f>[3]Gemüse!$CO8</f>
        <v>3.763204</v>
      </c>
      <c r="BQ24" s="448">
        <f>[3]Gemüse!$AH8</f>
        <v>0</v>
      </c>
      <c r="BR24" s="448">
        <f>[3]Gemüse!$CJ8</f>
        <v>1.599291</v>
      </c>
      <c r="BS24" s="569">
        <f>[3]Gemüse!$AN8</f>
        <v>4.8171569999999999</v>
      </c>
      <c r="BT24" s="569">
        <f>[3]Gemüse!$CP8</f>
        <v>2.6570279999999999</v>
      </c>
      <c r="BU24" s="448"/>
      <c r="BV24" s="448">
        <f>[3]Gemüse!$AO8</f>
        <v>4.942615</v>
      </c>
      <c r="BW24" s="448">
        <f>[3]Gemüse!$CQ8</f>
        <v>2.900369</v>
      </c>
      <c r="BX24" s="569">
        <f>[3]Gemüse!$AW8</f>
        <v>7.1466640000000003</v>
      </c>
      <c r="BY24" s="569">
        <f>[3]Gemüse!$CY8</f>
        <v>5.4308069999999997</v>
      </c>
      <c r="BZ24" s="448">
        <f>[3]Gemüse!$AP8</f>
        <v>0</v>
      </c>
      <c r="CA24" s="448">
        <f>[3]Gemüse!$CR8</f>
        <v>0</v>
      </c>
      <c r="CB24" s="569">
        <f>[3]Gemüse!$AQ8</f>
        <v>5.8194730000000003</v>
      </c>
      <c r="CC24" s="569">
        <f>[3]Gemüse!$CS8</f>
        <v>3.8366799999999999</v>
      </c>
      <c r="CD24" s="448">
        <f>[3]Gemüse!$AS8</f>
        <v>0</v>
      </c>
      <c r="CE24" s="448">
        <f>[3]Gemüse!$CU8</f>
        <v>0</v>
      </c>
      <c r="CF24" s="569">
        <f>[3]Gemüse!$AT8</f>
        <v>0</v>
      </c>
      <c r="CG24" s="569">
        <f>[3]Gemüse!$CV8</f>
        <v>0</v>
      </c>
      <c r="CH24" s="448">
        <f>[3]Gemüse!$AU8</f>
        <v>0</v>
      </c>
      <c r="CI24" s="448">
        <f>[3]Gemüse!$CW8</f>
        <v>0</v>
      </c>
      <c r="CJ24" s="448"/>
      <c r="CK24" s="569">
        <f>[3]Gemüse!$AV8</f>
        <v>9.892023</v>
      </c>
      <c r="CL24" s="569">
        <f>[3]Gemüse!$CX8</f>
        <v>4.9732079999999996</v>
      </c>
      <c r="CM24" s="448"/>
      <c r="CN24" s="448">
        <f>[3]Gemüse!$AY8</f>
        <v>15.919079</v>
      </c>
      <c r="CO24" s="448">
        <f>[3]Gemüse!$DA8</f>
        <v>9.7627729999999993</v>
      </c>
      <c r="CP24" s="448"/>
      <c r="CQ24" s="569">
        <f>[3]Gemüse!$AZ8</f>
        <v>15.331466000000001</v>
      </c>
      <c r="CR24" s="569">
        <f>[3]Gemüse!$DB8</f>
        <v>9.6993130000000001</v>
      </c>
      <c r="CS24" s="448">
        <f>[3]Gemüse!$BB8</f>
        <v>17.428498999999999</v>
      </c>
      <c r="CT24" s="448">
        <f>[3]Gemüse!$DD8</f>
        <v>9.6566320000000001</v>
      </c>
      <c r="CU24" s="569">
        <f>[3]Gemüse!$BC8</f>
        <v>6.4</v>
      </c>
      <c r="CV24" s="569">
        <f>[3]Gemüse!$DE8</f>
        <v>6.2838510000000003</v>
      </c>
      <c r="CW24" s="448">
        <f>[3]Gemüse!$AJ8</f>
        <v>5.1136660000000003</v>
      </c>
      <c r="CX24" s="448">
        <f>[3]Gemüse!$CL8</f>
        <v>3.9499430000000002</v>
      </c>
      <c r="CY24" s="570" t="str">
        <f t="shared" ref="CY24:CY38" si="30">LEFT(CZ24,1)</f>
        <v>4</v>
      </c>
      <c r="CZ24" s="450" t="str">
        <f>[3]Gemüse!$DI8</f>
        <v>4 W 01-04/24</v>
      </c>
      <c r="DA24" s="573">
        <f>[3]Gemüse!EC8</f>
        <v>5535.4192000000003</v>
      </c>
      <c r="DB24" s="573">
        <f>[3]Gemüse!EX8</f>
        <v>22744.057499999999</v>
      </c>
      <c r="DC24" s="573"/>
      <c r="DD24" s="575">
        <f>[3]Gemüse!DY8</f>
        <v>346.3073</v>
      </c>
      <c r="DE24" s="575">
        <f>[3]Gemüse!ET8</f>
        <v>1400.3779999999999</v>
      </c>
      <c r="DF24" s="573">
        <f>[3]Gemüse!DL8</f>
        <v>438.82799999999997</v>
      </c>
      <c r="DG24" s="573">
        <f>[3]Gemüse!EG8</f>
        <v>1500.3446999999999</v>
      </c>
      <c r="DH24" s="575">
        <f>[3]Gemüse!DN8</f>
        <v>147.46510000000001</v>
      </c>
      <c r="DI24" s="575">
        <f>[3]Gemüse!EI8</f>
        <v>700.8519</v>
      </c>
      <c r="DJ24" s="573">
        <f>[3]Gemüse!EY8</f>
        <v>297.04570000000001</v>
      </c>
      <c r="DK24" s="573">
        <f>[3]Gemüse!EZ8</f>
        <v>823.69769999999994</v>
      </c>
      <c r="DL24" s="575">
        <f>[3]Gemüse!FA8</f>
        <v>337.01209999999998</v>
      </c>
      <c r="DM24" s="575">
        <f>[3]Gemüse!FB8</f>
        <v>1025.7174</v>
      </c>
      <c r="DN24" s="573"/>
      <c r="DO24" s="573">
        <f>[3]Gemüse!DR8</f>
        <v>136.55240000000001</v>
      </c>
      <c r="DP24" s="573">
        <f>[3]Gemüse!EM8</f>
        <v>565.74440000000004</v>
      </c>
      <c r="DQ24" s="575">
        <f>[3]Gemüse!DK8</f>
        <v>123.7637</v>
      </c>
      <c r="DR24" s="575">
        <f>[3]Gemüse!EF8</f>
        <v>638.12</v>
      </c>
      <c r="DS24" s="573">
        <f>[3]Gemüse!DV8</f>
        <v>26.831499999999998</v>
      </c>
      <c r="DT24" s="573">
        <f>[3]Gemüse!EQ8</f>
        <v>464.40940000000001</v>
      </c>
      <c r="DU24" s="575">
        <f>[3]Gemüse!DX8</f>
        <v>57.902999999999999</v>
      </c>
      <c r="DV24" s="575">
        <f>[3]Gemüse!ES8</f>
        <v>168.77020000000002</v>
      </c>
      <c r="DW24" s="573"/>
      <c r="DX24" s="573">
        <f>[3]Gemüse!DJ8</f>
        <v>171.9974</v>
      </c>
      <c r="DY24" s="573">
        <f>[3]Gemüse!EE8</f>
        <v>614.94869999999992</v>
      </c>
      <c r="DZ24" s="575">
        <f>[3]Gemüse!DP8</f>
        <v>244.74350000000001</v>
      </c>
      <c r="EA24" s="575">
        <f>[3]Gemüse!EK8</f>
        <v>835.90909999999997</v>
      </c>
      <c r="EB24" s="573">
        <f>[3]Gemüse!$DU8</f>
        <v>41.685300000000005</v>
      </c>
      <c r="EC24" s="573">
        <f>[3]Gemüse!EP8</f>
        <v>201.65899999999999</v>
      </c>
      <c r="ED24" s="575">
        <f>[3]Gemüse!DW8</f>
        <v>30.8232</v>
      </c>
      <c r="EE24" s="575">
        <f>[3]Gemüse!ER8</f>
        <v>292.98720000000003</v>
      </c>
      <c r="EF24" s="573"/>
      <c r="EG24" s="573">
        <f>[3]Gemüse!$DM8</f>
        <v>896.61209999999994</v>
      </c>
      <c r="EH24" s="573">
        <f>[3]Gemüse!EH8</f>
        <v>2933.4907000000003</v>
      </c>
      <c r="EI24" s="575">
        <f>[3]Gemüse!EB8</f>
        <v>68.923000000000002</v>
      </c>
      <c r="EJ24" s="575">
        <f>[3]Gemüse!EW8</f>
        <v>197.65899999999999</v>
      </c>
      <c r="EK24" s="573">
        <f>[3]Gemüse!EA8</f>
        <v>172.41050000000001</v>
      </c>
      <c r="EL24" s="573">
        <f>[3]Gemüse!EV8</f>
        <v>226.11170000000001</v>
      </c>
      <c r="EM24" s="573"/>
      <c r="EN24" s="575">
        <f>[3]Gemüse!DS8</f>
        <v>149.67020000000002</v>
      </c>
      <c r="EO24" s="575">
        <f>[3]Gemüse!EN8</f>
        <v>578.23919999999998</v>
      </c>
      <c r="EP24" s="573">
        <f>[3]Gemüse!DT8</f>
        <v>111.2761</v>
      </c>
      <c r="EQ24" s="573">
        <f>[3]Gemüse!EO8</f>
        <v>551.95630000000006</v>
      </c>
      <c r="ER24" s="575">
        <f>[3]Gemüse!$DZ8</f>
        <v>2.0249999999999999</v>
      </c>
      <c r="ES24" s="575">
        <f>[3]Gemüse!EU8</f>
        <v>61.302199999999999</v>
      </c>
      <c r="ET24" s="573">
        <f>[3]Gemüse!$DO8</f>
        <v>245.2115</v>
      </c>
      <c r="EU24" s="573">
        <f>[3]Gemüse!EJ8</f>
        <v>2004.451</v>
      </c>
      <c r="EV24" s="573"/>
      <c r="EW24" s="575">
        <f>[3]Gemüse!$DQ8</f>
        <v>37.113</v>
      </c>
      <c r="EX24" s="575">
        <f>[3]Gemüse!EL8</f>
        <v>248.16679999999999</v>
      </c>
    </row>
    <row r="25" spans="1:155" s="261" customFormat="1" ht="12.75" customHeight="1" x14ac:dyDescent="0.2">
      <c r="A25" s="250"/>
      <c r="B25" s="218">
        <f>[3]Gemüse!A9</f>
        <v>45261</v>
      </c>
      <c r="C25" s="569">
        <f>[3]Gemüse!$B9</f>
        <v>4.4401859999999997</v>
      </c>
      <c r="D25" s="569">
        <f>[3]Gemüse!$BD9</f>
        <v>2.4376099999999998</v>
      </c>
      <c r="E25" s="448">
        <f>[3]Gemüse!$C9</f>
        <v>5.1680020000000004</v>
      </c>
      <c r="F25" s="448">
        <f>[3]Gemüse!$BE9</f>
        <v>3.1589510000000001</v>
      </c>
      <c r="G25" s="569">
        <f>[3]Gemüse!$D9</f>
        <v>1.525315</v>
      </c>
      <c r="H25" s="569">
        <f>[3]Gemüse!$BF9</f>
        <v>0.97634200000000004</v>
      </c>
      <c r="I25" s="448">
        <f>[3]Gemüse!$E9</f>
        <v>5.549366</v>
      </c>
      <c r="J25" s="448">
        <f>[3]Gemüse!$BG9</f>
        <v>3.3187869999999999</v>
      </c>
      <c r="K25" s="569">
        <f>[3]Gemüse!$F9</f>
        <v>0</v>
      </c>
      <c r="L25" s="569">
        <f>[3]Gemüse!$BH9</f>
        <v>6.7175120000000001</v>
      </c>
      <c r="M25" s="448">
        <f>[3]Gemüse!$G9</f>
        <v>15.05621</v>
      </c>
      <c r="N25" s="448">
        <f>[3]Gemüse!$BI9</f>
        <v>7.7580840000000002</v>
      </c>
      <c r="O25" s="569">
        <f>[3]Gemüse!$H9</f>
        <v>6.6608739999999997</v>
      </c>
      <c r="P25" s="569">
        <f>[3]Gemüse!$BJ9</f>
        <v>8.9675849999999997</v>
      </c>
      <c r="Q25" s="448">
        <f>[3]Gemüse!$J9</f>
        <v>4.6863239999999999</v>
      </c>
      <c r="R25" s="448">
        <f>[3]Gemüse!$BL9</f>
        <v>2.2956379999999998</v>
      </c>
      <c r="S25" s="448"/>
      <c r="T25" s="569">
        <f>[3]Gemüse!$K9</f>
        <v>7.5157410000000002</v>
      </c>
      <c r="U25" s="569">
        <f>[3]Gemüse!$BM9</f>
        <v>4.895562</v>
      </c>
      <c r="V25" s="448">
        <f>[3]Gemüse!$L9</f>
        <v>8.4179560000000002</v>
      </c>
      <c r="W25" s="448">
        <f>[3]Gemüse!$BN9</f>
        <v>5.7732869999999998</v>
      </c>
      <c r="X25" s="569">
        <f>[3]Gemüse!$M9</f>
        <v>0</v>
      </c>
      <c r="Y25" s="569">
        <f>[3]Gemüse!$BO9</f>
        <v>1.787598</v>
      </c>
      <c r="Z25" s="448">
        <f>[3]Gemüse!$N9</f>
        <v>2.0691489999999999</v>
      </c>
      <c r="AA25" s="448">
        <f>[3]Gemüse!$BP9</f>
        <v>1.286786</v>
      </c>
      <c r="AB25" s="569">
        <f>[3]Gemüse!$R9</f>
        <v>0</v>
      </c>
      <c r="AC25" s="569">
        <f>[3]Gemüse!$BT9</f>
        <v>1.5833569999999999</v>
      </c>
      <c r="AD25" s="448">
        <f>[3]Gemüse!$U9</f>
        <v>42.625664</v>
      </c>
      <c r="AE25" s="448">
        <f>[3]Gemüse!$BW9</f>
        <v>23.314643</v>
      </c>
      <c r="AF25" s="569">
        <f>[3]Gemüse!$V9</f>
        <v>19.241880999999999</v>
      </c>
      <c r="AG25" s="569">
        <f>[3]Gemüse!$BX9</f>
        <v>8.6875870000000006</v>
      </c>
      <c r="AH25" s="448">
        <f>[3]Gemüse!$AX9</f>
        <v>15.338621</v>
      </c>
      <c r="AI25" s="448">
        <f>[3]Gemüse!$CZ9</f>
        <v>7.6755339999999999</v>
      </c>
      <c r="AJ25" s="569">
        <f>[3]Gemüse!$W9</f>
        <v>4.0433260000000004</v>
      </c>
      <c r="AK25" s="569">
        <f>[3]Gemüse!$BY9</f>
        <v>3.9405000000000001</v>
      </c>
      <c r="AL25" s="448"/>
      <c r="AM25" s="448">
        <f>[3]Gemüse!$X9</f>
        <v>6.5175660000000004</v>
      </c>
      <c r="AN25" s="448">
        <f>[3]Gemüse!$BZ9</f>
        <v>3.928636</v>
      </c>
      <c r="AO25" s="569">
        <f>[3]Gemüse!$Y9</f>
        <v>6.8704219999999996</v>
      </c>
      <c r="AP25" s="569">
        <f>[3]Gemüse!$CA9</f>
        <v>3.8333870000000001</v>
      </c>
      <c r="AQ25" s="448">
        <f>[3]Gemüse!$Z9</f>
        <v>6.6</v>
      </c>
      <c r="AR25" s="448">
        <f>[3]Gemüse!$CB9</f>
        <v>3.7517999999999998</v>
      </c>
      <c r="AS25" s="569">
        <f>[3]Gemüse!$AF9</f>
        <v>0</v>
      </c>
      <c r="AT25" s="569">
        <f>[3]Gemüse!$CH9</f>
        <v>1.3252250000000001</v>
      </c>
      <c r="AU25" s="448">
        <f>[3]Gemüse!$AB9</f>
        <v>5.7455699999999998</v>
      </c>
      <c r="AV25" s="448">
        <f>[3]Gemüse!$CD9</f>
        <v>1.865693</v>
      </c>
      <c r="AW25" s="569">
        <f>[3]Gemüse!$AC9</f>
        <v>5.5705689999999999</v>
      </c>
      <c r="AX25" s="569">
        <f>[3]Gemüse!$CE9</f>
        <v>1.865693</v>
      </c>
      <c r="AY25" s="448">
        <f>[3]Gemüse!$AD9</f>
        <v>6.2</v>
      </c>
      <c r="AZ25" s="448">
        <f>[3]Gemüse!$CF9</f>
        <v>3.1160890000000001</v>
      </c>
      <c r="BA25" s="448"/>
      <c r="BB25" s="569">
        <f>[3]Gemüse!$AE9</f>
        <v>3.67299</v>
      </c>
      <c r="BC25" s="569">
        <f>[3]Gemüse!$CG9</f>
        <v>1.927206</v>
      </c>
      <c r="BD25" s="448">
        <f>[3]Gemüse!$AG9</f>
        <v>5.246391</v>
      </c>
      <c r="BE25" s="448">
        <f>[3]Gemüse!$CI9</f>
        <v>3.6150820000000001</v>
      </c>
      <c r="BF25" s="569">
        <f>[3]Gemüse!$AH9</f>
        <v>0</v>
      </c>
      <c r="BG25" s="569">
        <f>[3]Gemüse!$CJ9</f>
        <v>1.5193399999999999</v>
      </c>
      <c r="BH25" s="448">
        <f>[3]Gemüse!$AI9</f>
        <v>4.8890399999999996</v>
      </c>
      <c r="BI25" s="448">
        <f>[3]Gemüse!$CK9</f>
        <v>4.0691050000000004</v>
      </c>
      <c r="BJ25" s="448"/>
      <c r="BK25" s="569">
        <f>[3]Gemüse!$AK9</f>
        <v>0</v>
      </c>
      <c r="BL25" s="569">
        <f>[3]Gemüse!$CM9</f>
        <v>1.5396510000000001</v>
      </c>
      <c r="BM25" s="448">
        <f>[3]Gemüse!$AL9</f>
        <v>18.213512999999999</v>
      </c>
      <c r="BN25" s="448">
        <f>[3]Gemüse!$CN9</f>
        <v>5.327426</v>
      </c>
      <c r="BO25" s="569">
        <f>[3]Gemüse!$AM9</f>
        <v>7.5890630000000003</v>
      </c>
      <c r="BP25" s="569">
        <f>[3]Gemüse!$CO9</f>
        <v>3.6882649999999999</v>
      </c>
      <c r="BQ25" s="448">
        <f>[3]Gemüse!$AH9</f>
        <v>0</v>
      </c>
      <c r="BR25" s="448">
        <f>[3]Gemüse!$CJ9</f>
        <v>1.5193399999999999</v>
      </c>
      <c r="BS25" s="569">
        <f>[3]Gemüse!$AN9</f>
        <v>4.8</v>
      </c>
      <c r="BT25" s="569">
        <f>[3]Gemüse!$CP9</f>
        <v>2.464121</v>
      </c>
      <c r="BU25" s="448"/>
      <c r="BV25" s="448">
        <f>[3]Gemüse!$AO9</f>
        <v>5.3441190000000001</v>
      </c>
      <c r="BW25" s="448">
        <f>[3]Gemüse!$CQ9</f>
        <v>2.9032049999999998</v>
      </c>
      <c r="BX25" s="569">
        <f>[3]Gemüse!$AW9</f>
        <v>8.8119669999999992</v>
      </c>
      <c r="BY25" s="569">
        <f>[3]Gemüse!$CY9</f>
        <v>6.890161</v>
      </c>
      <c r="BZ25" s="448">
        <f>[3]Gemüse!$AP9</f>
        <v>0</v>
      </c>
      <c r="CA25" s="448">
        <f>[3]Gemüse!$CR9</f>
        <v>0</v>
      </c>
      <c r="CB25" s="569">
        <f>[3]Gemüse!$AQ9</f>
        <v>7.2967149999999998</v>
      </c>
      <c r="CC25" s="569">
        <f>[3]Gemüse!$CS9</f>
        <v>4.4437300000000004</v>
      </c>
      <c r="CD25" s="448">
        <f>[3]Gemüse!$AS9</f>
        <v>0</v>
      </c>
      <c r="CE25" s="448">
        <f>[3]Gemüse!$CU9</f>
        <v>0</v>
      </c>
      <c r="CF25" s="569">
        <f>[3]Gemüse!$AT9</f>
        <v>0</v>
      </c>
      <c r="CG25" s="569">
        <f>[3]Gemüse!$CV9</f>
        <v>0</v>
      </c>
      <c r="CH25" s="448">
        <f>[3]Gemüse!$AU9</f>
        <v>0</v>
      </c>
      <c r="CI25" s="448">
        <f>[3]Gemüse!$CW9</f>
        <v>0</v>
      </c>
      <c r="CJ25" s="448"/>
      <c r="CK25" s="569">
        <f>[3]Gemüse!$AV9</f>
        <v>9.9256550000000008</v>
      </c>
      <c r="CL25" s="569">
        <f>[3]Gemüse!$CX9</f>
        <v>6.2712440000000003</v>
      </c>
      <c r="CM25" s="448"/>
      <c r="CN25" s="448">
        <f>[3]Gemüse!$AY9</f>
        <v>15.125033</v>
      </c>
      <c r="CO25" s="448">
        <f>[3]Gemüse!$DA9</f>
        <v>9.7232099999999999</v>
      </c>
      <c r="CP25" s="448"/>
      <c r="CQ25" s="569">
        <f>[3]Gemüse!$AZ9</f>
        <v>15.331466000000001</v>
      </c>
      <c r="CR25" s="569">
        <f>[3]Gemüse!$DB9</f>
        <v>9.6932039999999997</v>
      </c>
      <c r="CS25" s="448">
        <f>[3]Gemüse!$BB9</f>
        <v>17.428498999999999</v>
      </c>
      <c r="CT25" s="448">
        <f>[3]Gemüse!$DD9</f>
        <v>9.6637339999999998</v>
      </c>
      <c r="CU25" s="569">
        <f>[3]Gemüse!$BC9</f>
        <v>6.4</v>
      </c>
      <c r="CV25" s="569">
        <f>[3]Gemüse!$DE9</f>
        <v>6.2774369999999999</v>
      </c>
      <c r="CW25" s="448">
        <f>[3]Gemüse!$AJ9</f>
        <v>5.1136660000000003</v>
      </c>
      <c r="CX25" s="448">
        <f>[3]Gemüse!$CL9</f>
        <v>3.9065880000000002</v>
      </c>
      <c r="CY25" s="570" t="str">
        <f t="shared" si="30"/>
        <v>5</v>
      </c>
      <c r="CZ25" s="450" t="str">
        <f>[3]Gemüse!$DI9</f>
        <v>5 W 48-52/23</v>
      </c>
      <c r="DA25" s="573">
        <f>[3]Gemüse!EC9</f>
        <v>6503.5455000000002</v>
      </c>
      <c r="DB25" s="573">
        <f>[3]Gemüse!EX9</f>
        <v>26466.173699999999</v>
      </c>
      <c r="DC25" s="573"/>
      <c r="DD25" s="575">
        <f>[3]Gemüse!DY9</f>
        <v>427.10480000000001</v>
      </c>
      <c r="DE25" s="575">
        <f>[3]Gemüse!ET9</f>
        <v>1513.4216000000001</v>
      </c>
      <c r="DF25" s="573">
        <f>[3]Gemüse!DL9</f>
        <v>519.85289999999998</v>
      </c>
      <c r="DG25" s="573">
        <f>[3]Gemüse!EG9</f>
        <v>1641.8244999999999</v>
      </c>
      <c r="DH25" s="575">
        <f>[3]Gemüse!DN9</f>
        <v>227.11600000000001</v>
      </c>
      <c r="DI25" s="575">
        <f>[3]Gemüse!EI9</f>
        <v>815.4688000000001</v>
      </c>
      <c r="DJ25" s="573">
        <f>[3]Gemüse!EY9</f>
        <v>339.18359999999996</v>
      </c>
      <c r="DK25" s="573">
        <f>[3]Gemüse!EZ9</f>
        <v>937.005</v>
      </c>
      <c r="DL25" s="575">
        <f>[3]Gemüse!FA9</f>
        <v>360.77940000000001</v>
      </c>
      <c r="DM25" s="575">
        <f>[3]Gemüse!FB9</f>
        <v>1359.2153000000001</v>
      </c>
      <c r="DN25" s="573"/>
      <c r="DO25" s="573">
        <f>[3]Gemüse!DR9</f>
        <v>137.6343</v>
      </c>
      <c r="DP25" s="573">
        <f>[3]Gemüse!EM9</f>
        <v>726.79290000000003</v>
      </c>
      <c r="DQ25" s="575">
        <f>[3]Gemüse!DK9</f>
        <v>170.86670000000001</v>
      </c>
      <c r="DR25" s="575">
        <f>[3]Gemüse!EF9</f>
        <v>751.49890000000005</v>
      </c>
      <c r="DS25" s="573">
        <f>[3]Gemüse!DV9</f>
        <v>38.226800000000004</v>
      </c>
      <c r="DT25" s="573">
        <f>[3]Gemüse!EQ9</f>
        <v>410.57749999999999</v>
      </c>
      <c r="DU25" s="575">
        <f>[3]Gemüse!DX9</f>
        <v>67.777199999999993</v>
      </c>
      <c r="DV25" s="575">
        <f>[3]Gemüse!ES9</f>
        <v>306.66879999999998</v>
      </c>
      <c r="DW25" s="573"/>
      <c r="DX25" s="573">
        <f>[3]Gemüse!DJ9</f>
        <v>146.33150000000001</v>
      </c>
      <c r="DY25" s="573">
        <f>[3]Gemüse!EE9</f>
        <v>730.87049999999999</v>
      </c>
      <c r="DZ25" s="575">
        <f>[3]Gemüse!DP9</f>
        <v>252.43729999999999</v>
      </c>
      <c r="EA25" s="575">
        <f>[3]Gemüse!EK9</f>
        <v>1017.1846999999999</v>
      </c>
      <c r="EB25" s="573">
        <f>[3]Gemüse!$DU9</f>
        <v>32.777999999999999</v>
      </c>
      <c r="EC25" s="573">
        <f>[3]Gemüse!EP9</f>
        <v>231.24799999999999</v>
      </c>
      <c r="ED25" s="575">
        <f>[3]Gemüse!DW9</f>
        <v>28.947900000000001</v>
      </c>
      <c r="EE25" s="575">
        <f>[3]Gemüse!ER9</f>
        <v>240.3082</v>
      </c>
      <c r="EF25" s="573"/>
      <c r="EG25" s="573">
        <f>[3]Gemüse!$DM9</f>
        <v>1009.7226999999999</v>
      </c>
      <c r="EH25" s="573">
        <f>[3]Gemüse!EH9</f>
        <v>3444.1361000000002</v>
      </c>
      <c r="EI25" s="575">
        <f>[3]Gemüse!EB9</f>
        <v>98.811000000000007</v>
      </c>
      <c r="EJ25" s="575">
        <f>[3]Gemüse!EW9</f>
        <v>249.48500000000001</v>
      </c>
      <c r="EK25" s="573">
        <f>[3]Gemüse!EA9</f>
        <v>225.11320000000001</v>
      </c>
      <c r="EL25" s="573">
        <f>[3]Gemüse!EV9</f>
        <v>303.2165</v>
      </c>
      <c r="EM25" s="573"/>
      <c r="EN25" s="575">
        <f>[3]Gemüse!DS9</f>
        <v>138.2252</v>
      </c>
      <c r="EO25" s="575">
        <f>[3]Gemüse!EN9</f>
        <v>625.26980000000003</v>
      </c>
      <c r="EP25" s="573">
        <f>[3]Gemüse!DT9</f>
        <v>127.75</v>
      </c>
      <c r="EQ25" s="573">
        <f>[3]Gemüse!EO9</f>
        <v>610.33580000000006</v>
      </c>
      <c r="ER25" s="575">
        <f>[3]Gemüse!$DZ9</f>
        <v>3.8669000000000002</v>
      </c>
      <c r="ES25" s="575">
        <f>[3]Gemüse!EU9</f>
        <v>70.283699999999996</v>
      </c>
      <c r="ET25" s="573">
        <f>[3]Gemüse!$DO9</f>
        <v>307.13890000000004</v>
      </c>
      <c r="EU25" s="573">
        <f>[3]Gemüse!EJ9</f>
        <v>2590.7707</v>
      </c>
      <c r="EV25" s="573"/>
      <c r="EW25" s="575">
        <f>[3]Gemüse!$DQ9</f>
        <v>53.174500000000002</v>
      </c>
      <c r="EX25" s="575">
        <f>[3]Gemüse!EL9</f>
        <v>329.56190000000004</v>
      </c>
    </row>
    <row r="26" spans="1:155" x14ac:dyDescent="0.2">
      <c r="A26" s="250"/>
      <c r="B26" s="218">
        <f>[3]Gemüse!A10</f>
        <v>45231</v>
      </c>
      <c r="C26" s="569">
        <f>[3]Gemüse!$B10</f>
        <v>5.0755429999999997</v>
      </c>
      <c r="D26" s="569">
        <f>[3]Gemüse!$BD10</f>
        <v>2.4097029999999999</v>
      </c>
      <c r="E26" s="448">
        <f>[3]Gemüse!$C10</f>
        <v>6.258502</v>
      </c>
      <c r="F26" s="448">
        <f>[3]Gemüse!$BE10</f>
        <v>3.1773829999999998</v>
      </c>
      <c r="G26" s="569">
        <f>[3]Gemüse!$D10</f>
        <v>1.658711</v>
      </c>
      <c r="H26" s="569">
        <f>[3]Gemüse!$BF10</f>
        <v>1.2288760000000001</v>
      </c>
      <c r="I26" s="448">
        <f>[3]Gemüse!$E10</f>
        <v>6.5515280000000002</v>
      </c>
      <c r="J26" s="448">
        <f>[3]Gemüse!$BG10</f>
        <v>4.1855460000000004</v>
      </c>
      <c r="K26" s="569">
        <f>[3]Gemüse!$F10</f>
        <v>0</v>
      </c>
      <c r="L26" s="569">
        <f>[3]Gemüse!$BH10</f>
        <v>8.2438020000000005</v>
      </c>
      <c r="M26" s="448">
        <f>[3]Gemüse!$G10</f>
        <v>16.697586000000001</v>
      </c>
      <c r="N26" s="448">
        <f>[3]Gemüse!$BI10</f>
        <v>9.8311489999999999</v>
      </c>
      <c r="O26" s="569">
        <f>[3]Gemüse!$H10</f>
        <v>7.2698859999999996</v>
      </c>
      <c r="P26" s="569">
        <f>[3]Gemüse!$BJ10</f>
        <v>10.330943</v>
      </c>
      <c r="Q26" s="448">
        <f>[3]Gemüse!$J10</f>
        <v>4.8481860000000001</v>
      </c>
      <c r="R26" s="448">
        <f>[3]Gemüse!$BL10</f>
        <v>2.6705950000000001</v>
      </c>
      <c r="S26" s="448"/>
      <c r="T26" s="569">
        <f>[3]Gemüse!$K10</f>
        <v>7.7553099999999997</v>
      </c>
      <c r="U26" s="569">
        <f>[3]Gemüse!$BM10</f>
        <v>4.8393410000000001</v>
      </c>
      <c r="V26" s="448">
        <f>[3]Gemüse!$L10</f>
        <v>8.4438800000000001</v>
      </c>
      <c r="W26" s="448">
        <f>[3]Gemüse!$BN10</f>
        <v>5.9457979999999999</v>
      </c>
      <c r="X26" s="569">
        <f>[3]Gemüse!$M10</f>
        <v>0</v>
      </c>
      <c r="Y26" s="569">
        <f>[3]Gemüse!$BO10</f>
        <v>1.998569</v>
      </c>
      <c r="Z26" s="448">
        <f>[3]Gemüse!$N10</f>
        <v>2.5495999999999999</v>
      </c>
      <c r="AA26" s="448">
        <f>[3]Gemüse!$BP10</f>
        <v>1.5535760000000001</v>
      </c>
      <c r="AB26" s="569">
        <f>[3]Gemüse!$R10</f>
        <v>0</v>
      </c>
      <c r="AC26" s="569">
        <f>[3]Gemüse!$BT10</f>
        <v>1.6125499999999999</v>
      </c>
      <c r="AD26" s="448">
        <f>[3]Gemüse!$U10</f>
        <v>38.772956000000001</v>
      </c>
      <c r="AE26" s="448">
        <f>[3]Gemüse!$BW10</f>
        <v>21.075642999999999</v>
      </c>
      <c r="AF26" s="569">
        <f>[3]Gemüse!$V10</f>
        <v>23.124309</v>
      </c>
      <c r="AG26" s="569">
        <f>[3]Gemüse!$BX10</f>
        <v>9.4341159999999995</v>
      </c>
      <c r="AH26" s="448">
        <f>[3]Gemüse!$AX10</f>
        <v>18.991613000000001</v>
      </c>
      <c r="AI26" s="448">
        <f>[3]Gemüse!$CZ10</f>
        <v>7.9197230000000003</v>
      </c>
      <c r="AJ26" s="569">
        <f>[3]Gemüse!$W10</f>
        <v>4.7302819999999999</v>
      </c>
      <c r="AK26" s="569">
        <f>[3]Gemüse!$BY10</f>
        <v>4.2356020000000001</v>
      </c>
      <c r="AL26" s="448"/>
      <c r="AM26" s="448">
        <f>[3]Gemüse!$X10</f>
        <v>7.492858</v>
      </c>
      <c r="AN26" s="448">
        <f>[3]Gemüse!$BZ10</f>
        <v>4.6481500000000002</v>
      </c>
      <c r="AO26" s="569">
        <f>[3]Gemüse!$Y10</f>
        <v>7.9720829999999996</v>
      </c>
      <c r="AP26" s="569">
        <f>[3]Gemüse!$CA10</f>
        <v>4.8504420000000001</v>
      </c>
      <c r="AQ26" s="448">
        <f>[3]Gemüse!$Z10</f>
        <v>6.6</v>
      </c>
      <c r="AR26" s="448">
        <f>[3]Gemüse!$CB10</f>
        <v>3.7554650000000001</v>
      </c>
      <c r="AS26" s="569">
        <f>[3]Gemüse!$AF10</f>
        <v>2.8860760000000001</v>
      </c>
      <c r="AT26" s="569">
        <f>[3]Gemüse!$CH10</f>
        <v>1.5701419999999999</v>
      </c>
      <c r="AU26" s="448">
        <f>[3]Gemüse!$AB10</f>
        <v>6.1865459999999999</v>
      </c>
      <c r="AV26" s="448">
        <f>[3]Gemüse!$CD10</f>
        <v>1.986348</v>
      </c>
      <c r="AW26" s="569">
        <f>[3]Gemüse!$AC10</f>
        <v>6.105181</v>
      </c>
      <c r="AX26" s="569">
        <f>[3]Gemüse!$CE10</f>
        <v>1.524724</v>
      </c>
      <c r="AY26" s="448">
        <f>[3]Gemüse!$AD10</f>
        <v>6.2</v>
      </c>
      <c r="AZ26" s="448">
        <f>[3]Gemüse!$CF10</f>
        <v>3.3011279999999998</v>
      </c>
      <c r="BA26" s="448"/>
      <c r="BB26" s="569">
        <f>[3]Gemüse!$AE10</f>
        <v>3.5451090000000001</v>
      </c>
      <c r="BC26" s="569">
        <f>[3]Gemüse!$CG10</f>
        <v>1.968718</v>
      </c>
      <c r="BD26" s="448">
        <f>[3]Gemüse!$AG10</f>
        <v>5.3064900000000002</v>
      </c>
      <c r="BE26" s="448">
        <f>[3]Gemüse!$CI10</f>
        <v>3.2065429999999999</v>
      </c>
      <c r="BF26" s="569">
        <f>[3]Gemüse!$AH10</f>
        <v>2.5491869999999999</v>
      </c>
      <c r="BG26" s="569">
        <f>[3]Gemüse!$CJ10</f>
        <v>1.6919200000000001</v>
      </c>
      <c r="BH26" s="448">
        <f>[3]Gemüse!$AI10</f>
        <v>5.7716479999999999</v>
      </c>
      <c r="BI26" s="448">
        <f>[3]Gemüse!$CK10</f>
        <v>4.0189849999999998</v>
      </c>
      <c r="BJ26" s="448"/>
      <c r="BK26" s="569">
        <f>[3]Gemüse!$AK10</f>
        <v>2.977732</v>
      </c>
      <c r="BL26" s="569">
        <f>[3]Gemüse!$CM10</f>
        <v>1.789614</v>
      </c>
      <c r="BM26" s="448">
        <f>[3]Gemüse!$AL10</f>
        <v>19.015999999999998</v>
      </c>
      <c r="BN26" s="448">
        <f>[3]Gemüse!$CN10</f>
        <v>5.1428539999999998</v>
      </c>
      <c r="BO26" s="569">
        <f>[3]Gemüse!$AM10</f>
        <v>7.165864</v>
      </c>
      <c r="BP26" s="569">
        <f>[3]Gemüse!$CO10</f>
        <v>4.0343359999999997</v>
      </c>
      <c r="BQ26" s="448">
        <f>[3]Gemüse!$AH10</f>
        <v>2.5491869999999999</v>
      </c>
      <c r="BR26" s="448">
        <f>[3]Gemüse!$CJ10</f>
        <v>1.6919200000000001</v>
      </c>
      <c r="BS26" s="569">
        <f>[3]Gemüse!$AN10</f>
        <v>4.7480549999999999</v>
      </c>
      <c r="BT26" s="569">
        <f>[3]Gemüse!$CP10</f>
        <v>2.3299859999999999</v>
      </c>
      <c r="BU26" s="448"/>
      <c r="BV26" s="448">
        <f>[3]Gemüse!$AO10</f>
        <v>6.5600719999999999</v>
      </c>
      <c r="BW26" s="448">
        <f>[3]Gemüse!$CQ10</f>
        <v>3.630741</v>
      </c>
      <c r="BX26" s="569">
        <f>[3]Gemüse!$AW10</f>
        <v>9.4994370000000004</v>
      </c>
      <c r="BY26" s="569">
        <f>[3]Gemüse!$CY10</f>
        <v>7.5982459999999996</v>
      </c>
      <c r="BZ26" s="448">
        <f>[3]Gemüse!$AP10</f>
        <v>0</v>
      </c>
      <c r="CA26" s="448">
        <f>[3]Gemüse!$CR10</f>
        <v>0</v>
      </c>
      <c r="CB26" s="569">
        <f>[3]Gemüse!$AQ10</f>
        <v>7.949999</v>
      </c>
      <c r="CC26" s="569">
        <f>[3]Gemüse!$CS10</f>
        <v>4.7070650000000001</v>
      </c>
      <c r="CD26" s="448">
        <f>[3]Gemüse!$AS10</f>
        <v>0</v>
      </c>
      <c r="CE26" s="448">
        <f>[3]Gemüse!$CU10</f>
        <v>0</v>
      </c>
      <c r="CF26" s="569">
        <f>[3]Gemüse!$AT10</f>
        <v>0</v>
      </c>
      <c r="CG26" s="569">
        <f>[3]Gemüse!$CV10</f>
        <v>0</v>
      </c>
      <c r="CH26" s="448">
        <f>[3]Gemüse!$AU10</f>
        <v>0</v>
      </c>
      <c r="CI26" s="448">
        <f>[3]Gemüse!$CW10</f>
        <v>0</v>
      </c>
      <c r="CJ26" s="448"/>
      <c r="CK26" s="569">
        <f>[3]Gemüse!$AV10</f>
        <v>10.365802</v>
      </c>
      <c r="CL26" s="569">
        <f>[3]Gemüse!$CX10</f>
        <v>6.4146799999999997</v>
      </c>
      <c r="CM26" s="448"/>
      <c r="CN26" s="448">
        <f>[3]Gemüse!$AY10</f>
        <v>15.810748999999999</v>
      </c>
      <c r="CO26" s="448">
        <f>[3]Gemüse!$DA10</f>
        <v>9.7526250000000001</v>
      </c>
      <c r="CP26" s="448"/>
      <c r="CQ26" s="569">
        <f>[3]Gemüse!$AZ10</f>
        <v>15.331466000000001</v>
      </c>
      <c r="CR26" s="569">
        <f>[3]Gemüse!$DB10</f>
        <v>9.6709049999999994</v>
      </c>
      <c r="CS26" s="448">
        <f>[3]Gemüse!$BB10</f>
        <v>17.42755</v>
      </c>
      <c r="CT26" s="448">
        <f>[3]Gemüse!$DD10</f>
        <v>9.550516</v>
      </c>
      <c r="CU26" s="569">
        <f>[3]Gemüse!$BC10</f>
        <v>6.4</v>
      </c>
      <c r="CV26" s="569">
        <f>[3]Gemüse!$DE10</f>
        <v>6.3511480000000002</v>
      </c>
      <c r="CW26" s="448">
        <f>[3]Gemüse!$AJ10</f>
        <v>5.1135380000000001</v>
      </c>
      <c r="CX26" s="448">
        <f>[3]Gemüse!$CL10</f>
        <v>3.9072450000000001</v>
      </c>
      <c r="CY26" s="570" t="str">
        <f t="shared" si="30"/>
        <v>4</v>
      </c>
      <c r="CZ26" s="450" t="str">
        <f>[3]Gemüse!$DI10</f>
        <v>4 W 44-47/23</v>
      </c>
      <c r="DA26" s="573">
        <f>[3]Gemüse!EC10</f>
        <v>4992.1045999999997</v>
      </c>
      <c r="DB26" s="573">
        <f>[3]Gemüse!EX10</f>
        <v>21895.290100000002</v>
      </c>
      <c r="DC26" s="573"/>
      <c r="DD26" s="575">
        <f>[3]Gemüse!DY10</f>
        <v>267.60120000000001</v>
      </c>
      <c r="DE26" s="575">
        <f>[3]Gemüse!ET10</f>
        <v>1379.5564999999999</v>
      </c>
      <c r="DF26" s="573">
        <f>[3]Gemüse!DL10</f>
        <v>370.47679999999997</v>
      </c>
      <c r="DG26" s="573">
        <f>[3]Gemüse!EG10</f>
        <v>1308.7171000000001</v>
      </c>
      <c r="DH26" s="575">
        <f>[3]Gemüse!DN10</f>
        <v>173.39060000000001</v>
      </c>
      <c r="DI26" s="575">
        <f>[3]Gemüse!EI10</f>
        <v>754.8343000000001</v>
      </c>
      <c r="DJ26" s="573">
        <f>[3]Gemüse!EY10</f>
        <v>281.94220000000001</v>
      </c>
      <c r="DK26" s="573">
        <f>[3]Gemüse!EZ10</f>
        <v>759.6413</v>
      </c>
      <c r="DL26" s="575">
        <f>[3]Gemüse!FA10</f>
        <v>243.68029999999999</v>
      </c>
      <c r="DM26" s="575">
        <f>[3]Gemüse!FB10</f>
        <v>1072.9529</v>
      </c>
      <c r="DN26" s="573"/>
      <c r="DO26" s="573">
        <f>[3]Gemüse!DR10</f>
        <v>117.8417</v>
      </c>
      <c r="DP26" s="573">
        <f>[3]Gemüse!EM10</f>
        <v>492.31470000000002</v>
      </c>
      <c r="DQ26" s="575">
        <f>[3]Gemüse!DK10</f>
        <v>109.05330000000001</v>
      </c>
      <c r="DR26" s="575">
        <f>[3]Gemüse!EF10</f>
        <v>605.87469999999996</v>
      </c>
      <c r="DS26" s="573">
        <f>[3]Gemüse!DV10</f>
        <v>23.531599999999997</v>
      </c>
      <c r="DT26" s="573">
        <f>[3]Gemüse!EQ10</f>
        <v>396.09370000000001</v>
      </c>
      <c r="DU26" s="575">
        <f>[3]Gemüse!DX10</f>
        <v>62.524999999999999</v>
      </c>
      <c r="DV26" s="575">
        <f>[3]Gemüse!ES10</f>
        <v>166.25139999999999</v>
      </c>
      <c r="DW26" s="573"/>
      <c r="DX26" s="573">
        <f>[3]Gemüse!DJ10</f>
        <v>100.16800000000001</v>
      </c>
      <c r="DY26" s="573">
        <f>[3]Gemüse!EE10</f>
        <v>475.42599999999999</v>
      </c>
      <c r="DZ26" s="575">
        <f>[3]Gemüse!DP10</f>
        <v>141.83410000000001</v>
      </c>
      <c r="EA26" s="575">
        <f>[3]Gemüse!EK10</f>
        <v>734.096</v>
      </c>
      <c r="EB26" s="573">
        <f>[3]Gemüse!$DU10</f>
        <v>36.4315</v>
      </c>
      <c r="EC26" s="573">
        <f>[3]Gemüse!EP10</f>
        <v>380.37099999999998</v>
      </c>
      <c r="ED26" s="575">
        <f>[3]Gemüse!DW10</f>
        <v>26.880200000000002</v>
      </c>
      <c r="EE26" s="575">
        <f>[3]Gemüse!ER10</f>
        <v>160.71</v>
      </c>
      <c r="EF26" s="573"/>
      <c r="EG26" s="573">
        <f>[3]Gemüse!$DM10</f>
        <v>686.59</v>
      </c>
      <c r="EH26" s="573">
        <f>[3]Gemüse!EH10</f>
        <v>2986.9859999999999</v>
      </c>
      <c r="EI26" s="575">
        <f>[3]Gemüse!EB10</f>
        <v>67.019000000000005</v>
      </c>
      <c r="EJ26" s="575">
        <f>[3]Gemüse!EW10</f>
        <v>170.68199999999999</v>
      </c>
      <c r="EK26" s="573">
        <f>[3]Gemüse!EA10</f>
        <v>154.02360000000002</v>
      </c>
      <c r="EL26" s="573">
        <f>[3]Gemüse!EV10</f>
        <v>195.79729999999998</v>
      </c>
      <c r="EM26" s="573"/>
      <c r="EN26" s="575">
        <f>[3]Gemüse!DS10</f>
        <v>89.340699999999998</v>
      </c>
      <c r="EO26" s="575">
        <f>[3]Gemüse!EN10</f>
        <v>406.34829999999999</v>
      </c>
      <c r="EP26" s="573">
        <f>[3]Gemüse!DT10</f>
        <v>109.4423</v>
      </c>
      <c r="EQ26" s="573">
        <f>[3]Gemüse!EO10</f>
        <v>572.37219999999991</v>
      </c>
      <c r="ER26" s="575">
        <f>[3]Gemüse!$DZ10</f>
        <v>6.7821999999999996</v>
      </c>
      <c r="ES26" s="575">
        <f>[3]Gemüse!EU10</f>
        <v>67.441399999999987</v>
      </c>
      <c r="ET26" s="573">
        <f>[3]Gemüse!$DO10</f>
        <v>255.39679999999998</v>
      </c>
      <c r="EU26" s="573">
        <f>[3]Gemüse!EJ10</f>
        <v>1909.4670000000001</v>
      </c>
      <c r="EV26" s="573"/>
      <c r="EW26" s="575">
        <f>[3]Gemüse!$DQ10</f>
        <v>37.094999999999999</v>
      </c>
      <c r="EX26" s="575">
        <f>[3]Gemüse!EL10</f>
        <v>240.47710000000001</v>
      </c>
      <c r="EY26" s="261"/>
    </row>
    <row r="27" spans="1:155" x14ac:dyDescent="0.2">
      <c r="A27" s="250"/>
      <c r="B27" s="218">
        <f>[3]Gemüse!A11</f>
        <v>45200</v>
      </c>
      <c r="C27" s="569">
        <f>[3]Gemüse!$B11</f>
        <v>6.623011</v>
      </c>
      <c r="D27" s="569">
        <f>[3]Gemüse!$BD11</f>
        <v>3.575059</v>
      </c>
      <c r="E27" s="448">
        <f>[3]Gemüse!$C11</f>
        <v>6.8550680000000002</v>
      </c>
      <c r="F27" s="448">
        <f>[3]Gemüse!$BE11</f>
        <v>3.5864120000000002</v>
      </c>
      <c r="G27" s="569">
        <f>[3]Gemüse!$D11</f>
        <v>2.15726</v>
      </c>
      <c r="H27" s="569">
        <f>[3]Gemüse!$BF11</f>
        <v>1.3645929999999999</v>
      </c>
      <c r="I27" s="448">
        <f>[3]Gemüse!$E11</f>
        <v>7.4779540000000004</v>
      </c>
      <c r="J27" s="448">
        <f>[3]Gemüse!$BG11</f>
        <v>4.4035089999999997</v>
      </c>
      <c r="K27" s="569">
        <f>[3]Gemüse!$F11</f>
        <v>0</v>
      </c>
      <c r="L27" s="569">
        <f>[3]Gemüse!$BH11</f>
        <v>8.5000859999999996</v>
      </c>
      <c r="M27" s="448">
        <f>[3]Gemüse!$G11</f>
        <v>18.024688999999999</v>
      </c>
      <c r="N27" s="448">
        <f>[3]Gemüse!$BI11</f>
        <v>11.112641</v>
      </c>
      <c r="O27" s="569">
        <f>[3]Gemüse!$H11</f>
        <v>12.217181999999999</v>
      </c>
      <c r="P27" s="569">
        <f>[3]Gemüse!$BJ11</f>
        <v>11.428330000000001</v>
      </c>
      <c r="Q27" s="448">
        <f>[3]Gemüse!$J11</f>
        <v>5.5479039999999999</v>
      </c>
      <c r="R27" s="448">
        <f>[3]Gemüse!$BL11</f>
        <v>3.0043639999999998</v>
      </c>
      <c r="S27" s="448"/>
      <c r="T27" s="569">
        <f>[3]Gemüse!$K11</f>
        <v>7.6097109999999999</v>
      </c>
      <c r="U27" s="569">
        <f>[3]Gemüse!$BM11</f>
        <v>4.3005930000000001</v>
      </c>
      <c r="V27" s="448">
        <f>[3]Gemüse!$L11</f>
        <v>8.2121169999999992</v>
      </c>
      <c r="W27" s="448">
        <f>[3]Gemüse!$BN11</f>
        <v>5.972772</v>
      </c>
      <c r="X27" s="569">
        <f>[3]Gemüse!$M11</f>
        <v>2.5978289999999999</v>
      </c>
      <c r="Y27" s="569">
        <f>[3]Gemüse!$BO11</f>
        <v>1.8829089999999999</v>
      </c>
      <c r="Z27" s="448">
        <f>[3]Gemüse!$N11</f>
        <v>2.8024990000000001</v>
      </c>
      <c r="AA27" s="448">
        <f>[3]Gemüse!$BP11</f>
        <v>1.7207730000000001</v>
      </c>
      <c r="AB27" s="569">
        <f>[3]Gemüse!$R11</f>
        <v>2.6058539999999999</v>
      </c>
      <c r="AC27" s="569">
        <f>[3]Gemüse!$BT11</f>
        <v>1.55125</v>
      </c>
      <c r="AD27" s="448">
        <f>[3]Gemüse!$U11</f>
        <v>42.423012999999997</v>
      </c>
      <c r="AE27" s="448">
        <f>[3]Gemüse!$BW11</f>
        <v>24.479800999999998</v>
      </c>
      <c r="AF27" s="569">
        <f>[3]Gemüse!$V11</f>
        <v>24.598047000000001</v>
      </c>
      <c r="AG27" s="569">
        <f>[3]Gemüse!$BX11</f>
        <v>10.388971</v>
      </c>
      <c r="AH27" s="448">
        <f>[3]Gemüse!$AX11</f>
        <v>19.831765999999998</v>
      </c>
      <c r="AI27" s="448">
        <f>[3]Gemüse!$CZ11</f>
        <v>8.0129660000000005</v>
      </c>
      <c r="AJ27" s="569">
        <f>[3]Gemüse!$W11</f>
        <v>5.559526</v>
      </c>
      <c r="AK27" s="569">
        <f>[3]Gemüse!$BY11</f>
        <v>4.431057</v>
      </c>
      <c r="AL27" s="448"/>
      <c r="AM27" s="448">
        <f>[3]Gemüse!$X11</f>
        <v>7.963584</v>
      </c>
      <c r="AN27" s="448">
        <f>[3]Gemüse!$BZ11</f>
        <v>4.9122940000000002</v>
      </c>
      <c r="AO27" s="569">
        <f>[3]Gemüse!$Y11</f>
        <v>8.6236669999999993</v>
      </c>
      <c r="AP27" s="569">
        <f>[3]Gemüse!$CA11</f>
        <v>5.2160200000000003</v>
      </c>
      <c r="AQ27" s="448">
        <f>[3]Gemüse!$Z11</f>
        <v>6.7622049999999998</v>
      </c>
      <c r="AR27" s="448">
        <f>[3]Gemüse!$CB11</f>
        <v>3.9460920000000002</v>
      </c>
      <c r="AS27" s="569">
        <f>[3]Gemüse!$AF11</f>
        <v>2.8811309999999999</v>
      </c>
      <c r="AT27" s="569">
        <f>[3]Gemüse!$CH11</f>
        <v>1.571747</v>
      </c>
      <c r="AU27" s="448">
        <f>[3]Gemüse!$AB11</f>
        <v>6.4351929999999999</v>
      </c>
      <c r="AV27" s="448">
        <f>[3]Gemüse!$CD11</f>
        <v>2.1446559999999999</v>
      </c>
      <c r="AW27" s="569">
        <f>[3]Gemüse!$AC11</f>
        <v>6.3585729999999998</v>
      </c>
      <c r="AX27" s="569">
        <f>[3]Gemüse!$CE11</f>
        <v>2.160158</v>
      </c>
      <c r="AY27" s="448">
        <f>[3]Gemüse!$AD11</f>
        <v>6.3124120000000001</v>
      </c>
      <c r="AZ27" s="448">
        <f>[3]Gemüse!$CF11</f>
        <v>3.5013070000000002</v>
      </c>
      <c r="BA27" s="448"/>
      <c r="BB27" s="569">
        <f>[3]Gemüse!$AE11</f>
        <v>3.5809829999999998</v>
      </c>
      <c r="BC27" s="569">
        <f>[3]Gemüse!$CG11</f>
        <v>2.0925850000000001</v>
      </c>
      <c r="BD27" s="448">
        <f>[3]Gemüse!$AG11</f>
        <v>5.3642609999999999</v>
      </c>
      <c r="BE27" s="448">
        <f>[3]Gemüse!$CI11</f>
        <v>3.2705060000000001</v>
      </c>
      <c r="BF27" s="569">
        <f>[3]Gemüse!$AH11</f>
        <v>2.6628560000000001</v>
      </c>
      <c r="BG27" s="569">
        <f>[3]Gemüse!$CJ11</f>
        <v>1.799363</v>
      </c>
      <c r="BH27" s="448">
        <f>[3]Gemüse!$AI11</f>
        <v>6.1024960000000004</v>
      </c>
      <c r="BI27" s="448">
        <f>[3]Gemüse!$CK11</f>
        <v>4.0427239999999998</v>
      </c>
      <c r="BJ27" s="448"/>
      <c r="BK27" s="569">
        <f>[3]Gemüse!$AK11</f>
        <v>3.5</v>
      </c>
      <c r="BL27" s="569">
        <f>[3]Gemüse!$CM11</f>
        <v>1.899545</v>
      </c>
      <c r="BM27" s="448">
        <f>[3]Gemüse!$AL11</f>
        <v>19.328351000000001</v>
      </c>
      <c r="BN27" s="448">
        <f>[3]Gemüse!$CN11</f>
        <v>4.9937649999999998</v>
      </c>
      <c r="BO27" s="569">
        <f>[3]Gemüse!$AM11</f>
        <v>7.5727440000000001</v>
      </c>
      <c r="BP27" s="569">
        <f>[3]Gemüse!$CO11</f>
        <v>4.582757</v>
      </c>
      <c r="BQ27" s="448">
        <f>[3]Gemüse!$AH11</f>
        <v>2.6628560000000001</v>
      </c>
      <c r="BR27" s="448">
        <f>[3]Gemüse!$CJ11</f>
        <v>1.799363</v>
      </c>
      <c r="BS27" s="569">
        <f>[3]Gemüse!$AN11</f>
        <v>4.8251460000000002</v>
      </c>
      <c r="BT27" s="569">
        <f>[3]Gemüse!$CP11</f>
        <v>2.3407490000000002</v>
      </c>
      <c r="BU27" s="448"/>
      <c r="BV27" s="448">
        <f>[3]Gemüse!$AO11</f>
        <v>7.222308</v>
      </c>
      <c r="BW27" s="448">
        <f>[3]Gemüse!$CQ11</f>
        <v>3.933182</v>
      </c>
      <c r="BX27" s="569">
        <f>[3]Gemüse!$AW11</f>
        <v>10.228115000000001</v>
      </c>
      <c r="BY27" s="569">
        <f>[3]Gemüse!$CY11</f>
        <v>7.5934220000000003</v>
      </c>
      <c r="BZ27" s="448">
        <f>[3]Gemüse!$AP11</f>
        <v>0</v>
      </c>
      <c r="CA27" s="448">
        <f>[3]Gemüse!$CR11</f>
        <v>0</v>
      </c>
      <c r="CB27" s="569">
        <f>[3]Gemüse!$AQ11</f>
        <v>7.949999</v>
      </c>
      <c r="CC27" s="569">
        <f>[3]Gemüse!$CS11</f>
        <v>4.7654180000000004</v>
      </c>
      <c r="CD27" s="448">
        <f>[3]Gemüse!$AS11</f>
        <v>0</v>
      </c>
      <c r="CE27" s="448">
        <f>[3]Gemüse!$CU11</f>
        <v>0</v>
      </c>
      <c r="CF27" s="569">
        <f>[3]Gemüse!$AT11</f>
        <v>0</v>
      </c>
      <c r="CG27" s="569">
        <f>[3]Gemüse!$CV11</f>
        <v>0</v>
      </c>
      <c r="CH27" s="448">
        <f>[3]Gemüse!$AU11</f>
        <v>0</v>
      </c>
      <c r="CI27" s="448">
        <f>[3]Gemüse!$CW11</f>
        <v>0</v>
      </c>
      <c r="CJ27" s="448"/>
      <c r="CK27" s="569">
        <f>[3]Gemüse!$AV11</f>
        <v>10.816694999999999</v>
      </c>
      <c r="CL27" s="569">
        <f>[3]Gemüse!$CX11</f>
        <v>8.1272179999999992</v>
      </c>
      <c r="CM27" s="448"/>
      <c r="CN27" s="448">
        <f>[3]Gemüse!$AY11</f>
        <v>16.178006</v>
      </c>
      <c r="CO27" s="448">
        <f>[3]Gemüse!$DA11</f>
        <v>9.7860410000000009</v>
      </c>
      <c r="CP27" s="448"/>
      <c r="CQ27" s="569">
        <f>[3]Gemüse!$AZ11</f>
        <v>15.331466000000001</v>
      </c>
      <c r="CR27" s="569">
        <f>[3]Gemüse!$DB11</f>
        <v>8.8683519999999998</v>
      </c>
      <c r="CS27" s="448">
        <f>[3]Gemüse!$BB11</f>
        <v>17.428498999999999</v>
      </c>
      <c r="CT27" s="448">
        <f>[3]Gemüse!$DD11</f>
        <v>9.485595</v>
      </c>
      <c r="CU27" s="569">
        <f>[3]Gemüse!$BC11</f>
        <v>6.4</v>
      </c>
      <c r="CV27" s="569">
        <f>[3]Gemüse!$DE11</f>
        <v>6.3206160000000002</v>
      </c>
      <c r="CW27" s="448">
        <f>[3]Gemüse!$AJ11</f>
        <v>5.1136660000000003</v>
      </c>
      <c r="CX27" s="448">
        <f>[3]Gemüse!$CL11</f>
        <v>3.8586659999999999</v>
      </c>
      <c r="CY27" s="570" t="str">
        <f t="shared" si="30"/>
        <v>4</v>
      </c>
      <c r="CZ27" s="450" t="str">
        <f>[3]Gemüse!$DI11</f>
        <v>4 W 40-43/23</v>
      </c>
      <c r="DA27" s="573">
        <f>[3]Gemüse!EC11</f>
        <v>4423.2817000000005</v>
      </c>
      <c r="DB27" s="573">
        <f>[3]Gemüse!EX11</f>
        <v>21597.915800000002</v>
      </c>
      <c r="DC27" s="573"/>
      <c r="DD27" s="575">
        <f>[3]Gemüse!DY11</f>
        <v>226.31220000000002</v>
      </c>
      <c r="DE27" s="575">
        <f>[3]Gemüse!ET11</f>
        <v>1258.4567</v>
      </c>
      <c r="DF27" s="573">
        <f>[3]Gemüse!DL11</f>
        <v>373.11279999999999</v>
      </c>
      <c r="DG27" s="573">
        <f>[3]Gemüse!EG11</f>
        <v>1489.451</v>
      </c>
      <c r="DH27" s="575">
        <f>[3]Gemüse!DN11</f>
        <v>114.4461</v>
      </c>
      <c r="DI27" s="575">
        <f>[3]Gemüse!EI11</f>
        <v>902.91890000000001</v>
      </c>
      <c r="DJ27" s="573">
        <f>[3]Gemüse!EY11</f>
        <v>291.88049999999998</v>
      </c>
      <c r="DK27" s="573">
        <f>[3]Gemüse!EZ11</f>
        <v>784.80809999999997</v>
      </c>
      <c r="DL27" s="575">
        <f>[3]Gemüse!FA11</f>
        <v>160.2544</v>
      </c>
      <c r="DM27" s="575">
        <f>[3]Gemüse!FB11</f>
        <v>1163.3421000000001</v>
      </c>
      <c r="DN27" s="573"/>
      <c r="DO27" s="573">
        <f>[3]Gemüse!DR11</f>
        <v>77.552199999999999</v>
      </c>
      <c r="DP27" s="573">
        <f>[3]Gemüse!EM11</f>
        <v>412.54659999999996</v>
      </c>
      <c r="DQ27" s="575">
        <f>[3]Gemüse!DK11</f>
        <v>96.1524</v>
      </c>
      <c r="DR27" s="575">
        <f>[3]Gemüse!EF11</f>
        <v>630.649</v>
      </c>
      <c r="DS27" s="573">
        <f>[3]Gemüse!DV11</f>
        <v>48.057699999999997</v>
      </c>
      <c r="DT27" s="573">
        <f>[3]Gemüse!EQ11</f>
        <v>508.46129999999999</v>
      </c>
      <c r="DU27" s="575">
        <f>[3]Gemüse!DX11</f>
        <v>35.674500000000002</v>
      </c>
      <c r="DV27" s="575">
        <f>[3]Gemüse!ES11</f>
        <v>121.7941</v>
      </c>
      <c r="DW27" s="573"/>
      <c r="DX27" s="573">
        <f>[3]Gemüse!DJ11</f>
        <v>83.286600000000007</v>
      </c>
      <c r="DY27" s="573">
        <f>[3]Gemüse!EE11</f>
        <v>490.47620000000001</v>
      </c>
      <c r="DZ27" s="575">
        <f>[3]Gemüse!DP11</f>
        <v>120.70610000000001</v>
      </c>
      <c r="EA27" s="575">
        <f>[3]Gemüse!EK11</f>
        <v>628.51690000000008</v>
      </c>
      <c r="EB27" s="573">
        <f>[3]Gemüse!$DU11</f>
        <v>23.028599999999997</v>
      </c>
      <c r="EC27" s="573">
        <f>[3]Gemüse!EP11</f>
        <v>303.53899999999999</v>
      </c>
      <c r="ED27" s="575">
        <f>[3]Gemüse!DW11</f>
        <v>23.9087</v>
      </c>
      <c r="EE27" s="575">
        <f>[3]Gemüse!ER11</f>
        <v>208.68110000000001</v>
      </c>
      <c r="EF27" s="573"/>
      <c r="EG27" s="573">
        <f>[3]Gemüse!$DM11</f>
        <v>632.72980000000007</v>
      </c>
      <c r="EH27" s="573">
        <f>[3]Gemüse!EH11</f>
        <v>2616.9457000000002</v>
      </c>
      <c r="EI27" s="575">
        <f>[3]Gemüse!EB11</f>
        <v>42.575000000000003</v>
      </c>
      <c r="EJ27" s="575">
        <f>[3]Gemüse!EW11</f>
        <v>136.755</v>
      </c>
      <c r="EK27" s="573">
        <f>[3]Gemüse!EA11</f>
        <v>129.2517</v>
      </c>
      <c r="EL27" s="573">
        <f>[3]Gemüse!EV11</f>
        <v>156.23570000000001</v>
      </c>
      <c r="EM27" s="573"/>
      <c r="EN27" s="575">
        <f>[3]Gemüse!DS11</f>
        <v>77.374200000000002</v>
      </c>
      <c r="EO27" s="575">
        <f>[3]Gemüse!EN11</f>
        <v>350.49220000000003</v>
      </c>
      <c r="EP27" s="573">
        <f>[3]Gemüse!DT11</f>
        <v>81.055600000000013</v>
      </c>
      <c r="EQ27" s="573">
        <f>[3]Gemüse!EO11</f>
        <v>489.67579999999998</v>
      </c>
      <c r="ER27" s="575">
        <f>[3]Gemüse!$DZ11</f>
        <v>8.4318999999999988</v>
      </c>
      <c r="ES27" s="575">
        <f>[3]Gemüse!EU11</f>
        <v>66.610600000000005</v>
      </c>
      <c r="ET27" s="573">
        <f>[3]Gemüse!$DO11</f>
        <v>219.46639999999999</v>
      </c>
      <c r="EU27" s="573">
        <f>[3]Gemüse!EJ11</f>
        <v>1911.9512999999999</v>
      </c>
      <c r="EV27" s="573"/>
      <c r="EW27" s="575">
        <f>[3]Gemüse!$DQ11</f>
        <v>36.615000000000002</v>
      </c>
      <c r="EX27" s="575">
        <f>[3]Gemüse!EL11</f>
        <v>221.0745</v>
      </c>
      <c r="EY27" s="261"/>
    </row>
    <row r="28" spans="1:155" x14ac:dyDescent="0.2">
      <c r="A28" s="250"/>
      <c r="B28" s="218">
        <f>[3]Gemüse!A12</f>
        <v>45170</v>
      </c>
      <c r="C28" s="569">
        <f>[3]Gemüse!$B12</f>
        <v>7.9024390000000002</v>
      </c>
      <c r="D28" s="569">
        <f>[3]Gemüse!$BD12</f>
        <v>4.2729860000000004</v>
      </c>
      <c r="E28" s="448">
        <f>[3]Gemüse!$C12</f>
        <v>7.2731329999999996</v>
      </c>
      <c r="F28" s="448">
        <f>[3]Gemüse!$BE12</f>
        <v>3.8050630000000001</v>
      </c>
      <c r="G28" s="569">
        <f>[3]Gemüse!$D12</f>
        <v>2.8862700000000001</v>
      </c>
      <c r="H28" s="569">
        <f>[3]Gemüse!$BF12</f>
        <v>1.7314369999999999</v>
      </c>
      <c r="I28" s="448">
        <f>[3]Gemüse!$E12</f>
        <v>6.7687369999999998</v>
      </c>
      <c r="J28" s="448">
        <f>[3]Gemüse!$BG12</f>
        <v>3.9940120000000001</v>
      </c>
      <c r="K28" s="569">
        <f>[3]Gemüse!$F12</f>
        <v>0</v>
      </c>
      <c r="L28" s="569">
        <f>[3]Gemüse!$BH12</f>
        <v>9.5696429999999992</v>
      </c>
      <c r="M28" s="448">
        <f>[3]Gemüse!$G12</f>
        <v>19.102104000000001</v>
      </c>
      <c r="N28" s="448">
        <f>[3]Gemüse!$BI12</f>
        <v>11.249162</v>
      </c>
      <c r="O28" s="569">
        <f>[3]Gemüse!$H12</f>
        <v>17.124784999999999</v>
      </c>
      <c r="P28" s="569">
        <f>[3]Gemüse!$BJ12</f>
        <v>11.649699999999999</v>
      </c>
      <c r="Q28" s="448">
        <f>[3]Gemüse!$J12</f>
        <v>6.7627629999999996</v>
      </c>
      <c r="R28" s="448">
        <f>[3]Gemüse!$BL12</f>
        <v>3.5994769999999998</v>
      </c>
      <c r="S28" s="448"/>
      <c r="T28" s="569">
        <f>[3]Gemüse!$K12</f>
        <v>0</v>
      </c>
      <c r="U28" s="569">
        <f>[3]Gemüse!$BM12</f>
        <v>4.3919579999999998</v>
      </c>
      <c r="V28" s="448">
        <f>[3]Gemüse!$L12</f>
        <v>0</v>
      </c>
      <c r="W28" s="448">
        <f>[3]Gemüse!$BN12</f>
        <v>6.0080799999999996</v>
      </c>
      <c r="X28" s="569">
        <f>[3]Gemüse!$M12</f>
        <v>2.8171240000000002</v>
      </c>
      <c r="Y28" s="569">
        <f>[3]Gemüse!$BO12</f>
        <v>1.9560230000000001</v>
      </c>
      <c r="Z28" s="448">
        <f>[3]Gemüse!$N12</f>
        <v>2.8609079999999998</v>
      </c>
      <c r="AA28" s="448">
        <f>[3]Gemüse!$BP12</f>
        <v>1.753463</v>
      </c>
      <c r="AB28" s="569">
        <f>[3]Gemüse!$R12</f>
        <v>2.7299479999999998</v>
      </c>
      <c r="AC28" s="569">
        <f>[3]Gemüse!$BT12</f>
        <v>1.5633630000000001</v>
      </c>
      <c r="AD28" s="448">
        <f>[3]Gemüse!$U12</f>
        <v>44.842236</v>
      </c>
      <c r="AE28" s="448">
        <f>[3]Gemüse!$BW12</f>
        <v>30.250682000000001</v>
      </c>
      <c r="AF28" s="569">
        <f>[3]Gemüse!$V12</f>
        <v>24.419360999999999</v>
      </c>
      <c r="AG28" s="569">
        <f>[3]Gemüse!$BX12</f>
        <v>10.828124000000001</v>
      </c>
      <c r="AH28" s="448">
        <f>[3]Gemüse!$AX12</f>
        <v>19.831789000000001</v>
      </c>
      <c r="AI28" s="448">
        <f>[3]Gemüse!$CZ12</f>
        <v>8.1544790000000003</v>
      </c>
      <c r="AJ28" s="569">
        <f>[3]Gemüse!$W12</f>
        <v>5.401421</v>
      </c>
      <c r="AK28" s="569">
        <f>[3]Gemüse!$BY12</f>
        <v>4.5538369999999997</v>
      </c>
      <c r="AL28" s="448"/>
      <c r="AM28" s="448">
        <f>[3]Gemüse!$X12</f>
        <v>7.9571480000000001</v>
      </c>
      <c r="AN28" s="448">
        <f>[3]Gemüse!$BZ12</f>
        <v>4.9238860000000004</v>
      </c>
      <c r="AO28" s="569">
        <f>[3]Gemüse!$Y12</f>
        <v>8.8526209999999992</v>
      </c>
      <c r="AP28" s="569">
        <f>[3]Gemüse!$CA12</f>
        <v>5.3041619999999998</v>
      </c>
      <c r="AQ28" s="448">
        <f>[3]Gemüse!$Z12</f>
        <v>6.8764560000000001</v>
      </c>
      <c r="AR28" s="448">
        <f>[3]Gemüse!$CB12</f>
        <v>4.0310160000000002</v>
      </c>
      <c r="AS28" s="569">
        <f>[3]Gemüse!$AF12</f>
        <v>2.7834989999999999</v>
      </c>
      <c r="AT28" s="569">
        <f>[3]Gemüse!$CH12</f>
        <v>1.645642</v>
      </c>
      <c r="AU28" s="448">
        <f>[3]Gemüse!$AB12</f>
        <v>6.4900250000000002</v>
      </c>
      <c r="AV28" s="448">
        <f>[3]Gemüse!$CD12</f>
        <v>2.2411500000000002</v>
      </c>
      <c r="AW28" s="569">
        <f>[3]Gemüse!$AC12</f>
        <v>6.4626809999999999</v>
      </c>
      <c r="AX28" s="569">
        <f>[3]Gemüse!$CE12</f>
        <v>2.2429109999999999</v>
      </c>
      <c r="AY28" s="448">
        <f>[3]Gemüse!$AD12</f>
        <v>6.4774029999999998</v>
      </c>
      <c r="AZ28" s="448">
        <f>[3]Gemüse!$CF12</f>
        <v>3.4980090000000001</v>
      </c>
      <c r="BA28" s="448"/>
      <c r="BB28" s="569">
        <f>[3]Gemüse!$AE12</f>
        <v>3.7296119999999999</v>
      </c>
      <c r="BC28" s="569">
        <f>[3]Gemüse!$CG12</f>
        <v>2.0881959999999999</v>
      </c>
      <c r="BD28" s="448">
        <f>[3]Gemüse!$AG12</f>
        <v>5.3890390000000004</v>
      </c>
      <c r="BE28" s="448">
        <f>[3]Gemüse!$CI12</f>
        <v>3.5472100000000002</v>
      </c>
      <c r="BF28" s="569">
        <f>[3]Gemüse!$AH12</f>
        <v>2.628965</v>
      </c>
      <c r="BG28" s="569">
        <f>[3]Gemüse!$CJ12</f>
        <v>1.784635</v>
      </c>
      <c r="BH28" s="448">
        <f>[3]Gemüse!$AI12</f>
        <v>6.1290230000000001</v>
      </c>
      <c r="BI28" s="448">
        <f>[3]Gemüse!$CK12</f>
        <v>3.6109939999999998</v>
      </c>
      <c r="BJ28" s="448"/>
      <c r="BK28" s="569">
        <f>[3]Gemüse!$AK12</f>
        <v>3.5</v>
      </c>
      <c r="BL28" s="569">
        <f>[3]Gemüse!$CM12</f>
        <v>1.8814900000000001</v>
      </c>
      <c r="BM28" s="448">
        <f>[3]Gemüse!$AL12</f>
        <v>19.606456999999999</v>
      </c>
      <c r="BN28" s="448">
        <f>[3]Gemüse!$CN12</f>
        <v>4.9824029999999997</v>
      </c>
      <c r="BO28" s="569">
        <f>[3]Gemüse!$AM12</f>
        <v>7.7570639999999997</v>
      </c>
      <c r="BP28" s="569">
        <f>[3]Gemüse!$CO12</f>
        <v>4.9733660000000004</v>
      </c>
      <c r="BQ28" s="448">
        <f>[3]Gemüse!$AH12</f>
        <v>2.628965</v>
      </c>
      <c r="BR28" s="448">
        <f>[3]Gemüse!$CJ12</f>
        <v>1.784635</v>
      </c>
      <c r="BS28" s="569">
        <f>[3]Gemüse!$AN12</f>
        <v>4.9556990000000001</v>
      </c>
      <c r="BT28" s="569">
        <f>[3]Gemüse!$CP12</f>
        <v>2.3398509999999999</v>
      </c>
      <c r="BU28" s="448"/>
      <c r="BV28" s="448">
        <f>[3]Gemüse!$AO12</f>
        <v>7.6241180000000002</v>
      </c>
      <c r="BW28" s="448">
        <f>[3]Gemüse!$CQ12</f>
        <v>4.1652670000000001</v>
      </c>
      <c r="BX28" s="569">
        <f>[3]Gemüse!$AW12</f>
        <v>10.272897</v>
      </c>
      <c r="BY28" s="569">
        <f>[3]Gemüse!$CY12</f>
        <v>7.5643690000000001</v>
      </c>
      <c r="BZ28" s="448">
        <f>[3]Gemüse!$AP12</f>
        <v>0</v>
      </c>
      <c r="CA28" s="448">
        <f>[3]Gemüse!$CR12</f>
        <v>0</v>
      </c>
      <c r="CB28" s="569">
        <f>[3]Gemüse!$AQ12</f>
        <v>7.949999</v>
      </c>
      <c r="CC28" s="569">
        <f>[3]Gemüse!$CS12</f>
        <v>4.6516840000000004</v>
      </c>
      <c r="CD28" s="448">
        <f>[3]Gemüse!$AS12</f>
        <v>0</v>
      </c>
      <c r="CE28" s="448">
        <f>[3]Gemüse!$CU12</f>
        <v>0</v>
      </c>
      <c r="CF28" s="569">
        <f>[3]Gemüse!$AT12</f>
        <v>0</v>
      </c>
      <c r="CG28" s="569">
        <f>[3]Gemüse!$CV12</f>
        <v>0</v>
      </c>
      <c r="CH28" s="448">
        <f>[3]Gemüse!$AU12</f>
        <v>0</v>
      </c>
      <c r="CI28" s="448">
        <f>[3]Gemüse!$CW12</f>
        <v>0</v>
      </c>
      <c r="CJ28" s="448"/>
      <c r="CK28" s="569">
        <f>[3]Gemüse!$AV12</f>
        <v>10.258656999999999</v>
      </c>
      <c r="CL28" s="569">
        <f>[3]Gemüse!$CX12</f>
        <v>7.5408039999999996</v>
      </c>
      <c r="CM28" s="448"/>
      <c r="CN28" s="448">
        <f>[3]Gemüse!$AY12</f>
        <v>16.361041</v>
      </c>
      <c r="CO28" s="448">
        <f>[3]Gemüse!$DA12</f>
        <v>9.788843</v>
      </c>
      <c r="CP28" s="448"/>
      <c r="CQ28" s="569">
        <f>[3]Gemüse!$AZ12</f>
        <v>15.331466000000001</v>
      </c>
      <c r="CR28" s="569">
        <f>[3]Gemüse!$DB12</f>
        <v>9.4326030000000003</v>
      </c>
      <c r="CS28" s="448">
        <f>[3]Gemüse!$BB12</f>
        <v>17.42755</v>
      </c>
      <c r="CT28" s="448">
        <f>[3]Gemüse!$DD12</f>
        <v>9.3358360000000005</v>
      </c>
      <c r="CU28" s="569">
        <f>[3]Gemüse!$BC12</f>
        <v>6.4</v>
      </c>
      <c r="CV28" s="569">
        <f>[3]Gemüse!$DE12</f>
        <v>6.2905069999999998</v>
      </c>
      <c r="CW28" s="448">
        <f>[3]Gemüse!$AJ12</f>
        <v>5.1135380000000001</v>
      </c>
      <c r="CX28" s="448">
        <f>[3]Gemüse!$CL12</f>
        <v>3.7348439999999998</v>
      </c>
      <c r="CY28" s="570" t="str">
        <f t="shared" si="30"/>
        <v>5</v>
      </c>
      <c r="CZ28" s="450" t="str">
        <f>[3]Gemüse!$DI12</f>
        <v>5 W 35-39/23</v>
      </c>
      <c r="DA28" s="573">
        <f>[3]Gemüse!EC12</f>
        <v>5146.6941999999999</v>
      </c>
      <c r="DB28" s="573">
        <f>[3]Gemüse!EX12</f>
        <v>26301.190500000001</v>
      </c>
      <c r="DC28" s="573"/>
      <c r="DD28" s="575">
        <f>[3]Gemüse!DY12</f>
        <v>296.81020000000001</v>
      </c>
      <c r="DE28" s="575">
        <f>[3]Gemüse!ET12</f>
        <v>1620.4653000000001</v>
      </c>
      <c r="DF28" s="573">
        <f>[3]Gemüse!DL12</f>
        <v>473.839</v>
      </c>
      <c r="DG28" s="573">
        <f>[3]Gemüse!EG12</f>
        <v>1963.2911000000001</v>
      </c>
      <c r="DH28" s="575">
        <f>[3]Gemüse!DN12</f>
        <v>171.45260000000002</v>
      </c>
      <c r="DI28" s="575">
        <f>[3]Gemüse!EI12</f>
        <v>1515.9939999999999</v>
      </c>
      <c r="DJ28" s="573">
        <f>[3]Gemüse!EY12</f>
        <v>319.27659999999997</v>
      </c>
      <c r="DK28" s="573">
        <f>[3]Gemüse!EZ12</f>
        <v>1012.5596999999999</v>
      </c>
      <c r="DL28" s="575">
        <f>[3]Gemüse!FA12</f>
        <v>198.32220000000001</v>
      </c>
      <c r="DM28" s="575">
        <f>[3]Gemüse!FB12</f>
        <v>1420.5789</v>
      </c>
      <c r="DN28" s="573"/>
      <c r="DO28" s="573">
        <f>[3]Gemüse!DR12</f>
        <v>40.011800000000001</v>
      </c>
      <c r="DP28" s="573">
        <f>[3]Gemüse!EM12</f>
        <v>438.73540000000003</v>
      </c>
      <c r="DQ28" s="575">
        <f>[3]Gemüse!DK12</f>
        <v>111.8505</v>
      </c>
      <c r="DR28" s="575">
        <f>[3]Gemüse!EF12</f>
        <v>845.18150000000003</v>
      </c>
      <c r="DS28" s="573">
        <f>[3]Gemüse!DV12</f>
        <v>190.44540000000001</v>
      </c>
      <c r="DT28" s="573">
        <f>[3]Gemüse!EQ12</f>
        <v>770.18409999999994</v>
      </c>
      <c r="DU28" s="575">
        <f>[3]Gemüse!DX12</f>
        <v>11.6576</v>
      </c>
      <c r="DV28" s="575">
        <f>[3]Gemüse!ES12</f>
        <v>71.164500000000004</v>
      </c>
      <c r="DW28" s="573"/>
      <c r="DX28" s="573">
        <f>[3]Gemüse!DJ12</f>
        <v>74.661500000000004</v>
      </c>
      <c r="DY28" s="573">
        <f>[3]Gemüse!EE12</f>
        <v>550.94380000000001</v>
      </c>
      <c r="DZ28" s="575">
        <f>[3]Gemüse!DP12</f>
        <v>94.700399999999988</v>
      </c>
      <c r="EA28" s="575">
        <f>[3]Gemüse!EK12</f>
        <v>664.41809999999998</v>
      </c>
      <c r="EB28" s="573">
        <f>[3]Gemüse!$DU12</f>
        <v>21.373000000000001</v>
      </c>
      <c r="EC28" s="573">
        <f>[3]Gemüse!EP12</f>
        <v>312.75700000000001</v>
      </c>
      <c r="ED28" s="575">
        <f>[3]Gemüse!DW12</f>
        <v>27.110799999999998</v>
      </c>
      <c r="EE28" s="575">
        <f>[3]Gemüse!ER12</f>
        <v>240.01329999999999</v>
      </c>
      <c r="EF28" s="573"/>
      <c r="EG28" s="573">
        <f>[3]Gemüse!$DM12</f>
        <v>733.8229</v>
      </c>
      <c r="EH28" s="573">
        <f>[3]Gemüse!EH12</f>
        <v>3088.8054999999999</v>
      </c>
      <c r="EI28" s="575">
        <f>[3]Gemüse!EB12</f>
        <v>36.340000000000003</v>
      </c>
      <c r="EJ28" s="575">
        <f>[3]Gemüse!EW12</f>
        <v>131.65100000000001</v>
      </c>
      <c r="EK28" s="573">
        <f>[3]Gemüse!EA12</f>
        <v>134.24689999999998</v>
      </c>
      <c r="EL28" s="573">
        <f>[3]Gemüse!EV12</f>
        <v>174.59</v>
      </c>
      <c r="EM28" s="573"/>
      <c r="EN28" s="575">
        <f>[3]Gemüse!DS12</f>
        <v>88.325199999999995</v>
      </c>
      <c r="EO28" s="575">
        <f>[3]Gemüse!EN12</f>
        <v>345.59949999999998</v>
      </c>
      <c r="EP28" s="573">
        <f>[3]Gemüse!DT12</f>
        <v>59.484699999999997</v>
      </c>
      <c r="EQ28" s="573">
        <f>[3]Gemüse!EO12</f>
        <v>437.45699999999999</v>
      </c>
      <c r="ER28" s="575">
        <f>[3]Gemüse!$DZ12</f>
        <v>11.482799999999999</v>
      </c>
      <c r="ES28" s="575">
        <f>[3]Gemüse!EU12</f>
        <v>105.7392</v>
      </c>
      <c r="ET28" s="573">
        <f>[3]Gemüse!$DO12</f>
        <v>259.53289999999998</v>
      </c>
      <c r="EU28" s="573">
        <f>[3]Gemüse!EJ12</f>
        <v>2281.4751000000001</v>
      </c>
      <c r="EV28" s="573"/>
      <c r="EW28" s="575">
        <f>[3]Gemüse!$DQ12</f>
        <v>41.488</v>
      </c>
      <c r="EX28" s="575">
        <f>[3]Gemüse!EL12</f>
        <v>256.9984</v>
      </c>
      <c r="EY28" s="261"/>
    </row>
    <row r="29" spans="1:155" x14ac:dyDescent="0.2">
      <c r="A29" s="250"/>
      <c r="B29" s="218">
        <f>[3]Gemüse!A13</f>
        <v>45139</v>
      </c>
      <c r="C29" s="569">
        <f>[3]Gemüse!$B13</f>
        <v>8.0306499999999996</v>
      </c>
      <c r="D29" s="569">
        <f>[3]Gemüse!$BD13</f>
        <v>4.2926539999999997</v>
      </c>
      <c r="E29" s="448">
        <f>[3]Gemüse!$C13</f>
        <v>6.8719979999999996</v>
      </c>
      <c r="F29" s="448">
        <f>[3]Gemüse!$BE13</f>
        <v>3.7860689999999999</v>
      </c>
      <c r="G29" s="569">
        <f>[3]Gemüse!$D13</f>
        <v>2.8177880000000002</v>
      </c>
      <c r="H29" s="569">
        <f>[3]Gemüse!$BF13</f>
        <v>1.8007200000000001</v>
      </c>
      <c r="I29" s="448">
        <f>[3]Gemüse!$E13</f>
        <v>7.7280129999999998</v>
      </c>
      <c r="J29" s="448">
        <f>[3]Gemüse!$BG13</f>
        <v>4.0717829999999999</v>
      </c>
      <c r="K29" s="569">
        <f>[3]Gemüse!$F13</f>
        <v>0</v>
      </c>
      <c r="L29" s="569">
        <f>[3]Gemüse!$BH13</f>
        <v>8.8254099999999998</v>
      </c>
      <c r="M29" s="448">
        <f>[3]Gemüse!$G13</f>
        <v>18.490559999999999</v>
      </c>
      <c r="N29" s="448">
        <f>[3]Gemüse!$BI13</f>
        <v>11.307069</v>
      </c>
      <c r="O29" s="569">
        <f>[3]Gemüse!$H13</f>
        <v>16.021148</v>
      </c>
      <c r="P29" s="569">
        <f>[3]Gemüse!$BJ13</f>
        <v>11.532500000000001</v>
      </c>
      <c r="Q29" s="448">
        <f>[3]Gemüse!$J13</f>
        <v>7.0544890000000002</v>
      </c>
      <c r="R29" s="448">
        <f>[3]Gemüse!$BL13</f>
        <v>3.363083</v>
      </c>
      <c r="S29" s="448"/>
      <c r="T29" s="569">
        <f>[3]Gemüse!$K13</f>
        <v>0</v>
      </c>
      <c r="U29" s="569">
        <f>[3]Gemüse!$BM13</f>
        <v>4.5608810000000002</v>
      </c>
      <c r="V29" s="448">
        <f>[3]Gemüse!$L13</f>
        <v>0</v>
      </c>
      <c r="W29" s="448">
        <f>[3]Gemüse!$BN13</f>
        <v>6.0548729999999997</v>
      </c>
      <c r="X29" s="569">
        <f>[3]Gemüse!$M13</f>
        <v>2.421176</v>
      </c>
      <c r="Y29" s="569">
        <f>[3]Gemüse!$BO13</f>
        <v>1.8272889999999999</v>
      </c>
      <c r="Z29" s="448">
        <f>[3]Gemüse!$N13</f>
        <v>2.3770570000000002</v>
      </c>
      <c r="AA29" s="448">
        <f>[3]Gemüse!$BP13</f>
        <v>1.7043200000000001</v>
      </c>
      <c r="AB29" s="569">
        <f>[3]Gemüse!$R13</f>
        <v>2.5645039999999999</v>
      </c>
      <c r="AC29" s="569">
        <f>[3]Gemüse!$BT13</f>
        <v>1.369435</v>
      </c>
      <c r="AD29" s="448">
        <f>[3]Gemüse!$U13</f>
        <v>48.009864</v>
      </c>
      <c r="AE29" s="448">
        <f>[3]Gemüse!$BW13</f>
        <v>30.340855000000001</v>
      </c>
      <c r="AF29" s="569">
        <f>[3]Gemüse!$V13</f>
        <v>23.256837000000001</v>
      </c>
      <c r="AG29" s="569">
        <f>[3]Gemüse!$BX13</f>
        <v>10.75807</v>
      </c>
      <c r="AH29" s="448">
        <f>[3]Gemüse!$AX13</f>
        <v>20.232279999999999</v>
      </c>
      <c r="AI29" s="448">
        <f>[3]Gemüse!$CZ13</f>
        <v>8.1012020000000007</v>
      </c>
      <c r="AJ29" s="569">
        <f>[3]Gemüse!$W13</f>
        <v>5.1866139999999996</v>
      </c>
      <c r="AK29" s="569">
        <f>[3]Gemüse!$BY13</f>
        <v>4.5</v>
      </c>
      <c r="AL29" s="448"/>
      <c r="AM29" s="448">
        <f>[3]Gemüse!$X13</f>
        <v>8.0115929999999995</v>
      </c>
      <c r="AN29" s="448">
        <f>[3]Gemüse!$BZ13</f>
        <v>4.7452319999999997</v>
      </c>
      <c r="AO29" s="569">
        <f>[3]Gemüse!$Y13</f>
        <v>8.7164059999999992</v>
      </c>
      <c r="AP29" s="569">
        <f>[3]Gemüse!$CA13</f>
        <v>5.1380460000000001</v>
      </c>
      <c r="AQ29" s="448">
        <f>[3]Gemüse!$Z13</f>
        <v>6.9164019999999997</v>
      </c>
      <c r="AR29" s="448">
        <f>[3]Gemüse!$CB13</f>
        <v>4.0166789999999999</v>
      </c>
      <c r="AS29" s="569">
        <f>[3]Gemüse!$AF13</f>
        <v>2.9454120000000001</v>
      </c>
      <c r="AT29" s="569">
        <f>[3]Gemüse!$CH13</f>
        <v>1.7274510000000001</v>
      </c>
      <c r="AU29" s="448">
        <f>[3]Gemüse!$AB13</f>
        <v>6.5</v>
      </c>
      <c r="AV29" s="448">
        <f>[3]Gemüse!$CD13</f>
        <v>2.9434089999999999</v>
      </c>
      <c r="AW29" s="569">
        <f>[3]Gemüse!$AC13</f>
        <v>6.5</v>
      </c>
      <c r="AX29" s="569">
        <f>[3]Gemüse!$CE13</f>
        <v>2.9321609999999998</v>
      </c>
      <c r="AY29" s="448">
        <f>[3]Gemüse!$AD13</f>
        <v>6.5</v>
      </c>
      <c r="AZ29" s="448">
        <f>[3]Gemüse!$CF13</f>
        <v>3.5100030000000002</v>
      </c>
      <c r="BA29" s="448"/>
      <c r="BB29" s="569">
        <f>[3]Gemüse!$AE13</f>
        <v>3.8937569999999999</v>
      </c>
      <c r="BC29" s="569">
        <f>[3]Gemüse!$CG13</f>
        <v>2.2107169999999998</v>
      </c>
      <c r="BD29" s="448">
        <f>[3]Gemüse!$AG13</f>
        <v>5.3246909999999996</v>
      </c>
      <c r="BE29" s="448">
        <f>[3]Gemüse!$CI13</f>
        <v>3.9533610000000001</v>
      </c>
      <c r="BF29" s="569">
        <f>[3]Gemüse!$AH13</f>
        <v>2.6201690000000002</v>
      </c>
      <c r="BG29" s="569">
        <f>[3]Gemüse!$CJ13</f>
        <v>1.7955449999999999</v>
      </c>
      <c r="BH29" s="448">
        <f>[3]Gemüse!$AI13</f>
        <v>5.5960000000000001</v>
      </c>
      <c r="BI29" s="448">
        <f>[3]Gemüse!$CK13</f>
        <v>3.261069</v>
      </c>
      <c r="BJ29" s="448"/>
      <c r="BK29" s="569">
        <f>[3]Gemüse!$AK13</f>
        <v>3.5</v>
      </c>
      <c r="BL29" s="569">
        <f>[3]Gemüse!$CM13</f>
        <v>1.882333</v>
      </c>
      <c r="BM29" s="448">
        <f>[3]Gemüse!$AL13</f>
        <v>19.703599000000001</v>
      </c>
      <c r="BN29" s="448">
        <f>[3]Gemüse!$CN13</f>
        <v>4.6180919999999999</v>
      </c>
      <c r="BO29" s="569">
        <f>[3]Gemüse!$AM13</f>
        <v>7.7525649999999997</v>
      </c>
      <c r="BP29" s="569">
        <f>[3]Gemüse!$CO13</f>
        <v>5.2039759999999999</v>
      </c>
      <c r="BQ29" s="448">
        <f>[3]Gemüse!$AH13</f>
        <v>2.6201690000000002</v>
      </c>
      <c r="BR29" s="448">
        <f>[3]Gemüse!$CJ13</f>
        <v>1.7955449999999999</v>
      </c>
      <c r="BS29" s="569">
        <f>[3]Gemüse!$AN13</f>
        <v>4.9748530000000004</v>
      </c>
      <c r="BT29" s="569">
        <f>[3]Gemüse!$CP13</f>
        <v>2.3413710000000001</v>
      </c>
      <c r="BU29" s="448"/>
      <c r="BV29" s="448">
        <f>[3]Gemüse!$AO13</f>
        <v>7.5</v>
      </c>
      <c r="BW29" s="448">
        <f>[3]Gemüse!$CQ13</f>
        <v>3.9569679999999998</v>
      </c>
      <c r="BX29" s="569">
        <f>[3]Gemüse!$AW13</f>
        <v>9.8146419999999992</v>
      </c>
      <c r="BY29" s="569">
        <f>[3]Gemüse!$CY13</f>
        <v>7.5657690000000004</v>
      </c>
      <c r="BZ29" s="448">
        <f>[3]Gemüse!$AP13</f>
        <v>0</v>
      </c>
      <c r="CA29" s="448">
        <f>[3]Gemüse!$CR13</f>
        <v>0</v>
      </c>
      <c r="CB29" s="569">
        <f>[3]Gemüse!$AQ13</f>
        <v>8.2546759999999999</v>
      </c>
      <c r="CC29" s="569">
        <f>[3]Gemüse!$CS13</f>
        <v>4.5390990000000002</v>
      </c>
      <c r="CD29" s="448">
        <f>[3]Gemüse!$AS13</f>
        <v>0</v>
      </c>
      <c r="CE29" s="448">
        <f>[3]Gemüse!$CU13</f>
        <v>0</v>
      </c>
      <c r="CF29" s="569">
        <f>[3]Gemüse!$AT13</f>
        <v>0</v>
      </c>
      <c r="CG29" s="569">
        <f>[3]Gemüse!$CV13</f>
        <v>0</v>
      </c>
      <c r="CH29" s="448">
        <f>[3]Gemüse!$AU13</f>
        <v>0</v>
      </c>
      <c r="CI29" s="448">
        <f>[3]Gemüse!$CW13</f>
        <v>0</v>
      </c>
      <c r="CJ29" s="448"/>
      <c r="CK29" s="569">
        <f>[3]Gemüse!$AV13</f>
        <v>10.537348</v>
      </c>
      <c r="CL29" s="569">
        <f>[3]Gemüse!$CX13</f>
        <v>7.7822120000000004</v>
      </c>
      <c r="CM29" s="448"/>
      <c r="CN29" s="448">
        <f>[3]Gemüse!$AY13</f>
        <v>16.342613</v>
      </c>
      <c r="CO29" s="448">
        <f>[3]Gemüse!$DA13</f>
        <v>9.7867180000000005</v>
      </c>
      <c r="CP29" s="448"/>
      <c r="CQ29" s="569">
        <f>[3]Gemüse!$AZ13</f>
        <v>15.331466000000001</v>
      </c>
      <c r="CR29" s="569">
        <f>[3]Gemüse!$DB13</f>
        <v>9.6979670000000002</v>
      </c>
      <c r="CS29" s="448">
        <f>[3]Gemüse!$BB13</f>
        <v>17.428498999999999</v>
      </c>
      <c r="CT29" s="448">
        <f>[3]Gemüse!$DD13</f>
        <v>9.3412830000000007</v>
      </c>
      <c r="CU29" s="569">
        <f>[3]Gemüse!$BC13</f>
        <v>6.4</v>
      </c>
      <c r="CV29" s="569">
        <f>[3]Gemüse!$DE13</f>
        <v>6.6747880000000004</v>
      </c>
      <c r="CW29" s="448">
        <f>[3]Gemüse!$AJ13</f>
        <v>5.1136660000000003</v>
      </c>
      <c r="CX29" s="448">
        <f>[3]Gemüse!$CL13</f>
        <v>3.7369430000000001</v>
      </c>
      <c r="CY29" s="570" t="str">
        <f t="shared" si="30"/>
        <v>4</v>
      </c>
      <c r="CZ29" s="450" t="str">
        <f>[3]Gemüse!$DI13</f>
        <v>4 W 31-34/23</v>
      </c>
      <c r="DA29" s="573">
        <f>[3]Gemüse!EC13</f>
        <v>4221.1125000000002</v>
      </c>
      <c r="DB29" s="573">
        <f>[3]Gemüse!EX13</f>
        <v>20686.915300000001</v>
      </c>
      <c r="DC29" s="573"/>
      <c r="DD29" s="575">
        <f>[3]Gemüse!DY13</f>
        <v>266.63720000000001</v>
      </c>
      <c r="DE29" s="575">
        <f>[3]Gemüse!ET13</f>
        <v>1436.5956000000001</v>
      </c>
      <c r="DF29" s="573">
        <f>[3]Gemüse!DL13</f>
        <v>438.50099999999998</v>
      </c>
      <c r="DG29" s="573">
        <f>[3]Gemüse!EG13</f>
        <v>1780.1651999999999</v>
      </c>
      <c r="DH29" s="575">
        <f>[3]Gemüse!DN13</f>
        <v>173.72829999999999</v>
      </c>
      <c r="DI29" s="575">
        <f>[3]Gemüse!EI13</f>
        <v>1369.046</v>
      </c>
      <c r="DJ29" s="573">
        <f>[3]Gemüse!EY13</f>
        <v>278.41379999999998</v>
      </c>
      <c r="DK29" s="573">
        <f>[3]Gemüse!EZ13</f>
        <v>914.92259999999999</v>
      </c>
      <c r="DL29" s="575">
        <f>[3]Gemüse!FA13</f>
        <v>215.85329999999999</v>
      </c>
      <c r="DM29" s="575">
        <f>[3]Gemüse!FB13</f>
        <v>1328.6098999999999</v>
      </c>
      <c r="DN29" s="573"/>
      <c r="DO29" s="573">
        <f>[3]Gemüse!DR13</f>
        <v>26.785</v>
      </c>
      <c r="DP29" s="573">
        <f>[3]Gemüse!EM13</f>
        <v>242.21700000000001</v>
      </c>
      <c r="DQ29" s="575">
        <f>[3]Gemüse!DK13</f>
        <v>132.69499999999999</v>
      </c>
      <c r="DR29" s="575">
        <f>[3]Gemüse!EF13</f>
        <v>719.69839999999999</v>
      </c>
      <c r="DS29" s="573">
        <f>[3]Gemüse!DV13</f>
        <v>163.03820000000002</v>
      </c>
      <c r="DT29" s="573">
        <f>[3]Gemüse!EQ13</f>
        <v>704.35490000000004</v>
      </c>
      <c r="DU29" s="575">
        <f>[3]Gemüse!DX13</f>
        <v>6.6029999999999998</v>
      </c>
      <c r="DV29" s="575">
        <f>[3]Gemüse!ES13</f>
        <v>36.184199999999997</v>
      </c>
      <c r="DW29" s="573"/>
      <c r="DX29" s="573">
        <f>[3]Gemüse!DJ13</f>
        <v>47.562599999999996</v>
      </c>
      <c r="DY29" s="573">
        <f>[3]Gemüse!EE13</f>
        <v>337.87620000000004</v>
      </c>
      <c r="DZ29" s="575">
        <f>[3]Gemüse!DP13</f>
        <v>63.971899999999998</v>
      </c>
      <c r="EA29" s="575">
        <f>[3]Gemüse!EK13</f>
        <v>436.99549999999999</v>
      </c>
      <c r="EB29" s="573">
        <f>[3]Gemüse!$DU13</f>
        <v>11.631</v>
      </c>
      <c r="EC29" s="573">
        <f>[3]Gemüse!EP13</f>
        <v>135.28899999999999</v>
      </c>
      <c r="ED29" s="575">
        <f>[3]Gemüse!DW13</f>
        <v>16.049299999999999</v>
      </c>
      <c r="EE29" s="575">
        <f>[3]Gemüse!ER13</f>
        <v>151.1951</v>
      </c>
      <c r="EF29" s="573"/>
      <c r="EG29" s="573">
        <f>[3]Gemüse!$DM13</f>
        <v>569.43319999999994</v>
      </c>
      <c r="EH29" s="573">
        <f>[3]Gemüse!EH13</f>
        <v>2300.2847999999999</v>
      </c>
      <c r="EI29" s="575">
        <f>[3]Gemüse!EB13</f>
        <v>19.989000000000001</v>
      </c>
      <c r="EJ29" s="575">
        <f>[3]Gemüse!EW13</f>
        <v>80.997</v>
      </c>
      <c r="EK29" s="573">
        <f>[3]Gemüse!EA13</f>
        <v>114.0222</v>
      </c>
      <c r="EL29" s="573">
        <f>[3]Gemüse!EV13</f>
        <v>126.05539999999999</v>
      </c>
      <c r="EM29" s="573"/>
      <c r="EN29" s="575">
        <f>[3]Gemüse!DS13</f>
        <v>50.976599999999998</v>
      </c>
      <c r="EO29" s="575">
        <f>[3]Gemüse!EN13</f>
        <v>250.20060000000001</v>
      </c>
      <c r="EP29" s="573">
        <f>[3]Gemüse!DT13</f>
        <v>27.008099999999999</v>
      </c>
      <c r="EQ29" s="573">
        <f>[3]Gemüse!EO13</f>
        <v>195.60939999999999</v>
      </c>
      <c r="ER29" s="575">
        <f>[3]Gemüse!$DZ13</f>
        <v>13.3886</v>
      </c>
      <c r="ES29" s="575">
        <f>[3]Gemüse!EU13</f>
        <v>117.25539999999999</v>
      </c>
      <c r="ET29" s="573">
        <f>[3]Gemüse!$DO13</f>
        <v>204.6919</v>
      </c>
      <c r="EU29" s="573">
        <f>[3]Gemüse!EJ13</f>
        <v>1850.8215</v>
      </c>
      <c r="EV29" s="573"/>
      <c r="EW29" s="575">
        <f>[3]Gemüse!$DQ13</f>
        <v>30.297000000000001</v>
      </c>
      <c r="EX29" s="575">
        <f>[3]Gemüse!EL13</f>
        <v>211.40460000000002</v>
      </c>
      <c r="EY29" s="261"/>
    </row>
    <row r="30" spans="1:155" x14ac:dyDescent="0.2">
      <c r="A30" s="250"/>
      <c r="B30" s="218">
        <f>[3]Gemüse!A14</f>
        <v>45108</v>
      </c>
      <c r="C30" s="569">
        <f>[3]Gemüse!$B14</f>
        <v>8.4058449999999993</v>
      </c>
      <c r="D30" s="569">
        <f>[3]Gemüse!$BD14</f>
        <v>4.4571329999999998</v>
      </c>
      <c r="E30" s="448">
        <f>[3]Gemüse!$C14</f>
        <v>7.0138769999999999</v>
      </c>
      <c r="F30" s="448">
        <f>[3]Gemüse!$BE14</f>
        <v>3.9527800000000002</v>
      </c>
      <c r="G30" s="569">
        <f>[3]Gemüse!$D14</f>
        <v>2.7951199999999998</v>
      </c>
      <c r="H30" s="569">
        <f>[3]Gemüse!$BF14</f>
        <v>1.7229270000000001</v>
      </c>
      <c r="I30" s="448">
        <f>[3]Gemüse!$E14</f>
        <v>8.5082620000000002</v>
      </c>
      <c r="J30" s="448">
        <f>[3]Gemüse!$BG14</f>
        <v>4.012473</v>
      </c>
      <c r="K30" s="569">
        <f>[3]Gemüse!$F14</f>
        <v>0</v>
      </c>
      <c r="L30" s="569">
        <f>[3]Gemüse!$BH14</f>
        <v>9.630846</v>
      </c>
      <c r="M30" s="448">
        <f>[3]Gemüse!$G14</f>
        <v>16.974961</v>
      </c>
      <c r="N30" s="448">
        <f>[3]Gemüse!$BI14</f>
        <v>12.08337</v>
      </c>
      <c r="O30" s="569">
        <f>[3]Gemüse!$H14</f>
        <v>14.560876</v>
      </c>
      <c r="P30" s="569">
        <f>[3]Gemüse!$BJ14</f>
        <v>11.277025</v>
      </c>
      <c r="Q30" s="448">
        <f>[3]Gemüse!$J14</f>
        <v>6.3901529999999998</v>
      </c>
      <c r="R30" s="448">
        <f>[3]Gemüse!$BL14</f>
        <v>3.392944</v>
      </c>
      <c r="S30" s="448"/>
      <c r="T30" s="569">
        <f>[3]Gemüse!$K14</f>
        <v>8.4894599999999993</v>
      </c>
      <c r="U30" s="569">
        <f>[3]Gemüse!$BM14</f>
        <v>4.5553759999999999</v>
      </c>
      <c r="V30" s="448">
        <f>[3]Gemüse!$L14</f>
        <v>0</v>
      </c>
      <c r="W30" s="448">
        <f>[3]Gemüse!$BN14</f>
        <v>5.9478799999999996</v>
      </c>
      <c r="X30" s="569">
        <f>[3]Gemüse!$M14</f>
        <v>2.72228</v>
      </c>
      <c r="Y30" s="569">
        <f>[3]Gemüse!$BO14</f>
        <v>1.883367</v>
      </c>
      <c r="Z30" s="448">
        <f>[3]Gemüse!$N14</f>
        <v>2.6579540000000001</v>
      </c>
      <c r="AA30" s="448">
        <f>[3]Gemüse!$BP14</f>
        <v>1.7783690000000001</v>
      </c>
      <c r="AB30" s="569">
        <f>[3]Gemüse!$R14</f>
        <v>2.764742</v>
      </c>
      <c r="AC30" s="569">
        <f>[3]Gemüse!$BT14</f>
        <v>1.3244910000000001</v>
      </c>
      <c r="AD30" s="448">
        <f>[3]Gemüse!$U14</f>
        <v>44.236136999999999</v>
      </c>
      <c r="AE30" s="448">
        <f>[3]Gemüse!$BW14</f>
        <v>29.670563000000001</v>
      </c>
      <c r="AF30" s="569">
        <f>[3]Gemüse!$V14</f>
        <v>23.855632</v>
      </c>
      <c r="AG30" s="569">
        <f>[3]Gemüse!$BX14</f>
        <v>10.16014</v>
      </c>
      <c r="AH30" s="448">
        <f>[3]Gemüse!$AX14</f>
        <v>20.683377</v>
      </c>
      <c r="AI30" s="448">
        <f>[3]Gemüse!$CZ14</f>
        <v>8.0655140000000003</v>
      </c>
      <c r="AJ30" s="569">
        <f>[3]Gemüse!$W14</f>
        <v>0</v>
      </c>
      <c r="AK30" s="569">
        <f>[3]Gemüse!$BY14</f>
        <v>4.1861750000000004</v>
      </c>
      <c r="AL30" s="448"/>
      <c r="AM30" s="448">
        <f>[3]Gemüse!$X14</f>
        <v>8.2212510000000005</v>
      </c>
      <c r="AN30" s="448">
        <f>[3]Gemüse!$BZ14</f>
        <v>4.6971299999999996</v>
      </c>
      <c r="AO30" s="569">
        <f>[3]Gemüse!$Y14</f>
        <v>8.9105849999999993</v>
      </c>
      <c r="AP30" s="569">
        <f>[3]Gemüse!$CA14</f>
        <v>5.1651429999999996</v>
      </c>
      <c r="AQ30" s="448">
        <f>[3]Gemüse!$Z14</f>
        <v>6.9176469999999997</v>
      </c>
      <c r="AR30" s="448">
        <f>[3]Gemüse!$CB14</f>
        <v>4.0185620000000002</v>
      </c>
      <c r="AS30" s="569">
        <f>[3]Gemüse!$AF14</f>
        <v>0</v>
      </c>
      <c r="AT30" s="569">
        <f>[3]Gemüse!$CH14</f>
        <v>1.7213160000000001</v>
      </c>
      <c r="AU30" s="448">
        <f>[3]Gemüse!$AB14</f>
        <v>6.3670780000000002</v>
      </c>
      <c r="AV30" s="448">
        <f>[3]Gemüse!$CD14</f>
        <v>3.238991</v>
      </c>
      <c r="AW30" s="569">
        <f>[3]Gemüse!$AC14</f>
        <v>6.5</v>
      </c>
      <c r="AX30" s="569">
        <f>[3]Gemüse!$CE14</f>
        <v>3.207093</v>
      </c>
      <c r="AY30" s="448">
        <f>[3]Gemüse!$AD14</f>
        <v>6.5</v>
      </c>
      <c r="AZ30" s="448">
        <f>[3]Gemüse!$CF14</f>
        <v>3.6009410000000002</v>
      </c>
      <c r="BA30" s="448"/>
      <c r="BB30" s="569">
        <f>[3]Gemüse!$AE14</f>
        <v>4.0049039999999998</v>
      </c>
      <c r="BC30" s="569">
        <f>[3]Gemüse!$CG14</f>
        <v>2.4065460000000001</v>
      </c>
      <c r="BD30" s="448">
        <f>[3]Gemüse!$AG14</f>
        <v>5.3</v>
      </c>
      <c r="BE30" s="448">
        <f>[3]Gemüse!$CI14</f>
        <v>2.890676</v>
      </c>
      <c r="BF30" s="569">
        <f>[3]Gemüse!$AH14</f>
        <v>2.7863509999999998</v>
      </c>
      <c r="BG30" s="569">
        <f>[3]Gemüse!$CJ14</f>
        <v>1.7929109999999999</v>
      </c>
      <c r="BH30" s="448">
        <f>[3]Gemüse!$AI14</f>
        <v>0</v>
      </c>
      <c r="BI30" s="448">
        <f>[3]Gemüse!$CK14</f>
        <v>3.2748499999999998</v>
      </c>
      <c r="BJ30" s="448"/>
      <c r="BK30" s="569">
        <f>[3]Gemüse!$AK14</f>
        <v>3.4925310000000001</v>
      </c>
      <c r="BL30" s="569">
        <f>[3]Gemüse!$CM14</f>
        <v>1.8768990000000001</v>
      </c>
      <c r="BM30" s="448">
        <f>[3]Gemüse!$AL14</f>
        <v>19.698983999999999</v>
      </c>
      <c r="BN30" s="448">
        <f>[3]Gemüse!$CN14</f>
        <v>4.7656349999999996</v>
      </c>
      <c r="BO30" s="569">
        <f>[3]Gemüse!$AM14</f>
        <v>8.2517829999999996</v>
      </c>
      <c r="BP30" s="569">
        <f>[3]Gemüse!$CO14</f>
        <v>5.5371899999999998</v>
      </c>
      <c r="BQ30" s="448">
        <f>[3]Gemüse!$AH14</f>
        <v>2.7863509999999998</v>
      </c>
      <c r="BR30" s="448">
        <f>[3]Gemüse!$CJ14</f>
        <v>1.7929109999999999</v>
      </c>
      <c r="BS30" s="569">
        <f>[3]Gemüse!$AN14</f>
        <v>5.0707069999999996</v>
      </c>
      <c r="BT30" s="569">
        <f>[3]Gemüse!$CP14</f>
        <v>2.3091140000000001</v>
      </c>
      <c r="BU30" s="448"/>
      <c r="BV30" s="448">
        <f>[3]Gemüse!$AO14</f>
        <v>7.5910890000000002</v>
      </c>
      <c r="BW30" s="448">
        <f>[3]Gemüse!$CQ14</f>
        <v>4.1634120000000001</v>
      </c>
      <c r="BX30" s="569">
        <f>[3]Gemüse!$AW14</f>
        <v>9.6320259999999998</v>
      </c>
      <c r="BY30" s="569">
        <f>[3]Gemüse!$CY14</f>
        <v>7.6192549999999999</v>
      </c>
      <c r="BZ30" s="448">
        <f>[3]Gemüse!$AP14</f>
        <v>0</v>
      </c>
      <c r="CA30" s="448">
        <f>[3]Gemüse!$CR14</f>
        <v>7.9548310000000004</v>
      </c>
      <c r="CB30" s="569">
        <f>[3]Gemüse!$AQ14</f>
        <v>8.7543220000000002</v>
      </c>
      <c r="CC30" s="569">
        <f>[3]Gemüse!$CS14</f>
        <v>4.6212609999999996</v>
      </c>
      <c r="CD30" s="448">
        <f>[3]Gemüse!$AS14</f>
        <v>0</v>
      </c>
      <c r="CE30" s="448">
        <f>[3]Gemüse!$CU14</f>
        <v>0</v>
      </c>
      <c r="CF30" s="569">
        <f>[3]Gemüse!$AT14</f>
        <v>0</v>
      </c>
      <c r="CG30" s="569">
        <f>[3]Gemüse!$CV14</f>
        <v>8.1427160000000001</v>
      </c>
      <c r="CH30" s="448">
        <f>[3]Gemüse!$AU14</f>
        <v>0</v>
      </c>
      <c r="CI30" s="448">
        <f>[3]Gemüse!$CW14</f>
        <v>11.318129000000001</v>
      </c>
      <c r="CJ30" s="448"/>
      <c r="CK30" s="569">
        <f>[3]Gemüse!$AV14</f>
        <v>10.991961999999999</v>
      </c>
      <c r="CL30" s="569">
        <f>[3]Gemüse!$CX14</f>
        <v>7.6456530000000003</v>
      </c>
      <c r="CM30" s="448"/>
      <c r="CN30" s="448">
        <f>[3]Gemüse!$AY14</f>
        <v>15.336512000000001</v>
      </c>
      <c r="CO30" s="448">
        <f>[3]Gemüse!$DA14</f>
        <v>9.7867180000000005</v>
      </c>
      <c r="CP30" s="448"/>
      <c r="CQ30" s="569">
        <f>[3]Gemüse!$AZ14</f>
        <v>15.331466000000001</v>
      </c>
      <c r="CR30" s="569">
        <f>[3]Gemüse!$DB14</f>
        <v>9.7056489999999993</v>
      </c>
      <c r="CS30" s="448">
        <f>[3]Gemüse!$BB14</f>
        <v>17.428498999999999</v>
      </c>
      <c r="CT30" s="448">
        <f>[3]Gemüse!$DD14</f>
        <v>9.4760860000000005</v>
      </c>
      <c r="CU30" s="569">
        <f>[3]Gemüse!$BC14</f>
        <v>6.4</v>
      </c>
      <c r="CV30" s="569">
        <f>[3]Gemüse!$DE14</f>
        <v>6.7661049999999996</v>
      </c>
      <c r="CW30" s="448">
        <f>[3]Gemüse!$AJ14</f>
        <v>5.1136660000000003</v>
      </c>
      <c r="CX30" s="448">
        <f>[3]Gemüse!$CL14</f>
        <v>3.7369430000000001</v>
      </c>
      <c r="CY30" s="570" t="str">
        <f t="shared" si="30"/>
        <v>4</v>
      </c>
      <c r="CZ30" s="450" t="str">
        <f>[3]Gemüse!$DI14</f>
        <v>4 W 27-30/23</v>
      </c>
      <c r="DA30" s="573">
        <f>[3]Gemüse!EC14</f>
        <v>4104.7195000000002</v>
      </c>
      <c r="DB30" s="573">
        <f>[3]Gemüse!EX14</f>
        <v>19858.614399999999</v>
      </c>
      <c r="DC30" s="573"/>
      <c r="DD30" s="575">
        <f>[3]Gemüse!DY14</f>
        <v>383.8107</v>
      </c>
      <c r="DE30" s="575">
        <f>[3]Gemüse!ET14</f>
        <v>1326.0636999999999</v>
      </c>
      <c r="DF30" s="573">
        <f>[3]Gemüse!DL14</f>
        <v>501.96199999999999</v>
      </c>
      <c r="DG30" s="573">
        <f>[3]Gemüse!EG14</f>
        <v>1716.7711999999999</v>
      </c>
      <c r="DH30" s="575">
        <f>[3]Gemüse!DN14</f>
        <v>194.68340000000001</v>
      </c>
      <c r="DI30" s="575">
        <f>[3]Gemüse!EI14</f>
        <v>1586.4827</v>
      </c>
      <c r="DJ30" s="573">
        <f>[3]Gemüse!EY14</f>
        <v>295.27530000000002</v>
      </c>
      <c r="DK30" s="573">
        <f>[3]Gemüse!EZ14</f>
        <v>821.8728000000001</v>
      </c>
      <c r="DL30" s="575">
        <f>[3]Gemüse!FA14</f>
        <v>226.7724</v>
      </c>
      <c r="DM30" s="575">
        <f>[3]Gemüse!FB14</f>
        <v>1322.1324</v>
      </c>
      <c r="DN30" s="573"/>
      <c r="DO30" s="573">
        <f>[3]Gemüse!DR14</f>
        <v>30.7151</v>
      </c>
      <c r="DP30" s="573">
        <f>[3]Gemüse!EM14</f>
        <v>234.19420000000002</v>
      </c>
      <c r="DQ30" s="575">
        <f>[3]Gemüse!DK14</f>
        <v>101.36969999999999</v>
      </c>
      <c r="DR30" s="575">
        <f>[3]Gemüse!EF14</f>
        <v>693.54669999999999</v>
      </c>
      <c r="DS30" s="573">
        <f>[3]Gemüse!DV14</f>
        <v>145.24439999999998</v>
      </c>
      <c r="DT30" s="573">
        <f>[3]Gemüse!EQ14</f>
        <v>649.93880000000001</v>
      </c>
      <c r="DU30" s="575">
        <f>[3]Gemüse!DX14</f>
        <v>6.4619999999999997</v>
      </c>
      <c r="DV30" s="575">
        <f>[3]Gemüse!ES14</f>
        <v>32.502800000000001</v>
      </c>
      <c r="DW30" s="573"/>
      <c r="DX30" s="573">
        <f>[3]Gemüse!DJ14</f>
        <v>37.3322</v>
      </c>
      <c r="DY30" s="573">
        <f>[3]Gemüse!EE14</f>
        <v>277.94729999999998</v>
      </c>
      <c r="DZ30" s="575">
        <f>[3]Gemüse!DP14</f>
        <v>74.755300000000005</v>
      </c>
      <c r="EA30" s="575">
        <f>[3]Gemüse!EK14</f>
        <v>356.17619999999999</v>
      </c>
      <c r="EB30" s="573">
        <f>[3]Gemüse!$DU14</f>
        <v>9.14</v>
      </c>
      <c r="EC30" s="573">
        <f>[3]Gemüse!EP14</f>
        <v>114.83499999999999</v>
      </c>
      <c r="ED30" s="575">
        <f>[3]Gemüse!DW14</f>
        <v>18.574200000000001</v>
      </c>
      <c r="EE30" s="575">
        <f>[3]Gemüse!ER14</f>
        <v>188.86229999999998</v>
      </c>
      <c r="EF30" s="573"/>
      <c r="EG30" s="573">
        <f>[3]Gemüse!$DM14</f>
        <v>496.2285</v>
      </c>
      <c r="EH30" s="573">
        <f>[3]Gemüse!EH14</f>
        <v>2152.6423</v>
      </c>
      <c r="EI30" s="575">
        <f>[3]Gemüse!EB14</f>
        <v>16.693999999999999</v>
      </c>
      <c r="EJ30" s="575">
        <f>[3]Gemüse!EW14</f>
        <v>67.338999999999999</v>
      </c>
      <c r="EK30" s="573">
        <f>[3]Gemüse!EA14</f>
        <v>106.15819999999999</v>
      </c>
      <c r="EL30" s="573">
        <f>[3]Gemüse!EV14</f>
        <v>116.1879</v>
      </c>
      <c r="EM30" s="573"/>
      <c r="EN30" s="575">
        <f>[3]Gemüse!DS14</f>
        <v>41.963699999999996</v>
      </c>
      <c r="EO30" s="575">
        <f>[3]Gemüse!EN14</f>
        <v>222.50479999999999</v>
      </c>
      <c r="EP30" s="573">
        <f>[3]Gemüse!DT14</f>
        <v>18.322400000000002</v>
      </c>
      <c r="EQ30" s="573">
        <f>[3]Gemüse!EO14</f>
        <v>145.40559999999999</v>
      </c>
      <c r="ER30" s="575">
        <f>[3]Gemüse!$DZ14</f>
        <v>13.261700000000001</v>
      </c>
      <c r="ES30" s="575">
        <f>[3]Gemüse!EU14</f>
        <v>106.4862</v>
      </c>
      <c r="ET30" s="573">
        <f>[3]Gemüse!$DO14</f>
        <v>200.17699999999999</v>
      </c>
      <c r="EU30" s="573">
        <f>[3]Gemüse!EJ14</f>
        <v>1714.4631000000002</v>
      </c>
      <c r="EV30" s="573"/>
      <c r="EW30" s="575">
        <f>[3]Gemüse!$DQ14</f>
        <v>26.7819</v>
      </c>
      <c r="EX30" s="575">
        <f>[3]Gemüse!EL14</f>
        <v>193.2544</v>
      </c>
      <c r="EY30" s="261"/>
    </row>
    <row r="31" spans="1:155" x14ac:dyDescent="0.2">
      <c r="A31" s="250"/>
      <c r="B31" s="218">
        <f>[3]Gemüse!A15</f>
        <v>45078</v>
      </c>
      <c r="C31" s="569">
        <f>[3]Gemüse!$B15</f>
        <v>6.6671069999999997</v>
      </c>
      <c r="D31" s="569">
        <f>[3]Gemüse!$BD15</f>
        <v>4.0138199999999999</v>
      </c>
      <c r="E31" s="448">
        <f>[3]Gemüse!$C15</f>
        <v>7.3550000000000004</v>
      </c>
      <c r="F31" s="448">
        <f>[3]Gemüse!$BE15</f>
        <v>4.5044259999999996</v>
      </c>
      <c r="G31" s="569">
        <f>[3]Gemüse!$D15</f>
        <v>2.818943</v>
      </c>
      <c r="H31" s="569">
        <f>[3]Gemüse!$BF15</f>
        <v>1.808551</v>
      </c>
      <c r="I31" s="448">
        <f>[3]Gemüse!$E15</f>
        <v>8.2967709999999997</v>
      </c>
      <c r="J31" s="448">
        <f>[3]Gemüse!$BG15</f>
        <v>4.0665709999999997</v>
      </c>
      <c r="K31" s="569">
        <f>[3]Gemüse!$F15</f>
        <v>0</v>
      </c>
      <c r="L31" s="569">
        <f>[3]Gemüse!$BH15</f>
        <v>8.4393119999999993</v>
      </c>
      <c r="M31" s="448">
        <f>[3]Gemüse!$G15</f>
        <v>19.625067999999999</v>
      </c>
      <c r="N31" s="448">
        <f>[3]Gemüse!$BI15</f>
        <v>11.883817000000001</v>
      </c>
      <c r="O31" s="569">
        <f>[3]Gemüse!$H15</f>
        <v>17.776502000000001</v>
      </c>
      <c r="P31" s="569">
        <f>[3]Gemüse!$BJ15</f>
        <v>10.422355</v>
      </c>
      <c r="Q31" s="448">
        <f>[3]Gemüse!$J15</f>
        <v>8.6929309999999997</v>
      </c>
      <c r="R31" s="448">
        <f>[3]Gemüse!$BL15</f>
        <v>4.1471119999999999</v>
      </c>
      <c r="S31" s="448"/>
      <c r="T31" s="569">
        <f>[3]Gemüse!$K15</f>
        <v>7.7467059999999996</v>
      </c>
      <c r="U31" s="569">
        <f>[3]Gemüse!$BM15</f>
        <v>4.5553759999999999</v>
      </c>
      <c r="V31" s="448">
        <f>[3]Gemüse!$L15</f>
        <v>7.9858479999999998</v>
      </c>
      <c r="W31" s="448">
        <f>[3]Gemüse!$BN15</f>
        <v>5.9595310000000001</v>
      </c>
      <c r="X31" s="569">
        <f>[3]Gemüse!$M15</f>
        <v>2.397348</v>
      </c>
      <c r="Y31" s="569">
        <f>[3]Gemüse!$BO15</f>
        <v>1.9214690000000001</v>
      </c>
      <c r="Z31" s="448">
        <f>[3]Gemüse!$N15</f>
        <v>2.7712509999999999</v>
      </c>
      <c r="AA31" s="448">
        <f>[3]Gemüse!$BP15</f>
        <v>1.771401</v>
      </c>
      <c r="AB31" s="569">
        <f>[3]Gemüse!$R15</f>
        <v>2.4630329999999998</v>
      </c>
      <c r="AC31" s="569">
        <f>[3]Gemüse!$BT15</f>
        <v>1.550179</v>
      </c>
      <c r="AD31" s="448">
        <f>[3]Gemüse!$U15</f>
        <v>43.425643999999998</v>
      </c>
      <c r="AE31" s="448">
        <f>[3]Gemüse!$BW15</f>
        <v>29.271087999999999</v>
      </c>
      <c r="AF31" s="569">
        <f>[3]Gemüse!$V15</f>
        <v>25.303569</v>
      </c>
      <c r="AG31" s="569">
        <f>[3]Gemüse!$BX15</f>
        <v>9.7254640000000006</v>
      </c>
      <c r="AH31" s="448">
        <f>[3]Gemüse!$AX15</f>
        <v>22.068434</v>
      </c>
      <c r="AI31" s="448">
        <f>[3]Gemüse!$CZ15</f>
        <v>7.9971719999999999</v>
      </c>
      <c r="AJ31" s="569">
        <f>[3]Gemüse!$W15</f>
        <v>0</v>
      </c>
      <c r="AK31" s="569">
        <f>[3]Gemüse!$BY15</f>
        <v>4.0879570000000003</v>
      </c>
      <c r="AL31" s="448"/>
      <c r="AM31" s="448">
        <f>[3]Gemüse!$X15</f>
        <v>8.3638899999999996</v>
      </c>
      <c r="AN31" s="448">
        <f>[3]Gemüse!$BZ15</f>
        <v>5.2663190000000002</v>
      </c>
      <c r="AO31" s="569">
        <f>[3]Gemüse!$Y15</f>
        <v>8.8999950000000005</v>
      </c>
      <c r="AP31" s="569">
        <f>[3]Gemüse!$CA15</f>
        <v>5.5776159999999999</v>
      </c>
      <c r="AQ31" s="448">
        <f>[3]Gemüse!$Z15</f>
        <v>6.5803520000000004</v>
      </c>
      <c r="AR31" s="448">
        <f>[3]Gemüse!$CB15</f>
        <v>4.0357630000000002</v>
      </c>
      <c r="AS31" s="569">
        <f>[3]Gemüse!$AF15</f>
        <v>2.329574</v>
      </c>
      <c r="AT31" s="569">
        <f>[3]Gemüse!$CH15</f>
        <v>1.937538</v>
      </c>
      <c r="AU31" s="448">
        <f>[3]Gemüse!$AB15</f>
        <v>6.4908989999999998</v>
      </c>
      <c r="AV31" s="448">
        <f>[3]Gemüse!$CD15</f>
        <v>2.9710109999999998</v>
      </c>
      <c r="AW31" s="569">
        <f>[3]Gemüse!$AC15</f>
        <v>6.2905059999999997</v>
      </c>
      <c r="AX31" s="569">
        <f>[3]Gemüse!$CE15</f>
        <v>2.9908090000000001</v>
      </c>
      <c r="AY31" s="448">
        <f>[3]Gemüse!$AD15</f>
        <v>6.5</v>
      </c>
      <c r="AZ31" s="448">
        <f>[3]Gemüse!$CF15</f>
        <v>3.6641590000000002</v>
      </c>
      <c r="BA31" s="448"/>
      <c r="BB31" s="569">
        <f>[3]Gemüse!$AE15</f>
        <v>3.1710440000000002</v>
      </c>
      <c r="BC31" s="569">
        <f>[3]Gemüse!$CG15</f>
        <v>2.1719620000000002</v>
      </c>
      <c r="BD31" s="448">
        <f>[3]Gemüse!$AG15</f>
        <v>5.3</v>
      </c>
      <c r="BE31" s="448">
        <f>[3]Gemüse!$CI15</f>
        <v>2.7668219999999999</v>
      </c>
      <c r="BF31" s="569">
        <f>[3]Gemüse!$AH15</f>
        <v>2.7725339999999998</v>
      </c>
      <c r="BG31" s="569">
        <f>[3]Gemüse!$CJ15</f>
        <v>1.801269</v>
      </c>
      <c r="BH31" s="448">
        <f>[3]Gemüse!$AI15</f>
        <v>7.7445639999999996</v>
      </c>
      <c r="BI31" s="448">
        <f>[3]Gemüse!$CK15</f>
        <v>3.8760650000000001</v>
      </c>
      <c r="BJ31" s="448"/>
      <c r="BK31" s="569">
        <f>[3]Gemüse!$AK15</f>
        <v>3.719071</v>
      </c>
      <c r="BL31" s="569">
        <f>[3]Gemüse!$CM15</f>
        <v>1.9322079999999999</v>
      </c>
      <c r="BM31" s="448">
        <f>[3]Gemüse!$AL15</f>
        <v>18.495916999999999</v>
      </c>
      <c r="BN31" s="448">
        <f>[3]Gemüse!$CN15</f>
        <v>4.9358880000000003</v>
      </c>
      <c r="BO31" s="569">
        <f>[3]Gemüse!$AM15</f>
        <v>7.0408140000000001</v>
      </c>
      <c r="BP31" s="569">
        <f>[3]Gemüse!$CO15</f>
        <v>5.5121830000000003</v>
      </c>
      <c r="BQ31" s="448">
        <f>[3]Gemüse!$AH15</f>
        <v>2.7725339999999998</v>
      </c>
      <c r="BR31" s="448">
        <f>[3]Gemüse!$CJ15</f>
        <v>1.801269</v>
      </c>
      <c r="BS31" s="569">
        <f>[3]Gemüse!$AN15</f>
        <v>5.5274130000000001</v>
      </c>
      <c r="BT31" s="569">
        <f>[3]Gemüse!$CP15</f>
        <v>2.2094079999999998</v>
      </c>
      <c r="BU31" s="448"/>
      <c r="BV31" s="448">
        <f>[3]Gemüse!$AO15</f>
        <v>8.3875399999999996</v>
      </c>
      <c r="BW31" s="448">
        <f>[3]Gemüse!$CQ15</f>
        <v>4.74627</v>
      </c>
      <c r="BX31" s="569">
        <f>[3]Gemüse!$AW15</f>
        <v>10.309324</v>
      </c>
      <c r="BY31" s="569">
        <f>[3]Gemüse!$CY15</f>
        <v>7.6337739999999998</v>
      </c>
      <c r="BZ31" s="448">
        <f>[3]Gemüse!$AP15</f>
        <v>9.9360850000000003</v>
      </c>
      <c r="CA31" s="448">
        <f>[3]Gemüse!$CR15</f>
        <v>7.8857489999999997</v>
      </c>
      <c r="CB31" s="569">
        <f>[3]Gemüse!$AQ15</f>
        <v>5.9591820000000002</v>
      </c>
      <c r="CC31" s="569">
        <f>[3]Gemüse!$CS15</f>
        <v>4.7497619999999996</v>
      </c>
      <c r="CD31" s="448">
        <f>[3]Gemüse!$AS15</f>
        <v>19.571356000000002</v>
      </c>
      <c r="CE31" s="448">
        <f>[3]Gemüse!$CU15</f>
        <v>20.163878</v>
      </c>
      <c r="CF31" s="569">
        <f>[3]Gemüse!$AT15</f>
        <v>14.712918999999999</v>
      </c>
      <c r="CG31" s="569">
        <f>[3]Gemüse!$CV15</f>
        <v>8.3477259999999998</v>
      </c>
      <c r="CH31" s="448">
        <f>[3]Gemüse!$AU15</f>
        <v>17.440940999999999</v>
      </c>
      <c r="CI31" s="448">
        <f>[3]Gemüse!$CW15</f>
        <v>11.947331</v>
      </c>
      <c r="CJ31" s="448"/>
      <c r="CK31" s="569">
        <f>[3]Gemüse!$AV15</f>
        <v>10.939462000000001</v>
      </c>
      <c r="CL31" s="569">
        <f>[3]Gemüse!$CX15</f>
        <v>5.9121779999999999</v>
      </c>
      <c r="CM31" s="448"/>
      <c r="CN31" s="448">
        <f>[3]Gemüse!$AY15</f>
        <v>16.655968000000001</v>
      </c>
      <c r="CO31" s="448">
        <f>[3]Gemüse!$DA15</f>
        <v>9.8148750000000007</v>
      </c>
      <c r="CP31" s="448"/>
      <c r="CQ31" s="569">
        <f>[3]Gemüse!$AZ15</f>
        <v>15.331493</v>
      </c>
      <c r="CR31" s="569">
        <f>[3]Gemüse!$DB15</f>
        <v>9.7103950000000001</v>
      </c>
      <c r="CS31" s="448">
        <f>[3]Gemüse!$BB15</f>
        <v>17.457498000000001</v>
      </c>
      <c r="CT31" s="448">
        <f>[3]Gemüse!$DD15</f>
        <v>9.4478120000000008</v>
      </c>
      <c r="CU31" s="569">
        <f>[3]Gemüse!$BC15</f>
        <v>6.4</v>
      </c>
      <c r="CV31" s="569">
        <f>[3]Gemüse!$DE15</f>
        <v>6.729387</v>
      </c>
      <c r="CW31" s="448">
        <f>[3]Gemüse!$AJ15</f>
        <v>5.117559</v>
      </c>
      <c r="CX31" s="448">
        <f>[3]Gemüse!$CL15</f>
        <v>3.7369430000000001</v>
      </c>
      <c r="CY31" s="570" t="str">
        <f t="shared" si="30"/>
        <v>5</v>
      </c>
      <c r="CZ31" s="450" t="str">
        <f>[3]Gemüse!$DI15</f>
        <v>5 W 22-26/23</v>
      </c>
      <c r="DA31" s="573">
        <f>[3]Gemüse!EC15</f>
        <v>5704.7347</v>
      </c>
      <c r="DB31" s="573">
        <f>[3]Gemüse!EX15</f>
        <v>28368.360399999998</v>
      </c>
      <c r="DC31" s="573"/>
      <c r="DD31" s="575">
        <f>[3]Gemüse!DY15</f>
        <v>470.1925</v>
      </c>
      <c r="DE31" s="575">
        <f>[3]Gemüse!ET15</f>
        <v>1916.8222000000001</v>
      </c>
      <c r="DF31" s="573">
        <f>[3]Gemüse!DL15</f>
        <v>758.39200000000005</v>
      </c>
      <c r="DG31" s="573">
        <f>[3]Gemüse!EG15</f>
        <v>2625.9859000000001</v>
      </c>
      <c r="DH31" s="575">
        <f>[3]Gemüse!DN15</f>
        <v>234.37320000000003</v>
      </c>
      <c r="DI31" s="575">
        <f>[3]Gemüse!EI15</f>
        <v>2266.2877999999996</v>
      </c>
      <c r="DJ31" s="573">
        <f>[3]Gemüse!EY15</f>
        <v>338.83949999999999</v>
      </c>
      <c r="DK31" s="573">
        <f>[3]Gemüse!EZ15</f>
        <v>1319.5278999999998</v>
      </c>
      <c r="DL31" s="575">
        <f>[3]Gemüse!FA15</f>
        <v>288.6712</v>
      </c>
      <c r="DM31" s="575">
        <f>[3]Gemüse!FB15</f>
        <v>2004.7686999999999</v>
      </c>
      <c r="DN31" s="573"/>
      <c r="DO31" s="573">
        <f>[3]Gemüse!DR15</f>
        <v>59.660299999999999</v>
      </c>
      <c r="DP31" s="573">
        <f>[3]Gemüse!EM15</f>
        <v>348.91879999999998</v>
      </c>
      <c r="DQ31" s="575">
        <f>[3]Gemüse!DK15</f>
        <v>123.42460000000001</v>
      </c>
      <c r="DR31" s="575">
        <f>[3]Gemüse!EF15</f>
        <v>918.56859999999995</v>
      </c>
      <c r="DS31" s="573">
        <f>[3]Gemüse!DV15</f>
        <v>205.5975</v>
      </c>
      <c r="DT31" s="573">
        <f>[3]Gemüse!EQ15</f>
        <v>852.15989999999999</v>
      </c>
      <c r="DU31" s="575">
        <f>[3]Gemüse!DX15</f>
        <v>12.554500000000001</v>
      </c>
      <c r="DV31" s="575">
        <f>[3]Gemüse!ES15</f>
        <v>53.014099999999999</v>
      </c>
      <c r="DW31" s="573"/>
      <c r="DX31" s="573">
        <f>[3]Gemüse!DJ15</f>
        <v>45.820699999999995</v>
      </c>
      <c r="DY31" s="573">
        <f>[3]Gemüse!EE15</f>
        <v>448.43959999999998</v>
      </c>
      <c r="DZ31" s="575">
        <f>[3]Gemüse!DP15</f>
        <v>107.40900000000001</v>
      </c>
      <c r="EA31" s="575">
        <f>[3]Gemüse!EK15</f>
        <v>556.8252</v>
      </c>
      <c r="EB31" s="573">
        <f>[3]Gemüse!$DU15</f>
        <v>10.483000000000001</v>
      </c>
      <c r="EC31" s="573">
        <f>[3]Gemüse!EP15</f>
        <v>141.41399999999999</v>
      </c>
      <c r="ED31" s="575">
        <f>[3]Gemüse!DW15</f>
        <v>28.768799999999999</v>
      </c>
      <c r="EE31" s="575">
        <f>[3]Gemüse!ER15</f>
        <v>263.97750000000002</v>
      </c>
      <c r="EF31" s="573"/>
      <c r="EG31" s="573">
        <f>[3]Gemüse!$DM15</f>
        <v>723.37199999999996</v>
      </c>
      <c r="EH31" s="573">
        <f>[3]Gemüse!EH15</f>
        <v>2879.8494000000001</v>
      </c>
      <c r="EI31" s="575">
        <f>[3]Gemüse!EB15</f>
        <v>26.887</v>
      </c>
      <c r="EJ31" s="575">
        <f>[3]Gemüse!EW15</f>
        <v>91.778999999999996</v>
      </c>
      <c r="EK31" s="573">
        <f>[3]Gemüse!EA15</f>
        <v>140.84779999999998</v>
      </c>
      <c r="EL31" s="573">
        <f>[3]Gemüse!EV15</f>
        <v>181.7431</v>
      </c>
      <c r="EM31" s="573"/>
      <c r="EN31" s="575">
        <f>[3]Gemüse!DS15</f>
        <v>70.659300000000002</v>
      </c>
      <c r="EO31" s="575">
        <f>[3]Gemüse!EN15</f>
        <v>298.22570000000002</v>
      </c>
      <c r="EP31" s="573">
        <f>[3]Gemüse!DT15</f>
        <v>21.384499999999999</v>
      </c>
      <c r="EQ31" s="573">
        <f>[3]Gemüse!EO15</f>
        <v>175.19320000000002</v>
      </c>
      <c r="ER31" s="575">
        <f>[3]Gemüse!$DZ15</f>
        <v>22.922599999999999</v>
      </c>
      <c r="ES31" s="575">
        <f>[3]Gemüse!EU15</f>
        <v>187.01009999999999</v>
      </c>
      <c r="ET31" s="573">
        <f>[3]Gemüse!$DO15</f>
        <v>248.5231</v>
      </c>
      <c r="EU31" s="573">
        <f>[3]Gemüse!EJ15</f>
        <v>2306.1549</v>
      </c>
      <c r="EV31" s="573"/>
      <c r="EW31" s="575">
        <f>[3]Gemüse!$DQ15</f>
        <v>41.725099999999998</v>
      </c>
      <c r="EX31" s="575">
        <f>[3]Gemüse!EL15</f>
        <v>266.77940000000001</v>
      </c>
      <c r="EY31" s="261"/>
    </row>
    <row r="32" spans="1:155" x14ac:dyDescent="0.2">
      <c r="A32" s="250"/>
      <c r="B32" s="218">
        <f>[3]Gemüse!A16</f>
        <v>45047</v>
      </c>
      <c r="C32" s="569">
        <f>[3]Gemüse!$B16</f>
        <v>5.67056</v>
      </c>
      <c r="D32" s="569">
        <f>[3]Gemüse!$BD16</f>
        <v>2.8057129999999999</v>
      </c>
      <c r="E32" s="448">
        <f>[3]Gemüse!$C16</f>
        <v>6.9659849999999999</v>
      </c>
      <c r="F32" s="448">
        <f>[3]Gemüse!$BE16</f>
        <v>4.9413150000000003</v>
      </c>
      <c r="G32" s="569">
        <f>[3]Gemüse!$D16</f>
        <v>2.792869</v>
      </c>
      <c r="H32" s="569">
        <f>[3]Gemüse!$BF16</f>
        <v>1.816889</v>
      </c>
      <c r="I32" s="448">
        <f>[3]Gemüse!$E16</f>
        <v>5.9598250000000004</v>
      </c>
      <c r="J32" s="448">
        <f>[3]Gemüse!$BG16</f>
        <v>4.3562000000000003</v>
      </c>
      <c r="K32" s="569">
        <f>[3]Gemüse!$F16</f>
        <v>0</v>
      </c>
      <c r="L32" s="569">
        <f>[3]Gemüse!$BH16</f>
        <v>6.6066580000000004</v>
      </c>
      <c r="M32" s="448">
        <f>[3]Gemüse!$G16</f>
        <v>12.832362</v>
      </c>
      <c r="N32" s="448">
        <f>[3]Gemüse!$BI16</f>
        <v>10.791823000000001</v>
      </c>
      <c r="O32" s="569">
        <f>[3]Gemüse!$H16</f>
        <v>11.806271000000001</v>
      </c>
      <c r="P32" s="569">
        <f>[3]Gemüse!$BJ16</f>
        <v>10.122025000000001</v>
      </c>
      <c r="Q32" s="448">
        <f>[3]Gemüse!$J16</f>
        <v>4.6325399999999997</v>
      </c>
      <c r="R32" s="448">
        <f>[3]Gemüse!$BL16</f>
        <v>2.653607</v>
      </c>
      <c r="S32" s="448"/>
      <c r="T32" s="569">
        <f>[3]Gemüse!$K16</f>
        <v>8.269342</v>
      </c>
      <c r="U32" s="569">
        <f>[3]Gemüse!$BM16</f>
        <v>4.4537969999999998</v>
      </c>
      <c r="V32" s="448">
        <f>[3]Gemüse!$L16</f>
        <v>9.1376810000000006</v>
      </c>
      <c r="W32" s="448">
        <f>[3]Gemüse!$BN16</f>
        <v>5.4546530000000004</v>
      </c>
      <c r="X32" s="569">
        <f>[3]Gemüse!$M16</f>
        <v>2.724361</v>
      </c>
      <c r="Y32" s="569">
        <f>[3]Gemüse!$BO16</f>
        <v>2.0943399999999999</v>
      </c>
      <c r="Z32" s="448">
        <f>[3]Gemüse!$N16</f>
        <v>2.9565929999999998</v>
      </c>
      <c r="AA32" s="448">
        <f>[3]Gemüse!$BP16</f>
        <v>1.9554290000000001</v>
      </c>
      <c r="AB32" s="569">
        <f>[3]Gemüse!$R16</f>
        <v>2.6787869999999998</v>
      </c>
      <c r="AC32" s="569">
        <f>[3]Gemüse!$BT16</f>
        <v>1.5136639999999999</v>
      </c>
      <c r="AD32" s="448">
        <f>[3]Gemüse!$U16</f>
        <v>41.476073</v>
      </c>
      <c r="AE32" s="448">
        <f>[3]Gemüse!$BW16</f>
        <v>28.366748000000001</v>
      </c>
      <c r="AF32" s="569">
        <f>[3]Gemüse!$V16</f>
        <v>26.571878999999999</v>
      </c>
      <c r="AG32" s="569">
        <f>[3]Gemüse!$BX16</f>
        <v>9.2765070000000005</v>
      </c>
      <c r="AH32" s="448">
        <f>[3]Gemüse!$AX16</f>
        <v>22.119416999999999</v>
      </c>
      <c r="AI32" s="448">
        <f>[3]Gemüse!$CZ16</f>
        <v>8.6854790000000008</v>
      </c>
      <c r="AJ32" s="569">
        <f>[3]Gemüse!$W16</f>
        <v>0</v>
      </c>
      <c r="AK32" s="569">
        <f>[3]Gemüse!$BY16</f>
        <v>4.3045179999999998</v>
      </c>
      <c r="AL32" s="448"/>
      <c r="AM32" s="448">
        <f>[3]Gemüse!$X16</f>
        <v>6.4156529999999998</v>
      </c>
      <c r="AN32" s="448">
        <f>[3]Gemüse!$BZ16</f>
        <v>4.6328680000000002</v>
      </c>
      <c r="AO32" s="569">
        <f>[3]Gemüse!$Y16</f>
        <v>6.8135019999999997</v>
      </c>
      <c r="AP32" s="569">
        <f>[3]Gemüse!$CA16</f>
        <v>5.21251</v>
      </c>
      <c r="AQ32" s="448">
        <f>[3]Gemüse!$Z16</f>
        <v>6.1727829999999999</v>
      </c>
      <c r="AR32" s="448">
        <f>[3]Gemüse!$CB16</f>
        <v>3.9927779999999999</v>
      </c>
      <c r="AS32" s="569">
        <f>[3]Gemüse!$AF16</f>
        <v>2.32762</v>
      </c>
      <c r="AT32" s="569">
        <f>[3]Gemüse!$CH16</f>
        <v>1.9697579999999999</v>
      </c>
      <c r="AU32" s="448">
        <f>[3]Gemüse!$AB16</f>
        <v>5.3147640000000003</v>
      </c>
      <c r="AV32" s="448">
        <f>[3]Gemüse!$CD16</f>
        <v>2.1224509999999999</v>
      </c>
      <c r="AW32" s="569">
        <f>[3]Gemüse!$AC16</f>
        <v>5.1823519999999998</v>
      </c>
      <c r="AX32" s="569">
        <f>[3]Gemüse!$CE16</f>
        <v>2.2270970000000001</v>
      </c>
      <c r="AY32" s="448">
        <f>[3]Gemüse!$AD16</f>
        <v>6.4911390000000004</v>
      </c>
      <c r="AZ32" s="448">
        <f>[3]Gemüse!$CF16</f>
        <v>3.3002989999999999</v>
      </c>
      <c r="BA32" s="448"/>
      <c r="BB32" s="569">
        <f>[3]Gemüse!$AE16</f>
        <v>3.4090780000000001</v>
      </c>
      <c r="BC32" s="569">
        <f>[3]Gemüse!$CG16</f>
        <v>1.7515270000000001</v>
      </c>
      <c r="BD32" s="448">
        <f>[3]Gemüse!$AG16</f>
        <v>5.3</v>
      </c>
      <c r="BE32" s="448">
        <f>[3]Gemüse!$CI16</f>
        <v>2.7545419999999998</v>
      </c>
      <c r="BF32" s="569">
        <f>[3]Gemüse!$AH16</f>
        <v>2.7158630000000001</v>
      </c>
      <c r="BG32" s="569">
        <f>[3]Gemüse!$CJ16</f>
        <v>1.7142230000000001</v>
      </c>
      <c r="BH32" s="448">
        <f>[3]Gemüse!$AI16</f>
        <v>7.8269099999999998</v>
      </c>
      <c r="BI32" s="448">
        <f>[3]Gemüse!$CK16</f>
        <v>3.8904610000000002</v>
      </c>
      <c r="BJ32" s="448"/>
      <c r="BK32" s="569">
        <f>[3]Gemüse!$AK16</f>
        <v>3.886396</v>
      </c>
      <c r="BL32" s="569">
        <f>[3]Gemüse!$CM16</f>
        <v>1.7768919999999999</v>
      </c>
      <c r="BM32" s="448">
        <f>[3]Gemüse!$AL16</f>
        <v>18.988295999999998</v>
      </c>
      <c r="BN32" s="448">
        <f>[3]Gemüse!$CN16</f>
        <v>4.6180919999999999</v>
      </c>
      <c r="BO32" s="569">
        <f>[3]Gemüse!$AM16</f>
        <v>7.1348690000000001</v>
      </c>
      <c r="BP32" s="569">
        <f>[3]Gemüse!$CO16</f>
        <v>4.0150110000000003</v>
      </c>
      <c r="BQ32" s="448">
        <f>[3]Gemüse!$AH16</f>
        <v>2.7158630000000001</v>
      </c>
      <c r="BR32" s="448">
        <f>[3]Gemüse!$CJ16</f>
        <v>1.7142230000000001</v>
      </c>
      <c r="BS32" s="569">
        <f>[3]Gemüse!$AN16</f>
        <v>5.0878509999999997</v>
      </c>
      <c r="BT32" s="569">
        <f>[3]Gemüse!$CP16</f>
        <v>2.0405859999999998</v>
      </c>
      <c r="BU32" s="448"/>
      <c r="BV32" s="448">
        <f>[3]Gemüse!$AO16</f>
        <v>5.8020750000000003</v>
      </c>
      <c r="BW32" s="448">
        <f>[3]Gemüse!$CQ16</f>
        <v>4.0448550000000001</v>
      </c>
      <c r="BX32" s="569">
        <f>[3]Gemüse!$AW16</f>
        <v>9.9867840000000001</v>
      </c>
      <c r="BY32" s="569">
        <f>[3]Gemüse!$CY16</f>
        <v>7.6337739999999998</v>
      </c>
      <c r="BZ32" s="448">
        <f>[3]Gemüse!$AP16</f>
        <v>9.9490970000000001</v>
      </c>
      <c r="CA32" s="448">
        <f>[3]Gemüse!$CR16</f>
        <v>7.7136490000000002</v>
      </c>
      <c r="CB32" s="569">
        <f>[3]Gemüse!$AQ16</f>
        <v>4.9170049999999996</v>
      </c>
      <c r="CC32" s="569">
        <f>[3]Gemüse!$CS16</f>
        <v>3.0355599999999998</v>
      </c>
      <c r="CD32" s="448">
        <f>[3]Gemüse!$AS16</f>
        <v>26.590032000000001</v>
      </c>
      <c r="CE32" s="448">
        <f>[3]Gemüse!$CU16</f>
        <v>21.478227</v>
      </c>
      <c r="CF32" s="569">
        <f>[3]Gemüse!$AT16</f>
        <v>13.819255999999999</v>
      </c>
      <c r="CG32" s="569">
        <f>[3]Gemüse!$CV16</f>
        <v>8.4378290000000007</v>
      </c>
      <c r="CH32" s="448">
        <f>[3]Gemüse!$AU16</f>
        <v>17.602274999999999</v>
      </c>
      <c r="CI32" s="448">
        <f>[3]Gemüse!$CW16</f>
        <v>10.771523999999999</v>
      </c>
      <c r="CJ32" s="448"/>
      <c r="CK32" s="569">
        <f>[3]Gemüse!$AV16</f>
        <v>11.540174</v>
      </c>
      <c r="CL32" s="569">
        <f>[3]Gemüse!$CX16</f>
        <v>5.9681490000000004</v>
      </c>
      <c r="CM32" s="448"/>
      <c r="CN32" s="448">
        <f>[3]Gemüse!$AY16</f>
        <v>16.079628</v>
      </c>
      <c r="CO32" s="448">
        <f>[3]Gemüse!$DA16</f>
        <v>9.7827699999999993</v>
      </c>
      <c r="CP32" s="448"/>
      <c r="CQ32" s="569">
        <f>[3]Gemüse!$AZ16</f>
        <v>15.620507</v>
      </c>
      <c r="CR32" s="569">
        <f>[3]Gemüse!$DB16</f>
        <v>9.6823099999999993</v>
      </c>
      <c r="CS32" s="448">
        <f>[3]Gemüse!$BB16</f>
        <v>16.909032</v>
      </c>
      <c r="CT32" s="448">
        <f>[3]Gemüse!$DD16</f>
        <v>9.4091459999999998</v>
      </c>
      <c r="CU32" s="569">
        <f>[3]Gemüse!$BC16</f>
        <v>6.963578</v>
      </c>
      <c r="CV32" s="569">
        <f>[3]Gemüse!$DE16</f>
        <v>6.4071829999999999</v>
      </c>
      <c r="CW32" s="448">
        <f>[3]Gemüse!$AJ16</f>
        <v>5.117559</v>
      </c>
      <c r="CX32" s="448">
        <f>[3]Gemüse!$CL16</f>
        <v>3.7328700000000001</v>
      </c>
      <c r="CY32" s="570" t="str">
        <f t="shared" si="30"/>
        <v>4</v>
      </c>
      <c r="CZ32" s="450" t="str">
        <f>[3]Gemüse!$DI16</f>
        <v>4 W 18-21/23</v>
      </c>
      <c r="DA32" s="573">
        <f>[3]Gemüse!EC16</f>
        <v>5387.0217000000002</v>
      </c>
      <c r="DB32" s="573">
        <f>[3]Gemüse!EX16</f>
        <v>23841.203899999997</v>
      </c>
      <c r="DC32" s="573"/>
      <c r="DD32" s="575">
        <f>[3]Gemüse!DY16</f>
        <v>412.7593</v>
      </c>
      <c r="DE32" s="575">
        <f>[3]Gemüse!ET16</f>
        <v>1408.84</v>
      </c>
      <c r="DF32" s="573">
        <f>[3]Gemüse!DL16</f>
        <v>526.62259999999992</v>
      </c>
      <c r="DG32" s="573">
        <f>[3]Gemüse!EG16</f>
        <v>1683.365</v>
      </c>
      <c r="DH32" s="575">
        <f>[3]Gemüse!DN16</f>
        <v>190.2139</v>
      </c>
      <c r="DI32" s="575">
        <f>[3]Gemüse!EI16</f>
        <v>1277.1701</v>
      </c>
      <c r="DJ32" s="573">
        <f>[3]Gemüse!EY16</f>
        <v>370.32499999999999</v>
      </c>
      <c r="DK32" s="573">
        <f>[3]Gemüse!EZ16</f>
        <v>961.49709999999993</v>
      </c>
      <c r="DL32" s="575">
        <f>[3]Gemüse!FA16</f>
        <v>224.53020000000001</v>
      </c>
      <c r="DM32" s="575">
        <f>[3]Gemüse!FB16</f>
        <v>1580.5454</v>
      </c>
      <c r="DN32" s="573"/>
      <c r="DO32" s="573">
        <f>[3]Gemüse!DR16</f>
        <v>78.393899999999988</v>
      </c>
      <c r="DP32" s="573">
        <f>[3]Gemüse!EM16</f>
        <v>378.40940000000001</v>
      </c>
      <c r="DQ32" s="575">
        <f>[3]Gemüse!DK16</f>
        <v>116.1639</v>
      </c>
      <c r="DR32" s="575">
        <f>[3]Gemüse!EF16</f>
        <v>671.8886</v>
      </c>
      <c r="DS32" s="573">
        <f>[3]Gemüse!DV16</f>
        <v>193.54</v>
      </c>
      <c r="DT32" s="573">
        <f>[3]Gemüse!EQ16</f>
        <v>810.07080000000008</v>
      </c>
      <c r="DU32" s="575">
        <f>[3]Gemüse!DX16</f>
        <v>17.723700000000001</v>
      </c>
      <c r="DV32" s="575">
        <f>[3]Gemüse!ES16</f>
        <v>75.8</v>
      </c>
      <c r="DW32" s="573"/>
      <c r="DX32" s="573">
        <f>[3]Gemüse!DJ16</f>
        <v>79.844100000000012</v>
      </c>
      <c r="DY32" s="573">
        <f>[3]Gemüse!EE16</f>
        <v>424.20740000000001</v>
      </c>
      <c r="DZ32" s="575">
        <f>[3]Gemüse!DP16</f>
        <v>152.37909999999999</v>
      </c>
      <c r="EA32" s="575">
        <f>[3]Gemüse!EK16</f>
        <v>524.20179999999993</v>
      </c>
      <c r="EB32" s="573">
        <f>[3]Gemüse!$DU16</f>
        <v>8.1940000000000008</v>
      </c>
      <c r="EC32" s="573">
        <f>[3]Gemüse!EP16</f>
        <v>120.238</v>
      </c>
      <c r="ED32" s="575">
        <f>[3]Gemüse!DW16</f>
        <v>30.194800000000001</v>
      </c>
      <c r="EE32" s="575">
        <f>[3]Gemüse!ER16</f>
        <v>267.16030000000001</v>
      </c>
      <c r="EF32" s="573"/>
      <c r="EG32" s="573">
        <f>[3]Gemüse!$DM16</f>
        <v>723.59080000000006</v>
      </c>
      <c r="EH32" s="573">
        <f>[3]Gemüse!EH16</f>
        <v>2621.0522000000001</v>
      </c>
      <c r="EI32" s="575">
        <f>[3]Gemüse!EB16</f>
        <v>33.680999999999997</v>
      </c>
      <c r="EJ32" s="575">
        <f>[3]Gemüse!EW16</f>
        <v>108.73699999999999</v>
      </c>
      <c r="EK32" s="573">
        <f>[3]Gemüse!EA16</f>
        <v>144.78360000000001</v>
      </c>
      <c r="EL32" s="573">
        <f>[3]Gemüse!EV16</f>
        <v>155.61750000000001</v>
      </c>
      <c r="EM32" s="573"/>
      <c r="EN32" s="575">
        <f>[3]Gemüse!DS16</f>
        <v>70.005899999999997</v>
      </c>
      <c r="EO32" s="575">
        <f>[3]Gemüse!EN16</f>
        <v>374.33790000000005</v>
      </c>
      <c r="EP32" s="573">
        <f>[3]Gemüse!DT16</f>
        <v>54.668699999999994</v>
      </c>
      <c r="EQ32" s="573">
        <f>[3]Gemüse!EO16</f>
        <v>273.63559999999995</v>
      </c>
      <c r="ER32" s="575">
        <f>[3]Gemüse!$DZ16</f>
        <v>18.1585</v>
      </c>
      <c r="ES32" s="575">
        <f>[3]Gemüse!EU16</f>
        <v>136.1902</v>
      </c>
      <c r="ET32" s="573">
        <f>[3]Gemüse!$DO16</f>
        <v>218.0051</v>
      </c>
      <c r="EU32" s="573">
        <f>[3]Gemüse!EJ16</f>
        <v>1966.1388999999999</v>
      </c>
      <c r="EV32" s="573"/>
      <c r="EW32" s="575">
        <f>[3]Gemüse!$DQ16</f>
        <v>36.826000000000001</v>
      </c>
      <c r="EX32" s="575">
        <f>[3]Gemüse!EL16</f>
        <v>219.60229999999999</v>
      </c>
      <c r="EY32" s="261"/>
    </row>
    <row r="33" spans="1:155" x14ac:dyDescent="0.2">
      <c r="A33" s="250"/>
      <c r="B33" s="218">
        <f>[3]Gemüse!A17</f>
        <v>45017</v>
      </c>
      <c r="C33" s="569">
        <f>[3]Gemüse!$B17</f>
        <v>5.6167699999999998</v>
      </c>
      <c r="D33" s="569">
        <f>[3]Gemüse!$BD17</f>
        <v>3.4432800000000001</v>
      </c>
      <c r="E33" s="448">
        <f>[3]Gemüse!$C17</f>
        <v>7.6389310000000004</v>
      </c>
      <c r="F33" s="448">
        <f>[3]Gemüse!$BE17</f>
        <v>5.0084160000000004</v>
      </c>
      <c r="G33" s="569">
        <f>[3]Gemüse!$D17</f>
        <v>2.0771730000000002</v>
      </c>
      <c r="H33" s="569">
        <f>[3]Gemüse!$BF17</f>
        <v>1.3046059999999999</v>
      </c>
      <c r="I33" s="448">
        <f>[3]Gemüse!$E17</f>
        <v>5.5620529999999997</v>
      </c>
      <c r="J33" s="448">
        <f>[3]Gemüse!$BG17</f>
        <v>4.0336100000000004</v>
      </c>
      <c r="K33" s="569">
        <f>[3]Gemüse!$F17</f>
        <v>0</v>
      </c>
      <c r="L33" s="569">
        <f>[3]Gemüse!$BH17</f>
        <v>5.8853179999999998</v>
      </c>
      <c r="M33" s="448">
        <f>[3]Gemüse!$G17</f>
        <v>10.929159</v>
      </c>
      <c r="N33" s="448">
        <f>[3]Gemüse!$BI17</f>
        <v>10.027170999999999</v>
      </c>
      <c r="O33" s="569">
        <f>[3]Gemüse!$H17</f>
        <v>7.6302729999999999</v>
      </c>
      <c r="P33" s="569">
        <f>[3]Gemüse!$BJ17</f>
        <v>8.6168239999999994</v>
      </c>
      <c r="Q33" s="448">
        <f>[3]Gemüse!$J17</f>
        <v>3.5883219999999998</v>
      </c>
      <c r="R33" s="448">
        <f>[3]Gemüse!$BL17</f>
        <v>2.4864839999999999</v>
      </c>
      <c r="S33" s="448"/>
      <c r="T33" s="569">
        <f>[3]Gemüse!$K17</f>
        <v>8.6067669999999996</v>
      </c>
      <c r="U33" s="569">
        <f>[3]Gemüse!$BM17</f>
        <v>4.5375350000000001</v>
      </c>
      <c r="V33" s="448">
        <f>[3]Gemüse!$L17</f>
        <v>0</v>
      </c>
      <c r="W33" s="448">
        <f>[3]Gemüse!$BN17</f>
        <v>5.2030849999999997</v>
      </c>
      <c r="X33" s="569">
        <f>[3]Gemüse!$M17</f>
        <v>2.7997359999999998</v>
      </c>
      <c r="Y33" s="569">
        <f>[3]Gemüse!$BO17</f>
        <v>2.200942</v>
      </c>
      <c r="Z33" s="448">
        <f>[3]Gemüse!$N17</f>
        <v>2.7259350000000002</v>
      </c>
      <c r="AA33" s="448">
        <f>[3]Gemüse!$BP17</f>
        <v>1.2861100000000001</v>
      </c>
      <c r="AB33" s="569">
        <f>[3]Gemüse!$R17</f>
        <v>2.8597260000000002</v>
      </c>
      <c r="AC33" s="569">
        <f>[3]Gemüse!$BT17</f>
        <v>1.975495</v>
      </c>
      <c r="AD33" s="448">
        <f>[3]Gemüse!$U17</f>
        <v>40.118940000000002</v>
      </c>
      <c r="AE33" s="448">
        <f>[3]Gemüse!$BW17</f>
        <v>25.139061000000002</v>
      </c>
      <c r="AF33" s="569">
        <f>[3]Gemüse!$V17</f>
        <v>20.611847000000001</v>
      </c>
      <c r="AG33" s="569">
        <f>[3]Gemüse!$BX17</f>
        <v>8.5527689999999996</v>
      </c>
      <c r="AH33" s="448">
        <f>[3]Gemüse!$AX17</f>
        <v>20.732438999999999</v>
      </c>
      <c r="AI33" s="448">
        <f>[3]Gemüse!$CZ17</f>
        <v>8.7489690000000007</v>
      </c>
      <c r="AJ33" s="569">
        <f>[3]Gemüse!$W17</f>
        <v>0</v>
      </c>
      <c r="AK33" s="569">
        <f>[3]Gemüse!$BY17</f>
        <v>4.5371449999999998</v>
      </c>
      <c r="AL33" s="448"/>
      <c r="AM33" s="448">
        <f>[3]Gemüse!$X17</f>
        <v>5.3376720000000004</v>
      </c>
      <c r="AN33" s="448">
        <f>[3]Gemüse!$BZ17</f>
        <v>3.0199549999999999</v>
      </c>
      <c r="AO33" s="569">
        <f>[3]Gemüse!$Y17</f>
        <v>5.3435560000000004</v>
      </c>
      <c r="AP33" s="569">
        <f>[3]Gemüse!$CA17</f>
        <v>3.3803299999999998</v>
      </c>
      <c r="AQ33" s="448">
        <f>[3]Gemüse!$Z17</f>
        <v>5.1480839999999999</v>
      </c>
      <c r="AR33" s="448">
        <f>[3]Gemüse!$CB17</f>
        <v>3.649178</v>
      </c>
      <c r="AS33" s="569">
        <f>[3]Gemüse!$AF17</f>
        <v>2.2331379999999998</v>
      </c>
      <c r="AT33" s="569">
        <f>[3]Gemüse!$CH17</f>
        <v>1.5023740000000001</v>
      </c>
      <c r="AU33" s="448">
        <f>[3]Gemüse!$AB17</f>
        <v>5.0280880000000003</v>
      </c>
      <c r="AV33" s="448">
        <f>[3]Gemüse!$CD17</f>
        <v>2.0435400000000001</v>
      </c>
      <c r="AW33" s="569">
        <f>[3]Gemüse!$AC17</f>
        <v>4.95</v>
      </c>
      <c r="AX33" s="569">
        <f>[3]Gemüse!$CE17</f>
        <v>2.0473599999999998</v>
      </c>
      <c r="AY33" s="448">
        <f>[3]Gemüse!$AD17</f>
        <v>6.4881479999999998</v>
      </c>
      <c r="AZ33" s="448">
        <f>[3]Gemüse!$CF17</f>
        <v>3.14317</v>
      </c>
      <c r="BA33" s="448"/>
      <c r="BB33" s="569">
        <f>[3]Gemüse!$AE17</f>
        <v>3.08087</v>
      </c>
      <c r="BC33" s="569">
        <f>[3]Gemüse!$CG17</f>
        <v>1.636422</v>
      </c>
      <c r="BD33" s="448">
        <f>[3]Gemüse!$AG17</f>
        <v>5.3392970000000002</v>
      </c>
      <c r="BE33" s="448">
        <f>[3]Gemüse!$CI17</f>
        <v>2.7574230000000002</v>
      </c>
      <c r="BF33" s="569">
        <f>[3]Gemüse!$AH17</f>
        <v>2.7883789999999999</v>
      </c>
      <c r="BG33" s="569">
        <f>[3]Gemüse!$CJ17</f>
        <v>1.628344</v>
      </c>
      <c r="BH33" s="448">
        <f>[3]Gemüse!$AI17</f>
        <v>7.5699129999999997</v>
      </c>
      <c r="BI33" s="448">
        <f>[3]Gemüse!$CK17</f>
        <v>3.8391799999999998</v>
      </c>
      <c r="BJ33" s="448"/>
      <c r="BK33" s="569">
        <f>[3]Gemüse!$AK17</f>
        <v>3.8372850000000001</v>
      </c>
      <c r="BL33" s="569">
        <f>[3]Gemüse!$CM17</f>
        <v>1.8151390000000001</v>
      </c>
      <c r="BM33" s="448">
        <f>[3]Gemüse!$AL17</f>
        <v>19.260169999999999</v>
      </c>
      <c r="BN33" s="448">
        <f>[3]Gemüse!$CN17</f>
        <v>4.6089770000000003</v>
      </c>
      <c r="BO33" s="569">
        <f>[3]Gemüse!$AM17</f>
        <v>7.2790850000000002</v>
      </c>
      <c r="BP33" s="569">
        <f>[3]Gemüse!$CO17</f>
        <v>3.998421</v>
      </c>
      <c r="BQ33" s="448">
        <f>[3]Gemüse!$AH17</f>
        <v>2.7883789999999999</v>
      </c>
      <c r="BR33" s="448">
        <f>[3]Gemüse!$CJ17</f>
        <v>1.628344</v>
      </c>
      <c r="BS33" s="569">
        <f>[3]Gemüse!$AN17</f>
        <v>4.994434</v>
      </c>
      <c r="BT33" s="569">
        <f>[3]Gemüse!$CP17</f>
        <v>2.0418379999999998</v>
      </c>
      <c r="BU33" s="448"/>
      <c r="BV33" s="448">
        <f>[3]Gemüse!$AO17</f>
        <v>4.0292389999999996</v>
      </c>
      <c r="BW33" s="448">
        <f>[3]Gemüse!$CQ17</f>
        <v>2.5523850000000001</v>
      </c>
      <c r="BX33" s="569">
        <f>[3]Gemüse!$AW17</f>
        <v>9.8396650000000001</v>
      </c>
      <c r="BY33" s="569">
        <f>[3]Gemüse!$CY17</f>
        <v>7.5976100000000004</v>
      </c>
      <c r="BZ33" s="448">
        <f>[3]Gemüse!$AP17</f>
        <v>9.9315289999999994</v>
      </c>
      <c r="CA33" s="448">
        <f>[3]Gemüse!$CR17</f>
        <v>9.0240080000000003</v>
      </c>
      <c r="CB33" s="569">
        <f>[3]Gemüse!$AQ17</f>
        <v>4.6048799999999996</v>
      </c>
      <c r="CC33" s="569">
        <f>[3]Gemüse!$CS17</f>
        <v>2.5960519999999998</v>
      </c>
      <c r="CD33" s="448">
        <f>[3]Gemüse!$AS17</f>
        <v>0</v>
      </c>
      <c r="CE33" s="448">
        <f>[3]Gemüse!$CU17</f>
        <v>19.898119000000001</v>
      </c>
      <c r="CF33" s="569">
        <f>[3]Gemüse!$AT17</f>
        <v>15.502257</v>
      </c>
      <c r="CG33" s="569">
        <f>[3]Gemüse!$CV17</f>
        <v>7.8643169999999998</v>
      </c>
      <c r="CH33" s="448">
        <f>[3]Gemüse!$AU17</f>
        <v>17.595648000000001</v>
      </c>
      <c r="CI33" s="448">
        <f>[3]Gemüse!$CW17</f>
        <v>10.723933000000001</v>
      </c>
      <c r="CJ33" s="448"/>
      <c r="CK33" s="569">
        <f>[3]Gemüse!$AV17</f>
        <v>11.116185</v>
      </c>
      <c r="CL33" s="569">
        <f>[3]Gemüse!$CX17</f>
        <v>5.968426</v>
      </c>
      <c r="CM33" s="448"/>
      <c r="CN33" s="448">
        <f>[3]Gemüse!$AY17</f>
        <v>16.49877</v>
      </c>
      <c r="CO33" s="448">
        <f>[3]Gemüse!$DA17</f>
        <v>9.7606579999999994</v>
      </c>
      <c r="CP33" s="448"/>
      <c r="CQ33" s="569">
        <f>[3]Gemüse!$AZ17</f>
        <v>15.91797</v>
      </c>
      <c r="CR33" s="569">
        <f>[3]Gemüse!$DB17</f>
        <v>9.7056489999999993</v>
      </c>
      <c r="CS33" s="448">
        <f>[3]Gemüse!$BB17</f>
        <v>16.643378999999999</v>
      </c>
      <c r="CT33" s="448">
        <f>[3]Gemüse!$DD17</f>
        <v>9.4339770000000005</v>
      </c>
      <c r="CU33" s="569">
        <f>[3]Gemüse!$BC17</f>
        <v>7.5436829999999997</v>
      </c>
      <c r="CV33" s="569">
        <f>[3]Gemüse!$DE17</f>
        <v>6.2164919999999997</v>
      </c>
      <c r="CW33" s="448">
        <f>[3]Gemüse!$AJ17</f>
        <v>5.1135380000000001</v>
      </c>
      <c r="CX33" s="448">
        <f>[3]Gemüse!$CL17</f>
        <v>3.7296969999999998</v>
      </c>
      <c r="CY33" s="570" t="str">
        <f t="shared" si="30"/>
        <v>4</v>
      </c>
      <c r="CZ33" s="450" t="str">
        <f>[3]Gemüse!$DI17</f>
        <v>4 W 14-17/23</v>
      </c>
      <c r="DA33" s="573">
        <f>[3]Gemüse!EC17</f>
        <v>5911.6221999999998</v>
      </c>
      <c r="DB33" s="573">
        <f>[3]Gemüse!EX17</f>
        <v>22506.9048</v>
      </c>
      <c r="DC33" s="573"/>
      <c r="DD33" s="575">
        <f>[3]Gemüse!DY17</f>
        <v>368.30720000000002</v>
      </c>
      <c r="DE33" s="575">
        <f>[3]Gemüse!ET17</f>
        <v>1319.3362</v>
      </c>
      <c r="DF33" s="573">
        <f>[3]Gemüse!DL17</f>
        <v>523.1309</v>
      </c>
      <c r="DG33" s="573">
        <f>[3]Gemüse!EG17</f>
        <v>1595.0918999999999</v>
      </c>
      <c r="DH33" s="575">
        <f>[3]Gemüse!DN17</f>
        <v>190.1002</v>
      </c>
      <c r="DI33" s="575">
        <f>[3]Gemüse!EI17</f>
        <v>870.37369999999999</v>
      </c>
      <c r="DJ33" s="573">
        <f>[3]Gemüse!EY17</f>
        <v>422.81829999999997</v>
      </c>
      <c r="DK33" s="573">
        <f>[3]Gemüse!EZ17</f>
        <v>816.97119999999995</v>
      </c>
      <c r="DL33" s="575">
        <f>[3]Gemüse!FA17</f>
        <v>318.79669999999999</v>
      </c>
      <c r="DM33" s="575">
        <f>[3]Gemüse!FB17</f>
        <v>1267.3251</v>
      </c>
      <c r="DN33" s="573"/>
      <c r="DO33" s="573">
        <f>[3]Gemüse!DR17</f>
        <v>94.024199999999993</v>
      </c>
      <c r="DP33" s="573">
        <f>[3]Gemüse!EM17</f>
        <v>500.02080000000001</v>
      </c>
      <c r="DQ33" s="575">
        <f>[3]Gemüse!DK17</f>
        <v>126.5421</v>
      </c>
      <c r="DR33" s="575">
        <f>[3]Gemüse!EF17</f>
        <v>773.03690000000006</v>
      </c>
      <c r="DS33" s="573">
        <f>[3]Gemüse!DV17</f>
        <v>125.27889999999999</v>
      </c>
      <c r="DT33" s="573">
        <f>[3]Gemüse!EQ17</f>
        <v>535.56550000000004</v>
      </c>
      <c r="DU33" s="575">
        <f>[3]Gemüse!DX17</f>
        <v>28.088099999999997</v>
      </c>
      <c r="DV33" s="575">
        <f>[3]Gemüse!ES17</f>
        <v>167.44720000000001</v>
      </c>
      <c r="DW33" s="573"/>
      <c r="DX33" s="573">
        <f>[3]Gemüse!DJ17</f>
        <v>136.0994</v>
      </c>
      <c r="DY33" s="573">
        <f>[3]Gemüse!EE17</f>
        <v>565.16600000000005</v>
      </c>
      <c r="DZ33" s="575">
        <f>[3]Gemüse!DP17</f>
        <v>203.36349999999999</v>
      </c>
      <c r="EA33" s="575">
        <f>[3]Gemüse!EK17</f>
        <v>599.53890000000001</v>
      </c>
      <c r="EB33" s="573">
        <f>[3]Gemüse!$DU17</f>
        <v>15.8245</v>
      </c>
      <c r="EC33" s="573">
        <f>[3]Gemüse!EP17</f>
        <v>145.202</v>
      </c>
      <c r="ED33" s="575">
        <f>[3]Gemüse!DW17</f>
        <v>27.5931</v>
      </c>
      <c r="EE33" s="575">
        <f>[3]Gemüse!ER17</f>
        <v>222.37629999999999</v>
      </c>
      <c r="EF33" s="573"/>
      <c r="EG33" s="573">
        <f>[3]Gemüse!$DM17</f>
        <v>792.11099999999999</v>
      </c>
      <c r="EH33" s="573">
        <f>[3]Gemüse!EH17</f>
        <v>2822.8346000000001</v>
      </c>
      <c r="EI33" s="575">
        <f>[3]Gemüse!EB17</f>
        <v>42.252000000000002</v>
      </c>
      <c r="EJ33" s="575">
        <f>[3]Gemüse!EW17</f>
        <v>134.23599999999999</v>
      </c>
      <c r="EK33" s="573">
        <f>[3]Gemüse!EA17</f>
        <v>170.18270000000001</v>
      </c>
      <c r="EL33" s="573">
        <f>[3]Gemüse!EV17</f>
        <v>172.14760000000001</v>
      </c>
      <c r="EM33" s="573"/>
      <c r="EN33" s="575">
        <f>[3]Gemüse!DS17</f>
        <v>108.4104</v>
      </c>
      <c r="EO33" s="575">
        <f>[3]Gemüse!EN17</f>
        <v>489.54559999999998</v>
      </c>
      <c r="EP33" s="573">
        <f>[3]Gemüse!DT17</f>
        <v>74.718199999999996</v>
      </c>
      <c r="EQ33" s="573">
        <f>[3]Gemüse!EO17</f>
        <v>322.8064</v>
      </c>
      <c r="ER33" s="575">
        <f>[3]Gemüse!$DZ17</f>
        <v>16.049600000000002</v>
      </c>
      <c r="ES33" s="575">
        <f>[3]Gemüse!EU17</f>
        <v>150.95129999999997</v>
      </c>
      <c r="ET33" s="573">
        <f>[3]Gemüse!$DO17</f>
        <v>271.35640000000001</v>
      </c>
      <c r="EU33" s="573">
        <f>[3]Gemüse!EJ17</f>
        <v>1916.9783</v>
      </c>
      <c r="EV33" s="573"/>
      <c r="EW33" s="575">
        <f>[3]Gemüse!$DQ17</f>
        <v>38.235399999999998</v>
      </c>
      <c r="EX33" s="575">
        <f>[3]Gemüse!EL17</f>
        <v>222.36490000000001</v>
      </c>
      <c r="EY33" s="261"/>
    </row>
    <row r="34" spans="1:155" x14ac:dyDescent="0.2">
      <c r="A34" s="250"/>
      <c r="B34" s="218">
        <f>[3]Gemüse!A18</f>
        <v>44986</v>
      </c>
      <c r="C34" s="569">
        <f>[3]Gemüse!$B18</f>
        <v>5.9043020000000004</v>
      </c>
      <c r="D34" s="569">
        <f>[3]Gemüse!$BD18</f>
        <v>3.7822469999999999</v>
      </c>
      <c r="E34" s="448">
        <f>[3]Gemüse!$C18</f>
        <v>7.9925360000000003</v>
      </c>
      <c r="F34" s="448">
        <f>[3]Gemüse!$BE18</f>
        <v>5.6083270000000001</v>
      </c>
      <c r="G34" s="569">
        <f>[3]Gemüse!$D18</f>
        <v>1.8762749999999999</v>
      </c>
      <c r="H34" s="569">
        <f>[3]Gemüse!$BF18</f>
        <v>1.4040330000000001</v>
      </c>
      <c r="I34" s="448">
        <f>[3]Gemüse!$E18</f>
        <v>5.3202400000000001</v>
      </c>
      <c r="J34" s="448">
        <f>[3]Gemüse!$BG18</f>
        <v>4.3180639999999997</v>
      </c>
      <c r="K34" s="569">
        <f>[3]Gemüse!$F18</f>
        <v>0</v>
      </c>
      <c r="L34" s="569">
        <f>[3]Gemüse!$BH18</f>
        <v>5.4285050000000004</v>
      </c>
      <c r="M34" s="448">
        <f>[3]Gemüse!$G18</f>
        <v>10.901199999999999</v>
      </c>
      <c r="N34" s="448">
        <f>[3]Gemüse!$BI18</f>
        <v>9.1756569999999993</v>
      </c>
      <c r="O34" s="569">
        <f>[3]Gemüse!$H18</f>
        <v>8.0051389999999998</v>
      </c>
      <c r="P34" s="569">
        <f>[3]Gemüse!$BJ18</f>
        <v>7.451765</v>
      </c>
      <c r="Q34" s="448">
        <f>[3]Gemüse!$J18</f>
        <v>5.0193430000000001</v>
      </c>
      <c r="R34" s="448">
        <f>[3]Gemüse!$BL18</f>
        <v>2.380322</v>
      </c>
      <c r="S34" s="448"/>
      <c r="T34" s="569">
        <f>[3]Gemüse!$K18</f>
        <v>8.6051549999999999</v>
      </c>
      <c r="U34" s="569">
        <f>[3]Gemüse!$BM18</f>
        <v>4.6262369999999997</v>
      </c>
      <c r="V34" s="448">
        <f>[3]Gemüse!$L18</f>
        <v>8.3622309999999995</v>
      </c>
      <c r="W34" s="448">
        <f>[3]Gemüse!$BN18</f>
        <v>5.6867970000000003</v>
      </c>
      <c r="X34" s="569">
        <f>[3]Gemüse!$M18</f>
        <v>2.5906479999999998</v>
      </c>
      <c r="Y34" s="569">
        <f>[3]Gemüse!$BO18</f>
        <v>2.1966589999999999</v>
      </c>
      <c r="Z34" s="448">
        <f>[3]Gemüse!$N18</f>
        <v>2.6365069999999999</v>
      </c>
      <c r="AA34" s="448">
        <f>[3]Gemüse!$BP18</f>
        <v>1.4219059999999999</v>
      </c>
      <c r="AB34" s="569">
        <f>[3]Gemüse!$R18</f>
        <v>2.763204</v>
      </c>
      <c r="AC34" s="569">
        <f>[3]Gemüse!$BT18</f>
        <v>1.9336370000000001</v>
      </c>
      <c r="AD34" s="448">
        <f>[3]Gemüse!$U18</f>
        <v>40.704951999999999</v>
      </c>
      <c r="AE34" s="448">
        <f>[3]Gemüse!$BW18</f>
        <v>26.846433999999999</v>
      </c>
      <c r="AF34" s="569">
        <f>[3]Gemüse!$V18</f>
        <v>17.059792999999999</v>
      </c>
      <c r="AG34" s="569">
        <f>[3]Gemüse!$BX18</f>
        <v>8.1670499999999997</v>
      </c>
      <c r="AH34" s="448">
        <f>[3]Gemüse!$AX18</f>
        <v>19.067022000000001</v>
      </c>
      <c r="AI34" s="448">
        <f>[3]Gemüse!$CZ18</f>
        <v>7.4482359999999996</v>
      </c>
      <c r="AJ34" s="569">
        <f>[3]Gemüse!$W18</f>
        <v>4.9430209999999999</v>
      </c>
      <c r="AK34" s="569">
        <f>[3]Gemüse!$BY18</f>
        <v>4.1274170000000003</v>
      </c>
      <c r="AL34" s="448"/>
      <c r="AM34" s="448">
        <f>[3]Gemüse!$X18</f>
        <v>5.5302879999999996</v>
      </c>
      <c r="AN34" s="448">
        <f>[3]Gemüse!$BZ18</f>
        <v>3.3544719999999999</v>
      </c>
      <c r="AO34" s="569">
        <f>[3]Gemüse!$Y18</f>
        <v>5.1538880000000002</v>
      </c>
      <c r="AP34" s="569">
        <f>[3]Gemüse!$CA18</f>
        <v>3.3545690000000001</v>
      </c>
      <c r="AQ34" s="448">
        <f>[3]Gemüse!$Z18</f>
        <v>5.0722149999999999</v>
      </c>
      <c r="AR34" s="448">
        <f>[3]Gemüse!$CB18</f>
        <v>3.059939</v>
      </c>
      <c r="AS34" s="569">
        <f>[3]Gemüse!$AF18</f>
        <v>1.7097020000000001</v>
      </c>
      <c r="AT34" s="569">
        <f>[3]Gemüse!$CH18</f>
        <v>1.0475220000000001</v>
      </c>
      <c r="AU34" s="448">
        <f>[3]Gemüse!$AB18</f>
        <v>5.2629910000000004</v>
      </c>
      <c r="AV34" s="448">
        <f>[3]Gemüse!$CD18</f>
        <v>2.1397300000000001</v>
      </c>
      <c r="AW34" s="569">
        <f>[3]Gemüse!$AC18</f>
        <v>5.1681819999999998</v>
      </c>
      <c r="AX34" s="569">
        <f>[3]Gemüse!$CE18</f>
        <v>2.0131640000000002</v>
      </c>
      <c r="AY34" s="448">
        <f>[3]Gemüse!$AD18</f>
        <v>6.4883660000000001</v>
      </c>
      <c r="AZ34" s="448">
        <f>[3]Gemüse!$CF18</f>
        <v>3.4018489999999999</v>
      </c>
      <c r="BA34" s="448"/>
      <c r="BB34" s="569">
        <f>[3]Gemüse!$AE18</f>
        <v>2.908909</v>
      </c>
      <c r="BC34" s="569">
        <f>[3]Gemüse!$CG18</f>
        <v>1.7591319999999999</v>
      </c>
      <c r="BD34" s="448">
        <f>[3]Gemüse!$AG18</f>
        <v>5.3859399999999997</v>
      </c>
      <c r="BE34" s="448">
        <f>[3]Gemüse!$CI18</f>
        <v>2.7573759999999998</v>
      </c>
      <c r="BF34" s="569">
        <f>[3]Gemüse!$AH18</f>
        <v>2.708507</v>
      </c>
      <c r="BG34" s="569">
        <f>[3]Gemüse!$CJ18</f>
        <v>1.733811</v>
      </c>
      <c r="BH34" s="448">
        <f>[3]Gemüse!$AI18</f>
        <v>7.7424179999999998</v>
      </c>
      <c r="BI34" s="448">
        <f>[3]Gemüse!$CK18</f>
        <v>4.036257</v>
      </c>
      <c r="BJ34" s="448"/>
      <c r="BK34" s="569">
        <f>[3]Gemüse!$AK18</f>
        <v>2.65821</v>
      </c>
      <c r="BL34" s="569">
        <f>[3]Gemüse!$CM18</f>
        <v>1.398234</v>
      </c>
      <c r="BM34" s="448">
        <f>[3]Gemüse!$AL18</f>
        <v>19.260406</v>
      </c>
      <c r="BN34" s="448">
        <f>[3]Gemüse!$CN18</f>
        <v>4.6820560000000002</v>
      </c>
      <c r="BO34" s="569">
        <f>[3]Gemüse!$AM18</f>
        <v>7.4477919999999997</v>
      </c>
      <c r="BP34" s="569">
        <f>[3]Gemüse!$CO18</f>
        <v>3.8820079999999999</v>
      </c>
      <c r="BQ34" s="448">
        <f>[3]Gemüse!$AH18</f>
        <v>2.708507</v>
      </c>
      <c r="BR34" s="448">
        <f>[3]Gemüse!$CJ18</f>
        <v>1.733811</v>
      </c>
      <c r="BS34" s="569">
        <f>[3]Gemüse!$AN18</f>
        <v>4.9999989999999999</v>
      </c>
      <c r="BT34" s="569">
        <f>[3]Gemüse!$CP18</f>
        <v>2.0447980000000001</v>
      </c>
      <c r="BU34" s="448"/>
      <c r="BV34" s="448">
        <f>[3]Gemüse!$AO18</f>
        <v>3.9927779999999999</v>
      </c>
      <c r="BW34" s="448">
        <f>[3]Gemüse!$CQ18</f>
        <v>2.5744729999999998</v>
      </c>
      <c r="BX34" s="569">
        <f>[3]Gemüse!$AW18</f>
        <v>8.8720560000000006</v>
      </c>
      <c r="BY34" s="569">
        <f>[3]Gemüse!$CY18</f>
        <v>6.5034960000000002</v>
      </c>
      <c r="BZ34" s="448">
        <f>[3]Gemüse!$AP18</f>
        <v>0</v>
      </c>
      <c r="CA34" s="448">
        <f>[3]Gemüse!$CR18</f>
        <v>9.0622330000000009</v>
      </c>
      <c r="CB34" s="569">
        <f>[3]Gemüse!$AQ18</f>
        <v>4.1317839999999997</v>
      </c>
      <c r="CC34" s="569">
        <f>[3]Gemüse!$CS18</f>
        <v>2.5124339999999998</v>
      </c>
      <c r="CD34" s="448">
        <f>[3]Gemüse!$AS18</f>
        <v>0</v>
      </c>
      <c r="CE34" s="448">
        <f>[3]Gemüse!$CU18</f>
        <v>0</v>
      </c>
      <c r="CF34" s="569">
        <f>[3]Gemüse!$AT18</f>
        <v>18.971060000000001</v>
      </c>
      <c r="CG34" s="569">
        <f>[3]Gemüse!$CV18</f>
        <v>9.2541849999999997</v>
      </c>
      <c r="CH34" s="448">
        <f>[3]Gemüse!$AU18</f>
        <v>21.901475999999999</v>
      </c>
      <c r="CI34" s="448">
        <f>[3]Gemüse!$CW18</f>
        <v>8.8703889999999994</v>
      </c>
      <c r="CJ34" s="448"/>
      <c r="CK34" s="569">
        <f>[3]Gemüse!$AV18</f>
        <v>11.296205</v>
      </c>
      <c r="CL34" s="569">
        <f>[3]Gemüse!$CX18</f>
        <v>5.3464669999999996</v>
      </c>
      <c r="CM34" s="448"/>
      <c r="CN34" s="448">
        <f>[3]Gemüse!$AY18</f>
        <v>16.020177</v>
      </c>
      <c r="CO34" s="448">
        <f>[3]Gemüse!$DA18</f>
        <v>9.6429109999999998</v>
      </c>
      <c r="CP34" s="448"/>
      <c r="CQ34" s="569">
        <f>[3]Gemüse!$AZ18</f>
        <v>15.918312999999999</v>
      </c>
      <c r="CR34" s="569">
        <f>[3]Gemüse!$DB18</f>
        <v>9.6891739999999995</v>
      </c>
      <c r="CS34" s="448">
        <f>[3]Gemüse!$BB18</f>
        <v>16.644687999999999</v>
      </c>
      <c r="CT34" s="448">
        <f>[3]Gemüse!$DD18</f>
        <v>9.4015029999999999</v>
      </c>
      <c r="CU34" s="569">
        <f>[3]Gemüse!$BC18</f>
        <v>7.5443499999999997</v>
      </c>
      <c r="CV34" s="569">
        <f>[3]Gemüse!$DE18</f>
        <v>6.0023759999999999</v>
      </c>
      <c r="CW34" s="448">
        <f>[3]Gemüse!$AJ18</f>
        <v>5.1136660000000003</v>
      </c>
      <c r="CX34" s="448">
        <f>[3]Gemüse!$CL18</f>
        <v>3.730372</v>
      </c>
      <c r="CY34" s="570" t="str">
        <f t="shared" si="30"/>
        <v>5</v>
      </c>
      <c r="CZ34" s="450" t="str">
        <f>[3]Gemüse!$DI18</f>
        <v>5 W 09-13/23</v>
      </c>
      <c r="DA34" s="573">
        <f>[3]Gemüse!EC18</f>
        <v>7340.0659999999998</v>
      </c>
      <c r="DB34" s="573">
        <f>[3]Gemüse!EX18</f>
        <v>28386.669799999996</v>
      </c>
      <c r="DC34" s="573"/>
      <c r="DD34" s="575">
        <f>[3]Gemüse!DY18</f>
        <v>418.17099999999999</v>
      </c>
      <c r="DE34" s="575">
        <f>[3]Gemüse!ET18</f>
        <v>1710.7525000000001</v>
      </c>
      <c r="DF34" s="573">
        <f>[3]Gemüse!DL18</f>
        <v>637.81630000000007</v>
      </c>
      <c r="DG34" s="573">
        <f>[3]Gemüse!EG18</f>
        <v>1780.9826</v>
      </c>
      <c r="DH34" s="575">
        <f>[3]Gemüse!DN18</f>
        <v>266.79300000000001</v>
      </c>
      <c r="DI34" s="575">
        <f>[3]Gemüse!EI18</f>
        <v>913.16780000000006</v>
      </c>
      <c r="DJ34" s="573">
        <f>[3]Gemüse!EY18</f>
        <v>454.18079999999998</v>
      </c>
      <c r="DK34" s="573">
        <f>[3]Gemüse!EZ18</f>
        <v>1083.9941000000001</v>
      </c>
      <c r="DL34" s="575">
        <f>[3]Gemüse!FA18</f>
        <v>319.7998</v>
      </c>
      <c r="DM34" s="575">
        <f>[3]Gemüse!FB18</f>
        <v>1394.2375</v>
      </c>
      <c r="DN34" s="573"/>
      <c r="DO34" s="573">
        <f>[3]Gemüse!DR18</f>
        <v>153.1756</v>
      </c>
      <c r="DP34" s="573">
        <f>[3]Gemüse!EM18</f>
        <v>783.57540000000006</v>
      </c>
      <c r="DQ34" s="575">
        <f>[3]Gemüse!DK18</f>
        <v>155.31139999999999</v>
      </c>
      <c r="DR34" s="575">
        <f>[3]Gemüse!EF18</f>
        <v>895.59940000000006</v>
      </c>
      <c r="DS34" s="573">
        <f>[3]Gemüse!DV18</f>
        <v>130.5909</v>
      </c>
      <c r="DT34" s="573">
        <f>[3]Gemüse!EQ18</f>
        <v>595.12549999999999</v>
      </c>
      <c r="DU34" s="575">
        <f>[3]Gemüse!DX18</f>
        <v>68.691299999999998</v>
      </c>
      <c r="DV34" s="575">
        <f>[3]Gemüse!ES18</f>
        <v>185.41070000000002</v>
      </c>
      <c r="DW34" s="573"/>
      <c r="DX34" s="573">
        <f>[3]Gemüse!DJ18</f>
        <v>183.74010000000001</v>
      </c>
      <c r="DY34" s="573">
        <f>[3]Gemüse!EE18</f>
        <v>760.08130000000006</v>
      </c>
      <c r="DZ34" s="575">
        <f>[3]Gemüse!DP18</f>
        <v>315.63440000000003</v>
      </c>
      <c r="EA34" s="575">
        <f>[3]Gemüse!EK18</f>
        <v>899.67419999999993</v>
      </c>
      <c r="EB34" s="573">
        <f>[3]Gemüse!$DU18</f>
        <v>32.9711</v>
      </c>
      <c r="EC34" s="573">
        <f>[3]Gemüse!EP18</f>
        <v>205.166</v>
      </c>
      <c r="ED34" s="575">
        <f>[3]Gemüse!DW18</f>
        <v>39.198699999999995</v>
      </c>
      <c r="EE34" s="575">
        <f>[3]Gemüse!ER18</f>
        <v>357.46790000000004</v>
      </c>
      <c r="EF34" s="573"/>
      <c r="EG34" s="573">
        <f>[3]Gemüse!$DM18</f>
        <v>1166.4161000000001</v>
      </c>
      <c r="EH34" s="573">
        <f>[3]Gemüse!EH18</f>
        <v>3591.9687000000004</v>
      </c>
      <c r="EI34" s="575">
        <f>[3]Gemüse!EB18</f>
        <v>63.235999999999997</v>
      </c>
      <c r="EJ34" s="575">
        <f>[3]Gemüse!EW18</f>
        <v>207.69900000000001</v>
      </c>
      <c r="EK34" s="573">
        <f>[3]Gemüse!EA18</f>
        <v>261.03479999999996</v>
      </c>
      <c r="EL34" s="573">
        <f>[3]Gemüse!EV18</f>
        <v>259.45139999999998</v>
      </c>
      <c r="EM34" s="573"/>
      <c r="EN34" s="575">
        <f>[3]Gemüse!DS18</f>
        <v>185.53320000000002</v>
      </c>
      <c r="EO34" s="575">
        <f>[3]Gemüse!EN18</f>
        <v>707.02890000000002</v>
      </c>
      <c r="EP34" s="573">
        <f>[3]Gemüse!DT18</f>
        <v>124.8931</v>
      </c>
      <c r="EQ34" s="573">
        <f>[3]Gemüse!EO18</f>
        <v>580.49180000000001</v>
      </c>
      <c r="ER34" s="575">
        <f>[3]Gemüse!$DZ18</f>
        <v>13.366700000000002</v>
      </c>
      <c r="ES34" s="575">
        <f>[3]Gemüse!EU18</f>
        <v>119.70399999999999</v>
      </c>
      <c r="ET34" s="573">
        <f>[3]Gemüse!$DO18</f>
        <v>348.73609999999996</v>
      </c>
      <c r="EU34" s="573">
        <f>[3]Gemüse!EJ18</f>
        <v>2447.0482999999999</v>
      </c>
      <c r="EV34" s="573"/>
      <c r="EW34" s="575">
        <f>[3]Gemüse!$DQ18</f>
        <v>55.651800000000001</v>
      </c>
      <c r="EX34" s="575">
        <f>[3]Gemüse!EL18</f>
        <v>309.3193</v>
      </c>
      <c r="EY34" s="261"/>
    </row>
    <row r="35" spans="1:155" x14ac:dyDescent="0.2">
      <c r="A35" s="250"/>
      <c r="B35" s="218">
        <f>[3]Gemüse!A19</f>
        <v>44958</v>
      </c>
      <c r="C35" s="569">
        <f>[3]Gemüse!$B19</f>
        <v>5.5893810000000004</v>
      </c>
      <c r="D35" s="569">
        <f>[3]Gemüse!$BD19</f>
        <v>4.3705999999999996</v>
      </c>
      <c r="E35" s="448">
        <f>[3]Gemüse!$C19</f>
        <v>7.2032910000000001</v>
      </c>
      <c r="F35" s="448">
        <f>[3]Gemüse!$BE19</f>
        <v>4.9127960000000002</v>
      </c>
      <c r="G35" s="569">
        <f>[3]Gemüse!$D19</f>
        <v>1.7603230000000001</v>
      </c>
      <c r="H35" s="569">
        <f>[3]Gemüse!$BF19</f>
        <v>1.437036</v>
      </c>
      <c r="I35" s="448">
        <f>[3]Gemüse!$E19</f>
        <v>4.7318300000000004</v>
      </c>
      <c r="J35" s="448">
        <f>[3]Gemüse!$BG19</f>
        <v>3.5544720000000001</v>
      </c>
      <c r="K35" s="569">
        <f>[3]Gemüse!$F19</f>
        <v>0</v>
      </c>
      <c r="L35" s="569">
        <f>[3]Gemüse!$BH19</f>
        <v>4.9560700000000004</v>
      </c>
      <c r="M35" s="448">
        <f>[3]Gemüse!$G19</f>
        <v>10.54264</v>
      </c>
      <c r="N35" s="448">
        <f>[3]Gemüse!$BI19</f>
        <v>9.1157660000000007</v>
      </c>
      <c r="O35" s="569">
        <f>[3]Gemüse!$H19</f>
        <v>8.5948019999999996</v>
      </c>
      <c r="P35" s="569">
        <f>[3]Gemüse!$BJ19</f>
        <v>6.5871560000000002</v>
      </c>
      <c r="Q35" s="448">
        <f>[3]Gemüse!$J19</f>
        <v>5.6793870000000002</v>
      </c>
      <c r="R35" s="448">
        <f>[3]Gemüse!$BL19</f>
        <v>3.1534260000000001</v>
      </c>
      <c r="S35" s="448"/>
      <c r="T35" s="569">
        <f>[3]Gemüse!$K19</f>
        <v>8.0332670000000004</v>
      </c>
      <c r="U35" s="569">
        <f>[3]Gemüse!$BM19</f>
        <v>4.3463260000000004</v>
      </c>
      <c r="V35" s="448">
        <f>[3]Gemüse!$L19</f>
        <v>8.2511749999999999</v>
      </c>
      <c r="W35" s="448">
        <f>[3]Gemüse!$BN19</f>
        <v>5.9163009999999998</v>
      </c>
      <c r="X35" s="569">
        <f>[3]Gemüse!$M19</f>
        <v>0</v>
      </c>
      <c r="Y35" s="569">
        <f>[3]Gemüse!$BO19</f>
        <v>2.007908</v>
      </c>
      <c r="Z35" s="448">
        <f>[3]Gemüse!$N19</f>
        <v>2.6604809999999999</v>
      </c>
      <c r="AA35" s="448">
        <f>[3]Gemüse!$BP19</f>
        <v>1.3945700000000001</v>
      </c>
      <c r="AB35" s="569">
        <f>[3]Gemüse!$R19</f>
        <v>2.2520289999999998</v>
      </c>
      <c r="AC35" s="569">
        <f>[3]Gemüse!$BT19</f>
        <v>1.496148</v>
      </c>
      <c r="AD35" s="448">
        <f>[3]Gemüse!$U19</f>
        <v>41.319794000000002</v>
      </c>
      <c r="AE35" s="448">
        <f>[3]Gemüse!$BW19</f>
        <v>25.565299</v>
      </c>
      <c r="AF35" s="569">
        <f>[3]Gemüse!$V19</f>
        <v>17.058126999999999</v>
      </c>
      <c r="AG35" s="569">
        <f>[3]Gemüse!$BX19</f>
        <v>8.4154470000000003</v>
      </c>
      <c r="AH35" s="448">
        <f>[3]Gemüse!$AX19</f>
        <v>14.895308999999999</v>
      </c>
      <c r="AI35" s="448">
        <f>[3]Gemüse!$CZ19</f>
        <v>4.5282689999999999</v>
      </c>
      <c r="AJ35" s="569">
        <f>[3]Gemüse!$W19</f>
        <v>4.95</v>
      </c>
      <c r="AK35" s="569">
        <f>[3]Gemüse!$BY19</f>
        <v>3.775728</v>
      </c>
      <c r="AL35" s="448"/>
      <c r="AM35" s="448">
        <f>[3]Gemüse!$X19</f>
        <v>5.1982169999999996</v>
      </c>
      <c r="AN35" s="448">
        <f>[3]Gemüse!$BZ19</f>
        <v>3.2780369999999999</v>
      </c>
      <c r="AO35" s="569">
        <f>[3]Gemüse!$Y19</f>
        <v>5.5918619999999999</v>
      </c>
      <c r="AP35" s="569">
        <f>[3]Gemüse!$CA19</f>
        <v>3.4329809999999998</v>
      </c>
      <c r="AQ35" s="448">
        <f>[3]Gemüse!$Z19</f>
        <v>4.8928859999999998</v>
      </c>
      <c r="AR35" s="448">
        <f>[3]Gemüse!$CB19</f>
        <v>3.124546</v>
      </c>
      <c r="AS35" s="569">
        <f>[3]Gemüse!$AF19</f>
        <v>1.700955</v>
      </c>
      <c r="AT35" s="569">
        <f>[3]Gemüse!$CH19</f>
        <v>1.112614</v>
      </c>
      <c r="AU35" s="448">
        <f>[3]Gemüse!$AB19</f>
        <v>5.4174699999999998</v>
      </c>
      <c r="AV35" s="448">
        <f>[3]Gemüse!$CD19</f>
        <v>2.013061</v>
      </c>
      <c r="AW35" s="569">
        <f>[3]Gemüse!$AC19</f>
        <v>5.395899</v>
      </c>
      <c r="AX35" s="569">
        <f>[3]Gemüse!$CE19</f>
        <v>2.013061</v>
      </c>
      <c r="AY35" s="448">
        <f>[3]Gemüse!$AD19</f>
        <v>6.579561</v>
      </c>
      <c r="AZ35" s="448">
        <f>[3]Gemüse!$CF19</f>
        <v>3.796284</v>
      </c>
      <c r="BA35" s="448"/>
      <c r="BB35" s="569">
        <f>[3]Gemüse!$AE19</f>
        <v>2.8202759999999998</v>
      </c>
      <c r="BC35" s="569">
        <f>[3]Gemüse!$CG19</f>
        <v>1.6996549999999999</v>
      </c>
      <c r="BD35" s="448">
        <f>[3]Gemüse!$AG19</f>
        <v>5.6129959999999999</v>
      </c>
      <c r="BE35" s="448">
        <f>[3]Gemüse!$CI19</f>
        <v>2.7468530000000002</v>
      </c>
      <c r="BF35" s="569">
        <f>[3]Gemüse!$AH19</f>
        <v>2.7048130000000001</v>
      </c>
      <c r="BG35" s="569">
        <f>[3]Gemüse!$CJ19</f>
        <v>1.6028230000000001</v>
      </c>
      <c r="BH35" s="448">
        <f>[3]Gemüse!$AI19</f>
        <v>7.9817470000000004</v>
      </c>
      <c r="BI35" s="448">
        <f>[3]Gemüse!$CK19</f>
        <v>5.1535140000000004</v>
      </c>
      <c r="BJ35" s="448"/>
      <c r="BK35" s="569">
        <f>[3]Gemüse!$AK19</f>
        <v>2.652736</v>
      </c>
      <c r="BL35" s="569">
        <f>[3]Gemüse!$CM19</f>
        <v>1.378207</v>
      </c>
      <c r="BM35" s="448">
        <f>[3]Gemüse!$AL19</f>
        <v>19.520437000000001</v>
      </c>
      <c r="BN35" s="448">
        <f>[3]Gemüse!$CN19</f>
        <v>4.6207380000000002</v>
      </c>
      <c r="BO35" s="569">
        <f>[3]Gemüse!$AM19</f>
        <v>6.8409810000000002</v>
      </c>
      <c r="BP35" s="569">
        <f>[3]Gemüse!$CO19</f>
        <v>3.589585</v>
      </c>
      <c r="BQ35" s="448">
        <f>[3]Gemüse!$AH19</f>
        <v>2.7048130000000001</v>
      </c>
      <c r="BR35" s="448">
        <f>[3]Gemüse!$CJ19</f>
        <v>1.6028230000000001</v>
      </c>
      <c r="BS35" s="569">
        <f>[3]Gemüse!$AN19</f>
        <v>4.8591110000000004</v>
      </c>
      <c r="BT35" s="569">
        <f>[3]Gemüse!$CP19</f>
        <v>2.1853229999999999</v>
      </c>
      <c r="BU35" s="448"/>
      <c r="BV35" s="448">
        <f>[3]Gemüse!$AO19</f>
        <v>3.9977969999999998</v>
      </c>
      <c r="BW35" s="448">
        <f>[3]Gemüse!$CQ19</f>
        <v>2.3606090000000002</v>
      </c>
      <c r="BX35" s="569">
        <f>[3]Gemüse!$AW19</f>
        <v>7.7624440000000003</v>
      </c>
      <c r="BY35" s="569">
        <f>[3]Gemüse!$CY19</f>
        <v>5.6076930000000003</v>
      </c>
      <c r="BZ35" s="448">
        <f>[3]Gemüse!$AP19</f>
        <v>0</v>
      </c>
      <c r="CA35" s="448">
        <f>[3]Gemüse!$CR19</f>
        <v>10.411617</v>
      </c>
      <c r="CB35" s="569">
        <f>[3]Gemüse!$AQ19</f>
        <v>4.3105520000000004</v>
      </c>
      <c r="CC35" s="569">
        <f>[3]Gemüse!$CS19</f>
        <v>2.9668160000000001</v>
      </c>
      <c r="CD35" s="448">
        <f>[3]Gemüse!$AS19</f>
        <v>0</v>
      </c>
      <c r="CE35" s="448">
        <f>[3]Gemüse!$CU19</f>
        <v>0</v>
      </c>
      <c r="CF35" s="569">
        <f>[3]Gemüse!$AT19</f>
        <v>0</v>
      </c>
      <c r="CG35" s="569">
        <f>[3]Gemüse!$CV19</f>
        <v>9.7452310000000004</v>
      </c>
      <c r="CH35" s="448">
        <f>[3]Gemüse!$AU19</f>
        <v>0</v>
      </c>
      <c r="CI35" s="448">
        <f>[3]Gemüse!$CW19</f>
        <v>9.7141990000000007</v>
      </c>
      <c r="CJ35" s="448"/>
      <c r="CK35" s="569">
        <f>[3]Gemüse!$AV19</f>
        <v>10.890212</v>
      </c>
      <c r="CL35" s="569">
        <f>[3]Gemüse!$CX19</f>
        <v>5.4441319999999997</v>
      </c>
      <c r="CM35" s="448"/>
      <c r="CN35" s="448">
        <f>[3]Gemüse!$AY19</f>
        <v>15.80301</v>
      </c>
      <c r="CO35" s="448">
        <f>[3]Gemüse!$DA19</f>
        <v>9.6315500000000007</v>
      </c>
      <c r="CP35" s="448"/>
      <c r="CQ35" s="569">
        <f>[3]Gemüse!$AZ19</f>
        <v>15.917213</v>
      </c>
      <c r="CR35" s="569">
        <f>[3]Gemüse!$DB19</f>
        <v>9.7128540000000001</v>
      </c>
      <c r="CS35" s="448">
        <f>[3]Gemüse!$BB19</f>
        <v>16.640488000000001</v>
      </c>
      <c r="CT35" s="448">
        <f>[3]Gemüse!$DD19</f>
        <v>9.3248119999999997</v>
      </c>
      <c r="CU35" s="569">
        <f>[3]Gemüse!$BC19</f>
        <v>7.5422089999999997</v>
      </c>
      <c r="CV35" s="569">
        <f>[3]Gemüse!$DE19</f>
        <v>6.2791009999999998</v>
      </c>
      <c r="CW35" s="448">
        <f>[3]Gemüse!$AJ19</f>
        <v>5.1132569999999999</v>
      </c>
      <c r="CX35" s="448">
        <f>[3]Gemüse!$CL19</f>
        <v>3.7322320000000002</v>
      </c>
      <c r="CY35" s="570" t="str">
        <f t="shared" si="30"/>
        <v>4</v>
      </c>
      <c r="CZ35" s="450" t="str">
        <f>[3]Gemüse!$DI19</f>
        <v>4 W 05-08/23</v>
      </c>
      <c r="DA35" s="573">
        <f>[3]Gemüse!EC19</f>
        <v>5430.8503000000001</v>
      </c>
      <c r="DB35" s="573">
        <f>[3]Gemüse!EX19</f>
        <v>22018.271000000001</v>
      </c>
      <c r="DC35" s="573"/>
      <c r="DD35" s="575">
        <f>[3]Gemüse!DY19</f>
        <v>340.66140000000001</v>
      </c>
      <c r="DE35" s="575">
        <f>[3]Gemüse!ET19</f>
        <v>1392.3307</v>
      </c>
      <c r="DF35" s="573">
        <f>[3]Gemüse!DL19</f>
        <v>414.4083</v>
      </c>
      <c r="DG35" s="573">
        <f>[3]Gemüse!EG19</f>
        <v>1257.0999999999999</v>
      </c>
      <c r="DH35" s="575">
        <f>[3]Gemüse!DN19</f>
        <v>197.33629999999999</v>
      </c>
      <c r="DI35" s="575">
        <f>[3]Gemüse!EI19</f>
        <v>640.01700000000005</v>
      </c>
      <c r="DJ35" s="573">
        <f>[3]Gemüse!EY19</f>
        <v>309.32249999999999</v>
      </c>
      <c r="DK35" s="573">
        <f>[3]Gemüse!EZ19</f>
        <v>774.55809999999997</v>
      </c>
      <c r="DL35" s="575">
        <f>[3]Gemüse!FA19</f>
        <v>256.9205</v>
      </c>
      <c r="DM35" s="575">
        <f>[3]Gemüse!FB19</f>
        <v>1042.3571999999999</v>
      </c>
      <c r="DN35" s="573"/>
      <c r="DO35" s="573">
        <f>[3]Gemüse!DR19</f>
        <v>151.8415</v>
      </c>
      <c r="DP35" s="573">
        <f>[3]Gemüse!EM19</f>
        <v>662.83090000000004</v>
      </c>
      <c r="DQ35" s="575">
        <f>[3]Gemüse!DK19</f>
        <v>105.99550000000001</v>
      </c>
      <c r="DR35" s="575">
        <f>[3]Gemüse!EF19</f>
        <v>623.31510000000003</v>
      </c>
      <c r="DS35" s="573">
        <f>[3]Gemüse!DV19</f>
        <v>36.102899999999998</v>
      </c>
      <c r="DT35" s="573">
        <f>[3]Gemüse!EQ19</f>
        <v>507.72250000000003</v>
      </c>
      <c r="DU35" s="575">
        <f>[3]Gemüse!DX19</f>
        <v>56.503800000000005</v>
      </c>
      <c r="DV35" s="575">
        <f>[3]Gemüse!ES19</f>
        <v>168.15559999999999</v>
      </c>
      <c r="DW35" s="573"/>
      <c r="DX35" s="573">
        <f>[3]Gemüse!DJ19</f>
        <v>139.5204</v>
      </c>
      <c r="DY35" s="573">
        <f>[3]Gemüse!EE19</f>
        <v>583.35850000000005</v>
      </c>
      <c r="DZ35" s="575">
        <f>[3]Gemüse!DP19</f>
        <v>242.37260000000001</v>
      </c>
      <c r="EA35" s="575">
        <f>[3]Gemüse!EK19</f>
        <v>680.7518</v>
      </c>
      <c r="EB35" s="573">
        <f>[3]Gemüse!$DU19</f>
        <v>22.963000000000001</v>
      </c>
      <c r="EC35" s="573">
        <f>[3]Gemüse!EP19</f>
        <v>173.839</v>
      </c>
      <c r="ED35" s="575">
        <f>[3]Gemüse!DW19</f>
        <v>29.552599999999998</v>
      </c>
      <c r="EE35" s="575">
        <f>[3]Gemüse!ER19</f>
        <v>289.55109999999996</v>
      </c>
      <c r="EF35" s="573"/>
      <c r="EG35" s="573">
        <f>[3]Gemüse!$DM19</f>
        <v>826.71230000000003</v>
      </c>
      <c r="EH35" s="573">
        <f>[3]Gemüse!EH19</f>
        <v>3035.4377000000004</v>
      </c>
      <c r="EI35" s="575">
        <f>[3]Gemüse!EB19</f>
        <v>53.185000000000002</v>
      </c>
      <c r="EJ35" s="575">
        <f>[3]Gemüse!EW19</f>
        <v>170.13499999999999</v>
      </c>
      <c r="EK35" s="573">
        <f>[3]Gemüse!EA19</f>
        <v>227.62090000000001</v>
      </c>
      <c r="EL35" s="573">
        <f>[3]Gemüse!EV19</f>
        <v>205.19670000000002</v>
      </c>
      <c r="EM35" s="573"/>
      <c r="EN35" s="575">
        <f>[3]Gemüse!DS19</f>
        <v>116.5675</v>
      </c>
      <c r="EO35" s="575">
        <f>[3]Gemüse!EN19</f>
        <v>702.84530000000007</v>
      </c>
      <c r="EP35" s="573">
        <f>[3]Gemüse!DT19</f>
        <v>93.065600000000003</v>
      </c>
      <c r="EQ35" s="573">
        <f>[3]Gemüse!EO19</f>
        <v>491.7398</v>
      </c>
      <c r="ER35" s="575">
        <f>[3]Gemüse!$DZ19</f>
        <v>1.7578</v>
      </c>
      <c r="ES35" s="575">
        <f>[3]Gemüse!EU19</f>
        <v>72.309899999999999</v>
      </c>
      <c r="ET35" s="573">
        <f>[3]Gemüse!$DO19</f>
        <v>253.6987</v>
      </c>
      <c r="EU35" s="573">
        <f>[3]Gemüse!EJ19</f>
        <v>1952.4482</v>
      </c>
      <c r="EV35" s="573"/>
      <c r="EW35" s="575">
        <f>[3]Gemüse!$DQ19</f>
        <v>42.634999999999998</v>
      </c>
      <c r="EX35" s="575">
        <f>[3]Gemüse!EL19</f>
        <v>241.28560000000002</v>
      </c>
      <c r="EY35" s="261"/>
    </row>
    <row r="36" spans="1:155" x14ac:dyDescent="0.2">
      <c r="A36" s="250"/>
      <c r="B36" s="218">
        <f>[3]Gemüse!A20</f>
        <v>44927</v>
      </c>
      <c r="C36" s="569">
        <f>[3]Gemüse!$B20</f>
        <v>5.2517709999999997</v>
      </c>
      <c r="D36" s="569">
        <f>[3]Gemüse!$BD20</f>
        <v>3.3129200000000001</v>
      </c>
      <c r="E36" s="448">
        <f>[3]Gemüse!$C20</f>
        <v>5.61557</v>
      </c>
      <c r="F36" s="448">
        <f>[3]Gemüse!$BE20</f>
        <v>3.5833659999999998</v>
      </c>
      <c r="G36" s="569">
        <f>[3]Gemüse!$D20</f>
        <v>1.5702160000000001</v>
      </c>
      <c r="H36" s="569">
        <f>[3]Gemüse!$BF20</f>
        <v>1.1823269999999999</v>
      </c>
      <c r="I36" s="448">
        <f>[3]Gemüse!$E20</f>
        <v>4.4794039999999997</v>
      </c>
      <c r="J36" s="448">
        <f>[3]Gemüse!$BG20</f>
        <v>2.7674970000000001</v>
      </c>
      <c r="K36" s="569">
        <f>[3]Gemüse!$F20</f>
        <v>0</v>
      </c>
      <c r="L36" s="569">
        <f>[3]Gemüse!$BH20</f>
        <v>4.3224299999999998</v>
      </c>
      <c r="M36" s="448">
        <f>[3]Gemüse!$G20</f>
        <v>10.430342</v>
      </c>
      <c r="N36" s="448">
        <f>[3]Gemüse!$BI20</f>
        <v>9.7145919999999997</v>
      </c>
      <c r="O36" s="569">
        <f>[3]Gemüse!$H20</f>
        <v>7.0709220000000004</v>
      </c>
      <c r="P36" s="569">
        <f>[3]Gemüse!$BJ20</f>
        <v>5.4002980000000003</v>
      </c>
      <c r="Q36" s="448">
        <f>[3]Gemüse!$J20</f>
        <v>5.5172889999999999</v>
      </c>
      <c r="R36" s="448">
        <f>[3]Gemüse!$BL20</f>
        <v>2.7627280000000001</v>
      </c>
      <c r="S36" s="448"/>
      <c r="T36" s="569">
        <f>[3]Gemüse!$K20</f>
        <v>8.2556729999999998</v>
      </c>
      <c r="U36" s="569">
        <f>[3]Gemüse!$BM20</f>
        <v>4.3019499999999997</v>
      </c>
      <c r="V36" s="448">
        <f>[3]Gemüse!$L20</f>
        <v>8.2342270000000006</v>
      </c>
      <c r="W36" s="448">
        <f>[3]Gemüse!$BN20</f>
        <v>5.8686109999999996</v>
      </c>
      <c r="X36" s="569">
        <f>[3]Gemüse!$M20</f>
        <v>0</v>
      </c>
      <c r="Y36" s="569">
        <f>[3]Gemüse!$BO20</f>
        <v>1.9415260000000001</v>
      </c>
      <c r="Z36" s="448">
        <f>[3]Gemüse!$N20</f>
        <v>2.4000970000000001</v>
      </c>
      <c r="AA36" s="448">
        <f>[3]Gemüse!$BP20</f>
        <v>1.188925</v>
      </c>
      <c r="AB36" s="569">
        <f>[3]Gemüse!$R20</f>
        <v>0</v>
      </c>
      <c r="AC36" s="569">
        <f>[3]Gemüse!$BT20</f>
        <v>1.4120820000000001</v>
      </c>
      <c r="AD36" s="448">
        <f>[3]Gemüse!$U20</f>
        <v>36.118375</v>
      </c>
      <c r="AE36" s="448">
        <f>[3]Gemüse!$BW20</f>
        <v>28.354642999999999</v>
      </c>
      <c r="AF36" s="569">
        <f>[3]Gemüse!$V20</f>
        <v>16.923044999999998</v>
      </c>
      <c r="AG36" s="569">
        <f>[3]Gemüse!$BX20</f>
        <v>7.8866420000000002</v>
      </c>
      <c r="AH36" s="448">
        <f>[3]Gemüse!$AX20</f>
        <v>12.338319</v>
      </c>
      <c r="AI36" s="448">
        <f>[3]Gemüse!$CZ20</f>
        <v>4.5596860000000001</v>
      </c>
      <c r="AJ36" s="569">
        <f>[3]Gemüse!$W20</f>
        <v>4.95</v>
      </c>
      <c r="AK36" s="569">
        <f>[3]Gemüse!$BY20</f>
        <v>3.9726789999999998</v>
      </c>
      <c r="AL36" s="448"/>
      <c r="AM36" s="448">
        <f>[3]Gemüse!$X20</f>
        <v>4.6831060000000004</v>
      </c>
      <c r="AN36" s="448">
        <f>[3]Gemüse!$BZ20</f>
        <v>2.8681329999999998</v>
      </c>
      <c r="AO36" s="569">
        <f>[3]Gemüse!$Y20</f>
        <v>4.9311749999999996</v>
      </c>
      <c r="AP36" s="569">
        <f>[3]Gemüse!$CA20</f>
        <v>2.9722309999999998</v>
      </c>
      <c r="AQ36" s="448">
        <f>[3]Gemüse!$Z20</f>
        <v>4.8500110000000003</v>
      </c>
      <c r="AR36" s="448">
        <f>[3]Gemüse!$CB20</f>
        <v>3.0590609999999998</v>
      </c>
      <c r="AS36" s="569">
        <f>[3]Gemüse!$AF20</f>
        <v>1.7561880000000001</v>
      </c>
      <c r="AT36" s="569">
        <f>[3]Gemüse!$CH20</f>
        <v>1.0277130000000001</v>
      </c>
      <c r="AU36" s="448">
        <f>[3]Gemüse!$AB20</f>
        <v>5.5056989999999999</v>
      </c>
      <c r="AV36" s="448">
        <f>[3]Gemüse!$CD20</f>
        <v>2.0119090000000002</v>
      </c>
      <c r="AW36" s="569">
        <f>[3]Gemüse!$AC20</f>
        <v>5.4565359999999998</v>
      </c>
      <c r="AX36" s="569">
        <f>[3]Gemüse!$CE20</f>
        <v>2.0119090000000002</v>
      </c>
      <c r="AY36" s="448">
        <f>[3]Gemüse!$AD20</f>
        <v>6.6484370000000004</v>
      </c>
      <c r="AZ36" s="448">
        <f>[3]Gemüse!$CF20</f>
        <v>3.8176869999999998</v>
      </c>
      <c r="BA36" s="448"/>
      <c r="BB36" s="569">
        <f>[3]Gemüse!$AE20</f>
        <v>3.1111409999999999</v>
      </c>
      <c r="BC36" s="569">
        <f>[3]Gemüse!$CG20</f>
        <v>1.7896920000000001</v>
      </c>
      <c r="BD36" s="448">
        <f>[3]Gemüse!$AG20</f>
        <v>5.7495659999999997</v>
      </c>
      <c r="BE36" s="448">
        <f>[3]Gemüse!$CI20</f>
        <v>2.7465959999999998</v>
      </c>
      <c r="BF36" s="569">
        <f>[3]Gemüse!$AH20</f>
        <v>0</v>
      </c>
      <c r="BG36" s="569">
        <f>[3]Gemüse!$CJ20</f>
        <v>1.5588610000000001</v>
      </c>
      <c r="BH36" s="448">
        <f>[3]Gemüse!$AI20</f>
        <v>8.0562830000000005</v>
      </c>
      <c r="BI36" s="448">
        <f>[3]Gemüse!$CK20</f>
        <v>4.1850069999999997</v>
      </c>
      <c r="BJ36" s="448"/>
      <c r="BK36" s="569">
        <f>[3]Gemüse!$AK20</f>
        <v>2.1273849999999999</v>
      </c>
      <c r="BL36" s="569">
        <f>[3]Gemüse!$CM20</f>
        <v>1.4202330000000001</v>
      </c>
      <c r="BM36" s="448">
        <f>[3]Gemüse!$AL20</f>
        <v>19.807628999999999</v>
      </c>
      <c r="BN36" s="448">
        <f>[3]Gemüse!$CN20</f>
        <v>4.6280140000000003</v>
      </c>
      <c r="BO36" s="569">
        <f>[3]Gemüse!$AM20</f>
        <v>6.9195979999999997</v>
      </c>
      <c r="BP36" s="569">
        <f>[3]Gemüse!$CO20</f>
        <v>3.7975300000000001</v>
      </c>
      <c r="BQ36" s="448">
        <f>[3]Gemüse!$AH20</f>
        <v>0</v>
      </c>
      <c r="BR36" s="448">
        <f>[3]Gemüse!$CJ20</f>
        <v>1.5588610000000001</v>
      </c>
      <c r="BS36" s="569">
        <f>[3]Gemüse!$AN20</f>
        <v>4.9738980000000002</v>
      </c>
      <c r="BT36" s="569">
        <f>[3]Gemüse!$CP20</f>
        <v>2.1829010000000002</v>
      </c>
      <c r="BU36" s="448"/>
      <c r="BV36" s="448">
        <f>[3]Gemüse!$AO20</f>
        <v>3.990192</v>
      </c>
      <c r="BW36" s="448">
        <f>[3]Gemüse!$CQ20</f>
        <v>2.6337229999999998</v>
      </c>
      <c r="BX36" s="569">
        <f>[3]Gemüse!$AW20</f>
        <v>7.6853759999999998</v>
      </c>
      <c r="BY36" s="569">
        <f>[3]Gemüse!$CY20</f>
        <v>5.7104150000000002</v>
      </c>
      <c r="BZ36" s="448">
        <f>[3]Gemüse!$AP20</f>
        <v>0</v>
      </c>
      <c r="CA36" s="448">
        <f>[3]Gemüse!$CR20</f>
        <v>0</v>
      </c>
      <c r="CB36" s="569">
        <f>[3]Gemüse!$AQ20</f>
        <v>4.565436</v>
      </c>
      <c r="CC36" s="569">
        <f>[3]Gemüse!$CS20</f>
        <v>2.9254319999999998</v>
      </c>
      <c r="CD36" s="448">
        <f>[3]Gemüse!$AS20</f>
        <v>0</v>
      </c>
      <c r="CE36" s="448">
        <f>[3]Gemüse!$CU20</f>
        <v>0</v>
      </c>
      <c r="CF36" s="569">
        <f>[3]Gemüse!$AT20</f>
        <v>0</v>
      </c>
      <c r="CG36" s="569">
        <f>[3]Gemüse!$CV20</f>
        <v>0</v>
      </c>
      <c r="CH36" s="448">
        <f>[3]Gemüse!$AU20</f>
        <v>0</v>
      </c>
      <c r="CI36" s="448">
        <f>[3]Gemüse!$CW20</f>
        <v>0</v>
      </c>
      <c r="CJ36" s="448"/>
      <c r="CK36" s="569">
        <f>[3]Gemüse!$AV20</f>
        <v>10.094006</v>
      </c>
      <c r="CL36" s="569">
        <f>[3]Gemüse!$CX20</f>
        <v>5.3859450000000004</v>
      </c>
      <c r="CM36" s="448"/>
      <c r="CN36" s="448">
        <f>[3]Gemüse!$AY20</f>
        <v>16.666402000000001</v>
      </c>
      <c r="CO36" s="448">
        <f>[3]Gemüse!$DA20</f>
        <v>9.7191709999999993</v>
      </c>
      <c r="CP36" s="448"/>
      <c r="CQ36" s="569">
        <f>[3]Gemüse!$AZ20</f>
        <v>15.918312999999999</v>
      </c>
      <c r="CR36" s="569">
        <f>[3]Gemüse!$DB20</f>
        <v>9.7151409999999991</v>
      </c>
      <c r="CS36" s="448">
        <f>[3]Gemüse!$BB20</f>
        <v>16.644687999999999</v>
      </c>
      <c r="CT36" s="448">
        <f>[3]Gemüse!$DD20</f>
        <v>9.306559</v>
      </c>
      <c r="CU36" s="569">
        <f>[3]Gemüse!$BC20</f>
        <v>7.5443499999999997</v>
      </c>
      <c r="CV36" s="569">
        <f>[3]Gemüse!$DE20</f>
        <v>6.115227</v>
      </c>
      <c r="CW36" s="448">
        <f>[3]Gemüse!$AJ20</f>
        <v>5.1136660000000003</v>
      </c>
      <c r="CX36" s="448">
        <f>[3]Gemüse!$CL20</f>
        <v>3.8383799999999999</v>
      </c>
      <c r="CY36" s="570" t="str">
        <f t="shared" si="30"/>
        <v>4</v>
      </c>
      <c r="CZ36" s="450" t="str">
        <f>[3]Gemüse!$DI20</f>
        <v>4 W 01-04/23</v>
      </c>
      <c r="DA36" s="573">
        <f>[3]Gemüse!EC20</f>
        <v>5758.4184999999998</v>
      </c>
      <c r="DB36" s="573">
        <f>[3]Gemüse!EX20</f>
        <v>22053.6008</v>
      </c>
      <c r="DC36" s="573"/>
      <c r="DD36" s="575">
        <f>[3]Gemüse!DY20</f>
        <v>408.26769999999999</v>
      </c>
      <c r="DE36" s="575">
        <f>[3]Gemüse!ET20</f>
        <v>1339.6157000000001</v>
      </c>
      <c r="DF36" s="573">
        <f>[3]Gemüse!DL20</f>
        <v>378.072</v>
      </c>
      <c r="DG36" s="573">
        <f>[3]Gemüse!EG20</f>
        <v>1290.0861</v>
      </c>
      <c r="DH36" s="575">
        <f>[3]Gemüse!DN20</f>
        <v>170.2439</v>
      </c>
      <c r="DI36" s="575">
        <f>[3]Gemüse!EI20</f>
        <v>732.07780000000002</v>
      </c>
      <c r="DJ36" s="573">
        <f>[3]Gemüse!EY20</f>
        <v>268.96609999999998</v>
      </c>
      <c r="DK36" s="573">
        <f>[3]Gemüse!EZ20</f>
        <v>789.26369999999997</v>
      </c>
      <c r="DL36" s="575">
        <f>[3]Gemüse!FA20</f>
        <v>253.68729999999999</v>
      </c>
      <c r="DM36" s="575">
        <f>[3]Gemüse!FB20</f>
        <v>1033.7726</v>
      </c>
      <c r="DN36" s="573"/>
      <c r="DO36" s="573">
        <f>[3]Gemüse!DR20</f>
        <v>138.2011</v>
      </c>
      <c r="DP36" s="573">
        <f>[3]Gemüse!EM20</f>
        <v>656.39980000000003</v>
      </c>
      <c r="DQ36" s="575">
        <f>[3]Gemüse!DK20</f>
        <v>116.3595</v>
      </c>
      <c r="DR36" s="575">
        <f>[3]Gemüse!EF20</f>
        <v>612.30169999999998</v>
      </c>
      <c r="DS36" s="573">
        <f>[3]Gemüse!DV20</f>
        <v>25.7989</v>
      </c>
      <c r="DT36" s="573">
        <f>[3]Gemüse!EQ20</f>
        <v>411.45390000000003</v>
      </c>
      <c r="DU36" s="575">
        <f>[3]Gemüse!DX20</f>
        <v>62.2498</v>
      </c>
      <c r="DV36" s="575">
        <f>[3]Gemüse!ES20</f>
        <v>172.18329999999997</v>
      </c>
      <c r="DW36" s="573"/>
      <c r="DX36" s="573">
        <f>[3]Gemüse!DJ20</f>
        <v>146.38810000000001</v>
      </c>
      <c r="DY36" s="573">
        <f>[3]Gemüse!EE20</f>
        <v>617.93740000000003</v>
      </c>
      <c r="DZ36" s="575">
        <f>[3]Gemüse!DP20</f>
        <v>397.89699999999999</v>
      </c>
      <c r="EA36" s="575">
        <f>[3]Gemüse!EK20</f>
        <v>754.21990000000005</v>
      </c>
      <c r="EB36" s="573">
        <f>[3]Gemüse!$DU20</f>
        <v>29.138999999999999</v>
      </c>
      <c r="EC36" s="573">
        <f>[3]Gemüse!EP20</f>
        <v>210.239</v>
      </c>
      <c r="ED36" s="575">
        <f>[3]Gemüse!DW20</f>
        <v>28.777900000000002</v>
      </c>
      <c r="EE36" s="575">
        <f>[3]Gemüse!ER20</f>
        <v>277.65300000000002</v>
      </c>
      <c r="EF36" s="573"/>
      <c r="EG36" s="573">
        <f>[3]Gemüse!$DM20</f>
        <v>1006.5688</v>
      </c>
      <c r="EH36" s="573">
        <f>[3]Gemüse!EH20</f>
        <v>2942.9427000000001</v>
      </c>
      <c r="EI36" s="575">
        <f>[3]Gemüse!EB20</f>
        <v>60.893999999999998</v>
      </c>
      <c r="EJ36" s="575">
        <f>[3]Gemüse!EW20</f>
        <v>211.66900000000001</v>
      </c>
      <c r="EK36" s="573">
        <f>[3]Gemüse!EA20</f>
        <v>215.88310000000001</v>
      </c>
      <c r="EL36" s="573">
        <f>[3]Gemüse!EV20</f>
        <v>216.62129999999999</v>
      </c>
      <c r="EM36" s="573"/>
      <c r="EN36" s="575">
        <f>[3]Gemüse!DS20</f>
        <v>123.2573</v>
      </c>
      <c r="EO36" s="575">
        <f>[3]Gemüse!EN20</f>
        <v>584.80459999999994</v>
      </c>
      <c r="EP36" s="573">
        <f>[3]Gemüse!DT20</f>
        <v>122.79389999999999</v>
      </c>
      <c r="EQ36" s="573">
        <f>[3]Gemüse!EO20</f>
        <v>593.98509999999999</v>
      </c>
      <c r="ER36" s="575">
        <f>[3]Gemüse!$DZ20</f>
        <v>6.0999999999999999E-2</v>
      </c>
      <c r="ES36" s="575">
        <f>[3]Gemüse!EU20</f>
        <v>60.3476</v>
      </c>
      <c r="ET36" s="573">
        <f>[3]Gemüse!$DO20</f>
        <v>246.11589999999998</v>
      </c>
      <c r="EU36" s="573">
        <f>[3]Gemüse!EJ20</f>
        <v>1873.0328999999999</v>
      </c>
      <c r="EV36" s="573"/>
      <c r="EW36" s="575">
        <f>[3]Gemüse!$DQ20</f>
        <v>47.341000000000001</v>
      </c>
      <c r="EX36" s="575">
        <f>[3]Gemüse!EL20</f>
        <v>250.62639999999999</v>
      </c>
      <c r="EY36" s="261"/>
    </row>
    <row r="37" spans="1:155" x14ac:dyDescent="0.2">
      <c r="A37" s="250"/>
      <c r="B37" s="218">
        <f>[3]Gemüse!A21</f>
        <v>44896</v>
      </c>
      <c r="C37" s="569">
        <f>[3]Gemüse!$B21</f>
        <v>4.8934100000000003</v>
      </c>
      <c r="D37" s="569">
        <f>[3]Gemüse!$BD21</f>
        <v>4.0069549999999996</v>
      </c>
      <c r="E37" s="448">
        <f>[3]Gemüse!$C21</f>
        <v>5.5096819999999997</v>
      </c>
      <c r="F37" s="448">
        <f>[3]Gemüse!$BE21</f>
        <v>3.651011</v>
      </c>
      <c r="G37" s="569">
        <f>[3]Gemüse!$D21</f>
        <v>1.627122</v>
      </c>
      <c r="H37" s="569">
        <f>[3]Gemüse!$BF21</f>
        <v>1.0565329999999999</v>
      </c>
      <c r="I37" s="448">
        <f>[3]Gemüse!$E21</f>
        <v>5.089569</v>
      </c>
      <c r="J37" s="448">
        <f>[3]Gemüse!$BG21</f>
        <v>3.1313849999999999</v>
      </c>
      <c r="K37" s="569">
        <f>[3]Gemüse!$F21</f>
        <v>0</v>
      </c>
      <c r="L37" s="569">
        <f>[3]Gemüse!$BH21</f>
        <v>4.5481790000000002</v>
      </c>
      <c r="M37" s="448">
        <f>[3]Gemüse!$G21</f>
        <v>10.484591999999999</v>
      </c>
      <c r="N37" s="448">
        <f>[3]Gemüse!$BI21</f>
        <v>9.6836950000000002</v>
      </c>
      <c r="O37" s="569">
        <f>[3]Gemüse!$H21</f>
        <v>6.83141</v>
      </c>
      <c r="P37" s="569">
        <f>[3]Gemüse!$BJ21</f>
        <v>6.5114679999999998</v>
      </c>
      <c r="Q37" s="448">
        <f>[3]Gemüse!$J21</f>
        <v>5.7675840000000003</v>
      </c>
      <c r="R37" s="448">
        <f>[3]Gemüse!$BL21</f>
        <v>2.919921</v>
      </c>
      <c r="S37" s="448"/>
      <c r="T37" s="569">
        <f>[3]Gemüse!$K21</f>
        <v>8.5933039999999998</v>
      </c>
      <c r="U37" s="569">
        <f>[3]Gemüse!$BM21</f>
        <v>4.4906110000000004</v>
      </c>
      <c r="V37" s="448">
        <f>[3]Gemüse!$L21</f>
        <v>7.8389600000000002</v>
      </c>
      <c r="W37" s="448">
        <f>[3]Gemüse!$BN21</f>
        <v>6.7102259999999996</v>
      </c>
      <c r="X37" s="569">
        <f>[3]Gemüse!$M21</f>
        <v>2.6117189999999999</v>
      </c>
      <c r="Y37" s="569">
        <f>[3]Gemüse!$BO21</f>
        <v>1.988585</v>
      </c>
      <c r="Z37" s="448">
        <f>[3]Gemüse!$N21</f>
        <v>2.3753479999999998</v>
      </c>
      <c r="AA37" s="448">
        <f>[3]Gemüse!$BP21</f>
        <v>1.065585</v>
      </c>
      <c r="AB37" s="569">
        <f>[3]Gemüse!$R21</f>
        <v>2.5466690000000001</v>
      </c>
      <c r="AC37" s="569">
        <f>[3]Gemüse!$BT21</f>
        <v>1.588206</v>
      </c>
      <c r="AD37" s="448">
        <f>[3]Gemüse!$U21</f>
        <v>34.711520999999998</v>
      </c>
      <c r="AE37" s="448">
        <f>[3]Gemüse!$BW21</f>
        <v>24.478308999999999</v>
      </c>
      <c r="AF37" s="569">
        <f>[3]Gemüse!$V21</f>
        <v>16.806695000000001</v>
      </c>
      <c r="AG37" s="569">
        <f>[3]Gemüse!$BX21</f>
        <v>7.946968</v>
      </c>
      <c r="AH37" s="448">
        <f>[3]Gemüse!$AX21</f>
        <v>18.276004</v>
      </c>
      <c r="AI37" s="448">
        <f>[3]Gemüse!$CZ21</f>
        <v>5.8685780000000003</v>
      </c>
      <c r="AJ37" s="569">
        <f>[3]Gemüse!$W21</f>
        <v>4.9377760000000004</v>
      </c>
      <c r="AK37" s="569">
        <f>[3]Gemüse!$BY21</f>
        <v>4.0144270000000004</v>
      </c>
      <c r="AL37" s="448"/>
      <c r="AM37" s="448">
        <f>[3]Gemüse!$X21</f>
        <v>5.7583960000000003</v>
      </c>
      <c r="AN37" s="448">
        <f>[3]Gemüse!$BZ21</f>
        <v>2.8585669999999999</v>
      </c>
      <c r="AO37" s="569">
        <f>[3]Gemüse!$Y21</f>
        <v>5.5443100000000003</v>
      </c>
      <c r="AP37" s="569">
        <f>[3]Gemüse!$CA21</f>
        <v>3.1555960000000001</v>
      </c>
      <c r="AQ37" s="448">
        <f>[3]Gemüse!$Z21</f>
        <v>4.8598020000000002</v>
      </c>
      <c r="AR37" s="448">
        <f>[3]Gemüse!$CB21</f>
        <v>3.041172</v>
      </c>
      <c r="AS37" s="569">
        <f>[3]Gemüse!$AF21</f>
        <v>2.246721</v>
      </c>
      <c r="AT37" s="569">
        <f>[3]Gemüse!$CH21</f>
        <v>1.2079549999999999</v>
      </c>
      <c r="AU37" s="448">
        <f>[3]Gemüse!$AB21</f>
        <v>5.474342</v>
      </c>
      <c r="AV37" s="448">
        <f>[3]Gemüse!$CD21</f>
        <v>2.0209860000000002</v>
      </c>
      <c r="AW37" s="569">
        <f>[3]Gemüse!$AC21</f>
        <v>5.4584809999999999</v>
      </c>
      <c r="AX37" s="569">
        <f>[3]Gemüse!$CE21</f>
        <v>2.0209860000000002</v>
      </c>
      <c r="AY37" s="448">
        <f>[3]Gemüse!$AD21</f>
        <v>6.6293439999999997</v>
      </c>
      <c r="AZ37" s="448">
        <f>[3]Gemüse!$CF21</f>
        <v>3.7993130000000002</v>
      </c>
      <c r="BA37" s="448"/>
      <c r="BB37" s="569">
        <f>[3]Gemüse!$AE21</f>
        <v>3.0427849999999999</v>
      </c>
      <c r="BC37" s="569">
        <f>[3]Gemüse!$CG21</f>
        <v>2.1018810000000001</v>
      </c>
      <c r="BD37" s="448">
        <f>[3]Gemüse!$AG21</f>
        <v>5.7842739999999999</v>
      </c>
      <c r="BE37" s="448">
        <f>[3]Gemüse!$CI21</f>
        <v>2.7602009999999999</v>
      </c>
      <c r="BF37" s="569">
        <f>[3]Gemüse!$AH21</f>
        <v>0</v>
      </c>
      <c r="BG37" s="569">
        <f>[3]Gemüse!$CJ21</f>
        <v>1.466777</v>
      </c>
      <c r="BH37" s="448">
        <f>[3]Gemüse!$AI21</f>
        <v>8.1805830000000004</v>
      </c>
      <c r="BI37" s="448">
        <f>[3]Gemüse!$CK21</f>
        <v>4.3812119999999997</v>
      </c>
      <c r="BJ37" s="448"/>
      <c r="BK37" s="569">
        <f>[3]Gemüse!$AK21</f>
        <v>0</v>
      </c>
      <c r="BL37" s="569">
        <f>[3]Gemüse!$CM21</f>
        <v>1.455859</v>
      </c>
      <c r="BM37" s="448">
        <f>[3]Gemüse!$AL21</f>
        <v>19.016216</v>
      </c>
      <c r="BN37" s="448">
        <f>[3]Gemüse!$CN21</f>
        <v>5.1757609999999996</v>
      </c>
      <c r="BO37" s="569">
        <f>[3]Gemüse!$AM21</f>
        <v>6.95</v>
      </c>
      <c r="BP37" s="569">
        <f>[3]Gemüse!$CO21</f>
        <v>3.5956429999999999</v>
      </c>
      <c r="BQ37" s="448">
        <f>[3]Gemüse!$AH21</f>
        <v>0</v>
      </c>
      <c r="BR37" s="448">
        <f>[3]Gemüse!$CJ21</f>
        <v>1.466777</v>
      </c>
      <c r="BS37" s="569">
        <f>[3]Gemüse!$AN21</f>
        <v>5.1129249999999997</v>
      </c>
      <c r="BT37" s="569">
        <f>[3]Gemüse!$CP21</f>
        <v>2.0475780000000001</v>
      </c>
      <c r="BU37" s="448"/>
      <c r="BV37" s="448">
        <f>[3]Gemüse!$AO21</f>
        <v>5.8356300000000001</v>
      </c>
      <c r="BW37" s="448">
        <f>[3]Gemüse!$CQ21</f>
        <v>2.5538889999999999</v>
      </c>
      <c r="BX37" s="569">
        <f>[3]Gemüse!$AW21</f>
        <v>8.8734029999999997</v>
      </c>
      <c r="BY37" s="569">
        <f>[3]Gemüse!$CY21</f>
        <v>6.0823270000000003</v>
      </c>
      <c r="BZ37" s="448">
        <f>[3]Gemüse!$AP21</f>
        <v>0</v>
      </c>
      <c r="CA37" s="448">
        <f>[3]Gemüse!$CR21</f>
        <v>0</v>
      </c>
      <c r="CB37" s="569">
        <f>[3]Gemüse!$AQ21</f>
        <v>6.8493599999999999</v>
      </c>
      <c r="CC37" s="569">
        <f>[3]Gemüse!$CS21</f>
        <v>4.4133950000000004</v>
      </c>
      <c r="CD37" s="448">
        <f>[3]Gemüse!$AS21</f>
        <v>0</v>
      </c>
      <c r="CE37" s="448">
        <f>[3]Gemüse!$CU21</f>
        <v>0</v>
      </c>
      <c r="CF37" s="569">
        <f>[3]Gemüse!$AT21</f>
        <v>0</v>
      </c>
      <c r="CG37" s="569">
        <f>[3]Gemüse!$CV21</f>
        <v>0</v>
      </c>
      <c r="CH37" s="448">
        <f>[3]Gemüse!$AU21</f>
        <v>0</v>
      </c>
      <c r="CI37" s="448">
        <f>[3]Gemüse!$CW21</f>
        <v>0</v>
      </c>
      <c r="CJ37" s="448"/>
      <c r="CK37" s="569">
        <f>[3]Gemüse!$AV21</f>
        <v>9.4320950000000003</v>
      </c>
      <c r="CL37" s="569">
        <f>[3]Gemüse!$CX21</f>
        <v>5.6708679999999996</v>
      </c>
      <c r="CM37" s="448"/>
      <c r="CN37" s="448">
        <f>[3]Gemüse!$AY21</f>
        <v>16.618625999999999</v>
      </c>
      <c r="CO37" s="448">
        <f>[3]Gemüse!$DA21</f>
        <v>9.3984480000000001</v>
      </c>
      <c r="CP37" s="448"/>
      <c r="CQ37" s="569">
        <f>[3]Gemüse!$AZ21</f>
        <v>15.928789999999999</v>
      </c>
      <c r="CR37" s="569">
        <f>[3]Gemüse!$DB21</f>
        <v>9.645899</v>
      </c>
      <c r="CS37" s="448">
        <f>[3]Gemüse!$BB21</f>
        <v>16.684660000000001</v>
      </c>
      <c r="CT37" s="448">
        <f>[3]Gemüse!$DD21</f>
        <v>9.3069959999999998</v>
      </c>
      <c r="CU37" s="569">
        <f>[3]Gemüse!$BC21</f>
        <v>7.5647279999999997</v>
      </c>
      <c r="CV37" s="569">
        <f>[3]Gemüse!$DE21</f>
        <v>6.012645</v>
      </c>
      <c r="CW37" s="448">
        <f>[3]Gemüse!$AJ21</f>
        <v>5.117559</v>
      </c>
      <c r="CX37" s="448">
        <f>[3]Gemüse!$CL21</f>
        <v>3.7532510000000001</v>
      </c>
      <c r="CY37" s="570" t="str">
        <f t="shared" si="30"/>
        <v>5</v>
      </c>
      <c r="CZ37" s="450" t="str">
        <f>[3]Gemüse!$DI21</f>
        <v>5 W 48-52/22</v>
      </c>
      <c r="DA37" s="573">
        <f>[3]Gemüse!EC21</f>
        <v>6549.2152999999998</v>
      </c>
      <c r="DB37" s="573">
        <f>[3]Gemüse!EX21</f>
        <v>25444.7971</v>
      </c>
      <c r="DC37" s="573"/>
      <c r="DD37" s="575">
        <f>[3]Gemüse!DY21</f>
        <v>447.60750000000002</v>
      </c>
      <c r="DE37" s="575">
        <f>[3]Gemüse!ET21</f>
        <v>1408.1242</v>
      </c>
      <c r="DF37" s="573">
        <f>[3]Gemüse!DL21</f>
        <v>430.18940000000003</v>
      </c>
      <c r="DG37" s="573">
        <f>[3]Gemüse!EG21</f>
        <v>1448.1328000000001</v>
      </c>
      <c r="DH37" s="575">
        <f>[3]Gemüse!DN21</f>
        <v>240.42490000000001</v>
      </c>
      <c r="DI37" s="575">
        <f>[3]Gemüse!EI21</f>
        <v>848.86590000000001</v>
      </c>
      <c r="DJ37" s="573">
        <f>[3]Gemüse!EY21</f>
        <v>277.16909999999996</v>
      </c>
      <c r="DK37" s="573">
        <f>[3]Gemüse!EZ21</f>
        <v>845.13149999999996</v>
      </c>
      <c r="DL37" s="575">
        <f>[3]Gemüse!FA21</f>
        <v>321.74040000000002</v>
      </c>
      <c r="DM37" s="575">
        <f>[3]Gemüse!FB21</f>
        <v>1275.857</v>
      </c>
      <c r="DN37" s="573"/>
      <c r="DO37" s="573">
        <f>[3]Gemüse!DR21</f>
        <v>139.66920000000002</v>
      </c>
      <c r="DP37" s="573">
        <f>[3]Gemüse!EM21</f>
        <v>724.70899999999995</v>
      </c>
      <c r="DQ37" s="575">
        <f>[3]Gemüse!DK21</f>
        <v>141.50210000000001</v>
      </c>
      <c r="DR37" s="575">
        <f>[3]Gemüse!EF21</f>
        <v>696.81439999999998</v>
      </c>
      <c r="DS37" s="573">
        <f>[3]Gemüse!DV21</f>
        <v>34.996499999999997</v>
      </c>
      <c r="DT37" s="573">
        <f>[3]Gemüse!EQ21</f>
        <v>461.03040000000004</v>
      </c>
      <c r="DU37" s="575">
        <f>[3]Gemüse!DX21</f>
        <v>89.976799999999997</v>
      </c>
      <c r="DV37" s="575">
        <f>[3]Gemüse!ES21</f>
        <v>311.70120000000003</v>
      </c>
      <c r="DW37" s="573"/>
      <c r="DX37" s="573">
        <f>[3]Gemüse!DJ21</f>
        <v>165.685</v>
      </c>
      <c r="DY37" s="573">
        <f>[3]Gemüse!EE21</f>
        <v>855.27019999999993</v>
      </c>
      <c r="DZ37" s="575">
        <f>[3]Gemüse!DP21</f>
        <v>323.69559999999996</v>
      </c>
      <c r="EA37" s="575">
        <f>[3]Gemüse!EK21</f>
        <v>791.63909999999998</v>
      </c>
      <c r="EB37" s="573">
        <f>[3]Gemüse!$DU21</f>
        <v>32.241999999999997</v>
      </c>
      <c r="EC37" s="573">
        <f>[3]Gemüse!EP21</f>
        <v>213.583</v>
      </c>
      <c r="ED37" s="575">
        <f>[3]Gemüse!DW21</f>
        <v>28.5044</v>
      </c>
      <c r="EE37" s="575">
        <f>[3]Gemüse!ER21</f>
        <v>268.9248</v>
      </c>
      <c r="EF37" s="573"/>
      <c r="EG37" s="573">
        <f>[3]Gemüse!$DM21</f>
        <v>1080.1312</v>
      </c>
      <c r="EH37" s="573">
        <f>[3]Gemüse!EH21</f>
        <v>3613.6801</v>
      </c>
      <c r="EI37" s="575">
        <f>[3]Gemüse!EB21</f>
        <v>76.745000000000005</v>
      </c>
      <c r="EJ37" s="575">
        <f>[3]Gemüse!EW21</f>
        <v>245.899</v>
      </c>
      <c r="EK37" s="573">
        <f>[3]Gemüse!EA21</f>
        <v>257.47109999999998</v>
      </c>
      <c r="EL37" s="573">
        <f>[3]Gemüse!EV21</f>
        <v>277.59009999999995</v>
      </c>
      <c r="EM37" s="573"/>
      <c r="EN37" s="575">
        <f>[3]Gemüse!DS21</f>
        <v>121.30710000000001</v>
      </c>
      <c r="EO37" s="575">
        <f>[3]Gemüse!EN21</f>
        <v>677.38109999999995</v>
      </c>
      <c r="EP37" s="573">
        <f>[3]Gemüse!DT21</f>
        <v>147.5746</v>
      </c>
      <c r="EQ37" s="573">
        <f>[3]Gemüse!EO21</f>
        <v>635.2333000000001</v>
      </c>
      <c r="ER37" s="575">
        <f>[3]Gemüse!$DZ21</f>
        <v>2.5991</v>
      </c>
      <c r="ES37" s="575">
        <f>[3]Gemüse!EU21</f>
        <v>75.161100000000005</v>
      </c>
      <c r="ET37" s="573">
        <f>[3]Gemüse!$DO21</f>
        <v>331.91120000000001</v>
      </c>
      <c r="EU37" s="573">
        <f>[3]Gemüse!EJ21</f>
        <v>2370.6282999999999</v>
      </c>
      <c r="EV37" s="573"/>
      <c r="EW37" s="575">
        <f>[3]Gemüse!$DQ21</f>
        <v>57.350699999999996</v>
      </c>
      <c r="EX37" s="575">
        <f>[3]Gemüse!EL21</f>
        <v>315.85820000000001</v>
      </c>
      <c r="EY37" s="261"/>
    </row>
    <row r="38" spans="1:155" x14ac:dyDescent="0.2">
      <c r="A38" s="250"/>
      <c r="B38" s="218">
        <f>[3]Gemüse!A22</f>
        <v>44866</v>
      </c>
      <c r="C38" s="569">
        <f>[3]Gemüse!$B22</f>
        <v>4.9675219999999998</v>
      </c>
      <c r="D38" s="569">
        <f>[3]Gemüse!$BD22</f>
        <v>3.1907139999999998</v>
      </c>
      <c r="E38" s="448">
        <f>[3]Gemüse!$C22</f>
        <v>5.5827220000000004</v>
      </c>
      <c r="F38" s="448">
        <f>[3]Gemüse!$BE22</f>
        <v>3.834892</v>
      </c>
      <c r="G38" s="569">
        <f>[3]Gemüse!$D22</f>
        <v>1.6534660000000001</v>
      </c>
      <c r="H38" s="569">
        <f>[3]Gemüse!$BF22</f>
        <v>1.355729</v>
      </c>
      <c r="I38" s="448">
        <f>[3]Gemüse!$E22</f>
        <v>7.2774000000000001</v>
      </c>
      <c r="J38" s="448">
        <f>[3]Gemüse!$BG22</f>
        <v>3.543234</v>
      </c>
      <c r="K38" s="569">
        <f>[3]Gemüse!$F22</f>
        <v>0</v>
      </c>
      <c r="L38" s="569">
        <f>[3]Gemüse!$BH22</f>
        <v>6.044537</v>
      </c>
      <c r="M38" s="448">
        <f>[3]Gemüse!$G22</f>
        <v>11.053088000000001</v>
      </c>
      <c r="N38" s="448">
        <f>[3]Gemüse!$BI22</f>
        <v>10.857305999999999</v>
      </c>
      <c r="O38" s="569">
        <f>[3]Gemüse!$H22</f>
        <v>8.7017319999999998</v>
      </c>
      <c r="P38" s="569">
        <f>[3]Gemüse!$BJ22</f>
        <v>8.7753069999999997</v>
      </c>
      <c r="Q38" s="448">
        <f>[3]Gemüse!$J22</f>
        <v>6.1353600000000004</v>
      </c>
      <c r="R38" s="448">
        <f>[3]Gemüse!$BL22</f>
        <v>3.1339779999999999</v>
      </c>
      <c r="S38" s="448"/>
      <c r="T38" s="569">
        <f>[3]Gemüse!$K22</f>
        <v>8.1979729999999993</v>
      </c>
      <c r="U38" s="569">
        <f>[3]Gemüse!$BM22</f>
        <v>4.6333520000000004</v>
      </c>
      <c r="V38" s="448">
        <f>[3]Gemüse!$L22</f>
        <v>8.3002830000000003</v>
      </c>
      <c r="W38" s="448">
        <f>[3]Gemüse!$BN22</f>
        <v>6.8976709999999999</v>
      </c>
      <c r="X38" s="569">
        <f>[3]Gemüse!$M22</f>
        <v>2.6811419999999999</v>
      </c>
      <c r="Y38" s="569">
        <f>[3]Gemüse!$BO22</f>
        <v>1.9953430000000001</v>
      </c>
      <c r="Z38" s="448">
        <f>[3]Gemüse!$N22</f>
        <v>2.6236790000000001</v>
      </c>
      <c r="AA38" s="448">
        <f>[3]Gemüse!$BP22</f>
        <v>1.609424</v>
      </c>
      <c r="AB38" s="569">
        <f>[3]Gemüse!$R22</f>
        <v>2.7188379999999999</v>
      </c>
      <c r="AC38" s="569">
        <f>[3]Gemüse!$BT22</f>
        <v>1.7477739999999999</v>
      </c>
      <c r="AD38" s="448">
        <f>[3]Gemüse!$U22</f>
        <v>36.656511000000002</v>
      </c>
      <c r="AE38" s="448">
        <f>[3]Gemüse!$BW22</f>
        <v>21.698174000000002</v>
      </c>
      <c r="AF38" s="569">
        <f>[3]Gemüse!$V22</f>
        <v>21.847702999999999</v>
      </c>
      <c r="AG38" s="569">
        <f>[3]Gemüse!$BX22</f>
        <v>8.4608030000000003</v>
      </c>
      <c r="AH38" s="448">
        <f>[3]Gemüse!$AX22</f>
        <v>21.764232</v>
      </c>
      <c r="AI38" s="448">
        <f>[3]Gemüse!$CZ22</f>
        <v>8.5892250000000008</v>
      </c>
      <c r="AJ38" s="569">
        <f>[3]Gemüse!$W22</f>
        <v>4.9540790000000001</v>
      </c>
      <c r="AK38" s="569">
        <f>[3]Gemüse!$BY22</f>
        <v>4.2559380000000004</v>
      </c>
      <c r="AL38" s="448"/>
      <c r="AM38" s="448">
        <f>[3]Gemüse!$X22</f>
        <v>6.5130229999999996</v>
      </c>
      <c r="AN38" s="448">
        <f>[3]Gemüse!$BZ22</f>
        <v>3.8932359999999999</v>
      </c>
      <c r="AO38" s="569">
        <f>[3]Gemüse!$Y22</f>
        <v>7.1706450000000004</v>
      </c>
      <c r="AP38" s="569">
        <f>[3]Gemüse!$CA22</f>
        <v>4.288176</v>
      </c>
      <c r="AQ38" s="448">
        <f>[3]Gemüse!$Z22</f>
        <v>5.2831489999999999</v>
      </c>
      <c r="AR38" s="448">
        <f>[3]Gemüse!$CB22</f>
        <v>3.1700279999999998</v>
      </c>
      <c r="AS38" s="569">
        <f>[3]Gemüse!$AF22</f>
        <v>2.959524</v>
      </c>
      <c r="AT38" s="569">
        <f>[3]Gemüse!$CH22</f>
        <v>1.652542</v>
      </c>
      <c r="AU38" s="448">
        <f>[3]Gemüse!$AB22</f>
        <v>5.6408589999999998</v>
      </c>
      <c r="AV38" s="448">
        <f>[3]Gemüse!$CD22</f>
        <v>2.0336219999999998</v>
      </c>
      <c r="AW38" s="569">
        <f>[3]Gemüse!$AC22</f>
        <v>5.5939639999999997</v>
      </c>
      <c r="AX38" s="569">
        <f>[3]Gemüse!$CE22</f>
        <v>2.039806</v>
      </c>
      <c r="AY38" s="448">
        <f>[3]Gemüse!$AD22</f>
        <v>6.6044859999999996</v>
      </c>
      <c r="AZ38" s="448">
        <f>[3]Gemüse!$CF22</f>
        <v>3.8288600000000002</v>
      </c>
      <c r="BA38" s="448"/>
      <c r="BB38" s="569">
        <f>[3]Gemüse!$AE22</f>
        <v>3.2667069999999998</v>
      </c>
      <c r="BC38" s="569">
        <f>[3]Gemüse!$CG22</f>
        <v>1.9460010000000001</v>
      </c>
      <c r="BD38" s="448">
        <f>[3]Gemüse!$AG22</f>
        <v>5.8248069999999998</v>
      </c>
      <c r="BE38" s="448">
        <f>[3]Gemüse!$CI22</f>
        <v>2.8936579999999998</v>
      </c>
      <c r="BF38" s="569">
        <f>[3]Gemüse!$AH22</f>
        <v>0</v>
      </c>
      <c r="BG38" s="569">
        <f>[3]Gemüse!$CJ22</f>
        <v>1.513417</v>
      </c>
      <c r="BH38" s="448">
        <f>[3]Gemüse!$AI22</f>
        <v>8.2329030000000003</v>
      </c>
      <c r="BI38" s="448">
        <f>[3]Gemüse!$CK22</f>
        <v>4.3149559999999996</v>
      </c>
      <c r="BJ38" s="448"/>
      <c r="BK38" s="569">
        <f>[3]Gemüse!$AK22</f>
        <v>2.930078</v>
      </c>
      <c r="BL38" s="569">
        <f>[3]Gemüse!$CM22</f>
        <v>1.6194809999999999</v>
      </c>
      <c r="BM38" s="448">
        <f>[3]Gemüse!$AL22</f>
        <v>19.221139999999998</v>
      </c>
      <c r="BN38" s="448">
        <f>[3]Gemüse!$CN22</f>
        <v>5.578665</v>
      </c>
      <c r="BO38" s="569">
        <f>[3]Gemüse!$AM22</f>
        <v>6.7689760000000003</v>
      </c>
      <c r="BP38" s="569">
        <f>[3]Gemüse!$CO22</f>
        <v>3.699173</v>
      </c>
      <c r="BQ38" s="448">
        <f>[3]Gemüse!$AH22</f>
        <v>0</v>
      </c>
      <c r="BR38" s="448">
        <f>[3]Gemüse!$CJ22</f>
        <v>1.513417</v>
      </c>
      <c r="BS38" s="569">
        <f>[3]Gemüse!$AN22</f>
        <v>4.7334889999999996</v>
      </c>
      <c r="BT38" s="569">
        <f>[3]Gemüse!$CP22</f>
        <v>2.038465</v>
      </c>
      <c r="BU38" s="448"/>
      <c r="BV38" s="448">
        <f>[3]Gemüse!$AO22</f>
        <v>6.4917610000000003</v>
      </c>
      <c r="BW38" s="448">
        <f>[3]Gemüse!$CQ22</f>
        <v>3.481185</v>
      </c>
      <c r="BX38" s="569">
        <f>[3]Gemüse!$AW22</f>
        <v>9.5741250000000004</v>
      </c>
      <c r="BY38" s="569">
        <f>[3]Gemüse!$CY22</f>
        <v>6.3337830000000004</v>
      </c>
      <c r="BZ38" s="448">
        <f>[3]Gemüse!$AP22</f>
        <v>0</v>
      </c>
      <c r="CA38" s="448">
        <f>[3]Gemüse!$CR22</f>
        <v>0</v>
      </c>
      <c r="CB38" s="569">
        <f>[3]Gemüse!$AQ22</f>
        <v>7.5214619999999996</v>
      </c>
      <c r="CC38" s="569">
        <f>[3]Gemüse!$CS22</f>
        <v>4.7057270000000004</v>
      </c>
      <c r="CD38" s="448">
        <f>[3]Gemüse!$AS22</f>
        <v>0</v>
      </c>
      <c r="CE38" s="448">
        <f>[3]Gemüse!$CU22</f>
        <v>0</v>
      </c>
      <c r="CF38" s="569">
        <f>[3]Gemüse!$AT22</f>
        <v>0</v>
      </c>
      <c r="CG38" s="569">
        <f>[3]Gemüse!$CV22</f>
        <v>0</v>
      </c>
      <c r="CH38" s="448">
        <f>[3]Gemüse!$AU22</f>
        <v>0</v>
      </c>
      <c r="CI38" s="448">
        <f>[3]Gemüse!$CW22</f>
        <v>0</v>
      </c>
      <c r="CJ38" s="448"/>
      <c r="CK38" s="569">
        <f>[3]Gemüse!$AV22</f>
        <v>9.3325580000000006</v>
      </c>
      <c r="CL38" s="569">
        <f>[3]Gemüse!$CX22</f>
        <v>6.6334359999999997</v>
      </c>
      <c r="CM38" s="448"/>
      <c r="CN38" s="448">
        <f>[3]Gemüse!$AY22</f>
        <v>16.895510999999999</v>
      </c>
      <c r="CO38" s="448">
        <f>[3]Gemüse!$DA22</f>
        <v>9.4933019999999999</v>
      </c>
      <c r="CP38" s="448"/>
      <c r="CQ38" s="569">
        <f>[3]Gemüse!$AZ22</f>
        <v>15.91797</v>
      </c>
      <c r="CR38" s="569">
        <f>[3]Gemüse!$DB22</f>
        <v>9.6396080000000008</v>
      </c>
      <c r="CS38" s="448">
        <f>[3]Gemüse!$BB22</f>
        <v>16.643378999999999</v>
      </c>
      <c r="CT38" s="448">
        <f>[3]Gemüse!$DD22</f>
        <v>9.3776419999999998</v>
      </c>
      <c r="CU38" s="569">
        <f>[3]Gemüse!$BC22</f>
        <v>7.5436829999999997</v>
      </c>
      <c r="CV38" s="569">
        <f>[3]Gemüse!$DE22</f>
        <v>6.0020540000000002</v>
      </c>
      <c r="CW38" s="448">
        <f>[3]Gemüse!$AJ22</f>
        <v>5.1135380000000001</v>
      </c>
      <c r="CX38" s="448">
        <f>[3]Gemüse!$CL22</f>
        <v>3.5281120000000001</v>
      </c>
      <c r="CY38" s="570" t="str">
        <f t="shared" si="30"/>
        <v>4</v>
      </c>
      <c r="CZ38" s="450" t="str">
        <f>[3]Gemüse!$DI22</f>
        <v>4 W 44-47/22</v>
      </c>
      <c r="DA38" s="573">
        <f>[3]Gemüse!EC22</f>
        <v>5004.1280999999999</v>
      </c>
      <c r="DB38" s="573">
        <f>[3]Gemüse!EX22</f>
        <v>21308.516600000003</v>
      </c>
      <c r="DC38" s="573"/>
      <c r="DD38" s="575">
        <f>[3]Gemüse!DY22</f>
        <v>309.9973</v>
      </c>
      <c r="DE38" s="575">
        <f>[3]Gemüse!ET22</f>
        <v>1274.366</v>
      </c>
      <c r="DF38" s="573">
        <f>[3]Gemüse!DL22</f>
        <v>521.51189999999997</v>
      </c>
      <c r="DG38" s="573">
        <f>[3]Gemüse!EG22</f>
        <v>1140.8734999999999</v>
      </c>
      <c r="DH38" s="575">
        <f>[3]Gemüse!DN22</f>
        <v>158.95959999999999</v>
      </c>
      <c r="DI38" s="575">
        <f>[3]Gemüse!EI22</f>
        <v>873.96559999999999</v>
      </c>
      <c r="DJ38" s="573">
        <f>[3]Gemüse!EY22</f>
        <v>217.1045</v>
      </c>
      <c r="DK38" s="573">
        <f>[3]Gemüse!EZ22</f>
        <v>811.0489</v>
      </c>
      <c r="DL38" s="575">
        <f>[3]Gemüse!FA22</f>
        <v>196.99549999999999</v>
      </c>
      <c r="DM38" s="575">
        <f>[3]Gemüse!FB22</f>
        <v>1047.7864</v>
      </c>
      <c r="DN38" s="573"/>
      <c r="DO38" s="573">
        <f>[3]Gemüse!DR22</f>
        <v>105.13839999999999</v>
      </c>
      <c r="DP38" s="573">
        <f>[3]Gemüse!EM22</f>
        <v>495.93040000000002</v>
      </c>
      <c r="DQ38" s="575">
        <f>[3]Gemüse!DK22</f>
        <v>89.838399999999993</v>
      </c>
      <c r="DR38" s="575">
        <f>[3]Gemüse!EF22</f>
        <v>561.5779</v>
      </c>
      <c r="DS38" s="573">
        <f>[3]Gemüse!DV22</f>
        <v>46.243400000000001</v>
      </c>
      <c r="DT38" s="573">
        <f>[3]Gemüse!EQ22</f>
        <v>385.88909999999998</v>
      </c>
      <c r="DU38" s="575">
        <f>[3]Gemüse!DX22</f>
        <v>66.607199999999992</v>
      </c>
      <c r="DV38" s="575">
        <f>[3]Gemüse!ES22</f>
        <v>174.31370000000001</v>
      </c>
      <c r="DW38" s="573"/>
      <c r="DX38" s="573">
        <f>[3]Gemüse!DJ22</f>
        <v>112.76889999999999</v>
      </c>
      <c r="DY38" s="573">
        <f>[3]Gemüse!EE22</f>
        <v>523.54219999999998</v>
      </c>
      <c r="DZ38" s="575">
        <f>[3]Gemüse!DP22</f>
        <v>182.65870000000001</v>
      </c>
      <c r="EA38" s="575">
        <f>[3]Gemüse!EK22</f>
        <v>643.75139999999999</v>
      </c>
      <c r="EB38" s="573">
        <f>[3]Gemüse!$DU22</f>
        <v>29.687000000000001</v>
      </c>
      <c r="EC38" s="573">
        <f>[3]Gemüse!EP22</f>
        <v>199.13200000000001</v>
      </c>
      <c r="ED38" s="575">
        <f>[3]Gemüse!DW22</f>
        <v>25.847099999999998</v>
      </c>
      <c r="EE38" s="575">
        <f>[3]Gemüse!ER22</f>
        <v>168.08960000000002</v>
      </c>
      <c r="EF38" s="573"/>
      <c r="EG38" s="573">
        <f>[3]Gemüse!$DM22</f>
        <v>686.85850000000005</v>
      </c>
      <c r="EH38" s="573">
        <f>[3]Gemüse!EH22</f>
        <v>2912.4193</v>
      </c>
      <c r="EI38" s="575">
        <f>[3]Gemüse!EB22</f>
        <v>49.622999999999998</v>
      </c>
      <c r="EJ38" s="575">
        <f>[3]Gemüse!EW22</f>
        <v>163.37700000000001</v>
      </c>
      <c r="EK38" s="573">
        <f>[3]Gemüse!EA22</f>
        <v>190.9759</v>
      </c>
      <c r="EL38" s="573">
        <f>[3]Gemüse!EV22</f>
        <v>188.96350000000001</v>
      </c>
      <c r="EM38" s="573"/>
      <c r="EN38" s="575">
        <f>[3]Gemüse!DS22</f>
        <v>80.467399999999998</v>
      </c>
      <c r="EO38" s="575">
        <f>[3]Gemüse!EN22</f>
        <v>388.6121</v>
      </c>
      <c r="EP38" s="573">
        <f>[3]Gemüse!DT22</f>
        <v>102.14089999999999</v>
      </c>
      <c r="EQ38" s="573">
        <f>[3]Gemüse!EO22</f>
        <v>526.99669999999992</v>
      </c>
      <c r="ER38" s="575">
        <f>[3]Gemüse!$DZ22</f>
        <v>5.9850000000000003</v>
      </c>
      <c r="ES38" s="575">
        <f>[3]Gemüse!EU22</f>
        <v>56.948999999999998</v>
      </c>
      <c r="ET38" s="573">
        <f>[3]Gemüse!$DO22</f>
        <v>281.9015</v>
      </c>
      <c r="EU38" s="573">
        <f>[3]Gemüse!EJ22</f>
        <v>1820.1459</v>
      </c>
      <c r="EV38" s="573"/>
      <c r="EW38" s="575">
        <f>[3]Gemüse!$DQ22</f>
        <v>41.945999999999998</v>
      </c>
      <c r="EX38" s="575">
        <f>[3]Gemüse!EL22</f>
        <v>236.0882</v>
      </c>
      <c r="EY38" s="261"/>
    </row>
    <row r="39" spans="1:155" x14ac:dyDescent="0.2">
      <c r="A39" s="250"/>
      <c r="B39" s="218">
        <f>[3]Gemüse!A23</f>
        <v>44835</v>
      </c>
      <c r="C39" s="569">
        <f>[3]Gemüse!$B23</f>
        <v>6.5800299999999998</v>
      </c>
      <c r="D39" s="569">
        <f>[3]Gemüse!$BD23</f>
        <v>3.4686859999999999</v>
      </c>
      <c r="E39" s="448">
        <f>[3]Gemüse!$C23</f>
        <v>6.2360249999999997</v>
      </c>
      <c r="F39" s="448">
        <f>[3]Gemüse!$BE23</f>
        <v>4.1044409999999996</v>
      </c>
      <c r="G39" s="569">
        <f>[3]Gemüse!$D23</f>
        <v>2.2274229999999999</v>
      </c>
      <c r="H39" s="569">
        <f>[3]Gemüse!$BF23</f>
        <v>1.519164</v>
      </c>
      <c r="I39" s="448">
        <f>[3]Gemüse!$E23</f>
        <v>8.2680969999999991</v>
      </c>
      <c r="J39" s="448">
        <f>[3]Gemüse!$BG23</f>
        <v>3.964995</v>
      </c>
      <c r="K39" s="569">
        <f>[3]Gemüse!$F23</f>
        <v>0</v>
      </c>
      <c r="L39" s="569">
        <f>[3]Gemüse!$BH23</f>
        <v>7.5034780000000003</v>
      </c>
      <c r="M39" s="448">
        <f>[3]Gemüse!$G23</f>
        <v>15.176038</v>
      </c>
      <c r="N39" s="448">
        <f>[3]Gemüse!$BI23</f>
        <v>12.01403</v>
      </c>
      <c r="O39" s="569">
        <f>[3]Gemüse!$H23</f>
        <v>13.352672999999999</v>
      </c>
      <c r="P39" s="569">
        <f>[3]Gemüse!$BJ23</f>
        <v>10.951157</v>
      </c>
      <c r="Q39" s="448">
        <f>[3]Gemüse!$J23</f>
        <v>7.1513419999999996</v>
      </c>
      <c r="R39" s="448">
        <f>[3]Gemüse!$BL23</f>
        <v>3.9185750000000001</v>
      </c>
      <c r="S39" s="448"/>
      <c r="T39" s="569">
        <f>[3]Gemüse!$K23</f>
        <v>8.0945389999999993</v>
      </c>
      <c r="U39" s="569">
        <f>[3]Gemüse!$BM23</f>
        <v>3.9540690000000001</v>
      </c>
      <c r="V39" s="448">
        <f>[3]Gemüse!$L23</f>
        <v>0</v>
      </c>
      <c r="W39" s="448">
        <f>[3]Gemüse!$BN23</f>
        <v>6.912884</v>
      </c>
      <c r="X39" s="569">
        <f>[3]Gemüse!$M23</f>
        <v>2.6763110000000001</v>
      </c>
      <c r="Y39" s="569">
        <f>[3]Gemüse!$BO23</f>
        <v>1.999916</v>
      </c>
      <c r="Z39" s="448">
        <f>[3]Gemüse!$N23</f>
        <v>2.6895910000000001</v>
      </c>
      <c r="AA39" s="448">
        <f>[3]Gemüse!$BP23</f>
        <v>1.8900049999999999</v>
      </c>
      <c r="AB39" s="569">
        <f>[3]Gemüse!$R23</f>
        <v>2.6547839999999998</v>
      </c>
      <c r="AC39" s="569">
        <f>[3]Gemüse!$BT23</f>
        <v>1.661424</v>
      </c>
      <c r="AD39" s="448">
        <f>[3]Gemüse!$U23</f>
        <v>40.900142000000002</v>
      </c>
      <c r="AE39" s="448">
        <f>[3]Gemüse!$BW23</f>
        <v>26.381844999999998</v>
      </c>
      <c r="AF39" s="569">
        <f>[3]Gemüse!$V23</f>
        <v>26.870958999999999</v>
      </c>
      <c r="AG39" s="569">
        <f>[3]Gemüse!$BX23</f>
        <v>9.5120229999999992</v>
      </c>
      <c r="AH39" s="448">
        <f>[3]Gemüse!$AX23</f>
        <v>21.910806999999998</v>
      </c>
      <c r="AI39" s="448">
        <f>[3]Gemüse!$CZ23</f>
        <v>8.8625489999999996</v>
      </c>
      <c r="AJ39" s="569">
        <f>[3]Gemüse!$W23</f>
        <v>4.9556449999999996</v>
      </c>
      <c r="AK39" s="569">
        <f>[3]Gemüse!$BY23</f>
        <v>4.5137260000000001</v>
      </c>
      <c r="AL39" s="448"/>
      <c r="AM39" s="448">
        <f>[3]Gemüse!$X23</f>
        <v>7.3396220000000003</v>
      </c>
      <c r="AN39" s="448">
        <f>[3]Gemüse!$BZ23</f>
        <v>4.7043860000000004</v>
      </c>
      <c r="AO39" s="569">
        <f>[3]Gemüse!$Y23</f>
        <v>8.4786490000000008</v>
      </c>
      <c r="AP39" s="569">
        <f>[3]Gemüse!$CA23</f>
        <v>6.1764570000000001</v>
      </c>
      <c r="AQ39" s="448">
        <f>[3]Gemüse!$Z23</f>
        <v>6.0246500000000003</v>
      </c>
      <c r="AR39" s="448">
        <f>[3]Gemüse!$CB23</f>
        <v>3.3231920000000001</v>
      </c>
      <c r="AS39" s="569">
        <f>[3]Gemüse!$AF23</f>
        <v>2.8945460000000001</v>
      </c>
      <c r="AT39" s="569">
        <f>[3]Gemüse!$CH23</f>
        <v>1.738829</v>
      </c>
      <c r="AU39" s="448">
        <f>[3]Gemüse!$AB23</f>
        <v>5.9985799999999996</v>
      </c>
      <c r="AV39" s="448">
        <f>[3]Gemüse!$CD23</f>
        <v>2.0180009999999999</v>
      </c>
      <c r="AW39" s="569">
        <f>[3]Gemüse!$AC23</f>
        <v>5.9803899999999999</v>
      </c>
      <c r="AX39" s="569">
        <f>[3]Gemüse!$CE23</f>
        <v>2.0202629999999999</v>
      </c>
      <c r="AY39" s="448">
        <f>[3]Gemüse!$AD23</f>
        <v>6.6122810000000003</v>
      </c>
      <c r="AZ39" s="448">
        <f>[3]Gemüse!$CF23</f>
        <v>3.8018160000000001</v>
      </c>
      <c r="BA39" s="448"/>
      <c r="BB39" s="569">
        <f>[3]Gemüse!$AE23</f>
        <v>3.6141570000000001</v>
      </c>
      <c r="BC39" s="569">
        <f>[3]Gemüse!$CG23</f>
        <v>2.0474779999999999</v>
      </c>
      <c r="BD39" s="448">
        <f>[3]Gemüse!$AG23</f>
        <v>5.7997420000000002</v>
      </c>
      <c r="BE39" s="448">
        <f>[3]Gemüse!$CI23</f>
        <v>3.3737620000000001</v>
      </c>
      <c r="BF39" s="569">
        <f>[3]Gemüse!$AH23</f>
        <v>0</v>
      </c>
      <c r="BG39" s="569">
        <f>[3]Gemüse!$CJ23</f>
        <v>1.53146</v>
      </c>
      <c r="BH39" s="448">
        <f>[3]Gemüse!$AI23</f>
        <v>6.8355110000000003</v>
      </c>
      <c r="BI39" s="448">
        <f>[3]Gemüse!$CK23</f>
        <v>4.2619749999999996</v>
      </c>
      <c r="BJ39" s="448"/>
      <c r="BK39" s="569">
        <f>[3]Gemüse!$AK23</f>
        <v>3.6520139999999999</v>
      </c>
      <c r="BL39" s="569">
        <f>[3]Gemüse!$CM23</f>
        <v>1.9528220000000001</v>
      </c>
      <c r="BM39" s="448">
        <f>[3]Gemüse!$AL23</f>
        <v>18.549863999999999</v>
      </c>
      <c r="BN39" s="448">
        <f>[3]Gemüse!$CN23</f>
        <v>5.5640260000000001</v>
      </c>
      <c r="BO39" s="569">
        <f>[3]Gemüse!$AM23</f>
        <v>7.3966440000000002</v>
      </c>
      <c r="BP39" s="569">
        <f>[3]Gemüse!$CO23</f>
        <v>4.0227909999999998</v>
      </c>
      <c r="BQ39" s="448">
        <f>[3]Gemüse!$AH23</f>
        <v>0</v>
      </c>
      <c r="BR39" s="448">
        <f>[3]Gemüse!$CJ23</f>
        <v>1.53146</v>
      </c>
      <c r="BS39" s="569">
        <f>[3]Gemüse!$AN23</f>
        <v>4.3076499999999998</v>
      </c>
      <c r="BT39" s="569">
        <f>[3]Gemüse!$CP23</f>
        <v>2.0090249999999998</v>
      </c>
      <c r="BU39" s="448"/>
      <c r="BV39" s="448">
        <f>[3]Gemüse!$AO23</f>
        <v>7.5116949999999996</v>
      </c>
      <c r="BW39" s="448">
        <f>[3]Gemüse!$CQ23</f>
        <v>4.2671580000000002</v>
      </c>
      <c r="BX39" s="569">
        <f>[3]Gemüse!$AW23</f>
        <v>9.6457429999999995</v>
      </c>
      <c r="BY39" s="569">
        <f>[3]Gemüse!$CY23</f>
        <v>6.2131400000000001</v>
      </c>
      <c r="BZ39" s="448">
        <f>[3]Gemüse!$AP23</f>
        <v>0</v>
      </c>
      <c r="CA39" s="448">
        <f>[3]Gemüse!$CR23</f>
        <v>0</v>
      </c>
      <c r="CB39" s="569">
        <f>[3]Gemüse!$AQ23</f>
        <v>7.5369469999999996</v>
      </c>
      <c r="CC39" s="569">
        <f>[3]Gemüse!$CS23</f>
        <v>4.6262790000000003</v>
      </c>
      <c r="CD39" s="448">
        <f>[3]Gemüse!$AS23</f>
        <v>0</v>
      </c>
      <c r="CE39" s="448">
        <f>[3]Gemüse!$CU23</f>
        <v>0</v>
      </c>
      <c r="CF39" s="569">
        <f>[3]Gemüse!$AT23</f>
        <v>0</v>
      </c>
      <c r="CG39" s="569">
        <f>[3]Gemüse!$CV23</f>
        <v>0</v>
      </c>
      <c r="CH39" s="448">
        <f>[3]Gemüse!$AU23</f>
        <v>0</v>
      </c>
      <c r="CI39" s="448">
        <f>[3]Gemüse!$CW23</f>
        <v>0</v>
      </c>
      <c r="CJ39" s="448"/>
      <c r="CK39" s="569">
        <f>[3]Gemüse!$AV23</f>
        <v>9.4070339999999995</v>
      </c>
      <c r="CL39" s="569">
        <f>[3]Gemüse!$CX23</f>
        <v>8.0825840000000007</v>
      </c>
      <c r="CM39" s="448"/>
      <c r="CN39" s="448">
        <f>[3]Gemüse!$AY23</f>
        <v>14.394048</v>
      </c>
      <c r="CO39" s="448">
        <f>[3]Gemüse!$DA23</f>
        <v>9.6832100000000008</v>
      </c>
      <c r="CP39" s="448"/>
      <c r="CQ39" s="569">
        <f>[3]Gemüse!$AZ23</f>
        <v>15.889918</v>
      </c>
      <c r="CR39" s="569">
        <f>[3]Gemüse!$DB23</f>
        <v>9.6579180000000004</v>
      </c>
      <c r="CS39" s="448">
        <f>[3]Gemüse!$BB23</f>
        <v>16.644687999999999</v>
      </c>
      <c r="CT39" s="448">
        <f>[3]Gemüse!$DD23</f>
        <v>9.3796520000000001</v>
      </c>
      <c r="CU39" s="569">
        <f>[3]Gemüse!$BC23</f>
        <v>7.4960769999999997</v>
      </c>
      <c r="CV39" s="569">
        <f>[3]Gemüse!$DE23</f>
        <v>5.9247050000000003</v>
      </c>
      <c r="CW39" s="448">
        <f>[3]Gemüse!$AJ23</f>
        <v>5.097124</v>
      </c>
      <c r="CX39" s="448">
        <f>[3]Gemüse!$CL23</f>
        <v>3.5355120000000002</v>
      </c>
      <c r="CY39" s="451"/>
      <c r="CZ39" s="450" t="str">
        <f>[3]Gemüse!$DI23</f>
        <v>4 W 40-43/22</v>
      </c>
      <c r="DA39" s="573">
        <f>[3]Gemüse!EC23</f>
        <v>4571.5214000000005</v>
      </c>
      <c r="DB39" s="573">
        <f>[3]Gemüse!EX23</f>
        <v>20275.585300000002</v>
      </c>
      <c r="DC39" s="573"/>
      <c r="DD39" s="575">
        <f>[3]Gemüse!DY23</f>
        <v>320.39790000000005</v>
      </c>
      <c r="DE39" s="575">
        <f>[3]Gemüse!ET23</f>
        <v>995.10140000000001</v>
      </c>
      <c r="DF39" s="573">
        <f>[3]Gemüse!DL23</f>
        <v>333.375</v>
      </c>
      <c r="DG39" s="573">
        <f>[3]Gemüse!EG23</f>
        <v>1269.5518</v>
      </c>
      <c r="DH39" s="575">
        <f>[3]Gemüse!DN23</f>
        <v>125.7012</v>
      </c>
      <c r="DI39" s="575">
        <f>[3]Gemüse!EI23</f>
        <v>931.54309999999998</v>
      </c>
      <c r="DJ39" s="573">
        <f>[3]Gemüse!EY23</f>
        <v>212.6455</v>
      </c>
      <c r="DK39" s="573">
        <f>[3]Gemüse!EZ23</f>
        <v>737.78200000000004</v>
      </c>
      <c r="DL39" s="575">
        <f>[3]Gemüse!FA23</f>
        <v>233.68120000000002</v>
      </c>
      <c r="DM39" s="575">
        <f>[3]Gemüse!FB23</f>
        <v>1037.5558000000001</v>
      </c>
      <c r="DN39" s="573"/>
      <c r="DO39" s="573">
        <f>[3]Gemüse!DR23</f>
        <v>75.109899999999996</v>
      </c>
      <c r="DP39" s="573">
        <f>[3]Gemüse!EM23</f>
        <v>425.23270000000002</v>
      </c>
      <c r="DQ39" s="575">
        <f>[3]Gemüse!DK23</f>
        <v>92.732699999999994</v>
      </c>
      <c r="DR39" s="575">
        <f>[3]Gemüse!EF23</f>
        <v>552.13490000000002</v>
      </c>
      <c r="DS39" s="573">
        <f>[3]Gemüse!DV23</f>
        <v>69.005099999999999</v>
      </c>
      <c r="DT39" s="573">
        <f>[3]Gemüse!EQ23</f>
        <v>466.75459999999998</v>
      </c>
      <c r="DU39" s="575">
        <f>[3]Gemüse!DX23</f>
        <v>37.635300000000001</v>
      </c>
      <c r="DV39" s="575">
        <f>[3]Gemüse!ES23</f>
        <v>124.8503</v>
      </c>
      <c r="DW39" s="573"/>
      <c r="DX39" s="573">
        <f>[3]Gemüse!DJ23</f>
        <v>76.218000000000004</v>
      </c>
      <c r="DY39" s="573">
        <f>[3]Gemüse!EE23</f>
        <v>503.91629999999998</v>
      </c>
      <c r="DZ39" s="575">
        <f>[3]Gemüse!DP23</f>
        <v>129.18860000000001</v>
      </c>
      <c r="EA39" s="575">
        <f>[3]Gemüse!EK23</f>
        <v>500.92520000000002</v>
      </c>
      <c r="EB39" s="573">
        <f>[3]Gemüse!$DU23</f>
        <v>23.315999999999999</v>
      </c>
      <c r="EC39" s="573">
        <f>[3]Gemüse!EP23</f>
        <v>359.274</v>
      </c>
      <c r="ED39" s="575">
        <f>[3]Gemüse!DW23</f>
        <v>28.158200000000001</v>
      </c>
      <c r="EE39" s="575">
        <f>[3]Gemüse!ER23</f>
        <v>157.09479999999999</v>
      </c>
      <c r="EF39" s="573"/>
      <c r="EG39" s="573">
        <f>[3]Gemüse!$DM23</f>
        <v>665.96100000000001</v>
      </c>
      <c r="EH39" s="573">
        <f>[3]Gemüse!EH23</f>
        <v>2455.2867999999999</v>
      </c>
      <c r="EI39" s="575">
        <f>[3]Gemüse!EB23</f>
        <v>33.935000000000002</v>
      </c>
      <c r="EJ39" s="575">
        <f>[3]Gemüse!EW23</f>
        <v>139.78299999999999</v>
      </c>
      <c r="EK39" s="573">
        <f>[3]Gemüse!EA23</f>
        <v>163.482</v>
      </c>
      <c r="EL39" s="573">
        <f>[3]Gemüse!EV23</f>
        <v>163.44300000000001</v>
      </c>
      <c r="EM39" s="573"/>
      <c r="EN39" s="575">
        <f>[3]Gemüse!DS23</f>
        <v>70.002100000000013</v>
      </c>
      <c r="EO39" s="575">
        <f>[3]Gemüse!EN23</f>
        <v>347.26350000000002</v>
      </c>
      <c r="EP39" s="573">
        <f>[3]Gemüse!DT23</f>
        <v>74.765699999999995</v>
      </c>
      <c r="EQ39" s="573">
        <f>[3]Gemüse!EO23</f>
        <v>488.32130000000001</v>
      </c>
      <c r="ER39" s="575">
        <f>[3]Gemüse!$DZ23</f>
        <v>6.8147000000000002</v>
      </c>
      <c r="ES39" s="575">
        <f>[3]Gemüse!EU23</f>
        <v>63.735900000000001</v>
      </c>
      <c r="ET39" s="573">
        <f>[3]Gemüse!$DO23</f>
        <v>223.19649999999999</v>
      </c>
      <c r="EU39" s="573">
        <f>[3]Gemüse!EJ23</f>
        <v>1722.1097</v>
      </c>
      <c r="EV39" s="573"/>
      <c r="EW39" s="575">
        <f>[3]Gemüse!$DQ23</f>
        <v>46.401600000000002</v>
      </c>
      <c r="EX39" s="575">
        <f>[3]Gemüse!EL23</f>
        <v>210.0395</v>
      </c>
      <c r="EY39" s="261"/>
    </row>
    <row r="40" spans="1:155" x14ac:dyDescent="0.2">
      <c r="A40" s="250"/>
      <c r="B40" s="218">
        <f>[3]Gemüse!A24</f>
        <v>44805</v>
      </c>
      <c r="C40" s="569">
        <f>[3]Gemüse!$B24</f>
        <v>7.8241860000000001</v>
      </c>
      <c r="D40" s="569">
        <f>[3]Gemüse!$BD24</f>
        <v>4.7539499999999997</v>
      </c>
      <c r="E40" s="448">
        <f>[3]Gemüse!$C24</f>
        <v>7.771865</v>
      </c>
      <c r="F40" s="448">
        <f>[3]Gemüse!$BE24</f>
        <v>4.2927999999999997</v>
      </c>
      <c r="G40" s="569">
        <f>[3]Gemüse!$D24</f>
        <v>3.024416</v>
      </c>
      <c r="H40" s="569">
        <f>[3]Gemüse!$BF24</f>
        <v>1.7291609999999999</v>
      </c>
      <c r="I40" s="448">
        <f>[3]Gemüse!$E24</f>
        <v>7.9568139999999996</v>
      </c>
      <c r="J40" s="448">
        <f>[3]Gemüse!$BG24</f>
        <v>3.8431129999999998</v>
      </c>
      <c r="K40" s="569">
        <f>[3]Gemüse!$F24</f>
        <v>0</v>
      </c>
      <c r="L40" s="569">
        <f>[3]Gemüse!$BH24</f>
        <v>9.3789250000000006</v>
      </c>
      <c r="M40" s="448">
        <f>[3]Gemüse!$G24</f>
        <v>19.311367000000001</v>
      </c>
      <c r="N40" s="448">
        <f>[3]Gemüse!$BI24</f>
        <v>13.224081</v>
      </c>
      <c r="O40" s="569">
        <f>[3]Gemüse!$H24</f>
        <v>15.993105999999999</v>
      </c>
      <c r="P40" s="569">
        <f>[3]Gemüse!$BJ24</f>
        <v>12.420655</v>
      </c>
      <c r="Q40" s="448">
        <f>[3]Gemüse!$J24</f>
        <v>6.5205029999999997</v>
      </c>
      <c r="R40" s="448">
        <f>[3]Gemüse!$BL24</f>
        <v>3.8630490000000002</v>
      </c>
      <c r="S40" s="448"/>
      <c r="T40" s="569">
        <f>[3]Gemüse!$K24</f>
        <v>8.1020900000000005</v>
      </c>
      <c r="U40" s="569">
        <f>[3]Gemüse!$BM24</f>
        <v>3.8987050000000001</v>
      </c>
      <c r="V40" s="448">
        <f>[3]Gemüse!$L24</f>
        <v>0</v>
      </c>
      <c r="W40" s="448">
        <f>[3]Gemüse!$BN24</f>
        <v>6.9577239999999998</v>
      </c>
      <c r="X40" s="569">
        <f>[3]Gemüse!$M24</f>
        <v>2.7123940000000002</v>
      </c>
      <c r="Y40" s="569">
        <f>[3]Gemüse!$BO24</f>
        <v>2.1251310000000001</v>
      </c>
      <c r="Z40" s="448">
        <f>[3]Gemüse!$N24</f>
        <v>2.6800980000000001</v>
      </c>
      <c r="AA40" s="448">
        <f>[3]Gemüse!$BP24</f>
        <v>1.9700230000000001</v>
      </c>
      <c r="AB40" s="569">
        <f>[3]Gemüse!$R24</f>
        <v>2.442669</v>
      </c>
      <c r="AC40" s="569">
        <f>[3]Gemüse!$BT24</f>
        <v>1.7887759999999999</v>
      </c>
      <c r="AD40" s="448">
        <f>[3]Gemüse!$U24</f>
        <v>41.374617999999998</v>
      </c>
      <c r="AE40" s="448">
        <f>[3]Gemüse!$BW24</f>
        <v>29.799405</v>
      </c>
      <c r="AF40" s="569">
        <f>[3]Gemüse!$V24</f>
        <v>28.091108999999999</v>
      </c>
      <c r="AG40" s="569">
        <f>[3]Gemüse!$BX24</f>
        <v>9.6791280000000004</v>
      </c>
      <c r="AH40" s="448">
        <f>[3]Gemüse!$AX24</f>
        <v>22.356309</v>
      </c>
      <c r="AI40" s="448">
        <f>[3]Gemüse!$CZ24</f>
        <v>9.0097909999999999</v>
      </c>
      <c r="AJ40" s="569">
        <f>[3]Gemüse!$W24</f>
        <v>5.0188009999999998</v>
      </c>
      <c r="AK40" s="569">
        <f>[3]Gemüse!$BY24</f>
        <v>4.7712599999999998</v>
      </c>
      <c r="AL40" s="448"/>
      <c r="AM40" s="448">
        <f>[3]Gemüse!$X24</f>
        <v>7.1382770000000004</v>
      </c>
      <c r="AN40" s="448">
        <f>[3]Gemüse!$BZ24</f>
        <v>4.9390650000000003</v>
      </c>
      <c r="AO40" s="569">
        <f>[3]Gemüse!$Y24</f>
        <v>8.4903670000000009</v>
      </c>
      <c r="AP40" s="569">
        <f>[3]Gemüse!$CA24</f>
        <v>6.543113</v>
      </c>
      <c r="AQ40" s="448">
        <f>[3]Gemüse!$Z24</f>
        <v>5.7137789999999997</v>
      </c>
      <c r="AR40" s="448">
        <f>[3]Gemüse!$CB24</f>
        <v>3.415238</v>
      </c>
      <c r="AS40" s="569">
        <f>[3]Gemüse!$AF24</f>
        <v>2.8632499999999999</v>
      </c>
      <c r="AT40" s="569">
        <f>[3]Gemüse!$CH24</f>
        <v>1.8312870000000001</v>
      </c>
      <c r="AU40" s="448">
        <f>[3]Gemüse!$AB24</f>
        <v>6.1816440000000004</v>
      </c>
      <c r="AV40" s="448">
        <f>[3]Gemüse!$CD24</f>
        <v>2.2063999999999999</v>
      </c>
      <c r="AW40" s="569">
        <f>[3]Gemüse!$AC24</f>
        <v>6.1854050000000003</v>
      </c>
      <c r="AX40" s="569">
        <f>[3]Gemüse!$CE24</f>
        <v>2.2063999999999999</v>
      </c>
      <c r="AY40" s="448">
        <f>[3]Gemüse!$AD24</f>
        <v>6.6590480000000003</v>
      </c>
      <c r="AZ40" s="448">
        <f>[3]Gemüse!$CF24</f>
        <v>3.8057660000000002</v>
      </c>
      <c r="BA40" s="448"/>
      <c r="BB40" s="569">
        <f>[3]Gemüse!$AE24</f>
        <v>3.7570770000000002</v>
      </c>
      <c r="BC40" s="569">
        <f>[3]Gemüse!$CG24</f>
        <v>2.050154</v>
      </c>
      <c r="BD40" s="448">
        <f>[3]Gemüse!$AG24</f>
        <v>5.6871710000000002</v>
      </c>
      <c r="BE40" s="448">
        <f>[3]Gemüse!$CI24</f>
        <v>3.6930540000000001</v>
      </c>
      <c r="BF40" s="569">
        <f>[3]Gemüse!$AH24</f>
        <v>0</v>
      </c>
      <c r="BG40" s="569">
        <f>[3]Gemüse!$CJ24</f>
        <v>1.532958</v>
      </c>
      <c r="BH40" s="448">
        <f>[3]Gemüse!$AI24</f>
        <v>6.10154</v>
      </c>
      <c r="BI40" s="448">
        <f>[3]Gemüse!$CK24</f>
        <v>3.5287280000000001</v>
      </c>
      <c r="BJ40" s="448"/>
      <c r="BK40" s="569">
        <f>[3]Gemüse!$AK24</f>
        <v>3.6758690000000001</v>
      </c>
      <c r="BL40" s="569">
        <f>[3]Gemüse!$CM24</f>
        <v>1.9552670000000001</v>
      </c>
      <c r="BM40" s="448">
        <f>[3]Gemüse!$AL24</f>
        <v>17.951993000000002</v>
      </c>
      <c r="BN40" s="448">
        <f>[3]Gemüse!$CN24</f>
        <v>5.6155530000000002</v>
      </c>
      <c r="BO40" s="569">
        <f>[3]Gemüse!$AM24</f>
        <v>7.9737809999999998</v>
      </c>
      <c r="BP40" s="569">
        <f>[3]Gemüse!$CO24</f>
        <v>3.968944</v>
      </c>
      <c r="BQ40" s="448">
        <f>[3]Gemüse!$AH24</f>
        <v>0</v>
      </c>
      <c r="BR40" s="448">
        <f>[3]Gemüse!$CJ24</f>
        <v>1.532958</v>
      </c>
      <c r="BS40" s="569">
        <f>[3]Gemüse!$AN24</f>
        <v>4.797593</v>
      </c>
      <c r="BT40" s="569">
        <f>[3]Gemüse!$CP24</f>
        <v>2.0434760000000001</v>
      </c>
      <c r="BU40" s="448"/>
      <c r="BV40" s="448">
        <f>[3]Gemüse!$AO24</f>
        <v>8.2941590000000005</v>
      </c>
      <c r="BW40" s="448">
        <f>[3]Gemüse!$CQ24</f>
        <v>4.8648020000000001</v>
      </c>
      <c r="BX40" s="569">
        <f>[3]Gemüse!$AW24</f>
        <v>9.9991540000000008</v>
      </c>
      <c r="BY40" s="569">
        <f>[3]Gemüse!$CY24</f>
        <v>6.2164849999999996</v>
      </c>
      <c r="BZ40" s="448">
        <f>[3]Gemüse!$AP24</f>
        <v>0</v>
      </c>
      <c r="CA40" s="448">
        <f>[3]Gemüse!$CR24</f>
        <v>0</v>
      </c>
      <c r="CB40" s="569">
        <f>[3]Gemüse!$AQ24</f>
        <v>7.3892009999999999</v>
      </c>
      <c r="CC40" s="569">
        <f>[3]Gemüse!$CS24</f>
        <v>4.7628029999999999</v>
      </c>
      <c r="CD40" s="448">
        <f>[3]Gemüse!$AS24</f>
        <v>0</v>
      </c>
      <c r="CE40" s="448">
        <f>[3]Gemüse!$CU24</f>
        <v>0</v>
      </c>
      <c r="CF40" s="569">
        <f>[3]Gemüse!$AT24</f>
        <v>0</v>
      </c>
      <c r="CG40" s="569">
        <f>[3]Gemüse!$CV24</f>
        <v>0</v>
      </c>
      <c r="CH40" s="448">
        <f>[3]Gemüse!$AU24</f>
        <v>0</v>
      </c>
      <c r="CI40" s="448">
        <f>[3]Gemüse!$CW24</f>
        <v>0</v>
      </c>
      <c r="CJ40" s="448"/>
      <c r="CK40" s="569">
        <f>[3]Gemüse!$AV24</f>
        <v>8.9901389999999992</v>
      </c>
      <c r="CL40" s="569">
        <f>[3]Gemüse!$CX24</f>
        <v>7.2712320000000004</v>
      </c>
      <c r="CM40" s="448"/>
      <c r="CN40" s="448">
        <f>[3]Gemüse!$AY24</f>
        <v>15.574468</v>
      </c>
      <c r="CO40" s="448">
        <f>[3]Gemüse!$DA24</f>
        <v>9.0733779999999999</v>
      </c>
      <c r="CP40" s="448"/>
      <c r="CQ40" s="569">
        <f>[3]Gemüse!$AZ24</f>
        <v>15.834287</v>
      </c>
      <c r="CR40" s="569">
        <f>[3]Gemüse!$DB24</f>
        <v>9.5299879999999995</v>
      </c>
      <c r="CS40" s="448">
        <f>[3]Gemüse!$BB24</f>
        <v>18.238603999999999</v>
      </c>
      <c r="CT40" s="448">
        <f>[3]Gemüse!$DD24</f>
        <v>9.1086150000000004</v>
      </c>
      <c r="CU40" s="569">
        <f>[3]Gemüse!$BC24</f>
        <v>7.4557079999999996</v>
      </c>
      <c r="CV40" s="569">
        <f>[3]Gemüse!$DE24</f>
        <v>5.8414450000000002</v>
      </c>
      <c r="CW40" s="448">
        <f>[3]Gemüse!$AJ24</f>
        <v>4.9427070000000004</v>
      </c>
      <c r="CX40" s="448">
        <f>[3]Gemüse!$CL24</f>
        <v>3.538516</v>
      </c>
      <c r="CY40" s="451"/>
      <c r="CZ40" s="450" t="str">
        <f>[3]Gemüse!$DI24</f>
        <v>5 W 35-39/22</v>
      </c>
      <c r="DA40" s="573">
        <f>[3]Gemüse!EC24</f>
        <v>5330.4539000000004</v>
      </c>
      <c r="DB40" s="573">
        <f>[3]Gemüse!EX24</f>
        <v>25306.636399999999</v>
      </c>
      <c r="DC40" s="573"/>
      <c r="DD40" s="575">
        <f>[3]Gemüse!DY24</f>
        <v>350.4896</v>
      </c>
      <c r="DE40" s="575">
        <f>[3]Gemüse!ET24</f>
        <v>1359.3097</v>
      </c>
      <c r="DF40" s="573">
        <f>[3]Gemüse!DL24</f>
        <v>401.9246</v>
      </c>
      <c r="DG40" s="573">
        <f>[3]Gemüse!EG24</f>
        <v>1642.8871000000001</v>
      </c>
      <c r="DH40" s="575">
        <f>[3]Gemüse!DN24</f>
        <v>159.35040000000001</v>
      </c>
      <c r="DI40" s="575">
        <f>[3]Gemüse!EI24</f>
        <v>1472.2170000000001</v>
      </c>
      <c r="DJ40" s="573">
        <f>[3]Gemüse!EY24</f>
        <v>274.12259999999998</v>
      </c>
      <c r="DK40" s="573">
        <f>[3]Gemüse!EZ24</f>
        <v>1003.3751999999999</v>
      </c>
      <c r="DL40" s="575">
        <f>[3]Gemüse!FA24</f>
        <v>203.0581</v>
      </c>
      <c r="DM40" s="575">
        <f>[3]Gemüse!FB24</f>
        <v>1281.9736</v>
      </c>
      <c r="DN40" s="573"/>
      <c r="DO40" s="573">
        <f>[3]Gemüse!DR24</f>
        <v>50.971899999999998</v>
      </c>
      <c r="DP40" s="573">
        <f>[3]Gemüse!EM24</f>
        <v>495.28620000000001</v>
      </c>
      <c r="DQ40" s="575">
        <f>[3]Gemüse!DK24</f>
        <v>136.88770000000002</v>
      </c>
      <c r="DR40" s="575">
        <f>[3]Gemüse!EF24</f>
        <v>777.3175</v>
      </c>
      <c r="DS40" s="573">
        <f>[3]Gemüse!DV24</f>
        <v>142.0737</v>
      </c>
      <c r="DT40" s="573">
        <f>[3]Gemüse!EQ24</f>
        <v>721.95259999999996</v>
      </c>
      <c r="DU40" s="575">
        <f>[3]Gemüse!DX24</f>
        <v>17.086099999999998</v>
      </c>
      <c r="DV40" s="575">
        <f>[3]Gemüse!ES24</f>
        <v>79.178699999999992</v>
      </c>
      <c r="DW40" s="573"/>
      <c r="DX40" s="573">
        <f>[3]Gemüse!DJ24</f>
        <v>70.033799999999999</v>
      </c>
      <c r="DY40" s="573">
        <f>[3]Gemüse!EE24</f>
        <v>602.06180000000006</v>
      </c>
      <c r="DZ40" s="575">
        <f>[3]Gemüse!DP24</f>
        <v>123.95099999999999</v>
      </c>
      <c r="EA40" s="575">
        <f>[3]Gemüse!EK24</f>
        <v>606.17419999999993</v>
      </c>
      <c r="EB40" s="573">
        <f>[3]Gemüse!$DU24</f>
        <v>20.056999999999999</v>
      </c>
      <c r="EC40" s="573">
        <f>[3]Gemüse!EP24</f>
        <v>268.45400000000001</v>
      </c>
      <c r="ED40" s="575">
        <f>[3]Gemüse!DW24</f>
        <v>33.381</v>
      </c>
      <c r="EE40" s="575">
        <f>[3]Gemüse!ER24</f>
        <v>258.88099999999997</v>
      </c>
      <c r="EF40" s="573"/>
      <c r="EG40" s="573">
        <f>[3]Gemüse!$DM24</f>
        <v>838.49509999999998</v>
      </c>
      <c r="EH40" s="573">
        <f>[3]Gemüse!EH24</f>
        <v>3004.9426000000003</v>
      </c>
      <c r="EI40" s="575">
        <f>[3]Gemüse!EB24</f>
        <v>35.213000000000001</v>
      </c>
      <c r="EJ40" s="575">
        <f>[3]Gemüse!EW24</f>
        <v>156.952</v>
      </c>
      <c r="EK40" s="573">
        <f>[3]Gemüse!EA24</f>
        <v>188.7312</v>
      </c>
      <c r="EL40" s="573">
        <f>[3]Gemüse!EV24</f>
        <v>168.61109999999999</v>
      </c>
      <c r="EM40" s="573"/>
      <c r="EN40" s="575">
        <f>[3]Gemüse!DS24</f>
        <v>80.244</v>
      </c>
      <c r="EO40" s="575">
        <f>[3]Gemüse!EN24</f>
        <v>347.1823</v>
      </c>
      <c r="EP40" s="573">
        <f>[3]Gemüse!DT24</f>
        <v>73.89139999999999</v>
      </c>
      <c r="EQ40" s="573">
        <f>[3]Gemüse!EO24</f>
        <v>515.80179999999996</v>
      </c>
      <c r="ER40" s="575">
        <f>[3]Gemüse!$DZ24</f>
        <v>13.822799999999999</v>
      </c>
      <c r="ES40" s="575">
        <f>[3]Gemüse!EU24</f>
        <v>90.323599999999999</v>
      </c>
      <c r="ET40" s="573">
        <f>[3]Gemüse!$DO24</f>
        <v>286.06450000000001</v>
      </c>
      <c r="EU40" s="573">
        <f>[3]Gemüse!EJ24</f>
        <v>2276.1765</v>
      </c>
      <c r="EV40" s="573"/>
      <c r="EW40" s="575">
        <f>[3]Gemüse!$DQ24</f>
        <v>49.805399999999999</v>
      </c>
      <c r="EX40" s="575">
        <f>[3]Gemüse!EL24</f>
        <v>259.82240000000002</v>
      </c>
      <c r="EY40" s="261"/>
    </row>
    <row r="41" spans="1:155" x14ac:dyDescent="0.2">
      <c r="A41" s="250"/>
      <c r="B41" s="218">
        <f>[3]Gemüse!A25</f>
        <v>44774</v>
      </c>
      <c r="C41" s="569">
        <f>[3]Gemüse!$B25</f>
        <v>7.7582199999999997</v>
      </c>
      <c r="D41" s="569">
        <f>[3]Gemüse!$BD25</f>
        <v>4.3962110000000001</v>
      </c>
      <c r="E41" s="448">
        <f>[3]Gemüse!$C25</f>
        <v>6.3657199999999996</v>
      </c>
      <c r="F41" s="448">
        <f>[3]Gemüse!$BE25</f>
        <v>4.0784690000000001</v>
      </c>
      <c r="G41" s="569">
        <f>[3]Gemüse!$D25</f>
        <v>2.9433050000000001</v>
      </c>
      <c r="H41" s="569">
        <f>[3]Gemüse!$BF25</f>
        <v>1.600698</v>
      </c>
      <c r="I41" s="448">
        <f>[3]Gemüse!$E25</f>
        <v>6.3173649999999997</v>
      </c>
      <c r="J41" s="448">
        <f>[3]Gemüse!$BG25</f>
        <v>3.6595</v>
      </c>
      <c r="K41" s="569">
        <f>[3]Gemüse!$F25</f>
        <v>0</v>
      </c>
      <c r="L41" s="569">
        <f>[3]Gemüse!$BH25</f>
        <v>8.7729710000000001</v>
      </c>
      <c r="M41" s="448">
        <f>[3]Gemüse!$G25</f>
        <v>18.320405999999998</v>
      </c>
      <c r="N41" s="448">
        <f>[3]Gemüse!$BI25</f>
        <v>11.765998</v>
      </c>
      <c r="O41" s="569">
        <f>[3]Gemüse!$H25</f>
        <v>14.921110000000001</v>
      </c>
      <c r="P41" s="569">
        <f>[3]Gemüse!$BJ25</f>
        <v>11.305194</v>
      </c>
      <c r="Q41" s="448">
        <f>[3]Gemüse!$J25</f>
        <v>5.2863059999999997</v>
      </c>
      <c r="R41" s="448">
        <f>[3]Gemüse!$BL25</f>
        <v>2.9545689999999998</v>
      </c>
      <c r="S41" s="448"/>
      <c r="T41" s="569">
        <f>[3]Gemüse!$K25</f>
        <v>0</v>
      </c>
      <c r="U41" s="569">
        <f>[3]Gemüse!$BM25</f>
        <v>3.7265969999999999</v>
      </c>
      <c r="V41" s="448">
        <f>[3]Gemüse!$L25</f>
        <v>0</v>
      </c>
      <c r="W41" s="448">
        <f>[3]Gemüse!$BN25</f>
        <v>6.2190880000000002</v>
      </c>
      <c r="X41" s="569">
        <f>[3]Gemüse!$M25</f>
        <v>2.781018</v>
      </c>
      <c r="Y41" s="569">
        <f>[3]Gemüse!$BO25</f>
        <v>1.750564</v>
      </c>
      <c r="Z41" s="448">
        <f>[3]Gemüse!$N25</f>
        <v>2.8517459999999999</v>
      </c>
      <c r="AA41" s="448">
        <f>[3]Gemüse!$BP25</f>
        <v>1.8318939999999999</v>
      </c>
      <c r="AB41" s="569">
        <f>[3]Gemüse!$R25</f>
        <v>2.536162</v>
      </c>
      <c r="AC41" s="569">
        <f>[3]Gemüse!$BT25</f>
        <v>1.511628</v>
      </c>
      <c r="AD41" s="448">
        <f>[3]Gemüse!$U25</f>
        <v>47.429336999999997</v>
      </c>
      <c r="AE41" s="448">
        <f>[3]Gemüse!$BW25</f>
        <v>29.075911000000001</v>
      </c>
      <c r="AF41" s="569">
        <f>[3]Gemüse!$V25</f>
        <v>27.456458000000001</v>
      </c>
      <c r="AG41" s="569">
        <f>[3]Gemüse!$BX25</f>
        <v>10.003617999999999</v>
      </c>
      <c r="AH41" s="448">
        <f>[3]Gemüse!$AX25</f>
        <v>22.610786000000001</v>
      </c>
      <c r="AI41" s="448">
        <f>[3]Gemüse!$CZ25</f>
        <v>9.0135159999999992</v>
      </c>
      <c r="AJ41" s="569">
        <f>[3]Gemüse!$W25</f>
        <v>5.8891980000000004</v>
      </c>
      <c r="AK41" s="569">
        <f>[3]Gemüse!$BY25</f>
        <v>4.6436590000000004</v>
      </c>
      <c r="AL41" s="448"/>
      <c r="AM41" s="448">
        <f>[3]Gemüse!$X25</f>
        <v>7.2806829999999998</v>
      </c>
      <c r="AN41" s="448">
        <f>[3]Gemüse!$BZ25</f>
        <v>4.693943</v>
      </c>
      <c r="AO41" s="569">
        <f>[3]Gemüse!$Y25</f>
        <v>8.307226</v>
      </c>
      <c r="AP41" s="569">
        <f>[3]Gemüse!$CA25</f>
        <v>5.6981830000000002</v>
      </c>
      <c r="AQ41" s="448">
        <f>[3]Gemüse!$Z25</f>
        <v>5.6279250000000003</v>
      </c>
      <c r="AR41" s="448">
        <f>[3]Gemüse!$CB25</f>
        <v>3.3346239999999998</v>
      </c>
      <c r="AS41" s="569">
        <f>[3]Gemüse!$AF25</f>
        <v>2.8641329999999998</v>
      </c>
      <c r="AT41" s="569">
        <f>[3]Gemüse!$CH25</f>
        <v>1.761889</v>
      </c>
      <c r="AU41" s="448">
        <f>[3]Gemüse!$AB25</f>
        <v>6.1475739999999996</v>
      </c>
      <c r="AV41" s="448">
        <f>[3]Gemüse!$CD25</f>
        <v>2.3571780000000002</v>
      </c>
      <c r="AW41" s="569">
        <f>[3]Gemüse!$AC25</f>
        <v>6.1475739999999996</v>
      </c>
      <c r="AX41" s="569">
        <f>[3]Gemüse!$CE25</f>
        <v>2.2964709999999999</v>
      </c>
      <c r="AY41" s="448">
        <f>[3]Gemüse!$AD25</f>
        <v>6.7995450000000002</v>
      </c>
      <c r="AZ41" s="448">
        <f>[3]Gemüse!$CF25</f>
        <v>3.9104549999999998</v>
      </c>
      <c r="BA41" s="448"/>
      <c r="BB41" s="569">
        <f>[3]Gemüse!$AE25</f>
        <v>3.896515</v>
      </c>
      <c r="BC41" s="569">
        <f>[3]Gemüse!$CG25</f>
        <v>2.0539239999999999</v>
      </c>
      <c r="BD41" s="448">
        <f>[3]Gemüse!$AG25</f>
        <v>5.7591919999999996</v>
      </c>
      <c r="BE41" s="448">
        <f>[3]Gemüse!$CI25</f>
        <v>4.110519</v>
      </c>
      <c r="BF41" s="569">
        <f>[3]Gemüse!$AH25</f>
        <v>0</v>
      </c>
      <c r="BG41" s="569">
        <f>[3]Gemüse!$CJ25</f>
        <v>1.5362260000000001</v>
      </c>
      <c r="BH41" s="448">
        <f>[3]Gemüse!$AI25</f>
        <v>5.8523319999999996</v>
      </c>
      <c r="BI41" s="448">
        <f>[3]Gemüse!$CK25</f>
        <v>2.9174660000000001</v>
      </c>
      <c r="BJ41" s="448"/>
      <c r="BK41" s="569">
        <f>[3]Gemüse!$AK25</f>
        <v>3.5387740000000001</v>
      </c>
      <c r="BL41" s="569">
        <f>[3]Gemüse!$CM25</f>
        <v>1.959322</v>
      </c>
      <c r="BM41" s="448">
        <f>[3]Gemüse!$AL25</f>
        <v>19.161138000000001</v>
      </c>
      <c r="BN41" s="448">
        <f>[3]Gemüse!$CN25</f>
        <v>5.6132309999999999</v>
      </c>
      <c r="BO41" s="569">
        <f>[3]Gemüse!$AM25</f>
        <v>7.9248760000000003</v>
      </c>
      <c r="BP41" s="569">
        <f>[3]Gemüse!$CO25</f>
        <v>4.0445169999999999</v>
      </c>
      <c r="BQ41" s="448">
        <f>[3]Gemüse!$AH25</f>
        <v>0</v>
      </c>
      <c r="BR41" s="448">
        <f>[3]Gemüse!$CJ25</f>
        <v>1.5362260000000001</v>
      </c>
      <c r="BS41" s="569">
        <f>[3]Gemüse!$AN25</f>
        <v>5.2932030000000001</v>
      </c>
      <c r="BT41" s="569">
        <f>[3]Gemüse!$CP25</f>
        <v>2.0381740000000002</v>
      </c>
      <c r="BU41" s="448"/>
      <c r="BV41" s="448">
        <f>[3]Gemüse!$AO25</f>
        <v>7.6505859999999997</v>
      </c>
      <c r="BW41" s="448">
        <f>[3]Gemüse!$CQ25</f>
        <v>4.7236940000000001</v>
      </c>
      <c r="BX41" s="569">
        <f>[3]Gemüse!$AW25</f>
        <v>0</v>
      </c>
      <c r="BY41" s="569">
        <f>[3]Gemüse!$CY25</f>
        <v>6.1799780000000002</v>
      </c>
      <c r="BZ41" s="448">
        <f>[3]Gemüse!$AP25</f>
        <v>0</v>
      </c>
      <c r="CA41" s="448">
        <f>[3]Gemüse!$CR25</f>
        <v>0</v>
      </c>
      <c r="CB41" s="569">
        <f>[3]Gemüse!$AQ25</f>
        <v>7.3624349999999996</v>
      </c>
      <c r="CC41" s="569">
        <f>[3]Gemüse!$CS25</f>
        <v>4.8954279999999999</v>
      </c>
      <c r="CD41" s="448">
        <f>[3]Gemüse!$AS25</f>
        <v>0</v>
      </c>
      <c r="CE41" s="448">
        <f>[3]Gemüse!$CU25</f>
        <v>0</v>
      </c>
      <c r="CF41" s="569">
        <f>[3]Gemüse!$AT25</f>
        <v>0</v>
      </c>
      <c r="CG41" s="569">
        <f>[3]Gemüse!$CV25</f>
        <v>0</v>
      </c>
      <c r="CH41" s="448">
        <f>[3]Gemüse!$AU25</f>
        <v>0</v>
      </c>
      <c r="CI41" s="448">
        <f>[3]Gemüse!$CW25</f>
        <v>0</v>
      </c>
      <c r="CJ41" s="448"/>
      <c r="CK41" s="569">
        <f>[3]Gemüse!$AV25</f>
        <v>9.6234830000000002</v>
      </c>
      <c r="CL41" s="569">
        <f>[3]Gemüse!$CX25</f>
        <v>7.0703230000000001</v>
      </c>
      <c r="CM41" s="448"/>
      <c r="CN41" s="448">
        <f>[3]Gemüse!$AY25</f>
        <v>16.002417000000001</v>
      </c>
      <c r="CO41" s="448">
        <f>[3]Gemüse!$DA25</f>
        <v>9.6417789999999997</v>
      </c>
      <c r="CP41" s="448"/>
      <c r="CQ41" s="569">
        <f>[3]Gemüse!$AZ25</f>
        <v>15.659477000000001</v>
      </c>
      <c r="CR41" s="569">
        <f>[3]Gemüse!$DB25</f>
        <v>9.5212690000000002</v>
      </c>
      <c r="CS41" s="448">
        <f>[3]Gemüse!$BB25</f>
        <v>16.628426000000001</v>
      </c>
      <c r="CT41" s="448">
        <f>[3]Gemüse!$DD25</f>
        <v>9.0671859999999995</v>
      </c>
      <c r="CU41" s="569">
        <f>[3]Gemüse!$BC25</f>
        <v>8.3378180000000004</v>
      </c>
      <c r="CV41" s="569">
        <f>[3]Gemüse!$DE25</f>
        <v>5.7511510000000001</v>
      </c>
      <c r="CW41" s="448">
        <f>[3]Gemüse!$AJ25</f>
        <v>4.9427329999999996</v>
      </c>
      <c r="CX41" s="448">
        <f>[3]Gemüse!$CL25</f>
        <v>3.538516</v>
      </c>
      <c r="CY41" s="451"/>
      <c r="CZ41" s="450" t="str">
        <f>[3]Gemüse!$DI25</f>
        <v>4 W 31-34/22</v>
      </c>
      <c r="DA41" s="573">
        <f>[3]Gemüse!EC25</f>
        <v>3879.0302000000001</v>
      </c>
      <c r="DB41" s="573">
        <f>[3]Gemüse!EX25</f>
        <v>19733.755799999999</v>
      </c>
      <c r="DC41" s="573"/>
      <c r="DD41" s="575">
        <f>[3]Gemüse!DY25</f>
        <v>284.61</v>
      </c>
      <c r="DE41" s="575">
        <f>[3]Gemüse!ET25</f>
        <v>1376.204</v>
      </c>
      <c r="DF41" s="573">
        <f>[3]Gemüse!DL25</f>
        <v>366.47919999999999</v>
      </c>
      <c r="DG41" s="573">
        <f>[3]Gemüse!EG25</f>
        <v>1634.7531999999999</v>
      </c>
      <c r="DH41" s="575">
        <f>[3]Gemüse!DN25</f>
        <v>188.20489999999998</v>
      </c>
      <c r="DI41" s="575">
        <f>[3]Gemüse!EI25</f>
        <v>1396.5561</v>
      </c>
      <c r="DJ41" s="573">
        <f>[3]Gemüse!EY25</f>
        <v>273.8578</v>
      </c>
      <c r="DK41" s="573">
        <f>[3]Gemüse!EZ25</f>
        <v>876.03480000000002</v>
      </c>
      <c r="DL41" s="575">
        <f>[3]Gemüse!FA25</f>
        <v>182.4461</v>
      </c>
      <c r="DM41" s="575">
        <f>[3]Gemüse!FB25</f>
        <v>1185.3126999999999</v>
      </c>
      <c r="DN41" s="573"/>
      <c r="DO41" s="573">
        <f>[3]Gemüse!DR25</f>
        <v>25.1143</v>
      </c>
      <c r="DP41" s="573">
        <f>[3]Gemüse!EM25</f>
        <v>292.2987</v>
      </c>
      <c r="DQ41" s="575">
        <f>[3]Gemüse!DK25</f>
        <v>93.718899999999991</v>
      </c>
      <c r="DR41" s="575">
        <f>[3]Gemüse!EF25</f>
        <v>656.67180000000008</v>
      </c>
      <c r="DS41" s="573">
        <f>[3]Gemüse!DV25</f>
        <v>132.2225</v>
      </c>
      <c r="DT41" s="573">
        <f>[3]Gemüse!EQ25</f>
        <v>661.26700000000005</v>
      </c>
      <c r="DU41" s="575">
        <f>[3]Gemüse!DX25</f>
        <v>5.0750000000000002</v>
      </c>
      <c r="DV41" s="575">
        <f>[3]Gemüse!ES25</f>
        <v>29.826400000000003</v>
      </c>
      <c r="DW41" s="573"/>
      <c r="DX41" s="573">
        <f>[3]Gemüse!DJ25</f>
        <v>53.958800000000004</v>
      </c>
      <c r="DY41" s="573">
        <f>[3]Gemüse!EE25</f>
        <v>352.62329999999997</v>
      </c>
      <c r="DZ41" s="575">
        <f>[3]Gemüse!DP25</f>
        <v>66.942399999999992</v>
      </c>
      <c r="EA41" s="575">
        <f>[3]Gemüse!EK25</f>
        <v>355.6019</v>
      </c>
      <c r="EB41" s="573">
        <f>[3]Gemüse!$DU25</f>
        <v>8.1300000000000008</v>
      </c>
      <c r="EC41" s="573">
        <f>[3]Gemüse!EP25</f>
        <v>126.989</v>
      </c>
      <c r="ED41" s="575">
        <f>[3]Gemüse!DW25</f>
        <v>12.703200000000001</v>
      </c>
      <c r="EE41" s="575">
        <f>[3]Gemüse!ER25</f>
        <v>152.43549999999999</v>
      </c>
      <c r="EF41" s="573"/>
      <c r="EG41" s="573">
        <f>[3]Gemüse!$DM25</f>
        <v>576.42539999999997</v>
      </c>
      <c r="EH41" s="573">
        <f>[3]Gemüse!EH25</f>
        <v>2289.9748</v>
      </c>
      <c r="EI41" s="575">
        <f>[3]Gemüse!EB25</f>
        <v>16.736000000000001</v>
      </c>
      <c r="EJ41" s="575">
        <f>[3]Gemüse!EW25</f>
        <v>70.971999999999994</v>
      </c>
      <c r="EK41" s="573">
        <f>[3]Gemüse!EA25</f>
        <v>95.596899999999991</v>
      </c>
      <c r="EL41" s="573">
        <f>[3]Gemüse!EV25</f>
        <v>123.63369999999999</v>
      </c>
      <c r="EM41" s="573"/>
      <c r="EN41" s="575">
        <f>[3]Gemüse!DS25</f>
        <v>46.443599999999996</v>
      </c>
      <c r="EO41" s="575">
        <f>[3]Gemüse!EN25</f>
        <v>227.2886</v>
      </c>
      <c r="EP41" s="573">
        <f>[3]Gemüse!DT25</f>
        <v>27.2454</v>
      </c>
      <c r="EQ41" s="573">
        <f>[3]Gemüse!EO25</f>
        <v>191.3587</v>
      </c>
      <c r="ER41" s="575">
        <f>[3]Gemüse!$DZ25</f>
        <v>11.0604</v>
      </c>
      <c r="ES41" s="575">
        <f>[3]Gemüse!EU25</f>
        <v>95.823700000000002</v>
      </c>
      <c r="ET41" s="573">
        <f>[3]Gemüse!$DO25</f>
        <v>205.9075</v>
      </c>
      <c r="EU41" s="573">
        <f>[3]Gemüse!EJ25</f>
        <v>1686.6106000000002</v>
      </c>
      <c r="EV41" s="573"/>
      <c r="EW41" s="575">
        <f>[3]Gemüse!$DQ25</f>
        <v>28.353999999999999</v>
      </c>
      <c r="EX41" s="575">
        <f>[3]Gemüse!EL25</f>
        <v>201.08949999999999</v>
      </c>
      <c r="EY41" s="261"/>
    </row>
    <row r="42" spans="1:155" x14ac:dyDescent="0.2">
      <c r="A42" s="250"/>
      <c r="B42" s="218">
        <f>[3]Gemüse!A26</f>
        <v>44743</v>
      </c>
      <c r="C42" s="569">
        <f>[3]Gemüse!$B26</f>
        <v>8.9214120000000001</v>
      </c>
      <c r="D42" s="569">
        <f>[3]Gemüse!$BD26</f>
        <v>4.2848329999999999</v>
      </c>
      <c r="E42" s="448">
        <f>[3]Gemüse!$C26</f>
        <v>6.1447729999999998</v>
      </c>
      <c r="F42" s="448">
        <f>[3]Gemüse!$BE26</f>
        <v>3.9331209999999999</v>
      </c>
      <c r="G42" s="569">
        <f>[3]Gemüse!$D26</f>
        <v>2.8012169999999998</v>
      </c>
      <c r="H42" s="569">
        <f>[3]Gemüse!$BF26</f>
        <v>1.6982900000000001</v>
      </c>
      <c r="I42" s="448">
        <f>[3]Gemüse!$E26</f>
        <v>7.0419749999999999</v>
      </c>
      <c r="J42" s="448">
        <f>[3]Gemüse!$BG26</f>
        <v>3.5991469999999999</v>
      </c>
      <c r="K42" s="569">
        <f>[3]Gemüse!$F26</f>
        <v>0</v>
      </c>
      <c r="L42" s="569">
        <f>[3]Gemüse!$BH26</f>
        <v>9.9804119999999994</v>
      </c>
      <c r="M42" s="448">
        <f>[3]Gemüse!$G26</f>
        <v>17.50159</v>
      </c>
      <c r="N42" s="448">
        <f>[3]Gemüse!$BI26</f>
        <v>11.406401000000001</v>
      </c>
      <c r="O42" s="569">
        <f>[3]Gemüse!$H26</f>
        <v>14.944246</v>
      </c>
      <c r="P42" s="569">
        <f>[3]Gemüse!$BJ26</f>
        <v>11.999912999999999</v>
      </c>
      <c r="Q42" s="448">
        <f>[3]Gemüse!$J26</f>
        <v>5.4445350000000001</v>
      </c>
      <c r="R42" s="448">
        <f>[3]Gemüse!$BL26</f>
        <v>2.8775469999999999</v>
      </c>
      <c r="S42" s="448"/>
      <c r="T42" s="569">
        <f>[3]Gemüse!$K26</f>
        <v>0</v>
      </c>
      <c r="U42" s="569">
        <f>[3]Gemüse!$BM26</f>
        <v>4.0529380000000002</v>
      </c>
      <c r="V42" s="448">
        <f>[3]Gemüse!$L26</f>
        <v>0</v>
      </c>
      <c r="W42" s="448">
        <f>[3]Gemüse!$BN26</f>
        <v>6.8803070000000002</v>
      </c>
      <c r="X42" s="569">
        <f>[3]Gemüse!$M26</f>
        <v>2.6627360000000002</v>
      </c>
      <c r="Y42" s="569">
        <f>[3]Gemüse!$BO26</f>
        <v>1.8620429999999999</v>
      </c>
      <c r="Z42" s="448">
        <f>[3]Gemüse!$N26</f>
        <v>2.703776</v>
      </c>
      <c r="AA42" s="448">
        <f>[3]Gemüse!$BP26</f>
        <v>1.7850440000000001</v>
      </c>
      <c r="AB42" s="569">
        <f>[3]Gemüse!$R26</f>
        <v>2.2975300000000001</v>
      </c>
      <c r="AC42" s="569">
        <f>[3]Gemüse!$BT26</f>
        <v>1.507935</v>
      </c>
      <c r="AD42" s="448">
        <f>[3]Gemüse!$U26</f>
        <v>0</v>
      </c>
      <c r="AE42" s="448">
        <f>[3]Gemüse!$BW26</f>
        <v>27.668828999999999</v>
      </c>
      <c r="AF42" s="569">
        <f>[3]Gemüse!$V26</f>
        <v>27.531738000000001</v>
      </c>
      <c r="AG42" s="569">
        <f>[3]Gemüse!$BX26</f>
        <v>9.6226610000000008</v>
      </c>
      <c r="AH42" s="448">
        <f>[3]Gemüse!$AX26</f>
        <v>22.808595</v>
      </c>
      <c r="AI42" s="448">
        <f>[3]Gemüse!$CZ26</f>
        <v>8.1524260000000002</v>
      </c>
      <c r="AJ42" s="569">
        <f>[3]Gemüse!$W26</f>
        <v>5.2176039999999997</v>
      </c>
      <c r="AK42" s="569">
        <f>[3]Gemüse!$BY26</f>
        <v>4.5407599999999997</v>
      </c>
      <c r="AL42" s="448"/>
      <c r="AM42" s="448">
        <f>[3]Gemüse!$X26</f>
        <v>7.4143309999999998</v>
      </c>
      <c r="AN42" s="448">
        <f>[3]Gemüse!$BZ26</f>
        <v>4.2772519999999998</v>
      </c>
      <c r="AO42" s="569">
        <f>[3]Gemüse!$Y26</f>
        <v>8.3145340000000001</v>
      </c>
      <c r="AP42" s="569">
        <f>[3]Gemüse!$CA26</f>
        <v>5.3498190000000001</v>
      </c>
      <c r="AQ42" s="448">
        <f>[3]Gemüse!$Z26</f>
        <v>5.650887</v>
      </c>
      <c r="AR42" s="448">
        <f>[3]Gemüse!$CB26</f>
        <v>3.4790100000000002</v>
      </c>
      <c r="AS42" s="569">
        <f>[3]Gemüse!$AF26</f>
        <v>2.9175369999999998</v>
      </c>
      <c r="AT42" s="569">
        <f>[3]Gemüse!$CH26</f>
        <v>1.718191</v>
      </c>
      <c r="AU42" s="448">
        <f>[3]Gemüse!$AB26</f>
        <v>5.8955479999999998</v>
      </c>
      <c r="AV42" s="448">
        <f>[3]Gemüse!$CD26</f>
        <v>2.6615929999999999</v>
      </c>
      <c r="AW42" s="569">
        <f>[3]Gemüse!$AC26</f>
        <v>5.757924</v>
      </c>
      <c r="AX42" s="569">
        <f>[3]Gemüse!$CE26</f>
        <v>2.5212789999999998</v>
      </c>
      <c r="AY42" s="448">
        <f>[3]Gemüse!$AD26</f>
        <v>6.7100689999999998</v>
      </c>
      <c r="AZ42" s="448">
        <f>[3]Gemüse!$CF26</f>
        <v>4.0440569999999996</v>
      </c>
      <c r="BA42" s="448"/>
      <c r="BB42" s="569">
        <f>[3]Gemüse!$AE26</f>
        <v>4.124949</v>
      </c>
      <c r="BC42" s="569">
        <f>[3]Gemüse!$CG26</f>
        <v>2.3223699999999998</v>
      </c>
      <c r="BD42" s="448">
        <f>[3]Gemüse!$AG26</f>
        <v>5.8781090000000003</v>
      </c>
      <c r="BE42" s="448">
        <f>[3]Gemüse!$CI26</f>
        <v>3.6332529999999998</v>
      </c>
      <c r="BF42" s="569">
        <f>[3]Gemüse!$AH26</f>
        <v>0</v>
      </c>
      <c r="BG42" s="569">
        <f>[3]Gemüse!$CJ26</f>
        <v>1.528178</v>
      </c>
      <c r="BH42" s="448">
        <f>[3]Gemüse!$AI26</f>
        <v>0</v>
      </c>
      <c r="BI42" s="448">
        <f>[3]Gemüse!$CK26</f>
        <v>2.9498609999999998</v>
      </c>
      <c r="BJ42" s="448"/>
      <c r="BK42" s="569">
        <f>[3]Gemüse!$AK26</f>
        <v>3.5228009999999998</v>
      </c>
      <c r="BL42" s="569">
        <f>[3]Gemüse!$CM26</f>
        <v>1.9143410000000001</v>
      </c>
      <c r="BM42" s="448">
        <f>[3]Gemüse!$AL26</f>
        <v>18.878207</v>
      </c>
      <c r="BN42" s="448">
        <f>[3]Gemüse!$CN26</f>
        <v>5.5826010000000004</v>
      </c>
      <c r="BO42" s="569">
        <f>[3]Gemüse!$AM26</f>
        <v>7.9344900000000003</v>
      </c>
      <c r="BP42" s="569">
        <f>[3]Gemüse!$CO26</f>
        <v>4.1852340000000003</v>
      </c>
      <c r="BQ42" s="448">
        <f>[3]Gemüse!$AH26</f>
        <v>0</v>
      </c>
      <c r="BR42" s="448">
        <f>[3]Gemüse!$CJ26</f>
        <v>1.528178</v>
      </c>
      <c r="BS42" s="569">
        <f>[3]Gemüse!$AN26</f>
        <v>5.3481019999999999</v>
      </c>
      <c r="BT42" s="569">
        <f>[3]Gemüse!$CP26</f>
        <v>2.143405</v>
      </c>
      <c r="BU42" s="448"/>
      <c r="BV42" s="448">
        <f>[3]Gemüse!$AO26</f>
        <v>7.0477480000000003</v>
      </c>
      <c r="BW42" s="448">
        <f>[3]Gemüse!$CQ26</f>
        <v>4.2810449999999998</v>
      </c>
      <c r="BX42" s="569">
        <f>[3]Gemüse!$AW26</f>
        <v>10.156000000000001</v>
      </c>
      <c r="BY42" s="569">
        <f>[3]Gemüse!$CY26</f>
        <v>6.2352090000000002</v>
      </c>
      <c r="BZ42" s="448">
        <f>[3]Gemüse!$AP26</f>
        <v>0</v>
      </c>
      <c r="CA42" s="448">
        <f>[3]Gemüse!$CR26</f>
        <v>7.9148310000000004</v>
      </c>
      <c r="CB42" s="569">
        <f>[3]Gemüse!$AQ26</f>
        <v>7.9173270000000002</v>
      </c>
      <c r="CC42" s="569">
        <f>[3]Gemüse!$CS26</f>
        <v>4.9886200000000001</v>
      </c>
      <c r="CD42" s="448">
        <f>[3]Gemüse!$AS26</f>
        <v>0</v>
      </c>
      <c r="CE42" s="448">
        <f>[3]Gemüse!$CU26</f>
        <v>0</v>
      </c>
      <c r="CF42" s="569">
        <f>[3]Gemüse!$AT26</f>
        <v>0</v>
      </c>
      <c r="CG42" s="569">
        <f>[3]Gemüse!$CV26</f>
        <v>0</v>
      </c>
      <c r="CH42" s="448">
        <f>[3]Gemüse!$AU26</f>
        <v>0</v>
      </c>
      <c r="CI42" s="448">
        <f>[3]Gemüse!$CW26</f>
        <v>0</v>
      </c>
      <c r="CJ42" s="448"/>
      <c r="CK42" s="569">
        <f>[3]Gemüse!$AV26</f>
        <v>9.7208769999999998</v>
      </c>
      <c r="CL42" s="569">
        <f>[3]Gemüse!$CX26</f>
        <v>7.8186439999999999</v>
      </c>
      <c r="CM42" s="448"/>
      <c r="CN42" s="448">
        <f>[3]Gemüse!$AY26</f>
        <v>15.658996999999999</v>
      </c>
      <c r="CO42" s="448">
        <f>[3]Gemüse!$DA26</f>
        <v>9.5933220000000006</v>
      </c>
      <c r="CP42" s="448"/>
      <c r="CQ42" s="569">
        <f>[3]Gemüse!$AZ26</f>
        <v>15.624890000000001</v>
      </c>
      <c r="CR42" s="569">
        <f>[3]Gemüse!$DB26</f>
        <v>9.4814500000000006</v>
      </c>
      <c r="CS42" s="448">
        <f>[3]Gemüse!$BB26</f>
        <v>16.336762</v>
      </c>
      <c r="CT42" s="448">
        <f>[3]Gemüse!$DD26</f>
        <v>9.0978890000000003</v>
      </c>
      <c r="CU42" s="569">
        <f>[3]Gemüse!$BC26</f>
        <v>0</v>
      </c>
      <c r="CV42" s="569">
        <f>[3]Gemüse!$DE26</f>
        <v>5.7511510000000001</v>
      </c>
      <c r="CW42" s="448">
        <f>[3]Gemüse!$AJ26</f>
        <v>4.9427329999999996</v>
      </c>
      <c r="CX42" s="448">
        <f>[3]Gemüse!$CL26</f>
        <v>3.538516</v>
      </c>
      <c r="CY42" s="451"/>
      <c r="CZ42" s="450" t="str">
        <f>[3]Gemüse!$DI26</f>
        <v>4 W 27-30/22</v>
      </c>
      <c r="DA42" s="573">
        <f>[3]Gemüse!EC26</f>
        <v>3989.5481</v>
      </c>
      <c r="DB42" s="573">
        <f>[3]Gemüse!EX26</f>
        <v>19656.3433</v>
      </c>
      <c r="DC42" s="573"/>
      <c r="DD42" s="575">
        <f>[3]Gemüse!DY26</f>
        <v>374.02670000000001</v>
      </c>
      <c r="DE42" s="575">
        <f>[3]Gemüse!ET26</f>
        <v>1311.9183</v>
      </c>
      <c r="DF42" s="573">
        <f>[3]Gemüse!DL26</f>
        <v>452.93680000000001</v>
      </c>
      <c r="DG42" s="573">
        <f>[3]Gemüse!EG26</f>
        <v>1614.2419</v>
      </c>
      <c r="DH42" s="575">
        <f>[3]Gemüse!DN26</f>
        <v>203.85249999999999</v>
      </c>
      <c r="DI42" s="575">
        <f>[3]Gemüse!EI26</f>
        <v>1675.4277999999999</v>
      </c>
      <c r="DJ42" s="573">
        <f>[3]Gemüse!EY26</f>
        <v>241.46729999999999</v>
      </c>
      <c r="DK42" s="573">
        <f>[3]Gemüse!EZ26</f>
        <v>841.44809999999995</v>
      </c>
      <c r="DL42" s="575">
        <f>[3]Gemüse!FA26</f>
        <v>202.8006</v>
      </c>
      <c r="DM42" s="575">
        <f>[3]Gemüse!FB26</f>
        <v>1305.0291000000002</v>
      </c>
      <c r="DN42" s="573"/>
      <c r="DO42" s="573">
        <f>[3]Gemüse!DR26</f>
        <v>22.699099999999998</v>
      </c>
      <c r="DP42" s="573">
        <f>[3]Gemüse!EM26</f>
        <v>274.04700000000003</v>
      </c>
      <c r="DQ42" s="575">
        <f>[3]Gemüse!DK26</f>
        <v>108.33630000000001</v>
      </c>
      <c r="DR42" s="575">
        <f>[3]Gemüse!EF26</f>
        <v>694.98820000000001</v>
      </c>
      <c r="DS42" s="573">
        <f>[3]Gemüse!DV26</f>
        <v>127.3579</v>
      </c>
      <c r="DT42" s="573">
        <f>[3]Gemüse!EQ26</f>
        <v>645.68719999999996</v>
      </c>
      <c r="DU42" s="575">
        <f>[3]Gemüse!DX26</f>
        <v>5.4770000000000003</v>
      </c>
      <c r="DV42" s="575">
        <f>[3]Gemüse!ES26</f>
        <v>34.836400000000005</v>
      </c>
      <c r="DW42" s="573"/>
      <c r="DX42" s="573">
        <f>[3]Gemüse!DJ26</f>
        <v>45.634399999999999</v>
      </c>
      <c r="DY42" s="573">
        <f>[3]Gemüse!EE26</f>
        <v>265.44959999999998</v>
      </c>
      <c r="DZ42" s="575">
        <f>[3]Gemüse!DP26</f>
        <v>92.98960000000001</v>
      </c>
      <c r="EA42" s="575">
        <f>[3]Gemüse!EK26</f>
        <v>328.40350000000001</v>
      </c>
      <c r="EB42" s="573">
        <f>[3]Gemüse!$DU26</f>
        <v>7.532</v>
      </c>
      <c r="EC42" s="573">
        <f>[3]Gemüse!EP26</f>
        <v>119.85899999999999</v>
      </c>
      <c r="ED42" s="575">
        <f>[3]Gemüse!DW26</f>
        <v>22.662200000000002</v>
      </c>
      <c r="EE42" s="575">
        <f>[3]Gemüse!ER26</f>
        <v>186.16759999999999</v>
      </c>
      <c r="EF42" s="573"/>
      <c r="EG42" s="573">
        <f>[3]Gemüse!$DM26</f>
        <v>543.85340000000008</v>
      </c>
      <c r="EH42" s="573">
        <f>[3]Gemüse!EH26</f>
        <v>2008.2682</v>
      </c>
      <c r="EI42" s="575">
        <f>[3]Gemüse!EB26</f>
        <v>15.106200000000001</v>
      </c>
      <c r="EJ42" s="575">
        <f>[3]Gemüse!EW26</f>
        <v>57.085000000000001</v>
      </c>
      <c r="EK42" s="573">
        <f>[3]Gemüse!EA26</f>
        <v>94.422699999999992</v>
      </c>
      <c r="EL42" s="573">
        <f>[3]Gemüse!EV26</f>
        <v>127.24239999999999</v>
      </c>
      <c r="EM42" s="573"/>
      <c r="EN42" s="575">
        <f>[3]Gemüse!DS26</f>
        <v>42.9056</v>
      </c>
      <c r="EO42" s="575">
        <f>[3]Gemüse!EN26</f>
        <v>221.97579999999999</v>
      </c>
      <c r="EP42" s="573">
        <f>[3]Gemüse!DT26</f>
        <v>26.809900000000003</v>
      </c>
      <c r="EQ42" s="573">
        <f>[3]Gemüse!EO26</f>
        <v>140.0993</v>
      </c>
      <c r="ER42" s="575">
        <f>[3]Gemüse!$DZ26</f>
        <v>18.898499999999999</v>
      </c>
      <c r="ES42" s="575">
        <f>[3]Gemüse!EU26</f>
        <v>108.17789999999999</v>
      </c>
      <c r="ET42" s="573">
        <f>[3]Gemüse!$DO26</f>
        <v>198.6816</v>
      </c>
      <c r="EU42" s="573">
        <f>[3]Gemüse!EJ26</f>
        <v>1547.8146000000002</v>
      </c>
      <c r="EV42" s="573"/>
      <c r="EW42" s="575">
        <f>[3]Gemüse!$DQ26</f>
        <v>24.562000000000001</v>
      </c>
      <c r="EX42" s="575">
        <f>[3]Gemüse!EL26</f>
        <v>190.3374</v>
      </c>
      <c r="EY42" s="261"/>
    </row>
    <row r="43" spans="1:155" x14ac:dyDescent="0.2">
      <c r="A43" s="250"/>
      <c r="B43" s="218">
        <f>[3]Gemüse!A27</f>
        <v>44713</v>
      </c>
      <c r="C43" s="569">
        <f>[3]Gemüse!$B27</f>
        <v>7.9847029999999997</v>
      </c>
      <c r="D43" s="569">
        <f>[3]Gemüse!$BD27</f>
        <v>3.9335399999999998</v>
      </c>
      <c r="E43" s="448">
        <f>[3]Gemüse!$C27</f>
        <v>6.6670550000000004</v>
      </c>
      <c r="F43" s="448">
        <f>[3]Gemüse!$BE27</f>
        <v>4.072457</v>
      </c>
      <c r="G43" s="569">
        <f>[3]Gemüse!$D27</f>
        <v>2.7660879999999999</v>
      </c>
      <c r="H43" s="569">
        <f>[3]Gemüse!$BF27</f>
        <v>1.670976</v>
      </c>
      <c r="I43" s="448">
        <f>[3]Gemüse!$E27</f>
        <v>8.2615459999999992</v>
      </c>
      <c r="J43" s="448">
        <f>[3]Gemüse!$BG27</f>
        <v>3.5708630000000001</v>
      </c>
      <c r="K43" s="569">
        <f>[3]Gemüse!$F27</f>
        <v>0</v>
      </c>
      <c r="L43" s="569">
        <f>[3]Gemüse!$BH27</f>
        <v>8.4872460000000007</v>
      </c>
      <c r="M43" s="448">
        <f>[3]Gemüse!$G27</f>
        <v>15.437738</v>
      </c>
      <c r="N43" s="448">
        <f>[3]Gemüse!$BI27</f>
        <v>10.489684</v>
      </c>
      <c r="O43" s="569">
        <f>[3]Gemüse!$H27</f>
        <v>16.986992999999998</v>
      </c>
      <c r="P43" s="569">
        <f>[3]Gemüse!$BJ27</f>
        <v>10.423798</v>
      </c>
      <c r="Q43" s="448">
        <f>[3]Gemüse!$J27</f>
        <v>8.0983699999999992</v>
      </c>
      <c r="R43" s="448">
        <f>[3]Gemüse!$BL27</f>
        <v>4.1274579999999998</v>
      </c>
      <c r="S43" s="448"/>
      <c r="T43" s="569">
        <f>[3]Gemüse!$K27</f>
        <v>8.1183779999999999</v>
      </c>
      <c r="U43" s="569">
        <f>[3]Gemüse!$BM27</f>
        <v>4.0515429999999997</v>
      </c>
      <c r="V43" s="448">
        <f>[3]Gemüse!$L27</f>
        <v>6.9524480000000004</v>
      </c>
      <c r="W43" s="448">
        <f>[3]Gemüse!$BN27</f>
        <v>6.8901009999999996</v>
      </c>
      <c r="X43" s="569">
        <f>[3]Gemüse!$M27</f>
        <v>2.3123629999999999</v>
      </c>
      <c r="Y43" s="569">
        <f>[3]Gemüse!$BO27</f>
        <v>1.660944</v>
      </c>
      <c r="Z43" s="448">
        <f>[3]Gemüse!$N27</f>
        <v>2.6259299999999999</v>
      </c>
      <c r="AA43" s="448">
        <f>[3]Gemüse!$BP27</f>
        <v>1.72481</v>
      </c>
      <c r="AB43" s="569">
        <f>[3]Gemüse!$R27</f>
        <v>2.1950310000000002</v>
      </c>
      <c r="AC43" s="569">
        <f>[3]Gemüse!$BT27</f>
        <v>1.4479500000000001</v>
      </c>
      <c r="AD43" s="448">
        <f>[3]Gemüse!$U27</f>
        <v>40.788531999999996</v>
      </c>
      <c r="AE43" s="448">
        <f>[3]Gemüse!$BW27</f>
        <v>26.547322000000001</v>
      </c>
      <c r="AF43" s="569">
        <f>[3]Gemüse!$V27</f>
        <v>27.813973000000001</v>
      </c>
      <c r="AG43" s="569">
        <f>[3]Gemüse!$BX27</f>
        <v>9.4536160000000002</v>
      </c>
      <c r="AH43" s="448">
        <f>[3]Gemüse!$AX27</f>
        <v>21.511161000000001</v>
      </c>
      <c r="AI43" s="448">
        <f>[3]Gemüse!$CZ27</f>
        <v>7.0663499999999999</v>
      </c>
      <c r="AJ43" s="569">
        <f>[3]Gemüse!$W27</f>
        <v>0</v>
      </c>
      <c r="AK43" s="569">
        <f>[3]Gemüse!$BY27</f>
        <v>4.5602130000000001</v>
      </c>
      <c r="AL43" s="448"/>
      <c r="AM43" s="448">
        <f>[3]Gemüse!$X27</f>
        <v>7.9872969999999999</v>
      </c>
      <c r="AN43" s="448">
        <f>[3]Gemüse!$BZ27</f>
        <v>4.4149599999999998</v>
      </c>
      <c r="AO43" s="569">
        <f>[3]Gemüse!$Y27</f>
        <v>8.9132250000000006</v>
      </c>
      <c r="AP43" s="569">
        <f>[3]Gemüse!$CA27</f>
        <v>5.1240300000000003</v>
      </c>
      <c r="AQ43" s="448">
        <f>[3]Gemüse!$Z27</f>
        <v>5.9910810000000003</v>
      </c>
      <c r="AR43" s="448">
        <f>[3]Gemüse!$CB27</f>
        <v>3.6121379999999998</v>
      </c>
      <c r="AS43" s="569">
        <f>[3]Gemüse!$AF27</f>
        <v>2.9418600000000001</v>
      </c>
      <c r="AT43" s="569">
        <f>[3]Gemüse!$CH27</f>
        <v>1.7654570000000001</v>
      </c>
      <c r="AU43" s="448">
        <f>[3]Gemüse!$AB27</f>
        <v>5.7927460000000002</v>
      </c>
      <c r="AV43" s="448">
        <f>[3]Gemüse!$CD27</f>
        <v>2.954002</v>
      </c>
      <c r="AW43" s="569">
        <f>[3]Gemüse!$AC27</f>
        <v>5.8357720000000004</v>
      </c>
      <c r="AX43" s="569">
        <f>[3]Gemüse!$CE27</f>
        <v>2.8836219999999999</v>
      </c>
      <c r="AY43" s="448">
        <f>[3]Gemüse!$AD27</f>
        <v>5.8828670000000001</v>
      </c>
      <c r="AZ43" s="448">
        <f>[3]Gemüse!$CF27</f>
        <v>4.4815880000000003</v>
      </c>
      <c r="BA43" s="448"/>
      <c r="BB43" s="569">
        <f>[3]Gemüse!$AE27</f>
        <v>4.2103109999999999</v>
      </c>
      <c r="BC43" s="569">
        <f>[3]Gemüse!$CG27</f>
        <v>2.4554369999999999</v>
      </c>
      <c r="BD43" s="448">
        <f>[3]Gemüse!$AG27</f>
        <v>5.8130470000000001</v>
      </c>
      <c r="BE43" s="448">
        <f>[3]Gemüse!$CI27</f>
        <v>2.7471480000000001</v>
      </c>
      <c r="BF43" s="569">
        <f>[3]Gemüse!$AH27</f>
        <v>3.0719750000000001</v>
      </c>
      <c r="BG43" s="569">
        <f>[3]Gemüse!$CJ27</f>
        <v>1.514467</v>
      </c>
      <c r="BH43" s="448">
        <f>[3]Gemüse!$AI27</f>
        <v>0</v>
      </c>
      <c r="BI43" s="448">
        <f>[3]Gemüse!$CK27</f>
        <v>3.1665350000000001</v>
      </c>
      <c r="BJ43" s="448"/>
      <c r="BK43" s="569">
        <f>[3]Gemüse!$AK27</f>
        <v>3.3997950000000001</v>
      </c>
      <c r="BL43" s="569">
        <f>[3]Gemüse!$CM27</f>
        <v>1.893608</v>
      </c>
      <c r="BM43" s="448">
        <f>[3]Gemüse!$AL27</f>
        <v>12.751535000000001</v>
      </c>
      <c r="BN43" s="448">
        <f>[3]Gemüse!$CN27</f>
        <v>5.578665</v>
      </c>
      <c r="BO43" s="569">
        <f>[3]Gemüse!$AM27</f>
        <v>7.930714</v>
      </c>
      <c r="BP43" s="569">
        <f>[3]Gemüse!$CO27</f>
        <v>4.6966279999999996</v>
      </c>
      <c r="BQ43" s="448">
        <f>[3]Gemüse!$AH27</f>
        <v>3.0719750000000001</v>
      </c>
      <c r="BR43" s="448">
        <f>[3]Gemüse!$CJ27</f>
        <v>1.514467</v>
      </c>
      <c r="BS43" s="569">
        <f>[3]Gemüse!$AN27</f>
        <v>5.510548</v>
      </c>
      <c r="BT43" s="569">
        <f>[3]Gemüse!$CP27</f>
        <v>2.1614010000000001</v>
      </c>
      <c r="BU43" s="448"/>
      <c r="BV43" s="448">
        <f>[3]Gemüse!$AO27</f>
        <v>7.5986039999999999</v>
      </c>
      <c r="BW43" s="448">
        <f>[3]Gemüse!$CQ27</f>
        <v>4.0756569999999996</v>
      </c>
      <c r="BX43" s="569">
        <f>[3]Gemüse!$AW27</f>
        <v>10.234806000000001</v>
      </c>
      <c r="BY43" s="569">
        <f>[3]Gemüse!$CY27</f>
        <v>6.3289900000000001</v>
      </c>
      <c r="BZ43" s="448">
        <f>[3]Gemüse!$AP27</f>
        <v>9.6218219999999999</v>
      </c>
      <c r="CA43" s="448">
        <f>[3]Gemüse!$CR27</f>
        <v>7.6451659999999997</v>
      </c>
      <c r="CB43" s="569">
        <f>[3]Gemüse!$AQ27</f>
        <v>8.5270460000000003</v>
      </c>
      <c r="CC43" s="569">
        <f>[3]Gemüse!$CS27</f>
        <v>5.122331</v>
      </c>
      <c r="CD43" s="448">
        <f>[3]Gemüse!$AS27</f>
        <v>0</v>
      </c>
      <c r="CE43" s="448">
        <f>[3]Gemüse!$CU27</f>
        <v>19.209123999999999</v>
      </c>
      <c r="CF43" s="569">
        <f>[3]Gemüse!$AT27</f>
        <v>14.218686999999999</v>
      </c>
      <c r="CG43" s="569">
        <f>[3]Gemüse!$CV27</f>
        <v>8.3029329999999995</v>
      </c>
      <c r="CH43" s="448">
        <f>[3]Gemüse!$AU27</f>
        <v>17.454250999999999</v>
      </c>
      <c r="CI43" s="448">
        <f>[3]Gemüse!$CW27</f>
        <v>11.799771</v>
      </c>
      <c r="CJ43" s="448"/>
      <c r="CK43" s="569">
        <f>[3]Gemüse!$AV27</f>
        <v>9.9319319999999998</v>
      </c>
      <c r="CL43" s="569">
        <f>[3]Gemüse!$CX27</f>
        <v>5.4741299999999997</v>
      </c>
      <c r="CM43" s="448"/>
      <c r="CN43" s="448">
        <f>[3]Gemüse!$AY27</f>
        <v>16.601687999999999</v>
      </c>
      <c r="CO43" s="448">
        <f>[3]Gemüse!$DA27</f>
        <v>9.3143429999999992</v>
      </c>
      <c r="CP43" s="448"/>
      <c r="CQ43" s="569">
        <f>[3]Gemüse!$AZ27</f>
        <v>15.630141</v>
      </c>
      <c r="CR43" s="569">
        <f>[3]Gemüse!$DB27</f>
        <v>9.516985</v>
      </c>
      <c r="CS43" s="448">
        <f>[3]Gemüse!$BB27</f>
        <v>18.880144999999999</v>
      </c>
      <c r="CT43" s="448">
        <f>[3]Gemüse!$DD27</f>
        <v>9.1231910000000003</v>
      </c>
      <c r="CU43" s="569">
        <f>[3]Gemüse!$BC27</f>
        <v>0</v>
      </c>
      <c r="CV43" s="569">
        <f>[3]Gemüse!$DE27</f>
        <v>5.737622</v>
      </c>
      <c r="CW43" s="448">
        <f>[3]Gemüse!$AJ27</f>
        <v>4.943511</v>
      </c>
      <c r="CX43" s="448">
        <f>[3]Gemüse!$CL27</f>
        <v>3.538516</v>
      </c>
      <c r="CY43" s="451"/>
      <c r="CZ43" s="450" t="str">
        <f>[3]Gemüse!$DI27</f>
        <v>5 W 22-26/22</v>
      </c>
      <c r="DA43" s="573">
        <f>[3]Gemüse!EC27</f>
        <v>5821.0604000000003</v>
      </c>
      <c r="DB43" s="573">
        <f>[3]Gemüse!EX27</f>
        <v>27895.013300000002</v>
      </c>
      <c r="DC43" s="573"/>
      <c r="DD43" s="575">
        <f>[3]Gemüse!DY27</f>
        <v>470.0521</v>
      </c>
      <c r="DE43" s="575">
        <f>[3]Gemüse!ET27</f>
        <v>1906.5791000000002</v>
      </c>
      <c r="DF43" s="573">
        <f>[3]Gemüse!DL27</f>
        <v>674.4366</v>
      </c>
      <c r="DG43" s="573">
        <f>[3]Gemüse!EG27</f>
        <v>2465.4452999999999</v>
      </c>
      <c r="DH43" s="575">
        <f>[3]Gemüse!DN27</f>
        <v>235.17760000000001</v>
      </c>
      <c r="DI43" s="575">
        <f>[3]Gemüse!EI27</f>
        <v>2283.3212999999996</v>
      </c>
      <c r="DJ43" s="573">
        <f>[3]Gemüse!EY27</f>
        <v>351.95699999999999</v>
      </c>
      <c r="DK43" s="573">
        <f>[3]Gemüse!EZ27</f>
        <v>1306.0975000000001</v>
      </c>
      <c r="DL43" s="575">
        <f>[3]Gemüse!FA27</f>
        <v>295.33509999999995</v>
      </c>
      <c r="DM43" s="575">
        <f>[3]Gemüse!FB27</f>
        <v>1963.6826000000001</v>
      </c>
      <c r="DN43" s="573"/>
      <c r="DO43" s="573">
        <f>[3]Gemüse!DR27</f>
        <v>45.667499999999997</v>
      </c>
      <c r="DP43" s="573">
        <f>[3]Gemüse!EM27</f>
        <v>339.14920000000001</v>
      </c>
      <c r="DQ43" s="575">
        <f>[3]Gemüse!DK27</f>
        <v>158.33529999999999</v>
      </c>
      <c r="DR43" s="575">
        <f>[3]Gemüse!EF27</f>
        <v>820.53959999999995</v>
      </c>
      <c r="DS43" s="573">
        <f>[3]Gemüse!DV27</f>
        <v>199.0352</v>
      </c>
      <c r="DT43" s="573">
        <f>[3]Gemüse!EQ27</f>
        <v>837.30290000000002</v>
      </c>
      <c r="DU43" s="575">
        <f>[3]Gemüse!DX27</f>
        <v>12.353200000000001</v>
      </c>
      <c r="DV43" s="575">
        <f>[3]Gemüse!ES27</f>
        <v>59.072099999999999</v>
      </c>
      <c r="DW43" s="573"/>
      <c r="DX43" s="573">
        <f>[3]Gemüse!DJ27</f>
        <v>80.975800000000007</v>
      </c>
      <c r="DY43" s="573">
        <f>[3]Gemüse!EE27</f>
        <v>464.91490000000005</v>
      </c>
      <c r="DZ43" s="575">
        <f>[3]Gemüse!DP27</f>
        <v>143.72060000000002</v>
      </c>
      <c r="EA43" s="575">
        <f>[3]Gemüse!EK27</f>
        <v>577.87800000000004</v>
      </c>
      <c r="EB43" s="573">
        <f>[3]Gemüse!$DU27</f>
        <v>12.513999999999999</v>
      </c>
      <c r="EC43" s="573">
        <f>[3]Gemüse!EP27</f>
        <v>161.68600000000001</v>
      </c>
      <c r="ED43" s="575">
        <f>[3]Gemüse!DW27</f>
        <v>37.991900000000001</v>
      </c>
      <c r="EE43" s="575">
        <f>[3]Gemüse!ER27</f>
        <v>312.64330000000001</v>
      </c>
      <c r="EF43" s="573"/>
      <c r="EG43" s="573">
        <f>[3]Gemüse!$DM27</f>
        <v>884.3</v>
      </c>
      <c r="EH43" s="573">
        <f>[3]Gemüse!EH27</f>
        <v>2855.1779999999999</v>
      </c>
      <c r="EI43" s="575">
        <f>[3]Gemüse!EB27</f>
        <v>21.33</v>
      </c>
      <c r="EJ43" s="575">
        <f>[3]Gemüse!EW27</f>
        <v>94.888999999999996</v>
      </c>
      <c r="EK43" s="573">
        <f>[3]Gemüse!EA27</f>
        <v>125.91289999999999</v>
      </c>
      <c r="EL43" s="573">
        <f>[3]Gemüse!EV27</f>
        <v>182.70929999999998</v>
      </c>
      <c r="EM43" s="573"/>
      <c r="EN43" s="575">
        <f>[3]Gemüse!DS27</f>
        <v>73.0745</v>
      </c>
      <c r="EO43" s="575">
        <f>[3]Gemüse!EN27</f>
        <v>390.27449999999999</v>
      </c>
      <c r="EP43" s="573">
        <f>[3]Gemüse!DT27</f>
        <v>49.605599999999995</v>
      </c>
      <c r="EQ43" s="573">
        <f>[3]Gemüse!EO27</f>
        <v>219.51510000000002</v>
      </c>
      <c r="ER43" s="575">
        <f>[3]Gemüse!$DZ27</f>
        <v>23.263999999999999</v>
      </c>
      <c r="ES43" s="575">
        <f>[3]Gemüse!EU27</f>
        <v>174.62079999999997</v>
      </c>
      <c r="ET43" s="573">
        <f>[3]Gemüse!$DO27</f>
        <v>251.90220000000002</v>
      </c>
      <c r="EU43" s="573">
        <f>[3]Gemüse!EJ27</f>
        <v>2169.2224000000001</v>
      </c>
      <c r="EV43" s="573"/>
      <c r="EW43" s="575">
        <f>[3]Gemüse!$DQ27</f>
        <v>36.814900000000002</v>
      </c>
      <c r="EX43" s="575">
        <f>[3]Gemüse!EL27</f>
        <v>271.68559999999997</v>
      </c>
      <c r="EY43" s="261"/>
    </row>
    <row r="44" spans="1:155" x14ac:dyDescent="0.2">
      <c r="A44" s="250"/>
      <c r="B44" s="218">
        <f>[3]Gemüse!A28</f>
        <v>44682</v>
      </c>
      <c r="C44" s="569">
        <f>[3]Gemüse!$B28</f>
        <v>4.5554920000000001</v>
      </c>
      <c r="D44" s="569">
        <f>[3]Gemüse!$BD28</f>
        <v>3.0276320000000001</v>
      </c>
      <c r="E44" s="448">
        <f>[3]Gemüse!$C28</f>
        <v>6.0737030000000001</v>
      </c>
      <c r="F44" s="448">
        <f>[3]Gemüse!$BE28</f>
        <v>4.0123540000000002</v>
      </c>
      <c r="G44" s="569">
        <f>[3]Gemüse!$D28</f>
        <v>2.766219</v>
      </c>
      <c r="H44" s="569">
        <f>[3]Gemüse!$BF28</f>
        <v>1.5875440000000001</v>
      </c>
      <c r="I44" s="448">
        <f>[3]Gemüse!$E28</f>
        <v>5.6796920000000002</v>
      </c>
      <c r="J44" s="448">
        <f>[3]Gemüse!$BG28</f>
        <v>3.8243230000000001</v>
      </c>
      <c r="K44" s="569">
        <f>[3]Gemüse!$F28</f>
        <v>0</v>
      </c>
      <c r="L44" s="569">
        <f>[3]Gemüse!$BH28</f>
        <v>6.2357329999999997</v>
      </c>
      <c r="M44" s="448">
        <f>[3]Gemüse!$G28</f>
        <v>10.920082000000001</v>
      </c>
      <c r="N44" s="448">
        <f>[3]Gemüse!$BI28</f>
        <v>9.2786439999999999</v>
      </c>
      <c r="O44" s="569">
        <f>[3]Gemüse!$H28</f>
        <v>9.4837209999999992</v>
      </c>
      <c r="P44" s="569">
        <f>[3]Gemüse!$BJ28</f>
        <v>8.742146</v>
      </c>
      <c r="Q44" s="448">
        <f>[3]Gemüse!$J28</f>
        <v>4.5108639999999998</v>
      </c>
      <c r="R44" s="448">
        <f>[3]Gemüse!$BL28</f>
        <v>2.9642270000000002</v>
      </c>
      <c r="S44" s="448"/>
      <c r="T44" s="569">
        <f>[3]Gemüse!$K28</f>
        <v>8.5288129999999995</v>
      </c>
      <c r="U44" s="569">
        <f>[3]Gemüse!$BM28</f>
        <v>3.8247070000000001</v>
      </c>
      <c r="V44" s="448">
        <f>[3]Gemüse!$L28</f>
        <v>0</v>
      </c>
      <c r="W44" s="448">
        <f>[3]Gemüse!$BN28</f>
        <v>6.6036149999999996</v>
      </c>
      <c r="X44" s="569">
        <f>[3]Gemüse!$M28</f>
        <v>2.693136</v>
      </c>
      <c r="Y44" s="569">
        <f>[3]Gemüse!$BO28</f>
        <v>1.78267</v>
      </c>
      <c r="Z44" s="448">
        <f>[3]Gemüse!$N28</f>
        <v>3.4287589999999999</v>
      </c>
      <c r="AA44" s="448">
        <f>[3]Gemüse!$BP28</f>
        <v>1.8170759999999999</v>
      </c>
      <c r="AB44" s="569">
        <f>[3]Gemüse!$R28</f>
        <v>2.5594960000000002</v>
      </c>
      <c r="AC44" s="569">
        <f>[3]Gemüse!$BT28</f>
        <v>1.452283</v>
      </c>
      <c r="AD44" s="448">
        <f>[3]Gemüse!$U28</f>
        <v>36.982647</v>
      </c>
      <c r="AE44" s="448">
        <f>[3]Gemüse!$BW28</f>
        <v>23.657817999999999</v>
      </c>
      <c r="AF44" s="569">
        <f>[3]Gemüse!$V28</f>
        <v>28.998633999999999</v>
      </c>
      <c r="AG44" s="569">
        <f>[3]Gemüse!$BX28</f>
        <v>8.7356700000000007</v>
      </c>
      <c r="AH44" s="448">
        <f>[3]Gemüse!$AX28</f>
        <v>21.401838000000001</v>
      </c>
      <c r="AI44" s="448">
        <f>[3]Gemüse!$CZ28</f>
        <v>7.6919729999999999</v>
      </c>
      <c r="AJ44" s="569">
        <f>[3]Gemüse!$W28</f>
        <v>0</v>
      </c>
      <c r="AK44" s="569">
        <f>[3]Gemüse!$BY28</f>
        <v>4.6544189999999999</v>
      </c>
      <c r="AL44" s="448"/>
      <c r="AM44" s="448">
        <f>[3]Gemüse!$X28</f>
        <v>6.4290570000000002</v>
      </c>
      <c r="AN44" s="448">
        <f>[3]Gemüse!$BZ28</f>
        <v>4.0726490000000002</v>
      </c>
      <c r="AO44" s="569">
        <f>[3]Gemüse!$Y28</f>
        <v>6.6168779999999998</v>
      </c>
      <c r="AP44" s="569">
        <f>[3]Gemüse!$CA28</f>
        <v>4.6170879999999999</v>
      </c>
      <c r="AQ44" s="448">
        <f>[3]Gemüse!$Z28</f>
        <v>6.0890940000000002</v>
      </c>
      <c r="AR44" s="448">
        <f>[3]Gemüse!$CB28</f>
        <v>3.8147000000000002</v>
      </c>
      <c r="AS44" s="569">
        <f>[3]Gemüse!$AF28</f>
        <v>2.726064</v>
      </c>
      <c r="AT44" s="569">
        <f>[3]Gemüse!$CH28</f>
        <v>1.9706319999999999</v>
      </c>
      <c r="AU44" s="448">
        <f>[3]Gemüse!$AB28</f>
        <v>0</v>
      </c>
      <c r="AV44" s="448">
        <f>[3]Gemüse!$CD28</f>
        <v>2.2960720000000001</v>
      </c>
      <c r="AW44" s="569">
        <f>[3]Gemüse!$AC28</f>
        <v>6.2148810000000001</v>
      </c>
      <c r="AX44" s="569">
        <f>[3]Gemüse!$CE28</f>
        <v>2.4743140000000001</v>
      </c>
      <c r="AY44" s="448">
        <f>[3]Gemüse!$AD28</f>
        <v>5.7522489999999999</v>
      </c>
      <c r="AZ44" s="448">
        <f>[3]Gemüse!$CF28</f>
        <v>3.9141780000000002</v>
      </c>
      <c r="BA44" s="448"/>
      <c r="BB44" s="569">
        <f>[3]Gemüse!$AE28</f>
        <v>3.5949499999999999</v>
      </c>
      <c r="BC44" s="569">
        <f>[3]Gemüse!$CG28</f>
        <v>1.7345029999999999</v>
      </c>
      <c r="BD44" s="448">
        <f>[3]Gemüse!$AG28</f>
        <v>5.7315779999999998</v>
      </c>
      <c r="BE44" s="448">
        <f>[3]Gemüse!$CI28</f>
        <v>2.6153059999999999</v>
      </c>
      <c r="BF44" s="569">
        <f>[3]Gemüse!$AH28</f>
        <v>3.083806</v>
      </c>
      <c r="BG44" s="569">
        <f>[3]Gemüse!$CJ28</f>
        <v>1.4955689999999999</v>
      </c>
      <c r="BH44" s="448">
        <f>[3]Gemüse!$AI28</f>
        <v>6.3626100000000001</v>
      </c>
      <c r="BI44" s="448">
        <f>[3]Gemüse!$CK28</f>
        <v>3.1555520000000001</v>
      </c>
      <c r="BJ44" s="448"/>
      <c r="BK44" s="569">
        <f>[3]Gemüse!$AK28</f>
        <v>3.590465</v>
      </c>
      <c r="BL44" s="569">
        <f>[3]Gemüse!$CM28</f>
        <v>1.7095769999999999</v>
      </c>
      <c r="BM44" s="448">
        <f>[3]Gemüse!$AL28</f>
        <v>14.151631999999999</v>
      </c>
      <c r="BN44" s="448">
        <f>[3]Gemüse!$CN28</f>
        <v>5.578665</v>
      </c>
      <c r="BO44" s="569">
        <f>[3]Gemüse!$AM28</f>
        <v>8.1832390000000004</v>
      </c>
      <c r="BP44" s="569">
        <f>[3]Gemüse!$CO28</f>
        <v>4.0033079999999996</v>
      </c>
      <c r="BQ44" s="448">
        <f>[3]Gemüse!$AH28</f>
        <v>3.083806</v>
      </c>
      <c r="BR44" s="448">
        <f>[3]Gemüse!$CJ28</f>
        <v>1.4955689999999999</v>
      </c>
      <c r="BS44" s="569">
        <f>[3]Gemüse!$AN28</f>
        <v>4.7393679999999998</v>
      </c>
      <c r="BT44" s="569">
        <f>[3]Gemüse!$CP28</f>
        <v>1.529169</v>
      </c>
      <c r="BU44" s="448"/>
      <c r="BV44" s="448">
        <f>[3]Gemüse!$AO28</f>
        <v>5.3467560000000001</v>
      </c>
      <c r="BW44" s="448">
        <f>[3]Gemüse!$CQ28</f>
        <v>4.1305750000000003</v>
      </c>
      <c r="BX44" s="569">
        <f>[3]Gemüse!$AW28</f>
        <v>10.196146000000001</v>
      </c>
      <c r="BY44" s="569">
        <f>[3]Gemüse!$CY28</f>
        <v>7.2741249999999997</v>
      </c>
      <c r="BZ44" s="448">
        <f>[3]Gemüse!$AP28</f>
        <v>9.9454589999999996</v>
      </c>
      <c r="CA44" s="448">
        <f>[3]Gemüse!$CR28</f>
        <v>6.8315549999999998</v>
      </c>
      <c r="CB44" s="569">
        <f>[3]Gemüse!$AQ28</f>
        <v>5.3216580000000002</v>
      </c>
      <c r="CC44" s="569">
        <f>[3]Gemüse!$CS28</f>
        <v>3.0865619999999998</v>
      </c>
      <c r="CD44" s="448">
        <f>[3]Gemüse!$AS28</f>
        <v>25.862721000000001</v>
      </c>
      <c r="CE44" s="448">
        <f>[3]Gemüse!$CU28</f>
        <v>20.270282999999999</v>
      </c>
      <c r="CF44" s="569">
        <f>[3]Gemüse!$AT28</f>
        <v>15.729048000000001</v>
      </c>
      <c r="CG44" s="569">
        <f>[3]Gemüse!$CV28</f>
        <v>6.3542959999999997</v>
      </c>
      <c r="CH44" s="448">
        <f>[3]Gemüse!$AU28</f>
        <v>18.550896999999999</v>
      </c>
      <c r="CI44" s="448">
        <f>[3]Gemüse!$CW28</f>
        <v>10.712358999999999</v>
      </c>
      <c r="CJ44" s="448"/>
      <c r="CK44" s="569">
        <f>[3]Gemüse!$AV28</f>
        <v>9.9</v>
      </c>
      <c r="CL44" s="569">
        <f>[3]Gemüse!$CX28</f>
        <v>5.5397270000000001</v>
      </c>
      <c r="CM44" s="448"/>
      <c r="CN44" s="448">
        <f>[3]Gemüse!$AY28</f>
        <v>16.231733999999999</v>
      </c>
      <c r="CO44" s="448">
        <f>[3]Gemüse!$DA28</f>
        <v>8.4754649999999998</v>
      </c>
      <c r="CP44" s="448"/>
      <c r="CQ44" s="569">
        <f>[3]Gemüse!$AZ28</f>
        <v>15.838343</v>
      </c>
      <c r="CR44" s="569">
        <f>[3]Gemüse!$DB28</f>
        <v>9.5155969999999996</v>
      </c>
      <c r="CS44" s="448">
        <f>[3]Gemüse!$BB28</f>
        <v>17.064198000000001</v>
      </c>
      <c r="CT44" s="448">
        <f>[3]Gemüse!$DD28</f>
        <v>9.0514899999999994</v>
      </c>
      <c r="CU44" s="569">
        <f>[3]Gemüse!$BC28</f>
        <v>0</v>
      </c>
      <c r="CV44" s="569">
        <f>[3]Gemüse!$DE28</f>
        <v>5.7511510000000001</v>
      </c>
      <c r="CW44" s="448">
        <f>[3]Gemüse!$AJ28</f>
        <v>4.943511</v>
      </c>
      <c r="CX44" s="448">
        <f>[3]Gemüse!$CL28</f>
        <v>3.538516</v>
      </c>
      <c r="CY44" s="451"/>
      <c r="CZ44" s="450" t="str">
        <f>[3]Gemüse!$DI28</f>
        <v>4 W 18-21/22</v>
      </c>
      <c r="DA44" s="573">
        <f>[3]Gemüse!EC28</f>
        <v>5349.4799000000003</v>
      </c>
      <c r="DB44" s="573">
        <f>[3]Gemüse!EX28</f>
        <v>23760.712100000001</v>
      </c>
      <c r="DC44" s="573"/>
      <c r="DD44" s="575">
        <f>[3]Gemüse!DY28</f>
        <v>436.96940000000001</v>
      </c>
      <c r="DE44" s="575">
        <f>[3]Gemüse!ET28</f>
        <v>1517.8373999999999</v>
      </c>
      <c r="DF44" s="573">
        <f>[3]Gemüse!DL28</f>
        <v>522.64920000000006</v>
      </c>
      <c r="DG44" s="573">
        <f>[3]Gemüse!EG28</f>
        <v>1793.0956999999999</v>
      </c>
      <c r="DH44" s="575">
        <f>[3]Gemüse!DN28</f>
        <v>221.30079999999998</v>
      </c>
      <c r="DI44" s="575">
        <f>[3]Gemüse!EI28</f>
        <v>1419.5656999999999</v>
      </c>
      <c r="DJ44" s="573">
        <f>[3]Gemüse!EY28</f>
        <v>363.73629999999997</v>
      </c>
      <c r="DK44" s="573">
        <f>[3]Gemüse!EZ28</f>
        <v>915.6105</v>
      </c>
      <c r="DL44" s="575">
        <f>[3]Gemüse!FA28</f>
        <v>284.24359999999996</v>
      </c>
      <c r="DM44" s="575">
        <f>[3]Gemüse!FB28</f>
        <v>1551.7754</v>
      </c>
      <c r="DN44" s="573"/>
      <c r="DO44" s="573">
        <f>[3]Gemüse!DR28</f>
        <v>57.4176</v>
      </c>
      <c r="DP44" s="573">
        <f>[3]Gemüse!EM28</f>
        <v>365.85329999999999</v>
      </c>
      <c r="DQ44" s="575">
        <f>[3]Gemüse!DK28</f>
        <v>98.209199999999996</v>
      </c>
      <c r="DR44" s="575">
        <f>[3]Gemüse!EF28</f>
        <v>629.59130000000005</v>
      </c>
      <c r="DS44" s="573">
        <f>[3]Gemüse!DV28</f>
        <v>194.87690000000001</v>
      </c>
      <c r="DT44" s="573">
        <f>[3]Gemüse!EQ28</f>
        <v>740.01980000000003</v>
      </c>
      <c r="DU44" s="575">
        <f>[3]Gemüse!DX28</f>
        <v>17.126099999999997</v>
      </c>
      <c r="DV44" s="575">
        <f>[3]Gemüse!ES28</f>
        <v>71.187600000000003</v>
      </c>
      <c r="DW44" s="573"/>
      <c r="DX44" s="573">
        <f>[3]Gemüse!DJ28</f>
        <v>86.091200000000001</v>
      </c>
      <c r="DY44" s="573">
        <f>[3]Gemüse!EE28</f>
        <v>384.11270000000002</v>
      </c>
      <c r="DZ44" s="575">
        <f>[3]Gemüse!DP28</f>
        <v>155.4041</v>
      </c>
      <c r="EA44" s="575">
        <f>[3]Gemüse!EK28</f>
        <v>440.83870000000002</v>
      </c>
      <c r="EB44" s="573">
        <f>[3]Gemüse!$DU28</f>
        <v>7.8849999999999998</v>
      </c>
      <c r="EC44" s="573">
        <f>[3]Gemüse!EP28</f>
        <v>113.726</v>
      </c>
      <c r="ED44" s="575">
        <f>[3]Gemüse!DW28</f>
        <v>37.165399999999998</v>
      </c>
      <c r="EE44" s="575">
        <f>[3]Gemüse!ER28</f>
        <v>259.75470000000001</v>
      </c>
      <c r="EF44" s="573"/>
      <c r="EG44" s="573">
        <f>[3]Gemüse!$DM28</f>
        <v>743.30399999999997</v>
      </c>
      <c r="EH44" s="573">
        <f>[3]Gemüse!EH28</f>
        <v>2577.1872000000003</v>
      </c>
      <c r="EI44" s="575">
        <f>[3]Gemüse!EB28</f>
        <v>17.100000000000001</v>
      </c>
      <c r="EJ44" s="575">
        <f>[3]Gemüse!EW28</f>
        <v>93.15</v>
      </c>
      <c r="EK44" s="573">
        <f>[3]Gemüse!EA28</f>
        <v>113.812</v>
      </c>
      <c r="EL44" s="573">
        <f>[3]Gemüse!EV28</f>
        <v>165.81010000000001</v>
      </c>
      <c r="EM44" s="573"/>
      <c r="EN44" s="575">
        <f>[3]Gemüse!DS28</f>
        <v>91.406600000000012</v>
      </c>
      <c r="EO44" s="575">
        <f>[3]Gemüse!EN28</f>
        <v>393.40570000000002</v>
      </c>
      <c r="EP44" s="573">
        <f>[3]Gemüse!DT28</f>
        <v>61.0548</v>
      </c>
      <c r="EQ44" s="573">
        <f>[3]Gemüse!EO28</f>
        <v>231.61879999999999</v>
      </c>
      <c r="ER44" s="575">
        <f>[3]Gemüse!$DZ28</f>
        <v>29.709400000000002</v>
      </c>
      <c r="ES44" s="575">
        <f>[3]Gemüse!EU28</f>
        <v>153.1874</v>
      </c>
      <c r="ET44" s="573">
        <f>[3]Gemüse!$DO28</f>
        <v>202.5102</v>
      </c>
      <c r="EU44" s="573">
        <f>[3]Gemüse!EJ28</f>
        <v>1839.9008000000001</v>
      </c>
      <c r="EV44" s="573"/>
      <c r="EW44" s="575">
        <f>[3]Gemüse!$DQ28</f>
        <v>30.173999999999999</v>
      </c>
      <c r="EX44" s="575">
        <f>[3]Gemüse!EL28</f>
        <v>224.69550000000001</v>
      </c>
      <c r="EY44" s="261"/>
    </row>
    <row r="45" spans="1:155" x14ac:dyDescent="0.2">
      <c r="A45" s="250"/>
      <c r="B45" s="218">
        <f>[3]Gemüse!A29</f>
        <v>44652</v>
      </c>
      <c r="C45" s="569">
        <f>[3]Gemüse!$B29</f>
        <v>4.3538730000000001</v>
      </c>
      <c r="D45" s="569">
        <f>[3]Gemüse!$BD29</f>
        <v>2.6124649999999998</v>
      </c>
      <c r="E45" s="448">
        <f>[3]Gemüse!$C29</f>
        <v>5.7157939999999998</v>
      </c>
      <c r="F45" s="448">
        <f>[3]Gemüse!$BE29</f>
        <v>3.942704</v>
      </c>
      <c r="G45" s="569">
        <f>[3]Gemüse!$D29</f>
        <v>1.9438059999999999</v>
      </c>
      <c r="H45" s="569">
        <f>[3]Gemüse!$BF29</f>
        <v>1.217908</v>
      </c>
      <c r="I45" s="448">
        <f>[3]Gemüse!$E29</f>
        <v>5.1957310000000003</v>
      </c>
      <c r="J45" s="448">
        <f>[3]Gemüse!$BG29</f>
        <v>4.0287249999999997</v>
      </c>
      <c r="K45" s="569">
        <f>[3]Gemüse!$F29</f>
        <v>0</v>
      </c>
      <c r="L45" s="569">
        <f>[3]Gemüse!$BH29</f>
        <v>5.8670929999999997</v>
      </c>
      <c r="M45" s="448">
        <f>[3]Gemüse!$G29</f>
        <v>11.232499000000001</v>
      </c>
      <c r="N45" s="448">
        <f>[3]Gemüse!$BI29</f>
        <v>8.7646750000000004</v>
      </c>
      <c r="O45" s="569">
        <f>[3]Gemüse!$H29</f>
        <v>8.0167889999999993</v>
      </c>
      <c r="P45" s="569">
        <f>[3]Gemüse!$BJ29</f>
        <v>7.5142509999999998</v>
      </c>
      <c r="Q45" s="448">
        <f>[3]Gemüse!$J29</f>
        <v>4.5139670000000001</v>
      </c>
      <c r="R45" s="448">
        <f>[3]Gemüse!$BL29</f>
        <v>3.1938309999999999</v>
      </c>
      <c r="S45" s="448"/>
      <c r="T45" s="569">
        <f>[3]Gemüse!$K29</f>
        <v>8.6</v>
      </c>
      <c r="U45" s="569">
        <f>[3]Gemüse!$BM29</f>
        <v>4.484775</v>
      </c>
      <c r="V45" s="448">
        <f>[3]Gemüse!$L29</f>
        <v>0</v>
      </c>
      <c r="W45" s="448">
        <f>[3]Gemüse!$BN29</f>
        <v>5.568505</v>
      </c>
      <c r="X45" s="569">
        <f>[3]Gemüse!$M29</f>
        <v>2.8911349999999998</v>
      </c>
      <c r="Y45" s="569">
        <f>[3]Gemüse!$BO29</f>
        <v>2.1218650000000001</v>
      </c>
      <c r="Z45" s="448">
        <f>[3]Gemüse!$N29</f>
        <v>2.307836</v>
      </c>
      <c r="AA45" s="448">
        <f>[3]Gemüse!$BP29</f>
        <v>1.3244800000000001</v>
      </c>
      <c r="AB45" s="569">
        <f>[3]Gemüse!$R29</f>
        <v>2.7416710000000002</v>
      </c>
      <c r="AC45" s="569">
        <f>[3]Gemüse!$BT29</f>
        <v>1.9199539999999999</v>
      </c>
      <c r="AD45" s="448">
        <f>[3]Gemüse!$U29</f>
        <v>39.028492999999997</v>
      </c>
      <c r="AE45" s="448">
        <f>[3]Gemüse!$BW29</f>
        <v>22.641694999999999</v>
      </c>
      <c r="AF45" s="569">
        <f>[3]Gemüse!$V29</f>
        <v>26.177434000000002</v>
      </c>
      <c r="AG45" s="569">
        <f>[3]Gemüse!$BX29</f>
        <v>8.6181140000000003</v>
      </c>
      <c r="AH45" s="448">
        <f>[3]Gemüse!$AX29</f>
        <v>21.785722</v>
      </c>
      <c r="AI45" s="448">
        <f>[3]Gemüse!$CZ29</f>
        <v>8.4903499999999994</v>
      </c>
      <c r="AJ45" s="569">
        <f>[3]Gemüse!$W29</f>
        <v>0</v>
      </c>
      <c r="AK45" s="569">
        <f>[3]Gemüse!$BY29</f>
        <v>4.5435210000000001</v>
      </c>
      <c r="AL45" s="448"/>
      <c r="AM45" s="448">
        <f>[3]Gemüse!$X29</f>
        <v>5.1551119999999999</v>
      </c>
      <c r="AN45" s="448">
        <f>[3]Gemüse!$BZ29</f>
        <v>2.7512840000000001</v>
      </c>
      <c r="AO45" s="569">
        <f>[3]Gemüse!$Y29</f>
        <v>4.5540000000000003</v>
      </c>
      <c r="AP45" s="569">
        <f>[3]Gemüse!$CA29</f>
        <v>2.8997959999999998</v>
      </c>
      <c r="AQ45" s="448">
        <f>[3]Gemüse!$Z29</f>
        <v>5.5645179999999996</v>
      </c>
      <c r="AR45" s="448">
        <f>[3]Gemüse!$CB29</f>
        <v>3.3993370000000001</v>
      </c>
      <c r="AS45" s="569">
        <f>[3]Gemüse!$AF29</f>
        <v>2.6393659999999999</v>
      </c>
      <c r="AT45" s="569">
        <f>[3]Gemüse!$CH29</f>
        <v>1.374716</v>
      </c>
      <c r="AU45" s="448">
        <f>[3]Gemüse!$AB29</f>
        <v>0</v>
      </c>
      <c r="AV45" s="448">
        <f>[3]Gemüse!$CD29</f>
        <v>1.99682</v>
      </c>
      <c r="AW45" s="569">
        <f>[3]Gemüse!$AC29</f>
        <v>0</v>
      </c>
      <c r="AX45" s="569">
        <f>[3]Gemüse!$CE29</f>
        <v>1.967252</v>
      </c>
      <c r="AY45" s="448">
        <f>[3]Gemüse!$AD29</f>
        <v>5.3780039999999998</v>
      </c>
      <c r="AZ45" s="448">
        <f>[3]Gemüse!$CF29</f>
        <v>3.3208389999999999</v>
      </c>
      <c r="BA45" s="448"/>
      <c r="BB45" s="569">
        <f>[3]Gemüse!$AE29</f>
        <v>3.6651280000000002</v>
      </c>
      <c r="BC45" s="569">
        <f>[3]Gemüse!$CG29</f>
        <v>1.969689</v>
      </c>
      <c r="BD45" s="448">
        <f>[3]Gemüse!$AG29</f>
        <v>5.7702679999999997</v>
      </c>
      <c r="BE45" s="448">
        <f>[3]Gemüse!$CI29</f>
        <v>2.5794299999999999</v>
      </c>
      <c r="BF45" s="569">
        <f>[3]Gemüse!$AH29</f>
        <v>3.0848300000000002</v>
      </c>
      <c r="BG45" s="569">
        <f>[3]Gemüse!$CJ29</f>
        <v>1.3585560000000001</v>
      </c>
      <c r="BH45" s="448">
        <f>[3]Gemüse!$AI29</f>
        <v>6.903632</v>
      </c>
      <c r="BI45" s="448">
        <f>[3]Gemüse!$CK29</f>
        <v>3.138036</v>
      </c>
      <c r="BJ45" s="448"/>
      <c r="BK45" s="569">
        <f>[3]Gemüse!$AK29</f>
        <v>3.559186</v>
      </c>
      <c r="BL45" s="569">
        <f>[3]Gemüse!$CM29</f>
        <v>1.8586469999999999</v>
      </c>
      <c r="BM45" s="448">
        <f>[3]Gemüse!$AL29</f>
        <v>14.660021</v>
      </c>
      <c r="BN45" s="448">
        <f>[3]Gemüse!$CN29</f>
        <v>5.578665</v>
      </c>
      <c r="BO45" s="569">
        <f>[3]Gemüse!$AM29</f>
        <v>8.0464680000000008</v>
      </c>
      <c r="BP45" s="569">
        <f>[3]Gemüse!$CO29</f>
        <v>4.3076749999999997</v>
      </c>
      <c r="BQ45" s="448">
        <f>[3]Gemüse!$AH29</f>
        <v>3.0848300000000002</v>
      </c>
      <c r="BR45" s="448">
        <f>[3]Gemüse!$CJ29</f>
        <v>1.3585560000000001</v>
      </c>
      <c r="BS45" s="569">
        <f>[3]Gemüse!$AN29</f>
        <v>4.7886899999999999</v>
      </c>
      <c r="BT45" s="569">
        <f>[3]Gemüse!$CP29</f>
        <v>1.920855</v>
      </c>
      <c r="BU45" s="448"/>
      <c r="BV45" s="448">
        <f>[3]Gemüse!$AO29</f>
        <v>3.7884609999999999</v>
      </c>
      <c r="BW45" s="448">
        <f>[3]Gemüse!$CQ29</f>
        <v>2.962332</v>
      </c>
      <c r="BX45" s="569">
        <f>[3]Gemüse!$AW29</f>
        <v>8.9404330000000005</v>
      </c>
      <c r="BY45" s="569">
        <f>[3]Gemüse!$CY29</f>
        <v>7.3923800000000002</v>
      </c>
      <c r="BZ45" s="448">
        <f>[3]Gemüse!$AP29</f>
        <v>0</v>
      </c>
      <c r="CA45" s="448">
        <f>[3]Gemüse!$CR29</f>
        <v>8.6215960000000003</v>
      </c>
      <c r="CB45" s="569">
        <f>[3]Gemüse!$AQ29</f>
        <v>4.6663639999999997</v>
      </c>
      <c r="CC45" s="569">
        <f>[3]Gemüse!$CS29</f>
        <v>2.3018149999999999</v>
      </c>
      <c r="CD45" s="448">
        <f>[3]Gemüse!$AS29</f>
        <v>0</v>
      </c>
      <c r="CE45" s="448">
        <f>[3]Gemüse!$CU29</f>
        <v>20.622164000000001</v>
      </c>
      <c r="CF45" s="569">
        <f>[3]Gemüse!$AT29</f>
        <v>17.269784999999999</v>
      </c>
      <c r="CG45" s="569">
        <f>[3]Gemüse!$CV29</f>
        <v>8.0725660000000001</v>
      </c>
      <c r="CH45" s="448">
        <f>[3]Gemüse!$AU29</f>
        <v>18.751809000000002</v>
      </c>
      <c r="CI45" s="448">
        <f>[3]Gemüse!$CW29</f>
        <v>12.128558</v>
      </c>
      <c r="CJ45" s="448"/>
      <c r="CK45" s="569">
        <f>[3]Gemüse!$AV29</f>
        <v>9.9</v>
      </c>
      <c r="CL45" s="569">
        <f>[3]Gemüse!$CX29</f>
        <v>5.4785079999999997</v>
      </c>
      <c r="CM45" s="448"/>
      <c r="CN45" s="448">
        <f>[3]Gemüse!$AY29</f>
        <v>16.869195999999999</v>
      </c>
      <c r="CO45" s="448">
        <f>[3]Gemüse!$DA29</f>
        <v>9.0504390000000008</v>
      </c>
      <c r="CP45" s="448"/>
      <c r="CQ45" s="569">
        <f>[3]Gemüse!$AZ29</f>
        <v>15.681951</v>
      </c>
      <c r="CR45" s="569">
        <f>[3]Gemüse!$DB29</f>
        <v>9.5105649999999997</v>
      </c>
      <c r="CS45" s="448">
        <f>[3]Gemüse!$BB29</f>
        <v>18.123486</v>
      </c>
      <c r="CT45" s="448">
        <f>[3]Gemüse!$DD29</f>
        <v>9.0910019999999996</v>
      </c>
      <c r="CU45" s="569">
        <f>[3]Gemüse!$BC29</f>
        <v>7.3759009999999998</v>
      </c>
      <c r="CV45" s="569">
        <f>[3]Gemüse!$DE29</f>
        <v>5.7425160000000002</v>
      </c>
      <c r="CW45" s="448">
        <f>[3]Gemüse!$AJ29</f>
        <v>4.9427070000000004</v>
      </c>
      <c r="CX45" s="448">
        <f>[3]Gemüse!$CL29</f>
        <v>3.5302479999999998</v>
      </c>
      <c r="CY45" s="451"/>
      <c r="CZ45" s="450" t="str">
        <f>[3]Gemüse!$DI29</f>
        <v>4 W 14-17/22</v>
      </c>
      <c r="DA45" s="573">
        <f>[3]Gemüse!EC29</f>
        <v>5496.5275000000001</v>
      </c>
      <c r="DB45" s="573">
        <f>[3]Gemüse!EX29</f>
        <v>22749.716700000001</v>
      </c>
      <c r="DC45" s="573"/>
      <c r="DD45" s="575">
        <f>[3]Gemüse!DY29</f>
        <v>384.08580000000001</v>
      </c>
      <c r="DE45" s="575">
        <f>[3]Gemüse!ET29</f>
        <v>1389.8440000000001</v>
      </c>
      <c r="DF45" s="573">
        <f>[3]Gemüse!DL29</f>
        <v>476.05959999999999</v>
      </c>
      <c r="DG45" s="573">
        <f>[3]Gemüse!EG29</f>
        <v>1580.7081000000001</v>
      </c>
      <c r="DH45" s="575">
        <f>[3]Gemüse!DN29</f>
        <v>189.42679999999999</v>
      </c>
      <c r="DI45" s="575">
        <f>[3]Gemüse!EI29</f>
        <v>1008.5668000000001</v>
      </c>
      <c r="DJ45" s="573">
        <f>[3]Gemüse!EY29</f>
        <v>349.65159999999997</v>
      </c>
      <c r="DK45" s="573">
        <f>[3]Gemüse!EZ29</f>
        <v>818.77940000000001</v>
      </c>
      <c r="DL45" s="575">
        <f>[3]Gemüse!FA29</f>
        <v>255.42320000000001</v>
      </c>
      <c r="DM45" s="575">
        <f>[3]Gemüse!FB29</f>
        <v>1372.3673000000001</v>
      </c>
      <c r="DN45" s="573"/>
      <c r="DO45" s="573">
        <f>[3]Gemüse!DR29</f>
        <v>83.01939999999999</v>
      </c>
      <c r="DP45" s="573">
        <f>[3]Gemüse!EM29</f>
        <v>489.0367</v>
      </c>
      <c r="DQ45" s="575">
        <f>[3]Gemüse!DK29</f>
        <v>118.2731</v>
      </c>
      <c r="DR45" s="575">
        <f>[3]Gemüse!EF29</f>
        <v>508.28800000000001</v>
      </c>
      <c r="DS45" s="573">
        <f>[3]Gemüse!DV29</f>
        <v>176.02449999999999</v>
      </c>
      <c r="DT45" s="573">
        <f>[3]Gemüse!EQ29</f>
        <v>686.21559999999999</v>
      </c>
      <c r="DU45" s="575">
        <f>[3]Gemüse!DX29</f>
        <v>29.373999999999999</v>
      </c>
      <c r="DV45" s="575">
        <f>[3]Gemüse!ES29</f>
        <v>138.3485</v>
      </c>
      <c r="DW45" s="573"/>
      <c r="DX45" s="573">
        <f>[3]Gemüse!DJ29</f>
        <v>134.56649999999999</v>
      </c>
      <c r="DY45" s="573">
        <f>[3]Gemüse!EE29</f>
        <v>671.6232</v>
      </c>
      <c r="DZ45" s="575">
        <f>[3]Gemüse!DP29</f>
        <v>242.68860000000001</v>
      </c>
      <c r="EA45" s="575">
        <f>[3]Gemüse!EK29</f>
        <v>514.79909999999995</v>
      </c>
      <c r="EB45" s="573">
        <f>[3]Gemüse!$DU29</f>
        <v>3.5939999999999999</v>
      </c>
      <c r="EC45" s="573">
        <f>[3]Gemüse!EP29</f>
        <v>131.43299999999999</v>
      </c>
      <c r="ED45" s="575">
        <f>[3]Gemüse!DW29</f>
        <v>31.474499999999999</v>
      </c>
      <c r="EE45" s="575">
        <f>[3]Gemüse!ER29</f>
        <v>237.98429999999999</v>
      </c>
      <c r="EF45" s="573"/>
      <c r="EG45" s="573">
        <f>[3]Gemüse!$DM29</f>
        <v>833.15640000000008</v>
      </c>
      <c r="EH45" s="573">
        <f>[3]Gemüse!EH29</f>
        <v>2456.4476</v>
      </c>
      <c r="EI45" s="575">
        <f>[3]Gemüse!EB29</f>
        <v>23.734000000000002</v>
      </c>
      <c r="EJ45" s="575">
        <f>[3]Gemüse!EW29</f>
        <v>126.346</v>
      </c>
      <c r="EK45" s="573">
        <f>[3]Gemüse!EA29</f>
        <v>136.48339999999999</v>
      </c>
      <c r="EL45" s="573">
        <f>[3]Gemüse!EV29</f>
        <v>181.31389999999999</v>
      </c>
      <c r="EM45" s="573"/>
      <c r="EN45" s="575">
        <f>[3]Gemüse!DS29</f>
        <v>123.3503</v>
      </c>
      <c r="EO45" s="575">
        <f>[3]Gemüse!EN29</f>
        <v>473.03649999999999</v>
      </c>
      <c r="EP45" s="573">
        <f>[3]Gemüse!DT29</f>
        <v>67.041499999999999</v>
      </c>
      <c r="EQ45" s="573">
        <f>[3]Gemüse!EO29</f>
        <v>336.67259999999999</v>
      </c>
      <c r="ER45" s="575">
        <f>[3]Gemüse!$DZ29</f>
        <v>18.446300000000001</v>
      </c>
      <c r="ES45" s="575">
        <f>[3]Gemüse!EU29</f>
        <v>152.88120000000001</v>
      </c>
      <c r="ET45" s="573">
        <f>[3]Gemüse!$DO29</f>
        <v>198.84179999999998</v>
      </c>
      <c r="EU45" s="573">
        <f>[3]Gemüse!EJ29</f>
        <v>1927.7845</v>
      </c>
      <c r="EV45" s="573"/>
      <c r="EW45" s="575">
        <f>[3]Gemüse!$DQ29</f>
        <v>33.417000000000002</v>
      </c>
      <c r="EX45" s="575">
        <f>[3]Gemüse!EL29</f>
        <v>231.95760000000001</v>
      </c>
      <c r="EY45" s="261"/>
    </row>
    <row r="46" spans="1:155" x14ac:dyDescent="0.2">
      <c r="A46" s="250"/>
      <c r="B46" s="218">
        <f>[3]Gemüse!A30</f>
        <v>44621</v>
      </c>
      <c r="C46" s="569">
        <f>[3]Gemüse!$B30</f>
        <v>4.357494</v>
      </c>
      <c r="D46" s="569">
        <f>[3]Gemüse!$BD30</f>
        <v>2.7068469999999998</v>
      </c>
      <c r="E46" s="448">
        <f>[3]Gemüse!$C30</f>
        <v>4.8419949999999998</v>
      </c>
      <c r="F46" s="448">
        <f>[3]Gemüse!$BE30</f>
        <v>3.7050130000000001</v>
      </c>
      <c r="G46" s="569">
        <f>[3]Gemüse!$D30</f>
        <v>1.575359</v>
      </c>
      <c r="H46" s="569">
        <f>[3]Gemüse!$BF30</f>
        <v>1.266947</v>
      </c>
      <c r="I46" s="448">
        <f>[3]Gemüse!$E30</f>
        <v>4.5779069999999997</v>
      </c>
      <c r="J46" s="448">
        <f>[3]Gemüse!$BG30</f>
        <v>3.5781459999999998</v>
      </c>
      <c r="K46" s="569">
        <f>[3]Gemüse!$F30</f>
        <v>0</v>
      </c>
      <c r="L46" s="569">
        <f>[3]Gemüse!$BH30</f>
        <v>4.8925859999999997</v>
      </c>
      <c r="M46" s="448">
        <f>[3]Gemüse!$G30</f>
        <v>11.366097</v>
      </c>
      <c r="N46" s="448">
        <f>[3]Gemüse!$BI30</f>
        <v>6.5774910000000002</v>
      </c>
      <c r="O46" s="569">
        <f>[3]Gemüse!$H30</f>
        <v>7.2487729999999999</v>
      </c>
      <c r="P46" s="569">
        <f>[3]Gemüse!$BJ30</f>
        <v>6.2903960000000003</v>
      </c>
      <c r="Q46" s="448">
        <f>[3]Gemüse!$J30</f>
        <v>4.154649</v>
      </c>
      <c r="R46" s="448">
        <f>[3]Gemüse!$BL30</f>
        <v>2.5953539999999999</v>
      </c>
      <c r="S46" s="448"/>
      <c r="T46" s="569">
        <f>[3]Gemüse!$K30</f>
        <v>8.5940790000000007</v>
      </c>
      <c r="U46" s="569">
        <f>[3]Gemüse!$BM30</f>
        <v>4.2577309999999997</v>
      </c>
      <c r="V46" s="448">
        <f>[3]Gemüse!$L30</f>
        <v>0</v>
      </c>
      <c r="W46" s="448">
        <f>[3]Gemüse!$BN30</f>
        <v>4.9974509999999999</v>
      </c>
      <c r="X46" s="569">
        <f>[3]Gemüse!$M30</f>
        <v>2.961722</v>
      </c>
      <c r="Y46" s="569">
        <f>[3]Gemüse!$BO30</f>
        <v>2.1508129999999999</v>
      </c>
      <c r="Z46" s="448">
        <f>[3]Gemüse!$N30</f>
        <v>1.9545269999999999</v>
      </c>
      <c r="AA46" s="448">
        <f>[3]Gemüse!$BP30</f>
        <v>1.1022179999999999</v>
      </c>
      <c r="AB46" s="569">
        <f>[3]Gemüse!$R30</f>
        <v>2.8168319999999998</v>
      </c>
      <c r="AC46" s="569">
        <f>[3]Gemüse!$BT30</f>
        <v>2.027501</v>
      </c>
      <c r="AD46" s="448">
        <f>[3]Gemüse!$U30</f>
        <v>39.911971000000001</v>
      </c>
      <c r="AE46" s="448">
        <f>[3]Gemüse!$BW30</f>
        <v>22.858367999999999</v>
      </c>
      <c r="AF46" s="569">
        <f>[3]Gemüse!$V30</f>
        <v>20.249154000000001</v>
      </c>
      <c r="AG46" s="569">
        <f>[3]Gemüse!$BX30</f>
        <v>7.7183229999999998</v>
      </c>
      <c r="AH46" s="448">
        <f>[3]Gemüse!$AX30</f>
        <v>20.481120000000001</v>
      </c>
      <c r="AI46" s="448">
        <f>[3]Gemüse!$CZ30</f>
        <v>7.4982069999999998</v>
      </c>
      <c r="AJ46" s="569">
        <f>[3]Gemüse!$W30</f>
        <v>4.6569570000000002</v>
      </c>
      <c r="AK46" s="569">
        <f>[3]Gemüse!$BY30</f>
        <v>3.8481559999999999</v>
      </c>
      <c r="AL46" s="448"/>
      <c r="AM46" s="448">
        <f>[3]Gemüse!$X30</f>
        <v>5.0883190000000003</v>
      </c>
      <c r="AN46" s="448">
        <f>[3]Gemüse!$BZ30</f>
        <v>2.5732599999999999</v>
      </c>
      <c r="AO46" s="569">
        <f>[3]Gemüse!$Y30</f>
        <v>4.3250999999999999</v>
      </c>
      <c r="AP46" s="569">
        <f>[3]Gemüse!$CA30</f>
        <v>2.7479260000000001</v>
      </c>
      <c r="AQ46" s="448">
        <f>[3]Gemüse!$Z30</f>
        <v>5.6932809999999998</v>
      </c>
      <c r="AR46" s="448">
        <f>[3]Gemüse!$CB30</f>
        <v>3.113559</v>
      </c>
      <c r="AS46" s="569">
        <f>[3]Gemüse!$AF30</f>
        <v>1.8785860000000001</v>
      </c>
      <c r="AT46" s="569">
        <f>[3]Gemüse!$CH30</f>
        <v>1.113958</v>
      </c>
      <c r="AU46" s="448">
        <f>[3]Gemüse!$AB30</f>
        <v>0</v>
      </c>
      <c r="AV46" s="448">
        <f>[3]Gemüse!$CD30</f>
        <v>1.9661979999999999</v>
      </c>
      <c r="AW46" s="569">
        <f>[3]Gemüse!$AC30</f>
        <v>4.3640980000000003</v>
      </c>
      <c r="AX46" s="569">
        <f>[3]Gemüse!$CE30</f>
        <v>1.8963449999999999</v>
      </c>
      <c r="AY46" s="448">
        <f>[3]Gemüse!$AD30</f>
        <v>5.1990679999999996</v>
      </c>
      <c r="AZ46" s="448">
        <f>[3]Gemüse!$CF30</f>
        <v>3.322438</v>
      </c>
      <c r="BA46" s="448"/>
      <c r="BB46" s="569">
        <f>[3]Gemüse!$AE30</f>
        <v>3.5363790000000002</v>
      </c>
      <c r="BC46" s="569">
        <f>[3]Gemüse!$CG30</f>
        <v>1.9442900000000001</v>
      </c>
      <c r="BD46" s="448">
        <f>[3]Gemüse!$AG30</f>
        <v>5.4571290000000001</v>
      </c>
      <c r="BE46" s="448">
        <f>[3]Gemüse!$CI30</f>
        <v>2.5794890000000001</v>
      </c>
      <c r="BF46" s="569">
        <f>[3]Gemüse!$AH30</f>
        <v>3.0624180000000001</v>
      </c>
      <c r="BG46" s="569">
        <f>[3]Gemüse!$CJ30</f>
        <v>1.4468540000000001</v>
      </c>
      <c r="BH46" s="448">
        <f>[3]Gemüse!$AI30</f>
        <v>6.9042300000000001</v>
      </c>
      <c r="BI46" s="448">
        <f>[3]Gemüse!$CK30</f>
        <v>3.3691230000000001</v>
      </c>
      <c r="BJ46" s="448"/>
      <c r="BK46" s="569">
        <f>[3]Gemüse!$AK30</f>
        <v>2.6978629999999999</v>
      </c>
      <c r="BL46" s="569">
        <f>[3]Gemüse!$CM30</f>
        <v>1.3282860000000001</v>
      </c>
      <c r="BM46" s="448">
        <f>[3]Gemüse!$AL30</f>
        <v>14.737721000000001</v>
      </c>
      <c r="BN46" s="448">
        <f>[3]Gemüse!$CN30</f>
        <v>5.578665</v>
      </c>
      <c r="BO46" s="569">
        <f>[3]Gemüse!$AM30</f>
        <v>7.3062810000000002</v>
      </c>
      <c r="BP46" s="569">
        <f>[3]Gemüse!$CO30</f>
        <v>4.1500880000000002</v>
      </c>
      <c r="BQ46" s="448">
        <f>[3]Gemüse!$AH30</f>
        <v>3.0624180000000001</v>
      </c>
      <c r="BR46" s="448">
        <f>[3]Gemüse!$CJ30</f>
        <v>1.4468540000000001</v>
      </c>
      <c r="BS46" s="569">
        <f>[3]Gemüse!$AN30</f>
        <v>4.9000000000000004</v>
      </c>
      <c r="BT46" s="569">
        <f>[3]Gemüse!$CP30</f>
        <v>2.1170979999999999</v>
      </c>
      <c r="BU46" s="448"/>
      <c r="BV46" s="448">
        <f>[3]Gemüse!$AO30</f>
        <v>4.0668540000000002</v>
      </c>
      <c r="BW46" s="448">
        <f>[3]Gemüse!$CQ30</f>
        <v>3.0577909999999999</v>
      </c>
      <c r="BX46" s="569">
        <f>[3]Gemüse!$AW30</f>
        <v>7.8191879999999996</v>
      </c>
      <c r="BY46" s="569">
        <f>[3]Gemüse!$CY30</f>
        <v>5.6719099999999996</v>
      </c>
      <c r="BZ46" s="448">
        <f>[3]Gemüse!$AP30</f>
        <v>0</v>
      </c>
      <c r="CA46" s="448">
        <f>[3]Gemüse!$CR30</f>
        <v>7.7177829999999998</v>
      </c>
      <c r="CB46" s="569">
        <f>[3]Gemüse!$AQ30</f>
        <v>4.4796189999999996</v>
      </c>
      <c r="CC46" s="569">
        <f>[3]Gemüse!$CS30</f>
        <v>2.4493550000000002</v>
      </c>
      <c r="CD46" s="448">
        <f>[3]Gemüse!$AS30</f>
        <v>0</v>
      </c>
      <c r="CE46" s="448">
        <f>[3]Gemüse!$CU30</f>
        <v>0</v>
      </c>
      <c r="CF46" s="569">
        <f>[3]Gemüse!$AT30</f>
        <v>17.891348000000001</v>
      </c>
      <c r="CG46" s="569">
        <f>[3]Gemüse!$CV30</f>
        <v>8.5657219999999992</v>
      </c>
      <c r="CH46" s="448">
        <f>[3]Gemüse!$AU30</f>
        <v>19.689395000000001</v>
      </c>
      <c r="CI46" s="448">
        <f>[3]Gemüse!$CW30</f>
        <v>10.326324</v>
      </c>
      <c r="CJ46" s="448"/>
      <c r="CK46" s="569">
        <f>[3]Gemüse!$AV30</f>
        <v>9.9</v>
      </c>
      <c r="CL46" s="569">
        <f>[3]Gemüse!$CX30</f>
        <v>5.4961330000000004</v>
      </c>
      <c r="CM46" s="448"/>
      <c r="CN46" s="448">
        <f>[3]Gemüse!$AY30</f>
        <v>15.162989</v>
      </c>
      <c r="CO46" s="448">
        <f>[3]Gemüse!$DA30</f>
        <v>9.1013719999999996</v>
      </c>
      <c r="CP46" s="448"/>
      <c r="CQ46" s="569">
        <f>[3]Gemüse!$AZ30</f>
        <v>15.624890000000001</v>
      </c>
      <c r="CR46" s="569">
        <f>[3]Gemüse!$DB30</f>
        <v>9.527018</v>
      </c>
      <c r="CS46" s="448">
        <f>[3]Gemüse!$BB30</f>
        <v>16.957962999999999</v>
      </c>
      <c r="CT46" s="448">
        <f>[3]Gemüse!$DD30</f>
        <v>9.084797</v>
      </c>
      <c r="CU46" s="569">
        <f>[3]Gemüse!$BC30</f>
        <v>7.1204039999999997</v>
      </c>
      <c r="CV46" s="569">
        <f>[3]Gemüse!$DE30</f>
        <v>5.7347359999999998</v>
      </c>
      <c r="CW46" s="448">
        <f>[3]Gemüse!$AJ30</f>
        <v>4.9427329999999996</v>
      </c>
      <c r="CX46" s="448">
        <f>[3]Gemüse!$CL30</f>
        <v>3.5228100000000002</v>
      </c>
      <c r="CY46" s="451"/>
      <c r="CZ46" s="450" t="str">
        <f>[3]Gemüse!$DI30</f>
        <v>5 W 09-13/22</v>
      </c>
      <c r="DA46" s="573">
        <f>[3]Gemüse!EC30</f>
        <v>7128.8096999999998</v>
      </c>
      <c r="DB46" s="573">
        <f>[3]Gemüse!EX30</f>
        <v>28521.0759</v>
      </c>
      <c r="DC46" s="573"/>
      <c r="DD46" s="575">
        <f>[3]Gemüse!DY30</f>
        <v>475.46440000000001</v>
      </c>
      <c r="DE46" s="575">
        <f>[3]Gemüse!ET30</f>
        <v>1780.1768</v>
      </c>
      <c r="DF46" s="573">
        <f>[3]Gemüse!DL30</f>
        <v>595.82100000000003</v>
      </c>
      <c r="DG46" s="573">
        <f>[3]Gemüse!EG30</f>
        <v>1790.8493999999998</v>
      </c>
      <c r="DH46" s="575">
        <f>[3]Gemüse!DN30</f>
        <v>263.6558</v>
      </c>
      <c r="DI46" s="575">
        <f>[3]Gemüse!EI30</f>
        <v>938.90019999999993</v>
      </c>
      <c r="DJ46" s="573">
        <f>[3]Gemüse!EY30</f>
        <v>480.06390000000005</v>
      </c>
      <c r="DK46" s="573">
        <f>[3]Gemüse!EZ30</f>
        <v>1077.4525000000001</v>
      </c>
      <c r="DL46" s="575">
        <f>[3]Gemüse!FA30</f>
        <v>350.2491</v>
      </c>
      <c r="DM46" s="575">
        <f>[3]Gemüse!FB30</f>
        <v>1496.1894</v>
      </c>
      <c r="DN46" s="573"/>
      <c r="DO46" s="573">
        <f>[3]Gemüse!DR30</f>
        <v>134.46850000000001</v>
      </c>
      <c r="DP46" s="573">
        <f>[3]Gemüse!EM30</f>
        <v>775.97169999999994</v>
      </c>
      <c r="DQ46" s="575">
        <f>[3]Gemüse!DK30</f>
        <v>166.4528</v>
      </c>
      <c r="DR46" s="575">
        <f>[3]Gemüse!EF30</f>
        <v>931.36450000000002</v>
      </c>
      <c r="DS46" s="573">
        <f>[3]Gemüse!DV30</f>
        <v>128.83360000000002</v>
      </c>
      <c r="DT46" s="573">
        <f>[3]Gemüse!EQ30</f>
        <v>630.74559999999997</v>
      </c>
      <c r="DU46" s="575">
        <f>[3]Gemüse!DX30</f>
        <v>55.921699999999994</v>
      </c>
      <c r="DV46" s="575">
        <f>[3]Gemüse!ES30</f>
        <v>243.1446</v>
      </c>
      <c r="DW46" s="573"/>
      <c r="DX46" s="573">
        <f>[3]Gemüse!DJ30</f>
        <v>175.27429999999998</v>
      </c>
      <c r="DY46" s="573">
        <f>[3]Gemüse!EE30</f>
        <v>899.84519999999998</v>
      </c>
      <c r="DZ46" s="575">
        <f>[3]Gemüse!DP30</f>
        <v>315.0521</v>
      </c>
      <c r="EA46" s="575">
        <f>[3]Gemüse!EK30</f>
        <v>762.33540000000005</v>
      </c>
      <c r="EB46" s="573">
        <f>[3]Gemüse!$DU30</f>
        <v>21.245000000000001</v>
      </c>
      <c r="EC46" s="573">
        <f>[3]Gemüse!EP30</f>
        <v>161.738</v>
      </c>
      <c r="ED46" s="575">
        <f>[3]Gemüse!DW30</f>
        <v>48.909300000000002</v>
      </c>
      <c r="EE46" s="575">
        <f>[3]Gemüse!ER30</f>
        <v>374.01729999999998</v>
      </c>
      <c r="EF46" s="573"/>
      <c r="EG46" s="573">
        <f>[3]Gemüse!$DM30</f>
        <v>1215.7071000000001</v>
      </c>
      <c r="EH46" s="573">
        <f>[3]Gemüse!EH30</f>
        <v>3286.4155000000001</v>
      </c>
      <c r="EI46" s="575">
        <f>[3]Gemüse!EB30</f>
        <v>37.725999999999999</v>
      </c>
      <c r="EJ46" s="575">
        <f>[3]Gemüse!EW30</f>
        <v>181.05799999999999</v>
      </c>
      <c r="EK46" s="573">
        <f>[3]Gemüse!EA30</f>
        <v>232.0822</v>
      </c>
      <c r="EL46" s="573">
        <f>[3]Gemüse!EV30</f>
        <v>247.8664</v>
      </c>
      <c r="EM46" s="573"/>
      <c r="EN46" s="575">
        <f>[3]Gemüse!DS30</f>
        <v>173.44900000000001</v>
      </c>
      <c r="EO46" s="575">
        <f>[3]Gemüse!EN30</f>
        <v>738.88080000000002</v>
      </c>
      <c r="EP46" s="573">
        <f>[3]Gemüse!DT30</f>
        <v>87.68889999999999</v>
      </c>
      <c r="EQ46" s="573">
        <f>[3]Gemüse!EO30</f>
        <v>513.49680000000001</v>
      </c>
      <c r="ER46" s="575">
        <f>[3]Gemüse!$DZ30</f>
        <v>17.690000000000001</v>
      </c>
      <c r="ES46" s="575">
        <f>[3]Gemüse!EU30</f>
        <v>133.66</v>
      </c>
      <c r="ET46" s="573">
        <f>[3]Gemüse!$DO30</f>
        <v>236.55270000000002</v>
      </c>
      <c r="EU46" s="573">
        <f>[3]Gemüse!EJ30</f>
        <v>2468.1642999999999</v>
      </c>
      <c r="EV46" s="573"/>
      <c r="EW46" s="575">
        <f>[3]Gemüse!$DQ30</f>
        <v>46.530999999999999</v>
      </c>
      <c r="EX46" s="575">
        <f>[3]Gemüse!EL30</f>
        <v>307.36609999999996</v>
      </c>
      <c r="EY46" s="261"/>
    </row>
    <row r="47" spans="1:155" x14ac:dyDescent="0.2">
      <c r="A47" s="250"/>
      <c r="B47" s="218">
        <f>[3]Gemüse!A31</f>
        <v>44593</v>
      </c>
      <c r="C47" s="569">
        <f>[3]Gemüse!$B31</f>
        <v>4.2738339999999999</v>
      </c>
      <c r="D47" s="569">
        <f>[3]Gemüse!$BD31</f>
        <v>3.1194139999999999</v>
      </c>
      <c r="E47" s="448">
        <f>[3]Gemüse!$C31</f>
        <v>4.3154110000000001</v>
      </c>
      <c r="F47" s="448">
        <f>[3]Gemüse!$BE31</f>
        <v>3.232262</v>
      </c>
      <c r="G47" s="569">
        <f>[3]Gemüse!$D31</f>
        <v>1.690064</v>
      </c>
      <c r="H47" s="569">
        <f>[3]Gemüse!$BF31</f>
        <v>1.286626</v>
      </c>
      <c r="I47" s="448">
        <f>[3]Gemüse!$E31</f>
        <v>4.2309679999999998</v>
      </c>
      <c r="J47" s="448">
        <f>[3]Gemüse!$BG31</f>
        <v>2.9424079999999999</v>
      </c>
      <c r="K47" s="569">
        <f>[3]Gemüse!$F31</f>
        <v>0</v>
      </c>
      <c r="L47" s="569">
        <f>[3]Gemüse!$BH31</f>
        <v>5.0720520000000002</v>
      </c>
      <c r="M47" s="448">
        <f>[3]Gemüse!$G31</f>
        <v>11.758063</v>
      </c>
      <c r="N47" s="448">
        <f>[3]Gemüse!$BI31</f>
        <v>7.0638880000000004</v>
      </c>
      <c r="O47" s="569">
        <f>[3]Gemüse!$H31</f>
        <v>7.2328729999999997</v>
      </c>
      <c r="P47" s="569">
        <f>[3]Gemüse!$BJ31</f>
        <v>5.609972</v>
      </c>
      <c r="Q47" s="448">
        <f>[3]Gemüse!$J31</f>
        <v>4.5784279999999997</v>
      </c>
      <c r="R47" s="448">
        <f>[3]Gemüse!$BL31</f>
        <v>2.9332060000000002</v>
      </c>
      <c r="S47" s="448"/>
      <c r="T47" s="569">
        <f>[3]Gemüse!$K31</f>
        <v>8.0364159999999991</v>
      </c>
      <c r="U47" s="569">
        <f>[3]Gemüse!$BM31</f>
        <v>4.2333569999999998</v>
      </c>
      <c r="V47" s="448">
        <f>[3]Gemüse!$L31</f>
        <v>7.5670359999999999</v>
      </c>
      <c r="W47" s="448">
        <f>[3]Gemüse!$BN31</f>
        <v>5.6017390000000002</v>
      </c>
      <c r="X47" s="569">
        <f>[3]Gemüse!$M31</f>
        <v>0</v>
      </c>
      <c r="Y47" s="569">
        <f>[3]Gemüse!$BO31</f>
        <v>1.840468</v>
      </c>
      <c r="Z47" s="448">
        <f>[3]Gemüse!$N31</f>
        <v>2.1218859999999999</v>
      </c>
      <c r="AA47" s="448">
        <f>[3]Gemüse!$BP31</f>
        <v>1.116846</v>
      </c>
      <c r="AB47" s="569">
        <f>[3]Gemüse!$R31</f>
        <v>2.5529890000000002</v>
      </c>
      <c r="AC47" s="569">
        <f>[3]Gemüse!$BT31</f>
        <v>1.5051570000000001</v>
      </c>
      <c r="AD47" s="448">
        <f>[3]Gemüse!$U31</f>
        <v>37.900236999999997</v>
      </c>
      <c r="AE47" s="448">
        <f>[3]Gemüse!$BW31</f>
        <v>23.386759999999999</v>
      </c>
      <c r="AF47" s="569">
        <f>[3]Gemüse!$V31</f>
        <v>18.48451</v>
      </c>
      <c r="AG47" s="569">
        <f>[3]Gemüse!$BX31</f>
        <v>7.8087</v>
      </c>
      <c r="AH47" s="448">
        <f>[3]Gemüse!$AX31</f>
        <v>13.372216</v>
      </c>
      <c r="AI47" s="448">
        <f>[3]Gemüse!$CZ31</f>
        <v>5.2290229999999998</v>
      </c>
      <c r="AJ47" s="569">
        <f>[3]Gemüse!$W31</f>
        <v>4.7390639999999999</v>
      </c>
      <c r="AK47" s="569">
        <f>[3]Gemüse!$BY31</f>
        <v>3.7703859999999998</v>
      </c>
      <c r="AL47" s="448"/>
      <c r="AM47" s="448">
        <f>[3]Gemüse!$X31</f>
        <v>4.9154739999999997</v>
      </c>
      <c r="AN47" s="448">
        <f>[3]Gemüse!$BZ31</f>
        <v>2.8067150000000001</v>
      </c>
      <c r="AO47" s="569">
        <f>[3]Gemüse!$Y31</f>
        <v>4.5091780000000004</v>
      </c>
      <c r="AP47" s="569">
        <f>[3]Gemüse!$CA31</f>
        <v>2.4894810000000001</v>
      </c>
      <c r="AQ47" s="448">
        <f>[3]Gemüse!$Z31</f>
        <v>5.6621579999999998</v>
      </c>
      <c r="AR47" s="448">
        <f>[3]Gemüse!$CB31</f>
        <v>3.142862</v>
      </c>
      <c r="AS47" s="569">
        <f>[3]Gemüse!$AF31</f>
        <v>1.803647</v>
      </c>
      <c r="AT47" s="569">
        <f>[3]Gemüse!$CH31</f>
        <v>1.114832</v>
      </c>
      <c r="AU47" s="448">
        <f>[3]Gemüse!$AB31</f>
        <v>0</v>
      </c>
      <c r="AV47" s="448">
        <f>[3]Gemüse!$CD31</f>
        <v>1.935864</v>
      </c>
      <c r="AW47" s="569">
        <f>[3]Gemüse!$AC31</f>
        <v>4.583367</v>
      </c>
      <c r="AX47" s="569">
        <f>[3]Gemüse!$CE31</f>
        <v>1.866627</v>
      </c>
      <c r="AY47" s="448">
        <f>[3]Gemüse!$AD31</f>
        <v>5.4386140000000003</v>
      </c>
      <c r="AZ47" s="448">
        <f>[3]Gemüse!$CF31</f>
        <v>3.4022540000000001</v>
      </c>
      <c r="BA47" s="448"/>
      <c r="BB47" s="569">
        <f>[3]Gemüse!$AE31</f>
        <v>3.5684200000000001</v>
      </c>
      <c r="BC47" s="569">
        <f>[3]Gemüse!$CG31</f>
        <v>1.949543</v>
      </c>
      <c r="BD47" s="448">
        <f>[3]Gemüse!$AG31</f>
        <v>5.558954</v>
      </c>
      <c r="BE47" s="448">
        <f>[3]Gemüse!$CI31</f>
        <v>2.5738979999999998</v>
      </c>
      <c r="BF47" s="569">
        <f>[3]Gemüse!$AH31</f>
        <v>2.8915169999999999</v>
      </c>
      <c r="BG47" s="569">
        <f>[3]Gemüse!$CJ31</f>
        <v>1.3793820000000001</v>
      </c>
      <c r="BH47" s="448">
        <f>[3]Gemüse!$AI31</f>
        <v>7.0255970000000003</v>
      </c>
      <c r="BI47" s="448">
        <f>[3]Gemüse!$CK31</f>
        <v>6.1822679999999997</v>
      </c>
      <c r="BJ47" s="448"/>
      <c r="BK47" s="569">
        <f>[3]Gemüse!$AK31</f>
        <v>2.47662</v>
      </c>
      <c r="BL47" s="569">
        <f>[3]Gemüse!$CM31</f>
        <v>1.111615</v>
      </c>
      <c r="BM47" s="448">
        <f>[3]Gemüse!$AL31</f>
        <v>14.887294000000001</v>
      </c>
      <c r="BN47" s="448">
        <f>[3]Gemüse!$CN31</f>
        <v>5.578665</v>
      </c>
      <c r="BO47" s="569">
        <f>[3]Gemüse!$AM31</f>
        <v>6.9168500000000002</v>
      </c>
      <c r="BP47" s="569">
        <f>[3]Gemüse!$CO31</f>
        <v>3.0457839999999998</v>
      </c>
      <c r="BQ47" s="448">
        <f>[3]Gemüse!$AH31</f>
        <v>2.8915169999999999</v>
      </c>
      <c r="BR47" s="448">
        <f>[3]Gemüse!$CJ31</f>
        <v>1.3793820000000001</v>
      </c>
      <c r="BS47" s="569">
        <f>[3]Gemüse!$AN31</f>
        <v>4.9000000000000004</v>
      </c>
      <c r="BT47" s="569">
        <f>[3]Gemüse!$CP31</f>
        <v>2.1372629999999999</v>
      </c>
      <c r="BU47" s="448"/>
      <c r="BV47" s="448">
        <f>[3]Gemüse!$AO31</f>
        <v>4.2850630000000001</v>
      </c>
      <c r="BW47" s="448">
        <f>[3]Gemüse!$CQ31</f>
        <v>3.3264610000000001</v>
      </c>
      <c r="BX47" s="569">
        <f>[3]Gemüse!$AW31</f>
        <v>6.6004339999999999</v>
      </c>
      <c r="BY47" s="569">
        <f>[3]Gemüse!$CY31</f>
        <v>4.0985500000000004</v>
      </c>
      <c r="BZ47" s="448">
        <f>[3]Gemüse!$AP31</f>
        <v>0</v>
      </c>
      <c r="CA47" s="448">
        <f>[3]Gemüse!$CR31</f>
        <v>7.8625189999999998</v>
      </c>
      <c r="CB47" s="569">
        <f>[3]Gemüse!$AQ31</f>
        <v>3.7536170000000002</v>
      </c>
      <c r="CC47" s="569">
        <f>[3]Gemüse!$CS31</f>
        <v>2.659475</v>
      </c>
      <c r="CD47" s="448">
        <f>[3]Gemüse!$AS31</f>
        <v>0</v>
      </c>
      <c r="CE47" s="448">
        <f>[3]Gemüse!$CU31</f>
        <v>0</v>
      </c>
      <c r="CF47" s="569">
        <f>[3]Gemüse!$AT31</f>
        <v>20.057112</v>
      </c>
      <c r="CG47" s="569">
        <f>[3]Gemüse!$CV31</f>
        <v>9.7508119999999998</v>
      </c>
      <c r="CH47" s="448">
        <f>[3]Gemüse!$AU31</f>
        <v>0</v>
      </c>
      <c r="CI47" s="448">
        <f>[3]Gemüse!$CW31</f>
        <v>9.2783289999999994</v>
      </c>
      <c r="CJ47" s="448"/>
      <c r="CK47" s="569">
        <f>[3]Gemüse!$AV31</f>
        <v>9.5326280000000008</v>
      </c>
      <c r="CL47" s="569">
        <f>[3]Gemüse!$CX31</f>
        <v>5.2954280000000002</v>
      </c>
      <c r="CM47" s="448"/>
      <c r="CN47" s="448">
        <f>[3]Gemüse!$AY31</f>
        <v>16.505998999999999</v>
      </c>
      <c r="CO47" s="448">
        <f>[3]Gemüse!$DA31</f>
        <v>9.0814179999999993</v>
      </c>
      <c r="CP47" s="448"/>
      <c r="CQ47" s="569">
        <f>[3]Gemüse!$AZ31</f>
        <v>15.624338</v>
      </c>
      <c r="CR47" s="569">
        <f>[3]Gemüse!$DB31</f>
        <v>9.5267119999999998</v>
      </c>
      <c r="CS47" s="448">
        <f>[3]Gemüse!$BB31</f>
        <v>16.640488000000001</v>
      </c>
      <c r="CT47" s="448">
        <f>[3]Gemüse!$DD31</f>
        <v>8.8318680000000001</v>
      </c>
      <c r="CU47" s="569">
        <f>[3]Gemüse!$BC31</f>
        <v>7.117934</v>
      </c>
      <c r="CV47" s="569">
        <f>[3]Gemüse!$DE31</f>
        <v>5.718013</v>
      </c>
      <c r="CW47" s="448">
        <f>[3]Gemüse!$AJ31</f>
        <v>4.9426509999999997</v>
      </c>
      <c r="CX47" s="448">
        <f>[3]Gemüse!$CL31</f>
        <v>3.5211980000000001</v>
      </c>
      <c r="CY47" s="451"/>
      <c r="CZ47" s="450" t="str">
        <f>[3]Gemüse!$DI31</f>
        <v>4 W 05-08/22</v>
      </c>
      <c r="DA47" s="573">
        <f>[3]Gemüse!EC31</f>
        <v>5780.6950999999999</v>
      </c>
      <c r="DB47" s="573">
        <f>[3]Gemüse!EX31</f>
        <v>22212.712500000001</v>
      </c>
      <c r="DC47" s="573"/>
      <c r="DD47" s="575">
        <f>[3]Gemüse!DY31</f>
        <v>459.61309999999997</v>
      </c>
      <c r="DE47" s="575">
        <f>[3]Gemüse!ET31</f>
        <v>1400.5356999999999</v>
      </c>
      <c r="DF47" s="573">
        <f>[3]Gemüse!DL31</f>
        <v>420.61609999999996</v>
      </c>
      <c r="DG47" s="573">
        <f>[3]Gemüse!EG31</f>
        <v>1240.9721999999999</v>
      </c>
      <c r="DH47" s="575">
        <f>[3]Gemüse!DN31</f>
        <v>203.3878</v>
      </c>
      <c r="DI47" s="575">
        <f>[3]Gemüse!EI31</f>
        <v>764.09230000000002</v>
      </c>
      <c r="DJ47" s="573">
        <f>[3]Gemüse!EY31</f>
        <v>346.84559999999999</v>
      </c>
      <c r="DK47" s="573">
        <f>[3]Gemüse!EZ31</f>
        <v>810.73569999999995</v>
      </c>
      <c r="DL47" s="575">
        <f>[3]Gemüse!FA31</f>
        <v>315.76490000000001</v>
      </c>
      <c r="DM47" s="575">
        <f>[3]Gemüse!FB31</f>
        <v>945.67340000000002</v>
      </c>
      <c r="DN47" s="573"/>
      <c r="DO47" s="573">
        <f>[3]Gemüse!DR31</f>
        <v>132.6686</v>
      </c>
      <c r="DP47" s="573">
        <f>[3]Gemüse!EM31</f>
        <v>685.62159999999994</v>
      </c>
      <c r="DQ47" s="575">
        <f>[3]Gemüse!DK31</f>
        <v>99.837999999999994</v>
      </c>
      <c r="DR47" s="575">
        <f>[3]Gemüse!EF31</f>
        <v>704.91280000000006</v>
      </c>
      <c r="DS47" s="573">
        <f>[3]Gemüse!DV31</f>
        <v>39.714700000000001</v>
      </c>
      <c r="DT47" s="573">
        <f>[3]Gemüse!EQ31</f>
        <v>455.7611</v>
      </c>
      <c r="DU47" s="575">
        <f>[3]Gemüse!DX31</f>
        <v>67.684399999999997</v>
      </c>
      <c r="DV47" s="575">
        <f>[3]Gemüse!ES31</f>
        <v>211.8116</v>
      </c>
      <c r="DW47" s="573"/>
      <c r="DX47" s="573">
        <f>[3]Gemüse!DJ31</f>
        <v>150.40700000000001</v>
      </c>
      <c r="DY47" s="573">
        <f>[3]Gemüse!EE31</f>
        <v>638.69680000000005</v>
      </c>
      <c r="DZ47" s="575">
        <f>[3]Gemüse!DP31</f>
        <v>272.0652</v>
      </c>
      <c r="EA47" s="575">
        <f>[3]Gemüse!EK31</f>
        <v>724.05110000000002</v>
      </c>
      <c r="EB47" s="573">
        <f>[3]Gemüse!$DU31</f>
        <v>27.094999999999999</v>
      </c>
      <c r="EC47" s="573">
        <f>[3]Gemüse!EP31</f>
        <v>141.661</v>
      </c>
      <c r="ED47" s="575">
        <f>[3]Gemüse!DW31</f>
        <v>44.247599999999998</v>
      </c>
      <c r="EE47" s="575">
        <f>[3]Gemüse!ER31</f>
        <v>319.71229999999997</v>
      </c>
      <c r="EF47" s="573"/>
      <c r="EG47" s="573">
        <f>[3]Gemüse!$DM31</f>
        <v>912.01580000000001</v>
      </c>
      <c r="EH47" s="573">
        <f>[3]Gemüse!EH31</f>
        <v>2836.7572999999998</v>
      </c>
      <c r="EI47" s="575">
        <f>[3]Gemüse!EB31</f>
        <v>37.194000000000003</v>
      </c>
      <c r="EJ47" s="575">
        <f>[3]Gemüse!EW31</f>
        <v>178.97200000000001</v>
      </c>
      <c r="EK47" s="573">
        <f>[3]Gemüse!EA31</f>
        <v>238.3827</v>
      </c>
      <c r="EL47" s="573">
        <f>[3]Gemüse!EV31</f>
        <v>210.70020000000002</v>
      </c>
      <c r="EM47" s="573"/>
      <c r="EN47" s="575">
        <f>[3]Gemüse!DS31</f>
        <v>130.25960000000001</v>
      </c>
      <c r="EO47" s="575">
        <f>[3]Gemüse!EN31</f>
        <v>521.04150000000004</v>
      </c>
      <c r="EP47" s="573">
        <f>[3]Gemüse!DT31</f>
        <v>101.10680000000001</v>
      </c>
      <c r="EQ47" s="573">
        <f>[3]Gemüse!EO31</f>
        <v>585.16059999999993</v>
      </c>
      <c r="ER47" s="575">
        <f>[3]Gemüse!$DZ31</f>
        <v>2.5394000000000001</v>
      </c>
      <c r="ES47" s="575">
        <f>[3]Gemüse!EU31</f>
        <v>73.918600000000012</v>
      </c>
      <c r="ET47" s="573">
        <f>[3]Gemüse!$DO31</f>
        <v>177.38839999999999</v>
      </c>
      <c r="EU47" s="573">
        <f>[3]Gemüse!EJ31</f>
        <v>1981.5386000000001</v>
      </c>
      <c r="EV47" s="573"/>
      <c r="EW47" s="575">
        <f>[3]Gemüse!$DQ31</f>
        <v>33.7423</v>
      </c>
      <c r="EX47" s="575">
        <f>[3]Gemüse!EL31</f>
        <v>264.92700000000002</v>
      </c>
      <c r="EY47" s="261"/>
    </row>
    <row r="48" spans="1:155" x14ac:dyDescent="0.2">
      <c r="A48" s="250"/>
      <c r="B48" s="218">
        <f>[3]Gemüse!A32</f>
        <v>44562</v>
      </c>
      <c r="C48" s="569">
        <f>[3]Gemüse!$B32</f>
        <v>4.026834</v>
      </c>
      <c r="D48" s="569">
        <f>[3]Gemüse!$BD32</f>
        <v>3.2578900000000002</v>
      </c>
      <c r="E48" s="448">
        <f>[3]Gemüse!$C32</f>
        <v>4.8722349999999999</v>
      </c>
      <c r="F48" s="448">
        <f>[3]Gemüse!$BE32</f>
        <v>3.0757400000000001</v>
      </c>
      <c r="G48" s="569">
        <f>[3]Gemüse!$D32</f>
        <v>1.274214</v>
      </c>
      <c r="H48" s="569">
        <f>[3]Gemüse!$BF32</f>
        <v>1.0403249999999999</v>
      </c>
      <c r="I48" s="448">
        <f>[3]Gemüse!$E32</f>
        <v>4.263922</v>
      </c>
      <c r="J48" s="448">
        <f>[3]Gemüse!$BG32</f>
        <v>3.177943</v>
      </c>
      <c r="K48" s="569">
        <f>[3]Gemüse!$F32</f>
        <v>0</v>
      </c>
      <c r="L48" s="569">
        <f>[3]Gemüse!$BH32</f>
        <v>4.7553460000000003</v>
      </c>
      <c r="M48" s="448">
        <f>[3]Gemüse!$G32</f>
        <v>10.891071999999999</v>
      </c>
      <c r="N48" s="448">
        <f>[3]Gemüse!$BI32</f>
        <v>6.8804749999999997</v>
      </c>
      <c r="O48" s="569">
        <f>[3]Gemüse!$H32</f>
        <v>6.7136139999999997</v>
      </c>
      <c r="P48" s="569">
        <f>[3]Gemüse!$BJ32</f>
        <v>5.2291619999999996</v>
      </c>
      <c r="Q48" s="448">
        <f>[3]Gemüse!$J32</f>
        <v>4.3630060000000004</v>
      </c>
      <c r="R48" s="448">
        <f>[3]Gemüse!$BL32</f>
        <v>3.1823600000000001</v>
      </c>
      <c r="S48" s="448"/>
      <c r="T48" s="569">
        <f>[3]Gemüse!$K32</f>
        <v>9.2548680000000001</v>
      </c>
      <c r="U48" s="569">
        <f>[3]Gemüse!$BM32</f>
        <v>4.1120850000000004</v>
      </c>
      <c r="V48" s="448">
        <f>[3]Gemüse!$L32</f>
        <v>7.8808439999999997</v>
      </c>
      <c r="W48" s="448">
        <f>[3]Gemüse!$BN32</f>
        <v>4.9934120000000002</v>
      </c>
      <c r="X48" s="569">
        <f>[3]Gemüse!$M32</f>
        <v>0</v>
      </c>
      <c r="Y48" s="569">
        <f>[3]Gemüse!$BO32</f>
        <v>1.81934</v>
      </c>
      <c r="Z48" s="448">
        <f>[3]Gemüse!$N32</f>
        <v>2.086538</v>
      </c>
      <c r="AA48" s="448">
        <f>[3]Gemüse!$BP32</f>
        <v>1.1166959999999999</v>
      </c>
      <c r="AB48" s="569">
        <f>[3]Gemüse!$R32</f>
        <v>0</v>
      </c>
      <c r="AC48" s="569">
        <f>[3]Gemüse!$BT32</f>
        <v>1.3673519999999999</v>
      </c>
      <c r="AD48" s="448">
        <f>[3]Gemüse!$U32</f>
        <v>37.763759</v>
      </c>
      <c r="AE48" s="448">
        <f>[3]Gemüse!$BW32</f>
        <v>26.126272</v>
      </c>
      <c r="AF48" s="569">
        <f>[3]Gemüse!$V32</f>
        <v>17.921161000000001</v>
      </c>
      <c r="AG48" s="569">
        <f>[3]Gemüse!$BX32</f>
        <v>7.5007089999999996</v>
      </c>
      <c r="AH48" s="448">
        <f>[3]Gemüse!$AX32</f>
        <v>12.62787</v>
      </c>
      <c r="AI48" s="448">
        <f>[3]Gemüse!$CZ32</f>
        <v>5.0606730000000004</v>
      </c>
      <c r="AJ48" s="569">
        <f>[3]Gemüse!$W32</f>
        <v>4.7384529999999998</v>
      </c>
      <c r="AK48" s="569">
        <f>[3]Gemüse!$BY32</f>
        <v>3.6119460000000001</v>
      </c>
      <c r="AL48" s="448"/>
      <c r="AM48" s="448">
        <f>[3]Gemüse!$X32</f>
        <v>4.2358390000000004</v>
      </c>
      <c r="AN48" s="448">
        <f>[3]Gemüse!$BZ32</f>
        <v>2.8460610000000002</v>
      </c>
      <c r="AO48" s="569">
        <f>[3]Gemüse!$Y32</f>
        <v>3.9543140000000001</v>
      </c>
      <c r="AP48" s="569">
        <f>[3]Gemüse!$CA32</f>
        <v>2.8317459999999999</v>
      </c>
      <c r="AQ48" s="448">
        <f>[3]Gemüse!$Z32</f>
        <v>5.6936049999999998</v>
      </c>
      <c r="AR48" s="448">
        <f>[3]Gemüse!$CB32</f>
        <v>3.0881379999999998</v>
      </c>
      <c r="AS48" s="569">
        <f>[3]Gemüse!$AF32</f>
        <v>1.733214</v>
      </c>
      <c r="AT48" s="569">
        <f>[3]Gemüse!$CH32</f>
        <v>1.142425</v>
      </c>
      <c r="AU48" s="448">
        <f>[3]Gemüse!$AB32</f>
        <v>4.7323050000000002</v>
      </c>
      <c r="AV48" s="448">
        <f>[3]Gemüse!$CD32</f>
        <v>1.9446950000000001</v>
      </c>
      <c r="AW48" s="569">
        <f>[3]Gemüse!$AC32</f>
        <v>4.7849279999999998</v>
      </c>
      <c r="AX48" s="569">
        <f>[3]Gemüse!$CE32</f>
        <v>1.921198</v>
      </c>
      <c r="AY48" s="448">
        <f>[3]Gemüse!$AD32</f>
        <v>5.2706220000000004</v>
      </c>
      <c r="AZ48" s="448">
        <f>[3]Gemüse!$CF32</f>
        <v>3.2998259999999999</v>
      </c>
      <c r="BA48" s="448"/>
      <c r="BB48" s="569">
        <f>[3]Gemüse!$AE32</f>
        <v>3.6320860000000001</v>
      </c>
      <c r="BC48" s="569">
        <f>[3]Gemüse!$CG32</f>
        <v>1.5749089999999999</v>
      </c>
      <c r="BD48" s="448">
        <f>[3]Gemüse!$AG32</f>
        <v>5.5101110000000002</v>
      </c>
      <c r="BE48" s="448">
        <f>[3]Gemüse!$CI32</f>
        <v>2.5809760000000002</v>
      </c>
      <c r="BF48" s="569">
        <f>[3]Gemüse!$AH32</f>
        <v>0</v>
      </c>
      <c r="BG48" s="569">
        <f>[3]Gemüse!$CJ32</f>
        <v>1.3350580000000001</v>
      </c>
      <c r="BH48" s="448">
        <f>[3]Gemüse!$AI32</f>
        <v>6.436712</v>
      </c>
      <c r="BI48" s="448">
        <f>[3]Gemüse!$CK32</f>
        <v>5.0623290000000001</v>
      </c>
      <c r="BJ48" s="448"/>
      <c r="BK48" s="569">
        <f>[3]Gemüse!$AK32</f>
        <v>0</v>
      </c>
      <c r="BL48" s="569">
        <f>[3]Gemüse!$CM32</f>
        <v>1.119211</v>
      </c>
      <c r="BM48" s="448">
        <f>[3]Gemüse!$AL32</f>
        <v>17.680454000000001</v>
      </c>
      <c r="BN48" s="448">
        <f>[3]Gemüse!$CN32</f>
        <v>5.578665</v>
      </c>
      <c r="BO48" s="569">
        <f>[3]Gemüse!$AM32</f>
        <v>6.4796889999999996</v>
      </c>
      <c r="BP48" s="569">
        <f>[3]Gemüse!$CO32</f>
        <v>3.5590679999999999</v>
      </c>
      <c r="BQ48" s="448">
        <f>[3]Gemüse!$AH32</f>
        <v>0</v>
      </c>
      <c r="BR48" s="448">
        <f>[3]Gemüse!$CJ32</f>
        <v>1.3350580000000001</v>
      </c>
      <c r="BS48" s="569">
        <f>[3]Gemüse!$AN32</f>
        <v>4.9053880000000003</v>
      </c>
      <c r="BT48" s="569">
        <f>[3]Gemüse!$CP32</f>
        <v>1.9982949999999999</v>
      </c>
      <c r="BU48" s="448"/>
      <c r="BV48" s="448">
        <f>[3]Gemüse!$AO32</f>
        <v>3.9682659999999998</v>
      </c>
      <c r="BW48" s="448">
        <f>[3]Gemüse!$CQ32</f>
        <v>3.0920390000000002</v>
      </c>
      <c r="BX48" s="569">
        <f>[3]Gemüse!$AW32</f>
        <v>6.5319250000000002</v>
      </c>
      <c r="BY48" s="569">
        <f>[3]Gemüse!$CY32</f>
        <v>4.4144220000000001</v>
      </c>
      <c r="BZ48" s="448">
        <f>[3]Gemüse!$AP32</f>
        <v>0</v>
      </c>
      <c r="CA48" s="448">
        <f>[3]Gemüse!$CR32</f>
        <v>0</v>
      </c>
      <c r="CB48" s="569">
        <f>[3]Gemüse!$AQ32</f>
        <v>5.5742139999999996</v>
      </c>
      <c r="CC48" s="569">
        <f>[3]Gemüse!$CS32</f>
        <v>2.7628879999999998</v>
      </c>
      <c r="CD48" s="448">
        <f>[3]Gemüse!$AS32</f>
        <v>0</v>
      </c>
      <c r="CE48" s="448">
        <f>[3]Gemüse!$CU32</f>
        <v>0</v>
      </c>
      <c r="CF48" s="569">
        <f>[3]Gemüse!$AT32</f>
        <v>0</v>
      </c>
      <c r="CG48" s="569">
        <f>[3]Gemüse!$CV32</f>
        <v>0</v>
      </c>
      <c r="CH48" s="448">
        <f>[3]Gemüse!$AU32</f>
        <v>0</v>
      </c>
      <c r="CI48" s="448">
        <f>[3]Gemüse!$CW32</f>
        <v>0</v>
      </c>
      <c r="CJ48" s="448"/>
      <c r="CK48" s="569">
        <f>[3]Gemüse!$AV32</f>
        <v>9.4745980000000003</v>
      </c>
      <c r="CL48" s="569">
        <f>[3]Gemüse!$CX32</f>
        <v>5.6008040000000001</v>
      </c>
      <c r="CM48" s="448"/>
      <c r="CN48" s="448">
        <f>[3]Gemüse!$AY32</f>
        <v>16.869630999999998</v>
      </c>
      <c r="CO48" s="448">
        <f>[3]Gemüse!$DA32</f>
        <v>9.001849</v>
      </c>
      <c r="CP48" s="448"/>
      <c r="CQ48" s="569">
        <f>[3]Gemüse!$AZ32</f>
        <v>15.365271</v>
      </c>
      <c r="CR48" s="569">
        <f>[3]Gemüse!$DB32</f>
        <v>10.076199000000001</v>
      </c>
      <c r="CS48" s="448">
        <f>[3]Gemüse!$BB32</f>
        <v>15.182629</v>
      </c>
      <c r="CT48" s="448">
        <f>[3]Gemüse!$DD32</f>
        <v>8.9375660000000003</v>
      </c>
      <c r="CU48" s="569">
        <f>[3]Gemüse!$BC32</f>
        <v>7.1204039999999997</v>
      </c>
      <c r="CV48" s="569">
        <f>[3]Gemüse!$DE32</f>
        <v>5.7427890000000001</v>
      </c>
      <c r="CW48" s="448">
        <f>[3]Gemüse!$AJ32</f>
        <v>4.9427329999999996</v>
      </c>
      <c r="CX48" s="448">
        <f>[3]Gemüse!$CL32</f>
        <v>3.5305089999999999</v>
      </c>
      <c r="CY48" s="451"/>
      <c r="CZ48" s="450" t="str">
        <f>[3]Gemüse!$DI32</f>
        <v>4 W 01-04/22</v>
      </c>
      <c r="DA48" s="573">
        <f>[3]Gemüse!EC32</f>
        <v>5600.9768999999997</v>
      </c>
      <c r="DB48" s="573">
        <f>[3]Gemüse!EX32</f>
        <v>24052.514199999998</v>
      </c>
      <c r="DC48" s="573"/>
      <c r="DD48" s="575">
        <f>[3]Gemüse!DY32</f>
        <v>379.12970000000001</v>
      </c>
      <c r="DE48" s="575">
        <f>[3]Gemüse!ET32</f>
        <v>1476.1293999999998</v>
      </c>
      <c r="DF48" s="573">
        <f>[3]Gemüse!DL32</f>
        <v>402.14359999999999</v>
      </c>
      <c r="DG48" s="573">
        <f>[3]Gemüse!EG32</f>
        <v>1376.3153</v>
      </c>
      <c r="DH48" s="575">
        <f>[3]Gemüse!DN32</f>
        <v>155.79760000000002</v>
      </c>
      <c r="DI48" s="575">
        <f>[3]Gemüse!EI32</f>
        <v>768.69190000000003</v>
      </c>
      <c r="DJ48" s="573">
        <f>[3]Gemüse!EY32</f>
        <v>296.59379999999999</v>
      </c>
      <c r="DK48" s="573">
        <f>[3]Gemüse!EZ32</f>
        <v>883.50639999999999</v>
      </c>
      <c r="DL48" s="575">
        <f>[3]Gemüse!FA32</f>
        <v>291.6078</v>
      </c>
      <c r="DM48" s="575">
        <f>[3]Gemüse!FB32</f>
        <v>1141.663</v>
      </c>
      <c r="DN48" s="573"/>
      <c r="DO48" s="573">
        <f>[3]Gemüse!DR32</f>
        <v>130.1867</v>
      </c>
      <c r="DP48" s="573">
        <f>[3]Gemüse!EM32</f>
        <v>752.05669999999998</v>
      </c>
      <c r="DQ48" s="575">
        <f>[3]Gemüse!DK32</f>
        <v>87.4726</v>
      </c>
      <c r="DR48" s="575">
        <f>[3]Gemüse!EF32</f>
        <v>818.74860000000001</v>
      </c>
      <c r="DS48" s="573">
        <f>[3]Gemüse!DV32</f>
        <v>30.9099</v>
      </c>
      <c r="DT48" s="573">
        <f>[3]Gemüse!EQ32</f>
        <v>512.83590000000004</v>
      </c>
      <c r="DU48" s="575">
        <f>[3]Gemüse!DX32</f>
        <v>63.755000000000003</v>
      </c>
      <c r="DV48" s="575">
        <f>[3]Gemüse!ES32</f>
        <v>207.14339999999999</v>
      </c>
      <c r="DW48" s="573"/>
      <c r="DX48" s="573">
        <f>[3]Gemüse!DJ32</f>
        <v>222.85820000000001</v>
      </c>
      <c r="DY48" s="573">
        <f>[3]Gemüse!EE32</f>
        <v>756.32550000000003</v>
      </c>
      <c r="DZ48" s="575">
        <f>[3]Gemüse!DP32</f>
        <v>367.27719999999999</v>
      </c>
      <c r="EA48" s="575">
        <f>[3]Gemüse!EK32</f>
        <v>713.82230000000004</v>
      </c>
      <c r="EB48" s="573">
        <f>[3]Gemüse!$DU32</f>
        <v>28.989000000000001</v>
      </c>
      <c r="EC48" s="573">
        <f>[3]Gemüse!EP32</f>
        <v>176.18600000000001</v>
      </c>
      <c r="ED48" s="575">
        <f>[3]Gemüse!DW32</f>
        <v>33.994</v>
      </c>
      <c r="EE48" s="575">
        <f>[3]Gemüse!ER32</f>
        <v>314.44309999999996</v>
      </c>
      <c r="EF48" s="573"/>
      <c r="EG48" s="573">
        <f>[3]Gemüse!$DM32</f>
        <v>879.74850000000004</v>
      </c>
      <c r="EH48" s="573">
        <f>[3]Gemüse!EH32</f>
        <v>3132.7058999999999</v>
      </c>
      <c r="EI48" s="575">
        <f>[3]Gemüse!EB32</f>
        <v>44.076999999999998</v>
      </c>
      <c r="EJ48" s="575">
        <f>[3]Gemüse!EW32</f>
        <v>210.51900000000001</v>
      </c>
      <c r="EK48" s="573">
        <f>[3]Gemüse!EA32</f>
        <v>233.5744</v>
      </c>
      <c r="EL48" s="573">
        <f>[3]Gemüse!EV32</f>
        <v>232.26660000000001</v>
      </c>
      <c r="EM48" s="573"/>
      <c r="EN48" s="575">
        <f>[3]Gemüse!DS32</f>
        <v>107.51039999999999</v>
      </c>
      <c r="EO48" s="575">
        <f>[3]Gemüse!EN32</f>
        <v>576.51890000000003</v>
      </c>
      <c r="EP48" s="573">
        <f>[3]Gemüse!DT32</f>
        <v>93.085599999999999</v>
      </c>
      <c r="EQ48" s="573">
        <f>[3]Gemüse!EO32</f>
        <v>585.25760000000002</v>
      </c>
      <c r="ER48" s="575">
        <f>[3]Gemüse!$DZ32</f>
        <v>0.40239999999999998</v>
      </c>
      <c r="ES48" s="575">
        <f>[3]Gemüse!EU32</f>
        <v>67.169800000000009</v>
      </c>
      <c r="ET48" s="573">
        <f>[3]Gemüse!$DO32</f>
        <v>179.74439999999998</v>
      </c>
      <c r="EU48" s="573">
        <f>[3]Gemüse!EJ32</f>
        <v>2035.9078</v>
      </c>
      <c r="EV48" s="573"/>
      <c r="EW48" s="575">
        <f>[3]Gemüse!$DQ32</f>
        <v>36.493499999999997</v>
      </c>
      <c r="EX48" s="575">
        <f>[3]Gemüse!EL32</f>
        <v>285.86369999999999</v>
      </c>
      <c r="EY48" s="261"/>
    </row>
    <row r="49" spans="1:155" x14ac:dyDescent="0.2">
      <c r="A49" s="250"/>
      <c r="B49" s="218">
        <f>[3]Gemüse!A33</f>
        <v>44531</v>
      </c>
      <c r="C49" s="569">
        <f>[3]Gemüse!$B33</f>
        <v>3.9720300000000002</v>
      </c>
      <c r="D49" s="569">
        <f>[3]Gemüse!$BD33</f>
        <v>3.154175</v>
      </c>
      <c r="E49" s="448">
        <f>[3]Gemüse!$C33</f>
        <v>4.6264070000000004</v>
      </c>
      <c r="F49" s="448">
        <f>[3]Gemüse!$BE33</f>
        <v>3.1919940000000002</v>
      </c>
      <c r="G49" s="569">
        <f>[3]Gemüse!$D33</f>
        <v>1.252974</v>
      </c>
      <c r="H49" s="569">
        <f>[3]Gemüse!$BF33</f>
        <v>0.95793200000000001</v>
      </c>
      <c r="I49" s="448">
        <f>[3]Gemüse!$E33</f>
        <v>4.032019</v>
      </c>
      <c r="J49" s="448">
        <f>[3]Gemüse!$BG33</f>
        <v>3.2893089999999998</v>
      </c>
      <c r="K49" s="569">
        <f>[3]Gemüse!$F33</f>
        <v>0</v>
      </c>
      <c r="L49" s="569">
        <f>[3]Gemüse!$BH33</f>
        <v>4.4611710000000002</v>
      </c>
      <c r="M49" s="448">
        <f>[3]Gemüse!$G33</f>
        <v>11.344727000000001</v>
      </c>
      <c r="N49" s="448">
        <f>[3]Gemüse!$BI33</f>
        <v>6.3930290000000003</v>
      </c>
      <c r="O49" s="569">
        <f>[3]Gemüse!$H33</f>
        <v>6.5416780000000001</v>
      </c>
      <c r="P49" s="569">
        <f>[3]Gemüse!$BJ33</f>
        <v>6.2531179999999997</v>
      </c>
      <c r="Q49" s="448">
        <f>[3]Gemüse!$J33</f>
        <v>4.2228089999999998</v>
      </c>
      <c r="R49" s="448">
        <f>[3]Gemüse!$BL33</f>
        <v>2.9968469999999998</v>
      </c>
      <c r="S49" s="448"/>
      <c r="T49" s="569">
        <f>[3]Gemüse!$K33</f>
        <v>9.7305650000000004</v>
      </c>
      <c r="U49" s="569">
        <f>[3]Gemüse!$BM33</f>
        <v>4.261323</v>
      </c>
      <c r="V49" s="448">
        <f>[3]Gemüse!$L33</f>
        <v>7.3221340000000001</v>
      </c>
      <c r="W49" s="448">
        <f>[3]Gemüse!$BN33</f>
        <v>4.9872690000000004</v>
      </c>
      <c r="X49" s="569">
        <f>[3]Gemüse!$M33</f>
        <v>2.4882550000000001</v>
      </c>
      <c r="Y49" s="569">
        <f>[3]Gemüse!$BO33</f>
        <v>1.7880180000000001</v>
      </c>
      <c r="Z49" s="448">
        <f>[3]Gemüse!$N33</f>
        <v>2.0280290000000001</v>
      </c>
      <c r="AA49" s="448">
        <f>[3]Gemüse!$BP33</f>
        <v>1.127451</v>
      </c>
      <c r="AB49" s="569">
        <f>[3]Gemüse!$R33</f>
        <v>0</v>
      </c>
      <c r="AC49" s="569">
        <f>[3]Gemüse!$BT33</f>
        <v>1.5708610000000001</v>
      </c>
      <c r="AD49" s="448">
        <f>[3]Gemüse!$U33</f>
        <v>38.445067000000002</v>
      </c>
      <c r="AE49" s="448">
        <f>[3]Gemüse!$BW33</f>
        <v>21.727592000000001</v>
      </c>
      <c r="AF49" s="569">
        <f>[3]Gemüse!$V33</f>
        <v>17.576362</v>
      </c>
      <c r="AG49" s="569">
        <f>[3]Gemüse!$BX33</f>
        <v>7.4821340000000003</v>
      </c>
      <c r="AH49" s="448">
        <f>[3]Gemüse!$AX33</f>
        <v>18.221910000000001</v>
      </c>
      <c r="AI49" s="448">
        <f>[3]Gemüse!$CZ33</f>
        <v>6.2242329999999999</v>
      </c>
      <c r="AJ49" s="569">
        <f>[3]Gemüse!$W33</f>
        <v>4.7678520000000004</v>
      </c>
      <c r="AK49" s="569">
        <f>[3]Gemüse!$BY33</f>
        <v>3.9536880000000001</v>
      </c>
      <c r="AL49" s="448"/>
      <c r="AM49" s="448">
        <f>[3]Gemüse!$X33</f>
        <v>5.278861</v>
      </c>
      <c r="AN49" s="448">
        <f>[3]Gemüse!$BZ33</f>
        <v>3.2057099999999998</v>
      </c>
      <c r="AO49" s="569">
        <f>[3]Gemüse!$Y33</f>
        <v>5.5232260000000002</v>
      </c>
      <c r="AP49" s="569">
        <f>[3]Gemüse!$CA33</f>
        <v>2.8171119999999998</v>
      </c>
      <c r="AQ49" s="448">
        <f>[3]Gemüse!$Z33</f>
        <v>5.8780279999999996</v>
      </c>
      <c r="AR49" s="448">
        <f>[3]Gemüse!$CB33</f>
        <v>3.0373559999999999</v>
      </c>
      <c r="AS49" s="569">
        <f>[3]Gemüse!$AF33</f>
        <v>2.2118150000000001</v>
      </c>
      <c r="AT49" s="569">
        <f>[3]Gemüse!$CH33</f>
        <v>1.6196250000000001</v>
      </c>
      <c r="AU49" s="448">
        <f>[3]Gemüse!$AB33</f>
        <v>4.8072249999999999</v>
      </c>
      <c r="AV49" s="448">
        <f>[3]Gemüse!$CD33</f>
        <v>1.929241</v>
      </c>
      <c r="AW49" s="569">
        <f>[3]Gemüse!$AC33</f>
        <v>4.8424180000000003</v>
      </c>
      <c r="AX49" s="569">
        <f>[3]Gemüse!$CE33</f>
        <v>1.89879</v>
      </c>
      <c r="AY49" s="448">
        <f>[3]Gemüse!$AD33</f>
        <v>5.2815969999999997</v>
      </c>
      <c r="AZ49" s="448">
        <f>[3]Gemüse!$CF33</f>
        <v>3.2949519999999999</v>
      </c>
      <c r="BA49" s="448"/>
      <c r="BB49" s="569">
        <f>[3]Gemüse!$AE33</f>
        <v>3.5908479999999998</v>
      </c>
      <c r="BC49" s="569">
        <f>[3]Gemüse!$CG33</f>
        <v>2.0311750000000002</v>
      </c>
      <c r="BD49" s="448">
        <f>[3]Gemüse!$AG33</f>
        <v>5.5805340000000001</v>
      </c>
      <c r="BE49" s="448">
        <f>[3]Gemüse!$CI33</f>
        <v>2.5981969999999999</v>
      </c>
      <c r="BF49" s="569">
        <f>[3]Gemüse!$AH33</f>
        <v>0</v>
      </c>
      <c r="BG49" s="569">
        <f>[3]Gemüse!$CJ33</f>
        <v>1.3477490000000001</v>
      </c>
      <c r="BH49" s="448">
        <f>[3]Gemüse!$AI33</f>
        <v>7.2995859999999997</v>
      </c>
      <c r="BI49" s="448">
        <f>[3]Gemüse!$CK33</f>
        <v>3.962091</v>
      </c>
      <c r="BJ49" s="448"/>
      <c r="BK49" s="569">
        <f>[3]Gemüse!$AK33</f>
        <v>0</v>
      </c>
      <c r="BL49" s="569">
        <f>[3]Gemüse!$CM33</f>
        <v>1.121181</v>
      </c>
      <c r="BM49" s="448">
        <f>[3]Gemüse!$AL33</f>
        <v>20.893360000000001</v>
      </c>
      <c r="BN49" s="448">
        <f>[3]Gemüse!$CN33</f>
        <v>5.578665</v>
      </c>
      <c r="BO49" s="569">
        <f>[3]Gemüse!$AM33</f>
        <v>6.673305</v>
      </c>
      <c r="BP49" s="569">
        <f>[3]Gemüse!$CO33</f>
        <v>3.9169849999999999</v>
      </c>
      <c r="BQ49" s="448">
        <f>[3]Gemüse!$AH33</f>
        <v>0</v>
      </c>
      <c r="BR49" s="448">
        <f>[3]Gemüse!$CJ33</f>
        <v>1.3477490000000001</v>
      </c>
      <c r="BS49" s="569">
        <f>[3]Gemüse!$AN33</f>
        <v>4.95702</v>
      </c>
      <c r="BT49" s="569">
        <f>[3]Gemüse!$CP33</f>
        <v>2.024953</v>
      </c>
      <c r="BU49" s="448"/>
      <c r="BV49" s="448">
        <f>[3]Gemüse!$AO33</f>
        <v>5.3849419999999997</v>
      </c>
      <c r="BW49" s="448">
        <f>[3]Gemüse!$CQ33</f>
        <v>2.8810720000000001</v>
      </c>
      <c r="BX49" s="569">
        <f>[3]Gemüse!$AW33</f>
        <v>7.9915289999999999</v>
      </c>
      <c r="BY49" s="569">
        <f>[3]Gemüse!$CY33</f>
        <v>6.1148439999999997</v>
      </c>
      <c r="BZ49" s="448">
        <f>[3]Gemüse!$AP33</f>
        <v>0</v>
      </c>
      <c r="CA49" s="448">
        <f>[3]Gemüse!$CR33</f>
        <v>0</v>
      </c>
      <c r="CB49" s="569">
        <f>[3]Gemüse!$AQ33</f>
        <v>6.6824380000000003</v>
      </c>
      <c r="CC49" s="569">
        <f>[3]Gemüse!$CS33</f>
        <v>4.1872210000000001</v>
      </c>
      <c r="CD49" s="448">
        <f>[3]Gemüse!$AS33</f>
        <v>0</v>
      </c>
      <c r="CE49" s="448">
        <f>[3]Gemüse!$CU33</f>
        <v>0</v>
      </c>
      <c r="CF49" s="569">
        <f>[3]Gemüse!$AT33</f>
        <v>0</v>
      </c>
      <c r="CG49" s="569">
        <f>[3]Gemüse!$CV33</f>
        <v>0</v>
      </c>
      <c r="CH49" s="448">
        <f>[3]Gemüse!$AU33</f>
        <v>0</v>
      </c>
      <c r="CI49" s="448">
        <f>[3]Gemüse!$CW33</f>
        <v>0</v>
      </c>
      <c r="CJ49" s="448"/>
      <c r="CK49" s="569">
        <f>[3]Gemüse!$AV33</f>
        <v>9.5003159999999998</v>
      </c>
      <c r="CL49" s="569">
        <f>[3]Gemüse!$CX33</f>
        <v>5.4826110000000003</v>
      </c>
      <c r="CM49" s="448"/>
      <c r="CN49" s="448">
        <f>[3]Gemüse!$AY33</f>
        <v>16.946753999999999</v>
      </c>
      <c r="CO49" s="448">
        <f>[3]Gemüse!$DA33</f>
        <v>9.0062499999999996</v>
      </c>
      <c r="CP49" s="448"/>
      <c r="CQ49" s="569">
        <f>[3]Gemüse!$AZ33</f>
        <v>13.450392000000001</v>
      </c>
      <c r="CR49" s="569">
        <f>[3]Gemüse!$DB33</f>
        <v>10.197524</v>
      </c>
      <c r="CS49" s="448">
        <f>[3]Gemüse!$BB33</f>
        <v>14.796290000000001</v>
      </c>
      <c r="CT49" s="448">
        <f>[3]Gemüse!$DD33</f>
        <v>8.9253309999999999</v>
      </c>
      <c r="CU49" s="569">
        <f>[3]Gemüse!$BC33</f>
        <v>7.1204039999999997</v>
      </c>
      <c r="CV49" s="569">
        <f>[3]Gemüse!$DE33</f>
        <v>5.7256780000000003</v>
      </c>
      <c r="CW49" s="448">
        <f>[3]Gemüse!$AJ33</f>
        <v>4.9427329999999996</v>
      </c>
      <c r="CX49" s="448">
        <f>[3]Gemüse!$CL33</f>
        <v>3.6053600000000001</v>
      </c>
      <c r="CY49" s="451"/>
      <c r="CZ49" s="450" t="str">
        <f>[3]Gemüse!$DI33</f>
        <v>5 W 48-52/21</v>
      </c>
      <c r="DA49" s="573">
        <f>[3]Gemüse!EC33</f>
        <v>6219.6355000000003</v>
      </c>
      <c r="DB49" s="573">
        <f>[3]Gemüse!EX33</f>
        <v>26323.5445</v>
      </c>
      <c r="DC49" s="573"/>
      <c r="DD49" s="575">
        <f>[3]Gemüse!DY33</f>
        <v>429.77670000000001</v>
      </c>
      <c r="DE49" s="575">
        <f>[3]Gemüse!ET33</f>
        <v>1487.6831999999999</v>
      </c>
      <c r="DF49" s="573">
        <f>[3]Gemüse!DL33</f>
        <v>412.6619</v>
      </c>
      <c r="DG49" s="573">
        <f>[3]Gemüse!EG33</f>
        <v>1441.1956</v>
      </c>
      <c r="DH49" s="575">
        <f>[3]Gemüse!DN33</f>
        <v>194.411</v>
      </c>
      <c r="DI49" s="575">
        <f>[3]Gemüse!EI33</f>
        <v>825.6952</v>
      </c>
      <c r="DJ49" s="573">
        <f>[3]Gemüse!EY33</f>
        <v>303.10509999999999</v>
      </c>
      <c r="DK49" s="573">
        <f>[3]Gemüse!EZ33</f>
        <v>914.19280000000003</v>
      </c>
      <c r="DL49" s="575">
        <f>[3]Gemüse!FA33</f>
        <v>293.93829999999997</v>
      </c>
      <c r="DM49" s="575">
        <f>[3]Gemüse!FB33</f>
        <v>1406.2668000000001</v>
      </c>
      <c r="DN49" s="573"/>
      <c r="DO49" s="573">
        <f>[3]Gemüse!DR33</f>
        <v>126.9284</v>
      </c>
      <c r="DP49" s="573">
        <f>[3]Gemüse!EM33</f>
        <v>798.51830000000007</v>
      </c>
      <c r="DQ49" s="575">
        <f>[3]Gemüse!DK33</f>
        <v>116.3366</v>
      </c>
      <c r="DR49" s="575">
        <f>[3]Gemüse!EF33</f>
        <v>843.34680000000003</v>
      </c>
      <c r="DS49" s="573">
        <f>[3]Gemüse!DV33</f>
        <v>27.6145</v>
      </c>
      <c r="DT49" s="573">
        <f>[3]Gemüse!EQ33</f>
        <v>556.13750000000005</v>
      </c>
      <c r="DU49" s="575">
        <f>[3]Gemüse!DX33</f>
        <v>80.8857</v>
      </c>
      <c r="DV49" s="575">
        <f>[3]Gemüse!ES33</f>
        <v>336.58909999999997</v>
      </c>
      <c r="DW49" s="573"/>
      <c r="DX49" s="573">
        <f>[3]Gemüse!DJ33</f>
        <v>168.67929999999998</v>
      </c>
      <c r="DY49" s="573">
        <f>[3]Gemüse!EE33</f>
        <v>849.82869999999991</v>
      </c>
      <c r="DZ49" s="575">
        <f>[3]Gemüse!DP33</f>
        <v>374.98920000000004</v>
      </c>
      <c r="EA49" s="575">
        <f>[3]Gemüse!EK33</f>
        <v>823.30619999999999</v>
      </c>
      <c r="EB49" s="573">
        <f>[3]Gemüse!$DU33</f>
        <v>28.081</v>
      </c>
      <c r="EC49" s="573">
        <f>[3]Gemüse!EP33</f>
        <v>193.685</v>
      </c>
      <c r="ED49" s="575">
        <f>[3]Gemüse!DW33</f>
        <v>35.5212</v>
      </c>
      <c r="EE49" s="575">
        <f>[3]Gemüse!ER33</f>
        <v>287.27300000000002</v>
      </c>
      <c r="EF49" s="573"/>
      <c r="EG49" s="573">
        <f>[3]Gemüse!$DM33</f>
        <v>1094.2366999999999</v>
      </c>
      <c r="EH49" s="573">
        <f>[3]Gemüse!EH33</f>
        <v>3335.2260000000001</v>
      </c>
      <c r="EI49" s="575">
        <f>[3]Gemüse!EB33</f>
        <v>58.003999999999998</v>
      </c>
      <c r="EJ49" s="575">
        <f>[3]Gemüse!EW33</f>
        <v>250.268</v>
      </c>
      <c r="EK49" s="573">
        <f>[3]Gemüse!EA33</f>
        <v>268.25959999999998</v>
      </c>
      <c r="EL49" s="573">
        <f>[3]Gemüse!EV33</f>
        <v>275.53090000000003</v>
      </c>
      <c r="EM49" s="573"/>
      <c r="EN49" s="575">
        <f>[3]Gemüse!DS33</f>
        <v>123.11360000000001</v>
      </c>
      <c r="EO49" s="575">
        <f>[3]Gemüse!EN33</f>
        <v>691.04989999999998</v>
      </c>
      <c r="EP49" s="573">
        <f>[3]Gemüse!DT33</f>
        <v>117.7919</v>
      </c>
      <c r="EQ49" s="573">
        <f>[3]Gemüse!EO33</f>
        <v>590.36040000000003</v>
      </c>
      <c r="ER49" s="575">
        <f>[3]Gemüse!$DZ33</f>
        <v>2.2825000000000002</v>
      </c>
      <c r="ES49" s="575">
        <f>[3]Gemüse!EU33</f>
        <v>71.641899999999993</v>
      </c>
      <c r="ET49" s="573">
        <f>[3]Gemüse!$DO33</f>
        <v>213.16839999999999</v>
      </c>
      <c r="EU49" s="573">
        <f>[3]Gemüse!EJ33</f>
        <v>2422.4315999999999</v>
      </c>
      <c r="EV49" s="573"/>
      <c r="EW49" s="575">
        <f>[3]Gemüse!$DQ33</f>
        <v>46.6006</v>
      </c>
      <c r="EX49" s="575">
        <f>[3]Gemüse!EL33</f>
        <v>345.2586</v>
      </c>
      <c r="EY49" s="261"/>
    </row>
    <row r="50" spans="1:155" x14ac:dyDescent="0.2">
      <c r="A50" s="250"/>
      <c r="B50" s="218">
        <f>[3]Gemüse!A34</f>
        <v>44501</v>
      </c>
      <c r="C50" s="569">
        <f>[3]Gemüse!$B34</f>
        <v>4.313434</v>
      </c>
      <c r="D50" s="569">
        <f>[3]Gemüse!$BD34</f>
        <v>2.917913</v>
      </c>
      <c r="E50" s="448">
        <f>[3]Gemüse!$C34</f>
        <v>4.5092379999999999</v>
      </c>
      <c r="F50" s="448">
        <f>[3]Gemüse!$BE34</f>
        <v>3.439854</v>
      </c>
      <c r="G50" s="569">
        <f>[3]Gemüse!$D34</f>
        <v>1.3538289999999999</v>
      </c>
      <c r="H50" s="569">
        <f>[3]Gemüse!$BF34</f>
        <v>0.95587</v>
      </c>
      <c r="I50" s="448">
        <f>[3]Gemüse!$E34</f>
        <v>5.0866379999999998</v>
      </c>
      <c r="J50" s="448">
        <f>[3]Gemüse!$BG34</f>
        <v>3.3536100000000002</v>
      </c>
      <c r="K50" s="569">
        <f>[3]Gemüse!$F34</f>
        <v>0</v>
      </c>
      <c r="L50" s="569">
        <f>[3]Gemüse!$BH34</f>
        <v>6.7594430000000001</v>
      </c>
      <c r="M50" s="448">
        <f>[3]Gemüse!$G34</f>
        <v>11.965695999999999</v>
      </c>
      <c r="N50" s="448">
        <f>[3]Gemüse!$BI34</f>
        <v>6.7236479999999998</v>
      </c>
      <c r="O50" s="569">
        <f>[3]Gemüse!$H34</f>
        <v>7.6963299999999997</v>
      </c>
      <c r="P50" s="569">
        <f>[3]Gemüse!$BJ34</f>
        <v>7.5132560000000002</v>
      </c>
      <c r="Q50" s="448">
        <f>[3]Gemüse!$J34</f>
        <v>3.4227129999999999</v>
      </c>
      <c r="R50" s="448">
        <f>[3]Gemüse!$BL34</f>
        <v>2.3005819999999999</v>
      </c>
      <c r="S50" s="448"/>
      <c r="T50" s="569">
        <f>[3]Gemüse!$K34</f>
        <v>9.9404599999999999</v>
      </c>
      <c r="U50" s="569">
        <f>[3]Gemüse!$BM34</f>
        <v>4.3567520000000002</v>
      </c>
      <c r="V50" s="448">
        <f>[3]Gemüse!$L34</f>
        <v>0</v>
      </c>
      <c r="W50" s="448">
        <f>[3]Gemüse!$BN34</f>
        <v>5.3260329999999998</v>
      </c>
      <c r="X50" s="569">
        <f>[3]Gemüse!$M34</f>
        <v>2.541957</v>
      </c>
      <c r="Y50" s="569">
        <f>[3]Gemüse!$BO34</f>
        <v>1.895996</v>
      </c>
      <c r="Z50" s="448">
        <f>[3]Gemüse!$N34</f>
        <v>2.2268859999999999</v>
      </c>
      <c r="AA50" s="448">
        <f>[3]Gemüse!$BP34</f>
        <v>1.3000579999999999</v>
      </c>
      <c r="AB50" s="569">
        <f>[3]Gemüse!$R34</f>
        <v>2.28152</v>
      </c>
      <c r="AC50" s="569">
        <f>[3]Gemüse!$BT34</f>
        <v>1.548978</v>
      </c>
      <c r="AD50" s="448">
        <f>[3]Gemüse!$U34</f>
        <v>38.044316000000002</v>
      </c>
      <c r="AE50" s="448">
        <f>[3]Gemüse!$BW34</f>
        <v>21.534856999999999</v>
      </c>
      <c r="AF50" s="569">
        <f>[3]Gemüse!$V34</f>
        <v>20.199921</v>
      </c>
      <c r="AG50" s="569">
        <f>[3]Gemüse!$BX34</f>
        <v>8.5255539999999996</v>
      </c>
      <c r="AH50" s="448">
        <f>[3]Gemüse!$AX34</f>
        <v>22.688887999999999</v>
      </c>
      <c r="AI50" s="448">
        <f>[3]Gemüse!$CZ34</f>
        <v>8.3959720000000004</v>
      </c>
      <c r="AJ50" s="569">
        <f>[3]Gemüse!$W34</f>
        <v>4.7609320000000004</v>
      </c>
      <c r="AK50" s="569">
        <f>[3]Gemüse!$BY34</f>
        <v>4.0426479999999998</v>
      </c>
      <c r="AL50" s="448"/>
      <c r="AM50" s="448">
        <f>[3]Gemüse!$X34</f>
        <v>7.1557550000000001</v>
      </c>
      <c r="AN50" s="448">
        <f>[3]Gemüse!$BZ34</f>
        <v>4.097137</v>
      </c>
      <c r="AO50" s="569">
        <f>[3]Gemüse!$Y34</f>
        <v>7.0508329999999999</v>
      </c>
      <c r="AP50" s="569">
        <f>[3]Gemüse!$CA34</f>
        <v>4.2793260000000002</v>
      </c>
      <c r="AQ50" s="448">
        <f>[3]Gemüse!$Z34</f>
        <v>6.2067620000000003</v>
      </c>
      <c r="AR50" s="448">
        <f>[3]Gemüse!$CB34</f>
        <v>3.1723140000000001</v>
      </c>
      <c r="AS50" s="569">
        <f>[3]Gemüse!$AF34</f>
        <v>3.0185499999999998</v>
      </c>
      <c r="AT50" s="569">
        <f>[3]Gemüse!$CH34</f>
        <v>1.901556</v>
      </c>
      <c r="AU50" s="448">
        <f>[3]Gemüse!$AB34</f>
        <v>4.960324</v>
      </c>
      <c r="AV50" s="448">
        <f>[3]Gemüse!$CD34</f>
        <v>1.9688909999999999</v>
      </c>
      <c r="AW50" s="569">
        <f>[3]Gemüse!$AC34</f>
        <v>5.0267559999999998</v>
      </c>
      <c r="AX50" s="569">
        <f>[3]Gemüse!$CE34</f>
        <v>1.942186</v>
      </c>
      <c r="AY50" s="448">
        <f>[3]Gemüse!$AD34</f>
        <v>5.3525309999999999</v>
      </c>
      <c r="AZ50" s="448">
        <f>[3]Gemüse!$CF34</f>
        <v>3.2116850000000001</v>
      </c>
      <c r="BA50" s="448"/>
      <c r="BB50" s="569">
        <f>[3]Gemüse!$AE34</f>
        <v>3.3155730000000001</v>
      </c>
      <c r="BC50" s="569">
        <f>[3]Gemüse!$CG34</f>
        <v>2.0533169999999998</v>
      </c>
      <c r="BD50" s="448">
        <f>[3]Gemüse!$AG34</f>
        <v>5.809577</v>
      </c>
      <c r="BE50" s="448">
        <f>[3]Gemüse!$CI34</f>
        <v>2.8231799999999998</v>
      </c>
      <c r="BF50" s="569">
        <f>[3]Gemüse!$AH34</f>
        <v>2.95</v>
      </c>
      <c r="BG50" s="569">
        <f>[3]Gemüse!$CJ34</f>
        <v>1.3315900000000001</v>
      </c>
      <c r="BH50" s="448">
        <f>[3]Gemüse!$AI34</f>
        <v>7.9271669999999999</v>
      </c>
      <c r="BI50" s="448">
        <f>[3]Gemüse!$CK34</f>
        <v>4.1565640000000004</v>
      </c>
      <c r="BJ50" s="448"/>
      <c r="BK50" s="569">
        <f>[3]Gemüse!$AK34</f>
        <v>3.0813709999999999</v>
      </c>
      <c r="BL50" s="569">
        <f>[3]Gemüse!$CM34</f>
        <v>1.414137</v>
      </c>
      <c r="BM50" s="448">
        <f>[3]Gemüse!$AL34</f>
        <v>20.374770999999999</v>
      </c>
      <c r="BN50" s="448">
        <f>[3]Gemüse!$CN34</f>
        <v>5.578665</v>
      </c>
      <c r="BO50" s="569">
        <f>[3]Gemüse!$AM34</f>
        <v>6.4302359999999998</v>
      </c>
      <c r="BP50" s="569">
        <f>[3]Gemüse!$CO34</f>
        <v>4.3722110000000001</v>
      </c>
      <c r="BQ50" s="448">
        <f>[3]Gemüse!$AH34</f>
        <v>2.95</v>
      </c>
      <c r="BR50" s="448">
        <f>[3]Gemüse!$CJ34</f>
        <v>1.3315900000000001</v>
      </c>
      <c r="BS50" s="569">
        <f>[3]Gemüse!$AN34</f>
        <v>4.9865209999999998</v>
      </c>
      <c r="BT50" s="569">
        <f>[3]Gemüse!$CP34</f>
        <v>2.0808110000000002</v>
      </c>
      <c r="BU50" s="448"/>
      <c r="BV50" s="448">
        <f>[3]Gemüse!$AO34</f>
        <v>6.6508070000000004</v>
      </c>
      <c r="BW50" s="448">
        <f>[3]Gemüse!$CQ34</f>
        <v>3.9722400000000002</v>
      </c>
      <c r="BX50" s="569">
        <f>[3]Gemüse!$AW34</f>
        <v>9.070506</v>
      </c>
      <c r="BY50" s="569">
        <f>[3]Gemüse!$CY34</f>
        <v>7.3974640000000003</v>
      </c>
      <c r="BZ50" s="448">
        <f>[3]Gemüse!$AP34</f>
        <v>0</v>
      </c>
      <c r="CA50" s="448">
        <f>[3]Gemüse!$CR34</f>
        <v>0</v>
      </c>
      <c r="CB50" s="569">
        <f>[3]Gemüse!$AQ34</f>
        <v>7.7929589999999997</v>
      </c>
      <c r="CC50" s="569">
        <f>[3]Gemüse!$CS34</f>
        <v>4.5817639999999997</v>
      </c>
      <c r="CD50" s="448">
        <f>[3]Gemüse!$AS34</f>
        <v>0</v>
      </c>
      <c r="CE50" s="448">
        <f>[3]Gemüse!$CU34</f>
        <v>0</v>
      </c>
      <c r="CF50" s="569">
        <f>[3]Gemüse!$AT34</f>
        <v>0</v>
      </c>
      <c r="CG50" s="569">
        <f>[3]Gemüse!$CV34</f>
        <v>0</v>
      </c>
      <c r="CH50" s="448">
        <f>[3]Gemüse!$AU34</f>
        <v>0</v>
      </c>
      <c r="CI50" s="448">
        <f>[3]Gemüse!$CW34</f>
        <v>0</v>
      </c>
      <c r="CJ50" s="448"/>
      <c r="CK50" s="569">
        <f>[3]Gemüse!$AV34</f>
        <v>10.002465000000001</v>
      </c>
      <c r="CL50" s="569">
        <f>[3]Gemüse!$CX34</f>
        <v>5.5448570000000004</v>
      </c>
      <c r="CM50" s="448"/>
      <c r="CN50" s="448">
        <f>[3]Gemüse!$AY34</f>
        <v>16.925398999999999</v>
      </c>
      <c r="CO50" s="448">
        <f>[3]Gemüse!$DA34</f>
        <v>9.2967610000000001</v>
      </c>
      <c r="CP50" s="448"/>
      <c r="CQ50" s="569">
        <f>[3]Gemüse!$AZ34</f>
        <v>14.339895</v>
      </c>
      <c r="CR50" s="569">
        <f>[3]Gemüse!$DB34</f>
        <v>10.157627</v>
      </c>
      <c r="CS50" s="448">
        <f>[3]Gemüse!$BB34</f>
        <v>14.795738</v>
      </c>
      <c r="CT50" s="448">
        <f>[3]Gemüse!$DD34</f>
        <v>8.9279949999999992</v>
      </c>
      <c r="CU50" s="569">
        <f>[3]Gemüse!$BC34</f>
        <v>7.1196349999999997</v>
      </c>
      <c r="CV50" s="569">
        <f>[3]Gemüse!$DE34</f>
        <v>5.1408209999999999</v>
      </c>
      <c r="CW50" s="448">
        <f>[3]Gemüse!$AJ34</f>
        <v>4.9427070000000004</v>
      </c>
      <c r="CX50" s="448">
        <f>[3]Gemüse!$CL34</f>
        <v>3.5223070000000001</v>
      </c>
      <c r="CY50" s="451"/>
      <c r="CZ50" s="450" t="str">
        <f>[3]Gemüse!$DI34</f>
        <v>4 W 44-47/21</v>
      </c>
      <c r="DA50" s="573">
        <f>[3]Gemüse!EC34</f>
        <v>4959.3885999999993</v>
      </c>
      <c r="DB50" s="573">
        <f>[3]Gemüse!EX34</f>
        <v>21312.645700000001</v>
      </c>
      <c r="DC50" s="573"/>
      <c r="DD50" s="575">
        <f>[3]Gemüse!DY34</f>
        <v>380.57249999999999</v>
      </c>
      <c r="DE50" s="575">
        <f>[3]Gemüse!ET34</f>
        <v>1129.1522</v>
      </c>
      <c r="DF50" s="573">
        <f>[3]Gemüse!DL34</f>
        <v>322.60050000000001</v>
      </c>
      <c r="DG50" s="573">
        <f>[3]Gemüse!EG34</f>
        <v>1252.7809999999999</v>
      </c>
      <c r="DH50" s="575">
        <f>[3]Gemüse!DN34</f>
        <v>143.53029999999998</v>
      </c>
      <c r="DI50" s="575">
        <f>[3]Gemüse!EI34</f>
        <v>845.36980000000005</v>
      </c>
      <c r="DJ50" s="573">
        <f>[3]Gemüse!EY34</f>
        <v>277.98829999999998</v>
      </c>
      <c r="DK50" s="573">
        <f>[3]Gemüse!EZ34</f>
        <v>819.95359999999994</v>
      </c>
      <c r="DL50" s="575">
        <f>[3]Gemüse!FA34</f>
        <v>257.44209999999998</v>
      </c>
      <c r="DM50" s="575">
        <f>[3]Gemüse!FB34</f>
        <v>1059.5329999999999</v>
      </c>
      <c r="DN50" s="573"/>
      <c r="DO50" s="573">
        <f>[3]Gemüse!DR34</f>
        <v>90.457100000000011</v>
      </c>
      <c r="DP50" s="573">
        <f>[3]Gemüse!EM34</f>
        <v>505.65100000000001</v>
      </c>
      <c r="DQ50" s="575">
        <f>[3]Gemüse!DK34</f>
        <v>86.460100000000011</v>
      </c>
      <c r="DR50" s="575">
        <f>[3]Gemüse!EF34</f>
        <v>612.37249999999995</v>
      </c>
      <c r="DS50" s="573">
        <f>[3]Gemüse!DV34</f>
        <v>64.869799999999998</v>
      </c>
      <c r="DT50" s="573">
        <f>[3]Gemüse!EQ34</f>
        <v>420.44309999999996</v>
      </c>
      <c r="DU50" s="575">
        <f>[3]Gemüse!DX34</f>
        <v>66.798500000000004</v>
      </c>
      <c r="DV50" s="575">
        <f>[3]Gemüse!ES34</f>
        <v>180.64610000000002</v>
      </c>
      <c r="DW50" s="573"/>
      <c r="DX50" s="573">
        <f>[3]Gemüse!DJ34</f>
        <v>95.156100000000009</v>
      </c>
      <c r="DY50" s="573">
        <f>[3]Gemüse!EE34</f>
        <v>536.47659999999996</v>
      </c>
      <c r="DZ50" s="575">
        <f>[3]Gemüse!DP34</f>
        <v>176.35509999999999</v>
      </c>
      <c r="EA50" s="575">
        <f>[3]Gemüse!EK34</f>
        <v>670.58269999999993</v>
      </c>
      <c r="EB50" s="573">
        <f>[3]Gemüse!$DU34</f>
        <v>24.027999999999999</v>
      </c>
      <c r="EC50" s="573">
        <f>[3]Gemüse!EP34</f>
        <v>196.97200000000001</v>
      </c>
      <c r="ED50" s="575">
        <f>[3]Gemüse!DW34</f>
        <v>28.012799999999999</v>
      </c>
      <c r="EE50" s="575">
        <f>[3]Gemüse!ER34</f>
        <v>213.44389999999999</v>
      </c>
      <c r="EF50" s="573"/>
      <c r="EG50" s="573">
        <f>[3]Gemüse!$DM34</f>
        <v>839.57849999999996</v>
      </c>
      <c r="EH50" s="573">
        <f>[3]Gemüse!EH34</f>
        <v>2633.3706000000002</v>
      </c>
      <c r="EI50" s="575">
        <f>[3]Gemüse!EB34</f>
        <v>35.789000000000001</v>
      </c>
      <c r="EJ50" s="575">
        <f>[3]Gemüse!EW34</f>
        <v>170.94900000000001</v>
      </c>
      <c r="EK50" s="573">
        <f>[3]Gemüse!EA34</f>
        <v>201.0753</v>
      </c>
      <c r="EL50" s="573">
        <f>[3]Gemüse!EV34</f>
        <v>194.12200000000001</v>
      </c>
      <c r="EM50" s="573"/>
      <c r="EN50" s="575">
        <f>[3]Gemüse!DS34</f>
        <v>95.826700000000002</v>
      </c>
      <c r="EO50" s="575">
        <f>[3]Gemüse!EN34</f>
        <v>437.26559999999995</v>
      </c>
      <c r="EP50" s="573">
        <f>[3]Gemüse!DT34</f>
        <v>98.856800000000007</v>
      </c>
      <c r="EQ50" s="573">
        <f>[3]Gemüse!EO34</f>
        <v>555.41740000000004</v>
      </c>
      <c r="ER50" s="575">
        <f>[3]Gemüse!$DZ34</f>
        <v>7.3776999999999999</v>
      </c>
      <c r="ES50" s="575">
        <f>[3]Gemüse!EU34</f>
        <v>59.095199999999998</v>
      </c>
      <c r="ET50" s="573">
        <f>[3]Gemüse!$DO34</f>
        <v>179.88849999999999</v>
      </c>
      <c r="EU50" s="573">
        <f>[3]Gemüse!EJ34</f>
        <v>1923.6778999999999</v>
      </c>
      <c r="EV50" s="573"/>
      <c r="EW50" s="575">
        <f>[3]Gemüse!$DQ34</f>
        <v>38.270199999999996</v>
      </c>
      <c r="EX50" s="575">
        <f>[3]Gemüse!EL34</f>
        <v>260.94920000000002</v>
      </c>
      <c r="EY50" s="261"/>
    </row>
    <row r="51" spans="1:155" x14ac:dyDescent="0.2">
      <c r="A51" s="250"/>
      <c r="B51" s="218">
        <f>[3]Gemüse!A35</f>
        <v>44470</v>
      </c>
      <c r="C51" s="569">
        <f>[3]Gemüse!$B35</f>
        <v>6.1764270000000003</v>
      </c>
      <c r="D51" s="569">
        <f>[3]Gemüse!$BD35</f>
        <v>3.2629280000000001</v>
      </c>
      <c r="E51" s="448">
        <f>[3]Gemüse!$C35</f>
        <v>5.7004429999999999</v>
      </c>
      <c r="F51" s="448">
        <f>[3]Gemüse!$BE35</f>
        <v>3.4942669999999998</v>
      </c>
      <c r="G51" s="569">
        <f>[3]Gemüse!$D35</f>
        <v>2.0311849999999998</v>
      </c>
      <c r="H51" s="569">
        <f>[3]Gemüse!$BF35</f>
        <v>1.3046580000000001</v>
      </c>
      <c r="I51" s="448">
        <f>[3]Gemüse!$E35</f>
        <v>7.3274169999999996</v>
      </c>
      <c r="J51" s="448">
        <f>[3]Gemüse!$BG35</f>
        <v>3.3667739999999999</v>
      </c>
      <c r="K51" s="569">
        <f>[3]Gemüse!$F35</f>
        <v>0</v>
      </c>
      <c r="L51" s="569">
        <f>[3]Gemüse!$BH35</f>
        <v>7.6179110000000003</v>
      </c>
      <c r="M51" s="448">
        <f>[3]Gemüse!$G35</f>
        <v>0</v>
      </c>
      <c r="N51" s="448">
        <f>[3]Gemüse!$BI35</f>
        <v>0</v>
      </c>
      <c r="O51" s="569">
        <f>[3]Gemüse!$H35</f>
        <v>0</v>
      </c>
      <c r="P51" s="569">
        <f>[3]Gemüse!$BJ35</f>
        <v>0</v>
      </c>
      <c r="Q51" s="448">
        <f>[3]Gemüse!$J35</f>
        <v>4.0778930000000004</v>
      </c>
      <c r="R51" s="448">
        <f>[3]Gemüse!$BL35</f>
        <v>2.4275799999999998</v>
      </c>
      <c r="S51" s="448"/>
      <c r="T51" s="569">
        <f>[3]Gemüse!$K35</f>
        <v>10.006361</v>
      </c>
      <c r="U51" s="569">
        <f>[3]Gemüse!$BM35</f>
        <v>3.4483890000000001</v>
      </c>
      <c r="V51" s="448">
        <f>[3]Gemüse!$L35</f>
        <v>0</v>
      </c>
      <c r="W51" s="448">
        <f>[3]Gemüse!$BN35</f>
        <v>5.9085840000000003</v>
      </c>
      <c r="X51" s="569">
        <f>[3]Gemüse!$M35</f>
        <v>2.5779770000000002</v>
      </c>
      <c r="Y51" s="569">
        <f>[3]Gemüse!$BO35</f>
        <v>1.933317</v>
      </c>
      <c r="Z51" s="448">
        <f>[3]Gemüse!$N35</f>
        <v>2.5950259999999998</v>
      </c>
      <c r="AA51" s="448">
        <f>[3]Gemüse!$BP35</f>
        <v>1.4945059999999999</v>
      </c>
      <c r="AB51" s="569">
        <f>[3]Gemüse!$R35</f>
        <v>2.340932</v>
      </c>
      <c r="AC51" s="569">
        <f>[3]Gemüse!$BT35</f>
        <v>1.5424469999999999</v>
      </c>
      <c r="AD51" s="448">
        <f>[3]Gemüse!$U35</f>
        <v>40.671531999999999</v>
      </c>
      <c r="AE51" s="448">
        <f>[3]Gemüse!$BW35</f>
        <v>23.466812999999998</v>
      </c>
      <c r="AF51" s="569">
        <f>[3]Gemüse!$V35</f>
        <v>22.286522000000001</v>
      </c>
      <c r="AG51" s="569">
        <f>[3]Gemüse!$BX35</f>
        <v>8.9840649999999993</v>
      </c>
      <c r="AH51" s="448">
        <f>[3]Gemüse!$AX35</f>
        <v>22.340987999999999</v>
      </c>
      <c r="AI51" s="448">
        <f>[3]Gemüse!$CZ35</f>
        <v>8.5291149999999991</v>
      </c>
      <c r="AJ51" s="569">
        <f>[3]Gemüse!$W35</f>
        <v>4.7748270000000002</v>
      </c>
      <c r="AK51" s="569">
        <f>[3]Gemüse!$BY35</f>
        <v>4.5013259999999997</v>
      </c>
      <c r="AL51" s="448"/>
      <c r="AM51" s="448">
        <f>[3]Gemüse!$X35</f>
        <v>8.2696860000000001</v>
      </c>
      <c r="AN51" s="448">
        <f>[3]Gemüse!$BZ35</f>
        <v>4.49777</v>
      </c>
      <c r="AO51" s="569">
        <f>[3]Gemüse!$Y35</f>
        <v>8.2653429999999997</v>
      </c>
      <c r="AP51" s="569">
        <f>[3]Gemüse!$CA35</f>
        <v>5.1564509999999997</v>
      </c>
      <c r="AQ51" s="448">
        <f>[3]Gemüse!$Z35</f>
        <v>6.4626289999999997</v>
      </c>
      <c r="AR51" s="448">
        <f>[3]Gemüse!$CB35</f>
        <v>3.3002769999999999</v>
      </c>
      <c r="AS51" s="569">
        <f>[3]Gemüse!$AF35</f>
        <v>2.9852069999999999</v>
      </c>
      <c r="AT51" s="569">
        <f>[3]Gemüse!$CH35</f>
        <v>1.796054</v>
      </c>
      <c r="AU51" s="448">
        <f>[3]Gemüse!$AB35</f>
        <v>5.0973129999999998</v>
      </c>
      <c r="AV51" s="448">
        <f>[3]Gemüse!$CD35</f>
        <v>1.933108</v>
      </c>
      <c r="AW51" s="569">
        <f>[3]Gemüse!$AC35</f>
        <v>5.1675000000000004</v>
      </c>
      <c r="AX51" s="569">
        <f>[3]Gemüse!$CE35</f>
        <v>1.9479230000000001</v>
      </c>
      <c r="AY51" s="448">
        <f>[3]Gemüse!$AD35</f>
        <v>5.4514019999999999</v>
      </c>
      <c r="AZ51" s="448">
        <f>[3]Gemüse!$CF35</f>
        <v>3.2193710000000002</v>
      </c>
      <c r="BA51" s="448"/>
      <c r="BB51" s="569">
        <f>[3]Gemüse!$AE35</f>
        <v>3.4417599999999999</v>
      </c>
      <c r="BC51" s="569">
        <f>[3]Gemüse!$CG35</f>
        <v>2.0586540000000002</v>
      </c>
      <c r="BD51" s="448">
        <f>[3]Gemüse!$AG35</f>
        <v>6.2179640000000003</v>
      </c>
      <c r="BE51" s="448">
        <f>[3]Gemüse!$CI35</f>
        <v>3.1996570000000002</v>
      </c>
      <c r="BF51" s="569">
        <f>[3]Gemüse!$AH35</f>
        <v>2.95</v>
      </c>
      <c r="BG51" s="569">
        <f>[3]Gemüse!$CJ35</f>
        <v>1.3337429999999999</v>
      </c>
      <c r="BH51" s="448">
        <f>[3]Gemüse!$AI35</f>
        <v>0</v>
      </c>
      <c r="BI51" s="448">
        <f>[3]Gemüse!$CK35</f>
        <v>0</v>
      </c>
      <c r="BJ51" s="448"/>
      <c r="BK51" s="569">
        <f>[3]Gemüse!$AK35</f>
        <v>0</v>
      </c>
      <c r="BL51" s="569">
        <f>[3]Gemüse!$CM35</f>
        <v>1.8173630000000001</v>
      </c>
      <c r="BM51" s="448">
        <f>[3]Gemüse!$AL35</f>
        <v>0</v>
      </c>
      <c r="BN51" s="448">
        <f>[3]Gemüse!$CN35</f>
        <v>0</v>
      </c>
      <c r="BO51" s="569">
        <f>[3]Gemüse!$AM35</f>
        <v>6.6106350000000003</v>
      </c>
      <c r="BP51" s="569">
        <f>[3]Gemüse!$CO35</f>
        <v>5.1648420000000002</v>
      </c>
      <c r="BQ51" s="448">
        <f>[3]Gemüse!$AH35</f>
        <v>2.95</v>
      </c>
      <c r="BR51" s="448">
        <f>[3]Gemüse!$CJ35</f>
        <v>1.3337429999999999</v>
      </c>
      <c r="BS51" s="569">
        <f>[3]Gemüse!$AN35</f>
        <v>5.0116440000000004</v>
      </c>
      <c r="BT51" s="569">
        <f>[3]Gemüse!$CP35</f>
        <v>2.0832660000000001</v>
      </c>
      <c r="BU51" s="448"/>
      <c r="BV51" s="448">
        <f>[3]Gemüse!$AO35</f>
        <v>6.9831240000000001</v>
      </c>
      <c r="BW51" s="448">
        <f>[3]Gemüse!$CQ35</f>
        <v>3.6230470000000001</v>
      </c>
      <c r="BX51" s="569">
        <f>[3]Gemüse!$AW35</f>
        <v>8.8427919999999993</v>
      </c>
      <c r="BY51" s="569">
        <f>[3]Gemüse!$CY35</f>
        <v>7.4424159999999997</v>
      </c>
      <c r="BZ51" s="448">
        <f>[3]Gemüse!$AP35</f>
        <v>0</v>
      </c>
      <c r="CA51" s="448">
        <f>[3]Gemüse!$CR35</f>
        <v>0</v>
      </c>
      <c r="CB51" s="569">
        <f>[3]Gemüse!$AQ35</f>
        <v>7.8697090000000003</v>
      </c>
      <c r="CC51" s="569">
        <f>[3]Gemüse!$CS35</f>
        <v>4.6163860000000003</v>
      </c>
      <c r="CD51" s="448">
        <f>[3]Gemüse!$AS35</f>
        <v>0</v>
      </c>
      <c r="CE51" s="448">
        <f>[3]Gemüse!$CU35</f>
        <v>0</v>
      </c>
      <c r="CF51" s="569">
        <f>[3]Gemüse!$AT35</f>
        <v>0</v>
      </c>
      <c r="CG51" s="569">
        <f>[3]Gemüse!$CV35</f>
        <v>0</v>
      </c>
      <c r="CH51" s="448">
        <f>[3]Gemüse!$AU35</f>
        <v>0</v>
      </c>
      <c r="CI51" s="448">
        <f>[3]Gemüse!$CW35</f>
        <v>0</v>
      </c>
      <c r="CJ51" s="448"/>
      <c r="CK51" s="569">
        <f>[3]Gemüse!$AV35</f>
        <v>10.704845000000001</v>
      </c>
      <c r="CL51" s="569">
        <f>[3]Gemüse!$CX35</f>
        <v>7.915114</v>
      </c>
      <c r="CM51" s="448"/>
      <c r="CN51" s="448">
        <f>[3]Gemüse!$AY35</f>
        <v>16.881713000000001</v>
      </c>
      <c r="CO51" s="448">
        <f>[3]Gemüse!$DA35</f>
        <v>8.9761559999999996</v>
      </c>
      <c r="CP51" s="448"/>
      <c r="CQ51" s="569">
        <f>[3]Gemüse!$AZ35</f>
        <v>15.289548999999999</v>
      </c>
      <c r="CR51" s="569">
        <f>[3]Gemüse!$DB35</f>
        <v>10.203072000000001</v>
      </c>
      <c r="CS51" s="448">
        <f>[3]Gemüse!$BB35</f>
        <v>14.796290000000001</v>
      </c>
      <c r="CT51" s="448">
        <f>[3]Gemüse!$DD35</f>
        <v>8.9375660000000003</v>
      </c>
      <c r="CU51" s="569">
        <f>[3]Gemüse!$BC35</f>
        <v>7.1204039999999997</v>
      </c>
      <c r="CV51" s="569">
        <f>[3]Gemüse!$DE35</f>
        <v>5.7333639999999999</v>
      </c>
      <c r="CW51" s="448">
        <f>[3]Gemüse!$AJ35</f>
        <v>4.9113769999999999</v>
      </c>
      <c r="CX51" s="448">
        <f>[3]Gemüse!$CL35</f>
        <v>3.2125020000000002</v>
      </c>
      <c r="CY51" s="451"/>
      <c r="CZ51" s="450" t="str">
        <f>[3]Gemüse!$DI35</f>
        <v>4 W 40-43/21</v>
      </c>
      <c r="DA51" s="573">
        <f>[3]Gemüse!EC35</f>
        <v>4377.8224</v>
      </c>
      <c r="DB51" s="573">
        <f>[3]Gemüse!EX35</f>
        <v>21708.824100000002</v>
      </c>
      <c r="DC51" s="573"/>
      <c r="DD51" s="575">
        <f>[3]Gemüse!DY35</f>
        <v>288.29050000000001</v>
      </c>
      <c r="DE51" s="575">
        <f>[3]Gemüse!ET35</f>
        <v>1132.2088000000001</v>
      </c>
      <c r="DF51" s="573">
        <f>[3]Gemüse!DL35</f>
        <v>296.49759999999998</v>
      </c>
      <c r="DG51" s="573">
        <f>[3]Gemüse!EG35</f>
        <v>1265.482</v>
      </c>
      <c r="DH51" s="575">
        <f>[3]Gemüse!DN35</f>
        <v>119.4996</v>
      </c>
      <c r="DI51" s="575">
        <f>[3]Gemüse!EI35</f>
        <v>1000.9686999999999</v>
      </c>
      <c r="DJ51" s="573">
        <f>[3]Gemüse!EY35</f>
        <v>264.62790000000001</v>
      </c>
      <c r="DK51" s="573">
        <f>[3]Gemüse!EZ35</f>
        <v>833.1653</v>
      </c>
      <c r="DL51" s="575">
        <f>[3]Gemüse!FA35</f>
        <v>196.83589999999998</v>
      </c>
      <c r="DM51" s="575">
        <f>[3]Gemüse!FB35</f>
        <v>1138.6506000000002</v>
      </c>
      <c r="DN51" s="573"/>
      <c r="DO51" s="573">
        <f>[3]Gemüse!DR35</f>
        <v>60.8553</v>
      </c>
      <c r="DP51" s="573">
        <f>[3]Gemüse!EM35</f>
        <v>435.30099999999999</v>
      </c>
      <c r="DQ51" s="575">
        <f>[3]Gemüse!DK35</f>
        <v>82.247399999999999</v>
      </c>
      <c r="DR51" s="575">
        <f>[3]Gemüse!EF35</f>
        <v>635.77639999999997</v>
      </c>
      <c r="DS51" s="573">
        <f>[3]Gemüse!DV35</f>
        <v>88.580600000000004</v>
      </c>
      <c r="DT51" s="573">
        <f>[3]Gemüse!EQ35</f>
        <v>479.02749999999997</v>
      </c>
      <c r="DU51" s="575">
        <f>[3]Gemüse!DX35</f>
        <v>33.572000000000003</v>
      </c>
      <c r="DV51" s="575">
        <f>[3]Gemüse!ES35</f>
        <v>145.28479999999999</v>
      </c>
      <c r="DW51" s="573"/>
      <c r="DX51" s="573">
        <f>[3]Gemüse!DJ35</f>
        <v>77.005099999999999</v>
      </c>
      <c r="DY51" s="573">
        <f>[3]Gemüse!EE35</f>
        <v>535.73030000000006</v>
      </c>
      <c r="DZ51" s="575">
        <f>[3]Gemüse!DP35</f>
        <v>84.756199999999993</v>
      </c>
      <c r="EA51" s="575">
        <f>[3]Gemüse!EK35</f>
        <v>537.56050000000005</v>
      </c>
      <c r="EB51" s="573">
        <f>[3]Gemüse!$DU35</f>
        <v>22.783000000000001</v>
      </c>
      <c r="EC51" s="573">
        <f>[3]Gemüse!EP35</f>
        <v>284.94799999999998</v>
      </c>
      <c r="ED51" s="575">
        <f>[3]Gemüse!DW35</f>
        <v>29.962700000000002</v>
      </c>
      <c r="EE51" s="575">
        <f>[3]Gemüse!ER35</f>
        <v>223.22879999999998</v>
      </c>
      <c r="EF51" s="573"/>
      <c r="EG51" s="573">
        <f>[3]Gemüse!$DM35</f>
        <v>702.08719999999994</v>
      </c>
      <c r="EH51" s="573">
        <f>[3]Gemüse!EH35</f>
        <v>2563.4301</v>
      </c>
      <c r="EI51" s="575">
        <f>[3]Gemüse!EB35</f>
        <v>29.204999999999998</v>
      </c>
      <c r="EJ51" s="575">
        <f>[3]Gemüse!EW35</f>
        <v>151.91900000000001</v>
      </c>
      <c r="EK51" s="573">
        <f>[3]Gemüse!EA35</f>
        <v>129.64080000000001</v>
      </c>
      <c r="EL51" s="573">
        <f>[3]Gemüse!EV35</f>
        <v>259.4581</v>
      </c>
      <c r="EM51" s="573"/>
      <c r="EN51" s="575">
        <f>[3]Gemüse!DS35</f>
        <v>75.607600000000005</v>
      </c>
      <c r="EO51" s="575">
        <f>[3]Gemüse!EN35</f>
        <v>394.47820000000002</v>
      </c>
      <c r="EP51" s="573">
        <f>[3]Gemüse!DT35</f>
        <v>87.017200000000003</v>
      </c>
      <c r="EQ51" s="573">
        <f>[3]Gemüse!EO35</f>
        <v>472.7045</v>
      </c>
      <c r="ER51" s="575">
        <f>[3]Gemüse!$DZ35</f>
        <v>10.5815</v>
      </c>
      <c r="ES51" s="575">
        <f>[3]Gemüse!EU35</f>
        <v>70.671300000000002</v>
      </c>
      <c r="ET51" s="573">
        <f>[3]Gemüse!$DO35</f>
        <v>182.64270000000002</v>
      </c>
      <c r="EU51" s="573">
        <f>[3]Gemüse!EJ35</f>
        <v>1848.2325000000001</v>
      </c>
      <c r="EV51" s="573"/>
      <c r="EW51" s="575">
        <f>[3]Gemüse!$DQ35</f>
        <v>33.123899999999999</v>
      </c>
      <c r="EX51" s="575">
        <f>[3]Gemüse!EL35</f>
        <v>249.8116</v>
      </c>
      <c r="EY51" s="261"/>
    </row>
    <row r="52" spans="1:155" x14ac:dyDescent="0.2">
      <c r="A52" s="250"/>
      <c r="B52" s="218">
        <f>[3]Gemüse!A36</f>
        <v>44440</v>
      </c>
      <c r="C52" s="569">
        <f>[3]Gemüse!$B36</f>
        <v>8.4064999999999994</v>
      </c>
      <c r="D52" s="569">
        <f>[3]Gemüse!$BD36</f>
        <v>4.2291939999999997</v>
      </c>
      <c r="E52" s="448">
        <f>[3]Gemüse!$C36</f>
        <v>6.1637250000000003</v>
      </c>
      <c r="F52" s="448">
        <f>[3]Gemüse!$BE36</f>
        <v>3.480229</v>
      </c>
      <c r="G52" s="569">
        <f>[3]Gemüse!$D36</f>
        <v>2.322454</v>
      </c>
      <c r="H52" s="569">
        <f>[3]Gemüse!$BF36</f>
        <v>1.5325690000000001</v>
      </c>
      <c r="I52" s="448">
        <f>[3]Gemüse!$E36</f>
        <v>8.3455929999999992</v>
      </c>
      <c r="J52" s="448">
        <f>[3]Gemüse!$BG36</f>
        <v>3.3713310000000001</v>
      </c>
      <c r="K52" s="569">
        <f>[3]Gemüse!$F36</f>
        <v>0</v>
      </c>
      <c r="L52" s="569">
        <f>[3]Gemüse!$BH36</f>
        <v>9.4963619999999995</v>
      </c>
      <c r="M52" s="448">
        <f>[3]Gemüse!$G36</f>
        <v>0</v>
      </c>
      <c r="N52" s="448">
        <f>[3]Gemüse!$BI36</f>
        <v>0</v>
      </c>
      <c r="O52" s="569">
        <f>[3]Gemüse!$H36</f>
        <v>0</v>
      </c>
      <c r="P52" s="569">
        <f>[3]Gemüse!$BJ36</f>
        <v>0</v>
      </c>
      <c r="Q52" s="448">
        <f>[3]Gemüse!$J36</f>
        <v>5.848249</v>
      </c>
      <c r="R52" s="448">
        <f>[3]Gemüse!$BL36</f>
        <v>4.1101609999999997</v>
      </c>
      <c r="S52" s="448"/>
      <c r="T52" s="569">
        <f>[3]Gemüse!$K36</f>
        <v>9.8108090000000008</v>
      </c>
      <c r="U52" s="569">
        <f>[3]Gemüse!$BM36</f>
        <v>3.5770240000000002</v>
      </c>
      <c r="V52" s="448">
        <f>[3]Gemüse!$L36</f>
        <v>0</v>
      </c>
      <c r="W52" s="448">
        <f>[3]Gemüse!$BN36</f>
        <v>6.1980680000000001</v>
      </c>
      <c r="X52" s="569">
        <f>[3]Gemüse!$M36</f>
        <v>2.8795459999999999</v>
      </c>
      <c r="Y52" s="569">
        <f>[3]Gemüse!$BO36</f>
        <v>2.214159</v>
      </c>
      <c r="Z52" s="448">
        <f>[3]Gemüse!$N36</f>
        <v>2.6895169999999999</v>
      </c>
      <c r="AA52" s="448">
        <f>[3]Gemüse!$BP36</f>
        <v>1.820416</v>
      </c>
      <c r="AB52" s="569">
        <f>[3]Gemüse!$R36</f>
        <v>2.7413280000000002</v>
      </c>
      <c r="AC52" s="569">
        <f>[3]Gemüse!$BT36</f>
        <v>1.8538479999999999</v>
      </c>
      <c r="AD52" s="448">
        <f>[3]Gemüse!$U36</f>
        <v>46.516362000000001</v>
      </c>
      <c r="AE52" s="448">
        <f>[3]Gemüse!$BW36</f>
        <v>26.921686999999999</v>
      </c>
      <c r="AF52" s="569">
        <f>[3]Gemüse!$V36</f>
        <v>23.389475000000001</v>
      </c>
      <c r="AG52" s="569">
        <f>[3]Gemüse!$BX36</f>
        <v>8.4514890000000005</v>
      </c>
      <c r="AH52" s="448">
        <f>[3]Gemüse!$AX36</f>
        <v>26.957957</v>
      </c>
      <c r="AI52" s="448">
        <f>[3]Gemüse!$CZ36</f>
        <v>9.7645339999999994</v>
      </c>
      <c r="AJ52" s="569">
        <f>[3]Gemüse!$W36</f>
        <v>4.8183740000000004</v>
      </c>
      <c r="AK52" s="569">
        <f>[3]Gemüse!$BY36</f>
        <v>5.199014</v>
      </c>
      <c r="AL52" s="448"/>
      <c r="AM52" s="448">
        <f>[3]Gemüse!$X36</f>
        <v>8.4678059999999995</v>
      </c>
      <c r="AN52" s="448">
        <f>[3]Gemüse!$BZ36</f>
        <v>4.8886060000000002</v>
      </c>
      <c r="AO52" s="569">
        <f>[3]Gemüse!$Y36</f>
        <v>8.7418610000000001</v>
      </c>
      <c r="AP52" s="569">
        <f>[3]Gemüse!$CA36</f>
        <v>5.4850580000000004</v>
      </c>
      <c r="AQ52" s="448">
        <f>[3]Gemüse!$Z36</f>
        <v>6.6859760000000001</v>
      </c>
      <c r="AR52" s="448">
        <f>[3]Gemüse!$CB36</f>
        <v>3.718324</v>
      </c>
      <c r="AS52" s="569">
        <f>[3]Gemüse!$AF36</f>
        <v>3.1057079999999999</v>
      </c>
      <c r="AT52" s="569">
        <f>[3]Gemüse!$CH36</f>
        <v>1.865326</v>
      </c>
      <c r="AU52" s="448">
        <f>[3]Gemüse!$AB36</f>
        <v>5.1016659999999998</v>
      </c>
      <c r="AV52" s="448">
        <f>[3]Gemüse!$CD36</f>
        <v>1.9641789999999999</v>
      </c>
      <c r="AW52" s="569">
        <f>[3]Gemüse!$AC36</f>
        <v>5.2537520000000004</v>
      </c>
      <c r="AX52" s="569">
        <f>[3]Gemüse!$CE36</f>
        <v>1.9673389999999999</v>
      </c>
      <c r="AY52" s="448">
        <f>[3]Gemüse!$AD36</f>
        <v>5.6659790000000001</v>
      </c>
      <c r="AZ52" s="448">
        <f>[3]Gemüse!$CF36</f>
        <v>3.2946759999999999</v>
      </c>
      <c r="BA52" s="448"/>
      <c r="BB52" s="569">
        <f>[3]Gemüse!$AE36</f>
        <v>3.5629590000000002</v>
      </c>
      <c r="BC52" s="569">
        <f>[3]Gemüse!$CG36</f>
        <v>2.0316369999999999</v>
      </c>
      <c r="BD52" s="448">
        <f>[3]Gemüse!$AG36</f>
        <v>6.1294570000000004</v>
      </c>
      <c r="BE52" s="448">
        <f>[3]Gemüse!$CI36</f>
        <v>3.4586920000000001</v>
      </c>
      <c r="BF52" s="569">
        <f>[3]Gemüse!$AH36</f>
        <v>2.9684110000000001</v>
      </c>
      <c r="BG52" s="569">
        <f>[3]Gemüse!$CJ36</f>
        <v>1.3231219999999999</v>
      </c>
      <c r="BH52" s="448">
        <f>[3]Gemüse!$AI36</f>
        <v>0</v>
      </c>
      <c r="BI52" s="448">
        <f>[3]Gemüse!$CK36</f>
        <v>0</v>
      </c>
      <c r="BJ52" s="448"/>
      <c r="BK52" s="569">
        <f>[3]Gemüse!$AK36</f>
        <v>0</v>
      </c>
      <c r="BL52" s="569">
        <f>[3]Gemüse!$CM36</f>
        <v>1.838292</v>
      </c>
      <c r="BM52" s="448">
        <f>[3]Gemüse!$AL36</f>
        <v>0</v>
      </c>
      <c r="BN52" s="448">
        <f>[3]Gemüse!$CN36</f>
        <v>0</v>
      </c>
      <c r="BO52" s="569">
        <f>[3]Gemüse!$AM36</f>
        <v>6.988416</v>
      </c>
      <c r="BP52" s="569">
        <f>[3]Gemüse!$CO36</f>
        <v>5.5641679999999996</v>
      </c>
      <c r="BQ52" s="448">
        <f>[3]Gemüse!$AH36</f>
        <v>2.9684110000000001</v>
      </c>
      <c r="BR52" s="448">
        <f>[3]Gemüse!$CJ36</f>
        <v>1.3231219999999999</v>
      </c>
      <c r="BS52" s="569">
        <f>[3]Gemüse!$AN36</f>
        <v>5.0534270000000001</v>
      </c>
      <c r="BT52" s="569">
        <f>[3]Gemüse!$CP36</f>
        <v>2.1648879999999999</v>
      </c>
      <c r="BU52" s="448"/>
      <c r="BV52" s="448">
        <f>[3]Gemüse!$AO36</f>
        <v>7.4968820000000003</v>
      </c>
      <c r="BW52" s="448">
        <f>[3]Gemüse!$CQ36</f>
        <v>4.0340579999999999</v>
      </c>
      <c r="BX52" s="569">
        <f>[3]Gemüse!$AW36</f>
        <v>9.309215</v>
      </c>
      <c r="BY52" s="569">
        <f>[3]Gemüse!$CY36</f>
        <v>7.846349</v>
      </c>
      <c r="BZ52" s="448">
        <f>[3]Gemüse!$AP36</f>
        <v>0</v>
      </c>
      <c r="CA52" s="448">
        <f>[3]Gemüse!$CR36</f>
        <v>0</v>
      </c>
      <c r="CB52" s="569">
        <f>[3]Gemüse!$AQ36</f>
        <v>7.8038530000000002</v>
      </c>
      <c r="CC52" s="569">
        <f>[3]Gemüse!$CS36</f>
        <v>4.7170839999999998</v>
      </c>
      <c r="CD52" s="448">
        <f>[3]Gemüse!$AS36</f>
        <v>0</v>
      </c>
      <c r="CE52" s="448">
        <f>[3]Gemüse!$CU36</f>
        <v>0</v>
      </c>
      <c r="CF52" s="569">
        <f>[3]Gemüse!$AT36</f>
        <v>0</v>
      </c>
      <c r="CG52" s="569">
        <f>[3]Gemüse!$CV36</f>
        <v>0</v>
      </c>
      <c r="CH52" s="448">
        <f>[3]Gemüse!$AU36</f>
        <v>0</v>
      </c>
      <c r="CI52" s="448">
        <f>[3]Gemüse!$CW36</f>
        <v>0</v>
      </c>
      <c r="CJ52" s="448"/>
      <c r="CK52" s="569">
        <f>[3]Gemüse!$AV36</f>
        <v>11.225864</v>
      </c>
      <c r="CL52" s="569">
        <f>[3]Gemüse!$CX36</f>
        <v>7.8973630000000004</v>
      </c>
      <c r="CM52" s="448"/>
      <c r="CN52" s="448">
        <f>[3]Gemüse!$AY36</f>
        <v>14.498455</v>
      </c>
      <c r="CO52" s="448">
        <f>[3]Gemüse!$DA36</f>
        <v>8.8273469999999996</v>
      </c>
      <c r="CP52" s="448"/>
      <c r="CQ52" s="569">
        <f>[3]Gemüse!$AZ36</f>
        <v>15.289572</v>
      </c>
      <c r="CR52" s="569">
        <f>[3]Gemüse!$DB36</f>
        <v>10.225552</v>
      </c>
      <c r="CS52" s="448">
        <f>[3]Gemüse!$BB36</f>
        <v>14.795738</v>
      </c>
      <c r="CT52" s="448">
        <f>[3]Gemüse!$DD36</f>
        <v>8.9339949999999995</v>
      </c>
      <c r="CU52" s="569">
        <f>[3]Gemüse!$BC36</f>
        <v>7.1196349999999997</v>
      </c>
      <c r="CV52" s="569">
        <f>[3]Gemüse!$DE36</f>
        <v>5.744408</v>
      </c>
      <c r="CW52" s="448">
        <f>[3]Gemüse!$AJ36</f>
        <v>4.9085229999999997</v>
      </c>
      <c r="CX52" s="448">
        <f>[3]Gemüse!$CL36</f>
        <v>3.2197719999999999</v>
      </c>
      <c r="CY52" s="451"/>
      <c r="CZ52" s="450" t="str">
        <f>[3]Gemüse!$DI36</f>
        <v>5 W 35-39/21</v>
      </c>
      <c r="DA52" s="573">
        <f>[3]Gemüse!EC36</f>
        <v>4997.3741</v>
      </c>
      <c r="DB52" s="573">
        <f>[3]Gemüse!EX36</f>
        <v>26303.2379</v>
      </c>
      <c r="DC52" s="573"/>
      <c r="DD52" s="575">
        <f>[3]Gemüse!DY36</f>
        <v>410.48050000000001</v>
      </c>
      <c r="DE52" s="575">
        <f>[3]Gemüse!ET36</f>
        <v>1565.4638</v>
      </c>
      <c r="DF52" s="573">
        <f>[3]Gemüse!DL36</f>
        <v>402.0179</v>
      </c>
      <c r="DG52" s="573">
        <f>[3]Gemüse!EG36</f>
        <v>1783.4032</v>
      </c>
      <c r="DH52" s="575">
        <f>[3]Gemüse!DN36</f>
        <v>166.9727</v>
      </c>
      <c r="DI52" s="575">
        <f>[3]Gemüse!EI36</f>
        <v>1735.7016000000001</v>
      </c>
      <c r="DJ52" s="573">
        <f>[3]Gemüse!EY36</f>
        <v>260.1748</v>
      </c>
      <c r="DK52" s="573">
        <f>[3]Gemüse!EZ36</f>
        <v>1113.0482</v>
      </c>
      <c r="DL52" s="575">
        <f>[3]Gemüse!FA36</f>
        <v>182.2988</v>
      </c>
      <c r="DM52" s="575">
        <f>[3]Gemüse!FB36</f>
        <v>1446.5418999999999</v>
      </c>
      <c r="DN52" s="573"/>
      <c r="DO52" s="573">
        <f>[3]Gemüse!DR36</f>
        <v>54.286300000000004</v>
      </c>
      <c r="DP52" s="573">
        <f>[3]Gemüse!EM36</f>
        <v>382.91270000000003</v>
      </c>
      <c r="DQ52" s="575">
        <f>[3]Gemüse!DK36</f>
        <v>121.27200000000001</v>
      </c>
      <c r="DR52" s="575">
        <f>[3]Gemüse!EF36</f>
        <v>811.31510000000003</v>
      </c>
      <c r="DS52" s="573">
        <f>[3]Gemüse!DV36</f>
        <v>153.80789999999999</v>
      </c>
      <c r="DT52" s="573">
        <f>[3]Gemüse!EQ36</f>
        <v>709.7713</v>
      </c>
      <c r="DU52" s="575">
        <f>[3]Gemüse!DX36</f>
        <v>13.8811</v>
      </c>
      <c r="DV52" s="575">
        <f>[3]Gemüse!ES36</f>
        <v>101.1014</v>
      </c>
      <c r="DW52" s="573"/>
      <c r="DX52" s="573">
        <f>[3]Gemüse!DJ36</f>
        <v>45.5702</v>
      </c>
      <c r="DY52" s="573">
        <f>[3]Gemüse!EE36</f>
        <v>599.45119999999997</v>
      </c>
      <c r="DZ52" s="575">
        <f>[3]Gemüse!DP36</f>
        <v>60.066099999999999</v>
      </c>
      <c r="EA52" s="575">
        <f>[3]Gemüse!EK36</f>
        <v>608.80439999999999</v>
      </c>
      <c r="EB52" s="573">
        <f>[3]Gemüse!$DU36</f>
        <v>22.829000000000001</v>
      </c>
      <c r="EC52" s="573">
        <f>[3]Gemüse!EP36</f>
        <v>235.06</v>
      </c>
      <c r="ED52" s="575">
        <f>[3]Gemüse!DW36</f>
        <v>19.368299999999998</v>
      </c>
      <c r="EE52" s="575">
        <f>[3]Gemüse!ER36</f>
        <v>258.52460000000002</v>
      </c>
      <c r="EF52" s="573"/>
      <c r="EG52" s="573">
        <f>[3]Gemüse!$DM36</f>
        <v>865.73659999999995</v>
      </c>
      <c r="EH52" s="573">
        <f>[3]Gemüse!EH36</f>
        <v>2781.3407999999999</v>
      </c>
      <c r="EI52" s="575">
        <f>[3]Gemüse!EB36</f>
        <v>24.318999999999999</v>
      </c>
      <c r="EJ52" s="575">
        <f>[3]Gemüse!EW36</f>
        <v>139.23400000000001</v>
      </c>
      <c r="EK52" s="573">
        <f>[3]Gemüse!EA36</f>
        <v>144.66920000000002</v>
      </c>
      <c r="EL52" s="573">
        <f>[3]Gemüse!EV36</f>
        <v>206.9906</v>
      </c>
      <c r="EM52" s="573"/>
      <c r="EN52" s="575">
        <f>[3]Gemüse!DS36</f>
        <v>56.329099999999997</v>
      </c>
      <c r="EO52" s="575">
        <f>[3]Gemüse!EN36</f>
        <v>462.96509999999995</v>
      </c>
      <c r="EP52" s="573">
        <f>[3]Gemüse!DT36</f>
        <v>66.067499999999995</v>
      </c>
      <c r="EQ52" s="573">
        <f>[3]Gemüse!EO36</f>
        <v>453.6515</v>
      </c>
      <c r="ER52" s="575">
        <f>[3]Gemüse!$DZ36</f>
        <v>17.5014</v>
      </c>
      <c r="ES52" s="575">
        <f>[3]Gemüse!EU36</f>
        <v>108.38500000000001</v>
      </c>
      <c r="ET52" s="573">
        <f>[3]Gemüse!$DO36</f>
        <v>263.81579999999997</v>
      </c>
      <c r="EU52" s="573">
        <f>[3]Gemüse!EJ36</f>
        <v>2260.66</v>
      </c>
      <c r="EV52" s="573"/>
      <c r="EW52" s="575">
        <f>[3]Gemüse!$DQ36</f>
        <v>37.9163</v>
      </c>
      <c r="EX52" s="575">
        <f>[3]Gemüse!EL36</f>
        <v>297.10149999999999</v>
      </c>
      <c r="EY52" s="261"/>
    </row>
    <row r="53" spans="1:155" x14ac:dyDescent="0.2">
      <c r="A53" s="250"/>
      <c r="B53" s="218">
        <f>[3]Gemüse!A37</f>
        <v>44409</v>
      </c>
      <c r="C53" s="569">
        <f>[3]Gemüse!$B37</f>
        <v>8.6520109999999999</v>
      </c>
      <c r="D53" s="569">
        <f>[3]Gemüse!$BD37</f>
        <v>3.8521230000000002</v>
      </c>
      <c r="E53" s="448">
        <f>[3]Gemüse!$C37</f>
        <v>6.1317529999999998</v>
      </c>
      <c r="F53" s="448">
        <f>[3]Gemüse!$BE37</f>
        <v>3.6264400000000001</v>
      </c>
      <c r="G53" s="569">
        <f>[3]Gemüse!$D37</f>
        <v>2.2992279999999998</v>
      </c>
      <c r="H53" s="569">
        <f>[3]Gemüse!$BF37</f>
        <v>1.428572</v>
      </c>
      <c r="I53" s="448">
        <f>[3]Gemüse!$E37</f>
        <v>8.4722340000000003</v>
      </c>
      <c r="J53" s="448">
        <f>[3]Gemüse!$BG37</f>
        <v>3.676472</v>
      </c>
      <c r="K53" s="569">
        <f>[3]Gemüse!$F37</f>
        <v>0</v>
      </c>
      <c r="L53" s="569">
        <f>[3]Gemüse!$BH37</f>
        <v>9.0948010000000004</v>
      </c>
      <c r="M53" s="448">
        <f>[3]Gemüse!$G37</f>
        <v>0</v>
      </c>
      <c r="N53" s="448">
        <f>[3]Gemüse!$BI37</f>
        <v>0</v>
      </c>
      <c r="O53" s="569">
        <f>[3]Gemüse!$H37</f>
        <v>0</v>
      </c>
      <c r="P53" s="569">
        <f>[3]Gemüse!$BJ37</f>
        <v>0</v>
      </c>
      <c r="Q53" s="448">
        <f>[3]Gemüse!$J37</f>
        <v>6.3759319999999997</v>
      </c>
      <c r="R53" s="448">
        <f>[3]Gemüse!$BL37</f>
        <v>4.0844670000000001</v>
      </c>
      <c r="S53" s="448"/>
      <c r="T53" s="569">
        <f>[3]Gemüse!$K37</f>
        <v>9.6534469999999999</v>
      </c>
      <c r="U53" s="569">
        <f>[3]Gemüse!$BM37</f>
        <v>3.5832489999999999</v>
      </c>
      <c r="V53" s="448">
        <f>[3]Gemüse!$L37</f>
        <v>0</v>
      </c>
      <c r="W53" s="448">
        <f>[3]Gemüse!$BN37</f>
        <v>6.8115379999999996</v>
      </c>
      <c r="X53" s="569">
        <f>[3]Gemüse!$M37</f>
        <v>3.068981</v>
      </c>
      <c r="Y53" s="569">
        <f>[3]Gemüse!$BO37</f>
        <v>2.3844810000000001</v>
      </c>
      <c r="Z53" s="448">
        <f>[3]Gemüse!$N37</f>
        <v>2.7745259999999998</v>
      </c>
      <c r="AA53" s="448">
        <f>[3]Gemüse!$BP37</f>
        <v>1.950318</v>
      </c>
      <c r="AB53" s="569">
        <f>[3]Gemüse!$R37</f>
        <v>3.1147089999999999</v>
      </c>
      <c r="AC53" s="569">
        <f>[3]Gemüse!$BT37</f>
        <v>2.1253880000000001</v>
      </c>
      <c r="AD53" s="448">
        <f>[3]Gemüse!$U37</f>
        <v>0</v>
      </c>
      <c r="AE53" s="448">
        <f>[3]Gemüse!$BW37</f>
        <v>30.485785</v>
      </c>
      <c r="AF53" s="569">
        <f>[3]Gemüse!$V37</f>
        <v>22.307466000000002</v>
      </c>
      <c r="AG53" s="569">
        <f>[3]Gemüse!$BX37</f>
        <v>8.2592529999999993</v>
      </c>
      <c r="AH53" s="448">
        <f>[3]Gemüse!$AX37</f>
        <v>28.830072000000001</v>
      </c>
      <c r="AI53" s="448">
        <f>[3]Gemüse!$CZ37</f>
        <v>9.8349080000000004</v>
      </c>
      <c r="AJ53" s="569">
        <f>[3]Gemüse!$W37</f>
        <v>5.0998279999999996</v>
      </c>
      <c r="AK53" s="569">
        <f>[3]Gemüse!$BY37</f>
        <v>5.2078490000000004</v>
      </c>
      <c r="AL53" s="448"/>
      <c r="AM53" s="448">
        <f>[3]Gemüse!$X37</f>
        <v>8.5474359999999994</v>
      </c>
      <c r="AN53" s="448">
        <f>[3]Gemüse!$BZ37</f>
        <v>5.3851969999999998</v>
      </c>
      <c r="AO53" s="569">
        <f>[3]Gemüse!$Y37</f>
        <v>8.6004880000000004</v>
      </c>
      <c r="AP53" s="569">
        <f>[3]Gemüse!$CA37</f>
        <v>5.7478049999999996</v>
      </c>
      <c r="AQ53" s="448">
        <f>[3]Gemüse!$Z37</f>
        <v>6.5661560000000003</v>
      </c>
      <c r="AR53" s="448">
        <f>[3]Gemüse!$CB37</f>
        <v>3.6424789999999998</v>
      </c>
      <c r="AS53" s="569">
        <f>[3]Gemüse!$AF37</f>
        <v>3.1326520000000002</v>
      </c>
      <c r="AT53" s="569">
        <f>[3]Gemüse!$CH37</f>
        <v>1.923441</v>
      </c>
      <c r="AU53" s="448">
        <f>[3]Gemüse!$AB37</f>
        <v>5.227233</v>
      </c>
      <c r="AV53" s="448">
        <f>[3]Gemüse!$CD37</f>
        <v>2.1999849999999999</v>
      </c>
      <c r="AW53" s="569">
        <f>[3]Gemüse!$AC37</f>
        <v>5.3409639999999996</v>
      </c>
      <c r="AX53" s="569">
        <f>[3]Gemüse!$CE37</f>
        <v>2.2134939999999999</v>
      </c>
      <c r="AY53" s="448">
        <f>[3]Gemüse!$AD37</f>
        <v>5.7725359999999997</v>
      </c>
      <c r="AZ53" s="448">
        <f>[3]Gemüse!$CF37</f>
        <v>3.4023539999999999</v>
      </c>
      <c r="BA53" s="448"/>
      <c r="BB53" s="569">
        <f>[3]Gemüse!$AE37</f>
        <v>3.7126779999999999</v>
      </c>
      <c r="BC53" s="569">
        <f>[3]Gemüse!$CG37</f>
        <v>2.0335290000000001</v>
      </c>
      <c r="BD53" s="448">
        <f>[3]Gemüse!$AG37</f>
        <v>6.7270050000000001</v>
      </c>
      <c r="BE53" s="448">
        <f>[3]Gemüse!$CI37</f>
        <v>3.4463550000000001</v>
      </c>
      <c r="BF53" s="569">
        <f>[3]Gemüse!$AH37</f>
        <v>2.9882070000000001</v>
      </c>
      <c r="BG53" s="569">
        <f>[3]Gemüse!$CJ37</f>
        <v>1.3274999999999999</v>
      </c>
      <c r="BH53" s="448">
        <f>[3]Gemüse!$AI37</f>
        <v>0</v>
      </c>
      <c r="BI53" s="448">
        <f>[3]Gemüse!$CK37</f>
        <v>0</v>
      </c>
      <c r="BJ53" s="448"/>
      <c r="BK53" s="569">
        <f>[3]Gemüse!$AK37</f>
        <v>4.0761260000000004</v>
      </c>
      <c r="BL53" s="569">
        <f>[3]Gemüse!$CM37</f>
        <v>1.84371</v>
      </c>
      <c r="BM53" s="448">
        <f>[3]Gemüse!$AL37</f>
        <v>0</v>
      </c>
      <c r="BN53" s="448">
        <f>[3]Gemüse!$CN37</f>
        <v>0</v>
      </c>
      <c r="BO53" s="569">
        <f>[3]Gemüse!$AM37</f>
        <v>7.5387890000000004</v>
      </c>
      <c r="BP53" s="569">
        <f>[3]Gemüse!$CO37</f>
        <v>6.3002079999999996</v>
      </c>
      <c r="BQ53" s="448">
        <f>[3]Gemüse!$AH37</f>
        <v>2.9882070000000001</v>
      </c>
      <c r="BR53" s="448">
        <f>[3]Gemüse!$CJ37</f>
        <v>1.3274999999999999</v>
      </c>
      <c r="BS53" s="569">
        <f>[3]Gemüse!$AN37</f>
        <v>4.9945690000000003</v>
      </c>
      <c r="BT53" s="569">
        <f>[3]Gemüse!$CP37</f>
        <v>2.2014740000000002</v>
      </c>
      <c r="BU53" s="448"/>
      <c r="BV53" s="448">
        <f>[3]Gemüse!$AO37</f>
        <v>7.3302550000000002</v>
      </c>
      <c r="BW53" s="448">
        <f>[3]Gemüse!$CQ37</f>
        <v>4.5809949999999997</v>
      </c>
      <c r="BX53" s="569">
        <f>[3]Gemüse!$AW37</f>
        <v>0</v>
      </c>
      <c r="BY53" s="569">
        <f>[3]Gemüse!$CY37</f>
        <v>8.0389619999999997</v>
      </c>
      <c r="BZ53" s="448">
        <f>[3]Gemüse!$AP37</f>
        <v>0</v>
      </c>
      <c r="CA53" s="448">
        <f>[3]Gemüse!$CR37</f>
        <v>0</v>
      </c>
      <c r="CB53" s="569">
        <f>[3]Gemüse!$AQ37</f>
        <v>8.4196709999999992</v>
      </c>
      <c r="CC53" s="569">
        <f>[3]Gemüse!$CS37</f>
        <v>4.8794420000000001</v>
      </c>
      <c r="CD53" s="448">
        <f>[3]Gemüse!$AS37</f>
        <v>0</v>
      </c>
      <c r="CE53" s="448">
        <f>[3]Gemüse!$CU37</f>
        <v>0</v>
      </c>
      <c r="CF53" s="569">
        <f>[3]Gemüse!$AT37</f>
        <v>0</v>
      </c>
      <c r="CG53" s="569">
        <f>[3]Gemüse!$CV37</f>
        <v>0</v>
      </c>
      <c r="CH53" s="448">
        <f>[3]Gemüse!$AU37</f>
        <v>0</v>
      </c>
      <c r="CI53" s="448">
        <f>[3]Gemüse!$CW37</f>
        <v>0</v>
      </c>
      <c r="CJ53" s="448"/>
      <c r="CK53" s="569">
        <f>[3]Gemüse!$AV37</f>
        <v>11.392334999999999</v>
      </c>
      <c r="CL53" s="569">
        <f>[3]Gemüse!$CX37</f>
        <v>8.212313</v>
      </c>
      <c r="CM53" s="448"/>
      <c r="CN53" s="448">
        <f>[3]Gemüse!$AY37</f>
        <v>16.435573000000002</v>
      </c>
      <c r="CO53" s="448">
        <f>[3]Gemüse!$DA37</f>
        <v>9.4917090000000002</v>
      </c>
      <c r="CP53" s="448"/>
      <c r="CQ53" s="569">
        <f>[3]Gemüse!$AZ37</f>
        <v>15.289548999999999</v>
      </c>
      <c r="CR53" s="569">
        <f>[3]Gemüse!$DB37</f>
        <v>10.231215000000001</v>
      </c>
      <c r="CS53" s="448">
        <f>[3]Gemüse!$BB37</f>
        <v>15.017314000000001</v>
      </c>
      <c r="CT53" s="448">
        <f>[3]Gemüse!$DD37</f>
        <v>8.8962190000000003</v>
      </c>
      <c r="CU53" s="569">
        <f>[3]Gemüse!$BC37</f>
        <v>7.0796580000000002</v>
      </c>
      <c r="CV53" s="569">
        <f>[3]Gemüse!$DE37</f>
        <v>5.7229039999999998</v>
      </c>
      <c r="CW53" s="448">
        <f>[3]Gemüse!$AJ37</f>
        <v>4.908531</v>
      </c>
      <c r="CX53" s="448">
        <f>[3]Gemüse!$CL37</f>
        <v>3.1867740000000002</v>
      </c>
      <c r="CY53" s="451"/>
      <c r="CZ53" s="450" t="str">
        <f>[3]Gemüse!$DI37</f>
        <v>4 W 31-34/21</v>
      </c>
      <c r="DA53" s="573">
        <f>[3]Gemüse!EC37</f>
        <v>3932.5987</v>
      </c>
      <c r="DB53" s="573">
        <f>[3]Gemüse!EX37</f>
        <v>21048.6783</v>
      </c>
      <c r="DC53" s="573"/>
      <c r="DD53" s="575">
        <f>[3]Gemüse!DY37</f>
        <v>354.2706</v>
      </c>
      <c r="DE53" s="575">
        <f>[3]Gemüse!ET37</f>
        <v>1357.8833</v>
      </c>
      <c r="DF53" s="573">
        <f>[3]Gemüse!DL37</f>
        <v>383.88929999999999</v>
      </c>
      <c r="DG53" s="573">
        <f>[3]Gemüse!EG37</f>
        <v>1695.9378999999999</v>
      </c>
      <c r="DH53" s="575">
        <f>[3]Gemüse!DN37</f>
        <v>196.59460000000001</v>
      </c>
      <c r="DI53" s="575">
        <f>[3]Gemüse!EI37</f>
        <v>1435.4766999999999</v>
      </c>
      <c r="DJ53" s="573">
        <f>[3]Gemüse!EY37</f>
        <v>226.45529999999999</v>
      </c>
      <c r="DK53" s="573">
        <f>[3]Gemüse!EZ37</f>
        <v>951.49530000000004</v>
      </c>
      <c r="DL53" s="575">
        <f>[3]Gemüse!FA37</f>
        <v>207.72289999999998</v>
      </c>
      <c r="DM53" s="575">
        <f>[3]Gemüse!FB37</f>
        <v>1250.4458999999999</v>
      </c>
      <c r="DN53" s="573"/>
      <c r="DO53" s="573">
        <f>[3]Gemüse!DR37</f>
        <v>30.616099999999999</v>
      </c>
      <c r="DP53" s="573">
        <f>[3]Gemüse!EM37</f>
        <v>299.6551</v>
      </c>
      <c r="DQ53" s="575">
        <f>[3]Gemüse!DK37</f>
        <v>53.996099999999998</v>
      </c>
      <c r="DR53" s="575">
        <f>[3]Gemüse!EF37</f>
        <v>692.54849999999999</v>
      </c>
      <c r="DS53" s="573">
        <f>[3]Gemüse!DV37</f>
        <v>137.5377</v>
      </c>
      <c r="DT53" s="573">
        <f>[3]Gemüse!EQ37</f>
        <v>572.16800000000001</v>
      </c>
      <c r="DU53" s="575">
        <f>[3]Gemüse!DX37</f>
        <v>6.5513999999999992</v>
      </c>
      <c r="DV53" s="575">
        <f>[3]Gemüse!ES37</f>
        <v>47.805999999999997</v>
      </c>
      <c r="DW53" s="573"/>
      <c r="DX53" s="573">
        <f>[3]Gemüse!DJ37</f>
        <v>54.964500000000001</v>
      </c>
      <c r="DY53" s="573">
        <f>[3]Gemüse!EE37</f>
        <v>401.06729999999999</v>
      </c>
      <c r="DZ53" s="575">
        <f>[3]Gemüse!DP37</f>
        <v>30.369599999999998</v>
      </c>
      <c r="EA53" s="575">
        <f>[3]Gemüse!EK37</f>
        <v>398.19309999999996</v>
      </c>
      <c r="EB53" s="573">
        <f>[3]Gemüse!$DU37</f>
        <v>12.436999999999999</v>
      </c>
      <c r="EC53" s="573">
        <f>[3]Gemüse!EP37</f>
        <v>135.29</v>
      </c>
      <c r="ED53" s="575">
        <f>[3]Gemüse!DW37</f>
        <v>13.209700000000002</v>
      </c>
      <c r="EE53" s="575">
        <f>[3]Gemüse!ER37</f>
        <v>185.9725</v>
      </c>
      <c r="EF53" s="573"/>
      <c r="EG53" s="573">
        <f>[3]Gemüse!$DM37</f>
        <v>634.32040000000006</v>
      </c>
      <c r="EH53" s="573">
        <f>[3]Gemüse!EH37</f>
        <v>2276.9630000000002</v>
      </c>
      <c r="EI53" s="575">
        <f>[3]Gemüse!EB37</f>
        <v>13.843</v>
      </c>
      <c r="EJ53" s="575">
        <f>[3]Gemüse!EW37</f>
        <v>95.756</v>
      </c>
      <c r="EK53" s="573">
        <f>[3]Gemüse!EA37</f>
        <v>100.9148</v>
      </c>
      <c r="EL53" s="573">
        <f>[3]Gemüse!EV37</f>
        <v>146.57550000000001</v>
      </c>
      <c r="EM53" s="573"/>
      <c r="EN53" s="575">
        <f>[3]Gemüse!DS37</f>
        <v>26.558900000000001</v>
      </c>
      <c r="EO53" s="575">
        <f>[3]Gemüse!EN37</f>
        <v>285.59540000000004</v>
      </c>
      <c r="EP53" s="573">
        <f>[3]Gemüse!DT37</f>
        <v>39.970399999999998</v>
      </c>
      <c r="EQ53" s="573">
        <f>[3]Gemüse!EO37</f>
        <v>265.31880000000001</v>
      </c>
      <c r="ER53" s="575">
        <f>[3]Gemüse!$DZ37</f>
        <v>15.151399999999999</v>
      </c>
      <c r="ES53" s="575">
        <f>[3]Gemüse!EU37</f>
        <v>103.46510000000001</v>
      </c>
      <c r="ET53" s="573">
        <f>[3]Gemüse!$DO37</f>
        <v>224.75190000000001</v>
      </c>
      <c r="EU53" s="573">
        <f>[3]Gemüse!EJ37</f>
        <v>1800.0954999999999</v>
      </c>
      <c r="EV53" s="573"/>
      <c r="EW53" s="575">
        <f>[3]Gemüse!$DQ37</f>
        <v>24.328499999999998</v>
      </c>
      <c r="EX53" s="575">
        <f>[3]Gemüse!EL37</f>
        <v>247.40289999999999</v>
      </c>
      <c r="EY53" s="261"/>
    </row>
    <row r="54" spans="1:155" x14ac:dyDescent="0.2">
      <c r="A54" s="250"/>
      <c r="B54" s="218">
        <f>[3]Gemüse!A38</f>
        <v>44378</v>
      </c>
      <c r="C54" s="569">
        <f>[3]Gemüse!$B38</f>
        <v>8.6681290000000004</v>
      </c>
      <c r="D54" s="569">
        <f>[3]Gemüse!$BD38</f>
        <v>4.3143729999999998</v>
      </c>
      <c r="E54" s="448">
        <f>[3]Gemüse!$C38</f>
        <v>6.1679040000000001</v>
      </c>
      <c r="F54" s="448">
        <f>[3]Gemüse!$BE38</f>
        <v>3.8047580000000001</v>
      </c>
      <c r="G54" s="569">
        <f>[3]Gemüse!$D38</f>
        <v>2.5146269999999999</v>
      </c>
      <c r="H54" s="569">
        <f>[3]Gemüse!$BF38</f>
        <v>1.589845</v>
      </c>
      <c r="I54" s="448">
        <f>[3]Gemüse!$E38</f>
        <v>8.6284379999999992</v>
      </c>
      <c r="J54" s="448">
        <f>[3]Gemüse!$BG38</f>
        <v>3.3388840000000002</v>
      </c>
      <c r="K54" s="569">
        <f>[3]Gemüse!$F38</f>
        <v>0</v>
      </c>
      <c r="L54" s="569">
        <f>[3]Gemüse!$BH38</f>
        <v>9.3376439999999992</v>
      </c>
      <c r="M54" s="448">
        <f>[3]Gemüse!$G38</f>
        <v>0</v>
      </c>
      <c r="N54" s="448">
        <f>[3]Gemüse!$BI38</f>
        <v>0</v>
      </c>
      <c r="O54" s="569">
        <f>[3]Gemüse!$H38</f>
        <v>0</v>
      </c>
      <c r="P54" s="569">
        <f>[3]Gemüse!$BJ38</f>
        <v>0</v>
      </c>
      <c r="Q54" s="448">
        <f>[3]Gemüse!$J38</f>
        <v>6.932531</v>
      </c>
      <c r="R54" s="448">
        <f>[3]Gemüse!$BL38</f>
        <v>3.9161250000000001</v>
      </c>
      <c r="S54" s="448"/>
      <c r="T54" s="569">
        <f>[3]Gemüse!$K38</f>
        <v>9.7000860000000007</v>
      </c>
      <c r="U54" s="569">
        <f>[3]Gemüse!$BM38</f>
        <v>3.5805020000000001</v>
      </c>
      <c r="V54" s="448">
        <f>[3]Gemüse!$L38</f>
        <v>0</v>
      </c>
      <c r="W54" s="448">
        <f>[3]Gemüse!$BN38</f>
        <v>6.5248670000000004</v>
      </c>
      <c r="X54" s="569">
        <f>[3]Gemüse!$M38</f>
        <v>2.8617530000000002</v>
      </c>
      <c r="Y54" s="569">
        <f>[3]Gemüse!$BO38</f>
        <v>1.980019</v>
      </c>
      <c r="Z54" s="448">
        <f>[3]Gemüse!$N38</f>
        <v>3.0205440000000001</v>
      </c>
      <c r="AA54" s="448">
        <f>[3]Gemüse!$BP38</f>
        <v>1.7543930000000001</v>
      </c>
      <c r="AB54" s="569">
        <f>[3]Gemüse!$R38</f>
        <v>2.9267989999999999</v>
      </c>
      <c r="AC54" s="569">
        <f>[3]Gemüse!$BT38</f>
        <v>1.8336250000000001</v>
      </c>
      <c r="AD54" s="448">
        <f>[3]Gemüse!$U38</f>
        <v>0</v>
      </c>
      <c r="AE54" s="448">
        <f>[3]Gemüse!$BW38</f>
        <v>29.94716</v>
      </c>
      <c r="AF54" s="569">
        <f>[3]Gemüse!$V38</f>
        <v>22.910202999999999</v>
      </c>
      <c r="AG54" s="569">
        <f>[3]Gemüse!$BX38</f>
        <v>8.9705809999999992</v>
      </c>
      <c r="AH54" s="448">
        <f>[3]Gemüse!$AX38</f>
        <v>24.705189000000001</v>
      </c>
      <c r="AI54" s="448">
        <f>[3]Gemüse!$CZ38</f>
        <v>8.1903170000000003</v>
      </c>
      <c r="AJ54" s="569">
        <f>[3]Gemüse!$W38</f>
        <v>4.9562759999999999</v>
      </c>
      <c r="AK54" s="569">
        <f>[3]Gemüse!$BY38</f>
        <v>4.9613899999999997</v>
      </c>
      <c r="AL54" s="448"/>
      <c r="AM54" s="448">
        <f>[3]Gemüse!$X38</f>
        <v>8.4471570000000007</v>
      </c>
      <c r="AN54" s="448">
        <f>[3]Gemüse!$BZ38</f>
        <v>5.0312939999999999</v>
      </c>
      <c r="AO54" s="569">
        <f>[3]Gemüse!$Y38</f>
        <v>8.8953509999999998</v>
      </c>
      <c r="AP54" s="569">
        <f>[3]Gemüse!$CA38</f>
        <v>5.3914439999999999</v>
      </c>
      <c r="AQ54" s="448">
        <f>[3]Gemüse!$Z38</f>
        <v>6.5150030000000001</v>
      </c>
      <c r="AR54" s="448">
        <f>[3]Gemüse!$CB38</f>
        <v>3.6158670000000002</v>
      </c>
      <c r="AS54" s="569">
        <f>[3]Gemüse!$AF38</f>
        <v>2.9524360000000001</v>
      </c>
      <c r="AT54" s="569">
        <f>[3]Gemüse!$CH38</f>
        <v>1.839261</v>
      </c>
      <c r="AU54" s="448">
        <f>[3]Gemüse!$AB38</f>
        <v>5.2307709999999998</v>
      </c>
      <c r="AV54" s="448">
        <f>[3]Gemüse!$CD38</f>
        <v>2.336605</v>
      </c>
      <c r="AW54" s="569">
        <f>[3]Gemüse!$AC38</f>
        <v>5.4664149999999996</v>
      </c>
      <c r="AX54" s="569">
        <f>[3]Gemüse!$CE38</f>
        <v>2.4610750000000001</v>
      </c>
      <c r="AY54" s="448">
        <f>[3]Gemüse!$AD38</f>
        <v>5.8503489999999996</v>
      </c>
      <c r="AZ54" s="448">
        <f>[3]Gemüse!$CF38</f>
        <v>3.1795870000000002</v>
      </c>
      <c r="BA54" s="448"/>
      <c r="BB54" s="569">
        <f>[3]Gemüse!$AE38</f>
        <v>4.2019880000000001</v>
      </c>
      <c r="BC54" s="569">
        <f>[3]Gemüse!$CG38</f>
        <v>2.1360839999999999</v>
      </c>
      <c r="BD54" s="448">
        <f>[3]Gemüse!$AG38</f>
        <v>6.6284349999999996</v>
      </c>
      <c r="BE54" s="448">
        <f>[3]Gemüse!$CI38</f>
        <v>2.4637280000000001</v>
      </c>
      <c r="BF54" s="569">
        <f>[3]Gemüse!$AH38</f>
        <v>2.979139</v>
      </c>
      <c r="BG54" s="569">
        <f>[3]Gemüse!$CJ38</f>
        <v>1.3431569999999999</v>
      </c>
      <c r="BH54" s="448">
        <f>[3]Gemüse!$AI38</f>
        <v>0</v>
      </c>
      <c r="BI54" s="448">
        <f>[3]Gemüse!$CK38</f>
        <v>0</v>
      </c>
      <c r="BJ54" s="448"/>
      <c r="BK54" s="569">
        <f>[3]Gemüse!$AK38</f>
        <v>3.9331450000000001</v>
      </c>
      <c r="BL54" s="569">
        <f>[3]Gemüse!$CM38</f>
        <v>1.8355319999999999</v>
      </c>
      <c r="BM54" s="448">
        <f>[3]Gemüse!$AL38</f>
        <v>0</v>
      </c>
      <c r="BN54" s="448">
        <f>[3]Gemüse!$CN38</f>
        <v>0</v>
      </c>
      <c r="BO54" s="569">
        <f>[3]Gemüse!$AM38</f>
        <v>7.758839</v>
      </c>
      <c r="BP54" s="569">
        <f>[3]Gemüse!$CO38</f>
        <v>6.496124</v>
      </c>
      <c r="BQ54" s="448">
        <f>[3]Gemüse!$AH38</f>
        <v>2.979139</v>
      </c>
      <c r="BR54" s="448">
        <f>[3]Gemüse!$CJ38</f>
        <v>1.3431569999999999</v>
      </c>
      <c r="BS54" s="569">
        <f>[3]Gemüse!$AN38</f>
        <v>5.1006910000000003</v>
      </c>
      <c r="BT54" s="569">
        <f>[3]Gemüse!$CP38</f>
        <v>2.1135199999999998</v>
      </c>
      <c r="BU54" s="448"/>
      <c r="BV54" s="448">
        <f>[3]Gemüse!$AO38</f>
        <v>7.4361800000000002</v>
      </c>
      <c r="BW54" s="448">
        <f>[3]Gemüse!$CQ38</f>
        <v>4.3279040000000002</v>
      </c>
      <c r="BX54" s="569">
        <f>[3]Gemüse!$AW38</f>
        <v>8.7736350000000005</v>
      </c>
      <c r="BY54" s="569">
        <f>[3]Gemüse!$CY38</f>
        <v>7.8668300000000002</v>
      </c>
      <c r="BZ54" s="448">
        <f>[3]Gemüse!$AP38</f>
        <v>0</v>
      </c>
      <c r="CA54" s="448">
        <f>[3]Gemüse!$CR38</f>
        <v>6.4589590000000001</v>
      </c>
      <c r="CB54" s="569">
        <f>[3]Gemüse!$AQ38</f>
        <v>8.6272090000000006</v>
      </c>
      <c r="CC54" s="569">
        <f>[3]Gemüse!$CS38</f>
        <v>4.9507409999999998</v>
      </c>
      <c r="CD54" s="448">
        <f>[3]Gemüse!$AS38</f>
        <v>0</v>
      </c>
      <c r="CE54" s="448">
        <f>[3]Gemüse!$CU38</f>
        <v>0</v>
      </c>
      <c r="CF54" s="569">
        <f>[3]Gemüse!$AT38</f>
        <v>0</v>
      </c>
      <c r="CG54" s="569">
        <f>[3]Gemüse!$CV38</f>
        <v>0</v>
      </c>
      <c r="CH54" s="448">
        <f>[3]Gemüse!$AU38</f>
        <v>0</v>
      </c>
      <c r="CI54" s="448">
        <f>[3]Gemüse!$CW38</f>
        <v>0</v>
      </c>
      <c r="CJ54" s="448"/>
      <c r="CK54" s="569">
        <f>[3]Gemüse!$AV38</f>
        <v>12.139315</v>
      </c>
      <c r="CL54" s="569">
        <f>[3]Gemüse!$CX38</f>
        <v>8.1896850000000008</v>
      </c>
      <c r="CM54" s="448"/>
      <c r="CN54" s="448">
        <f>[3]Gemüse!$AY38</f>
        <v>16.864249999999998</v>
      </c>
      <c r="CO54" s="448">
        <f>[3]Gemüse!$DA38</f>
        <v>9.5663160000000005</v>
      </c>
      <c r="CP54" s="448"/>
      <c r="CQ54" s="569">
        <f>[3]Gemüse!$AZ38</f>
        <v>15.286934</v>
      </c>
      <c r="CR54" s="569">
        <f>[3]Gemüse!$DB38</f>
        <v>10.23526</v>
      </c>
      <c r="CS54" s="448">
        <f>[3]Gemüse!$BB38</f>
        <v>15.102537</v>
      </c>
      <c r="CT54" s="448">
        <f>[3]Gemüse!$DD38</f>
        <v>8.6381390000000007</v>
      </c>
      <c r="CU54" s="569">
        <f>[3]Gemüse!$BC38</f>
        <v>8.6181210000000004</v>
      </c>
      <c r="CV54" s="569">
        <f>[3]Gemüse!$DE38</f>
        <v>5.7192769999999999</v>
      </c>
      <c r="CW54" s="448">
        <f>[3]Gemüse!$AJ38</f>
        <v>4.908531</v>
      </c>
      <c r="CX54" s="448">
        <f>[3]Gemüse!$CL38</f>
        <v>3.1950799999999999</v>
      </c>
      <c r="CY54" s="451"/>
      <c r="CZ54" s="450" t="str">
        <f>[3]Gemüse!$DI38</f>
        <v>4 W 27-30/21</v>
      </c>
      <c r="DA54" s="573">
        <f>[3]Gemüse!EC38</f>
        <v>3999.2694000000001</v>
      </c>
      <c r="DB54" s="573">
        <f>[3]Gemüse!EX38</f>
        <v>20535.734899999999</v>
      </c>
      <c r="DC54" s="573"/>
      <c r="DD54" s="575">
        <f>[3]Gemüse!DY38</f>
        <v>341.54079999999999</v>
      </c>
      <c r="DE54" s="575">
        <f>[3]Gemüse!ET38</f>
        <v>1326.6128000000001</v>
      </c>
      <c r="DF54" s="573">
        <f>[3]Gemüse!DL38</f>
        <v>427.0197</v>
      </c>
      <c r="DG54" s="573">
        <f>[3]Gemüse!EG38</f>
        <v>1537.6816000000001</v>
      </c>
      <c r="DH54" s="575">
        <f>[3]Gemüse!DN38</f>
        <v>180.43189999999998</v>
      </c>
      <c r="DI54" s="575">
        <f>[3]Gemüse!EI38</f>
        <v>1665.9723000000001</v>
      </c>
      <c r="DJ54" s="573">
        <f>[3]Gemüse!EY38</f>
        <v>283.69190000000003</v>
      </c>
      <c r="DK54" s="573">
        <f>[3]Gemüse!EZ38</f>
        <v>1051.0758999999998</v>
      </c>
      <c r="DL54" s="575">
        <f>[3]Gemüse!FA38</f>
        <v>193.79229999999998</v>
      </c>
      <c r="DM54" s="575">
        <f>[3]Gemüse!FB38</f>
        <v>1258.7123000000001</v>
      </c>
      <c r="DN54" s="573"/>
      <c r="DO54" s="573">
        <f>[3]Gemüse!DR38</f>
        <v>41.371499999999997</v>
      </c>
      <c r="DP54" s="573">
        <f>[3]Gemüse!EM38</f>
        <v>282.01390000000004</v>
      </c>
      <c r="DQ54" s="575">
        <f>[3]Gemüse!DK38</f>
        <v>86.303399999999996</v>
      </c>
      <c r="DR54" s="575">
        <f>[3]Gemüse!EF38</f>
        <v>646.7002</v>
      </c>
      <c r="DS54" s="573">
        <f>[3]Gemüse!DV38</f>
        <v>120.74889999999999</v>
      </c>
      <c r="DT54" s="573">
        <f>[3]Gemüse!EQ38</f>
        <v>542.65530000000001</v>
      </c>
      <c r="DU54" s="575">
        <f>[3]Gemüse!DX38</f>
        <v>5.8451000000000004</v>
      </c>
      <c r="DV54" s="575">
        <f>[3]Gemüse!ES38</f>
        <v>41.392600000000002</v>
      </c>
      <c r="DW54" s="573"/>
      <c r="DX54" s="573">
        <f>[3]Gemüse!DJ38</f>
        <v>62.267099999999999</v>
      </c>
      <c r="DY54" s="573">
        <f>[3]Gemüse!EE38</f>
        <v>372.6472</v>
      </c>
      <c r="DZ54" s="575">
        <f>[3]Gemüse!DP38</f>
        <v>73.054899999999989</v>
      </c>
      <c r="EA54" s="575">
        <f>[3]Gemüse!EK38</f>
        <v>365.70429999999999</v>
      </c>
      <c r="EB54" s="573">
        <f>[3]Gemüse!$DU38</f>
        <v>10.412000000000001</v>
      </c>
      <c r="EC54" s="573">
        <f>[3]Gemüse!EP38</f>
        <v>112.90900000000001</v>
      </c>
      <c r="ED54" s="575">
        <f>[3]Gemüse!DW38</f>
        <v>16.389599999999998</v>
      </c>
      <c r="EE54" s="575">
        <f>[3]Gemüse!ER38</f>
        <v>185.48099999999999</v>
      </c>
      <c r="EF54" s="573"/>
      <c r="EG54" s="573">
        <f>[3]Gemüse!$DM38</f>
        <v>623.03989999999999</v>
      </c>
      <c r="EH54" s="573">
        <f>[3]Gemüse!EH38</f>
        <v>2170.8237000000004</v>
      </c>
      <c r="EI54" s="575">
        <f>[3]Gemüse!EB38</f>
        <v>21.478000000000002</v>
      </c>
      <c r="EJ54" s="575">
        <f>[3]Gemüse!EW38</f>
        <v>89.287000000000006</v>
      </c>
      <c r="EK54" s="573">
        <f>[3]Gemüse!EA38</f>
        <v>89.417899999999989</v>
      </c>
      <c r="EL54" s="573">
        <f>[3]Gemüse!EV38</f>
        <v>140.38670000000002</v>
      </c>
      <c r="EM54" s="573"/>
      <c r="EN54" s="575">
        <f>[3]Gemüse!DS38</f>
        <v>64.689899999999994</v>
      </c>
      <c r="EO54" s="575">
        <f>[3]Gemüse!EN38</f>
        <v>246.19450000000001</v>
      </c>
      <c r="EP54" s="573">
        <f>[3]Gemüse!DT38</f>
        <v>40.990600000000001</v>
      </c>
      <c r="EQ54" s="573">
        <f>[3]Gemüse!EO38</f>
        <v>203.31659999999999</v>
      </c>
      <c r="ER54" s="575">
        <f>[3]Gemüse!$DZ38</f>
        <v>17.2316</v>
      </c>
      <c r="ES54" s="575">
        <f>[3]Gemüse!EU38</f>
        <v>112.2158</v>
      </c>
      <c r="ET54" s="573">
        <f>[3]Gemüse!$DO38</f>
        <v>211.98579999999998</v>
      </c>
      <c r="EU54" s="573">
        <f>[3]Gemüse!EJ38</f>
        <v>1693.1556</v>
      </c>
      <c r="EV54" s="573"/>
      <c r="EW54" s="575">
        <f>[3]Gemüse!$DQ38</f>
        <v>20.942</v>
      </c>
      <c r="EX54" s="575">
        <f>[3]Gemüse!EL38</f>
        <v>241.27339999999998</v>
      </c>
      <c r="EY54" s="261"/>
    </row>
    <row r="55" spans="1:155" x14ac:dyDescent="0.2">
      <c r="A55" s="250"/>
      <c r="B55" s="218">
        <f>[3]Gemüse!A39</f>
        <v>44348</v>
      </c>
      <c r="C55" s="569">
        <f>[3]Gemüse!$B39</f>
        <v>7.6840539999999997</v>
      </c>
      <c r="D55" s="569">
        <f>[3]Gemüse!$BD39</f>
        <v>3.5872459999999999</v>
      </c>
      <c r="E55" s="448">
        <f>[3]Gemüse!$C39</f>
        <v>7.0828319999999998</v>
      </c>
      <c r="F55" s="448">
        <f>[3]Gemüse!$BE39</f>
        <v>4.0108949999999997</v>
      </c>
      <c r="G55" s="569">
        <f>[3]Gemüse!$D39</f>
        <v>2.964979</v>
      </c>
      <c r="H55" s="569">
        <f>[3]Gemüse!$BF39</f>
        <v>1.618498</v>
      </c>
      <c r="I55" s="448">
        <f>[3]Gemüse!$E39</f>
        <v>7.9549919999999998</v>
      </c>
      <c r="J55" s="448">
        <f>[3]Gemüse!$BG39</f>
        <v>3.5706150000000001</v>
      </c>
      <c r="K55" s="569">
        <f>[3]Gemüse!$F39</f>
        <v>0</v>
      </c>
      <c r="L55" s="569">
        <f>[3]Gemüse!$BH39</f>
        <v>8.6476209999999991</v>
      </c>
      <c r="M55" s="448">
        <f>[3]Gemüse!$G39</f>
        <v>0</v>
      </c>
      <c r="N55" s="448">
        <f>[3]Gemüse!$BI39</f>
        <v>0</v>
      </c>
      <c r="O55" s="569">
        <f>[3]Gemüse!$H39</f>
        <v>0</v>
      </c>
      <c r="P55" s="569">
        <f>[3]Gemüse!$BJ39</f>
        <v>0</v>
      </c>
      <c r="Q55" s="448">
        <f>[3]Gemüse!$J39</f>
        <v>6.5567270000000004</v>
      </c>
      <c r="R55" s="448">
        <f>[3]Gemüse!$BL39</f>
        <v>4.4180659999999996</v>
      </c>
      <c r="S55" s="448"/>
      <c r="T55" s="569">
        <f>[3]Gemüse!$K39</f>
        <v>9.6005959999999995</v>
      </c>
      <c r="U55" s="569">
        <f>[3]Gemüse!$BM39</f>
        <v>3.5770240000000002</v>
      </c>
      <c r="V55" s="448">
        <f>[3]Gemüse!$L39</f>
        <v>8.9634809999999998</v>
      </c>
      <c r="W55" s="448">
        <f>[3]Gemüse!$BN39</f>
        <v>6.2032059999999998</v>
      </c>
      <c r="X55" s="569">
        <f>[3]Gemüse!$M39</f>
        <v>2.9196770000000001</v>
      </c>
      <c r="Y55" s="569">
        <f>[3]Gemüse!$BO39</f>
        <v>1.9435009999999999</v>
      </c>
      <c r="Z55" s="448">
        <f>[3]Gemüse!$N39</f>
        <v>2.8436110000000001</v>
      </c>
      <c r="AA55" s="448">
        <f>[3]Gemüse!$BP39</f>
        <v>1.4285509999999999</v>
      </c>
      <c r="AB55" s="569">
        <f>[3]Gemüse!$R39</f>
        <v>2.78627</v>
      </c>
      <c r="AC55" s="569">
        <f>[3]Gemüse!$BT39</f>
        <v>1.584349</v>
      </c>
      <c r="AD55" s="448">
        <f>[3]Gemüse!$U39</f>
        <v>45.497878</v>
      </c>
      <c r="AE55" s="448">
        <f>[3]Gemüse!$BW39</f>
        <v>29.042356999999999</v>
      </c>
      <c r="AF55" s="569">
        <f>[3]Gemüse!$V39</f>
        <v>23.612247</v>
      </c>
      <c r="AG55" s="569">
        <f>[3]Gemüse!$BX39</f>
        <v>11.229996999999999</v>
      </c>
      <c r="AH55" s="448">
        <f>[3]Gemüse!$AX39</f>
        <v>26.939261999999999</v>
      </c>
      <c r="AI55" s="448">
        <f>[3]Gemüse!$CZ39</f>
        <v>7.1997900000000001</v>
      </c>
      <c r="AJ55" s="569">
        <f>[3]Gemüse!$W39</f>
        <v>0</v>
      </c>
      <c r="AK55" s="569">
        <f>[3]Gemüse!$BY39</f>
        <v>0</v>
      </c>
      <c r="AL55" s="448"/>
      <c r="AM55" s="448">
        <f>[3]Gemüse!$X39</f>
        <v>9.0946960000000008</v>
      </c>
      <c r="AN55" s="448">
        <f>[3]Gemüse!$BZ39</f>
        <v>5.1105330000000002</v>
      </c>
      <c r="AO55" s="569">
        <f>[3]Gemüse!$Y39</f>
        <v>9.5835819999999998</v>
      </c>
      <c r="AP55" s="569">
        <f>[3]Gemüse!$CA39</f>
        <v>5.6062339999999997</v>
      </c>
      <c r="AQ55" s="448">
        <f>[3]Gemüse!$Z39</f>
        <v>6.741968</v>
      </c>
      <c r="AR55" s="448">
        <f>[3]Gemüse!$CB39</f>
        <v>3.8398530000000002</v>
      </c>
      <c r="AS55" s="569">
        <f>[3]Gemüse!$AF39</f>
        <v>3.0933459999999999</v>
      </c>
      <c r="AT55" s="569">
        <f>[3]Gemüse!$CH39</f>
        <v>1.917959</v>
      </c>
      <c r="AU55" s="448">
        <f>[3]Gemüse!$AB39</f>
        <v>5.3458819999999996</v>
      </c>
      <c r="AV55" s="448">
        <f>[3]Gemüse!$CD39</f>
        <v>2.1913369999999999</v>
      </c>
      <c r="AW55" s="569">
        <f>[3]Gemüse!$AC39</f>
        <v>5.7178149999999999</v>
      </c>
      <c r="AX55" s="569">
        <f>[3]Gemüse!$CE39</f>
        <v>2.5098760000000002</v>
      </c>
      <c r="AY55" s="448">
        <f>[3]Gemüse!$AD39</f>
        <v>6.308935</v>
      </c>
      <c r="AZ55" s="448">
        <f>[3]Gemüse!$CF39</f>
        <v>3.453722</v>
      </c>
      <c r="BA55" s="448"/>
      <c r="BB55" s="569">
        <f>[3]Gemüse!$AE39</f>
        <v>4.0982789999999998</v>
      </c>
      <c r="BC55" s="569">
        <f>[3]Gemüse!$CG39</f>
        <v>2.1478449999999998</v>
      </c>
      <c r="BD55" s="448">
        <f>[3]Gemüse!$AG39</f>
        <v>6.7240989999999998</v>
      </c>
      <c r="BE55" s="448">
        <f>[3]Gemüse!$CI39</f>
        <v>2.268662</v>
      </c>
      <c r="BF55" s="569">
        <f>[3]Gemüse!$AH39</f>
        <v>2.9737809999999998</v>
      </c>
      <c r="BG55" s="569">
        <f>[3]Gemüse!$CJ39</f>
        <v>1.3239110000000001</v>
      </c>
      <c r="BH55" s="448">
        <f>[3]Gemüse!$AI39</f>
        <v>0</v>
      </c>
      <c r="BI55" s="448">
        <f>[3]Gemüse!$CK39</f>
        <v>0</v>
      </c>
      <c r="BJ55" s="448"/>
      <c r="BK55" s="569">
        <f>[3]Gemüse!$AK39</f>
        <v>3.5502799999999999</v>
      </c>
      <c r="BL55" s="569">
        <f>[3]Gemüse!$CM39</f>
        <v>1.7861739999999999</v>
      </c>
      <c r="BM55" s="448">
        <f>[3]Gemüse!$AL39</f>
        <v>0</v>
      </c>
      <c r="BN55" s="448">
        <f>[3]Gemüse!$CN39</f>
        <v>0</v>
      </c>
      <c r="BO55" s="569">
        <f>[3]Gemüse!$AM39</f>
        <v>8.1859490000000008</v>
      </c>
      <c r="BP55" s="569">
        <f>[3]Gemüse!$CO39</f>
        <v>6.1397709999999996</v>
      </c>
      <c r="BQ55" s="448">
        <f>[3]Gemüse!$AH39</f>
        <v>2.9737809999999998</v>
      </c>
      <c r="BR55" s="448">
        <f>[3]Gemüse!$CJ39</f>
        <v>1.3239110000000001</v>
      </c>
      <c r="BS55" s="569">
        <f>[3]Gemüse!$AN39</f>
        <v>4.8545629999999997</v>
      </c>
      <c r="BT55" s="569">
        <f>[3]Gemüse!$CP39</f>
        <v>2.0560040000000002</v>
      </c>
      <c r="BU55" s="448"/>
      <c r="BV55" s="448">
        <f>[3]Gemüse!$AO39</f>
        <v>8.6211819999999992</v>
      </c>
      <c r="BW55" s="448">
        <f>[3]Gemüse!$CQ39</f>
        <v>4.7879430000000003</v>
      </c>
      <c r="BX55" s="569">
        <f>[3]Gemüse!$AW39</f>
        <v>0</v>
      </c>
      <c r="BY55" s="569">
        <f>[3]Gemüse!$CY39</f>
        <v>7.973509</v>
      </c>
      <c r="BZ55" s="448">
        <f>[3]Gemüse!$AP39</f>
        <v>8.8438189999999999</v>
      </c>
      <c r="CA55" s="448">
        <f>[3]Gemüse!$CR39</f>
        <v>5.8857239999999997</v>
      </c>
      <c r="CB55" s="569">
        <f>[3]Gemüse!$AQ39</f>
        <v>8.1124069999999993</v>
      </c>
      <c r="CC55" s="569">
        <f>[3]Gemüse!$CS39</f>
        <v>5.0298069999999999</v>
      </c>
      <c r="CD55" s="448">
        <f>[3]Gemüse!$AS39</f>
        <v>0</v>
      </c>
      <c r="CE55" s="448">
        <f>[3]Gemüse!$CU39</f>
        <v>18.871086999999999</v>
      </c>
      <c r="CF55" s="569">
        <f>[3]Gemüse!$AT39</f>
        <v>15.871195999999999</v>
      </c>
      <c r="CG55" s="569">
        <f>[3]Gemüse!$CV39</f>
        <v>7.2955220000000001</v>
      </c>
      <c r="CH55" s="448">
        <f>[3]Gemüse!$AU39</f>
        <v>17.097425999999999</v>
      </c>
      <c r="CI55" s="448">
        <f>[3]Gemüse!$CW39</f>
        <v>10.87872</v>
      </c>
      <c r="CJ55" s="448"/>
      <c r="CK55" s="569">
        <f>[3]Gemüse!$AV39</f>
        <v>12.045210000000001</v>
      </c>
      <c r="CL55" s="569">
        <f>[3]Gemüse!$CX39</f>
        <v>5.7495810000000001</v>
      </c>
      <c r="CM55" s="448"/>
      <c r="CN55" s="448">
        <f>[3]Gemüse!$AY39</f>
        <v>16.861270000000001</v>
      </c>
      <c r="CO55" s="448">
        <f>[3]Gemüse!$DA39</f>
        <v>9.6291379999999993</v>
      </c>
      <c r="CP55" s="448"/>
      <c r="CQ55" s="569">
        <f>[3]Gemüse!$AZ39</f>
        <v>15.255281999999999</v>
      </c>
      <c r="CR55" s="569">
        <f>[3]Gemüse!$DB39</f>
        <v>10.250629999999999</v>
      </c>
      <c r="CS55" s="448">
        <f>[3]Gemüse!$BB39</f>
        <v>15.103804999999999</v>
      </c>
      <c r="CT55" s="448">
        <f>[3]Gemüse!$DD39</f>
        <v>8.6235470000000003</v>
      </c>
      <c r="CU55" s="569">
        <f>[3]Gemüse!$BC39</f>
        <v>6.9883629999999997</v>
      </c>
      <c r="CV55" s="569">
        <f>[3]Gemüse!$DE39</f>
        <v>5.721495</v>
      </c>
      <c r="CW55" s="448">
        <f>[3]Gemüse!$AJ39</f>
        <v>4.9240440000000003</v>
      </c>
      <c r="CX55" s="448">
        <f>[3]Gemüse!$CL39</f>
        <v>3.1900689999999998</v>
      </c>
      <c r="CY55" s="451"/>
      <c r="CZ55" s="450" t="str">
        <f>[3]Gemüse!$DI39</f>
        <v>5 W 22-26/21</v>
      </c>
      <c r="DA55" s="573">
        <f>[3]Gemüse!EC39</f>
        <v>5728.4450999999999</v>
      </c>
      <c r="DB55" s="573">
        <f>[3]Gemüse!EX39</f>
        <v>29658.256100000002</v>
      </c>
      <c r="DC55" s="573"/>
      <c r="DD55" s="575">
        <f>[3]Gemüse!DY39</f>
        <v>466.4144</v>
      </c>
      <c r="DE55" s="575">
        <f>[3]Gemüse!ET39</f>
        <v>1972.8598999999999</v>
      </c>
      <c r="DF55" s="573">
        <f>[3]Gemüse!DL39</f>
        <v>617.58550000000002</v>
      </c>
      <c r="DG55" s="573">
        <f>[3]Gemüse!EG39</f>
        <v>2594.9386</v>
      </c>
      <c r="DH55" s="575">
        <f>[3]Gemüse!DN39</f>
        <v>232.10770000000002</v>
      </c>
      <c r="DI55" s="575">
        <f>[3]Gemüse!EI39</f>
        <v>2242.1104999999998</v>
      </c>
      <c r="DJ55" s="573">
        <f>[3]Gemüse!EY39</f>
        <v>332.91419999999999</v>
      </c>
      <c r="DK55" s="573">
        <f>[3]Gemüse!EZ39</f>
        <v>1432.7931999999998</v>
      </c>
      <c r="DL55" s="575">
        <f>[3]Gemüse!FA39</f>
        <v>310.90219999999999</v>
      </c>
      <c r="DM55" s="575">
        <f>[3]Gemüse!FB39</f>
        <v>1970.7496999999998</v>
      </c>
      <c r="DN55" s="573"/>
      <c r="DO55" s="573">
        <f>[3]Gemüse!DR39</f>
        <v>65.254000000000005</v>
      </c>
      <c r="DP55" s="573">
        <f>[3]Gemüse!EM39</f>
        <v>371.29849999999999</v>
      </c>
      <c r="DQ55" s="575">
        <f>[3]Gemüse!DK39</f>
        <v>135.0324</v>
      </c>
      <c r="DR55" s="575">
        <f>[3]Gemüse!EF39</f>
        <v>916.55060000000003</v>
      </c>
      <c r="DS55" s="573">
        <f>[3]Gemüse!DV39</f>
        <v>236.25239999999999</v>
      </c>
      <c r="DT55" s="573">
        <f>[3]Gemüse!EQ39</f>
        <v>846.2912</v>
      </c>
      <c r="DU55" s="575">
        <f>[3]Gemüse!DX39</f>
        <v>12.3872</v>
      </c>
      <c r="DV55" s="575">
        <f>[3]Gemüse!ES39</f>
        <v>72.362700000000004</v>
      </c>
      <c r="DW55" s="573"/>
      <c r="DX55" s="573">
        <f>[3]Gemüse!DJ39</f>
        <v>94.480899999999991</v>
      </c>
      <c r="DY55" s="573">
        <f>[3]Gemüse!EE39</f>
        <v>594.52549999999997</v>
      </c>
      <c r="DZ55" s="575">
        <f>[3]Gemüse!DP39</f>
        <v>152.7191</v>
      </c>
      <c r="EA55" s="575">
        <f>[3]Gemüse!EK39</f>
        <v>562.91880000000003</v>
      </c>
      <c r="EB55" s="573">
        <f>[3]Gemüse!$DU39</f>
        <v>13.603</v>
      </c>
      <c r="EC55" s="573">
        <f>[3]Gemüse!EP39</f>
        <v>132.48699999999999</v>
      </c>
      <c r="ED55" s="575">
        <f>[3]Gemüse!DW39</f>
        <v>39.070900000000002</v>
      </c>
      <c r="EE55" s="575">
        <f>[3]Gemüse!ER39</f>
        <v>327.34550000000002</v>
      </c>
      <c r="EF55" s="573"/>
      <c r="EG55" s="573">
        <f>[3]Gemüse!$DM39</f>
        <v>754.81119999999999</v>
      </c>
      <c r="EH55" s="573">
        <f>[3]Gemüse!EH39</f>
        <v>2956.9247999999998</v>
      </c>
      <c r="EI55" s="575">
        <f>[3]Gemüse!EB39</f>
        <v>32.882599999999996</v>
      </c>
      <c r="EJ55" s="575">
        <f>[3]Gemüse!EW39</f>
        <v>110.646</v>
      </c>
      <c r="EK55" s="573">
        <f>[3]Gemüse!EA39</f>
        <v>136.05520000000001</v>
      </c>
      <c r="EL55" s="573">
        <f>[3]Gemüse!EV39</f>
        <v>207.71199999999999</v>
      </c>
      <c r="EM55" s="573"/>
      <c r="EN55" s="575">
        <f>[3]Gemüse!DS39</f>
        <v>100.8253</v>
      </c>
      <c r="EO55" s="575">
        <f>[3]Gemüse!EN39</f>
        <v>414.90640000000002</v>
      </c>
      <c r="EP55" s="573">
        <f>[3]Gemüse!DT39</f>
        <v>38.0398</v>
      </c>
      <c r="EQ55" s="573">
        <f>[3]Gemüse!EO39</f>
        <v>211.83529999999999</v>
      </c>
      <c r="ER55" s="575">
        <f>[3]Gemüse!$DZ39</f>
        <v>35.7517</v>
      </c>
      <c r="ES55" s="575">
        <f>[3]Gemüse!EU39</f>
        <v>187.4999</v>
      </c>
      <c r="ET55" s="573">
        <f>[3]Gemüse!$DO39</f>
        <v>259.94110000000001</v>
      </c>
      <c r="EU55" s="573">
        <f>[3]Gemüse!EJ39</f>
        <v>2360.0907000000002</v>
      </c>
      <c r="EV55" s="573"/>
      <c r="EW55" s="575">
        <f>[3]Gemüse!$DQ39</f>
        <v>32.026000000000003</v>
      </c>
      <c r="EX55" s="575">
        <f>[3]Gemüse!EL39</f>
        <v>337.20170000000002</v>
      </c>
      <c r="EY55" s="261"/>
    </row>
    <row r="56" spans="1:155" ht="13.5" customHeight="1" x14ac:dyDescent="0.2">
      <c r="A56" s="250"/>
      <c r="B56" s="218">
        <f>[3]Gemüse!A40</f>
        <v>44317</v>
      </c>
      <c r="C56" s="569">
        <f>[3]Gemüse!$B40</f>
        <v>5.8440560000000001</v>
      </c>
      <c r="D56" s="569">
        <f>[3]Gemüse!$BD40</f>
        <v>3.128279</v>
      </c>
      <c r="E56" s="448">
        <f>[3]Gemüse!$C40</f>
        <v>8.64405</v>
      </c>
      <c r="F56" s="448">
        <f>[3]Gemüse!$BE40</f>
        <v>4.5843470000000002</v>
      </c>
      <c r="G56" s="569">
        <f>[3]Gemüse!$D40</f>
        <v>2.734359</v>
      </c>
      <c r="H56" s="569">
        <f>[3]Gemüse!$BF40</f>
        <v>1.5007539999999999</v>
      </c>
      <c r="I56" s="448">
        <f>[3]Gemüse!$E40</f>
        <v>5.8183550000000004</v>
      </c>
      <c r="J56" s="448">
        <f>[3]Gemüse!$BG40</f>
        <v>3.394183</v>
      </c>
      <c r="K56" s="569">
        <f>[3]Gemüse!$F40</f>
        <v>0</v>
      </c>
      <c r="L56" s="569">
        <f>[3]Gemüse!$BH40</f>
        <v>6.4658800000000003</v>
      </c>
      <c r="M56" s="448">
        <f>[3]Gemüse!$G40</f>
        <v>0</v>
      </c>
      <c r="N56" s="448">
        <f>[3]Gemüse!$BI40</f>
        <v>0</v>
      </c>
      <c r="O56" s="569">
        <f>[3]Gemüse!$H40</f>
        <v>0</v>
      </c>
      <c r="P56" s="569">
        <f>[3]Gemüse!$BJ40</f>
        <v>0</v>
      </c>
      <c r="Q56" s="448">
        <f>[3]Gemüse!$J40</f>
        <v>4.1588560000000001</v>
      </c>
      <c r="R56" s="448">
        <f>[3]Gemüse!$BL40</f>
        <v>2.5916009999999998</v>
      </c>
      <c r="S56" s="448"/>
      <c r="T56" s="569">
        <f>[3]Gemüse!$K40</f>
        <v>10.044509</v>
      </c>
      <c r="U56" s="569">
        <f>[3]Gemüse!$BM40</f>
        <v>4.1953430000000003</v>
      </c>
      <c r="V56" s="448">
        <f>[3]Gemüse!$L40</f>
        <v>0</v>
      </c>
      <c r="W56" s="448">
        <f>[3]Gemüse!$BN40</f>
        <v>6.2072419999999999</v>
      </c>
      <c r="X56" s="569">
        <f>[3]Gemüse!$M40</f>
        <v>2.9316390000000001</v>
      </c>
      <c r="Y56" s="569">
        <f>[3]Gemüse!$BO40</f>
        <v>1.6314360000000001</v>
      </c>
      <c r="Z56" s="448">
        <f>[3]Gemüse!$N40</f>
        <v>3.4901339999999998</v>
      </c>
      <c r="AA56" s="448">
        <f>[3]Gemüse!$BP40</f>
        <v>1.9080330000000001</v>
      </c>
      <c r="AB56" s="569">
        <f>[3]Gemüse!$R40</f>
        <v>2.7721719999999999</v>
      </c>
      <c r="AC56" s="569">
        <f>[3]Gemüse!$BT40</f>
        <v>1.6138300000000001</v>
      </c>
      <c r="AD56" s="448">
        <f>[3]Gemüse!$U40</f>
        <v>44.781936999999999</v>
      </c>
      <c r="AE56" s="448">
        <f>[3]Gemüse!$BW40</f>
        <v>27.987684999999999</v>
      </c>
      <c r="AF56" s="569">
        <f>[3]Gemüse!$V40</f>
        <v>22.439453</v>
      </c>
      <c r="AG56" s="569">
        <f>[3]Gemüse!$BX40</f>
        <v>11.314636999999999</v>
      </c>
      <c r="AH56" s="448">
        <f>[3]Gemüse!$AX40</f>
        <v>27.047305999999999</v>
      </c>
      <c r="AI56" s="448">
        <f>[3]Gemüse!$CZ40</f>
        <v>7.9463629999999998</v>
      </c>
      <c r="AJ56" s="569">
        <f>[3]Gemüse!$W40</f>
        <v>0</v>
      </c>
      <c r="AK56" s="569">
        <f>[3]Gemüse!$BY40</f>
        <v>4.6584580000000004</v>
      </c>
      <c r="AL56" s="448"/>
      <c r="AM56" s="448">
        <f>[3]Gemüse!$X40</f>
        <v>6.3875299999999999</v>
      </c>
      <c r="AN56" s="448">
        <f>[3]Gemüse!$BZ40</f>
        <v>4.1355659999999999</v>
      </c>
      <c r="AO56" s="569">
        <f>[3]Gemüse!$Y40</f>
        <v>7.1361109999999996</v>
      </c>
      <c r="AP56" s="569">
        <f>[3]Gemüse!$CA40</f>
        <v>4.2415229999999999</v>
      </c>
      <c r="AQ56" s="448">
        <f>[3]Gemüse!$Z40</f>
        <v>6.392671</v>
      </c>
      <c r="AR56" s="448">
        <f>[3]Gemüse!$CB40</f>
        <v>4.0542109999999996</v>
      </c>
      <c r="AS56" s="569">
        <f>[3]Gemüse!$AF40</f>
        <v>3.3273540000000001</v>
      </c>
      <c r="AT56" s="569">
        <f>[3]Gemüse!$CH40</f>
        <v>1.8959079999999999</v>
      </c>
      <c r="AU56" s="448">
        <f>[3]Gemüse!$AB40</f>
        <v>0</v>
      </c>
      <c r="AV56" s="448">
        <f>[3]Gemüse!$CD40</f>
        <v>1.7403630000000001</v>
      </c>
      <c r="AW56" s="569">
        <f>[3]Gemüse!$AC40</f>
        <v>5.0471500000000002</v>
      </c>
      <c r="AX56" s="569">
        <f>[3]Gemüse!$CE40</f>
        <v>1.5636810000000001</v>
      </c>
      <c r="AY56" s="448">
        <f>[3]Gemüse!$AD40</f>
        <v>0</v>
      </c>
      <c r="AZ56" s="448">
        <f>[3]Gemüse!$CF40</f>
        <v>3.5153490000000001</v>
      </c>
      <c r="BA56" s="448"/>
      <c r="BB56" s="569">
        <f>[3]Gemüse!$AE40</f>
        <v>3.934463</v>
      </c>
      <c r="BC56" s="569">
        <f>[3]Gemüse!$CG40</f>
        <v>1.79715</v>
      </c>
      <c r="BD56" s="448">
        <f>[3]Gemüse!$AG40</f>
        <v>6.6996539999999998</v>
      </c>
      <c r="BE56" s="448">
        <f>[3]Gemüse!$CI40</f>
        <v>2.289094</v>
      </c>
      <c r="BF56" s="569">
        <f>[3]Gemüse!$AH40</f>
        <v>3.1543549999999998</v>
      </c>
      <c r="BG56" s="569">
        <f>[3]Gemüse!$CJ40</f>
        <v>1.347269</v>
      </c>
      <c r="BH56" s="448">
        <f>[3]Gemüse!$AI40</f>
        <v>0</v>
      </c>
      <c r="BI56" s="448">
        <f>[3]Gemüse!$CK40</f>
        <v>0</v>
      </c>
      <c r="BJ56" s="448"/>
      <c r="BK56" s="569">
        <f>[3]Gemüse!$AK40</f>
        <v>3.4934379999999998</v>
      </c>
      <c r="BL56" s="569">
        <f>[3]Gemüse!$CM40</f>
        <v>1.814864</v>
      </c>
      <c r="BM56" s="448">
        <f>[3]Gemüse!$AL40</f>
        <v>0</v>
      </c>
      <c r="BN56" s="448">
        <f>[3]Gemüse!$CN40</f>
        <v>0</v>
      </c>
      <c r="BO56" s="569">
        <f>[3]Gemüse!$AM40</f>
        <v>8.3737329999999996</v>
      </c>
      <c r="BP56" s="569">
        <f>[3]Gemüse!$CO40</f>
        <v>4.4395480000000003</v>
      </c>
      <c r="BQ56" s="448">
        <f>[3]Gemüse!$AH40</f>
        <v>3.1543549999999998</v>
      </c>
      <c r="BR56" s="448">
        <f>[3]Gemüse!$CJ40</f>
        <v>1.347269</v>
      </c>
      <c r="BS56" s="569">
        <f>[3]Gemüse!$AN40</f>
        <v>4.4015779999999998</v>
      </c>
      <c r="BT56" s="569">
        <f>[3]Gemüse!$CP40</f>
        <v>1.8668370000000001</v>
      </c>
      <c r="BU56" s="448"/>
      <c r="BV56" s="448">
        <f>[3]Gemüse!$AO40</f>
        <v>6.5797230000000004</v>
      </c>
      <c r="BW56" s="448">
        <f>[3]Gemüse!$CQ40</f>
        <v>3.752154</v>
      </c>
      <c r="BX56" s="569">
        <f>[3]Gemüse!$AW40</f>
        <v>9.6229659999999999</v>
      </c>
      <c r="BY56" s="569">
        <f>[3]Gemüse!$CY40</f>
        <v>7.8705999999999996</v>
      </c>
      <c r="BZ56" s="448">
        <f>[3]Gemüse!$AP40</f>
        <v>9.5110039999999998</v>
      </c>
      <c r="CA56" s="448">
        <f>[3]Gemüse!$CR40</f>
        <v>6.2448819999999996</v>
      </c>
      <c r="CB56" s="569">
        <f>[3]Gemüse!$AQ40</f>
        <v>6.0368360000000001</v>
      </c>
      <c r="CC56" s="569">
        <f>[3]Gemüse!$CS40</f>
        <v>3.0485609999999999</v>
      </c>
      <c r="CD56" s="448">
        <f>[3]Gemüse!$AS40</f>
        <v>20.451882999999999</v>
      </c>
      <c r="CE56" s="448">
        <f>[3]Gemüse!$CU40</f>
        <v>18.885677000000001</v>
      </c>
      <c r="CF56" s="569">
        <f>[3]Gemüse!$AT40</f>
        <v>15.690078</v>
      </c>
      <c r="CG56" s="569">
        <f>[3]Gemüse!$CV40</f>
        <v>7.0757269999999997</v>
      </c>
      <c r="CH56" s="448">
        <f>[3]Gemüse!$AU40</f>
        <v>17.962617000000002</v>
      </c>
      <c r="CI56" s="448">
        <f>[3]Gemüse!$CW40</f>
        <v>9.5368770000000005</v>
      </c>
      <c r="CJ56" s="448"/>
      <c r="CK56" s="569">
        <f>[3]Gemüse!$AV40</f>
        <v>12.139836000000001</v>
      </c>
      <c r="CL56" s="569">
        <f>[3]Gemüse!$CX40</f>
        <v>5.8747699999999998</v>
      </c>
      <c r="CM56" s="448"/>
      <c r="CN56" s="448">
        <f>[3]Gemüse!$AY40</f>
        <v>16.761208</v>
      </c>
      <c r="CO56" s="448">
        <f>[3]Gemüse!$DA40</f>
        <v>9.5841399999999997</v>
      </c>
      <c r="CP56" s="448"/>
      <c r="CQ56" s="569">
        <f>[3]Gemüse!$AZ40</f>
        <v>15.279925</v>
      </c>
      <c r="CR56" s="569">
        <f>[3]Gemüse!$DB40</f>
        <v>10.600908</v>
      </c>
      <c r="CS56" s="448">
        <f>[3]Gemüse!$BB40</f>
        <v>15.606742000000001</v>
      </c>
      <c r="CT56" s="448">
        <f>[3]Gemüse!$DD40</f>
        <v>9.4536130000000007</v>
      </c>
      <c r="CU56" s="569">
        <f>[3]Gemüse!$BC40</f>
        <v>7.0090209999999997</v>
      </c>
      <c r="CV56" s="569">
        <f>[3]Gemüse!$DE40</f>
        <v>5.7219499999999996</v>
      </c>
      <c r="CW56" s="448">
        <f>[3]Gemüse!$AJ40</f>
        <v>4.9117620000000004</v>
      </c>
      <c r="CX56" s="448">
        <f>[3]Gemüse!$CL40</f>
        <v>3.403718</v>
      </c>
      <c r="CY56" s="451"/>
      <c r="CZ56" s="450" t="str">
        <f>[3]Gemüse!$DI40</f>
        <v>4 W 18-21/21</v>
      </c>
      <c r="DA56" s="573">
        <f>[3]Gemüse!EC40</f>
        <v>5752.1432000000004</v>
      </c>
      <c r="DB56" s="573">
        <f>[3]Gemüse!EX40</f>
        <v>27189.001499999998</v>
      </c>
      <c r="DC56" s="573"/>
      <c r="DD56" s="575">
        <f>[3]Gemüse!DY40</f>
        <v>453.90259999999995</v>
      </c>
      <c r="DE56" s="575">
        <f>[3]Gemüse!ET40</f>
        <v>1626.95</v>
      </c>
      <c r="DF56" s="573">
        <f>[3]Gemüse!DL40</f>
        <v>464.91300000000001</v>
      </c>
      <c r="DG56" s="573">
        <f>[3]Gemüse!EG40</f>
        <v>1709.8175000000001</v>
      </c>
      <c r="DH56" s="575">
        <f>[3]Gemüse!DN40</f>
        <v>172.50289999999998</v>
      </c>
      <c r="DI56" s="575">
        <f>[3]Gemüse!EI40</f>
        <v>1443.5409</v>
      </c>
      <c r="DJ56" s="573">
        <f>[3]Gemüse!EY40</f>
        <v>387.41579999999999</v>
      </c>
      <c r="DK56" s="573">
        <f>[3]Gemüse!EZ40</f>
        <v>1243.9918</v>
      </c>
      <c r="DL56" s="575">
        <f>[3]Gemüse!FA40</f>
        <v>283.01299999999998</v>
      </c>
      <c r="DM56" s="575">
        <f>[3]Gemüse!FB40</f>
        <v>1594.3695</v>
      </c>
      <c r="DN56" s="573"/>
      <c r="DO56" s="573">
        <f>[3]Gemüse!DR40</f>
        <v>72.337699999999998</v>
      </c>
      <c r="DP56" s="573">
        <f>[3]Gemüse!EM40</f>
        <v>421.32079999999996</v>
      </c>
      <c r="DQ56" s="575">
        <f>[3]Gemüse!DK40</f>
        <v>89.226100000000002</v>
      </c>
      <c r="DR56" s="575">
        <f>[3]Gemüse!EF40</f>
        <v>772.33930000000009</v>
      </c>
      <c r="DS56" s="573">
        <f>[3]Gemüse!DV40</f>
        <v>216.66129999999998</v>
      </c>
      <c r="DT56" s="573">
        <f>[3]Gemüse!EQ40</f>
        <v>805.97390000000007</v>
      </c>
      <c r="DU56" s="575">
        <f>[3]Gemüse!DX40</f>
        <v>19.824200000000001</v>
      </c>
      <c r="DV56" s="575">
        <f>[3]Gemüse!ES40</f>
        <v>102.35760000000001</v>
      </c>
      <c r="DW56" s="573"/>
      <c r="DX56" s="573">
        <f>[3]Gemüse!DJ40</f>
        <v>90.0428</v>
      </c>
      <c r="DY56" s="573">
        <f>[3]Gemüse!EE40</f>
        <v>569.01909999999998</v>
      </c>
      <c r="DZ56" s="575">
        <f>[3]Gemüse!DP40</f>
        <v>236.13070000000002</v>
      </c>
      <c r="EA56" s="575">
        <f>[3]Gemüse!EK40</f>
        <v>616.28969999999993</v>
      </c>
      <c r="EB56" s="573">
        <f>[3]Gemüse!$DU40</f>
        <v>3.9569999999999999</v>
      </c>
      <c r="EC56" s="573">
        <f>[3]Gemüse!EP40</f>
        <v>135.38499999999999</v>
      </c>
      <c r="ED56" s="575">
        <f>[3]Gemüse!DW40</f>
        <v>25.72</v>
      </c>
      <c r="EE56" s="575">
        <f>[3]Gemüse!ER40</f>
        <v>305.54790000000003</v>
      </c>
      <c r="EF56" s="573"/>
      <c r="EG56" s="573">
        <f>[3]Gemüse!$DM40</f>
        <v>887.20940000000007</v>
      </c>
      <c r="EH56" s="573">
        <f>[3]Gemüse!EH40</f>
        <v>2914.4490000000001</v>
      </c>
      <c r="EI56" s="575">
        <f>[3]Gemüse!EB40</f>
        <v>37.072000000000003</v>
      </c>
      <c r="EJ56" s="575">
        <f>[3]Gemüse!EW40</f>
        <v>140.31700000000001</v>
      </c>
      <c r="EK56" s="573">
        <f>[3]Gemüse!EA40</f>
        <v>145.2732</v>
      </c>
      <c r="EL56" s="573">
        <f>[3]Gemüse!EV40</f>
        <v>206.24789999999999</v>
      </c>
      <c r="EM56" s="573"/>
      <c r="EN56" s="575">
        <f>[3]Gemüse!DS40</f>
        <v>109.36539999999999</v>
      </c>
      <c r="EO56" s="575">
        <f>[3]Gemüse!EN40</f>
        <v>437.56209999999999</v>
      </c>
      <c r="EP56" s="573">
        <f>[3]Gemüse!DT40</f>
        <v>78.906399999999991</v>
      </c>
      <c r="EQ56" s="573">
        <f>[3]Gemüse!EO40</f>
        <v>394.66309999999999</v>
      </c>
      <c r="ER56" s="575">
        <f>[3]Gemüse!$DZ40</f>
        <v>33.038699999999999</v>
      </c>
      <c r="ES56" s="575">
        <f>[3]Gemüse!EU40</f>
        <v>175.40989999999999</v>
      </c>
      <c r="ET56" s="573">
        <f>[3]Gemüse!$DO40</f>
        <v>225.49510000000001</v>
      </c>
      <c r="EU56" s="573">
        <f>[3]Gemüse!EJ40</f>
        <v>2363.8353999999999</v>
      </c>
      <c r="EV56" s="573"/>
      <c r="EW56" s="575">
        <f>[3]Gemüse!$DQ40</f>
        <v>33.625</v>
      </c>
      <c r="EX56" s="575">
        <f>[3]Gemüse!EL40</f>
        <v>322.84320000000002</v>
      </c>
      <c r="EY56" s="261"/>
    </row>
    <row r="57" spans="1:155" x14ac:dyDescent="0.2">
      <c r="A57" s="250"/>
      <c r="B57" s="218">
        <f>[3]Gemüse!A41</f>
        <v>44287</v>
      </c>
      <c r="C57" s="569">
        <f>[3]Gemüse!$B41</f>
        <v>5.2919960000000001</v>
      </c>
      <c r="D57" s="569">
        <f>[3]Gemüse!$BD41</f>
        <v>3.0260769999999999</v>
      </c>
      <c r="E57" s="448">
        <f>[3]Gemüse!$C41</f>
        <v>9.0589919999999999</v>
      </c>
      <c r="F57" s="448">
        <f>[3]Gemüse!$BE41</f>
        <v>5.0859569999999996</v>
      </c>
      <c r="G57" s="569">
        <f>[3]Gemüse!$D41</f>
        <v>2.404935</v>
      </c>
      <c r="H57" s="569">
        <f>[3]Gemüse!$BF41</f>
        <v>1.1726460000000001</v>
      </c>
      <c r="I57" s="448">
        <f>[3]Gemüse!$E41</f>
        <v>5.1962330000000003</v>
      </c>
      <c r="J57" s="448">
        <f>[3]Gemüse!$BG41</f>
        <v>3.5056889999999998</v>
      </c>
      <c r="K57" s="569">
        <f>[3]Gemüse!$F41</f>
        <v>0</v>
      </c>
      <c r="L57" s="569">
        <f>[3]Gemüse!$BH41</f>
        <v>5.6670569999999998</v>
      </c>
      <c r="M57" s="448">
        <f>[3]Gemüse!$G41</f>
        <v>0</v>
      </c>
      <c r="N57" s="448">
        <f>[3]Gemüse!$BI41</f>
        <v>0</v>
      </c>
      <c r="O57" s="569">
        <f>[3]Gemüse!$H41</f>
        <v>0</v>
      </c>
      <c r="P57" s="569">
        <f>[3]Gemüse!$BJ41</f>
        <v>0</v>
      </c>
      <c r="Q57" s="448">
        <f>[3]Gemüse!$J41</f>
        <v>3.5734210000000002</v>
      </c>
      <c r="R57" s="448">
        <f>[3]Gemüse!$BL41</f>
        <v>2.8492479999999998</v>
      </c>
      <c r="S57" s="448"/>
      <c r="T57" s="569">
        <f>[3]Gemüse!$K41</f>
        <v>10.027568</v>
      </c>
      <c r="U57" s="569">
        <f>[3]Gemüse!$BM41</f>
        <v>4.4563620000000004</v>
      </c>
      <c r="V57" s="448">
        <f>[3]Gemüse!$L41</f>
        <v>0</v>
      </c>
      <c r="W57" s="448">
        <f>[3]Gemüse!$BN41</f>
        <v>4.5037909999999997</v>
      </c>
      <c r="X57" s="569">
        <f>[3]Gemüse!$M41</f>
        <v>2.9951110000000001</v>
      </c>
      <c r="Y57" s="569">
        <f>[3]Gemüse!$BO41</f>
        <v>1.99593</v>
      </c>
      <c r="Z57" s="448">
        <f>[3]Gemüse!$N41</f>
        <v>3.2706719999999998</v>
      </c>
      <c r="AA57" s="448">
        <f>[3]Gemüse!$BP41</f>
        <v>1.220283</v>
      </c>
      <c r="AB57" s="569">
        <f>[3]Gemüse!$R41</f>
        <v>3.0979999999999999</v>
      </c>
      <c r="AC57" s="569">
        <f>[3]Gemüse!$BT41</f>
        <v>1.7774799999999999</v>
      </c>
      <c r="AD57" s="448">
        <f>[3]Gemüse!$U41</f>
        <v>45.629302000000003</v>
      </c>
      <c r="AE57" s="448">
        <f>[3]Gemüse!$BW41</f>
        <v>27.764785</v>
      </c>
      <c r="AF57" s="569">
        <f>[3]Gemüse!$V41</f>
        <v>22.076333000000002</v>
      </c>
      <c r="AG57" s="569">
        <f>[3]Gemüse!$BX41</f>
        <v>11.764390000000001</v>
      </c>
      <c r="AH57" s="448">
        <f>[3]Gemüse!$AX41</f>
        <v>24.297270000000001</v>
      </c>
      <c r="AI57" s="448">
        <f>[3]Gemüse!$CZ41</f>
        <v>8.1484729999999992</v>
      </c>
      <c r="AJ57" s="569">
        <f>[3]Gemüse!$W41</f>
        <v>0</v>
      </c>
      <c r="AK57" s="569">
        <f>[3]Gemüse!$BY41</f>
        <v>4.5667580000000001</v>
      </c>
      <c r="AL57" s="448"/>
      <c r="AM57" s="448">
        <f>[3]Gemüse!$X41</f>
        <v>5.3142490000000002</v>
      </c>
      <c r="AN57" s="448">
        <f>[3]Gemüse!$BZ41</f>
        <v>3.6257440000000001</v>
      </c>
      <c r="AO57" s="569">
        <f>[3]Gemüse!$Y41</f>
        <v>5.8617900000000001</v>
      </c>
      <c r="AP57" s="569">
        <f>[3]Gemüse!$CA41</f>
        <v>3.3813689999999998</v>
      </c>
      <c r="AQ57" s="448">
        <f>[3]Gemüse!$Z41</f>
        <v>0</v>
      </c>
      <c r="AR57" s="448">
        <f>[3]Gemüse!$CB41</f>
        <v>3.543698</v>
      </c>
      <c r="AS57" s="569">
        <f>[3]Gemüse!$AF41</f>
        <v>2.7992530000000002</v>
      </c>
      <c r="AT57" s="569">
        <f>[3]Gemüse!$CH41</f>
        <v>1.446515</v>
      </c>
      <c r="AU57" s="448">
        <f>[3]Gemüse!$AB41</f>
        <v>0</v>
      </c>
      <c r="AV57" s="448">
        <f>[3]Gemüse!$CD41</f>
        <v>1.6237600000000001</v>
      </c>
      <c r="AW57" s="569">
        <f>[3]Gemüse!$AC41</f>
        <v>0</v>
      </c>
      <c r="AX57" s="569">
        <f>[3]Gemüse!$CE41</f>
        <v>1.5421499999999999</v>
      </c>
      <c r="AY57" s="448">
        <f>[3]Gemüse!$AD41</f>
        <v>0</v>
      </c>
      <c r="AZ57" s="448">
        <f>[3]Gemüse!$CF41</f>
        <v>3.141794</v>
      </c>
      <c r="BA57" s="448"/>
      <c r="BB57" s="569">
        <f>[3]Gemüse!$AE41</f>
        <v>3.9357410000000002</v>
      </c>
      <c r="BC57" s="569">
        <f>[3]Gemüse!$CG41</f>
        <v>1.6562239999999999</v>
      </c>
      <c r="BD57" s="448">
        <f>[3]Gemüse!$AG41</f>
        <v>6.6436859999999998</v>
      </c>
      <c r="BE57" s="448">
        <f>[3]Gemüse!$CI41</f>
        <v>2.4819819999999999</v>
      </c>
      <c r="BF57" s="569">
        <f>[3]Gemüse!$AH41</f>
        <v>3.1589160000000001</v>
      </c>
      <c r="BG57" s="569">
        <f>[3]Gemüse!$CJ41</f>
        <v>1.3403499999999999</v>
      </c>
      <c r="BH57" s="448">
        <f>[3]Gemüse!$AI41</f>
        <v>0</v>
      </c>
      <c r="BI57" s="448">
        <f>[3]Gemüse!$CK41</f>
        <v>0</v>
      </c>
      <c r="BJ57" s="448"/>
      <c r="BK57" s="569">
        <f>[3]Gemüse!$AK41</f>
        <v>3.9673180000000001</v>
      </c>
      <c r="BL57" s="569">
        <f>[3]Gemüse!$CM41</f>
        <v>1.622806</v>
      </c>
      <c r="BM57" s="448">
        <f>[3]Gemüse!$AL41</f>
        <v>0</v>
      </c>
      <c r="BN57" s="448">
        <f>[3]Gemüse!$CN41</f>
        <v>0</v>
      </c>
      <c r="BO57" s="569">
        <f>[3]Gemüse!$AM41</f>
        <v>8.3589179999999992</v>
      </c>
      <c r="BP57" s="569">
        <f>[3]Gemüse!$CO41</f>
        <v>4.6535099999999998</v>
      </c>
      <c r="BQ57" s="448">
        <f>[3]Gemüse!$AH41</f>
        <v>3.1589160000000001</v>
      </c>
      <c r="BR57" s="448">
        <f>[3]Gemüse!$CJ41</f>
        <v>1.3403499999999999</v>
      </c>
      <c r="BS57" s="569">
        <f>[3]Gemüse!$AN41</f>
        <v>4.3918150000000002</v>
      </c>
      <c r="BT57" s="569">
        <f>[3]Gemüse!$CP41</f>
        <v>1.857578</v>
      </c>
      <c r="BU57" s="448"/>
      <c r="BV57" s="448">
        <f>[3]Gemüse!$AO41</f>
        <v>5.0548000000000002</v>
      </c>
      <c r="BW57" s="448">
        <f>[3]Gemüse!$CQ41</f>
        <v>2.49037</v>
      </c>
      <c r="BX57" s="569">
        <f>[3]Gemüse!$AW41</f>
        <v>9.5899459999999994</v>
      </c>
      <c r="BY57" s="569">
        <f>[3]Gemüse!$CY41</f>
        <v>7.7830110000000001</v>
      </c>
      <c r="BZ57" s="448">
        <f>[3]Gemüse!$AP41</f>
        <v>0</v>
      </c>
      <c r="CA57" s="448">
        <f>[3]Gemüse!$CR41</f>
        <v>9.0417389999999997</v>
      </c>
      <c r="CB57" s="569">
        <f>[3]Gemüse!$AQ41</f>
        <v>6.0048870000000001</v>
      </c>
      <c r="CC57" s="569">
        <f>[3]Gemüse!$CS41</f>
        <v>3.100552</v>
      </c>
      <c r="CD57" s="448">
        <f>[3]Gemüse!$AS41</f>
        <v>0</v>
      </c>
      <c r="CE57" s="448">
        <f>[3]Gemüse!$CU41</f>
        <v>0</v>
      </c>
      <c r="CF57" s="569">
        <f>[3]Gemüse!$AT41</f>
        <v>17.46508</v>
      </c>
      <c r="CG57" s="569">
        <f>[3]Gemüse!$CV41</f>
        <v>7.5812350000000004</v>
      </c>
      <c r="CH57" s="448">
        <f>[3]Gemüse!$AU41</f>
        <v>18.904159</v>
      </c>
      <c r="CI57" s="448">
        <f>[3]Gemüse!$CW41</f>
        <v>12.223240000000001</v>
      </c>
      <c r="CJ57" s="448"/>
      <c r="CK57" s="569">
        <f>[3]Gemüse!$AV41</f>
        <v>12.157228999999999</v>
      </c>
      <c r="CL57" s="569">
        <f>[3]Gemüse!$CX41</f>
        <v>5.957668</v>
      </c>
      <c r="CM57" s="448"/>
      <c r="CN57" s="448">
        <f>[3]Gemüse!$AY41</f>
        <v>16.820309999999999</v>
      </c>
      <c r="CO57" s="448">
        <f>[3]Gemüse!$DA41</f>
        <v>9.4099769999999996</v>
      </c>
      <c r="CP57" s="448"/>
      <c r="CQ57" s="569">
        <f>[3]Gemüse!$AZ41</f>
        <v>15.289616000000001</v>
      </c>
      <c r="CR57" s="569">
        <f>[3]Gemüse!$DB41</f>
        <v>10.881544999999999</v>
      </c>
      <c r="CS57" s="448">
        <f>[3]Gemüse!$BB41</f>
        <v>15.605221999999999</v>
      </c>
      <c r="CT57" s="448">
        <f>[3]Gemüse!$DD41</f>
        <v>9.5857539999999997</v>
      </c>
      <c r="CU57" s="569">
        <f>[3]Gemüse!$BC41</f>
        <v>7.1182119999999998</v>
      </c>
      <c r="CV57" s="569">
        <f>[3]Gemüse!$DE41</f>
        <v>5.7128019999999999</v>
      </c>
      <c r="CW57" s="448">
        <f>[3]Gemüse!$AJ41</f>
        <v>4.9085080000000003</v>
      </c>
      <c r="CX57" s="448">
        <f>[3]Gemüse!$CL41</f>
        <v>3.4881630000000001</v>
      </c>
      <c r="CY57" s="451"/>
      <c r="CZ57" s="450" t="str">
        <f>[3]Gemüse!$DI41</f>
        <v>4 W 14-17/21</v>
      </c>
      <c r="DA57" s="573">
        <f>[3]Gemüse!EC41</f>
        <v>5920.8900999999996</v>
      </c>
      <c r="DB57" s="573">
        <f>[3]Gemüse!EX41</f>
        <v>27694.0887</v>
      </c>
      <c r="DC57" s="573"/>
      <c r="DD57" s="575">
        <f>[3]Gemüse!DY41</f>
        <v>336.93459999999999</v>
      </c>
      <c r="DE57" s="575">
        <f>[3]Gemüse!ET41</f>
        <v>1769.7736</v>
      </c>
      <c r="DF57" s="573">
        <f>[3]Gemüse!DL41</f>
        <v>652.51710000000003</v>
      </c>
      <c r="DG57" s="573">
        <f>[3]Gemüse!EG41</f>
        <v>1750.8976</v>
      </c>
      <c r="DH57" s="575">
        <f>[3]Gemüse!DN41</f>
        <v>169.66890000000001</v>
      </c>
      <c r="DI57" s="575">
        <f>[3]Gemüse!EI41</f>
        <v>1082.3810000000001</v>
      </c>
      <c r="DJ57" s="573">
        <f>[3]Gemüse!EY41</f>
        <v>425.24670000000003</v>
      </c>
      <c r="DK57" s="573">
        <f>[3]Gemüse!EZ41</f>
        <v>1210.0282999999999</v>
      </c>
      <c r="DL57" s="575">
        <f>[3]Gemüse!FA41</f>
        <v>285.01440000000002</v>
      </c>
      <c r="DM57" s="575">
        <f>[3]Gemüse!FB41</f>
        <v>1648.2871</v>
      </c>
      <c r="DN57" s="573"/>
      <c r="DO57" s="573">
        <f>[3]Gemüse!DR41</f>
        <v>97.9</v>
      </c>
      <c r="DP57" s="573">
        <f>[3]Gemüse!EM41</f>
        <v>549.62310000000002</v>
      </c>
      <c r="DQ57" s="575">
        <f>[3]Gemüse!DK41</f>
        <v>53.825199999999995</v>
      </c>
      <c r="DR57" s="575">
        <f>[3]Gemüse!EF41</f>
        <v>957.29180000000008</v>
      </c>
      <c r="DS57" s="573">
        <f>[3]Gemüse!DV41</f>
        <v>176.41879999999998</v>
      </c>
      <c r="DT57" s="573">
        <f>[3]Gemüse!EQ41</f>
        <v>797.48440000000005</v>
      </c>
      <c r="DU57" s="575">
        <f>[3]Gemüse!DX41</f>
        <v>29.991099999999999</v>
      </c>
      <c r="DV57" s="575">
        <f>[3]Gemüse!ES41</f>
        <v>158.11439999999999</v>
      </c>
      <c r="DW57" s="573"/>
      <c r="DX57" s="573">
        <f>[3]Gemüse!DJ41</f>
        <v>127.8347</v>
      </c>
      <c r="DY57" s="573">
        <f>[3]Gemüse!EE41</f>
        <v>607.45920000000001</v>
      </c>
      <c r="DZ57" s="575">
        <f>[3]Gemüse!DP41</f>
        <v>235.25790000000001</v>
      </c>
      <c r="EA57" s="575">
        <f>[3]Gemüse!EK41</f>
        <v>706.60709999999995</v>
      </c>
      <c r="EB57" s="573">
        <f>[3]Gemüse!$DU41</f>
        <v>6.6589999999999998</v>
      </c>
      <c r="EC57" s="573">
        <f>[3]Gemüse!EP41</f>
        <v>144.96199999999999</v>
      </c>
      <c r="ED57" s="575">
        <f>[3]Gemüse!DW41</f>
        <v>34.635100000000001</v>
      </c>
      <c r="EE57" s="575">
        <f>[3]Gemüse!ER41</f>
        <v>249.63060000000002</v>
      </c>
      <c r="EF57" s="573"/>
      <c r="EG57" s="573">
        <f>[3]Gemüse!$DM41</f>
        <v>855.6656999999999</v>
      </c>
      <c r="EH57" s="573">
        <f>[3]Gemüse!EH41</f>
        <v>3189.9622000000004</v>
      </c>
      <c r="EI57" s="575">
        <f>[3]Gemüse!EB41</f>
        <v>37.567999999999998</v>
      </c>
      <c r="EJ57" s="575">
        <f>[3]Gemüse!EW41</f>
        <v>165.43199999999999</v>
      </c>
      <c r="EK57" s="573">
        <f>[3]Gemüse!EA41</f>
        <v>179.83789999999999</v>
      </c>
      <c r="EL57" s="573">
        <f>[3]Gemüse!EV41</f>
        <v>227.9684</v>
      </c>
      <c r="EM57" s="573"/>
      <c r="EN57" s="575">
        <f>[3]Gemüse!DS41</f>
        <v>137.39689999999999</v>
      </c>
      <c r="EO57" s="575">
        <f>[3]Gemüse!EN41</f>
        <v>626.84190000000001</v>
      </c>
      <c r="EP57" s="573">
        <f>[3]Gemüse!DT41</f>
        <v>78.301100000000005</v>
      </c>
      <c r="EQ57" s="573">
        <f>[3]Gemüse!EO41</f>
        <v>402.63479999999998</v>
      </c>
      <c r="ER57" s="575">
        <f>[3]Gemüse!$DZ41</f>
        <v>28.893699999999999</v>
      </c>
      <c r="ES57" s="575">
        <f>[3]Gemüse!EU41</f>
        <v>161.12090000000001</v>
      </c>
      <c r="ET57" s="573">
        <f>[3]Gemüse!$DO41</f>
        <v>212.9212</v>
      </c>
      <c r="EU57" s="573">
        <f>[3]Gemüse!EJ41</f>
        <v>2279.7109</v>
      </c>
      <c r="EV57" s="573"/>
      <c r="EW57" s="575">
        <f>[3]Gemüse!$DQ41</f>
        <v>33.765000000000001</v>
      </c>
      <c r="EX57" s="575">
        <f>[3]Gemüse!EL41</f>
        <v>310.97579999999999</v>
      </c>
      <c r="EY57" s="261"/>
    </row>
    <row r="58" spans="1:155" x14ac:dyDescent="0.2">
      <c r="A58" s="250"/>
      <c r="B58" s="218">
        <f>[3]Gemüse!A42</f>
        <v>44256</v>
      </c>
      <c r="C58" s="569">
        <f>[3]Gemüse!$B42</f>
        <v>5.1648810000000003</v>
      </c>
      <c r="D58" s="569">
        <f>[3]Gemüse!$BD42</f>
        <v>3.4310999999999998</v>
      </c>
      <c r="E58" s="448">
        <f>[3]Gemüse!$C42</f>
        <v>8.0515399999999993</v>
      </c>
      <c r="F58" s="448">
        <f>[3]Gemüse!$BE42</f>
        <v>3.9028809999999998</v>
      </c>
      <c r="G58" s="569">
        <f>[3]Gemüse!$D42</f>
        <v>2.5254400000000001</v>
      </c>
      <c r="H58" s="569">
        <f>[3]Gemüse!$BF42</f>
        <v>1.3148770000000001</v>
      </c>
      <c r="I58" s="448">
        <f>[3]Gemüse!$E42</f>
        <v>5.0513950000000003</v>
      </c>
      <c r="J58" s="448">
        <f>[3]Gemüse!$BG42</f>
        <v>3.726731</v>
      </c>
      <c r="K58" s="569">
        <f>[3]Gemüse!$F42</f>
        <v>0</v>
      </c>
      <c r="L58" s="569">
        <f>[3]Gemüse!$BH42</f>
        <v>4.8891879999999999</v>
      </c>
      <c r="M58" s="448">
        <f>[3]Gemüse!$G42</f>
        <v>0</v>
      </c>
      <c r="N58" s="448">
        <f>[3]Gemüse!$BI42</f>
        <v>0</v>
      </c>
      <c r="O58" s="569">
        <f>[3]Gemüse!$H42</f>
        <v>0</v>
      </c>
      <c r="P58" s="569">
        <f>[3]Gemüse!$BJ42</f>
        <v>0</v>
      </c>
      <c r="Q58" s="448">
        <f>[3]Gemüse!$J42</f>
        <v>4.6787919999999996</v>
      </c>
      <c r="R58" s="448">
        <f>[3]Gemüse!$BL42</f>
        <v>2.477481</v>
      </c>
      <c r="S58" s="448"/>
      <c r="T58" s="569">
        <f>[3]Gemüse!$K42</f>
        <v>10.591975</v>
      </c>
      <c r="U58" s="569">
        <f>[3]Gemüse!$BM42</f>
        <v>4.3834580000000001</v>
      </c>
      <c r="V58" s="448">
        <f>[3]Gemüse!$L42</f>
        <v>8.3447460000000007</v>
      </c>
      <c r="W58" s="448">
        <f>[3]Gemüse!$BN42</f>
        <v>5.1303260000000002</v>
      </c>
      <c r="X58" s="569">
        <f>[3]Gemüse!$M42</f>
        <v>3.0733269999999999</v>
      </c>
      <c r="Y58" s="569">
        <f>[3]Gemüse!$BO42</f>
        <v>1.8276520000000001</v>
      </c>
      <c r="Z58" s="448">
        <f>[3]Gemüse!$N42</f>
        <v>2.4036620000000002</v>
      </c>
      <c r="AA58" s="448">
        <f>[3]Gemüse!$BP42</f>
        <v>1.192529</v>
      </c>
      <c r="AB58" s="569">
        <f>[3]Gemüse!$R42</f>
        <v>2.9388369999999999</v>
      </c>
      <c r="AC58" s="569">
        <f>[3]Gemüse!$BT42</f>
        <v>1.744624</v>
      </c>
      <c r="AD58" s="448">
        <f>[3]Gemüse!$U42</f>
        <v>43.050249999999998</v>
      </c>
      <c r="AE58" s="448">
        <f>[3]Gemüse!$BW42</f>
        <v>30.149516999999999</v>
      </c>
      <c r="AF58" s="569">
        <f>[3]Gemüse!$V42</f>
        <v>20.157819</v>
      </c>
      <c r="AG58" s="569">
        <f>[3]Gemüse!$BX42</f>
        <v>11.044612000000001</v>
      </c>
      <c r="AH58" s="448">
        <f>[3]Gemüse!$AX42</f>
        <v>23.062483</v>
      </c>
      <c r="AI58" s="448">
        <f>[3]Gemüse!$CZ42</f>
        <v>6.959149</v>
      </c>
      <c r="AJ58" s="569">
        <f>[3]Gemüse!$W42</f>
        <v>5.0794540000000001</v>
      </c>
      <c r="AK58" s="569">
        <f>[3]Gemüse!$BY42</f>
        <v>4.1575129999999998</v>
      </c>
      <c r="AL58" s="448"/>
      <c r="AM58" s="448">
        <f>[3]Gemüse!$X42</f>
        <v>6.2072209999999997</v>
      </c>
      <c r="AN58" s="448">
        <f>[3]Gemüse!$BZ42</f>
        <v>2.9863770000000001</v>
      </c>
      <c r="AO58" s="569">
        <f>[3]Gemüse!$Y42</f>
        <v>5.2279730000000004</v>
      </c>
      <c r="AP58" s="569">
        <f>[3]Gemüse!$CA42</f>
        <v>2.8536510000000002</v>
      </c>
      <c r="AQ58" s="448">
        <f>[3]Gemüse!$Z42</f>
        <v>5.7295749999999996</v>
      </c>
      <c r="AR58" s="448">
        <f>[3]Gemüse!$CB42</f>
        <v>2.6094089999999999</v>
      </c>
      <c r="AS58" s="569">
        <f>[3]Gemüse!$AF42</f>
        <v>1.8186960000000001</v>
      </c>
      <c r="AT58" s="569">
        <f>[3]Gemüse!$CH42</f>
        <v>0.96406599999999998</v>
      </c>
      <c r="AU58" s="448">
        <f>[3]Gemüse!$AB42</f>
        <v>4.6037520000000001</v>
      </c>
      <c r="AV58" s="448">
        <f>[3]Gemüse!$CD42</f>
        <v>1.620126</v>
      </c>
      <c r="AW58" s="569">
        <f>[3]Gemüse!$AC42</f>
        <v>4.5689599999999997</v>
      </c>
      <c r="AX58" s="569">
        <f>[3]Gemüse!$CE42</f>
        <v>1.532133</v>
      </c>
      <c r="AY58" s="448">
        <f>[3]Gemüse!$AD42</f>
        <v>0</v>
      </c>
      <c r="AZ58" s="448">
        <f>[3]Gemüse!$CF42</f>
        <v>2.9722499999999998</v>
      </c>
      <c r="BA58" s="448"/>
      <c r="BB58" s="569">
        <f>[3]Gemüse!$AE42</f>
        <v>4.0728460000000002</v>
      </c>
      <c r="BC58" s="569">
        <f>[3]Gemüse!$CG42</f>
        <v>1.7846169999999999</v>
      </c>
      <c r="BD58" s="448">
        <f>[3]Gemüse!$AG42</f>
        <v>6.6639720000000002</v>
      </c>
      <c r="BE58" s="448">
        <f>[3]Gemüse!$CI42</f>
        <v>2.5688369999999998</v>
      </c>
      <c r="BF58" s="569">
        <f>[3]Gemüse!$AH42</f>
        <v>3.2406739999999998</v>
      </c>
      <c r="BG58" s="569">
        <f>[3]Gemüse!$CJ42</f>
        <v>1.3284229999999999</v>
      </c>
      <c r="BH58" s="448">
        <f>[3]Gemüse!$AI42</f>
        <v>0</v>
      </c>
      <c r="BI58" s="448">
        <f>[3]Gemüse!$CK42</f>
        <v>0</v>
      </c>
      <c r="BJ58" s="448"/>
      <c r="BK58" s="569">
        <f>[3]Gemüse!$AK42</f>
        <v>2.9988999999999999</v>
      </c>
      <c r="BL58" s="569">
        <f>[3]Gemüse!$CM42</f>
        <v>1.2520169999999999</v>
      </c>
      <c r="BM58" s="448">
        <f>[3]Gemüse!$AL42</f>
        <v>0</v>
      </c>
      <c r="BN58" s="448">
        <f>[3]Gemüse!$CN42</f>
        <v>0</v>
      </c>
      <c r="BO58" s="569">
        <f>[3]Gemüse!$AM42</f>
        <v>7.5379430000000003</v>
      </c>
      <c r="BP58" s="569">
        <f>[3]Gemüse!$CO42</f>
        <v>4.5347780000000002</v>
      </c>
      <c r="BQ58" s="448">
        <f>[3]Gemüse!$AH42</f>
        <v>3.2406739999999998</v>
      </c>
      <c r="BR58" s="448">
        <f>[3]Gemüse!$CJ42</f>
        <v>1.3284229999999999</v>
      </c>
      <c r="BS58" s="569">
        <f>[3]Gemüse!$AN42</f>
        <v>4.4648560000000002</v>
      </c>
      <c r="BT58" s="569">
        <f>[3]Gemüse!$CP42</f>
        <v>1.8581939999999999</v>
      </c>
      <c r="BU58" s="448"/>
      <c r="BV58" s="448">
        <f>[3]Gemüse!$AO42</f>
        <v>4.5651859999999997</v>
      </c>
      <c r="BW58" s="448">
        <f>[3]Gemüse!$CQ42</f>
        <v>2.491228</v>
      </c>
      <c r="BX58" s="569">
        <f>[3]Gemüse!$AW42</f>
        <v>9.9959969999999991</v>
      </c>
      <c r="BY58" s="569">
        <f>[3]Gemüse!$CY42</f>
        <v>6.5012379999999999</v>
      </c>
      <c r="BZ58" s="448">
        <f>[3]Gemüse!$AP42</f>
        <v>0</v>
      </c>
      <c r="CA58" s="448">
        <f>[3]Gemüse!$CR42</f>
        <v>9.7704210000000007</v>
      </c>
      <c r="CB58" s="569">
        <f>[3]Gemüse!$AQ42</f>
        <v>5.949999</v>
      </c>
      <c r="CC58" s="569">
        <f>[3]Gemüse!$CS42</f>
        <v>3.313631</v>
      </c>
      <c r="CD58" s="448">
        <f>[3]Gemüse!$AS42</f>
        <v>0</v>
      </c>
      <c r="CE58" s="448">
        <f>[3]Gemüse!$CU42</f>
        <v>0</v>
      </c>
      <c r="CF58" s="569">
        <f>[3]Gemüse!$AT42</f>
        <v>19.306374999999999</v>
      </c>
      <c r="CG58" s="569">
        <f>[3]Gemüse!$CV42</f>
        <v>7.7795540000000001</v>
      </c>
      <c r="CH58" s="448">
        <f>[3]Gemüse!$AU42</f>
        <v>19.943598000000001</v>
      </c>
      <c r="CI58" s="448">
        <f>[3]Gemüse!$CW42</f>
        <v>10.383005000000001</v>
      </c>
      <c r="CJ58" s="448"/>
      <c r="CK58" s="569">
        <f>[3]Gemüse!$AV42</f>
        <v>12.321740999999999</v>
      </c>
      <c r="CL58" s="569">
        <f>[3]Gemüse!$CX42</f>
        <v>5.9765699999999997</v>
      </c>
      <c r="CM58" s="448"/>
      <c r="CN58" s="448">
        <f>[3]Gemüse!$AY42</f>
        <v>16.738002000000002</v>
      </c>
      <c r="CO58" s="448">
        <f>[3]Gemüse!$DA42</f>
        <v>9.6026520000000009</v>
      </c>
      <c r="CP58" s="448"/>
      <c r="CQ58" s="569">
        <f>[3]Gemüse!$AZ42</f>
        <v>15.289548999999999</v>
      </c>
      <c r="CR58" s="569">
        <f>[3]Gemüse!$DB42</f>
        <v>10.909378</v>
      </c>
      <c r="CS58" s="448">
        <f>[3]Gemüse!$BB42</f>
        <v>15.607227</v>
      </c>
      <c r="CT58" s="448">
        <f>[3]Gemüse!$DD42</f>
        <v>9.5289359999999999</v>
      </c>
      <c r="CU58" s="569">
        <f>[3]Gemüse!$BC42</f>
        <v>7.1204039999999997</v>
      </c>
      <c r="CV58" s="569">
        <f>[3]Gemüse!$DE42</f>
        <v>5.7045560000000002</v>
      </c>
      <c r="CW58" s="448">
        <f>[3]Gemüse!$AJ42</f>
        <v>4.908531</v>
      </c>
      <c r="CX58" s="448">
        <f>[3]Gemüse!$CL42</f>
        <v>3.4628389999999998</v>
      </c>
      <c r="CY58" s="451"/>
      <c r="CZ58" s="450" t="str">
        <f>[3]Gemüse!$DI42</f>
        <v>5 W 09-13/21</v>
      </c>
      <c r="DA58" s="573">
        <f>[3]Gemüse!EC42</f>
        <v>7488.2883000000002</v>
      </c>
      <c r="DB58" s="573">
        <f>[3]Gemüse!EX42</f>
        <v>35018.593799999995</v>
      </c>
      <c r="DC58" s="573"/>
      <c r="DD58" s="575">
        <f>[3]Gemüse!DY42</f>
        <v>404.06709999999998</v>
      </c>
      <c r="DE58" s="575">
        <f>[3]Gemüse!ET42</f>
        <v>2256.9952000000003</v>
      </c>
      <c r="DF58" s="573">
        <f>[3]Gemüse!DL42</f>
        <v>546.68449999999996</v>
      </c>
      <c r="DG58" s="573">
        <f>[3]Gemüse!EG42</f>
        <v>2168.4613999999997</v>
      </c>
      <c r="DH58" s="575">
        <f>[3]Gemüse!DN42</f>
        <v>259.30759999999998</v>
      </c>
      <c r="DI58" s="575">
        <f>[3]Gemüse!EI42</f>
        <v>1179.8018</v>
      </c>
      <c r="DJ58" s="573">
        <f>[3]Gemüse!EY42</f>
        <v>419.77550000000002</v>
      </c>
      <c r="DK58" s="573">
        <f>[3]Gemüse!EZ42</f>
        <v>1504.6071000000002</v>
      </c>
      <c r="DL58" s="575">
        <f>[3]Gemüse!FA42</f>
        <v>364.2235</v>
      </c>
      <c r="DM58" s="575">
        <f>[3]Gemüse!FB42</f>
        <v>1854.1951000000001</v>
      </c>
      <c r="DN58" s="573"/>
      <c r="DO58" s="573">
        <f>[3]Gemüse!DR42</f>
        <v>156.54640000000001</v>
      </c>
      <c r="DP58" s="573">
        <f>[3]Gemüse!EM42</f>
        <v>870.9448000000001</v>
      </c>
      <c r="DQ58" s="575">
        <f>[3]Gemüse!DK42</f>
        <v>61.413800000000002</v>
      </c>
      <c r="DR58" s="575">
        <f>[3]Gemüse!EF42</f>
        <v>1210.2942</v>
      </c>
      <c r="DS58" s="573">
        <f>[3]Gemüse!DV42</f>
        <v>229.35509999999999</v>
      </c>
      <c r="DT58" s="573">
        <f>[3]Gemüse!EQ42</f>
        <v>820.73050000000001</v>
      </c>
      <c r="DU58" s="575">
        <f>[3]Gemüse!DX42</f>
        <v>68.445999999999998</v>
      </c>
      <c r="DV58" s="575">
        <f>[3]Gemüse!ES42</f>
        <v>302.89150000000001</v>
      </c>
      <c r="DW58" s="573"/>
      <c r="DX58" s="573">
        <f>[3]Gemüse!DJ42</f>
        <v>184.7901</v>
      </c>
      <c r="DY58" s="573">
        <f>[3]Gemüse!EE42</f>
        <v>905.82060000000001</v>
      </c>
      <c r="DZ58" s="575">
        <f>[3]Gemüse!DP42</f>
        <v>347.32170000000002</v>
      </c>
      <c r="EA58" s="575">
        <f>[3]Gemüse!EK42</f>
        <v>980.73630000000003</v>
      </c>
      <c r="EB58" s="573">
        <f>[3]Gemüse!$DU42</f>
        <v>21.585999999999999</v>
      </c>
      <c r="EC58" s="573">
        <f>[3]Gemüse!EP42</f>
        <v>199.77699999999999</v>
      </c>
      <c r="ED58" s="575">
        <f>[3]Gemüse!DW42</f>
        <v>36.837600000000002</v>
      </c>
      <c r="EE58" s="575">
        <f>[3]Gemüse!ER42</f>
        <v>394.33679999999998</v>
      </c>
      <c r="EF58" s="573"/>
      <c r="EG58" s="573">
        <f>[3]Gemüse!$DM42</f>
        <v>1309.8003999999999</v>
      </c>
      <c r="EH58" s="573">
        <f>[3]Gemüse!EH42</f>
        <v>4156.0808999999999</v>
      </c>
      <c r="EI58" s="575">
        <f>[3]Gemüse!EB42</f>
        <v>57.636000000000003</v>
      </c>
      <c r="EJ58" s="575">
        <f>[3]Gemüse!EW42</f>
        <v>227.43100000000001</v>
      </c>
      <c r="EK58" s="573">
        <f>[3]Gemüse!EA42</f>
        <v>289.97929999999997</v>
      </c>
      <c r="EL58" s="573">
        <f>[3]Gemüse!EV42</f>
        <v>312.15259999999995</v>
      </c>
      <c r="EM58" s="573"/>
      <c r="EN58" s="575">
        <f>[3]Gemüse!DS42</f>
        <v>200.04689999999999</v>
      </c>
      <c r="EO58" s="575">
        <f>[3]Gemüse!EN42</f>
        <v>838.88679999999999</v>
      </c>
      <c r="EP58" s="573">
        <f>[3]Gemüse!DT42</f>
        <v>101.345</v>
      </c>
      <c r="EQ58" s="573">
        <f>[3]Gemüse!EO42</f>
        <v>659.14409999999998</v>
      </c>
      <c r="ER58" s="575">
        <f>[3]Gemüse!$DZ42</f>
        <v>26.419599999999999</v>
      </c>
      <c r="ES58" s="575">
        <f>[3]Gemüse!EU42</f>
        <v>164.30549999999999</v>
      </c>
      <c r="ET58" s="573">
        <f>[3]Gemüse!$DO42</f>
        <v>274.86279999999999</v>
      </c>
      <c r="EU58" s="573">
        <f>[3]Gemüse!EJ42</f>
        <v>3036.6277999999998</v>
      </c>
      <c r="EV58" s="573"/>
      <c r="EW58" s="575">
        <f>[3]Gemüse!$DQ42</f>
        <v>49.5152</v>
      </c>
      <c r="EX58" s="575">
        <f>[3]Gemüse!EL42</f>
        <v>441.87859999999995</v>
      </c>
      <c r="EY58" s="261"/>
    </row>
    <row r="59" spans="1:155" x14ac:dyDescent="0.2">
      <c r="A59" s="250"/>
      <c r="B59" s="218">
        <f>[3]Gemüse!A43</f>
        <v>44228</v>
      </c>
      <c r="C59" s="569">
        <f>[3]Gemüse!$B43</f>
        <v>6.3469129999999998</v>
      </c>
      <c r="D59" s="569">
        <f>[3]Gemüse!$BD43</f>
        <v>4.3157759999999996</v>
      </c>
      <c r="E59" s="448">
        <f>[3]Gemüse!$C43</f>
        <v>6.3615950000000003</v>
      </c>
      <c r="F59" s="448">
        <f>[3]Gemüse!$BE43</f>
        <v>3.6258379999999999</v>
      </c>
      <c r="G59" s="569">
        <f>[3]Gemüse!$D43</f>
        <v>2.31738</v>
      </c>
      <c r="H59" s="569">
        <f>[3]Gemüse!$BF43</f>
        <v>1.398774</v>
      </c>
      <c r="I59" s="448">
        <f>[3]Gemüse!$E43</f>
        <v>6.8478459999999997</v>
      </c>
      <c r="J59" s="448">
        <f>[3]Gemüse!$BG43</f>
        <v>3.478847</v>
      </c>
      <c r="K59" s="569">
        <f>[3]Gemüse!$F43</f>
        <v>0</v>
      </c>
      <c r="L59" s="569">
        <f>[3]Gemüse!$BH43</f>
        <v>5.6467159999999996</v>
      </c>
      <c r="M59" s="448">
        <f>[3]Gemüse!$G43</f>
        <v>0</v>
      </c>
      <c r="N59" s="448">
        <f>[3]Gemüse!$BI43</f>
        <v>0</v>
      </c>
      <c r="O59" s="569">
        <f>[3]Gemüse!$H43</f>
        <v>0</v>
      </c>
      <c r="P59" s="569">
        <f>[3]Gemüse!$BJ43</f>
        <v>0</v>
      </c>
      <c r="Q59" s="448">
        <f>[3]Gemüse!$J43</f>
        <v>4.2667029999999997</v>
      </c>
      <c r="R59" s="448">
        <f>[3]Gemüse!$BL43</f>
        <v>3.486205</v>
      </c>
      <c r="S59" s="448"/>
      <c r="T59" s="569">
        <f>[3]Gemüse!$K43</f>
        <v>10.730831</v>
      </c>
      <c r="U59" s="569">
        <f>[3]Gemüse!$BM43</f>
        <v>4.3489279999999999</v>
      </c>
      <c r="V59" s="448">
        <f>[3]Gemüse!$L43</f>
        <v>7.7342930000000001</v>
      </c>
      <c r="W59" s="448">
        <f>[3]Gemüse!$BN43</f>
        <v>5.1227559999999999</v>
      </c>
      <c r="X59" s="569">
        <f>[3]Gemüse!$M43</f>
        <v>2.8695460000000002</v>
      </c>
      <c r="Y59" s="569">
        <f>[3]Gemüse!$BO43</f>
        <v>1.7961119999999999</v>
      </c>
      <c r="Z59" s="448">
        <f>[3]Gemüse!$N43</f>
        <v>2.261317</v>
      </c>
      <c r="AA59" s="448">
        <f>[3]Gemüse!$BP43</f>
        <v>1.3596729999999999</v>
      </c>
      <c r="AB59" s="569">
        <f>[3]Gemüse!$R43</f>
        <v>2.894136</v>
      </c>
      <c r="AC59" s="569">
        <f>[3]Gemüse!$BT43</f>
        <v>1.5602199999999999</v>
      </c>
      <c r="AD59" s="448">
        <f>[3]Gemüse!$U43</f>
        <v>46.215654999999998</v>
      </c>
      <c r="AE59" s="448">
        <f>[3]Gemüse!$BW43</f>
        <v>31.293386000000002</v>
      </c>
      <c r="AF59" s="569">
        <f>[3]Gemüse!$V43</f>
        <v>19.600961000000002</v>
      </c>
      <c r="AG59" s="569">
        <f>[3]Gemüse!$BX43</f>
        <v>11.041399</v>
      </c>
      <c r="AH59" s="448">
        <f>[3]Gemüse!$AX43</f>
        <v>14.959974000000001</v>
      </c>
      <c r="AI59" s="448">
        <f>[3]Gemüse!$CZ43</f>
        <v>5.1463489999999998</v>
      </c>
      <c r="AJ59" s="569">
        <f>[3]Gemüse!$W43</f>
        <v>4.9756369999999999</v>
      </c>
      <c r="AK59" s="569">
        <f>[3]Gemüse!$BY43</f>
        <v>3.979212</v>
      </c>
      <c r="AL59" s="448"/>
      <c r="AM59" s="448">
        <f>[3]Gemüse!$X43</f>
        <v>6.4635429999999996</v>
      </c>
      <c r="AN59" s="448">
        <f>[3]Gemüse!$BZ43</f>
        <v>3.3372449999999998</v>
      </c>
      <c r="AO59" s="569">
        <f>[3]Gemüse!$Y43</f>
        <v>5.5251270000000003</v>
      </c>
      <c r="AP59" s="569">
        <f>[3]Gemüse!$CA43</f>
        <v>3.4207960000000002</v>
      </c>
      <c r="AQ59" s="448">
        <f>[3]Gemüse!$Z43</f>
        <v>6.4975240000000003</v>
      </c>
      <c r="AR59" s="448">
        <f>[3]Gemüse!$CB43</f>
        <v>2.3351139999999999</v>
      </c>
      <c r="AS59" s="569">
        <f>[3]Gemüse!$AF43</f>
        <v>2.3504619999999998</v>
      </c>
      <c r="AT59" s="569">
        <f>[3]Gemüse!$CH43</f>
        <v>1.0151680000000001</v>
      </c>
      <c r="AU59" s="448">
        <f>[3]Gemüse!$AB43</f>
        <v>4.6196000000000002</v>
      </c>
      <c r="AV59" s="448">
        <f>[3]Gemüse!$CD43</f>
        <v>1.5717920000000001</v>
      </c>
      <c r="AW59" s="569">
        <f>[3]Gemüse!$AC43</f>
        <v>4.6150640000000003</v>
      </c>
      <c r="AX59" s="569">
        <f>[3]Gemüse!$CE43</f>
        <v>1.532597</v>
      </c>
      <c r="AY59" s="448">
        <f>[3]Gemüse!$AD43</f>
        <v>5.7781969999999996</v>
      </c>
      <c r="AZ59" s="448">
        <f>[3]Gemüse!$CF43</f>
        <v>2.8068960000000001</v>
      </c>
      <c r="BA59" s="448"/>
      <c r="BB59" s="569">
        <f>[3]Gemüse!$AE43</f>
        <v>4.1783640000000002</v>
      </c>
      <c r="BC59" s="569">
        <f>[3]Gemüse!$CG43</f>
        <v>1.547698</v>
      </c>
      <c r="BD59" s="448">
        <f>[3]Gemüse!$AG43</f>
        <v>6.662598</v>
      </c>
      <c r="BE59" s="448">
        <f>[3]Gemüse!$CI43</f>
        <v>2.5355470000000002</v>
      </c>
      <c r="BF59" s="569">
        <f>[3]Gemüse!$AH43</f>
        <v>3.2448510000000002</v>
      </c>
      <c r="BG59" s="569">
        <f>[3]Gemüse!$CJ43</f>
        <v>1.349256</v>
      </c>
      <c r="BH59" s="448">
        <f>[3]Gemüse!$AI43</f>
        <v>0</v>
      </c>
      <c r="BI59" s="448">
        <f>[3]Gemüse!$CK43</f>
        <v>0</v>
      </c>
      <c r="BJ59" s="448"/>
      <c r="BK59" s="569">
        <f>[3]Gemüse!$AK43</f>
        <v>0</v>
      </c>
      <c r="BL59" s="569">
        <f>[3]Gemüse!$CM43</f>
        <v>1.2179150000000001</v>
      </c>
      <c r="BM59" s="448">
        <f>[3]Gemüse!$AL43</f>
        <v>0</v>
      </c>
      <c r="BN59" s="448">
        <f>[3]Gemüse!$CN43</f>
        <v>0</v>
      </c>
      <c r="BO59" s="569">
        <f>[3]Gemüse!$AM43</f>
        <v>7.2660780000000003</v>
      </c>
      <c r="BP59" s="569">
        <f>[3]Gemüse!$CO43</f>
        <v>3.9620129999999998</v>
      </c>
      <c r="BQ59" s="448">
        <f>[3]Gemüse!$AH43</f>
        <v>3.2448510000000002</v>
      </c>
      <c r="BR59" s="448">
        <f>[3]Gemüse!$CJ43</f>
        <v>1.349256</v>
      </c>
      <c r="BS59" s="569">
        <f>[3]Gemüse!$AN43</f>
        <v>4.7162670000000002</v>
      </c>
      <c r="BT59" s="569">
        <f>[3]Gemüse!$CP43</f>
        <v>1.818068</v>
      </c>
      <c r="BU59" s="448"/>
      <c r="BV59" s="448">
        <f>[3]Gemüse!$AO43</f>
        <v>5.2165210000000002</v>
      </c>
      <c r="BW59" s="448">
        <f>[3]Gemüse!$CQ43</f>
        <v>2.6042529999999999</v>
      </c>
      <c r="BX59" s="569">
        <f>[3]Gemüse!$AW43</f>
        <v>9.5141329999999993</v>
      </c>
      <c r="BY59" s="569">
        <f>[3]Gemüse!$CY43</f>
        <v>5.61212</v>
      </c>
      <c r="BZ59" s="448">
        <f>[3]Gemüse!$AP43</f>
        <v>0</v>
      </c>
      <c r="CA59" s="448">
        <f>[3]Gemüse!$CR43</f>
        <v>9.2691049999999997</v>
      </c>
      <c r="CB59" s="569">
        <f>[3]Gemüse!$AQ43</f>
        <v>5.949999</v>
      </c>
      <c r="CC59" s="569">
        <f>[3]Gemüse!$CS43</f>
        <v>3.249088</v>
      </c>
      <c r="CD59" s="448">
        <f>[3]Gemüse!$AS43</f>
        <v>0</v>
      </c>
      <c r="CE59" s="448">
        <f>[3]Gemüse!$CU43</f>
        <v>0</v>
      </c>
      <c r="CF59" s="569">
        <f>[3]Gemüse!$AT43</f>
        <v>21.154112999999999</v>
      </c>
      <c r="CG59" s="569">
        <f>[3]Gemüse!$CV43</f>
        <v>10.047485999999999</v>
      </c>
      <c r="CH59" s="448">
        <f>[3]Gemüse!$AU43</f>
        <v>0</v>
      </c>
      <c r="CI59" s="448">
        <f>[3]Gemüse!$CW43</f>
        <v>9.9576340000000005</v>
      </c>
      <c r="CJ59" s="448"/>
      <c r="CK59" s="569">
        <f>[3]Gemüse!$AV43</f>
        <v>9.5323399999999996</v>
      </c>
      <c r="CL59" s="569">
        <f>[3]Gemüse!$CX43</f>
        <v>6.266686</v>
      </c>
      <c r="CM59" s="448"/>
      <c r="CN59" s="448">
        <f>[3]Gemüse!$AY43</f>
        <v>16.846799000000001</v>
      </c>
      <c r="CO59" s="448">
        <f>[3]Gemüse!$DA43</f>
        <v>9.6163830000000008</v>
      </c>
      <c r="CP59" s="448"/>
      <c r="CQ59" s="569">
        <f>[3]Gemüse!$AZ43</f>
        <v>15.289624999999999</v>
      </c>
      <c r="CR59" s="569">
        <f>[3]Gemüse!$DB43</f>
        <v>10.908226000000001</v>
      </c>
      <c r="CS59" s="448">
        <f>[3]Gemüse!$BB43</f>
        <v>15.604968</v>
      </c>
      <c r="CT59" s="448">
        <f>[3]Gemüse!$DD43</f>
        <v>9.6321569999999994</v>
      </c>
      <c r="CU59" s="569">
        <f>[3]Gemüse!$BC43</f>
        <v>7.117934</v>
      </c>
      <c r="CV59" s="569">
        <f>[3]Gemüse!$DE43</f>
        <v>5.687138</v>
      </c>
      <c r="CW59" s="448">
        <f>[3]Gemüse!$AJ43</f>
        <v>4.9085049999999999</v>
      </c>
      <c r="CX59" s="448">
        <f>[3]Gemüse!$CL43</f>
        <v>3.4625119999999998</v>
      </c>
      <c r="CY59" s="451"/>
      <c r="CZ59" s="450" t="str">
        <f>[3]Gemüse!$DI43</f>
        <v>4 W 05-08/21</v>
      </c>
      <c r="DA59" s="573">
        <f>[3]Gemüse!EC43</f>
        <v>5955.424</v>
      </c>
      <c r="DB59" s="573">
        <f>[3]Gemüse!EX43</f>
        <v>26988.1849</v>
      </c>
      <c r="DC59" s="573"/>
      <c r="DD59" s="575">
        <f>[3]Gemüse!DY43</f>
        <v>397.18959999999998</v>
      </c>
      <c r="DE59" s="575">
        <f>[3]Gemüse!ET43</f>
        <v>1692.3387</v>
      </c>
      <c r="DF59" s="573">
        <f>[3]Gemüse!DL43</f>
        <v>349.63509999999997</v>
      </c>
      <c r="DG59" s="573">
        <f>[3]Gemüse!EG43</f>
        <v>1459.6896999999999</v>
      </c>
      <c r="DH59" s="575">
        <f>[3]Gemüse!DN43</f>
        <v>154.02099999999999</v>
      </c>
      <c r="DI59" s="575">
        <f>[3]Gemüse!EI43</f>
        <v>947.51330000000007</v>
      </c>
      <c r="DJ59" s="573">
        <f>[3]Gemüse!EY43</f>
        <v>349.42670000000004</v>
      </c>
      <c r="DK59" s="573">
        <f>[3]Gemüse!EZ43</f>
        <v>1129.4862000000001</v>
      </c>
      <c r="DL59" s="575">
        <f>[3]Gemüse!FA43</f>
        <v>327.66679999999997</v>
      </c>
      <c r="DM59" s="575">
        <f>[3]Gemüse!FB43</f>
        <v>1285.6136999999999</v>
      </c>
      <c r="DN59" s="573"/>
      <c r="DO59" s="573">
        <f>[3]Gemüse!DR43</f>
        <v>128.7379</v>
      </c>
      <c r="DP59" s="573">
        <f>[3]Gemüse!EM43</f>
        <v>780.39519999999993</v>
      </c>
      <c r="DQ59" s="575">
        <f>[3]Gemüse!DK43</f>
        <v>128.5668</v>
      </c>
      <c r="DR59" s="575">
        <f>[3]Gemüse!EF43</f>
        <v>899.47540000000004</v>
      </c>
      <c r="DS59" s="573">
        <f>[3]Gemüse!DV43</f>
        <v>48.358199999999997</v>
      </c>
      <c r="DT59" s="573">
        <f>[3]Gemüse!EQ43</f>
        <v>655.32530000000008</v>
      </c>
      <c r="DU59" s="575">
        <f>[3]Gemüse!DX43</f>
        <v>62.932900000000004</v>
      </c>
      <c r="DV59" s="575">
        <f>[3]Gemüse!ES43</f>
        <v>230.06360000000001</v>
      </c>
      <c r="DW59" s="573"/>
      <c r="DX59" s="573">
        <f>[3]Gemüse!DJ43</f>
        <v>177.27929999999998</v>
      </c>
      <c r="DY59" s="573">
        <f>[3]Gemüse!EE43</f>
        <v>738.4541999999999</v>
      </c>
      <c r="DZ59" s="575">
        <f>[3]Gemüse!DP43</f>
        <v>387.4579</v>
      </c>
      <c r="EA59" s="575">
        <f>[3]Gemüse!EK43</f>
        <v>788.63430000000005</v>
      </c>
      <c r="EB59" s="573">
        <f>[3]Gemüse!$DU43</f>
        <v>23.913</v>
      </c>
      <c r="EC59" s="573">
        <f>[3]Gemüse!EP43</f>
        <v>192.458</v>
      </c>
      <c r="ED59" s="575">
        <f>[3]Gemüse!DW43</f>
        <v>40.950099999999999</v>
      </c>
      <c r="EE59" s="575">
        <f>[3]Gemüse!ER43</f>
        <v>305.0874</v>
      </c>
      <c r="EF59" s="573"/>
      <c r="EG59" s="573">
        <f>[3]Gemüse!$DM43</f>
        <v>905.13409999999999</v>
      </c>
      <c r="EH59" s="573">
        <f>[3]Gemüse!EH43</f>
        <v>3418.7170000000001</v>
      </c>
      <c r="EI59" s="575">
        <f>[3]Gemüse!EB43</f>
        <v>50.276000000000003</v>
      </c>
      <c r="EJ59" s="575">
        <f>[3]Gemüse!EW43</f>
        <v>222.64500000000001</v>
      </c>
      <c r="EK59" s="573">
        <f>[3]Gemüse!EA43</f>
        <v>282.27080000000001</v>
      </c>
      <c r="EL59" s="573">
        <f>[3]Gemüse!EV43</f>
        <v>278.32690000000002</v>
      </c>
      <c r="EM59" s="448"/>
      <c r="EN59" s="575">
        <f>[3]Gemüse!DS43</f>
        <v>199.4639</v>
      </c>
      <c r="EO59" s="575">
        <f>[3]Gemüse!EN43</f>
        <v>709.66549999999995</v>
      </c>
      <c r="EP59" s="573">
        <f>[3]Gemüse!DT43</f>
        <v>95.344899999999996</v>
      </c>
      <c r="EQ59" s="573">
        <f>[3]Gemüse!EO43</f>
        <v>661.47910000000002</v>
      </c>
      <c r="ER59" s="575">
        <f>[3]Gemüse!$DZ43</f>
        <v>4.8742000000000001</v>
      </c>
      <c r="ES59" s="575">
        <f>[3]Gemüse!EU43</f>
        <v>86.344399999999993</v>
      </c>
      <c r="ET59" s="573">
        <f>[3]Gemüse!$DO43</f>
        <v>240.30529999999999</v>
      </c>
      <c r="EU59" s="573">
        <f>[3]Gemüse!EJ43</f>
        <v>2402.0987999999998</v>
      </c>
      <c r="EV59" s="573"/>
      <c r="EW59" s="575">
        <f>[3]Gemüse!$DQ43</f>
        <v>37.634</v>
      </c>
      <c r="EX59" s="575">
        <f>[3]Gemüse!EL43</f>
        <v>349.86970000000002</v>
      </c>
      <c r="EY59" s="261"/>
    </row>
    <row r="60" spans="1:155" x14ac:dyDescent="0.2">
      <c r="A60" s="250"/>
      <c r="B60" s="218">
        <f>[3]Gemüse!A44</f>
        <v>44197</v>
      </c>
      <c r="C60" s="569">
        <f>[3]Gemüse!$B44</f>
        <v>5.9228050000000003</v>
      </c>
      <c r="D60" s="569">
        <f>[3]Gemüse!$BD44</f>
        <v>5.426933</v>
      </c>
      <c r="E60" s="448">
        <f>[3]Gemüse!$C44</f>
        <v>6.7113310000000004</v>
      </c>
      <c r="F60" s="448">
        <f>[3]Gemüse!$BE44</f>
        <v>3.5962770000000002</v>
      </c>
      <c r="G60" s="569">
        <f>[3]Gemüse!$D44</f>
        <v>1.9197120000000001</v>
      </c>
      <c r="H60" s="569">
        <f>[3]Gemüse!$BF44</f>
        <v>1.51989</v>
      </c>
      <c r="I60" s="448">
        <f>[3]Gemüse!$E44</f>
        <v>6.62364</v>
      </c>
      <c r="J60" s="448">
        <f>[3]Gemüse!$BG44</f>
        <v>3.6978569999999999</v>
      </c>
      <c r="K60" s="569">
        <f>[3]Gemüse!$F44</f>
        <v>0</v>
      </c>
      <c r="L60" s="569">
        <f>[3]Gemüse!$BH44</f>
        <v>6.2314990000000003</v>
      </c>
      <c r="M60" s="448">
        <f>[3]Gemüse!$G44</f>
        <v>0</v>
      </c>
      <c r="N60" s="448">
        <f>[3]Gemüse!$BI44</f>
        <v>0</v>
      </c>
      <c r="O60" s="569">
        <f>[3]Gemüse!$H44</f>
        <v>0</v>
      </c>
      <c r="P60" s="569">
        <f>[3]Gemüse!$BJ44</f>
        <v>0</v>
      </c>
      <c r="Q60" s="448">
        <f>[3]Gemüse!$J44</f>
        <v>5.2682919999999998</v>
      </c>
      <c r="R60" s="448">
        <f>[3]Gemüse!$BL44</f>
        <v>4.4528290000000004</v>
      </c>
      <c r="S60" s="448"/>
      <c r="T60" s="569">
        <f>[3]Gemüse!$K44</f>
        <v>10.520628</v>
      </c>
      <c r="U60" s="569">
        <f>[3]Gemüse!$BM44</f>
        <v>4.283042</v>
      </c>
      <c r="V60" s="448">
        <f>[3]Gemüse!$L44</f>
        <v>7.8580449999999997</v>
      </c>
      <c r="W60" s="448">
        <f>[3]Gemüse!$BN44</f>
        <v>5.1138700000000004</v>
      </c>
      <c r="X60" s="569">
        <f>[3]Gemüse!$M44</f>
        <v>0</v>
      </c>
      <c r="Y60" s="569">
        <f>[3]Gemüse!$BO44</f>
        <v>1.9198809999999999</v>
      </c>
      <c r="Z60" s="448">
        <f>[3]Gemüse!$N44</f>
        <v>2.4442240000000002</v>
      </c>
      <c r="AA60" s="448">
        <f>[3]Gemüse!$BP44</f>
        <v>1.3338939999999999</v>
      </c>
      <c r="AB60" s="569">
        <f>[3]Gemüse!$R44</f>
        <v>0</v>
      </c>
      <c r="AC60" s="569">
        <f>[3]Gemüse!$BT44</f>
        <v>1.540489</v>
      </c>
      <c r="AD60" s="448">
        <f>[3]Gemüse!$U44</f>
        <v>45.505425000000002</v>
      </c>
      <c r="AE60" s="448">
        <f>[3]Gemüse!$BW44</f>
        <v>32.148758999999998</v>
      </c>
      <c r="AF60" s="569">
        <f>[3]Gemüse!$V44</f>
        <v>19.586577999999999</v>
      </c>
      <c r="AG60" s="569">
        <f>[3]Gemüse!$BX44</f>
        <v>11.006246000000001</v>
      </c>
      <c r="AH60" s="448">
        <f>[3]Gemüse!$AX44</f>
        <v>15.305711000000001</v>
      </c>
      <c r="AI60" s="448">
        <f>[3]Gemüse!$CZ44</f>
        <v>5.0399919999999998</v>
      </c>
      <c r="AJ60" s="569">
        <f>[3]Gemüse!$W44</f>
        <v>5.0042289999999996</v>
      </c>
      <c r="AK60" s="569">
        <f>[3]Gemüse!$BY44</f>
        <v>3.6256210000000002</v>
      </c>
      <c r="AL60" s="448"/>
      <c r="AM60" s="448">
        <f>[3]Gemüse!$X44</f>
        <v>5.9177689999999998</v>
      </c>
      <c r="AN60" s="448">
        <f>[3]Gemüse!$BZ44</f>
        <v>3.0963189999999998</v>
      </c>
      <c r="AO60" s="569">
        <f>[3]Gemüse!$Y44</f>
        <v>5.8203279999999999</v>
      </c>
      <c r="AP60" s="569">
        <f>[3]Gemüse!$CA44</f>
        <v>3.6045959999999999</v>
      </c>
      <c r="AQ60" s="448">
        <f>[3]Gemüse!$Z44</f>
        <v>6.4289540000000001</v>
      </c>
      <c r="AR60" s="448">
        <f>[3]Gemüse!$CB44</f>
        <v>2.268303</v>
      </c>
      <c r="AS60" s="569">
        <f>[3]Gemüse!$AF44</f>
        <v>1.9947459999999999</v>
      </c>
      <c r="AT60" s="569">
        <f>[3]Gemüse!$CH44</f>
        <v>1.104061</v>
      </c>
      <c r="AU60" s="448">
        <f>[3]Gemüse!$AB44</f>
        <v>4.6466909999999997</v>
      </c>
      <c r="AV60" s="448">
        <f>[3]Gemüse!$CD44</f>
        <v>1.5313749999999999</v>
      </c>
      <c r="AW60" s="569">
        <f>[3]Gemüse!$AC44</f>
        <v>4.597423</v>
      </c>
      <c r="AX60" s="569">
        <f>[3]Gemüse!$CE44</f>
        <v>1.5313749999999999</v>
      </c>
      <c r="AY60" s="448">
        <f>[3]Gemüse!$AD44</f>
        <v>5.7273589999999999</v>
      </c>
      <c r="AZ60" s="448">
        <f>[3]Gemüse!$CF44</f>
        <v>2.8337330000000001</v>
      </c>
      <c r="BA60" s="448"/>
      <c r="BB60" s="569">
        <f>[3]Gemüse!$AE44</f>
        <v>3.9150710000000002</v>
      </c>
      <c r="BC60" s="569">
        <f>[3]Gemüse!$CG44</f>
        <v>1.403305</v>
      </c>
      <c r="BD60" s="448">
        <f>[3]Gemüse!$AG44</f>
        <v>6.5461039999999997</v>
      </c>
      <c r="BE60" s="448">
        <f>[3]Gemüse!$CI44</f>
        <v>2.5423260000000001</v>
      </c>
      <c r="BF60" s="569">
        <f>[3]Gemüse!$AH44</f>
        <v>0</v>
      </c>
      <c r="BG60" s="569">
        <f>[3]Gemüse!$CJ44</f>
        <v>1.3618079999999999</v>
      </c>
      <c r="BH60" s="448">
        <f>[3]Gemüse!$AI44</f>
        <v>0</v>
      </c>
      <c r="BI60" s="448">
        <f>[3]Gemüse!$CK44</f>
        <v>0</v>
      </c>
      <c r="BJ60" s="448"/>
      <c r="BK60" s="569">
        <f>[3]Gemüse!$AK44</f>
        <v>0</v>
      </c>
      <c r="BL60" s="569">
        <f>[3]Gemüse!$CM44</f>
        <v>1.2144280000000001</v>
      </c>
      <c r="BM60" s="448">
        <f>[3]Gemüse!$AL44</f>
        <v>0</v>
      </c>
      <c r="BN60" s="448">
        <f>[3]Gemüse!$CN44</f>
        <v>0</v>
      </c>
      <c r="BO60" s="569">
        <f>[3]Gemüse!$AM44</f>
        <v>7.7488469999999996</v>
      </c>
      <c r="BP60" s="569">
        <f>[3]Gemüse!$CO44</f>
        <v>3.8535509999999999</v>
      </c>
      <c r="BQ60" s="448">
        <f>[3]Gemüse!$AH44</f>
        <v>0</v>
      </c>
      <c r="BR60" s="448">
        <f>[3]Gemüse!$CJ44</f>
        <v>1.3618079999999999</v>
      </c>
      <c r="BS60" s="569">
        <f>[3]Gemüse!$AN44</f>
        <v>4.6799720000000002</v>
      </c>
      <c r="BT60" s="569">
        <f>[3]Gemüse!$CP44</f>
        <v>1.8746830000000001</v>
      </c>
      <c r="BU60" s="448"/>
      <c r="BV60" s="448">
        <f>[3]Gemüse!$AO44</f>
        <v>6.4842339999999998</v>
      </c>
      <c r="BW60" s="448">
        <f>[3]Gemüse!$CQ44</f>
        <v>2.6453000000000002</v>
      </c>
      <c r="BX60" s="569">
        <f>[3]Gemüse!$AW44</f>
        <v>8.5079930000000008</v>
      </c>
      <c r="BY60" s="569">
        <f>[3]Gemüse!$CY44</f>
        <v>5.7747219999999997</v>
      </c>
      <c r="BZ60" s="448">
        <f>[3]Gemüse!$AP44</f>
        <v>0</v>
      </c>
      <c r="CA60" s="448">
        <f>[3]Gemüse!$CR44</f>
        <v>0</v>
      </c>
      <c r="CB60" s="569">
        <f>[3]Gemüse!$AQ44</f>
        <v>5.8854009999999999</v>
      </c>
      <c r="CC60" s="569">
        <f>[3]Gemüse!$CS44</f>
        <v>3.4281630000000001</v>
      </c>
      <c r="CD60" s="448">
        <f>[3]Gemüse!$AS44</f>
        <v>0</v>
      </c>
      <c r="CE60" s="448">
        <f>[3]Gemüse!$CU44</f>
        <v>0</v>
      </c>
      <c r="CF60" s="569">
        <f>[3]Gemüse!$AT44</f>
        <v>0</v>
      </c>
      <c r="CG60" s="569">
        <f>[3]Gemüse!$CV44</f>
        <v>14.533984999999999</v>
      </c>
      <c r="CH60" s="448">
        <f>[3]Gemüse!$AU44</f>
        <v>0</v>
      </c>
      <c r="CI60" s="448">
        <f>[3]Gemüse!$CW44</f>
        <v>0</v>
      </c>
      <c r="CJ60" s="448"/>
      <c r="CK60" s="569">
        <f>[3]Gemüse!$AV44</f>
        <v>11.834751000000001</v>
      </c>
      <c r="CL60" s="569">
        <f>[3]Gemüse!$CX44</f>
        <v>5.9194180000000003</v>
      </c>
      <c r="CM60" s="448"/>
      <c r="CN60" s="448">
        <f>[3]Gemüse!$AY44</f>
        <v>16.709959999999999</v>
      </c>
      <c r="CO60" s="448">
        <f>[3]Gemüse!$DA44</f>
        <v>9.7604089999999992</v>
      </c>
      <c r="CP60" s="448"/>
      <c r="CQ60" s="569">
        <f>[3]Gemüse!$AZ44</f>
        <v>15.289234</v>
      </c>
      <c r="CR60" s="569">
        <f>[3]Gemüse!$DB44</f>
        <v>10.897259999999999</v>
      </c>
      <c r="CS60" s="448">
        <f>[3]Gemüse!$BB44</f>
        <v>15.616609</v>
      </c>
      <c r="CT60" s="448">
        <f>[3]Gemüse!$DD44</f>
        <v>9.6374180000000003</v>
      </c>
      <c r="CU60" s="569">
        <f>[3]Gemüse!$BC44</f>
        <v>7.1306669999999999</v>
      </c>
      <c r="CV60" s="569">
        <f>[3]Gemüse!$DE44</f>
        <v>5.6840339999999996</v>
      </c>
      <c r="CW60" s="448">
        <f>[3]Gemüse!$AJ44</f>
        <v>4.9084960000000004</v>
      </c>
      <c r="CX60" s="448">
        <f>[3]Gemüse!$CL44</f>
        <v>3.4642849999999998</v>
      </c>
      <c r="CY60" s="451"/>
      <c r="CZ60" s="450" t="str">
        <f>[3]Gemüse!$DI44</f>
        <v>4 W 01-04/21</v>
      </c>
      <c r="DA60" s="573">
        <f>[3]Gemüse!EC44</f>
        <v>5976.5727000000006</v>
      </c>
      <c r="DB60" s="573">
        <f>[3]Gemüse!EX44</f>
        <v>27662.464499999998</v>
      </c>
      <c r="DC60" s="573"/>
      <c r="DD60" s="575">
        <f>[3]Gemüse!DY44</f>
        <v>390.56190000000004</v>
      </c>
      <c r="DE60" s="575">
        <f>[3]Gemüse!ET44</f>
        <v>1733.3565000000001</v>
      </c>
      <c r="DF60" s="573">
        <f>[3]Gemüse!DL44</f>
        <v>347.90440000000001</v>
      </c>
      <c r="DG60" s="573">
        <f>[3]Gemüse!EG44</f>
        <v>1447.0603000000001</v>
      </c>
      <c r="DH60" s="575">
        <f>[3]Gemüse!DN44</f>
        <v>164.93559999999999</v>
      </c>
      <c r="DI60" s="575">
        <f>[3]Gemüse!EI44</f>
        <v>796.85069999999996</v>
      </c>
      <c r="DJ60" s="573">
        <f>[3]Gemüse!EY44</f>
        <v>309.18109999999996</v>
      </c>
      <c r="DK60" s="573">
        <f>[3]Gemüse!EZ44</f>
        <v>1096.0718999999999</v>
      </c>
      <c r="DL60" s="575">
        <f>[3]Gemüse!FA44</f>
        <v>266.97980000000001</v>
      </c>
      <c r="DM60" s="575">
        <f>[3]Gemüse!FB44</f>
        <v>1218.7257</v>
      </c>
      <c r="DN60" s="573"/>
      <c r="DO60" s="573">
        <f>[3]Gemüse!DR44</f>
        <v>142.1044</v>
      </c>
      <c r="DP60" s="573">
        <f>[3]Gemüse!EM44</f>
        <v>846.08699999999999</v>
      </c>
      <c r="DQ60" s="575">
        <f>[3]Gemüse!DK44</f>
        <v>105.7921</v>
      </c>
      <c r="DR60" s="575">
        <f>[3]Gemüse!EF44</f>
        <v>837.3051999999999</v>
      </c>
      <c r="DS60" s="573">
        <f>[3]Gemüse!DV44</f>
        <v>26.453200000000002</v>
      </c>
      <c r="DT60" s="573">
        <f>[3]Gemüse!EQ44</f>
        <v>591.23590000000002</v>
      </c>
      <c r="DU60" s="575">
        <f>[3]Gemüse!DX44</f>
        <v>64.086100000000002</v>
      </c>
      <c r="DV60" s="575">
        <f>[3]Gemüse!ES44</f>
        <v>210.19900000000001</v>
      </c>
      <c r="DW60" s="573"/>
      <c r="DX60" s="573">
        <f>[3]Gemüse!DJ44</f>
        <v>179.38</v>
      </c>
      <c r="DY60" s="573">
        <f>[3]Gemüse!EE44</f>
        <v>806.67899999999997</v>
      </c>
      <c r="DZ60" s="575">
        <f>[3]Gemüse!DP44</f>
        <v>312.47649999999999</v>
      </c>
      <c r="EA60" s="575">
        <f>[3]Gemüse!EK44</f>
        <v>940.60649999999998</v>
      </c>
      <c r="EB60" s="573">
        <f>[3]Gemüse!$DU44</f>
        <v>27.193999999999999</v>
      </c>
      <c r="EC60" s="573">
        <f>[3]Gemüse!EP44</f>
        <v>244.30600000000001</v>
      </c>
      <c r="ED60" s="575">
        <f>[3]Gemüse!DW44</f>
        <v>38.272300000000001</v>
      </c>
      <c r="EE60" s="575">
        <f>[3]Gemüse!ER44</f>
        <v>365.59699999999998</v>
      </c>
      <c r="EF60" s="573"/>
      <c r="EG60" s="573">
        <f>[3]Gemüse!$DM44</f>
        <v>1016.1728000000001</v>
      </c>
      <c r="EH60" s="573">
        <f>[3]Gemüse!EH44</f>
        <v>3617.5987</v>
      </c>
      <c r="EI60" s="575">
        <f>[3]Gemüse!EB44</f>
        <v>58.683</v>
      </c>
      <c r="EJ60" s="575">
        <f>[3]Gemüse!EW44</f>
        <v>262.51799999999997</v>
      </c>
      <c r="EK60" s="573">
        <f>[3]Gemüse!EA44</f>
        <v>301.88130000000001</v>
      </c>
      <c r="EL60" s="573">
        <f>[3]Gemüse!EV44</f>
        <v>271.76190000000003</v>
      </c>
      <c r="EM60" s="573"/>
      <c r="EN60" s="575">
        <f>[3]Gemüse!DS44</f>
        <v>155.0539</v>
      </c>
      <c r="EO60" s="575">
        <f>[3]Gemüse!EN44</f>
        <v>783.60230000000001</v>
      </c>
      <c r="EP60" s="573">
        <f>[3]Gemüse!DT44</f>
        <v>111.95139999999999</v>
      </c>
      <c r="EQ60" s="573">
        <f>[3]Gemüse!EO44</f>
        <v>754.7355</v>
      </c>
      <c r="ER60" s="575">
        <f>[3]Gemüse!$DZ44</f>
        <v>1.2745</v>
      </c>
      <c r="ES60" s="575">
        <f>[3]Gemüse!EU44</f>
        <v>71.655600000000007</v>
      </c>
      <c r="ET60" s="573">
        <f>[3]Gemüse!$DO44</f>
        <v>247.15720000000002</v>
      </c>
      <c r="EU60" s="573">
        <f>[3]Gemüse!EJ44</f>
        <v>2447.2674999999999</v>
      </c>
      <c r="EV60" s="573"/>
      <c r="EW60" s="575">
        <f>[3]Gemüse!$DQ44</f>
        <v>41.773900000000005</v>
      </c>
      <c r="EX60" s="575">
        <f>[3]Gemüse!EL44</f>
        <v>341.87119999999999</v>
      </c>
    </row>
    <row r="61" spans="1:155" x14ac:dyDescent="0.2">
      <c r="A61" s="250"/>
      <c r="B61" s="218">
        <f>[3]Gemüse!A45</f>
        <v>44166</v>
      </c>
      <c r="C61" s="569">
        <f>[3]Gemüse!$B45</f>
        <v>4.6900529999999998</v>
      </c>
      <c r="D61" s="569">
        <f>[3]Gemüse!$BD45</f>
        <v>3.126312</v>
      </c>
      <c r="E61" s="448">
        <f>[3]Gemüse!$C45</f>
        <v>6.9056319999999998</v>
      </c>
      <c r="F61" s="448">
        <f>[3]Gemüse!$BE45</f>
        <v>3.5825010000000002</v>
      </c>
      <c r="G61" s="569">
        <f>[3]Gemüse!$D45</f>
        <v>1.8456920000000001</v>
      </c>
      <c r="H61" s="569">
        <f>[3]Gemüse!$BF45</f>
        <v>1.1194740000000001</v>
      </c>
      <c r="I61" s="448">
        <f>[3]Gemüse!$E45</f>
        <v>6.6368830000000001</v>
      </c>
      <c r="J61" s="448">
        <f>[3]Gemüse!$BG45</f>
        <v>3.4697429999999998</v>
      </c>
      <c r="K61" s="569">
        <f>[3]Gemüse!$F45</f>
        <v>0</v>
      </c>
      <c r="L61" s="569">
        <f>[3]Gemüse!$BH45</f>
        <v>5.7065770000000002</v>
      </c>
      <c r="M61" s="448">
        <f>[3]Gemüse!$G45</f>
        <v>0</v>
      </c>
      <c r="N61" s="448">
        <f>[3]Gemüse!$BI45</f>
        <v>0</v>
      </c>
      <c r="O61" s="569">
        <f>[3]Gemüse!$H45</f>
        <v>0</v>
      </c>
      <c r="P61" s="569">
        <f>[3]Gemüse!$BJ45</f>
        <v>0</v>
      </c>
      <c r="Q61" s="448">
        <f>[3]Gemüse!$J45</f>
        <v>4.7376930000000002</v>
      </c>
      <c r="R61" s="448">
        <f>[3]Gemüse!$BL45</f>
        <v>2.8039100000000001</v>
      </c>
      <c r="S61" s="448"/>
      <c r="T61" s="569">
        <f>[3]Gemüse!$K45</f>
        <v>10.689968</v>
      </c>
      <c r="U61" s="569">
        <f>[3]Gemüse!$BM45</f>
        <v>4.0987030000000004</v>
      </c>
      <c r="V61" s="448">
        <f>[3]Gemüse!$L45</f>
        <v>7.5834149999999996</v>
      </c>
      <c r="W61" s="448">
        <f>[3]Gemüse!$BN45</f>
        <v>5.0065439999999999</v>
      </c>
      <c r="X61" s="569">
        <f>[3]Gemüse!$M45</f>
        <v>2.454758</v>
      </c>
      <c r="Y61" s="569">
        <f>[3]Gemüse!$BO45</f>
        <v>2.0862340000000001</v>
      </c>
      <c r="Z61" s="448">
        <f>[3]Gemüse!$N45</f>
        <v>2.4898989999999999</v>
      </c>
      <c r="AA61" s="448">
        <f>[3]Gemüse!$BP45</f>
        <v>1.1523300000000001</v>
      </c>
      <c r="AB61" s="569">
        <f>[3]Gemüse!$R45</f>
        <v>0</v>
      </c>
      <c r="AC61" s="569">
        <f>[3]Gemüse!$BT45</f>
        <v>1.5476209999999999</v>
      </c>
      <c r="AD61" s="448">
        <f>[3]Gemüse!$U45</f>
        <v>41.881318</v>
      </c>
      <c r="AE61" s="448">
        <f>[3]Gemüse!$BW45</f>
        <v>26.595859000000001</v>
      </c>
      <c r="AF61" s="569">
        <f>[3]Gemüse!$V45</f>
        <v>18.178619999999999</v>
      </c>
      <c r="AG61" s="569">
        <f>[3]Gemüse!$BX45</f>
        <v>11.958169</v>
      </c>
      <c r="AH61" s="448">
        <f>[3]Gemüse!$AX45</f>
        <v>15.617929999999999</v>
      </c>
      <c r="AI61" s="448">
        <f>[3]Gemüse!$CZ45</f>
        <v>6.7670209999999997</v>
      </c>
      <c r="AJ61" s="569">
        <f>[3]Gemüse!$W45</f>
        <v>5.1501900000000003</v>
      </c>
      <c r="AK61" s="569">
        <f>[3]Gemüse!$BY45</f>
        <v>3.8712849999999999</v>
      </c>
      <c r="AL61" s="448"/>
      <c r="AM61" s="448">
        <f>[3]Gemüse!$X45</f>
        <v>6.4908229999999998</v>
      </c>
      <c r="AN61" s="448">
        <f>[3]Gemüse!$BZ45</f>
        <v>3.0533419999999998</v>
      </c>
      <c r="AO61" s="569">
        <f>[3]Gemüse!$Y45</f>
        <v>5.5967609999999999</v>
      </c>
      <c r="AP61" s="569">
        <f>[3]Gemüse!$CA45</f>
        <v>3.2230690000000002</v>
      </c>
      <c r="AQ61" s="448">
        <f>[3]Gemüse!$Z45</f>
        <v>6.4566809999999997</v>
      </c>
      <c r="AR61" s="448">
        <f>[3]Gemüse!$CB45</f>
        <v>2.213616</v>
      </c>
      <c r="AS61" s="569">
        <f>[3]Gemüse!$AF45</f>
        <v>0</v>
      </c>
      <c r="AT61" s="569">
        <f>[3]Gemüse!$CH45</f>
        <v>1.2083360000000001</v>
      </c>
      <c r="AU61" s="448">
        <f>[3]Gemüse!$AB45</f>
        <v>4.8107699999999998</v>
      </c>
      <c r="AV61" s="448">
        <f>[3]Gemüse!$CD45</f>
        <v>1.6321319999999999</v>
      </c>
      <c r="AW61" s="569">
        <f>[3]Gemüse!$AC45</f>
        <v>4.7663399999999996</v>
      </c>
      <c r="AX61" s="569">
        <f>[3]Gemüse!$CE45</f>
        <v>1.648963</v>
      </c>
      <c r="AY61" s="448">
        <f>[3]Gemüse!$AD45</f>
        <v>5.5273700000000003</v>
      </c>
      <c r="AZ61" s="448">
        <f>[3]Gemüse!$CF45</f>
        <v>3.024143</v>
      </c>
      <c r="BA61" s="448"/>
      <c r="BB61" s="569">
        <f>[3]Gemüse!$AE45</f>
        <v>3.912947</v>
      </c>
      <c r="BC61" s="569">
        <f>[3]Gemüse!$CG45</f>
        <v>1.736621</v>
      </c>
      <c r="BD61" s="448">
        <f>[3]Gemüse!$AG45</f>
        <v>6.649654</v>
      </c>
      <c r="BE61" s="448">
        <f>[3]Gemüse!$CI45</f>
        <v>2.5718589999999999</v>
      </c>
      <c r="BF61" s="569">
        <f>[3]Gemüse!$AH45</f>
        <v>0</v>
      </c>
      <c r="BG61" s="569">
        <f>[3]Gemüse!$CJ45</f>
        <v>1.3864529999999999</v>
      </c>
      <c r="BH61" s="448">
        <f>[3]Gemüse!$AI45</f>
        <v>0</v>
      </c>
      <c r="BI61" s="448">
        <f>[3]Gemüse!$CK45</f>
        <v>0</v>
      </c>
      <c r="BJ61" s="448"/>
      <c r="BK61" s="569">
        <f>[3]Gemüse!$AK45</f>
        <v>0</v>
      </c>
      <c r="BL61" s="569">
        <f>[3]Gemüse!$CM45</f>
        <v>1.282437</v>
      </c>
      <c r="BM61" s="448">
        <f>[3]Gemüse!$AL45</f>
        <v>0</v>
      </c>
      <c r="BN61" s="448">
        <f>[3]Gemüse!$CN45</f>
        <v>0</v>
      </c>
      <c r="BO61" s="569">
        <f>[3]Gemüse!$AM45</f>
        <v>7.7040699999999998</v>
      </c>
      <c r="BP61" s="569">
        <f>[3]Gemüse!$CO45</f>
        <v>3.7085379999999999</v>
      </c>
      <c r="BQ61" s="448">
        <f>[3]Gemüse!$AH45</f>
        <v>0</v>
      </c>
      <c r="BR61" s="448">
        <f>[3]Gemüse!$CJ45</f>
        <v>1.3864529999999999</v>
      </c>
      <c r="BS61" s="569">
        <f>[3]Gemüse!$AN45</f>
        <v>4.8620429999999999</v>
      </c>
      <c r="BT61" s="569">
        <f>[3]Gemüse!$CP45</f>
        <v>1.92516</v>
      </c>
      <c r="BU61" s="448"/>
      <c r="BV61" s="448">
        <f>[3]Gemüse!$AO45</f>
        <v>4.7035210000000003</v>
      </c>
      <c r="BW61" s="448">
        <f>[3]Gemüse!$CQ45</f>
        <v>3.166782</v>
      </c>
      <c r="BX61" s="569">
        <f>[3]Gemüse!$AW45</f>
        <v>8.5270810000000008</v>
      </c>
      <c r="BY61" s="569">
        <f>[3]Gemüse!$CY45</f>
        <v>6.1204320000000001</v>
      </c>
      <c r="BZ61" s="448">
        <f>[3]Gemüse!$AP45</f>
        <v>0</v>
      </c>
      <c r="CA61" s="448">
        <f>[3]Gemüse!$CR45</f>
        <v>0</v>
      </c>
      <c r="CB61" s="569">
        <f>[3]Gemüse!$AQ45</f>
        <v>7.9689550000000002</v>
      </c>
      <c r="CC61" s="569">
        <f>[3]Gemüse!$CS45</f>
        <v>3.9235760000000002</v>
      </c>
      <c r="CD61" s="448">
        <f>[3]Gemüse!$AS45</f>
        <v>0</v>
      </c>
      <c r="CE61" s="448">
        <f>[3]Gemüse!$CU45</f>
        <v>0</v>
      </c>
      <c r="CF61" s="569">
        <f>[3]Gemüse!$AT45</f>
        <v>0</v>
      </c>
      <c r="CG61" s="569">
        <f>[3]Gemüse!$CV45</f>
        <v>0</v>
      </c>
      <c r="CH61" s="448">
        <f>[3]Gemüse!$AU45</f>
        <v>0</v>
      </c>
      <c r="CI61" s="448">
        <f>[3]Gemüse!$CW45</f>
        <v>0</v>
      </c>
      <c r="CJ61" s="448"/>
      <c r="CK61" s="569">
        <f>[3]Gemüse!$AV45</f>
        <v>12.130198</v>
      </c>
      <c r="CL61" s="569">
        <f>[3]Gemüse!$CX45</f>
        <v>5.9998779999999998</v>
      </c>
      <c r="CM61" s="448"/>
      <c r="CN61" s="448">
        <f>[3]Gemüse!$AY45</f>
        <v>16.780581000000002</v>
      </c>
      <c r="CO61" s="448">
        <f>[3]Gemüse!$DA45</f>
        <v>9.7731530000000006</v>
      </c>
      <c r="CP61" s="448"/>
      <c r="CQ61" s="569">
        <f>[3]Gemüse!$AZ45</f>
        <v>15.275207</v>
      </c>
      <c r="CR61" s="569">
        <f>[3]Gemüse!$DB45</f>
        <v>10.908385000000001</v>
      </c>
      <c r="CS61" s="448">
        <f>[3]Gemüse!$BB45</f>
        <v>15.131815</v>
      </c>
      <c r="CT61" s="448">
        <f>[3]Gemüse!$DD45</f>
        <v>8.7098809999999993</v>
      </c>
      <c r="CU61" s="569">
        <f>[3]Gemüse!$BC45</f>
        <v>7.0028899999999998</v>
      </c>
      <c r="CV61" s="569">
        <f>[3]Gemüse!$DE45</f>
        <v>5.698296</v>
      </c>
      <c r="CW61" s="448">
        <f>[3]Gemüse!$AJ45</f>
        <v>4.908461</v>
      </c>
      <c r="CX61" s="448">
        <f>[3]Gemüse!$CL45</f>
        <v>3.4621879999999998</v>
      </c>
      <c r="CY61" s="451"/>
      <c r="CZ61" s="450" t="str">
        <f>[3]Gemüse!$DI45</f>
        <v>5 W 49-53/20</v>
      </c>
      <c r="DA61" s="573">
        <f>[3]Gemüse!EC45</f>
        <v>6366.5734000000002</v>
      </c>
      <c r="DB61" s="573">
        <f>[3]Gemüse!EX45</f>
        <v>28762.881799999999</v>
      </c>
      <c r="DC61" s="573"/>
      <c r="DD61" s="575">
        <f>[3]Gemüse!DY45</f>
        <v>403.4271</v>
      </c>
      <c r="DE61" s="575">
        <f>[3]Gemüse!ET45</f>
        <v>1539.3751999999999</v>
      </c>
      <c r="DF61" s="573">
        <f>[3]Gemüse!DL45</f>
        <v>398.42950000000002</v>
      </c>
      <c r="DG61" s="573">
        <f>[3]Gemüse!EG45</f>
        <v>1439.6015</v>
      </c>
      <c r="DH61" s="575">
        <f>[3]Gemüse!DN45</f>
        <v>163.42860000000002</v>
      </c>
      <c r="DI61" s="575">
        <f>[3]Gemüse!EI45</f>
        <v>994.62109999999996</v>
      </c>
      <c r="DJ61" s="573">
        <f>[3]Gemüse!EY45</f>
        <v>264.00209999999998</v>
      </c>
      <c r="DK61" s="573">
        <f>[3]Gemüse!EZ45</f>
        <v>1090.1321</v>
      </c>
      <c r="DL61" s="575">
        <f>[3]Gemüse!FA45</f>
        <v>268.48220000000003</v>
      </c>
      <c r="DM61" s="575">
        <f>[3]Gemüse!FB45</f>
        <v>1440.6261000000002</v>
      </c>
      <c r="DN61" s="573"/>
      <c r="DO61" s="573">
        <f>[3]Gemüse!DR45</f>
        <v>109.28689999999999</v>
      </c>
      <c r="DP61" s="573">
        <f>[3]Gemüse!EM45</f>
        <v>847.44640000000004</v>
      </c>
      <c r="DQ61" s="575">
        <f>[3]Gemüse!DK45</f>
        <v>108.6696</v>
      </c>
      <c r="DR61" s="575">
        <f>[3]Gemüse!EF45</f>
        <v>921.51530000000002</v>
      </c>
      <c r="DS61" s="573">
        <f>[3]Gemüse!DV45</f>
        <v>31.022099999999998</v>
      </c>
      <c r="DT61" s="573">
        <f>[3]Gemüse!EQ45</f>
        <v>564.726</v>
      </c>
      <c r="DU61" s="575">
        <f>[3]Gemüse!DX45</f>
        <v>108.441</v>
      </c>
      <c r="DV61" s="575">
        <f>[3]Gemüse!ES45</f>
        <v>342.57059999999996</v>
      </c>
      <c r="DW61" s="573"/>
      <c r="DX61" s="573">
        <f>[3]Gemüse!DJ45</f>
        <v>172.6514</v>
      </c>
      <c r="DY61" s="573">
        <f>[3]Gemüse!EE45</f>
        <v>890.87689999999998</v>
      </c>
      <c r="DZ61" s="575">
        <f>[3]Gemüse!DP45</f>
        <v>364.0806</v>
      </c>
      <c r="EA61" s="575">
        <f>[3]Gemüse!EK45</f>
        <v>1006.3676999999999</v>
      </c>
      <c r="EB61" s="573">
        <f>[3]Gemüse!$DU45</f>
        <v>28.550999999999998</v>
      </c>
      <c r="EC61" s="573">
        <f>[3]Gemüse!EP45</f>
        <v>211.24199999999999</v>
      </c>
      <c r="ED61" s="575">
        <f>[3]Gemüse!DW45</f>
        <v>35.400800000000004</v>
      </c>
      <c r="EE61" s="575">
        <f>[3]Gemüse!ER45</f>
        <v>289.59449999999998</v>
      </c>
      <c r="EF61" s="573"/>
      <c r="EG61" s="573">
        <f>[3]Gemüse!$DM45</f>
        <v>1130.7895000000001</v>
      </c>
      <c r="EH61" s="573">
        <f>[3]Gemüse!EH45</f>
        <v>3754.8038999999999</v>
      </c>
      <c r="EI61" s="575">
        <f>[3]Gemüse!EB45</f>
        <v>67.289000000000001</v>
      </c>
      <c r="EJ61" s="575">
        <f>[3]Gemüse!EW45</f>
        <v>281.75299999999999</v>
      </c>
      <c r="EK61" s="573">
        <f>[3]Gemüse!EA45</f>
        <v>309.76029999999997</v>
      </c>
      <c r="EL61" s="573">
        <f>[3]Gemüse!EV45</f>
        <v>300.29740000000004</v>
      </c>
      <c r="EM61" s="573"/>
      <c r="EN61" s="575">
        <f>[3]Gemüse!DS45</f>
        <v>156.35329999999999</v>
      </c>
      <c r="EO61" s="575">
        <f>[3]Gemüse!EN45</f>
        <v>737.63800000000003</v>
      </c>
      <c r="EP61" s="573">
        <f>[3]Gemüse!DT45</f>
        <v>128.7345</v>
      </c>
      <c r="EQ61" s="573">
        <f>[3]Gemüse!EO45</f>
        <v>742.98080000000004</v>
      </c>
      <c r="ER61" s="575">
        <f>[3]Gemüse!$DZ45</f>
        <v>1.5997999999999999</v>
      </c>
      <c r="ES61" s="575">
        <f>[3]Gemüse!EU45</f>
        <v>74.010999999999996</v>
      </c>
      <c r="ET61" s="573">
        <f>[3]Gemüse!$DO45</f>
        <v>269.28659999999996</v>
      </c>
      <c r="EU61" s="573">
        <f>[3]Gemüse!EJ45</f>
        <v>2641.7150999999999</v>
      </c>
      <c r="EV61" s="573"/>
      <c r="EW61" s="575">
        <f>[3]Gemüse!$DQ45</f>
        <v>47.638800000000003</v>
      </c>
      <c r="EX61" s="575">
        <f>[3]Gemüse!EL45</f>
        <v>389.89749999999998</v>
      </c>
    </row>
    <row r="62" spans="1:155" x14ac:dyDescent="0.2">
      <c r="A62" s="250"/>
      <c r="B62" s="218">
        <f>[3]Gemüse!A46</f>
        <v>44136</v>
      </c>
      <c r="C62" s="569">
        <f>[3]Gemüse!$B46</f>
        <v>5.4214370000000001</v>
      </c>
      <c r="D62" s="569">
        <f>[3]Gemüse!$BD46</f>
        <v>3.1837040000000001</v>
      </c>
      <c r="E62" s="448">
        <f>[3]Gemüse!$C46</f>
        <v>6.3213200000000001</v>
      </c>
      <c r="F62" s="448">
        <f>[3]Gemüse!$BE46</f>
        <v>3.6206900000000002</v>
      </c>
      <c r="G62" s="569">
        <f>[3]Gemüse!$D46</f>
        <v>1.9158569999999999</v>
      </c>
      <c r="H62" s="569">
        <f>[3]Gemüse!$BF46</f>
        <v>1.0131289999999999</v>
      </c>
      <c r="I62" s="448">
        <f>[3]Gemüse!$E46</f>
        <v>6.0592050000000004</v>
      </c>
      <c r="J62" s="448">
        <f>[3]Gemüse!$BG46</f>
        <v>3.6565560000000001</v>
      </c>
      <c r="K62" s="569">
        <f>[3]Gemüse!$F46</f>
        <v>0</v>
      </c>
      <c r="L62" s="569">
        <f>[3]Gemüse!$BH46</f>
        <v>6.6128549999999997</v>
      </c>
      <c r="M62" s="448">
        <f>[3]Gemüse!$G46</f>
        <v>0</v>
      </c>
      <c r="N62" s="448">
        <f>[3]Gemüse!$BI46</f>
        <v>0</v>
      </c>
      <c r="O62" s="569">
        <f>[3]Gemüse!$H46</f>
        <v>0</v>
      </c>
      <c r="P62" s="569">
        <f>[3]Gemüse!$BJ46</f>
        <v>0</v>
      </c>
      <c r="Q62" s="448">
        <f>[3]Gemüse!$J46</f>
        <v>5.8367000000000004</v>
      </c>
      <c r="R62" s="448">
        <f>[3]Gemüse!$BL46</f>
        <v>2.955454</v>
      </c>
      <c r="S62" s="448"/>
      <c r="T62" s="569">
        <f>[3]Gemüse!$K46</f>
        <v>11.134703</v>
      </c>
      <c r="U62" s="569">
        <f>[3]Gemüse!$BM46</f>
        <v>4.6767539999999999</v>
      </c>
      <c r="V62" s="448">
        <f>[3]Gemüse!$L46</f>
        <v>7.9727579999999998</v>
      </c>
      <c r="W62" s="448">
        <f>[3]Gemüse!$BN46</f>
        <v>5.1094840000000001</v>
      </c>
      <c r="X62" s="569">
        <f>[3]Gemüse!$M46</f>
        <v>3.0825230000000001</v>
      </c>
      <c r="Y62" s="569">
        <f>[3]Gemüse!$BO46</f>
        <v>1.9737089999999999</v>
      </c>
      <c r="Z62" s="448">
        <f>[3]Gemüse!$N46</f>
        <v>2.760516</v>
      </c>
      <c r="AA62" s="448">
        <f>[3]Gemüse!$BP46</f>
        <v>1.6240950000000001</v>
      </c>
      <c r="AB62" s="569">
        <f>[3]Gemüse!$R46</f>
        <v>3.110995</v>
      </c>
      <c r="AC62" s="569">
        <f>[3]Gemüse!$BT46</f>
        <v>1.6074870000000001</v>
      </c>
      <c r="AD62" s="448">
        <f>[3]Gemüse!$U46</f>
        <v>42.519514000000001</v>
      </c>
      <c r="AE62" s="448">
        <f>[3]Gemüse!$BW46</f>
        <v>25.600532000000001</v>
      </c>
      <c r="AF62" s="569">
        <f>[3]Gemüse!$V46</f>
        <v>21.754239999999999</v>
      </c>
      <c r="AG62" s="569">
        <f>[3]Gemüse!$BX46</f>
        <v>12.054518</v>
      </c>
      <c r="AH62" s="448">
        <f>[3]Gemüse!$AX46</f>
        <v>26.891504999999999</v>
      </c>
      <c r="AI62" s="448">
        <f>[3]Gemüse!$CZ46</f>
        <v>8.297542</v>
      </c>
      <c r="AJ62" s="569">
        <f>[3]Gemüse!$W46</f>
        <v>6.0019910000000003</v>
      </c>
      <c r="AK62" s="569">
        <f>[3]Gemüse!$BY46</f>
        <v>3.9828389999999998</v>
      </c>
      <c r="AL62" s="448"/>
      <c r="AM62" s="448">
        <f>[3]Gemüse!$X46</f>
        <v>8.0264480000000002</v>
      </c>
      <c r="AN62" s="448">
        <f>[3]Gemüse!$BZ46</f>
        <v>4.1152559999999996</v>
      </c>
      <c r="AO62" s="569">
        <f>[3]Gemüse!$Y46</f>
        <v>8.7900609999999997</v>
      </c>
      <c r="AP62" s="569">
        <f>[3]Gemüse!$CA46</f>
        <v>4.2845649999999997</v>
      </c>
      <c r="AQ62" s="448">
        <f>[3]Gemüse!$Z46</f>
        <v>6.46549</v>
      </c>
      <c r="AR62" s="448">
        <f>[3]Gemüse!$CB46</f>
        <v>2.202534</v>
      </c>
      <c r="AS62" s="569">
        <f>[3]Gemüse!$AF46</f>
        <v>2.8572609999999998</v>
      </c>
      <c r="AT62" s="569">
        <f>[3]Gemüse!$CH46</f>
        <v>1.487007</v>
      </c>
      <c r="AU62" s="448">
        <f>[3]Gemüse!$AB46</f>
        <v>5.0787190000000004</v>
      </c>
      <c r="AV62" s="448">
        <f>[3]Gemüse!$CD46</f>
        <v>1.7195039999999999</v>
      </c>
      <c r="AW62" s="569">
        <f>[3]Gemüse!$AC46</f>
        <v>5.0448469999999999</v>
      </c>
      <c r="AX62" s="569">
        <f>[3]Gemüse!$CE46</f>
        <v>1.717036</v>
      </c>
      <c r="AY62" s="448">
        <f>[3]Gemüse!$AD46</f>
        <v>5.3061319999999998</v>
      </c>
      <c r="AZ62" s="448">
        <f>[3]Gemüse!$CF46</f>
        <v>3.0082439999999999</v>
      </c>
      <c r="BA62" s="448"/>
      <c r="BB62" s="569">
        <f>[3]Gemüse!$AE46</f>
        <v>3.919562</v>
      </c>
      <c r="BC62" s="569">
        <f>[3]Gemüse!$CG46</f>
        <v>1.8653230000000001</v>
      </c>
      <c r="BD62" s="448">
        <f>[3]Gemüse!$AG46</f>
        <v>6.8209090000000003</v>
      </c>
      <c r="BE62" s="448">
        <f>[3]Gemüse!$CI46</f>
        <v>2.6538020000000002</v>
      </c>
      <c r="BF62" s="569">
        <f>[3]Gemüse!$AH46</f>
        <v>0</v>
      </c>
      <c r="BG62" s="569">
        <f>[3]Gemüse!$CJ46</f>
        <v>1.454218</v>
      </c>
      <c r="BH62" s="448">
        <f>[3]Gemüse!$AI46</f>
        <v>0</v>
      </c>
      <c r="BI62" s="448">
        <f>[3]Gemüse!$CK46</f>
        <v>0</v>
      </c>
      <c r="BJ62" s="448"/>
      <c r="BK62" s="569">
        <f>[3]Gemüse!$AK46</f>
        <v>3.1086550000000002</v>
      </c>
      <c r="BL62" s="569">
        <f>[3]Gemüse!$CM46</f>
        <v>1.7789889999999999</v>
      </c>
      <c r="BM62" s="448">
        <f>[3]Gemüse!$AL46</f>
        <v>0</v>
      </c>
      <c r="BN62" s="448">
        <f>[3]Gemüse!$CN46</f>
        <v>0</v>
      </c>
      <c r="BO62" s="569">
        <f>[3]Gemüse!$AM46</f>
        <v>7.6771909999999997</v>
      </c>
      <c r="BP62" s="569">
        <f>[3]Gemüse!$CO46</f>
        <v>3.7250000000000001</v>
      </c>
      <c r="BQ62" s="448">
        <f>[3]Gemüse!$AH46</f>
        <v>0</v>
      </c>
      <c r="BR62" s="448">
        <f>[3]Gemüse!$CJ46</f>
        <v>1.454218</v>
      </c>
      <c r="BS62" s="569">
        <f>[3]Gemüse!$AN46</f>
        <v>4.9429939999999997</v>
      </c>
      <c r="BT62" s="569">
        <f>[3]Gemüse!$CP46</f>
        <v>1.9772829999999999</v>
      </c>
      <c r="BU62" s="448"/>
      <c r="BV62" s="448">
        <f>[3]Gemüse!$AO46</f>
        <v>8.0871829999999996</v>
      </c>
      <c r="BW62" s="448">
        <f>[3]Gemüse!$CQ46</f>
        <v>3.5177969999999998</v>
      </c>
      <c r="BX62" s="569">
        <f>[3]Gemüse!$AW46</f>
        <v>8.3970389999999995</v>
      </c>
      <c r="BY62" s="569">
        <f>[3]Gemüse!$CY46</f>
        <v>7.2819450000000003</v>
      </c>
      <c r="BZ62" s="448">
        <f>[3]Gemüse!$AP46</f>
        <v>0</v>
      </c>
      <c r="CA62" s="448">
        <f>[3]Gemüse!$CR46</f>
        <v>0</v>
      </c>
      <c r="CB62" s="569">
        <f>[3]Gemüse!$AQ46</f>
        <v>8.4304810000000003</v>
      </c>
      <c r="CC62" s="569">
        <f>[3]Gemüse!$CS46</f>
        <v>3.9911080000000001</v>
      </c>
      <c r="CD62" s="448">
        <f>[3]Gemüse!$AS46</f>
        <v>0</v>
      </c>
      <c r="CE62" s="448">
        <f>[3]Gemüse!$CU46</f>
        <v>0</v>
      </c>
      <c r="CF62" s="569">
        <f>[3]Gemüse!$AT46</f>
        <v>0</v>
      </c>
      <c r="CG62" s="569">
        <f>[3]Gemüse!$CV46</f>
        <v>0</v>
      </c>
      <c r="CH62" s="448">
        <f>[3]Gemüse!$AU46</f>
        <v>0</v>
      </c>
      <c r="CI62" s="448">
        <f>[3]Gemüse!$CW46</f>
        <v>0</v>
      </c>
      <c r="CJ62" s="448"/>
      <c r="CK62" s="569">
        <f>[3]Gemüse!$AV46</f>
        <v>13.600258999999999</v>
      </c>
      <c r="CL62" s="569">
        <f>[3]Gemüse!$CX46</f>
        <v>6.1639569999999999</v>
      </c>
      <c r="CM62" s="448"/>
      <c r="CN62" s="448">
        <f>[3]Gemüse!$AY46</f>
        <v>16.798645</v>
      </c>
      <c r="CO62" s="448">
        <f>[3]Gemüse!$DA46</f>
        <v>9.595599</v>
      </c>
      <c r="CP62" s="448"/>
      <c r="CQ62" s="569">
        <f>[3]Gemüse!$AZ46</f>
        <v>15.284302</v>
      </c>
      <c r="CR62" s="569">
        <f>[3]Gemüse!$DB46</f>
        <v>10.828578</v>
      </c>
      <c r="CS62" s="448">
        <f>[3]Gemüse!$BB46</f>
        <v>15.643625999999999</v>
      </c>
      <c r="CT62" s="448">
        <f>[3]Gemüse!$DD46</f>
        <v>8.9896659999999997</v>
      </c>
      <c r="CU62" s="569">
        <f>[3]Gemüse!$BC46</f>
        <v>7.2099440000000001</v>
      </c>
      <c r="CV62" s="569">
        <f>[3]Gemüse!$DE46</f>
        <v>5.6707789999999996</v>
      </c>
      <c r="CW62" s="448">
        <f>[3]Gemüse!$AJ46</f>
        <v>4.9082059999999998</v>
      </c>
      <c r="CX62" s="448">
        <f>[3]Gemüse!$CL46</f>
        <v>3.4604680000000001</v>
      </c>
      <c r="CY62" s="451"/>
      <c r="CZ62" s="450" t="str">
        <f>[3]Gemüse!$DI46</f>
        <v>4 W 45-48/20</v>
      </c>
      <c r="DA62" s="573">
        <f>[3]Gemüse!EC46</f>
        <v>5179.7119000000002</v>
      </c>
      <c r="DB62" s="573">
        <f>[3]Gemüse!EX46</f>
        <v>23405.593699999998</v>
      </c>
      <c r="DC62" s="573"/>
      <c r="DD62" s="575">
        <f>[3]Gemüse!DY46</f>
        <v>339.90320000000003</v>
      </c>
      <c r="DE62" s="575">
        <f>[3]Gemüse!ET46</f>
        <v>1235.3295000000001</v>
      </c>
      <c r="DF62" s="573">
        <f>[3]Gemüse!DL46</f>
        <v>354.75319999999999</v>
      </c>
      <c r="DG62" s="573">
        <f>[3]Gemüse!EG46</f>
        <v>1218.9226000000001</v>
      </c>
      <c r="DH62" s="575">
        <f>[3]Gemüse!DN46</f>
        <v>146.0461</v>
      </c>
      <c r="DI62" s="575">
        <f>[3]Gemüse!EI46</f>
        <v>958.30690000000004</v>
      </c>
      <c r="DJ62" s="573">
        <f>[3]Gemüse!EY46</f>
        <v>218.20920000000001</v>
      </c>
      <c r="DK62" s="573">
        <f>[3]Gemüse!EZ46</f>
        <v>970.21690000000001</v>
      </c>
      <c r="DL62" s="575">
        <f>[3]Gemüse!FA46</f>
        <v>194.64189999999999</v>
      </c>
      <c r="DM62" s="575">
        <f>[3]Gemüse!FB46</f>
        <v>1144.1020000000001</v>
      </c>
      <c r="DN62" s="573"/>
      <c r="DO62" s="573">
        <f>[3]Gemüse!DR46</f>
        <v>80.430399999999992</v>
      </c>
      <c r="DP62" s="573">
        <f>[3]Gemüse!EM46</f>
        <v>606.03069999999991</v>
      </c>
      <c r="DQ62" s="575">
        <f>[3]Gemüse!DK46</f>
        <v>67.7881</v>
      </c>
      <c r="DR62" s="575">
        <f>[3]Gemüse!EF46</f>
        <v>711.28150000000005</v>
      </c>
      <c r="DS62" s="573">
        <f>[3]Gemüse!DV46</f>
        <v>74.7072</v>
      </c>
      <c r="DT62" s="573">
        <f>[3]Gemüse!EQ46</f>
        <v>400.59290000000004</v>
      </c>
      <c r="DU62" s="575">
        <f>[3]Gemüse!DX46</f>
        <v>43.339700000000001</v>
      </c>
      <c r="DV62" s="575">
        <f>[3]Gemüse!ES46</f>
        <v>236.37810000000002</v>
      </c>
      <c r="DW62" s="573"/>
      <c r="DX62" s="573">
        <f>[3]Gemüse!DJ46</f>
        <v>113.0013</v>
      </c>
      <c r="DY62" s="573">
        <f>[3]Gemüse!EE46</f>
        <v>626.22249999999997</v>
      </c>
      <c r="DZ62" s="575">
        <f>[3]Gemüse!DP46</f>
        <v>204.3049</v>
      </c>
      <c r="EA62" s="575">
        <f>[3]Gemüse!EK46</f>
        <v>775.61950000000002</v>
      </c>
      <c r="EB62" s="573">
        <f>[3]Gemüse!$DU46</f>
        <v>23.927</v>
      </c>
      <c r="EC62" s="573">
        <f>[3]Gemüse!EP46</f>
        <v>193.251</v>
      </c>
      <c r="ED62" s="575">
        <f>[3]Gemüse!DW46</f>
        <v>31.662099999999999</v>
      </c>
      <c r="EE62" s="575">
        <f>[3]Gemüse!ER46</f>
        <v>202.59059999999999</v>
      </c>
      <c r="EF62" s="573"/>
      <c r="EG62" s="573">
        <f>[3]Gemüse!$DM46</f>
        <v>929.13819999999998</v>
      </c>
      <c r="EH62" s="573">
        <f>[3]Gemüse!EH46</f>
        <v>2850.1423999999997</v>
      </c>
      <c r="EI62" s="575">
        <f>[3]Gemüse!EB46</f>
        <v>41.460999999999999</v>
      </c>
      <c r="EJ62" s="575">
        <f>[3]Gemüse!EW46</f>
        <v>195.083</v>
      </c>
      <c r="EK62" s="573">
        <f>[3]Gemüse!EA46</f>
        <v>274.36040000000003</v>
      </c>
      <c r="EL62" s="573">
        <f>[3]Gemüse!EV46</f>
        <v>215.2749</v>
      </c>
      <c r="EM62" s="448"/>
      <c r="EN62" s="575">
        <f>[3]Gemüse!DS46</f>
        <v>107.58669999999999</v>
      </c>
      <c r="EO62" s="575">
        <f>[3]Gemüse!EN46</f>
        <v>546.11300000000006</v>
      </c>
      <c r="EP62" s="573">
        <f>[3]Gemüse!DT46</f>
        <v>121.7152</v>
      </c>
      <c r="EQ62" s="573">
        <f>[3]Gemüse!EO46</f>
        <v>664.06330000000003</v>
      </c>
      <c r="ER62" s="575">
        <f>[3]Gemüse!$DZ46</f>
        <v>6.7316000000000003</v>
      </c>
      <c r="ES62" s="575">
        <f>[3]Gemüse!EU46</f>
        <v>68.497600000000006</v>
      </c>
      <c r="ET62" s="573">
        <f>[3]Gemüse!$DO46</f>
        <v>218.99250000000001</v>
      </c>
      <c r="EU62" s="573">
        <f>[3]Gemüse!EJ46</f>
        <v>2051.2501000000002</v>
      </c>
      <c r="EV62" s="573"/>
      <c r="EW62" s="575">
        <f>[3]Gemüse!$DQ46</f>
        <v>33.811999999999998</v>
      </c>
      <c r="EX62" s="575">
        <f>[3]Gemüse!EL46</f>
        <v>296.77429999999998</v>
      </c>
    </row>
    <row r="63" spans="1:155" x14ac:dyDescent="0.2">
      <c r="A63" s="250"/>
      <c r="B63" s="218">
        <f>[3]Gemüse!A47</f>
        <v>44105</v>
      </c>
      <c r="C63" s="569">
        <f>[3]Gemüse!$B47</f>
        <v>7.0942660000000002</v>
      </c>
      <c r="D63" s="569">
        <f>[3]Gemüse!$BD47</f>
        <v>3.7745229999999999</v>
      </c>
      <c r="E63" s="448">
        <f>[3]Gemüse!$C47</f>
        <v>6.5643779999999996</v>
      </c>
      <c r="F63" s="448">
        <f>[3]Gemüse!$BE47</f>
        <v>3.7055349999999998</v>
      </c>
      <c r="G63" s="569">
        <f>[3]Gemüse!$D47</f>
        <v>2.665724</v>
      </c>
      <c r="H63" s="569">
        <f>[3]Gemüse!$BF47</f>
        <v>1.466467</v>
      </c>
      <c r="I63" s="448">
        <f>[3]Gemüse!$E47</f>
        <v>7.6132900000000001</v>
      </c>
      <c r="J63" s="448">
        <f>[3]Gemüse!$BG47</f>
        <v>4.0536899999999996</v>
      </c>
      <c r="K63" s="569">
        <f>[3]Gemüse!$F47</f>
        <v>0</v>
      </c>
      <c r="L63" s="569">
        <f>[3]Gemüse!$BH47</f>
        <v>8.1461699999999997</v>
      </c>
      <c r="M63" s="448">
        <f>[3]Gemüse!$G47</f>
        <v>0</v>
      </c>
      <c r="N63" s="448">
        <f>[3]Gemüse!$BI47</f>
        <v>0</v>
      </c>
      <c r="O63" s="569">
        <f>[3]Gemüse!$H47</f>
        <v>0</v>
      </c>
      <c r="P63" s="569">
        <f>[3]Gemüse!$BJ47</f>
        <v>0</v>
      </c>
      <c r="Q63" s="448">
        <f>[3]Gemüse!$J47</f>
        <v>7.086519</v>
      </c>
      <c r="R63" s="448">
        <f>[3]Gemüse!$BL47</f>
        <v>3.8211810000000002</v>
      </c>
      <c r="S63" s="448"/>
      <c r="T63" s="569">
        <f>[3]Gemüse!$K47</f>
        <v>11.194133000000001</v>
      </c>
      <c r="U63" s="569">
        <f>[3]Gemüse!$BM47</f>
        <v>4.7096770000000001</v>
      </c>
      <c r="V63" s="448">
        <f>[3]Gemüse!$L47</f>
        <v>7.7462070000000001</v>
      </c>
      <c r="W63" s="448">
        <f>[3]Gemüse!$BN47</f>
        <v>5.313885</v>
      </c>
      <c r="X63" s="569">
        <f>[3]Gemüse!$M47</f>
        <v>2.949182</v>
      </c>
      <c r="Y63" s="569">
        <f>[3]Gemüse!$BO47</f>
        <v>2.03321</v>
      </c>
      <c r="Z63" s="448">
        <f>[3]Gemüse!$N47</f>
        <v>3.074125</v>
      </c>
      <c r="AA63" s="448">
        <f>[3]Gemüse!$BP47</f>
        <v>1.91709</v>
      </c>
      <c r="AB63" s="569">
        <f>[3]Gemüse!$R47</f>
        <v>2.919349</v>
      </c>
      <c r="AC63" s="569">
        <f>[3]Gemüse!$BT47</f>
        <v>1.549337</v>
      </c>
      <c r="AD63" s="448">
        <f>[3]Gemüse!$U47</f>
        <v>41.831108999999998</v>
      </c>
      <c r="AE63" s="448">
        <f>[3]Gemüse!$BW47</f>
        <v>27.455867000000001</v>
      </c>
      <c r="AF63" s="569">
        <f>[3]Gemüse!$V47</f>
        <v>28.128133999999999</v>
      </c>
      <c r="AG63" s="569">
        <f>[3]Gemüse!$BX47</f>
        <v>13.046863</v>
      </c>
      <c r="AH63" s="448">
        <f>[3]Gemüse!$AX47</f>
        <v>27.821674000000002</v>
      </c>
      <c r="AI63" s="448">
        <f>[3]Gemüse!$CZ47</f>
        <v>8.0963329999999996</v>
      </c>
      <c r="AJ63" s="569">
        <f>[3]Gemüse!$W47</f>
        <v>6.0904189999999998</v>
      </c>
      <c r="AK63" s="569">
        <f>[3]Gemüse!$BY47</f>
        <v>4.3625619999999996</v>
      </c>
      <c r="AL63" s="448"/>
      <c r="AM63" s="448">
        <f>[3]Gemüse!$X47</f>
        <v>7.76281</v>
      </c>
      <c r="AN63" s="448">
        <f>[3]Gemüse!$BZ47</f>
        <v>4.0917510000000004</v>
      </c>
      <c r="AO63" s="569">
        <f>[3]Gemüse!$Y47</f>
        <v>9.2561149999999994</v>
      </c>
      <c r="AP63" s="569">
        <f>[3]Gemüse!$CA47</f>
        <v>4.8831499999999997</v>
      </c>
      <c r="AQ63" s="448">
        <f>[3]Gemüse!$Z47</f>
        <v>6.6261549999999998</v>
      </c>
      <c r="AR63" s="448">
        <f>[3]Gemüse!$CB47</f>
        <v>2.22925</v>
      </c>
      <c r="AS63" s="569">
        <f>[3]Gemüse!$AF47</f>
        <v>3.2929789999999999</v>
      </c>
      <c r="AT63" s="569">
        <f>[3]Gemüse!$CH47</f>
        <v>1.473617</v>
      </c>
      <c r="AU63" s="448">
        <f>[3]Gemüse!$AB47</f>
        <v>5.2701960000000003</v>
      </c>
      <c r="AV63" s="448">
        <f>[3]Gemüse!$CD47</f>
        <v>1.8708670000000001</v>
      </c>
      <c r="AW63" s="569">
        <f>[3]Gemüse!$AC47</f>
        <v>5.2648099999999998</v>
      </c>
      <c r="AX63" s="569">
        <f>[3]Gemüse!$CE47</f>
        <v>1.873696</v>
      </c>
      <c r="AY63" s="448">
        <f>[3]Gemüse!$AD47</f>
        <v>5.8342409999999996</v>
      </c>
      <c r="AZ63" s="448">
        <f>[3]Gemüse!$CF47</f>
        <v>3.2283439999999999</v>
      </c>
      <c r="BA63" s="448"/>
      <c r="BB63" s="569">
        <f>[3]Gemüse!$AE47</f>
        <v>4.4329010000000002</v>
      </c>
      <c r="BC63" s="569">
        <f>[3]Gemüse!$CG47</f>
        <v>1.9246639999999999</v>
      </c>
      <c r="BD63" s="448">
        <f>[3]Gemüse!$AG47</f>
        <v>7.4912489999999998</v>
      </c>
      <c r="BE63" s="448">
        <f>[3]Gemüse!$CI47</f>
        <v>2.8796710000000001</v>
      </c>
      <c r="BF63" s="569">
        <f>[3]Gemüse!$AH47</f>
        <v>3.3101340000000001</v>
      </c>
      <c r="BG63" s="569">
        <f>[3]Gemüse!$CJ47</f>
        <v>1.4728969999999999</v>
      </c>
      <c r="BH63" s="448">
        <f>[3]Gemüse!$AI47</f>
        <v>0</v>
      </c>
      <c r="BI63" s="448">
        <f>[3]Gemüse!$CK47</f>
        <v>0</v>
      </c>
      <c r="BJ63" s="448"/>
      <c r="BK63" s="569">
        <f>[3]Gemüse!$AK47</f>
        <v>3.692758</v>
      </c>
      <c r="BL63" s="569">
        <f>[3]Gemüse!$CM47</f>
        <v>1.989185</v>
      </c>
      <c r="BM63" s="448">
        <f>[3]Gemüse!$AL47</f>
        <v>0</v>
      </c>
      <c r="BN63" s="448">
        <f>[3]Gemüse!$CN47</f>
        <v>0</v>
      </c>
      <c r="BO63" s="569">
        <f>[3]Gemüse!$AM47</f>
        <v>7.2412489999999998</v>
      </c>
      <c r="BP63" s="569">
        <f>[3]Gemüse!$CO47</f>
        <v>3.9116749999999998</v>
      </c>
      <c r="BQ63" s="448">
        <f>[3]Gemüse!$AH47</f>
        <v>3.3101340000000001</v>
      </c>
      <c r="BR63" s="448">
        <f>[3]Gemüse!$CJ47</f>
        <v>1.4728969999999999</v>
      </c>
      <c r="BS63" s="569">
        <f>[3]Gemüse!$AN47</f>
        <v>5.2272759999999998</v>
      </c>
      <c r="BT63" s="569">
        <f>[3]Gemüse!$CP47</f>
        <v>1.963965</v>
      </c>
      <c r="BU63" s="448"/>
      <c r="BV63" s="448">
        <f>[3]Gemüse!$AO47</f>
        <v>8.0655429999999999</v>
      </c>
      <c r="BW63" s="448">
        <f>[3]Gemüse!$CQ47</f>
        <v>3.7102680000000001</v>
      </c>
      <c r="BX63" s="569">
        <f>[3]Gemüse!$AW47</f>
        <v>9.8123489999999993</v>
      </c>
      <c r="BY63" s="569">
        <f>[3]Gemüse!$CY47</f>
        <v>7.8013479999999999</v>
      </c>
      <c r="BZ63" s="448">
        <f>[3]Gemüse!$AP47</f>
        <v>0</v>
      </c>
      <c r="CA63" s="448">
        <f>[3]Gemüse!$CR47</f>
        <v>0</v>
      </c>
      <c r="CB63" s="569">
        <f>[3]Gemüse!$AQ47</f>
        <v>7.5031910000000002</v>
      </c>
      <c r="CC63" s="569">
        <f>[3]Gemüse!$CS47</f>
        <v>4.2633020000000004</v>
      </c>
      <c r="CD63" s="448">
        <f>[3]Gemüse!$AS47</f>
        <v>0</v>
      </c>
      <c r="CE63" s="448">
        <f>[3]Gemüse!$CU47</f>
        <v>0</v>
      </c>
      <c r="CF63" s="569">
        <f>[3]Gemüse!$AT47</f>
        <v>0</v>
      </c>
      <c r="CG63" s="569">
        <f>[3]Gemüse!$CV47</f>
        <v>0</v>
      </c>
      <c r="CH63" s="448">
        <f>[3]Gemüse!$AU47</f>
        <v>0</v>
      </c>
      <c r="CI63" s="448">
        <f>[3]Gemüse!$CW47</f>
        <v>0</v>
      </c>
      <c r="CJ63" s="448"/>
      <c r="CK63" s="569">
        <f>[3]Gemüse!$AV47</f>
        <v>12.120056</v>
      </c>
      <c r="CL63" s="569">
        <f>[3]Gemüse!$CX47</f>
        <v>7.932372</v>
      </c>
      <c r="CM63" s="448"/>
      <c r="CN63" s="448">
        <f>[3]Gemüse!$AY47</f>
        <v>16.854012000000001</v>
      </c>
      <c r="CO63" s="448">
        <f>[3]Gemüse!$DA47</f>
        <v>9.4636530000000008</v>
      </c>
      <c r="CP63" s="448"/>
      <c r="CQ63" s="569">
        <f>[3]Gemüse!$AZ47</f>
        <v>15.284789</v>
      </c>
      <c r="CR63" s="569">
        <f>[3]Gemüse!$DB47</f>
        <v>10.632633999999999</v>
      </c>
      <c r="CS63" s="448">
        <f>[3]Gemüse!$BB47</f>
        <v>15.749269999999999</v>
      </c>
      <c r="CT63" s="448">
        <f>[3]Gemüse!$DD47</f>
        <v>9.2412740000000007</v>
      </c>
      <c r="CU63" s="569">
        <f>[3]Gemüse!$BC47</f>
        <v>6.1176779999999997</v>
      </c>
      <c r="CV63" s="569">
        <f>[3]Gemüse!$DE47</f>
        <v>5.3774030000000002</v>
      </c>
      <c r="CW63" s="448">
        <f>[3]Gemüse!$AJ47</f>
        <v>4.9084570000000003</v>
      </c>
      <c r="CX63" s="448">
        <f>[3]Gemüse!$CL47</f>
        <v>3.4830320000000001</v>
      </c>
      <c r="CY63" s="451"/>
      <c r="CZ63" s="450" t="str">
        <f>[3]Gemüse!$DI47</f>
        <v>4 W 41-44/20</v>
      </c>
      <c r="DA63" s="573">
        <f>[3]Gemüse!EC47</f>
        <v>4744.2097999999996</v>
      </c>
      <c r="DB63" s="573">
        <f>[3]Gemüse!EX47</f>
        <v>22759.078799999999</v>
      </c>
      <c r="DC63" s="573"/>
      <c r="DD63" s="575">
        <f>[3]Gemüse!DY47</f>
        <v>263.28399999999999</v>
      </c>
      <c r="DE63" s="575">
        <f>[3]Gemüse!ET47</f>
        <v>1220.1903</v>
      </c>
      <c r="DF63" s="573">
        <f>[3]Gemüse!DL47</f>
        <v>470.47740000000005</v>
      </c>
      <c r="DG63" s="573">
        <f>[3]Gemüse!EG47</f>
        <v>1159.8415</v>
      </c>
      <c r="DH63" s="575">
        <f>[3]Gemüse!DN47</f>
        <v>106.3192</v>
      </c>
      <c r="DI63" s="575">
        <f>[3]Gemüse!EI47</f>
        <v>946.05219999999997</v>
      </c>
      <c r="DJ63" s="573">
        <f>[3]Gemüse!EY47</f>
        <v>211.90379999999999</v>
      </c>
      <c r="DK63" s="573">
        <f>[3]Gemüse!EZ47</f>
        <v>891.27269999999999</v>
      </c>
      <c r="DL63" s="575">
        <f>[3]Gemüse!FA47</f>
        <v>124.012</v>
      </c>
      <c r="DM63" s="575">
        <f>[3]Gemüse!FB47</f>
        <v>1086.0538000000001</v>
      </c>
      <c r="DN63" s="573"/>
      <c r="DO63" s="573">
        <f>[3]Gemüse!DR47</f>
        <v>47.665900000000001</v>
      </c>
      <c r="DP63" s="573">
        <f>[3]Gemüse!EM47</f>
        <v>439.15600000000001</v>
      </c>
      <c r="DQ63" s="575">
        <f>[3]Gemüse!DK47</f>
        <v>69.663899999999998</v>
      </c>
      <c r="DR63" s="575">
        <f>[3]Gemüse!EF47</f>
        <v>636.33709999999996</v>
      </c>
      <c r="DS63" s="573">
        <f>[3]Gemüse!DV47</f>
        <v>150.10239999999999</v>
      </c>
      <c r="DT63" s="573">
        <f>[3]Gemüse!EQ47</f>
        <v>477.00740000000002</v>
      </c>
      <c r="DU63" s="575">
        <f>[3]Gemüse!DX47</f>
        <v>37.397300000000001</v>
      </c>
      <c r="DV63" s="575">
        <f>[3]Gemüse!ES47</f>
        <v>166.8073</v>
      </c>
      <c r="DW63" s="573"/>
      <c r="DX63" s="573">
        <f>[3]Gemüse!DJ47</f>
        <v>68.448700000000002</v>
      </c>
      <c r="DY63" s="573">
        <f>[3]Gemüse!EE47</f>
        <v>591.8107</v>
      </c>
      <c r="DZ63" s="575">
        <f>[3]Gemüse!DP47</f>
        <v>128.71600000000001</v>
      </c>
      <c r="EA63" s="575">
        <f>[3]Gemüse!EK47</f>
        <v>597.96040000000005</v>
      </c>
      <c r="EB63" s="573">
        <f>[3]Gemüse!$DU47</f>
        <v>20.594000000000001</v>
      </c>
      <c r="EC63" s="573">
        <f>[3]Gemüse!EP47</f>
        <v>237.20099999999999</v>
      </c>
      <c r="ED63" s="575">
        <f>[3]Gemüse!DW47</f>
        <v>35.104399999999998</v>
      </c>
      <c r="EE63" s="575">
        <f>[3]Gemüse!ER47</f>
        <v>207.571</v>
      </c>
      <c r="EF63" s="573"/>
      <c r="EG63" s="573">
        <f>[3]Gemüse!$DM47</f>
        <v>638.49980000000005</v>
      </c>
      <c r="EH63" s="573">
        <f>[3]Gemüse!EH47</f>
        <v>2739.7171000000003</v>
      </c>
      <c r="EI63" s="575">
        <f>[3]Gemüse!EB47</f>
        <v>35.442999999999998</v>
      </c>
      <c r="EJ63" s="575">
        <f>[3]Gemüse!EW47</f>
        <v>181.75200000000001</v>
      </c>
      <c r="EK63" s="573">
        <f>[3]Gemüse!EA47</f>
        <v>191.018</v>
      </c>
      <c r="EL63" s="573">
        <f>[3]Gemüse!EV47</f>
        <v>186.51310000000001</v>
      </c>
      <c r="EM63" s="573"/>
      <c r="EN63" s="575">
        <f>[3]Gemüse!DS47</f>
        <v>125.4644</v>
      </c>
      <c r="EO63" s="575">
        <f>[3]Gemüse!EN47</f>
        <v>438.9932</v>
      </c>
      <c r="EP63" s="573">
        <f>[3]Gemüse!DT47</f>
        <v>106.26339999999999</v>
      </c>
      <c r="EQ63" s="573">
        <f>[3]Gemüse!EO47</f>
        <v>567.50890000000004</v>
      </c>
      <c r="ER63" s="575">
        <f>[3]Gemüse!$DZ47</f>
        <v>7.3656999999999995</v>
      </c>
      <c r="ES63" s="575">
        <f>[3]Gemüse!EU47</f>
        <v>67.692300000000003</v>
      </c>
      <c r="ET63" s="573">
        <f>[3]Gemüse!$DO47</f>
        <v>195.75479999999999</v>
      </c>
      <c r="EU63" s="573">
        <f>[3]Gemüse!EJ47</f>
        <v>2023.97</v>
      </c>
      <c r="EV63" s="573"/>
      <c r="EW63" s="575">
        <f>[3]Gemüse!$DQ47</f>
        <v>32.249000000000002</v>
      </c>
      <c r="EX63" s="575">
        <f>[3]Gemüse!EL47</f>
        <v>277.7774</v>
      </c>
    </row>
    <row r="64" spans="1:155" x14ac:dyDescent="0.2">
      <c r="A64" s="250"/>
      <c r="B64" s="218">
        <f>[3]Gemüse!A48</f>
        <v>44075</v>
      </c>
      <c r="C64" s="569">
        <f>[3]Gemüse!$B48</f>
        <v>8.7268869999999996</v>
      </c>
      <c r="D64" s="569">
        <f>[3]Gemüse!$BD48</f>
        <v>4.8739970000000001</v>
      </c>
      <c r="E64" s="448">
        <f>[3]Gemüse!$C48</f>
        <v>6.8901719999999997</v>
      </c>
      <c r="F64" s="448">
        <f>[3]Gemüse!$BE48</f>
        <v>4.2677250000000004</v>
      </c>
      <c r="G64" s="569">
        <f>[3]Gemüse!$D48</f>
        <v>2.8163230000000001</v>
      </c>
      <c r="H64" s="569">
        <f>[3]Gemüse!$BF48</f>
        <v>1.7428399999999999</v>
      </c>
      <c r="I64" s="448">
        <f>[3]Gemüse!$E48</f>
        <v>8.1670940000000005</v>
      </c>
      <c r="J64" s="448">
        <f>[3]Gemüse!$BG48</f>
        <v>3.818845</v>
      </c>
      <c r="K64" s="569">
        <f>[3]Gemüse!$F48</f>
        <v>0</v>
      </c>
      <c r="L64" s="569">
        <f>[3]Gemüse!$BH48</f>
        <v>10.117649</v>
      </c>
      <c r="M64" s="448">
        <f>[3]Gemüse!$G48</f>
        <v>0</v>
      </c>
      <c r="N64" s="448">
        <f>[3]Gemüse!$BI48</f>
        <v>0</v>
      </c>
      <c r="O64" s="569">
        <f>[3]Gemüse!$H48</f>
        <v>0</v>
      </c>
      <c r="P64" s="569">
        <f>[3]Gemüse!$BJ48</f>
        <v>0</v>
      </c>
      <c r="Q64" s="448">
        <f>[3]Gemüse!$J48</f>
        <v>7.0803450000000003</v>
      </c>
      <c r="R64" s="448">
        <f>[3]Gemüse!$BL48</f>
        <v>4.0195980000000002</v>
      </c>
      <c r="S64" s="448"/>
      <c r="T64" s="569">
        <f>[3]Gemüse!$K48</f>
        <v>11.435321</v>
      </c>
      <c r="U64" s="569">
        <f>[3]Gemüse!$BM48</f>
        <v>4.7169429999999997</v>
      </c>
      <c r="V64" s="448">
        <f>[3]Gemüse!$L48</f>
        <v>7.8017620000000001</v>
      </c>
      <c r="W64" s="448">
        <f>[3]Gemüse!$BN48</f>
        <v>5.3562349999999999</v>
      </c>
      <c r="X64" s="569">
        <f>[3]Gemüse!$M48</f>
        <v>2.8557380000000001</v>
      </c>
      <c r="Y64" s="569">
        <f>[3]Gemüse!$BO48</f>
        <v>2.3176920000000001</v>
      </c>
      <c r="Z64" s="448">
        <f>[3]Gemüse!$N48</f>
        <v>3.0009130000000002</v>
      </c>
      <c r="AA64" s="448">
        <f>[3]Gemüse!$BP48</f>
        <v>2.1398130000000002</v>
      </c>
      <c r="AB64" s="569">
        <f>[3]Gemüse!$R48</f>
        <v>2.84246</v>
      </c>
      <c r="AC64" s="569">
        <f>[3]Gemüse!$BT48</f>
        <v>1.5441260000000001</v>
      </c>
      <c r="AD64" s="448">
        <f>[3]Gemüse!$U48</f>
        <v>48.239724000000002</v>
      </c>
      <c r="AE64" s="448">
        <f>[3]Gemüse!$BW48</f>
        <v>32.672018000000001</v>
      </c>
      <c r="AF64" s="569">
        <f>[3]Gemüse!$V48</f>
        <v>29.222208999999999</v>
      </c>
      <c r="AG64" s="569">
        <f>[3]Gemüse!$BX48</f>
        <v>13.341715000000001</v>
      </c>
      <c r="AH64" s="448">
        <f>[3]Gemüse!$AX48</f>
        <v>28.320281000000001</v>
      </c>
      <c r="AI64" s="448">
        <f>[3]Gemüse!$CZ48</f>
        <v>9.3680099999999999</v>
      </c>
      <c r="AJ64" s="569">
        <f>[3]Gemüse!$W48</f>
        <v>6.1557110000000002</v>
      </c>
      <c r="AK64" s="569">
        <f>[3]Gemüse!$BY48</f>
        <v>4.6574030000000004</v>
      </c>
      <c r="AL64" s="448"/>
      <c r="AM64" s="448">
        <f>[3]Gemüse!$X48</f>
        <v>8.0384659999999997</v>
      </c>
      <c r="AN64" s="448">
        <f>[3]Gemüse!$BZ48</f>
        <v>4.539822</v>
      </c>
      <c r="AO64" s="569">
        <f>[3]Gemüse!$Y48</f>
        <v>9.7727380000000004</v>
      </c>
      <c r="AP64" s="569">
        <f>[3]Gemüse!$CA48</f>
        <v>5.638547</v>
      </c>
      <c r="AQ64" s="448">
        <f>[3]Gemüse!$Z48</f>
        <v>7.0761760000000002</v>
      </c>
      <c r="AR64" s="448">
        <f>[3]Gemüse!$CB48</f>
        <v>2.8508070000000001</v>
      </c>
      <c r="AS64" s="569">
        <f>[3]Gemüse!$AF48</f>
        <v>3.0920879999999999</v>
      </c>
      <c r="AT64" s="569">
        <f>[3]Gemüse!$CH48</f>
        <v>1.6395679999999999</v>
      </c>
      <c r="AU64" s="448">
        <f>[3]Gemüse!$AB48</f>
        <v>6.1828519999999996</v>
      </c>
      <c r="AV64" s="448">
        <f>[3]Gemüse!$CD48</f>
        <v>2.0390609999999998</v>
      </c>
      <c r="AW64" s="569">
        <f>[3]Gemüse!$AC48</f>
        <v>6.1683599999999998</v>
      </c>
      <c r="AX64" s="569">
        <f>[3]Gemüse!$CE48</f>
        <v>2.092149</v>
      </c>
      <c r="AY64" s="448">
        <f>[3]Gemüse!$AD48</f>
        <v>6.875597</v>
      </c>
      <c r="AZ64" s="448">
        <f>[3]Gemüse!$CF48</f>
        <v>3.8471250000000001</v>
      </c>
      <c r="BA64" s="448"/>
      <c r="BB64" s="569">
        <f>[3]Gemüse!$AE48</f>
        <v>4.699935</v>
      </c>
      <c r="BC64" s="569">
        <f>[3]Gemüse!$CG48</f>
        <v>2.3476620000000001</v>
      </c>
      <c r="BD64" s="448">
        <f>[3]Gemüse!$AG48</f>
        <v>7.9793050000000001</v>
      </c>
      <c r="BE64" s="448">
        <f>[3]Gemüse!$CI48</f>
        <v>3.6037910000000002</v>
      </c>
      <c r="BF64" s="569">
        <f>[3]Gemüse!$AH48</f>
        <v>3.1664669999999999</v>
      </c>
      <c r="BG64" s="569">
        <f>[3]Gemüse!$CJ48</f>
        <v>1.5003200000000001</v>
      </c>
      <c r="BH64" s="448">
        <f>[3]Gemüse!$AI48</f>
        <v>0</v>
      </c>
      <c r="BI64" s="448">
        <f>[3]Gemüse!$CK48</f>
        <v>0</v>
      </c>
      <c r="BJ64" s="448"/>
      <c r="BK64" s="569">
        <f>[3]Gemüse!$AK48</f>
        <v>3.8210950000000001</v>
      </c>
      <c r="BL64" s="569">
        <f>[3]Gemüse!$CM48</f>
        <v>2.0249359999999998</v>
      </c>
      <c r="BM64" s="448">
        <f>[3]Gemüse!$AL48</f>
        <v>0</v>
      </c>
      <c r="BN64" s="448">
        <f>[3]Gemüse!$CN48</f>
        <v>0</v>
      </c>
      <c r="BO64" s="569">
        <f>[3]Gemüse!$AM48</f>
        <v>8.4205649999999999</v>
      </c>
      <c r="BP64" s="569">
        <f>[3]Gemüse!$CO48</f>
        <v>4.3419749999999997</v>
      </c>
      <c r="BQ64" s="448">
        <f>[3]Gemüse!$AH48</f>
        <v>3.1664669999999999</v>
      </c>
      <c r="BR64" s="448">
        <f>[3]Gemüse!$CJ48</f>
        <v>1.5003200000000001</v>
      </c>
      <c r="BS64" s="569">
        <f>[3]Gemüse!$AN48</f>
        <v>5.8260420000000002</v>
      </c>
      <c r="BT64" s="569">
        <f>[3]Gemüse!$CP48</f>
        <v>2.215722</v>
      </c>
      <c r="BU64" s="448"/>
      <c r="BV64" s="448">
        <f>[3]Gemüse!$AO48</f>
        <v>8.916093</v>
      </c>
      <c r="BW64" s="448">
        <f>[3]Gemüse!$CQ48</f>
        <v>5.1770050000000003</v>
      </c>
      <c r="BX64" s="569">
        <f>[3]Gemüse!$AW48</f>
        <v>10.236647</v>
      </c>
      <c r="BY64" s="569">
        <f>[3]Gemüse!$CY48</f>
        <v>7.8804809999999996</v>
      </c>
      <c r="BZ64" s="448">
        <f>[3]Gemüse!$AP48</f>
        <v>0</v>
      </c>
      <c r="CA64" s="448">
        <f>[3]Gemüse!$CR48</f>
        <v>0</v>
      </c>
      <c r="CB64" s="569">
        <f>[3]Gemüse!$AQ48</f>
        <v>8.4450810000000001</v>
      </c>
      <c r="CC64" s="569">
        <f>[3]Gemüse!$CS48</f>
        <v>4.8443759999999996</v>
      </c>
      <c r="CD64" s="448">
        <f>[3]Gemüse!$AS48</f>
        <v>0</v>
      </c>
      <c r="CE64" s="448">
        <f>[3]Gemüse!$CU48</f>
        <v>0</v>
      </c>
      <c r="CF64" s="569">
        <f>[3]Gemüse!$AT48</f>
        <v>0</v>
      </c>
      <c r="CG64" s="569">
        <f>[3]Gemüse!$CV48</f>
        <v>0</v>
      </c>
      <c r="CH64" s="448">
        <f>[3]Gemüse!$AU48</f>
        <v>0</v>
      </c>
      <c r="CI64" s="448">
        <f>[3]Gemüse!$CW48</f>
        <v>0</v>
      </c>
      <c r="CJ64" s="448"/>
      <c r="CK64" s="569">
        <f>[3]Gemüse!$AV48</f>
        <v>10.666323</v>
      </c>
      <c r="CL64" s="569">
        <f>[3]Gemüse!$CX48</f>
        <v>7.5608940000000002</v>
      </c>
      <c r="CM64" s="448"/>
      <c r="CN64" s="448">
        <f>[3]Gemüse!$AY48</f>
        <v>15.777244</v>
      </c>
      <c r="CO64" s="448">
        <f>[3]Gemüse!$DA48</f>
        <v>10.405360999999999</v>
      </c>
      <c r="CP64" s="448"/>
      <c r="CQ64" s="569">
        <f>[3]Gemüse!$AZ48</f>
        <v>15.284754</v>
      </c>
      <c r="CR64" s="569">
        <f>[3]Gemüse!$DB48</f>
        <v>10.464085000000001</v>
      </c>
      <c r="CS64" s="448">
        <f>[3]Gemüse!$BB48</f>
        <v>15.726799</v>
      </c>
      <c r="CT64" s="448">
        <f>[3]Gemüse!$DD48</f>
        <v>9.2187560000000008</v>
      </c>
      <c r="CU64" s="569">
        <f>[3]Gemüse!$BC48</f>
        <v>6.9013220000000004</v>
      </c>
      <c r="CV64" s="569">
        <f>[3]Gemüse!$DE48</f>
        <v>5.7057849999999997</v>
      </c>
      <c r="CW64" s="448">
        <f>[3]Gemüse!$AJ48</f>
        <v>4.9082059999999998</v>
      </c>
      <c r="CX64" s="448">
        <f>[3]Gemüse!$CL48</f>
        <v>3.4682780000000002</v>
      </c>
      <c r="CY64" s="451"/>
      <c r="CZ64" s="450" t="str">
        <f>[3]Gemüse!$DI48</f>
        <v>5 W 36-40/20</v>
      </c>
      <c r="DA64" s="573">
        <f>[3]Gemüse!EC48</f>
        <v>5068.9485999999997</v>
      </c>
      <c r="DB64" s="573">
        <f>[3]Gemüse!EX48</f>
        <v>25906.3685</v>
      </c>
      <c r="DC64" s="573"/>
      <c r="DD64" s="575">
        <f>[3]Gemüse!DY48</f>
        <v>315.10359999999997</v>
      </c>
      <c r="DE64" s="575">
        <f>[3]Gemüse!ET48</f>
        <v>1386.5146999999999</v>
      </c>
      <c r="DF64" s="573">
        <f>[3]Gemüse!DL48</f>
        <v>364.37119999999999</v>
      </c>
      <c r="DG64" s="573">
        <f>[3]Gemüse!EG48</f>
        <v>1624.4907000000001</v>
      </c>
      <c r="DH64" s="575">
        <f>[3]Gemüse!DN48</f>
        <v>140.91060000000002</v>
      </c>
      <c r="DI64" s="575">
        <f>[3]Gemüse!EI48</f>
        <v>1467.0266000000001</v>
      </c>
      <c r="DJ64" s="573">
        <f>[3]Gemüse!EY48</f>
        <v>243.02720000000002</v>
      </c>
      <c r="DK64" s="573">
        <f>[3]Gemüse!EZ48</f>
        <v>1120.2438999999999</v>
      </c>
      <c r="DL64" s="575">
        <f>[3]Gemüse!FA48</f>
        <v>163.4</v>
      </c>
      <c r="DM64" s="575">
        <f>[3]Gemüse!FB48</f>
        <v>1244.5094999999999</v>
      </c>
      <c r="DN64" s="573"/>
      <c r="DO64" s="573">
        <f>[3]Gemüse!DR48</f>
        <v>38.606000000000002</v>
      </c>
      <c r="DP64" s="573">
        <f>[3]Gemüse!EM48</f>
        <v>391.24450000000002</v>
      </c>
      <c r="DQ64" s="575">
        <f>[3]Gemüse!DK48</f>
        <v>110.84230000000001</v>
      </c>
      <c r="DR64" s="575">
        <f>[3]Gemüse!EF48</f>
        <v>831.8578</v>
      </c>
      <c r="DS64" s="573">
        <f>[3]Gemüse!DV48</f>
        <v>199.37899999999999</v>
      </c>
      <c r="DT64" s="573">
        <f>[3]Gemüse!EQ48</f>
        <v>726.78099999999995</v>
      </c>
      <c r="DU64" s="575">
        <f>[3]Gemüse!DX48</f>
        <v>12.8271</v>
      </c>
      <c r="DV64" s="575">
        <f>[3]Gemüse!ES48</f>
        <v>86.109800000000007</v>
      </c>
      <c r="DW64" s="573"/>
      <c r="DX64" s="573">
        <f>[3]Gemüse!DJ48</f>
        <v>94.181600000000003</v>
      </c>
      <c r="DY64" s="573">
        <f>[3]Gemüse!EE48</f>
        <v>548.65730000000008</v>
      </c>
      <c r="DZ64" s="575">
        <f>[3]Gemüse!DP48</f>
        <v>119.57299999999999</v>
      </c>
      <c r="EA64" s="575">
        <f>[3]Gemüse!EK48</f>
        <v>638.82090000000005</v>
      </c>
      <c r="EB64" s="573">
        <f>[3]Gemüse!$DU48</f>
        <v>16.213000000000001</v>
      </c>
      <c r="EC64" s="573">
        <f>[3]Gemüse!EP48</f>
        <v>329.125</v>
      </c>
      <c r="ED64" s="575">
        <f>[3]Gemüse!DW48</f>
        <v>28.064499999999999</v>
      </c>
      <c r="EE64" s="575">
        <f>[3]Gemüse!ER48</f>
        <v>232.44120000000001</v>
      </c>
      <c r="EF64" s="573"/>
      <c r="EG64" s="573">
        <f>[3]Gemüse!$DM48</f>
        <v>748.22450000000003</v>
      </c>
      <c r="EH64" s="573">
        <f>[3]Gemüse!EH48</f>
        <v>2858.7865999999999</v>
      </c>
      <c r="EI64" s="575">
        <f>[3]Gemüse!EB48</f>
        <v>24.925999999999998</v>
      </c>
      <c r="EJ64" s="575">
        <f>[3]Gemüse!EW48</f>
        <v>144.59899999999999</v>
      </c>
      <c r="EK64" s="573">
        <f>[3]Gemüse!EA48</f>
        <v>165.28879999999998</v>
      </c>
      <c r="EL64" s="573">
        <f>[3]Gemüse!EV48</f>
        <v>186.9555</v>
      </c>
      <c r="EM64" s="573"/>
      <c r="EN64" s="575">
        <f>[3]Gemüse!DS48</f>
        <v>100.38189999999999</v>
      </c>
      <c r="EO64" s="575">
        <f>[3]Gemüse!EN48</f>
        <v>374.9178</v>
      </c>
      <c r="EP64" s="573">
        <f>[3]Gemüse!DT48</f>
        <v>73.463700000000003</v>
      </c>
      <c r="EQ64" s="573">
        <f>[3]Gemüse!EO48</f>
        <v>507.87180000000001</v>
      </c>
      <c r="ER64" s="575">
        <f>[3]Gemüse!$DZ48</f>
        <v>21.241599999999998</v>
      </c>
      <c r="ES64" s="575">
        <f>[3]Gemüse!EU48</f>
        <v>106.30380000000001</v>
      </c>
      <c r="ET64" s="573">
        <f>[3]Gemüse!$DO48</f>
        <v>221.97720000000001</v>
      </c>
      <c r="EU64" s="573">
        <f>[3]Gemüse!EJ48</f>
        <v>2339.0252999999998</v>
      </c>
      <c r="EV64" s="573"/>
      <c r="EW64" s="575">
        <f>[3]Gemüse!$DQ48</f>
        <v>36.384999999999998</v>
      </c>
      <c r="EX64" s="575">
        <f>[3]Gemüse!EL48</f>
        <v>306.70499999999998</v>
      </c>
    </row>
    <row r="65" spans="1:154" x14ac:dyDescent="0.2">
      <c r="A65" s="250"/>
      <c r="B65" s="218">
        <f>[3]Gemüse!A49</f>
        <v>44044</v>
      </c>
      <c r="C65" s="569">
        <f>[3]Gemüse!$B49</f>
        <v>8.8585740000000008</v>
      </c>
      <c r="D65" s="569">
        <f>[3]Gemüse!$BD49</f>
        <v>4.6424079999999996</v>
      </c>
      <c r="E65" s="448">
        <f>[3]Gemüse!$C49</f>
        <v>6.9164539999999999</v>
      </c>
      <c r="F65" s="448">
        <f>[3]Gemüse!$BE49</f>
        <v>4.7319839999999997</v>
      </c>
      <c r="G65" s="569">
        <f>[3]Gemüse!$D49</f>
        <v>3.0527419999999998</v>
      </c>
      <c r="H65" s="569">
        <f>[3]Gemüse!$BF49</f>
        <v>1.5862970000000001</v>
      </c>
      <c r="I65" s="448">
        <f>[3]Gemüse!$E49</f>
        <v>8.6367370000000001</v>
      </c>
      <c r="J65" s="448">
        <f>[3]Gemüse!$BG49</f>
        <v>3.9698500000000001</v>
      </c>
      <c r="K65" s="569">
        <f>[3]Gemüse!$F49</f>
        <v>0</v>
      </c>
      <c r="L65" s="569">
        <f>[3]Gemüse!$BH49</f>
        <v>10.911288000000001</v>
      </c>
      <c r="M65" s="448">
        <f>[3]Gemüse!$G49</f>
        <v>0</v>
      </c>
      <c r="N65" s="448">
        <f>[3]Gemüse!$BI49</f>
        <v>0</v>
      </c>
      <c r="O65" s="569">
        <f>[3]Gemüse!$H49</f>
        <v>0</v>
      </c>
      <c r="P65" s="569">
        <f>[3]Gemüse!$BJ49</f>
        <v>0</v>
      </c>
      <c r="Q65" s="448">
        <f>[3]Gemüse!$J49</f>
        <v>6.0672259999999998</v>
      </c>
      <c r="R65" s="448">
        <f>[3]Gemüse!$BL49</f>
        <v>3.1662439999999998</v>
      </c>
      <c r="S65" s="448"/>
      <c r="T65" s="569">
        <f>[3]Gemüse!$K49</f>
        <v>11.405037</v>
      </c>
      <c r="U65" s="569">
        <f>[3]Gemüse!$BM49</f>
        <v>4.6242179999999999</v>
      </c>
      <c r="V65" s="448">
        <f>[3]Gemüse!$L49</f>
        <v>7.8280820000000002</v>
      </c>
      <c r="W65" s="448">
        <f>[3]Gemüse!$BN49</f>
        <v>5.4313209999999996</v>
      </c>
      <c r="X65" s="569">
        <f>[3]Gemüse!$M49</f>
        <v>2.5534279999999998</v>
      </c>
      <c r="Y65" s="569">
        <f>[3]Gemüse!$BO49</f>
        <v>1.9238090000000001</v>
      </c>
      <c r="Z65" s="448">
        <f>[3]Gemüse!$N49</f>
        <v>2.919397</v>
      </c>
      <c r="AA65" s="448">
        <f>[3]Gemüse!$BP49</f>
        <v>2.0198689999999999</v>
      </c>
      <c r="AB65" s="569">
        <f>[3]Gemüse!$R49</f>
        <v>2.359267</v>
      </c>
      <c r="AC65" s="569">
        <f>[3]Gemüse!$BT49</f>
        <v>1.518356</v>
      </c>
      <c r="AD65" s="448">
        <f>[3]Gemüse!$U49</f>
        <v>49.371470000000002</v>
      </c>
      <c r="AE65" s="448">
        <f>[3]Gemüse!$BW49</f>
        <v>33.320985</v>
      </c>
      <c r="AF65" s="569">
        <f>[3]Gemüse!$V49</f>
        <v>29.183126999999999</v>
      </c>
      <c r="AG65" s="569">
        <f>[3]Gemüse!$BX49</f>
        <v>12.638056000000001</v>
      </c>
      <c r="AH65" s="448">
        <f>[3]Gemüse!$AX49</f>
        <v>28.933216999999999</v>
      </c>
      <c r="AI65" s="448">
        <f>[3]Gemüse!$CZ49</f>
        <v>8.8335509999999999</v>
      </c>
      <c r="AJ65" s="569">
        <f>[3]Gemüse!$W49</f>
        <v>6.0084819999999999</v>
      </c>
      <c r="AK65" s="569">
        <f>[3]Gemüse!$BY49</f>
        <v>4.7065089999999996</v>
      </c>
      <c r="AL65" s="448"/>
      <c r="AM65" s="448">
        <f>[3]Gemüse!$X49</f>
        <v>7.4792240000000003</v>
      </c>
      <c r="AN65" s="448">
        <f>[3]Gemüse!$BZ49</f>
        <v>4.1125550000000004</v>
      </c>
      <c r="AO65" s="569">
        <f>[3]Gemüse!$Y49</f>
        <v>9.3242469999999997</v>
      </c>
      <c r="AP65" s="569">
        <f>[3]Gemüse!$CA49</f>
        <v>5.6701769999999998</v>
      </c>
      <c r="AQ65" s="448">
        <f>[3]Gemüse!$Z49</f>
        <v>7.1460400000000002</v>
      </c>
      <c r="AR65" s="448">
        <f>[3]Gemüse!$CB49</f>
        <v>2.988578</v>
      </c>
      <c r="AS65" s="569">
        <f>[3]Gemüse!$AF49</f>
        <v>3.1342110000000001</v>
      </c>
      <c r="AT65" s="569">
        <f>[3]Gemüse!$CH49</f>
        <v>1.6546149999999999</v>
      </c>
      <c r="AU65" s="448">
        <f>[3]Gemüse!$AB49</f>
        <v>6.5361580000000004</v>
      </c>
      <c r="AV65" s="448">
        <f>[3]Gemüse!$CD49</f>
        <v>2.2995399999999999</v>
      </c>
      <c r="AW65" s="569">
        <f>[3]Gemüse!$AC49</f>
        <v>6.6524739999999998</v>
      </c>
      <c r="AX65" s="569">
        <f>[3]Gemüse!$CE49</f>
        <v>2.2505959999999998</v>
      </c>
      <c r="AY65" s="448">
        <f>[3]Gemüse!$AD49</f>
        <v>7.3038319999999999</v>
      </c>
      <c r="AZ65" s="448">
        <f>[3]Gemüse!$CF49</f>
        <v>3.8576199999999998</v>
      </c>
      <c r="BA65" s="448"/>
      <c r="BB65" s="569">
        <f>[3]Gemüse!$AE49</f>
        <v>4.6292770000000001</v>
      </c>
      <c r="BC65" s="569">
        <f>[3]Gemüse!$CG49</f>
        <v>2.229816</v>
      </c>
      <c r="BD65" s="448">
        <f>[3]Gemüse!$AG49</f>
        <v>7.9559850000000001</v>
      </c>
      <c r="BE65" s="448">
        <f>[3]Gemüse!$CI49</f>
        <v>3.7218680000000002</v>
      </c>
      <c r="BF65" s="569">
        <f>[3]Gemüse!$AH49</f>
        <v>3.2359110000000002</v>
      </c>
      <c r="BG65" s="569">
        <f>[3]Gemüse!$CJ49</f>
        <v>1.514599</v>
      </c>
      <c r="BH65" s="448">
        <f>[3]Gemüse!$AI49</f>
        <v>0</v>
      </c>
      <c r="BI65" s="448">
        <f>[3]Gemüse!$CK49</f>
        <v>0</v>
      </c>
      <c r="BJ65" s="448"/>
      <c r="BK65" s="569">
        <f>[3]Gemüse!$AK49</f>
        <v>3.7903370000000001</v>
      </c>
      <c r="BL65" s="569">
        <f>[3]Gemüse!$CM49</f>
        <v>2.014465</v>
      </c>
      <c r="BM65" s="448">
        <f>[3]Gemüse!$AL49</f>
        <v>0</v>
      </c>
      <c r="BN65" s="448">
        <f>[3]Gemüse!$CN49</f>
        <v>0</v>
      </c>
      <c r="BO65" s="569">
        <f>[3]Gemüse!$AM49</f>
        <v>9.2431970000000003</v>
      </c>
      <c r="BP65" s="569">
        <f>[3]Gemüse!$CO49</f>
        <v>4.6111040000000001</v>
      </c>
      <c r="BQ65" s="448">
        <f>[3]Gemüse!$AH49</f>
        <v>3.2359110000000002</v>
      </c>
      <c r="BR65" s="448">
        <f>[3]Gemüse!$CJ49</f>
        <v>1.514599</v>
      </c>
      <c r="BS65" s="569">
        <f>[3]Gemüse!$AN49</f>
        <v>6.1019569999999996</v>
      </c>
      <c r="BT65" s="569">
        <f>[3]Gemüse!$CP49</f>
        <v>2.2246939999999999</v>
      </c>
      <c r="BU65" s="448"/>
      <c r="BV65" s="448">
        <f>[3]Gemüse!$AO49</f>
        <v>9.3616019999999995</v>
      </c>
      <c r="BW65" s="448">
        <f>[3]Gemüse!$CQ49</f>
        <v>4.5560559999999999</v>
      </c>
      <c r="BX65" s="569">
        <f>[3]Gemüse!$AW49</f>
        <v>9.9836430000000007</v>
      </c>
      <c r="BY65" s="569">
        <f>[3]Gemüse!$CY49</f>
        <v>7.7256989999999996</v>
      </c>
      <c r="BZ65" s="448">
        <f>[3]Gemüse!$AP49</f>
        <v>0</v>
      </c>
      <c r="CA65" s="448">
        <f>[3]Gemüse!$CR49</f>
        <v>0</v>
      </c>
      <c r="CB65" s="569">
        <f>[3]Gemüse!$AQ49</f>
        <v>8.5374060000000007</v>
      </c>
      <c r="CC65" s="569">
        <f>[3]Gemüse!$CS49</f>
        <v>5.2170399999999999</v>
      </c>
      <c r="CD65" s="448">
        <f>[3]Gemüse!$AS49</f>
        <v>0</v>
      </c>
      <c r="CE65" s="448">
        <f>[3]Gemüse!$CU49</f>
        <v>0</v>
      </c>
      <c r="CF65" s="569">
        <f>[3]Gemüse!$AT49</f>
        <v>0</v>
      </c>
      <c r="CG65" s="569">
        <f>[3]Gemüse!$CV49</f>
        <v>0</v>
      </c>
      <c r="CH65" s="448">
        <f>[3]Gemüse!$AU49</f>
        <v>0</v>
      </c>
      <c r="CI65" s="448">
        <f>[3]Gemüse!$CW49</f>
        <v>0</v>
      </c>
      <c r="CJ65" s="448"/>
      <c r="CK65" s="569">
        <f>[3]Gemüse!$AV49</f>
        <v>11.31668</v>
      </c>
      <c r="CL65" s="569">
        <f>[3]Gemüse!$CX49</f>
        <v>7.8962469999999998</v>
      </c>
      <c r="CM65" s="448"/>
      <c r="CN65" s="448">
        <f>[3]Gemüse!$AY49</f>
        <v>16.602601</v>
      </c>
      <c r="CO65" s="448">
        <f>[3]Gemüse!$DA49</f>
        <v>10.599128</v>
      </c>
      <c r="CP65" s="448"/>
      <c r="CQ65" s="569">
        <f>[3]Gemüse!$AZ49</f>
        <v>15.284571</v>
      </c>
      <c r="CR65" s="569">
        <f>[3]Gemüse!$DB49</f>
        <v>10.908056</v>
      </c>
      <c r="CS65" s="448">
        <f>[3]Gemüse!$BB49</f>
        <v>15.749269999999999</v>
      </c>
      <c r="CT65" s="448">
        <f>[3]Gemüse!$DD49</f>
        <v>9.2826649999999997</v>
      </c>
      <c r="CU65" s="569">
        <f>[3]Gemüse!$BC49</f>
        <v>8.2326490000000003</v>
      </c>
      <c r="CV65" s="569">
        <f>[3]Gemüse!$DE49</f>
        <v>5.7104100000000004</v>
      </c>
      <c r="CW65" s="448">
        <f>[3]Gemüse!$AJ49</f>
        <v>4.9084570000000003</v>
      </c>
      <c r="CX65" s="448">
        <f>[3]Gemüse!$CL49</f>
        <v>3.4725959999999998</v>
      </c>
      <c r="CY65" s="451"/>
      <c r="CZ65" s="450" t="str">
        <f>[3]Gemüse!$DI49</f>
        <v>4 W 32-35/20</v>
      </c>
      <c r="DA65" s="573">
        <f>[3]Gemüse!EC49</f>
        <v>4000.3236000000002</v>
      </c>
      <c r="DB65" s="573">
        <f>[3]Gemüse!EX49</f>
        <v>21644.739100000003</v>
      </c>
      <c r="DC65" s="573"/>
      <c r="DD65" s="575">
        <f>[3]Gemüse!DY49</f>
        <v>250.89410000000001</v>
      </c>
      <c r="DE65" s="575">
        <f>[3]Gemüse!ET49</f>
        <v>1519.3323</v>
      </c>
      <c r="DF65" s="573">
        <f>[3]Gemüse!DL49</f>
        <v>337.99640000000005</v>
      </c>
      <c r="DG65" s="573">
        <f>[3]Gemüse!EG49</f>
        <v>1634.7266999999999</v>
      </c>
      <c r="DH65" s="575">
        <f>[3]Gemüse!DN49</f>
        <v>153.12179999999998</v>
      </c>
      <c r="DI65" s="575">
        <f>[3]Gemüse!EI49</f>
        <v>1429.99</v>
      </c>
      <c r="DJ65" s="573">
        <f>[3]Gemüse!EY49</f>
        <v>235.33870000000002</v>
      </c>
      <c r="DK65" s="573">
        <f>[3]Gemüse!EZ49</f>
        <v>1084.7513999999999</v>
      </c>
      <c r="DL65" s="575">
        <f>[3]Gemüse!FA49</f>
        <v>161.78579999999999</v>
      </c>
      <c r="DM65" s="575">
        <f>[3]Gemüse!FB49</f>
        <v>1124.5438000000001</v>
      </c>
      <c r="DN65" s="573"/>
      <c r="DO65" s="573">
        <f>[3]Gemüse!DR49</f>
        <v>18.7333</v>
      </c>
      <c r="DP65" s="573">
        <f>[3]Gemüse!EM49</f>
        <v>289.38140000000004</v>
      </c>
      <c r="DQ65" s="575">
        <f>[3]Gemüse!DK49</f>
        <v>84.63839999999999</v>
      </c>
      <c r="DR65" s="575">
        <f>[3]Gemüse!EF49</f>
        <v>665.72530000000006</v>
      </c>
      <c r="DS65" s="573">
        <f>[3]Gemüse!DV49</f>
        <v>182.66499999999999</v>
      </c>
      <c r="DT65" s="573">
        <f>[3]Gemüse!EQ49</f>
        <v>677.6321999999999</v>
      </c>
      <c r="DU65" s="575">
        <f>[3]Gemüse!DX49</f>
        <v>3.8180000000000001</v>
      </c>
      <c r="DV65" s="575">
        <f>[3]Gemüse!ES49</f>
        <v>44.994500000000002</v>
      </c>
      <c r="DW65" s="573"/>
      <c r="DX65" s="573">
        <f>[3]Gemüse!DJ49</f>
        <v>70.79010000000001</v>
      </c>
      <c r="DY65" s="573">
        <f>[3]Gemüse!EE49</f>
        <v>490.03370000000001</v>
      </c>
      <c r="DZ65" s="575">
        <f>[3]Gemüse!DP49</f>
        <v>81.592100000000002</v>
      </c>
      <c r="EA65" s="575">
        <f>[3]Gemüse!EK49</f>
        <v>350.25020000000001</v>
      </c>
      <c r="EB65" s="573">
        <f>[3]Gemüse!$DU49</f>
        <v>9.6769999999999996</v>
      </c>
      <c r="EC65" s="573">
        <f>[3]Gemüse!EP49</f>
        <v>129.673</v>
      </c>
      <c r="ED65" s="575">
        <f>[3]Gemüse!DW49</f>
        <v>26.484599999999997</v>
      </c>
      <c r="EE65" s="575">
        <f>[3]Gemüse!ER49</f>
        <v>211.99429999999998</v>
      </c>
      <c r="EF65" s="573"/>
      <c r="EG65" s="573">
        <f>[3]Gemüse!$DM49</f>
        <v>611.42160000000001</v>
      </c>
      <c r="EH65" s="573">
        <f>[3]Gemüse!EH49</f>
        <v>2302.4302000000002</v>
      </c>
      <c r="EI65" s="575">
        <f>[3]Gemüse!EB49</f>
        <v>13.726000000000001</v>
      </c>
      <c r="EJ65" s="575">
        <f>[3]Gemüse!EW49</f>
        <v>83.736000000000004</v>
      </c>
      <c r="EK65" s="573">
        <f>[3]Gemüse!EA49</f>
        <v>109.3541</v>
      </c>
      <c r="EL65" s="573">
        <f>[3]Gemüse!EV49</f>
        <v>178.62110000000001</v>
      </c>
      <c r="EM65" s="448"/>
      <c r="EN65" s="575">
        <f>[3]Gemüse!DS49</f>
        <v>71.61160000000001</v>
      </c>
      <c r="EO65" s="575">
        <f>[3]Gemüse!EN49</f>
        <v>280.87349999999998</v>
      </c>
      <c r="EP65" s="573">
        <f>[3]Gemüse!DT49</f>
        <v>37.388800000000003</v>
      </c>
      <c r="EQ65" s="573">
        <f>[3]Gemüse!EO49</f>
        <v>254.32220000000001</v>
      </c>
      <c r="ER65" s="575">
        <f>[3]Gemüse!$DZ49</f>
        <v>21.9252</v>
      </c>
      <c r="ES65" s="575">
        <f>[3]Gemüse!EU49</f>
        <v>104.8984</v>
      </c>
      <c r="ET65" s="573">
        <f>[3]Gemüse!$DO49</f>
        <v>181.49720000000002</v>
      </c>
      <c r="EU65" s="573">
        <f>[3]Gemüse!EJ49</f>
        <v>1909.3736999999999</v>
      </c>
      <c r="EV65" s="573"/>
      <c r="EW65" s="575">
        <f>[3]Gemüse!$DQ49</f>
        <v>26.243299999999998</v>
      </c>
      <c r="EX65" s="575">
        <f>[3]Gemüse!EL49</f>
        <v>247.04479999999998</v>
      </c>
    </row>
    <row r="66" spans="1:154" x14ac:dyDescent="0.2">
      <c r="A66" s="250"/>
      <c r="B66" s="218">
        <f>[3]Gemüse!A50</f>
        <v>44013</v>
      </c>
      <c r="C66" s="569">
        <f>[3]Gemüse!$B50</f>
        <v>8.2570160000000001</v>
      </c>
      <c r="D66" s="569">
        <f>[3]Gemüse!$BD50</f>
        <v>4.309088</v>
      </c>
      <c r="E66" s="448">
        <f>[3]Gemüse!$C50</f>
        <v>6.7793599999999996</v>
      </c>
      <c r="F66" s="448">
        <f>[3]Gemüse!$BE50</f>
        <v>4.9437660000000001</v>
      </c>
      <c r="G66" s="569">
        <f>[3]Gemüse!$D50</f>
        <v>3.129699</v>
      </c>
      <c r="H66" s="569">
        <f>[3]Gemüse!$BF50</f>
        <v>1.6384780000000001</v>
      </c>
      <c r="I66" s="448">
        <f>[3]Gemüse!$E50</f>
        <v>9.1212309999999999</v>
      </c>
      <c r="J66" s="448">
        <f>[3]Gemüse!$BG50</f>
        <v>3.649384</v>
      </c>
      <c r="K66" s="569">
        <f>[3]Gemüse!$F50</f>
        <v>0</v>
      </c>
      <c r="L66" s="569">
        <f>[3]Gemüse!$BH50</f>
        <v>10.861132</v>
      </c>
      <c r="M66" s="448">
        <f>[3]Gemüse!$G50</f>
        <v>0</v>
      </c>
      <c r="N66" s="448">
        <f>[3]Gemüse!$BI50</f>
        <v>0</v>
      </c>
      <c r="O66" s="569">
        <f>[3]Gemüse!$H50</f>
        <v>0</v>
      </c>
      <c r="P66" s="569">
        <f>[3]Gemüse!$BJ50</f>
        <v>0</v>
      </c>
      <c r="Q66" s="448">
        <f>[3]Gemüse!$J50</f>
        <v>6.9266620000000003</v>
      </c>
      <c r="R66" s="448">
        <f>[3]Gemüse!$BL50</f>
        <v>3.678296</v>
      </c>
      <c r="S66" s="448"/>
      <c r="T66" s="569">
        <f>[3]Gemüse!$K50</f>
        <v>11.398027000000001</v>
      </c>
      <c r="U66" s="569">
        <f>[3]Gemüse!$BM50</f>
        <v>4.5443280000000001</v>
      </c>
      <c r="V66" s="448">
        <f>[3]Gemüse!$L50</f>
        <v>7.8124269999999996</v>
      </c>
      <c r="W66" s="448">
        <f>[3]Gemüse!$BN50</f>
        <v>5.8204729999999998</v>
      </c>
      <c r="X66" s="569">
        <f>[3]Gemüse!$M50</f>
        <v>2.469322</v>
      </c>
      <c r="Y66" s="569">
        <f>[3]Gemüse!$BO50</f>
        <v>1.5050749999999999</v>
      </c>
      <c r="Z66" s="448">
        <f>[3]Gemüse!$N50</f>
        <v>2.8456890000000001</v>
      </c>
      <c r="AA66" s="448">
        <f>[3]Gemüse!$BP50</f>
        <v>1.4611430000000001</v>
      </c>
      <c r="AB66" s="569">
        <f>[3]Gemüse!$R50</f>
        <v>2.3978869999999999</v>
      </c>
      <c r="AC66" s="569">
        <f>[3]Gemüse!$BT50</f>
        <v>1.442186</v>
      </c>
      <c r="AD66" s="448">
        <f>[3]Gemüse!$U50</f>
        <v>45.287880000000001</v>
      </c>
      <c r="AE66" s="448">
        <f>[3]Gemüse!$BW50</f>
        <v>31.475337</v>
      </c>
      <c r="AF66" s="569">
        <f>[3]Gemüse!$V50</f>
        <v>29.207576</v>
      </c>
      <c r="AG66" s="569">
        <f>[3]Gemüse!$BX50</f>
        <v>13.684669</v>
      </c>
      <c r="AH66" s="448">
        <f>[3]Gemüse!$AX50</f>
        <v>29.593215000000001</v>
      </c>
      <c r="AI66" s="448">
        <f>[3]Gemüse!$CZ50</f>
        <v>7.9007019999999999</v>
      </c>
      <c r="AJ66" s="569">
        <f>[3]Gemüse!$W50</f>
        <v>0</v>
      </c>
      <c r="AK66" s="569">
        <f>[3]Gemüse!$BY50</f>
        <v>4.6925860000000004</v>
      </c>
      <c r="AL66" s="448"/>
      <c r="AM66" s="448">
        <f>[3]Gemüse!$X50</f>
        <v>8.0144179999999992</v>
      </c>
      <c r="AN66" s="448">
        <f>[3]Gemüse!$BZ50</f>
        <v>4.2020879999999998</v>
      </c>
      <c r="AO66" s="569">
        <f>[3]Gemüse!$Y50</f>
        <v>9.4908839999999994</v>
      </c>
      <c r="AP66" s="569">
        <f>[3]Gemüse!$CA50</f>
        <v>5.8446809999999996</v>
      </c>
      <c r="AQ66" s="448">
        <f>[3]Gemüse!$Z50</f>
        <v>7.1908880000000002</v>
      </c>
      <c r="AR66" s="448">
        <f>[3]Gemüse!$CB50</f>
        <v>3.4816750000000001</v>
      </c>
      <c r="AS66" s="569">
        <f>[3]Gemüse!$AF50</f>
        <v>3.2181090000000001</v>
      </c>
      <c r="AT66" s="569">
        <f>[3]Gemüse!$CH50</f>
        <v>1.6837580000000001</v>
      </c>
      <c r="AU66" s="448">
        <f>[3]Gemüse!$AB50</f>
        <v>6.9217009999999997</v>
      </c>
      <c r="AV66" s="448">
        <f>[3]Gemüse!$CD50</f>
        <v>2.7497189999999998</v>
      </c>
      <c r="AW66" s="569">
        <f>[3]Gemüse!$AC50</f>
        <v>6.9946719999999996</v>
      </c>
      <c r="AX66" s="569">
        <f>[3]Gemüse!$CE50</f>
        <v>2.705746</v>
      </c>
      <c r="AY66" s="448">
        <f>[3]Gemüse!$AD50</f>
        <v>7.7277430000000003</v>
      </c>
      <c r="AZ66" s="448">
        <f>[3]Gemüse!$CF50</f>
        <v>4.2683460000000002</v>
      </c>
      <c r="BA66" s="448"/>
      <c r="BB66" s="569">
        <f>[3]Gemüse!$AE50</f>
        <v>4.6749260000000001</v>
      </c>
      <c r="BC66" s="569">
        <f>[3]Gemüse!$CG50</f>
        <v>2.463768</v>
      </c>
      <c r="BD66" s="448">
        <f>[3]Gemüse!$AG50</f>
        <v>7.9934339999999997</v>
      </c>
      <c r="BE66" s="448">
        <f>[3]Gemüse!$CI50</f>
        <v>3.4076650000000002</v>
      </c>
      <c r="BF66" s="569">
        <f>[3]Gemüse!$AH50</f>
        <v>3.2984610000000001</v>
      </c>
      <c r="BG66" s="569">
        <f>[3]Gemüse!$CJ50</f>
        <v>1.48874</v>
      </c>
      <c r="BH66" s="448">
        <f>[3]Gemüse!$AI50</f>
        <v>0</v>
      </c>
      <c r="BI66" s="448">
        <f>[3]Gemüse!$CK50</f>
        <v>0</v>
      </c>
      <c r="BJ66" s="448"/>
      <c r="BK66" s="569">
        <f>[3]Gemüse!$AK50</f>
        <v>3.6563970000000001</v>
      </c>
      <c r="BL66" s="569">
        <f>[3]Gemüse!$CM50</f>
        <v>1.9699869999999999</v>
      </c>
      <c r="BM66" s="448">
        <f>[3]Gemüse!$AL50</f>
        <v>0</v>
      </c>
      <c r="BN66" s="448">
        <f>[3]Gemüse!$CN50</f>
        <v>0</v>
      </c>
      <c r="BO66" s="569">
        <f>[3]Gemüse!$AM50</f>
        <v>9.6756329999999995</v>
      </c>
      <c r="BP66" s="569">
        <f>[3]Gemüse!$CO50</f>
        <v>5.8861129999999999</v>
      </c>
      <c r="BQ66" s="448">
        <f>[3]Gemüse!$AH50</f>
        <v>3.2984610000000001</v>
      </c>
      <c r="BR66" s="448">
        <f>[3]Gemüse!$CJ50</f>
        <v>1.48874</v>
      </c>
      <c r="BS66" s="569">
        <f>[3]Gemüse!$AN50</f>
        <v>6.3160439999999998</v>
      </c>
      <c r="BT66" s="569">
        <f>[3]Gemüse!$CP50</f>
        <v>2.4296739999999999</v>
      </c>
      <c r="BU66" s="448"/>
      <c r="BV66" s="448">
        <f>[3]Gemüse!$AO50</f>
        <v>9.262848</v>
      </c>
      <c r="BW66" s="448">
        <f>[3]Gemüse!$CQ50</f>
        <v>4.4974020000000001</v>
      </c>
      <c r="BX66" s="569">
        <f>[3]Gemüse!$AW50</f>
        <v>10.539585000000001</v>
      </c>
      <c r="BY66" s="569">
        <f>[3]Gemüse!$CY50</f>
        <v>8.3609829999999992</v>
      </c>
      <c r="BZ66" s="448">
        <f>[3]Gemüse!$AP50</f>
        <v>0</v>
      </c>
      <c r="CA66" s="448">
        <f>[3]Gemüse!$CR50</f>
        <v>0</v>
      </c>
      <c r="CB66" s="569">
        <f>[3]Gemüse!$AQ50</f>
        <v>8.9558859999999996</v>
      </c>
      <c r="CC66" s="569">
        <f>[3]Gemüse!$CS50</f>
        <v>5.7728010000000003</v>
      </c>
      <c r="CD66" s="448">
        <f>[3]Gemüse!$AS50</f>
        <v>0</v>
      </c>
      <c r="CE66" s="448">
        <f>[3]Gemüse!$CU50</f>
        <v>0</v>
      </c>
      <c r="CF66" s="569">
        <f>[3]Gemüse!$AT50</f>
        <v>0</v>
      </c>
      <c r="CG66" s="569">
        <f>[3]Gemüse!$CV50</f>
        <v>0</v>
      </c>
      <c r="CH66" s="448">
        <f>[3]Gemüse!$AU50</f>
        <v>0</v>
      </c>
      <c r="CI66" s="448">
        <f>[3]Gemüse!$CW50</f>
        <v>0</v>
      </c>
      <c r="CJ66" s="448"/>
      <c r="CK66" s="569">
        <f>[3]Gemüse!$AV50</f>
        <v>15.157095</v>
      </c>
      <c r="CL66" s="569">
        <f>[3]Gemüse!$CX50</f>
        <v>8.3801009999999998</v>
      </c>
      <c r="CM66" s="448"/>
      <c r="CN66" s="448">
        <f>[3]Gemüse!$AY50</f>
        <v>16.878088000000002</v>
      </c>
      <c r="CO66" s="448">
        <f>[3]Gemüse!$DA50</f>
        <v>11.258430000000001</v>
      </c>
      <c r="CP66" s="448"/>
      <c r="CQ66" s="569">
        <f>[3]Gemüse!$AZ50</f>
        <v>15.285518</v>
      </c>
      <c r="CR66" s="569">
        <f>[3]Gemüse!$DB50</f>
        <v>10.582648000000001</v>
      </c>
      <c r="CS66" s="448">
        <f>[3]Gemüse!$BB50</f>
        <v>15.727512000000001</v>
      </c>
      <c r="CT66" s="448">
        <f>[3]Gemüse!$DD50</f>
        <v>9.236167</v>
      </c>
      <c r="CU66" s="569">
        <f>[3]Gemüse!$BC50</f>
        <v>0</v>
      </c>
      <c r="CV66" s="569">
        <f>[3]Gemüse!$DE50</f>
        <v>5.71197</v>
      </c>
      <c r="CW66" s="448">
        <f>[3]Gemüse!$AJ50</f>
        <v>4.9082140000000001</v>
      </c>
      <c r="CX66" s="448">
        <f>[3]Gemüse!$CL50</f>
        <v>3.4755739999999999</v>
      </c>
      <c r="CY66" s="451"/>
      <c r="CZ66" s="450" t="str">
        <f>[3]Gemüse!$DI50</f>
        <v>4 W 28-31/20</v>
      </c>
      <c r="DA66" s="573">
        <f>[3]Gemüse!EC50</f>
        <v>3876.7799</v>
      </c>
      <c r="DB66" s="573">
        <f>[3]Gemüse!EX50</f>
        <v>21082.177099999997</v>
      </c>
      <c r="DC66" s="573"/>
      <c r="DD66" s="575">
        <f>[3]Gemüse!DY50</f>
        <v>296.29950000000002</v>
      </c>
      <c r="DE66" s="575">
        <f>[3]Gemüse!ET50</f>
        <v>1475.1036000000001</v>
      </c>
      <c r="DF66" s="573">
        <f>[3]Gemüse!DL50</f>
        <v>389.35970000000003</v>
      </c>
      <c r="DG66" s="573">
        <f>[3]Gemüse!EG50</f>
        <v>1591.2311999999999</v>
      </c>
      <c r="DH66" s="575">
        <f>[3]Gemüse!DN50</f>
        <v>207.53790000000001</v>
      </c>
      <c r="DI66" s="575">
        <f>[3]Gemüse!EI50</f>
        <v>1773.4323999999999</v>
      </c>
      <c r="DJ66" s="573">
        <f>[3]Gemüse!EY50</f>
        <v>253.75579999999999</v>
      </c>
      <c r="DK66" s="573">
        <f>[3]Gemüse!EZ50</f>
        <v>1014.0984</v>
      </c>
      <c r="DL66" s="575">
        <f>[3]Gemüse!FA50</f>
        <v>189.875</v>
      </c>
      <c r="DM66" s="575">
        <f>[3]Gemüse!FB50</f>
        <v>1196.5556000000001</v>
      </c>
      <c r="DN66" s="573"/>
      <c r="DO66" s="573">
        <f>[3]Gemüse!DR50</f>
        <v>18.1068</v>
      </c>
      <c r="DP66" s="573">
        <f>[3]Gemüse!EM50</f>
        <v>269.66929999999996</v>
      </c>
      <c r="DQ66" s="575">
        <f>[3]Gemüse!DK50</f>
        <v>80.300399999999996</v>
      </c>
      <c r="DR66" s="575">
        <f>[3]Gemüse!EF50</f>
        <v>595.19939999999997</v>
      </c>
      <c r="DS66" s="573">
        <f>[3]Gemüse!DV50</f>
        <v>177.084</v>
      </c>
      <c r="DT66" s="573">
        <f>[3]Gemüse!EQ50</f>
        <v>627.05759999999998</v>
      </c>
      <c r="DU66" s="575">
        <f>[3]Gemüse!DX50</f>
        <v>5.4260000000000002</v>
      </c>
      <c r="DV66" s="575">
        <f>[3]Gemüse!ES50</f>
        <v>41.334300000000006</v>
      </c>
      <c r="DW66" s="573"/>
      <c r="DX66" s="573">
        <f>[3]Gemüse!DJ50</f>
        <v>60.094999999999999</v>
      </c>
      <c r="DY66" s="573">
        <f>[3]Gemüse!EE50</f>
        <v>340.00819999999999</v>
      </c>
      <c r="DZ66" s="575">
        <f>[3]Gemüse!DP50</f>
        <v>101.30589999999999</v>
      </c>
      <c r="EA66" s="575">
        <f>[3]Gemüse!EK50</f>
        <v>299.61690000000004</v>
      </c>
      <c r="EB66" s="573">
        <f>[3]Gemüse!$DU50</f>
        <v>8.7989999999999995</v>
      </c>
      <c r="EC66" s="573">
        <f>[3]Gemüse!EP50</f>
        <v>100.142</v>
      </c>
      <c r="ED66" s="575">
        <f>[3]Gemüse!DW50</f>
        <v>20.273799999999998</v>
      </c>
      <c r="EE66" s="575">
        <f>[3]Gemüse!ER50</f>
        <v>194.60579999999999</v>
      </c>
      <c r="EF66" s="573"/>
      <c r="EG66" s="573">
        <f>[3]Gemüse!$DM50</f>
        <v>525.5553000000001</v>
      </c>
      <c r="EH66" s="573">
        <f>[3]Gemüse!EH50</f>
        <v>2164.3052000000002</v>
      </c>
      <c r="EI66" s="575">
        <f>[3]Gemüse!EB50</f>
        <v>12.726000000000001</v>
      </c>
      <c r="EJ66" s="575">
        <f>[3]Gemüse!EW50</f>
        <v>76.176000000000002</v>
      </c>
      <c r="EK66" s="573">
        <f>[3]Gemüse!EA50</f>
        <v>96.0261</v>
      </c>
      <c r="EL66" s="573">
        <f>[3]Gemüse!EV50</f>
        <v>142.29760000000002</v>
      </c>
      <c r="EM66" s="573"/>
      <c r="EN66" s="575">
        <f>[3]Gemüse!DS50</f>
        <v>59.831199999999995</v>
      </c>
      <c r="EO66" s="575">
        <f>[3]Gemüse!EN50</f>
        <v>265.30459999999999</v>
      </c>
      <c r="EP66" s="573">
        <f>[3]Gemüse!DT50</f>
        <v>29.930700000000002</v>
      </c>
      <c r="EQ66" s="573">
        <f>[3]Gemüse!EO50</f>
        <v>166.30360000000002</v>
      </c>
      <c r="ER66" s="575">
        <f>[3]Gemüse!$DZ50</f>
        <v>23.515900000000002</v>
      </c>
      <c r="ES66" s="575">
        <f>[3]Gemüse!EU50</f>
        <v>110.7084</v>
      </c>
      <c r="ET66" s="573">
        <f>[3]Gemüse!$DO50</f>
        <v>159.21879999999999</v>
      </c>
      <c r="EU66" s="573">
        <f>[3]Gemüse!EJ50</f>
        <v>1723.771</v>
      </c>
      <c r="EV66" s="573"/>
      <c r="EW66" s="575">
        <f>[3]Gemüse!$DQ50</f>
        <v>24.916400000000003</v>
      </c>
      <c r="EX66" s="575">
        <f>[3]Gemüse!EL50</f>
        <v>238.74160000000001</v>
      </c>
    </row>
    <row r="67" spans="1:154" x14ac:dyDescent="0.2">
      <c r="A67" s="250"/>
      <c r="B67" s="218">
        <f>[3]Gemüse!A51</f>
        <v>43983</v>
      </c>
      <c r="C67" s="569">
        <f>[3]Gemüse!$B51</f>
        <v>8.3935320000000004</v>
      </c>
      <c r="D67" s="569">
        <f>[3]Gemüse!$BD51</f>
        <v>4.1417070000000002</v>
      </c>
      <c r="E67" s="448">
        <f>[3]Gemüse!$C51</f>
        <v>7.7735159999999999</v>
      </c>
      <c r="F67" s="448">
        <f>[3]Gemüse!$BE51</f>
        <v>5.3288609999999998</v>
      </c>
      <c r="G67" s="569">
        <f>[3]Gemüse!$D51</f>
        <v>3.0230009999999998</v>
      </c>
      <c r="H67" s="569">
        <f>[3]Gemüse!$BF51</f>
        <v>1.779345</v>
      </c>
      <c r="I67" s="448">
        <f>[3]Gemüse!$E51</f>
        <v>9.135783</v>
      </c>
      <c r="J67" s="448">
        <f>[3]Gemüse!$BG51</f>
        <v>3.8426290000000001</v>
      </c>
      <c r="K67" s="569">
        <f>[3]Gemüse!$F51</f>
        <v>0</v>
      </c>
      <c r="L67" s="569">
        <f>[3]Gemüse!$BH51</f>
        <v>8.95777</v>
      </c>
      <c r="M67" s="448">
        <f>[3]Gemüse!$G51</f>
        <v>0</v>
      </c>
      <c r="N67" s="448">
        <f>[3]Gemüse!$BI51</f>
        <v>0</v>
      </c>
      <c r="O67" s="569">
        <f>[3]Gemüse!$H51</f>
        <v>0</v>
      </c>
      <c r="P67" s="569">
        <f>[3]Gemüse!$BJ51</f>
        <v>0</v>
      </c>
      <c r="Q67" s="448">
        <f>[3]Gemüse!$J51</f>
        <v>9.5777619999999999</v>
      </c>
      <c r="R67" s="448">
        <f>[3]Gemüse!$BL51</f>
        <v>5.0300380000000002</v>
      </c>
      <c r="S67" s="448"/>
      <c r="T67" s="569">
        <f>[3]Gemüse!$K51</f>
        <v>10.510306999999999</v>
      </c>
      <c r="U67" s="569">
        <f>[3]Gemüse!$BM51</f>
        <v>4.6448869999999998</v>
      </c>
      <c r="V67" s="448">
        <f>[3]Gemüse!$L51</f>
        <v>7.8502039999999997</v>
      </c>
      <c r="W67" s="448">
        <f>[3]Gemüse!$BN51</f>
        <v>6.222499</v>
      </c>
      <c r="X67" s="569">
        <f>[3]Gemüse!$M51</f>
        <v>2.3826170000000002</v>
      </c>
      <c r="Y67" s="569">
        <f>[3]Gemüse!$BO51</f>
        <v>1.793633</v>
      </c>
      <c r="Z67" s="448">
        <f>[3]Gemüse!$N51</f>
        <v>2.8184969999999998</v>
      </c>
      <c r="AA67" s="448">
        <f>[3]Gemüse!$BP51</f>
        <v>1.751139</v>
      </c>
      <c r="AB67" s="569">
        <f>[3]Gemüse!$R51</f>
        <v>2.2671070000000002</v>
      </c>
      <c r="AC67" s="569">
        <f>[3]Gemüse!$BT51</f>
        <v>1.5199039999999999</v>
      </c>
      <c r="AD67" s="448">
        <f>[3]Gemüse!$U51</f>
        <v>45.726864999999997</v>
      </c>
      <c r="AE67" s="448">
        <f>[3]Gemüse!$BW51</f>
        <v>31.683004</v>
      </c>
      <c r="AF67" s="569">
        <f>[3]Gemüse!$V51</f>
        <v>29.222117999999998</v>
      </c>
      <c r="AG67" s="569">
        <f>[3]Gemüse!$BX51</f>
        <v>14.330138</v>
      </c>
      <c r="AH67" s="448">
        <f>[3]Gemüse!$AX51</f>
        <v>26.417354</v>
      </c>
      <c r="AI67" s="448">
        <f>[3]Gemüse!$CZ51</f>
        <v>8.0525179999999992</v>
      </c>
      <c r="AJ67" s="569">
        <f>[3]Gemüse!$W51</f>
        <v>0</v>
      </c>
      <c r="AK67" s="569">
        <f>[3]Gemüse!$BY51</f>
        <v>4.5805980000000002</v>
      </c>
      <c r="AL67" s="448"/>
      <c r="AM67" s="448">
        <f>[3]Gemüse!$X51</f>
        <v>9.2426499999999994</v>
      </c>
      <c r="AN67" s="448">
        <f>[3]Gemüse!$BZ51</f>
        <v>5.0799830000000004</v>
      </c>
      <c r="AO67" s="569">
        <f>[3]Gemüse!$Y51</f>
        <v>9.7549019999999995</v>
      </c>
      <c r="AP67" s="569">
        <f>[3]Gemüse!$CA51</f>
        <v>6.3173219999999999</v>
      </c>
      <c r="AQ67" s="448">
        <f>[3]Gemüse!$Z51</f>
        <v>7.328125</v>
      </c>
      <c r="AR67" s="448">
        <f>[3]Gemüse!$CB51</f>
        <v>3.7451409999999998</v>
      </c>
      <c r="AS67" s="569">
        <f>[3]Gemüse!$AF51</f>
        <v>3.2122860000000002</v>
      </c>
      <c r="AT67" s="569">
        <f>[3]Gemüse!$CH51</f>
        <v>1.7213510000000001</v>
      </c>
      <c r="AU67" s="448">
        <f>[3]Gemüse!$AB51</f>
        <v>7.1696070000000001</v>
      </c>
      <c r="AV67" s="448">
        <f>[3]Gemüse!$CD51</f>
        <v>3.0055689999999999</v>
      </c>
      <c r="AW67" s="569">
        <f>[3]Gemüse!$AC51</f>
        <v>7.4943530000000003</v>
      </c>
      <c r="AX67" s="569">
        <f>[3]Gemüse!$CE51</f>
        <v>2.985268</v>
      </c>
      <c r="AY67" s="448">
        <f>[3]Gemüse!$AD51</f>
        <v>7.91676</v>
      </c>
      <c r="AZ67" s="448">
        <f>[3]Gemüse!$CF51</f>
        <v>4.8295570000000003</v>
      </c>
      <c r="BA67" s="448"/>
      <c r="BB67" s="569">
        <f>[3]Gemüse!$AE51</f>
        <v>5.0751200000000001</v>
      </c>
      <c r="BC67" s="569">
        <f>[3]Gemüse!$CG51</f>
        <v>2.5720990000000001</v>
      </c>
      <c r="BD67" s="448">
        <f>[3]Gemüse!$AG51</f>
        <v>6.872763</v>
      </c>
      <c r="BE67" s="448">
        <f>[3]Gemüse!$CI51</f>
        <v>3.1207310000000001</v>
      </c>
      <c r="BF67" s="569">
        <f>[3]Gemüse!$AH51</f>
        <v>3.2907489999999999</v>
      </c>
      <c r="BG67" s="569">
        <f>[3]Gemüse!$CJ51</f>
        <v>1.564565</v>
      </c>
      <c r="BH67" s="448">
        <f>[3]Gemüse!$AI51</f>
        <v>0</v>
      </c>
      <c r="BI67" s="448">
        <f>[3]Gemüse!$CK51</f>
        <v>0</v>
      </c>
      <c r="BJ67" s="448"/>
      <c r="BK67" s="569">
        <f>[3]Gemüse!$AK51</f>
        <v>4.0753279999999998</v>
      </c>
      <c r="BL67" s="569">
        <f>[3]Gemüse!$CM51</f>
        <v>2.171773</v>
      </c>
      <c r="BM67" s="448">
        <f>[3]Gemüse!$AL51</f>
        <v>0</v>
      </c>
      <c r="BN67" s="448">
        <f>[3]Gemüse!$CN51</f>
        <v>0</v>
      </c>
      <c r="BO67" s="569">
        <f>[3]Gemüse!$AM51</f>
        <v>9.78505</v>
      </c>
      <c r="BP67" s="569">
        <f>[3]Gemüse!$CO51</f>
        <v>6.5039129999999998</v>
      </c>
      <c r="BQ67" s="448">
        <f>[3]Gemüse!$AH51</f>
        <v>3.2907489999999999</v>
      </c>
      <c r="BR67" s="448">
        <f>[3]Gemüse!$CJ51</f>
        <v>1.564565</v>
      </c>
      <c r="BS67" s="569">
        <f>[3]Gemüse!$AN51</f>
        <v>5.8556340000000002</v>
      </c>
      <c r="BT67" s="569">
        <f>[3]Gemüse!$CP51</f>
        <v>2.3532459999999999</v>
      </c>
      <c r="BU67" s="448"/>
      <c r="BV67" s="448">
        <f>[3]Gemüse!$AO51</f>
        <v>8.7464469999999999</v>
      </c>
      <c r="BW67" s="448">
        <f>[3]Gemüse!$CQ51</f>
        <v>5.2156760000000002</v>
      </c>
      <c r="BX67" s="569">
        <f>[3]Gemüse!$AW51</f>
        <v>10.393967</v>
      </c>
      <c r="BY67" s="569">
        <f>[3]Gemüse!$CY51</f>
        <v>8.4936129999999999</v>
      </c>
      <c r="BZ67" s="448">
        <f>[3]Gemüse!$AP51</f>
        <v>9.6569160000000007</v>
      </c>
      <c r="CA67" s="448">
        <f>[3]Gemüse!$CR51</f>
        <v>7.8829320000000003</v>
      </c>
      <c r="CB67" s="569">
        <f>[3]Gemüse!$AQ51</f>
        <v>8.5350950000000001</v>
      </c>
      <c r="CC67" s="569">
        <f>[3]Gemüse!$CS51</f>
        <v>5.9239319999999998</v>
      </c>
      <c r="CD67" s="448">
        <f>[3]Gemüse!$AS51</f>
        <v>0</v>
      </c>
      <c r="CE67" s="448">
        <f>[3]Gemüse!$CU51</f>
        <v>19.049367</v>
      </c>
      <c r="CF67" s="569">
        <f>[3]Gemüse!$AT51</f>
        <v>13.48373</v>
      </c>
      <c r="CG67" s="569">
        <f>[3]Gemüse!$CV51</f>
        <v>7.1801789999999999</v>
      </c>
      <c r="CH67" s="448">
        <f>[3]Gemüse!$AU51</f>
        <v>18.816908000000002</v>
      </c>
      <c r="CI67" s="448">
        <f>[3]Gemüse!$CW51</f>
        <v>10.774760000000001</v>
      </c>
      <c r="CJ67" s="448"/>
      <c r="CK67" s="569">
        <f>[3]Gemüse!$AV51</f>
        <v>12.876367999999999</v>
      </c>
      <c r="CL67" s="569">
        <f>[3]Gemüse!$CX51</f>
        <v>7.4615340000000003</v>
      </c>
      <c r="CM67" s="448"/>
      <c r="CN67" s="448">
        <f>[3]Gemüse!$AY51</f>
        <v>16.846136999999999</v>
      </c>
      <c r="CO67" s="448">
        <f>[3]Gemüse!$DA51</f>
        <v>11.149485</v>
      </c>
      <c r="CP67" s="448"/>
      <c r="CQ67" s="569">
        <f>[3]Gemüse!$AZ51</f>
        <v>15.284789</v>
      </c>
      <c r="CR67" s="569">
        <f>[3]Gemüse!$DB51</f>
        <v>10.856731</v>
      </c>
      <c r="CS67" s="448">
        <f>[3]Gemüse!$BB51</f>
        <v>15.749269999999999</v>
      </c>
      <c r="CT67" s="448">
        <f>[3]Gemüse!$DD51</f>
        <v>9.6056629999999998</v>
      </c>
      <c r="CU67" s="569">
        <f>[3]Gemüse!$BC51</f>
        <v>0</v>
      </c>
      <c r="CV67" s="569">
        <f>[3]Gemüse!$DE51</f>
        <v>5.7057849999999997</v>
      </c>
      <c r="CW67" s="448">
        <f>[3]Gemüse!$AJ51</f>
        <v>4.9084570000000003</v>
      </c>
      <c r="CX67" s="448">
        <f>[3]Gemüse!$CL51</f>
        <v>3.4636610000000001</v>
      </c>
      <c r="CY67" s="451"/>
      <c r="CZ67" s="450" t="str">
        <f>[3]Gemüse!$DI51</f>
        <v>5 W 23-27/20</v>
      </c>
      <c r="DA67" s="573">
        <f>[3]Gemüse!EC51</f>
        <v>5832.4011</v>
      </c>
      <c r="DB67" s="573">
        <f>[3]Gemüse!EX51</f>
        <v>30026.607800000002</v>
      </c>
      <c r="DC67" s="573"/>
      <c r="DD67" s="575">
        <f>[3]Gemüse!DY51</f>
        <v>404.52140000000003</v>
      </c>
      <c r="DE67" s="575">
        <f>[3]Gemüse!ET51</f>
        <v>2031.2402</v>
      </c>
      <c r="DF67" s="573">
        <f>[3]Gemüse!DL51</f>
        <v>560.16660000000002</v>
      </c>
      <c r="DG67" s="573">
        <f>[3]Gemüse!EG51</f>
        <v>2343.2109999999998</v>
      </c>
      <c r="DH67" s="575">
        <f>[3]Gemüse!DN51</f>
        <v>265.44540000000001</v>
      </c>
      <c r="DI67" s="575">
        <f>[3]Gemüse!EI51</f>
        <v>2038.1632999999999</v>
      </c>
      <c r="DJ67" s="573">
        <f>[3]Gemüse!EY51</f>
        <v>330.80609999999996</v>
      </c>
      <c r="DK67" s="573">
        <f>[3]Gemüse!EZ51</f>
        <v>1451.2153999999998</v>
      </c>
      <c r="DL67" s="575">
        <f>[3]Gemüse!FA51</f>
        <v>318.05119999999999</v>
      </c>
      <c r="DM67" s="575">
        <f>[3]Gemüse!FB51</f>
        <v>1785.9163999999998</v>
      </c>
      <c r="DN67" s="573"/>
      <c r="DO67" s="573">
        <f>[3]Gemüse!DR51</f>
        <v>50.219499999999996</v>
      </c>
      <c r="DP67" s="573">
        <f>[3]Gemüse!EM51</f>
        <v>423.72520000000003</v>
      </c>
      <c r="DQ67" s="575">
        <f>[3]Gemüse!DK51</f>
        <v>126.6613</v>
      </c>
      <c r="DR67" s="575">
        <f>[3]Gemüse!EF51</f>
        <v>866.44590000000005</v>
      </c>
      <c r="DS67" s="573">
        <f>[3]Gemüse!DV51</f>
        <v>265.41699999999997</v>
      </c>
      <c r="DT67" s="573">
        <f>[3]Gemüse!EQ51</f>
        <v>793.54719999999998</v>
      </c>
      <c r="DU67" s="575">
        <f>[3]Gemüse!DX51</f>
        <v>11.3209</v>
      </c>
      <c r="DV67" s="575">
        <f>[3]Gemüse!ES51</f>
        <v>90.56089999999999</v>
      </c>
      <c r="DW67" s="573"/>
      <c r="DX67" s="573">
        <f>[3]Gemüse!DJ51</f>
        <v>103.79589999999999</v>
      </c>
      <c r="DY67" s="573">
        <f>[3]Gemüse!EE51</f>
        <v>652.6354</v>
      </c>
      <c r="DZ67" s="575">
        <f>[3]Gemüse!DP51</f>
        <v>162.20660000000001</v>
      </c>
      <c r="EA67" s="575">
        <f>[3]Gemüse!EK51</f>
        <v>602.44899999999996</v>
      </c>
      <c r="EB67" s="573">
        <f>[3]Gemüse!$DU51</f>
        <v>15.263</v>
      </c>
      <c r="EC67" s="573">
        <f>[3]Gemüse!EP51</f>
        <v>146.011</v>
      </c>
      <c r="ED67" s="575">
        <f>[3]Gemüse!DW51</f>
        <v>34.496900000000004</v>
      </c>
      <c r="EE67" s="575">
        <f>[3]Gemüse!ER51</f>
        <v>337.48899999999998</v>
      </c>
      <c r="EF67" s="573"/>
      <c r="EG67" s="573">
        <f>[3]Gemüse!$DM51</f>
        <v>839.77049999999997</v>
      </c>
      <c r="EH67" s="573">
        <f>[3]Gemüse!EH51</f>
        <v>3287.8393999999998</v>
      </c>
      <c r="EI67" s="575">
        <f>[3]Gemüse!EB51</f>
        <v>16.196999999999999</v>
      </c>
      <c r="EJ67" s="575">
        <f>[3]Gemüse!EW51</f>
        <v>156.69</v>
      </c>
      <c r="EK67" s="573">
        <f>[3]Gemüse!EA51</f>
        <v>149.17359999999999</v>
      </c>
      <c r="EL67" s="573">
        <f>[3]Gemüse!EV51</f>
        <v>213.8586</v>
      </c>
      <c r="EM67" s="573"/>
      <c r="EN67" s="575">
        <f>[3]Gemüse!DS51</f>
        <v>110.5133</v>
      </c>
      <c r="EO67" s="575">
        <f>[3]Gemüse!EN51</f>
        <v>441.13</v>
      </c>
      <c r="EP67" s="573">
        <f>[3]Gemüse!DT51</f>
        <v>32.694000000000003</v>
      </c>
      <c r="EQ67" s="573">
        <f>[3]Gemüse!EO51</f>
        <v>286.72090000000003</v>
      </c>
      <c r="ER67" s="575">
        <f>[3]Gemüse!$DZ51</f>
        <v>41.728000000000002</v>
      </c>
      <c r="ES67" s="575">
        <f>[3]Gemüse!EU51</f>
        <v>180.9957</v>
      </c>
      <c r="ET67" s="573">
        <f>[3]Gemüse!$DO51</f>
        <v>246.4718</v>
      </c>
      <c r="EU67" s="573">
        <f>[3]Gemüse!EJ51</f>
        <v>2477.4087999999997</v>
      </c>
      <c r="EV67" s="573"/>
      <c r="EW67" s="575">
        <f>[3]Gemüse!$DQ51</f>
        <v>37.53</v>
      </c>
      <c r="EX67" s="575">
        <f>[3]Gemüse!EL51</f>
        <v>359.81880000000001</v>
      </c>
    </row>
    <row r="68" spans="1:154" x14ac:dyDescent="0.2">
      <c r="A68" s="250"/>
      <c r="B68" s="218">
        <f>[3]Gemüse!A52</f>
        <v>43952</v>
      </c>
      <c r="C68" s="569">
        <f>[3]Gemüse!$B52</f>
        <v>6.2751109999999999</v>
      </c>
      <c r="D68" s="569">
        <f>[3]Gemüse!$BD52</f>
        <v>3.4530110000000001</v>
      </c>
      <c r="E68" s="448">
        <f>[3]Gemüse!$C52</f>
        <v>8.233886</v>
      </c>
      <c r="F68" s="448">
        <f>[3]Gemüse!$BE52</f>
        <v>5.7164239999999999</v>
      </c>
      <c r="G68" s="569">
        <f>[3]Gemüse!$D52</f>
        <v>3.0183300000000002</v>
      </c>
      <c r="H68" s="569">
        <f>[3]Gemüse!$BF52</f>
        <v>1.6335820000000001</v>
      </c>
      <c r="I68" s="448">
        <f>[3]Gemüse!$E52</f>
        <v>6.9468870000000003</v>
      </c>
      <c r="J68" s="448">
        <f>[3]Gemüse!$BG52</f>
        <v>3.717371</v>
      </c>
      <c r="K68" s="569">
        <f>[3]Gemüse!$F52</f>
        <v>9.8695529999999998</v>
      </c>
      <c r="L68" s="569">
        <f>[3]Gemüse!$BH52</f>
        <v>6.5908249999999997</v>
      </c>
      <c r="M68" s="448">
        <f>[3]Gemüse!$G52</f>
        <v>0</v>
      </c>
      <c r="N68" s="448">
        <f>[3]Gemüse!$BI52</f>
        <v>0</v>
      </c>
      <c r="O68" s="569">
        <f>[3]Gemüse!$H52</f>
        <v>0</v>
      </c>
      <c r="P68" s="569">
        <f>[3]Gemüse!$BJ52</f>
        <v>0</v>
      </c>
      <c r="Q68" s="448">
        <f>[3]Gemüse!$J52</f>
        <v>6.1510600000000002</v>
      </c>
      <c r="R68" s="448">
        <f>[3]Gemüse!$BL52</f>
        <v>3.5581559999999999</v>
      </c>
      <c r="S68" s="448"/>
      <c r="T68" s="569">
        <f>[3]Gemüse!$K52</f>
        <v>10.959664</v>
      </c>
      <c r="U68" s="569">
        <f>[3]Gemüse!$BM52</f>
        <v>4.6938120000000003</v>
      </c>
      <c r="V68" s="448">
        <f>[3]Gemüse!$L52</f>
        <v>0</v>
      </c>
      <c r="W68" s="448">
        <f>[3]Gemüse!$BN52</f>
        <v>5.3512019999999998</v>
      </c>
      <c r="X68" s="569">
        <f>[3]Gemüse!$M52</f>
        <v>2.8283100000000001</v>
      </c>
      <c r="Y68" s="569">
        <f>[3]Gemüse!$BO52</f>
        <v>2.0276450000000001</v>
      </c>
      <c r="Z68" s="448">
        <f>[3]Gemüse!$N52</f>
        <v>3.2971750000000002</v>
      </c>
      <c r="AA68" s="448">
        <f>[3]Gemüse!$BP52</f>
        <v>1.9163539999999999</v>
      </c>
      <c r="AB68" s="569">
        <f>[3]Gemüse!$R52</f>
        <v>2.80328</v>
      </c>
      <c r="AC68" s="569">
        <f>[3]Gemüse!$BT52</f>
        <v>1.7027600000000001</v>
      </c>
      <c r="AD68" s="448">
        <f>[3]Gemüse!$U52</f>
        <v>44.151687000000003</v>
      </c>
      <c r="AE68" s="448">
        <f>[3]Gemüse!$BW52</f>
        <v>28.915372000000001</v>
      </c>
      <c r="AF68" s="569">
        <f>[3]Gemüse!$V52</f>
        <v>29.269667999999999</v>
      </c>
      <c r="AG68" s="569">
        <f>[3]Gemüse!$BX52</f>
        <v>13.300421999999999</v>
      </c>
      <c r="AH68" s="448">
        <f>[3]Gemüse!$AX52</f>
        <v>28.028583000000001</v>
      </c>
      <c r="AI68" s="448">
        <f>[3]Gemüse!$CZ52</f>
        <v>8.3206220000000002</v>
      </c>
      <c r="AJ68" s="569">
        <f>[3]Gemüse!$W52</f>
        <v>0</v>
      </c>
      <c r="AK68" s="569">
        <f>[3]Gemüse!$BY52</f>
        <v>4.3894890000000002</v>
      </c>
      <c r="AL68" s="448"/>
      <c r="AM68" s="448">
        <f>[3]Gemüse!$X52</f>
        <v>8.0636019999999995</v>
      </c>
      <c r="AN68" s="448">
        <f>[3]Gemüse!$BZ52</f>
        <v>4.695468</v>
      </c>
      <c r="AO68" s="569">
        <f>[3]Gemüse!$Y52</f>
        <v>8.7179070000000003</v>
      </c>
      <c r="AP68" s="569">
        <f>[3]Gemüse!$CA52</f>
        <v>5.6903040000000003</v>
      </c>
      <c r="AQ68" s="448">
        <f>[3]Gemüse!$Z52</f>
        <v>7.3447459999999998</v>
      </c>
      <c r="AR68" s="448">
        <f>[3]Gemüse!$CB52</f>
        <v>4.3462149999999999</v>
      </c>
      <c r="AS68" s="569">
        <f>[3]Gemüse!$AF52</f>
        <v>2.9551910000000001</v>
      </c>
      <c r="AT68" s="569">
        <f>[3]Gemüse!$CH52</f>
        <v>1.924763</v>
      </c>
      <c r="AU68" s="448">
        <f>[3]Gemüse!$AB52</f>
        <v>0</v>
      </c>
      <c r="AV68" s="448">
        <f>[3]Gemüse!$CD52</f>
        <v>2.5178579999999999</v>
      </c>
      <c r="AW68" s="569">
        <f>[3]Gemüse!$AC52</f>
        <v>0</v>
      </c>
      <c r="AX68" s="569">
        <f>[3]Gemüse!$CE52</f>
        <v>2.4766590000000002</v>
      </c>
      <c r="AY68" s="448">
        <f>[3]Gemüse!$AD52</f>
        <v>0</v>
      </c>
      <c r="AZ68" s="448">
        <f>[3]Gemüse!$CF52</f>
        <v>4.6066419999999999</v>
      </c>
      <c r="BA68" s="448"/>
      <c r="BB68" s="569">
        <f>[3]Gemüse!$AE52</f>
        <v>4.6463340000000004</v>
      </c>
      <c r="BC68" s="569">
        <f>[3]Gemüse!$CG52</f>
        <v>1.851728</v>
      </c>
      <c r="BD68" s="448">
        <f>[3]Gemüse!$AG52</f>
        <v>6.7924329999999999</v>
      </c>
      <c r="BE68" s="448">
        <f>[3]Gemüse!$CI52</f>
        <v>2.8144209999999998</v>
      </c>
      <c r="BF68" s="569">
        <f>[3]Gemüse!$AH52</f>
        <v>3.277854</v>
      </c>
      <c r="BG68" s="569">
        <f>[3]Gemüse!$CJ52</f>
        <v>1.5994550000000001</v>
      </c>
      <c r="BH68" s="448">
        <f>[3]Gemüse!$AI52</f>
        <v>0</v>
      </c>
      <c r="BI68" s="448">
        <f>[3]Gemüse!$CK52</f>
        <v>0</v>
      </c>
      <c r="BJ68" s="448"/>
      <c r="BK68" s="569">
        <f>[3]Gemüse!$AK52</f>
        <v>3.9817109999999998</v>
      </c>
      <c r="BL68" s="569">
        <f>[3]Gemüse!$CM52</f>
        <v>2.1316760000000001</v>
      </c>
      <c r="BM68" s="448">
        <f>[3]Gemüse!$AL52</f>
        <v>0</v>
      </c>
      <c r="BN68" s="448">
        <f>[3]Gemüse!$CN52</f>
        <v>0</v>
      </c>
      <c r="BO68" s="569">
        <f>[3]Gemüse!$AM52</f>
        <v>9.7476109999999991</v>
      </c>
      <c r="BP68" s="569">
        <f>[3]Gemüse!$CO52</f>
        <v>5.6282439999999996</v>
      </c>
      <c r="BQ68" s="448">
        <f>[3]Gemüse!$AH52</f>
        <v>3.277854</v>
      </c>
      <c r="BR68" s="448">
        <f>[3]Gemüse!$CJ52</f>
        <v>1.5994550000000001</v>
      </c>
      <c r="BS68" s="569">
        <f>[3]Gemüse!$AN52</f>
        <v>5.1888370000000004</v>
      </c>
      <c r="BT68" s="569">
        <f>[3]Gemüse!$CP52</f>
        <v>2.037318</v>
      </c>
      <c r="BU68" s="448"/>
      <c r="BV68" s="448">
        <f>[3]Gemüse!$AO52</f>
        <v>7.0940719999999997</v>
      </c>
      <c r="BW68" s="448">
        <f>[3]Gemüse!$CQ52</f>
        <v>4.5887460000000004</v>
      </c>
      <c r="BX68" s="569">
        <f>[3]Gemüse!$AW52</f>
        <v>10.196580000000001</v>
      </c>
      <c r="BY68" s="569">
        <f>[3]Gemüse!$CY52</f>
        <v>8.5775439999999996</v>
      </c>
      <c r="BZ68" s="448">
        <f>[3]Gemüse!$AP52</f>
        <v>9.295833</v>
      </c>
      <c r="CA68" s="448">
        <f>[3]Gemüse!$CR52</f>
        <v>8.2193020000000008</v>
      </c>
      <c r="CB68" s="569">
        <f>[3]Gemüse!$AQ52</f>
        <v>7.8853730000000004</v>
      </c>
      <c r="CC68" s="569">
        <f>[3]Gemüse!$CS52</f>
        <v>3.9138809999999999</v>
      </c>
      <c r="CD68" s="448">
        <f>[3]Gemüse!$AS52</f>
        <v>0</v>
      </c>
      <c r="CE68" s="448">
        <f>[3]Gemüse!$CU52</f>
        <v>19.078678</v>
      </c>
      <c r="CF68" s="569">
        <f>[3]Gemüse!$AT52</f>
        <v>15.961717999999999</v>
      </c>
      <c r="CG68" s="569">
        <f>[3]Gemüse!$CV52</f>
        <v>6.53573</v>
      </c>
      <c r="CH68" s="448">
        <f>[3]Gemüse!$AU52</f>
        <v>18.135370000000002</v>
      </c>
      <c r="CI68" s="448">
        <f>[3]Gemüse!$CW52</f>
        <v>7.9697480000000001</v>
      </c>
      <c r="CJ68" s="448"/>
      <c r="CK68" s="569">
        <f>[3]Gemüse!$AV52</f>
        <v>13.214503000000001</v>
      </c>
      <c r="CL68" s="569">
        <f>[3]Gemüse!$CX52</f>
        <v>7.4266920000000001</v>
      </c>
      <c r="CM68" s="448"/>
      <c r="CN68" s="448">
        <f>[3]Gemüse!$AY52</f>
        <v>16.807694000000001</v>
      </c>
      <c r="CO68" s="448">
        <f>[3]Gemüse!$DA52</f>
        <v>11.181036000000001</v>
      </c>
      <c r="CP68" s="448"/>
      <c r="CQ68" s="569">
        <f>[3]Gemüse!$AZ52</f>
        <v>15.285584999999999</v>
      </c>
      <c r="CR68" s="569">
        <f>[3]Gemüse!$DB52</f>
        <v>11.036243000000001</v>
      </c>
      <c r="CS68" s="448">
        <f>[3]Gemüse!$BB52</f>
        <v>15.725536999999999</v>
      </c>
      <c r="CT68" s="448">
        <f>[3]Gemüse!$DD52</f>
        <v>9.3898810000000008</v>
      </c>
      <c r="CU68" s="569">
        <f>[3]Gemüse!$BC52</f>
        <v>7.5290030000000003</v>
      </c>
      <c r="CV68" s="569">
        <f>[3]Gemüse!$DE52</f>
        <v>5.7057849999999997</v>
      </c>
      <c r="CW68" s="448">
        <f>[3]Gemüse!$AJ52</f>
        <v>4.9182990000000002</v>
      </c>
      <c r="CX68" s="448">
        <f>[3]Gemüse!$CL52</f>
        <v>3.4636610000000001</v>
      </c>
      <c r="CY68" s="451"/>
      <c r="CZ68" s="450" t="str">
        <f>[3]Gemüse!$DI52</f>
        <v>4 W 19-22/20</v>
      </c>
      <c r="DA68" s="573">
        <f>[3]Gemüse!EC52</f>
        <v>5930.6191999999992</v>
      </c>
      <c r="DB68" s="573">
        <f>[3]Gemüse!EX52</f>
        <v>30080.154899999998</v>
      </c>
      <c r="DC68" s="573"/>
      <c r="DD68" s="575">
        <f>[3]Gemüse!DY52</f>
        <v>446.01150000000001</v>
      </c>
      <c r="DE68" s="575">
        <f>[3]Gemüse!ET52</f>
        <v>1848.1896999999999</v>
      </c>
      <c r="DF68" s="573">
        <f>[3]Gemüse!DL52</f>
        <v>525.6228000000001</v>
      </c>
      <c r="DG68" s="573">
        <f>[3]Gemüse!EG52</f>
        <v>1898.7206000000001</v>
      </c>
      <c r="DH68" s="575">
        <f>[3]Gemüse!DN52</f>
        <v>212.8691</v>
      </c>
      <c r="DI68" s="575">
        <f>[3]Gemüse!EI52</f>
        <v>1693.1208999999999</v>
      </c>
      <c r="DJ68" s="573">
        <f>[3]Gemüse!EY52</f>
        <v>362.1105</v>
      </c>
      <c r="DK68" s="573">
        <f>[3]Gemüse!EZ52</f>
        <v>1297.4747</v>
      </c>
      <c r="DL68" s="575">
        <f>[3]Gemüse!FA52</f>
        <v>331.84649999999999</v>
      </c>
      <c r="DM68" s="575">
        <f>[3]Gemüse!FB52</f>
        <v>1816.8338999999999</v>
      </c>
      <c r="DN68" s="573"/>
      <c r="DO68" s="573">
        <f>[3]Gemüse!DR52</f>
        <v>72.497199999999992</v>
      </c>
      <c r="DP68" s="573">
        <f>[3]Gemüse!EM52</f>
        <v>458.24220000000003</v>
      </c>
      <c r="DQ68" s="575">
        <f>[3]Gemüse!DK52</f>
        <v>99.665700000000001</v>
      </c>
      <c r="DR68" s="575">
        <f>[3]Gemüse!EF52</f>
        <v>882.04509999999993</v>
      </c>
      <c r="DS68" s="573">
        <f>[3]Gemüse!DV52</f>
        <v>207.0719</v>
      </c>
      <c r="DT68" s="573">
        <f>[3]Gemüse!EQ52</f>
        <v>774.4135</v>
      </c>
      <c r="DU68" s="575">
        <f>[3]Gemüse!DX52</f>
        <v>17.172000000000001</v>
      </c>
      <c r="DV68" s="575">
        <f>[3]Gemüse!ES52</f>
        <v>117.6053</v>
      </c>
      <c r="DW68" s="573"/>
      <c r="DX68" s="573">
        <f>[3]Gemüse!DJ52</f>
        <v>54.7333</v>
      </c>
      <c r="DY68" s="573">
        <f>[3]Gemüse!EE52</f>
        <v>501.22929999999997</v>
      </c>
      <c r="DZ68" s="575">
        <f>[3]Gemüse!DP52</f>
        <v>121.8275</v>
      </c>
      <c r="EA68" s="575">
        <f>[3]Gemüse!EK52</f>
        <v>628.30930000000001</v>
      </c>
      <c r="EB68" s="573">
        <f>[3]Gemüse!$DU52</f>
        <v>4.5609999999999999</v>
      </c>
      <c r="EC68" s="573">
        <f>[3]Gemüse!EP52</f>
        <v>158.405</v>
      </c>
      <c r="ED68" s="575">
        <f>[3]Gemüse!DW52</f>
        <v>39.943400000000004</v>
      </c>
      <c r="EE68" s="575">
        <f>[3]Gemüse!ER52</f>
        <v>343.19990000000001</v>
      </c>
      <c r="EF68" s="573"/>
      <c r="EG68" s="573">
        <f>[3]Gemüse!$DM52</f>
        <v>825.16630000000009</v>
      </c>
      <c r="EH68" s="573">
        <f>[3]Gemüse!EH52</f>
        <v>3228.4262999999996</v>
      </c>
      <c r="EI68" s="575">
        <f>[3]Gemüse!EB52</f>
        <v>40.274999999999999</v>
      </c>
      <c r="EJ68" s="575">
        <f>[3]Gemüse!EW52</f>
        <v>136.99600000000001</v>
      </c>
      <c r="EK68" s="573">
        <f>[3]Gemüse!EA52</f>
        <v>143.70160000000001</v>
      </c>
      <c r="EL68" s="573">
        <f>[3]Gemüse!EV52</f>
        <v>244.7989</v>
      </c>
      <c r="EM68" s="448"/>
      <c r="EN68" s="575">
        <f>[3]Gemüse!DS52</f>
        <v>118.7343</v>
      </c>
      <c r="EO68" s="575">
        <f>[3]Gemüse!EN52</f>
        <v>419.73599999999999</v>
      </c>
      <c r="EP68" s="573">
        <f>[3]Gemüse!DT52</f>
        <v>65.895300000000006</v>
      </c>
      <c r="EQ68" s="573">
        <f>[3]Gemüse!EO52</f>
        <v>369.34959999999995</v>
      </c>
      <c r="ER68" s="575">
        <f>[3]Gemüse!$DZ52</f>
        <v>36.441199999999995</v>
      </c>
      <c r="ES68" s="575">
        <f>[3]Gemüse!EU52</f>
        <v>168.51859999999999</v>
      </c>
      <c r="ET68" s="573">
        <f>[3]Gemüse!$DO52</f>
        <v>255.577</v>
      </c>
      <c r="EU68" s="573">
        <f>[3]Gemüse!EJ52</f>
        <v>2407.3078999999998</v>
      </c>
      <c r="EV68" s="573"/>
      <c r="EW68" s="575">
        <f>[3]Gemüse!$DQ52</f>
        <v>38.660400000000003</v>
      </c>
      <c r="EX68" s="575">
        <f>[3]Gemüse!EL52</f>
        <v>358.69579999999996</v>
      </c>
    </row>
    <row r="69" spans="1:154" x14ac:dyDescent="0.2">
      <c r="A69" s="250"/>
      <c r="B69" s="218">
        <f>[3]Gemüse!A53</f>
        <v>43922</v>
      </c>
      <c r="C69" s="569">
        <f>[3]Gemüse!$B53</f>
        <v>6.0939240000000003</v>
      </c>
      <c r="D69" s="569">
        <f>[3]Gemüse!$BD53</f>
        <v>3.8420130000000001</v>
      </c>
      <c r="E69" s="448">
        <f>[3]Gemüse!$C53</f>
        <v>7.9854830000000003</v>
      </c>
      <c r="F69" s="448">
        <f>[3]Gemüse!$BE53</f>
        <v>5.4431979999999998</v>
      </c>
      <c r="G69" s="569">
        <f>[3]Gemüse!$D53</f>
        <v>2.3962349999999999</v>
      </c>
      <c r="H69" s="569">
        <f>[3]Gemüse!$BF53</f>
        <v>1.197168</v>
      </c>
      <c r="I69" s="448">
        <f>[3]Gemüse!$E53</f>
        <v>6.282076</v>
      </c>
      <c r="J69" s="448">
        <f>[3]Gemüse!$BG53</f>
        <v>3.9327139999999998</v>
      </c>
      <c r="K69" s="569">
        <f>[3]Gemüse!$F53</f>
        <v>9.3039120000000004</v>
      </c>
      <c r="L69" s="569">
        <f>[3]Gemüse!$BH53</f>
        <v>6.707789</v>
      </c>
      <c r="M69" s="448">
        <f>[3]Gemüse!$G53</f>
        <v>0</v>
      </c>
      <c r="N69" s="448">
        <f>[3]Gemüse!$BI53</f>
        <v>0</v>
      </c>
      <c r="O69" s="569">
        <f>[3]Gemüse!$H53</f>
        <v>0</v>
      </c>
      <c r="P69" s="569">
        <f>[3]Gemüse!$BJ53</f>
        <v>0</v>
      </c>
      <c r="Q69" s="448">
        <f>[3]Gemüse!$J53</f>
        <v>5.5626980000000001</v>
      </c>
      <c r="R69" s="448">
        <f>[3]Gemüse!$BL53</f>
        <v>3.5401069999999999</v>
      </c>
      <c r="S69" s="448"/>
      <c r="T69" s="569">
        <f>[3]Gemüse!$K53</f>
        <v>11.240848</v>
      </c>
      <c r="U69" s="569">
        <f>[3]Gemüse!$BM53</f>
        <v>4.8318329999999996</v>
      </c>
      <c r="V69" s="448">
        <f>[3]Gemüse!$L53</f>
        <v>0</v>
      </c>
      <c r="W69" s="448">
        <f>[3]Gemüse!$BN53</f>
        <v>5.1844299999999999</v>
      </c>
      <c r="X69" s="569">
        <f>[3]Gemüse!$M53</f>
        <v>3.5428579999999998</v>
      </c>
      <c r="Y69" s="569">
        <f>[3]Gemüse!$BO53</f>
        <v>2.6829299999999998</v>
      </c>
      <c r="Z69" s="448">
        <f>[3]Gemüse!$N53</f>
        <v>2.9565160000000001</v>
      </c>
      <c r="AA69" s="448">
        <f>[3]Gemüse!$BP53</f>
        <v>1.4030910000000001</v>
      </c>
      <c r="AB69" s="569">
        <f>[3]Gemüse!$R53</f>
        <v>3.555647</v>
      </c>
      <c r="AC69" s="569">
        <f>[3]Gemüse!$BT53</f>
        <v>2.0180180000000001</v>
      </c>
      <c r="AD69" s="448">
        <f>[3]Gemüse!$U53</f>
        <v>46.989384000000001</v>
      </c>
      <c r="AE69" s="448">
        <f>[3]Gemüse!$BW53</f>
        <v>31.340814999999999</v>
      </c>
      <c r="AF69" s="569">
        <f>[3]Gemüse!$V53</f>
        <v>27.295978999999999</v>
      </c>
      <c r="AG69" s="569">
        <f>[3]Gemüse!$BX53</f>
        <v>13.969602</v>
      </c>
      <c r="AH69" s="448">
        <f>[3]Gemüse!$AX53</f>
        <v>28.242636000000001</v>
      </c>
      <c r="AI69" s="448">
        <f>[3]Gemüse!$CZ53</f>
        <v>9.6919430000000002</v>
      </c>
      <c r="AJ69" s="569">
        <f>[3]Gemüse!$W53</f>
        <v>0</v>
      </c>
      <c r="AK69" s="569">
        <f>[3]Gemüse!$BY53</f>
        <v>4.3267350000000002</v>
      </c>
      <c r="AL69" s="448"/>
      <c r="AM69" s="448">
        <f>[3]Gemüse!$X53</f>
        <v>7.3810279999999997</v>
      </c>
      <c r="AN69" s="448">
        <f>[3]Gemüse!$BZ53</f>
        <v>3.942517</v>
      </c>
      <c r="AO69" s="569">
        <f>[3]Gemüse!$Y53</f>
        <v>8.1131609999999998</v>
      </c>
      <c r="AP69" s="569">
        <f>[3]Gemüse!$CA53</f>
        <v>4.6912229999999999</v>
      </c>
      <c r="AQ69" s="448">
        <f>[3]Gemüse!$Z53</f>
        <v>0</v>
      </c>
      <c r="AR69" s="448">
        <f>[3]Gemüse!$CB53</f>
        <v>4.4392040000000001</v>
      </c>
      <c r="AS69" s="569">
        <f>[3]Gemüse!$AF53</f>
        <v>3.427349</v>
      </c>
      <c r="AT69" s="569">
        <f>[3]Gemüse!$CH53</f>
        <v>1.7350859999999999</v>
      </c>
      <c r="AU69" s="448">
        <f>[3]Gemüse!$AB53</f>
        <v>0</v>
      </c>
      <c r="AV69" s="448">
        <f>[3]Gemüse!$CD53</f>
        <v>2.3967559999999999</v>
      </c>
      <c r="AW69" s="569">
        <f>[3]Gemüse!$AC53</f>
        <v>6.2136889999999996</v>
      </c>
      <c r="AX69" s="569">
        <f>[3]Gemüse!$CE53</f>
        <v>2.346247</v>
      </c>
      <c r="AY69" s="448">
        <f>[3]Gemüse!$AD53</f>
        <v>0</v>
      </c>
      <c r="AZ69" s="448">
        <f>[3]Gemüse!$CF53</f>
        <v>4.1500919999999999</v>
      </c>
      <c r="BA69" s="448"/>
      <c r="BB69" s="569">
        <f>[3]Gemüse!$AE53</f>
        <v>4.4977520000000002</v>
      </c>
      <c r="BC69" s="569">
        <f>[3]Gemüse!$CG53</f>
        <v>2.0255450000000002</v>
      </c>
      <c r="BD69" s="448">
        <f>[3]Gemüse!$AG53</f>
        <v>6.8097060000000003</v>
      </c>
      <c r="BE69" s="448">
        <f>[3]Gemüse!$CI53</f>
        <v>2.7880850000000001</v>
      </c>
      <c r="BF69" s="569">
        <f>[3]Gemüse!$AH53</f>
        <v>3.2929149999999998</v>
      </c>
      <c r="BG69" s="569">
        <f>[3]Gemüse!$CJ53</f>
        <v>1.6024210000000001</v>
      </c>
      <c r="BH69" s="448">
        <f>[3]Gemüse!$AI53</f>
        <v>0</v>
      </c>
      <c r="BI69" s="448">
        <f>[3]Gemüse!$CK53</f>
        <v>0</v>
      </c>
      <c r="BJ69" s="448"/>
      <c r="BK69" s="569">
        <f>[3]Gemüse!$AK53</f>
        <v>4.214753</v>
      </c>
      <c r="BL69" s="569">
        <f>[3]Gemüse!$CM53</f>
        <v>2.203525</v>
      </c>
      <c r="BM69" s="448">
        <f>[3]Gemüse!$AL53</f>
        <v>0</v>
      </c>
      <c r="BN69" s="448">
        <f>[3]Gemüse!$CN53</f>
        <v>0</v>
      </c>
      <c r="BO69" s="569">
        <f>[3]Gemüse!$AM53</f>
        <v>9.5608590000000007</v>
      </c>
      <c r="BP69" s="569">
        <f>[3]Gemüse!$CO53</f>
        <v>5.6712170000000004</v>
      </c>
      <c r="BQ69" s="448">
        <f>[3]Gemüse!$AH53</f>
        <v>3.2929149999999998</v>
      </c>
      <c r="BR69" s="448">
        <f>[3]Gemüse!$CJ53</f>
        <v>1.6024210000000001</v>
      </c>
      <c r="BS69" s="569">
        <f>[3]Gemüse!$AN53</f>
        <v>5.2228870000000001</v>
      </c>
      <c r="BT69" s="569">
        <f>[3]Gemüse!$CP53</f>
        <v>2.1229490000000002</v>
      </c>
      <c r="BU69" s="448"/>
      <c r="BV69" s="448">
        <f>[3]Gemüse!$AO53</f>
        <v>5.4017759999999999</v>
      </c>
      <c r="BW69" s="448">
        <f>[3]Gemüse!$CQ53</f>
        <v>3.3134030000000001</v>
      </c>
      <c r="BX69" s="569">
        <f>[3]Gemüse!$AW53</f>
        <v>10.257237</v>
      </c>
      <c r="BY69" s="569">
        <f>[3]Gemüse!$CY53</f>
        <v>8.5472160000000006</v>
      </c>
      <c r="BZ69" s="448">
        <f>[3]Gemüse!$AP53</f>
        <v>9.8626459999999998</v>
      </c>
      <c r="CA69" s="448">
        <f>[3]Gemüse!$CR53</f>
        <v>8.7728359999999999</v>
      </c>
      <c r="CB69" s="569">
        <f>[3]Gemüse!$AQ53</f>
        <v>7.5040399999999998</v>
      </c>
      <c r="CC69" s="569">
        <f>[3]Gemüse!$CS53</f>
        <v>3.5751089999999999</v>
      </c>
      <c r="CD69" s="448">
        <f>[3]Gemüse!$AS53</f>
        <v>0</v>
      </c>
      <c r="CE69" s="448">
        <f>[3]Gemüse!$CU53</f>
        <v>19.593402000000001</v>
      </c>
      <c r="CF69" s="569">
        <f>[3]Gemüse!$AT53</f>
        <v>16.905311000000001</v>
      </c>
      <c r="CG69" s="569">
        <f>[3]Gemüse!$CV53</f>
        <v>7.1359469999999998</v>
      </c>
      <c r="CH69" s="448">
        <f>[3]Gemüse!$AU53</f>
        <v>17.251897</v>
      </c>
      <c r="CI69" s="448">
        <f>[3]Gemüse!$CW53</f>
        <v>9.2462959999999992</v>
      </c>
      <c r="CJ69" s="448"/>
      <c r="CK69" s="569">
        <f>[3]Gemüse!$AV53</f>
        <v>13.05279</v>
      </c>
      <c r="CL69" s="569">
        <f>[3]Gemüse!$CX53</f>
        <v>7.8160239999999996</v>
      </c>
      <c r="CM69" s="448"/>
      <c r="CN69" s="448">
        <f>[3]Gemüse!$AY53</f>
        <v>16.818548</v>
      </c>
      <c r="CO69" s="448">
        <f>[3]Gemüse!$DA53</f>
        <v>11.023250000000001</v>
      </c>
      <c r="CP69" s="448"/>
      <c r="CQ69" s="569">
        <f>[3]Gemüse!$AZ53</f>
        <v>15.28566</v>
      </c>
      <c r="CR69" s="569">
        <f>[3]Gemüse!$DB53</f>
        <v>10.914744000000001</v>
      </c>
      <c r="CS69" s="448">
        <f>[3]Gemüse!$BB53</f>
        <v>15.723278000000001</v>
      </c>
      <c r="CT69" s="448">
        <f>[3]Gemüse!$DD53</f>
        <v>9.1969159999999999</v>
      </c>
      <c r="CU69" s="569">
        <f>[3]Gemüse!$BC53</f>
        <v>7.2473349999999996</v>
      </c>
      <c r="CV69" s="569">
        <f>[3]Gemüse!$DE53</f>
        <v>5.7057849999999997</v>
      </c>
      <c r="CW69" s="448">
        <f>[3]Gemüse!$AJ53</f>
        <v>4.9100169999999999</v>
      </c>
      <c r="CX69" s="448">
        <f>[3]Gemüse!$CL53</f>
        <v>3.4636610000000001</v>
      </c>
      <c r="CY69" s="451"/>
      <c r="CZ69" s="450" t="str">
        <f>[3]Gemüse!$DI53</f>
        <v>4 W 15-18/20</v>
      </c>
      <c r="DA69" s="573">
        <f>[3]Gemüse!EC53</f>
        <v>6149.8874999999998</v>
      </c>
      <c r="DB69" s="573">
        <f>[3]Gemüse!EX53</f>
        <v>31085.716400000001</v>
      </c>
      <c r="DC69" s="573"/>
      <c r="DD69" s="575">
        <f>[3]Gemüse!DY53</f>
        <v>375.66340000000002</v>
      </c>
      <c r="DE69" s="575">
        <f>[3]Gemüse!ET53</f>
        <v>1840.0263</v>
      </c>
      <c r="DF69" s="573">
        <f>[3]Gemüse!DL53</f>
        <v>513.96309999999994</v>
      </c>
      <c r="DG69" s="573">
        <f>[3]Gemüse!EG53</f>
        <v>2080.9715000000001</v>
      </c>
      <c r="DH69" s="575">
        <f>[3]Gemüse!DN53</f>
        <v>197.50120000000001</v>
      </c>
      <c r="DI69" s="575">
        <f>[3]Gemüse!EI53</f>
        <v>1392.2993999999999</v>
      </c>
      <c r="DJ69" s="573">
        <f>[3]Gemüse!EY53</f>
        <v>345.26509999999996</v>
      </c>
      <c r="DK69" s="573">
        <f>[3]Gemüse!EZ53</f>
        <v>1438.7113999999999</v>
      </c>
      <c r="DL69" s="575">
        <f>[3]Gemüse!FA53</f>
        <v>283.38630000000001</v>
      </c>
      <c r="DM69" s="575">
        <f>[3]Gemüse!FB53</f>
        <v>1598.3495</v>
      </c>
      <c r="DN69" s="573"/>
      <c r="DO69" s="573">
        <f>[3]Gemüse!DR53</f>
        <v>91.306100000000001</v>
      </c>
      <c r="DP69" s="573">
        <f>[3]Gemüse!EM53</f>
        <v>593.94230000000005</v>
      </c>
      <c r="DQ69" s="575">
        <f>[3]Gemüse!DK53</f>
        <v>99.153600000000012</v>
      </c>
      <c r="DR69" s="575">
        <f>[3]Gemüse!EF53</f>
        <v>962.63699999999994</v>
      </c>
      <c r="DS69" s="573">
        <f>[3]Gemüse!DV53</f>
        <v>240.21189999999999</v>
      </c>
      <c r="DT69" s="573">
        <f>[3]Gemüse!EQ53</f>
        <v>728.19369999999992</v>
      </c>
      <c r="DU69" s="575">
        <f>[3]Gemüse!DX53</f>
        <v>35.831600000000002</v>
      </c>
      <c r="DV69" s="575">
        <f>[3]Gemüse!ES53</f>
        <v>166.2081</v>
      </c>
      <c r="DW69" s="573"/>
      <c r="DX69" s="573">
        <f>[3]Gemüse!DJ53</f>
        <v>149.3193</v>
      </c>
      <c r="DY69" s="573">
        <f>[3]Gemüse!EE53</f>
        <v>654.30619999999999</v>
      </c>
      <c r="DZ69" s="575">
        <f>[3]Gemüse!DP53</f>
        <v>187.93289999999999</v>
      </c>
      <c r="EA69" s="575">
        <f>[3]Gemüse!EK53</f>
        <v>648.14830000000006</v>
      </c>
      <c r="EB69" s="573">
        <f>[3]Gemüse!$DU53</f>
        <v>4.452</v>
      </c>
      <c r="EC69" s="573">
        <f>[3]Gemüse!EP53</f>
        <v>187.21</v>
      </c>
      <c r="ED69" s="575">
        <f>[3]Gemüse!DW53</f>
        <v>39.5212</v>
      </c>
      <c r="EE69" s="575">
        <f>[3]Gemüse!ER53</f>
        <v>264.12329999999997</v>
      </c>
      <c r="EF69" s="573"/>
      <c r="EG69" s="573">
        <f>[3]Gemüse!$DM53</f>
        <v>910.91099999999994</v>
      </c>
      <c r="EH69" s="573">
        <f>[3]Gemüse!EH53</f>
        <v>3742.6626000000001</v>
      </c>
      <c r="EI69" s="575">
        <f>[3]Gemüse!EB53</f>
        <v>45.241</v>
      </c>
      <c r="EJ69" s="575">
        <f>[3]Gemüse!EW53</f>
        <v>177.523</v>
      </c>
      <c r="EK69" s="573">
        <f>[3]Gemüse!EA53</f>
        <v>176.34960000000001</v>
      </c>
      <c r="EL69" s="573">
        <f>[3]Gemüse!EV53</f>
        <v>261.85809999999998</v>
      </c>
      <c r="EM69" s="573"/>
      <c r="EN69" s="575">
        <f>[3]Gemüse!DS53</f>
        <v>167.30600000000001</v>
      </c>
      <c r="EO69" s="575">
        <f>[3]Gemüse!EN53</f>
        <v>642.27170000000001</v>
      </c>
      <c r="EP69" s="573">
        <f>[3]Gemüse!DT53</f>
        <v>73.286500000000004</v>
      </c>
      <c r="EQ69" s="573">
        <f>[3]Gemüse!EO53</f>
        <v>467.86200000000002</v>
      </c>
      <c r="ER69" s="575">
        <f>[3]Gemüse!$DZ53</f>
        <v>41.275700000000001</v>
      </c>
      <c r="ES69" s="575">
        <f>[3]Gemüse!EU53</f>
        <v>156.05629999999999</v>
      </c>
      <c r="ET69" s="573">
        <f>[3]Gemüse!$DO53</f>
        <v>277.28209999999996</v>
      </c>
      <c r="EU69" s="573">
        <f>[3]Gemüse!EJ53</f>
        <v>2448.9362999999998</v>
      </c>
      <c r="EV69" s="573"/>
      <c r="EW69" s="575">
        <f>[3]Gemüse!$DQ53</f>
        <v>38.692</v>
      </c>
      <c r="EX69" s="575">
        <f>[3]Gemüse!EL53</f>
        <v>350.52709999999996</v>
      </c>
    </row>
    <row r="70" spans="1:154" x14ac:dyDescent="0.2">
      <c r="A70" s="250"/>
      <c r="B70" s="218">
        <f>[3]Gemüse!A54</f>
        <v>43891</v>
      </c>
      <c r="C70" s="569">
        <f>[3]Gemüse!$B54</f>
        <v>5.339569</v>
      </c>
      <c r="D70" s="569">
        <f>[3]Gemüse!$BD54</f>
        <v>3.0745100000000001</v>
      </c>
      <c r="E70" s="448">
        <f>[3]Gemüse!$C54</f>
        <v>7.157667</v>
      </c>
      <c r="F70" s="448">
        <f>[3]Gemüse!$BE54</f>
        <v>4.7538349999999996</v>
      </c>
      <c r="G70" s="569">
        <f>[3]Gemüse!$D54</f>
        <v>2.042208</v>
      </c>
      <c r="H70" s="569">
        <f>[3]Gemüse!$BF54</f>
        <v>1.024424</v>
      </c>
      <c r="I70" s="448">
        <f>[3]Gemüse!$E54</f>
        <v>5.3273849999999996</v>
      </c>
      <c r="J70" s="448">
        <f>[3]Gemüse!$BG54</f>
        <v>3.7292100000000001</v>
      </c>
      <c r="K70" s="569">
        <f>[3]Gemüse!$F54</f>
        <v>0</v>
      </c>
      <c r="L70" s="569">
        <f>[3]Gemüse!$BH54</f>
        <v>5.51851</v>
      </c>
      <c r="M70" s="448">
        <f>[3]Gemüse!$G54</f>
        <v>0</v>
      </c>
      <c r="N70" s="448">
        <f>[3]Gemüse!$BI54</f>
        <v>0</v>
      </c>
      <c r="O70" s="569">
        <f>[3]Gemüse!$H54</f>
        <v>0</v>
      </c>
      <c r="P70" s="569">
        <f>[3]Gemüse!$BJ54</f>
        <v>0</v>
      </c>
      <c r="Q70" s="448">
        <f>[3]Gemüse!$J54</f>
        <v>5.0208019999999998</v>
      </c>
      <c r="R70" s="448">
        <f>[3]Gemüse!$BL54</f>
        <v>2.8673790000000001</v>
      </c>
      <c r="S70" s="448"/>
      <c r="T70" s="569">
        <f>[3]Gemüse!$K54</f>
        <v>11.174505999999999</v>
      </c>
      <c r="U70" s="569">
        <f>[3]Gemüse!$BM54</f>
        <v>4.6561380000000003</v>
      </c>
      <c r="V70" s="448">
        <f>[3]Gemüse!$L54</f>
        <v>8.4977499999999999</v>
      </c>
      <c r="W70" s="448">
        <f>[3]Gemüse!$BN54</f>
        <v>5.5329059999999997</v>
      </c>
      <c r="X70" s="569">
        <f>[3]Gemüse!$M54</f>
        <v>3.3360699999999999</v>
      </c>
      <c r="Y70" s="569">
        <f>[3]Gemüse!$BO54</f>
        <v>1.8766590000000001</v>
      </c>
      <c r="Z70" s="448">
        <f>[3]Gemüse!$N54</f>
        <v>2.5750690000000001</v>
      </c>
      <c r="AA70" s="448">
        <f>[3]Gemüse!$BP54</f>
        <v>1.315177</v>
      </c>
      <c r="AB70" s="569">
        <f>[3]Gemüse!$R54</f>
        <v>3.316392</v>
      </c>
      <c r="AC70" s="569">
        <f>[3]Gemüse!$BT54</f>
        <v>1.829402</v>
      </c>
      <c r="AD70" s="448">
        <f>[3]Gemüse!$U54</f>
        <v>42.322167999999998</v>
      </c>
      <c r="AE70" s="448">
        <f>[3]Gemüse!$BW54</f>
        <v>29.45486</v>
      </c>
      <c r="AF70" s="569">
        <f>[3]Gemüse!$V54</f>
        <v>23.069499</v>
      </c>
      <c r="AG70" s="569">
        <f>[3]Gemüse!$BX54</f>
        <v>15.778679</v>
      </c>
      <c r="AH70" s="448">
        <f>[3]Gemüse!$AX54</f>
        <v>26.148848000000001</v>
      </c>
      <c r="AI70" s="448">
        <f>[3]Gemüse!$CZ54</f>
        <v>7.6234140000000004</v>
      </c>
      <c r="AJ70" s="569">
        <f>[3]Gemüse!$W54</f>
        <v>6.104514</v>
      </c>
      <c r="AK70" s="569">
        <f>[3]Gemüse!$BY54</f>
        <v>4.5275559999999997</v>
      </c>
      <c r="AL70" s="448"/>
      <c r="AM70" s="448">
        <f>[3]Gemüse!$X54</f>
        <v>6.7033810000000003</v>
      </c>
      <c r="AN70" s="448">
        <f>[3]Gemüse!$BZ54</f>
        <v>3.3153079999999999</v>
      </c>
      <c r="AO70" s="569">
        <f>[3]Gemüse!$Y54</f>
        <v>5.8846230000000004</v>
      </c>
      <c r="AP70" s="569">
        <f>[3]Gemüse!$CA54</f>
        <v>3.6596489999999999</v>
      </c>
      <c r="AQ70" s="448">
        <f>[3]Gemüse!$Z54</f>
        <v>7.0572319999999999</v>
      </c>
      <c r="AR70" s="448">
        <f>[3]Gemüse!$CB54</f>
        <v>3.8448180000000001</v>
      </c>
      <c r="AS70" s="569">
        <f>[3]Gemüse!$AF54</f>
        <v>2.7902840000000002</v>
      </c>
      <c r="AT70" s="569">
        <f>[3]Gemüse!$CH54</f>
        <v>1.302352</v>
      </c>
      <c r="AU70" s="448">
        <f>[3]Gemüse!$AB54</f>
        <v>0</v>
      </c>
      <c r="AV70" s="448">
        <f>[3]Gemüse!$CD54</f>
        <v>1.8953599999999999</v>
      </c>
      <c r="AW70" s="569">
        <f>[3]Gemüse!$AC54</f>
        <v>5.4611910000000004</v>
      </c>
      <c r="AX70" s="569">
        <f>[3]Gemüse!$CE54</f>
        <v>1.8862639999999999</v>
      </c>
      <c r="AY70" s="448">
        <f>[3]Gemüse!$AD54</f>
        <v>6.5056859999999999</v>
      </c>
      <c r="AZ70" s="448">
        <f>[3]Gemüse!$CF54</f>
        <v>3.6098940000000002</v>
      </c>
      <c r="BA70" s="448"/>
      <c r="BB70" s="569">
        <f>[3]Gemüse!$AE54</f>
        <v>4.5878329999999998</v>
      </c>
      <c r="BC70" s="569">
        <f>[3]Gemüse!$CG54</f>
        <v>2.103583</v>
      </c>
      <c r="BD70" s="448">
        <f>[3]Gemüse!$AG54</f>
        <v>6.8863060000000003</v>
      </c>
      <c r="BE70" s="448">
        <f>[3]Gemüse!$CI54</f>
        <v>2.4852159999999999</v>
      </c>
      <c r="BF70" s="569">
        <f>[3]Gemüse!$AH54</f>
        <v>3.2249729999999999</v>
      </c>
      <c r="BG70" s="569">
        <f>[3]Gemüse!$CJ54</f>
        <v>1.34622</v>
      </c>
      <c r="BH70" s="448">
        <f>[3]Gemüse!$AI54</f>
        <v>0</v>
      </c>
      <c r="BI70" s="448">
        <f>[3]Gemüse!$CK54</f>
        <v>0</v>
      </c>
      <c r="BJ70" s="448"/>
      <c r="BK70" s="569">
        <f>[3]Gemüse!$AK54</f>
        <v>3.8836330000000001</v>
      </c>
      <c r="BL70" s="569">
        <f>[3]Gemüse!$CM54</f>
        <v>1.505118</v>
      </c>
      <c r="BM70" s="448">
        <f>[3]Gemüse!$AL54</f>
        <v>0</v>
      </c>
      <c r="BN70" s="448">
        <f>[3]Gemüse!$CN54</f>
        <v>0</v>
      </c>
      <c r="BO70" s="569">
        <f>[3]Gemüse!$AM54</f>
        <v>8.0761260000000004</v>
      </c>
      <c r="BP70" s="569">
        <f>[3]Gemüse!$CO54</f>
        <v>5.1992729999999998</v>
      </c>
      <c r="BQ70" s="448">
        <f>[3]Gemüse!$AH54</f>
        <v>3.2249729999999999</v>
      </c>
      <c r="BR70" s="448">
        <f>[3]Gemüse!$CJ54</f>
        <v>1.34622</v>
      </c>
      <c r="BS70" s="569">
        <f>[3]Gemüse!$AN54</f>
        <v>5.2596119999999997</v>
      </c>
      <c r="BT70" s="569">
        <f>[3]Gemüse!$CP54</f>
        <v>2.1032169999999999</v>
      </c>
      <c r="BU70" s="448"/>
      <c r="BV70" s="448">
        <f>[3]Gemüse!$AO54</f>
        <v>5.6097890000000001</v>
      </c>
      <c r="BW70" s="448">
        <f>[3]Gemüse!$CQ54</f>
        <v>3.3089019999999998</v>
      </c>
      <c r="BX70" s="569">
        <f>[3]Gemüse!$AW54</f>
        <v>7.9914269999999998</v>
      </c>
      <c r="BY70" s="569">
        <f>[3]Gemüse!$CY54</f>
        <v>6.0911109999999997</v>
      </c>
      <c r="BZ70" s="448">
        <f>[3]Gemüse!$AP54</f>
        <v>0</v>
      </c>
      <c r="CA70" s="448">
        <f>[3]Gemüse!$CR54</f>
        <v>8.3375210000000006</v>
      </c>
      <c r="CB70" s="569">
        <f>[3]Gemüse!$AQ54</f>
        <v>6.9998750000000003</v>
      </c>
      <c r="CC70" s="569">
        <f>[3]Gemüse!$CS54</f>
        <v>3.114554</v>
      </c>
      <c r="CD70" s="448">
        <f>[3]Gemüse!$AS54</f>
        <v>0</v>
      </c>
      <c r="CE70" s="448">
        <f>[3]Gemüse!$CU54</f>
        <v>0</v>
      </c>
      <c r="CF70" s="569">
        <f>[3]Gemüse!$AT54</f>
        <v>18.782905</v>
      </c>
      <c r="CG70" s="569">
        <f>[3]Gemüse!$CV54</f>
        <v>8.5229660000000003</v>
      </c>
      <c r="CH70" s="448">
        <f>[3]Gemüse!$AU54</f>
        <v>19.440591000000001</v>
      </c>
      <c r="CI70" s="448">
        <f>[3]Gemüse!$CW54</f>
        <v>9.3528570000000002</v>
      </c>
      <c r="CJ70" s="448"/>
      <c r="CK70" s="569">
        <f>[3]Gemüse!$AV54</f>
        <v>13.230458</v>
      </c>
      <c r="CL70" s="569">
        <f>[3]Gemüse!$CX54</f>
        <v>7.2472589999999997</v>
      </c>
      <c r="CM70" s="448"/>
      <c r="CN70" s="448">
        <f>[3]Gemüse!$AY54</f>
        <v>16.833182000000001</v>
      </c>
      <c r="CO70" s="448">
        <f>[3]Gemüse!$DA54</f>
        <v>10.199838</v>
      </c>
      <c r="CP70" s="448"/>
      <c r="CQ70" s="569">
        <f>[3]Gemüse!$AZ54</f>
        <v>15.269406</v>
      </c>
      <c r="CR70" s="569">
        <f>[3]Gemüse!$DB54</f>
        <v>10.893913</v>
      </c>
      <c r="CS70" s="448">
        <f>[3]Gemüse!$BB54</f>
        <v>16.005064000000001</v>
      </c>
      <c r="CT70" s="448">
        <f>[3]Gemüse!$DD54</f>
        <v>9.8460389999999993</v>
      </c>
      <c r="CU70" s="569">
        <f>[3]Gemüse!$BC54</f>
        <v>7.0519730000000003</v>
      </c>
      <c r="CV70" s="569">
        <f>[3]Gemüse!$DE54</f>
        <v>5.6850079999999998</v>
      </c>
      <c r="CW70" s="448">
        <f>[3]Gemüse!$AJ54</f>
        <v>4.9084570000000003</v>
      </c>
      <c r="CX70" s="448">
        <f>[3]Gemüse!$CL54</f>
        <v>3.5448529999999998</v>
      </c>
      <c r="CY70" s="451"/>
      <c r="CZ70" s="450" t="str">
        <f>[3]Gemüse!$DI54</f>
        <v>5 W 10-14/20</v>
      </c>
      <c r="DA70" s="573">
        <f>[3]Gemüse!EC54</f>
        <v>7373.9390999999996</v>
      </c>
      <c r="DB70" s="573">
        <f>[3]Gemüse!EX54</f>
        <v>35069.626899999996</v>
      </c>
      <c r="DC70" s="573"/>
      <c r="DD70" s="575">
        <f>[3]Gemüse!DY54</f>
        <v>359.91699999999997</v>
      </c>
      <c r="DE70" s="575">
        <f>[3]Gemüse!ET54</f>
        <v>2075.4883</v>
      </c>
      <c r="DF70" s="573">
        <f>[3]Gemüse!DL54</f>
        <v>520.20510000000002</v>
      </c>
      <c r="DG70" s="573">
        <f>[3]Gemüse!EG54</f>
        <v>2012.8853000000001</v>
      </c>
      <c r="DH70" s="575">
        <f>[3]Gemüse!DN54</f>
        <v>258.76729999999998</v>
      </c>
      <c r="DI70" s="575">
        <f>[3]Gemüse!EI54</f>
        <v>1182.2574999999999</v>
      </c>
      <c r="DJ70" s="573">
        <f>[3]Gemüse!EY54</f>
        <v>398.0308</v>
      </c>
      <c r="DK70" s="573">
        <f>[3]Gemüse!EZ54</f>
        <v>1446.9823999999999</v>
      </c>
      <c r="DL70" s="575">
        <f>[3]Gemüse!FA54</f>
        <v>384.58580000000001</v>
      </c>
      <c r="DM70" s="575">
        <f>[3]Gemüse!FB54</f>
        <v>1517.2316000000001</v>
      </c>
      <c r="DN70" s="573"/>
      <c r="DO70" s="573">
        <f>[3]Gemüse!DR54</f>
        <v>131.2936</v>
      </c>
      <c r="DP70" s="573">
        <f>[3]Gemüse!EM54</f>
        <v>932.1323000000001</v>
      </c>
      <c r="DQ70" s="575">
        <f>[3]Gemüse!DK54</f>
        <v>159.18199999999999</v>
      </c>
      <c r="DR70" s="575">
        <f>[3]Gemüse!EF54</f>
        <v>1187.8616999999999</v>
      </c>
      <c r="DS70" s="573">
        <f>[3]Gemüse!DV54</f>
        <v>206.8956</v>
      </c>
      <c r="DT70" s="573">
        <f>[3]Gemüse!EQ54</f>
        <v>761.9819</v>
      </c>
      <c r="DU70" s="575">
        <f>[3]Gemüse!DX54</f>
        <v>59.9709</v>
      </c>
      <c r="DV70" s="575">
        <f>[3]Gemüse!ES54</f>
        <v>234.38220000000001</v>
      </c>
      <c r="DW70" s="573"/>
      <c r="DX70" s="573">
        <f>[3]Gemüse!DJ54</f>
        <v>187.792</v>
      </c>
      <c r="DY70" s="573">
        <f>[3]Gemüse!EE54</f>
        <v>908.20269999999994</v>
      </c>
      <c r="DZ70" s="575">
        <f>[3]Gemüse!DP54</f>
        <v>341.72929999999997</v>
      </c>
      <c r="EA70" s="575">
        <f>[3]Gemüse!EK54</f>
        <v>900.18330000000003</v>
      </c>
      <c r="EB70" s="573">
        <f>[3]Gemüse!$DU54</f>
        <v>23.145</v>
      </c>
      <c r="EC70" s="573">
        <f>[3]Gemüse!EP54</f>
        <v>260.55399999999997</v>
      </c>
      <c r="ED70" s="575">
        <f>[3]Gemüse!DW54</f>
        <v>47.114800000000002</v>
      </c>
      <c r="EE70" s="575">
        <f>[3]Gemüse!ER54</f>
        <v>385.23609999999996</v>
      </c>
      <c r="EF70" s="573"/>
      <c r="EG70" s="573">
        <f>[3]Gemüse!$DM54</f>
        <v>1204.3536999999999</v>
      </c>
      <c r="EH70" s="573">
        <f>[3]Gemüse!EH54</f>
        <v>4899.3548000000001</v>
      </c>
      <c r="EI70" s="575">
        <f>[3]Gemüse!EB54</f>
        <v>70.501999999999995</v>
      </c>
      <c r="EJ70" s="575">
        <f>[3]Gemüse!EW54</f>
        <v>257.51600000000002</v>
      </c>
      <c r="EK70" s="573">
        <f>[3]Gemüse!EA54</f>
        <v>349.654</v>
      </c>
      <c r="EL70" s="573">
        <f>[3]Gemüse!EV54</f>
        <v>353.22359999999998</v>
      </c>
      <c r="EM70" s="573"/>
      <c r="EN70" s="575">
        <f>[3]Gemüse!DS54</f>
        <v>225.82210000000001</v>
      </c>
      <c r="EO70" s="575">
        <f>[3]Gemüse!EN54</f>
        <v>922.9316</v>
      </c>
      <c r="EP70" s="573">
        <f>[3]Gemüse!DT54</f>
        <v>135.46970000000002</v>
      </c>
      <c r="EQ70" s="573">
        <f>[3]Gemüse!EO54</f>
        <v>770.39940000000001</v>
      </c>
      <c r="ER70" s="575">
        <f>[3]Gemüse!$DZ54</f>
        <v>23.684099999999997</v>
      </c>
      <c r="ES70" s="575">
        <f>[3]Gemüse!EU54</f>
        <v>124.2308</v>
      </c>
      <c r="ET70" s="573">
        <f>[3]Gemüse!$DO54</f>
        <v>317.75890000000004</v>
      </c>
      <c r="EU70" s="573">
        <f>[3]Gemüse!EJ54</f>
        <v>3098.5553999999997</v>
      </c>
      <c r="EV70" s="573"/>
      <c r="EW70" s="575">
        <f>[3]Gemüse!$DQ54</f>
        <v>46.7121</v>
      </c>
      <c r="EX70" s="575">
        <f>[3]Gemüse!EL54</f>
        <v>383.42899999999997</v>
      </c>
    </row>
    <row r="71" spans="1:154" x14ac:dyDescent="0.2">
      <c r="A71" s="250"/>
      <c r="B71" s="218">
        <f>[3]Gemüse!A55</f>
        <v>43862</v>
      </c>
      <c r="C71" s="569">
        <f>[3]Gemüse!$B55</f>
        <v>5.3508719999999999</v>
      </c>
      <c r="D71" s="569">
        <f>[3]Gemüse!$BD55</f>
        <v>3.7769439999999999</v>
      </c>
      <c r="E71" s="448">
        <f>[3]Gemüse!$C55</f>
        <v>6.7725340000000003</v>
      </c>
      <c r="F71" s="448">
        <f>[3]Gemüse!$BE55</f>
        <v>4.450132</v>
      </c>
      <c r="G71" s="569">
        <f>[3]Gemüse!$D55</f>
        <v>2.3411930000000001</v>
      </c>
      <c r="H71" s="569">
        <f>[3]Gemüse!$BF55</f>
        <v>1.6201989999999999</v>
      </c>
      <c r="I71" s="448">
        <f>[3]Gemüse!$E55</f>
        <v>5.3843490000000003</v>
      </c>
      <c r="J71" s="448">
        <f>[3]Gemüse!$BG55</f>
        <v>3.108565</v>
      </c>
      <c r="K71" s="569">
        <f>[3]Gemüse!$F55</f>
        <v>0</v>
      </c>
      <c r="L71" s="569">
        <f>[3]Gemüse!$BH55</f>
        <v>5.2011839999999996</v>
      </c>
      <c r="M71" s="448">
        <f>[3]Gemüse!$G55</f>
        <v>0</v>
      </c>
      <c r="N71" s="448">
        <f>[3]Gemüse!$BI55</f>
        <v>0</v>
      </c>
      <c r="O71" s="569">
        <f>[3]Gemüse!$H55</f>
        <v>0</v>
      </c>
      <c r="P71" s="569">
        <f>[3]Gemüse!$BJ55</f>
        <v>0</v>
      </c>
      <c r="Q71" s="448">
        <f>[3]Gemüse!$J55</f>
        <v>5.4030149999999999</v>
      </c>
      <c r="R71" s="448">
        <f>[3]Gemüse!$BL55</f>
        <v>3.0348359999999999</v>
      </c>
      <c r="S71" s="448"/>
      <c r="T71" s="569">
        <f>[3]Gemüse!$K55</f>
        <v>10.810074999999999</v>
      </c>
      <c r="U71" s="569">
        <f>[3]Gemüse!$BM55</f>
        <v>4.4592939999999999</v>
      </c>
      <c r="V71" s="448">
        <f>[3]Gemüse!$L55</f>
        <v>8.5569889999999997</v>
      </c>
      <c r="W71" s="448">
        <f>[3]Gemüse!$BN55</f>
        <v>5.504283</v>
      </c>
      <c r="X71" s="569">
        <f>[3]Gemüse!$M55</f>
        <v>3.201673</v>
      </c>
      <c r="Y71" s="569">
        <f>[3]Gemüse!$BO55</f>
        <v>2.588562</v>
      </c>
      <c r="Z71" s="448">
        <f>[3]Gemüse!$N55</f>
        <v>2.6956790000000002</v>
      </c>
      <c r="AA71" s="448">
        <f>[3]Gemüse!$BP55</f>
        <v>1.4036789999999999</v>
      </c>
      <c r="AB71" s="569">
        <f>[3]Gemüse!$R55</f>
        <v>3.1948439999999998</v>
      </c>
      <c r="AC71" s="569">
        <f>[3]Gemüse!$BT55</f>
        <v>1.5762389999999999</v>
      </c>
      <c r="AD71" s="448">
        <f>[3]Gemüse!$U55</f>
        <v>42.412269999999999</v>
      </c>
      <c r="AE71" s="448">
        <f>[3]Gemüse!$BW55</f>
        <v>27.207521</v>
      </c>
      <c r="AF71" s="569">
        <f>[3]Gemüse!$V55</f>
        <v>23.191291</v>
      </c>
      <c r="AG71" s="569">
        <f>[3]Gemüse!$BX55</f>
        <v>15.740796</v>
      </c>
      <c r="AH71" s="448">
        <f>[3]Gemüse!$AX55</f>
        <v>16.004539000000001</v>
      </c>
      <c r="AI71" s="448">
        <f>[3]Gemüse!$CZ55</f>
        <v>5.8257149999999998</v>
      </c>
      <c r="AJ71" s="569">
        <f>[3]Gemüse!$W55</f>
        <v>6.152609</v>
      </c>
      <c r="AK71" s="569">
        <f>[3]Gemüse!$BY55</f>
        <v>4.3773429999999998</v>
      </c>
      <c r="AL71" s="448"/>
      <c r="AM71" s="448">
        <f>[3]Gemüse!$X55</f>
        <v>5.3510619999999998</v>
      </c>
      <c r="AN71" s="448">
        <f>[3]Gemüse!$BZ55</f>
        <v>3.082945</v>
      </c>
      <c r="AO71" s="569">
        <f>[3]Gemüse!$Y55</f>
        <v>5.1846839999999998</v>
      </c>
      <c r="AP71" s="569">
        <f>[3]Gemüse!$CA55</f>
        <v>3.4292029999999998</v>
      </c>
      <c r="AQ71" s="448">
        <f>[3]Gemüse!$Z55</f>
        <v>7.161365</v>
      </c>
      <c r="AR71" s="448">
        <f>[3]Gemüse!$CB55</f>
        <v>3.8449439999999999</v>
      </c>
      <c r="AS71" s="569">
        <f>[3]Gemüse!$AF55</f>
        <v>2.50597</v>
      </c>
      <c r="AT71" s="569">
        <f>[3]Gemüse!$CH55</f>
        <v>1.2919639999999999</v>
      </c>
      <c r="AU71" s="448">
        <f>[3]Gemüse!$AB55</f>
        <v>5.6749140000000002</v>
      </c>
      <c r="AV71" s="448">
        <f>[3]Gemüse!$CD55</f>
        <v>1.761331</v>
      </c>
      <c r="AW71" s="569">
        <f>[3]Gemüse!$AC55</f>
        <v>5.2424030000000004</v>
      </c>
      <c r="AX71" s="569">
        <f>[3]Gemüse!$CE55</f>
        <v>1.769225</v>
      </c>
      <c r="AY71" s="448">
        <f>[3]Gemüse!$AD55</f>
        <v>6.2597930000000002</v>
      </c>
      <c r="AZ71" s="448">
        <f>[3]Gemüse!$CF55</f>
        <v>3.2898429999999999</v>
      </c>
      <c r="BA71" s="448"/>
      <c r="BB71" s="569">
        <f>[3]Gemüse!$AE55</f>
        <v>3.494923</v>
      </c>
      <c r="BC71" s="569">
        <f>[3]Gemüse!$CG55</f>
        <v>2.1068820000000001</v>
      </c>
      <c r="BD71" s="448">
        <f>[3]Gemüse!$AG55</f>
        <v>7.0172530000000002</v>
      </c>
      <c r="BE71" s="448">
        <f>[3]Gemüse!$CI55</f>
        <v>2.4126270000000001</v>
      </c>
      <c r="BF71" s="569">
        <f>[3]Gemüse!$AH55</f>
        <v>3.1122619999999999</v>
      </c>
      <c r="BG71" s="569">
        <f>[3]Gemüse!$CJ55</f>
        <v>1.448693</v>
      </c>
      <c r="BH71" s="448">
        <f>[3]Gemüse!$AI55</f>
        <v>0</v>
      </c>
      <c r="BI71" s="448">
        <f>[3]Gemüse!$CK55</f>
        <v>0</v>
      </c>
      <c r="BJ71" s="448"/>
      <c r="BK71" s="569">
        <f>[3]Gemüse!$AK55</f>
        <v>3.3646029999999998</v>
      </c>
      <c r="BL71" s="569">
        <f>[3]Gemüse!$CM55</f>
        <v>1.5229090000000001</v>
      </c>
      <c r="BM71" s="448">
        <f>[3]Gemüse!$AL55</f>
        <v>0</v>
      </c>
      <c r="BN71" s="448">
        <f>[3]Gemüse!$CN55</f>
        <v>0</v>
      </c>
      <c r="BO71" s="569">
        <f>[3]Gemüse!$AM55</f>
        <v>7.4551720000000001</v>
      </c>
      <c r="BP71" s="569">
        <f>[3]Gemüse!$CO55</f>
        <v>3.762756</v>
      </c>
      <c r="BQ71" s="448">
        <f>[3]Gemüse!$AH55</f>
        <v>3.1122619999999999</v>
      </c>
      <c r="BR71" s="448">
        <f>[3]Gemüse!$CJ55</f>
        <v>1.448693</v>
      </c>
      <c r="BS71" s="569">
        <f>[3]Gemüse!$AN55</f>
        <v>5.1666600000000003</v>
      </c>
      <c r="BT71" s="569">
        <f>[3]Gemüse!$CP55</f>
        <v>2.0739109999999998</v>
      </c>
      <c r="BU71" s="448"/>
      <c r="BV71" s="448">
        <f>[3]Gemüse!$AO55</f>
        <v>5.6654200000000001</v>
      </c>
      <c r="BW71" s="448">
        <f>[3]Gemüse!$CQ55</f>
        <v>2.9313509999999998</v>
      </c>
      <c r="BX71" s="569">
        <f>[3]Gemüse!$AW55</f>
        <v>6.1380410000000003</v>
      </c>
      <c r="BY71" s="569">
        <f>[3]Gemüse!$CY55</f>
        <v>4.7691840000000001</v>
      </c>
      <c r="BZ71" s="448">
        <f>[3]Gemüse!$AP55</f>
        <v>0</v>
      </c>
      <c r="CA71" s="448">
        <f>[3]Gemüse!$CR55</f>
        <v>9.1733349999999998</v>
      </c>
      <c r="CB71" s="569">
        <f>[3]Gemüse!$AQ55</f>
        <v>7.2965549999999997</v>
      </c>
      <c r="CC71" s="569">
        <f>[3]Gemüse!$CS55</f>
        <v>3.176984</v>
      </c>
      <c r="CD71" s="448">
        <f>[3]Gemüse!$AS55</f>
        <v>0</v>
      </c>
      <c r="CE71" s="448">
        <f>[3]Gemüse!$CU55</f>
        <v>0</v>
      </c>
      <c r="CF71" s="569">
        <f>[3]Gemüse!$AT55</f>
        <v>19.066838000000001</v>
      </c>
      <c r="CG71" s="569">
        <f>[3]Gemüse!$CV55</f>
        <v>10.605390999999999</v>
      </c>
      <c r="CH71" s="448">
        <f>[3]Gemüse!$AU55</f>
        <v>20.932138999999999</v>
      </c>
      <c r="CI71" s="448">
        <f>[3]Gemüse!$CW55</f>
        <v>9.4387810000000005</v>
      </c>
      <c r="CJ71" s="448"/>
      <c r="CK71" s="569">
        <f>[3]Gemüse!$AV55</f>
        <v>12.586728000000001</v>
      </c>
      <c r="CL71" s="569">
        <f>[3]Gemüse!$CX55</f>
        <v>6.7850929999999998</v>
      </c>
      <c r="CM71" s="448"/>
      <c r="CN71" s="448">
        <f>[3]Gemüse!$AY55</f>
        <v>16.504967000000001</v>
      </c>
      <c r="CO71" s="448">
        <f>[3]Gemüse!$DA55</f>
        <v>10.880936</v>
      </c>
      <c r="CP71" s="448"/>
      <c r="CQ71" s="569">
        <f>[3]Gemüse!$AZ55</f>
        <v>15.280236</v>
      </c>
      <c r="CR71" s="569">
        <f>[3]Gemüse!$DB55</f>
        <v>10.905448</v>
      </c>
      <c r="CS71" s="448">
        <f>[3]Gemüse!$BB55</f>
        <v>15.819001999999999</v>
      </c>
      <c r="CT71" s="448">
        <f>[3]Gemüse!$DD55</f>
        <v>9.6462029999999999</v>
      </c>
      <c r="CU71" s="569">
        <f>[3]Gemüse!$BC55</f>
        <v>7.155907</v>
      </c>
      <c r="CV71" s="569">
        <f>[3]Gemüse!$DE55</f>
        <v>5.6873360000000002</v>
      </c>
      <c r="CW71" s="448">
        <f>[3]Gemüse!$AJ55</f>
        <v>4.9081979999999996</v>
      </c>
      <c r="CX71" s="448">
        <f>[3]Gemüse!$CL55</f>
        <v>3.4867520000000001</v>
      </c>
      <c r="CY71" s="451"/>
      <c r="CZ71" s="450" t="str">
        <f>[3]Gemüse!$DI55</f>
        <v>4 W 06-09/20</v>
      </c>
      <c r="DA71" s="573">
        <f>[3]Gemüse!EC55</f>
        <v>4894.9476000000004</v>
      </c>
      <c r="DB71" s="573">
        <f>[3]Gemüse!EX55</f>
        <v>21295.0854</v>
      </c>
      <c r="DC71" s="573"/>
      <c r="DD71" s="575">
        <f>[3]Gemüse!DY55</f>
        <v>280.10940000000005</v>
      </c>
      <c r="DE71" s="575">
        <f>[3]Gemüse!ET55</f>
        <v>1331.8046000000002</v>
      </c>
      <c r="DF71" s="573">
        <f>[3]Gemüse!DL55</f>
        <v>269.3621</v>
      </c>
      <c r="DG71" s="573">
        <f>[3]Gemüse!EG55</f>
        <v>1164.9104</v>
      </c>
      <c r="DH71" s="575">
        <f>[3]Gemüse!DN55</f>
        <v>154.31399999999999</v>
      </c>
      <c r="DI71" s="575">
        <f>[3]Gemüse!EI55</f>
        <v>705.16859999999997</v>
      </c>
      <c r="DJ71" s="573">
        <f>[3]Gemüse!EY55</f>
        <v>248.44550000000001</v>
      </c>
      <c r="DK71" s="573">
        <f>[3]Gemüse!EZ55</f>
        <v>847.00260000000003</v>
      </c>
      <c r="DL71" s="575">
        <f>[3]Gemüse!FA55</f>
        <v>217.45129999999997</v>
      </c>
      <c r="DM71" s="575">
        <f>[3]Gemüse!FB55</f>
        <v>895.15319999999997</v>
      </c>
      <c r="DN71" s="573"/>
      <c r="DO71" s="573">
        <f>[3]Gemüse!DR55</f>
        <v>98.974600000000009</v>
      </c>
      <c r="DP71" s="573">
        <f>[3]Gemüse!EM55</f>
        <v>687.58789999999999</v>
      </c>
      <c r="DQ71" s="575">
        <f>[3]Gemüse!DK55</f>
        <v>96.437899999999999</v>
      </c>
      <c r="DR71" s="575">
        <f>[3]Gemüse!EF55</f>
        <v>718.26750000000004</v>
      </c>
      <c r="DS71" s="573">
        <f>[3]Gemüse!DV55</f>
        <v>46.567500000000003</v>
      </c>
      <c r="DT71" s="573">
        <f>[3]Gemüse!EQ55</f>
        <v>487.51100000000002</v>
      </c>
      <c r="DU71" s="575">
        <f>[3]Gemüse!DX55</f>
        <v>67.185199999999995</v>
      </c>
      <c r="DV71" s="575">
        <f>[3]Gemüse!ES55</f>
        <v>208.62450000000001</v>
      </c>
      <c r="DW71" s="573"/>
      <c r="DX71" s="573">
        <f>[3]Gemüse!DJ55</f>
        <v>137.31739999999999</v>
      </c>
      <c r="DY71" s="573">
        <f>[3]Gemüse!EE55</f>
        <v>571.12969999999996</v>
      </c>
      <c r="DZ71" s="575">
        <f>[3]Gemüse!DP55</f>
        <v>291.97490000000005</v>
      </c>
      <c r="EA71" s="575">
        <f>[3]Gemüse!EK55</f>
        <v>658.4833000000001</v>
      </c>
      <c r="EB71" s="573">
        <f>[3]Gemüse!$DU55</f>
        <v>20.408000000000001</v>
      </c>
      <c r="EC71" s="573">
        <f>[3]Gemüse!EP55</f>
        <v>149.72200000000001</v>
      </c>
      <c r="ED71" s="575">
        <f>[3]Gemüse!DW55</f>
        <v>25.449099999999998</v>
      </c>
      <c r="EE71" s="575">
        <f>[3]Gemüse!ER55</f>
        <v>237.43100000000001</v>
      </c>
      <c r="EF71" s="573"/>
      <c r="EG71" s="573">
        <f>[3]Gemüse!$DM55</f>
        <v>946.69280000000003</v>
      </c>
      <c r="EH71" s="573">
        <f>[3]Gemüse!EH55</f>
        <v>2883.3024</v>
      </c>
      <c r="EI71" s="575">
        <f>[3]Gemüse!EB55</f>
        <v>47.487000000000002</v>
      </c>
      <c r="EJ71" s="575">
        <f>[3]Gemüse!EW55</f>
        <v>182.10499999999999</v>
      </c>
      <c r="EK71" s="573">
        <f>[3]Gemüse!EA55</f>
        <v>251.18289999999999</v>
      </c>
      <c r="EL71" s="573">
        <f>[3]Gemüse!EV55</f>
        <v>224.95699999999999</v>
      </c>
      <c r="EM71" s="448"/>
      <c r="EN71" s="575">
        <f>[3]Gemüse!DS55</f>
        <v>162.10929999999999</v>
      </c>
      <c r="EO71" s="575">
        <f>[3]Gemüse!EN55</f>
        <v>585.84980000000007</v>
      </c>
      <c r="EP71" s="573">
        <f>[3]Gemüse!DT55</f>
        <v>75.561600000000013</v>
      </c>
      <c r="EQ71" s="573">
        <f>[3]Gemüse!EO55</f>
        <v>528.70659999999998</v>
      </c>
      <c r="ER71" s="575">
        <f>[3]Gemüse!$DZ55</f>
        <v>5.0093000000000005</v>
      </c>
      <c r="ES71" s="575">
        <f>[3]Gemüse!EU55</f>
        <v>59.2864</v>
      </c>
      <c r="ET71" s="573">
        <f>[3]Gemüse!$DO55</f>
        <v>161.19200000000001</v>
      </c>
      <c r="EU71" s="573">
        <f>[3]Gemüse!EJ55</f>
        <v>1782.0256000000002</v>
      </c>
      <c r="EV71" s="573"/>
      <c r="EW71" s="575">
        <f>[3]Gemüse!$DQ55</f>
        <v>31.5242</v>
      </c>
      <c r="EX71" s="575">
        <f>[3]Gemüse!EL55</f>
        <v>259.48939999999999</v>
      </c>
    </row>
    <row r="72" spans="1:154" x14ac:dyDescent="0.2">
      <c r="A72" s="250"/>
      <c r="B72" s="218">
        <f>[3]Gemüse!A56</f>
        <v>43831</v>
      </c>
      <c r="C72" s="569">
        <f>[3]Gemüse!$B56</f>
        <v>5.0419200000000002</v>
      </c>
      <c r="D72" s="569">
        <f>[3]Gemüse!$BD56</f>
        <v>3.633445</v>
      </c>
      <c r="E72" s="448">
        <f>[3]Gemüse!$C56</f>
        <v>6.6299619999999999</v>
      </c>
      <c r="F72" s="448">
        <f>[3]Gemüse!$BE56</f>
        <v>4.3883190000000001</v>
      </c>
      <c r="G72" s="569">
        <f>[3]Gemüse!$D56</f>
        <v>2.0998790000000001</v>
      </c>
      <c r="H72" s="569">
        <f>[3]Gemüse!$BF56</f>
        <v>1.3305610000000001</v>
      </c>
      <c r="I72" s="448">
        <f>[3]Gemüse!$E56</f>
        <v>5.3639970000000003</v>
      </c>
      <c r="J72" s="448">
        <f>[3]Gemüse!$BG56</f>
        <v>3.4745590000000002</v>
      </c>
      <c r="K72" s="569">
        <f>[3]Gemüse!$F56</f>
        <v>0</v>
      </c>
      <c r="L72" s="569">
        <f>[3]Gemüse!$BH56</f>
        <v>4.5648179999999998</v>
      </c>
      <c r="M72" s="448">
        <f>[3]Gemüse!$G56</f>
        <v>0</v>
      </c>
      <c r="N72" s="448">
        <f>[3]Gemüse!$BI56</f>
        <v>0</v>
      </c>
      <c r="O72" s="569">
        <f>[3]Gemüse!$H56</f>
        <v>0</v>
      </c>
      <c r="P72" s="569">
        <f>[3]Gemüse!$BJ56</f>
        <v>0</v>
      </c>
      <c r="Q72" s="448">
        <f>[3]Gemüse!$J56</f>
        <v>5.7953150000000004</v>
      </c>
      <c r="R72" s="448">
        <f>[3]Gemüse!$BL56</f>
        <v>3.259471</v>
      </c>
      <c r="S72" s="448"/>
      <c r="T72" s="569">
        <f>[3]Gemüse!$K56</f>
        <v>10.976089999999999</v>
      </c>
      <c r="U72" s="569">
        <f>[3]Gemüse!$BM56</f>
        <v>4.5274289999999997</v>
      </c>
      <c r="V72" s="448">
        <f>[3]Gemüse!$L56</f>
        <v>8.7186819999999994</v>
      </c>
      <c r="W72" s="448">
        <f>[3]Gemüse!$BN56</f>
        <v>5.4979889999999996</v>
      </c>
      <c r="X72" s="569">
        <f>[3]Gemüse!$M56</f>
        <v>0</v>
      </c>
      <c r="Y72" s="569">
        <f>[3]Gemüse!$BO56</f>
        <v>2.0874540000000001</v>
      </c>
      <c r="Z72" s="448">
        <f>[3]Gemüse!$N56</f>
        <v>2.7849889999999999</v>
      </c>
      <c r="AA72" s="448">
        <f>[3]Gemüse!$BP56</f>
        <v>1.3040719999999999</v>
      </c>
      <c r="AB72" s="569">
        <f>[3]Gemüse!$R56</f>
        <v>0</v>
      </c>
      <c r="AC72" s="569">
        <f>[3]Gemüse!$BT56</f>
        <v>1.5814760000000001</v>
      </c>
      <c r="AD72" s="448">
        <f>[3]Gemüse!$U56</f>
        <v>45.728417</v>
      </c>
      <c r="AE72" s="448">
        <f>[3]Gemüse!$BW56</f>
        <v>35.369790999999999</v>
      </c>
      <c r="AF72" s="569">
        <f>[3]Gemüse!$V56</f>
        <v>23.276653</v>
      </c>
      <c r="AG72" s="569">
        <f>[3]Gemüse!$BX56</f>
        <v>15.697936</v>
      </c>
      <c r="AH72" s="448">
        <f>[3]Gemüse!$AX56</f>
        <v>15.258858999999999</v>
      </c>
      <c r="AI72" s="448">
        <f>[3]Gemüse!$CZ56</f>
        <v>6.3184480000000001</v>
      </c>
      <c r="AJ72" s="569">
        <f>[3]Gemüse!$W56</f>
        <v>6.1821190000000001</v>
      </c>
      <c r="AK72" s="569">
        <f>[3]Gemüse!$BY56</f>
        <v>3.8252640000000002</v>
      </c>
      <c r="AL72" s="448"/>
      <c r="AM72" s="448">
        <f>[3]Gemüse!$X56</f>
        <v>4.8305490000000004</v>
      </c>
      <c r="AN72" s="448">
        <f>[3]Gemüse!$BZ56</f>
        <v>3.3359619999999999</v>
      </c>
      <c r="AO72" s="569">
        <f>[3]Gemüse!$Y56</f>
        <v>5.5109360000000001</v>
      </c>
      <c r="AP72" s="569">
        <f>[3]Gemüse!$CA56</f>
        <v>3.5521569999999998</v>
      </c>
      <c r="AQ72" s="448">
        <f>[3]Gemüse!$Z56</f>
        <v>7.2191799999999997</v>
      </c>
      <c r="AR72" s="448">
        <f>[3]Gemüse!$CB56</f>
        <v>3.5778979999999998</v>
      </c>
      <c r="AS72" s="569">
        <f>[3]Gemüse!$AF56</f>
        <v>2.5497209999999999</v>
      </c>
      <c r="AT72" s="569">
        <f>[3]Gemüse!$CH56</f>
        <v>1.2903549999999999</v>
      </c>
      <c r="AU72" s="448">
        <f>[3]Gemüse!$AB56</f>
        <v>5.3278999999999996</v>
      </c>
      <c r="AV72" s="448">
        <f>[3]Gemüse!$CD56</f>
        <v>1.764024</v>
      </c>
      <c r="AW72" s="569">
        <f>[3]Gemüse!$AC56</f>
        <v>5.1441600000000003</v>
      </c>
      <c r="AX72" s="569">
        <f>[3]Gemüse!$CE56</f>
        <v>1.8408549999999999</v>
      </c>
      <c r="AY72" s="448">
        <f>[3]Gemüse!$AD56</f>
        <v>6.1137199999999998</v>
      </c>
      <c r="AZ72" s="448">
        <f>[3]Gemüse!$CF56</f>
        <v>3.1719460000000002</v>
      </c>
      <c r="BA72" s="448"/>
      <c r="BB72" s="569">
        <f>[3]Gemüse!$AE56</f>
        <v>3.9914839999999998</v>
      </c>
      <c r="BC72" s="569">
        <f>[3]Gemüse!$CG56</f>
        <v>1.9726349999999999</v>
      </c>
      <c r="BD72" s="448">
        <f>[3]Gemüse!$AG56</f>
        <v>7.0830830000000002</v>
      </c>
      <c r="BE72" s="448">
        <f>[3]Gemüse!$CI56</f>
        <v>2.4008250000000002</v>
      </c>
      <c r="BF72" s="569">
        <f>[3]Gemüse!$AH56</f>
        <v>0</v>
      </c>
      <c r="BG72" s="569">
        <f>[3]Gemüse!$CJ56</f>
        <v>1.498235</v>
      </c>
      <c r="BH72" s="448">
        <f>[3]Gemüse!$AI56</f>
        <v>0</v>
      </c>
      <c r="BI72" s="448">
        <f>[3]Gemüse!$CK56</f>
        <v>0</v>
      </c>
      <c r="BJ72" s="448"/>
      <c r="BK72" s="569">
        <f>[3]Gemüse!$AK56</f>
        <v>0</v>
      </c>
      <c r="BL72" s="569">
        <f>[3]Gemüse!$CM56</f>
        <v>1.4825459999999999</v>
      </c>
      <c r="BM72" s="448">
        <f>[3]Gemüse!$AL56</f>
        <v>0</v>
      </c>
      <c r="BN72" s="448">
        <f>[3]Gemüse!$CN56</f>
        <v>0</v>
      </c>
      <c r="BO72" s="569">
        <f>[3]Gemüse!$AM56</f>
        <v>8.0783740000000002</v>
      </c>
      <c r="BP72" s="569">
        <f>[3]Gemüse!$CO56</f>
        <v>4.2730870000000003</v>
      </c>
      <c r="BQ72" s="448">
        <f>[3]Gemüse!$AH56</f>
        <v>0</v>
      </c>
      <c r="BR72" s="448">
        <f>[3]Gemüse!$CJ56</f>
        <v>1.498235</v>
      </c>
      <c r="BS72" s="569">
        <f>[3]Gemüse!$AN56</f>
        <v>5.2921779999999998</v>
      </c>
      <c r="BT72" s="569">
        <f>[3]Gemüse!$CP56</f>
        <v>2.044556</v>
      </c>
      <c r="BU72" s="448"/>
      <c r="BV72" s="448">
        <f>[3]Gemüse!$AO56</f>
        <v>5.792713</v>
      </c>
      <c r="BW72" s="448">
        <f>[3]Gemüse!$CQ56</f>
        <v>3.1609479999999999</v>
      </c>
      <c r="BX72" s="569">
        <f>[3]Gemüse!$AW56</f>
        <v>6.8162589999999996</v>
      </c>
      <c r="BY72" s="569">
        <f>[3]Gemüse!$CY56</f>
        <v>4.9895670000000001</v>
      </c>
      <c r="BZ72" s="448">
        <f>[3]Gemüse!$AP56</f>
        <v>0</v>
      </c>
      <c r="CA72" s="448">
        <f>[3]Gemüse!$CR56</f>
        <v>0</v>
      </c>
      <c r="CB72" s="569">
        <f>[3]Gemüse!$AQ56</f>
        <v>6.8585960000000004</v>
      </c>
      <c r="CC72" s="569">
        <f>[3]Gemüse!$CS56</f>
        <v>3.4152670000000001</v>
      </c>
      <c r="CD72" s="448">
        <f>[3]Gemüse!$AS56</f>
        <v>0</v>
      </c>
      <c r="CE72" s="448">
        <f>[3]Gemüse!$CU56</f>
        <v>0</v>
      </c>
      <c r="CF72" s="569">
        <f>[3]Gemüse!$AT56</f>
        <v>0</v>
      </c>
      <c r="CG72" s="569">
        <f>[3]Gemüse!$CV56</f>
        <v>14.41647</v>
      </c>
      <c r="CH72" s="448">
        <f>[3]Gemüse!$AU56</f>
        <v>0</v>
      </c>
      <c r="CI72" s="448">
        <f>[3]Gemüse!$CW56</f>
        <v>12.813017</v>
      </c>
      <c r="CJ72" s="448"/>
      <c r="CK72" s="569">
        <f>[3]Gemüse!$AV56</f>
        <v>12.751908</v>
      </c>
      <c r="CL72" s="569">
        <f>[3]Gemüse!$CX56</f>
        <v>6.9513800000000003</v>
      </c>
      <c r="CM72" s="448"/>
      <c r="CN72" s="448">
        <f>[3]Gemüse!$AY56</f>
        <v>16.402953</v>
      </c>
      <c r="CO72" s="448">
        <f>[3]Gemüse!$DA56</f>
        <v>10.214123000000001</v>
      </c>
      <c r="CP72" s="448"/>
      <c r="CQ72" s="569">
        <f>[3]Gemüse!$AZ56</f>
        <v>15.285169</v>
      </c>
      <c r="CR72" s="569">
        <f>[3]Gemüse!$DB56</f>
        <v>10.871347</v>
      </c>
      <c r="CS72" s="448">
        <f>[3]Gemüse!$BB56</f>
        <v>15.737933</v>
      </c>
      <c r="CT72" s="448">
        <f>[3]Gemüse!$DD56</f>
        <v>9.6474720000000005</v>
      </c>
      <c r="CU72" s="569">
        <f>[3]Gemüse!$BC56</f>
        <v>7.2633650000000003</v>
      </c>
      <c r="CV72" s="569">
        <f>[3]Gemüse!$DE56</f>
        <v>5.6899319999999998</v>
      </c>
      <c r="CW72" s="448">
        <f>[3]Gemüse!$AJ56</f>
        <v>4.9083079999999999</v>
      </c>
      <c r="CX72" s="448">
        <f>[3]Gemüse!$CL56</f>
        <v>3.4603229999999998</v>
      </c>
      <c r="CY72" s="451"/>
      <c r="CZ72" s="450" t="str">
        <f>[3]Gemüse!$DI56</f>
        <v>4 W 02-05/20</v>
      </c>
      <c r="DA72" s="573">
        <f>[3]Gemüse!EC56</f>
        <v>4556.5355999999992</v>
      </c>
      <c r="DB72" s="573">
        <f>[3]Gemüse!EX56</f>
        <v>21226.559399999998</v>
      </c>
      <c r="DC72" s="573"/>
      <c r="DD72" s="575">
        <f>[3]Gemüse!DY56</f>
        <v>279.23700000000002</v>
      </c>
      <c r="DE72" s="575">
        <f>[3]Gemüse!ET56</f>
        <v>1174.6442</v>
      </c>
      <c r="DF72" s="573">
        <f>[3]Gemüse!DL56</f>
        <v>262.67840000000001</v>
      </c>
      <c r="DG72" s="573">
        <f>[3]Gemüse!EG56</f>
        <v>1072.5895</v>
      </c>
      <c r="DH72" s="575">
        <f>[3]Gemüse!DN56</f>
        <v>144.6454</v>
      </c>
      <c r="DI72" s="575">
        <f>[3]Gemüse!EI56</f>
        <v>672.62380000000007</v>
      </c>
      <c r="DJ72" s="573">
        <f>[3]Gemüse!EY56</f>
        <v>226.96220000000002</v>
      </c>
      <c r="DK72" s="573">
        <f>[3]Gemüse!EZ56</f>
        <v>822.61009999999999</v>
      </c>
      <c r="DL72" s="575">
        <f>[3]Gemüse!FA56</f>
        <v>198.48079999999999</v>
      </c>
      <c r="DM72" s="575">
        <f>[3]Gemüse!FB56</f>
        <v>1037.9039</v>
      </c>
      <c r="DN72" s="573"/>
      <c r="DO72" s="573">
        <f>[3]Gemüse!DR56</f>
        <v>103.5852</v>
      </c>
      <c r="DP72" s="573">
        <f>[3]Gemüse!EM56</f>
        <v>716.80180000000007</v>
      </c>
      <c r="DQ72" s="575">
        <f>[3]Gemüse!DK56</f>
        <v>90.438000000000002</v>
      </c>
      <c r="DR72" s="575">
        <f>[3]Gemüse!EF56</f>
        <v>651.99580000000003</v>
      </c>
      <c r="DS72" s="573">
        <f>[3]Gemüse!DV56</f>
        <v>16.040299999999998</v>
      </c>
      <c r="DT72" s="573">
        <f>[3]Gemüse!EQ56</f>
        <v>431.57690000000002</v>
      </c>
      <c r="DU72" s="575">
        <f>[3]Gemüse!DX56</f>
        <v>56.945300000000003</v>
      </c>
      <c r="DV72" s="575">
        <f>[3]Gemüse!ES56</f>
        <v>207.32089999999999</v>
      </c>
      <c r="DW72" s="573"/>
      <c r="DX72" s="573">
        <f>[3]Gemüse!DJ56</f>
        <v>158.20400000000001</v>
      </c>
      <c r="DY72" s="573">
        <f>[3]Gemüse!EE56</f>
        <v>577.04750000000001</v>
      </c>
      <c r="DZ72" s="575">
        <f>[3]Gemüse!DP56</f>
        <v>255.3784</v>
      </c>
      <c r="EA72" s="575">
        <f>[3]Gemüse!EK56</f>
        <v>713.41780000000006</v>
      </c>
      <c r="EB72" s="573">
        <f>[3]Gemüse!$DU56</f>
        <v>19.381</v>
      </c>
      <c r="EC72" s="573">
        <f>[3]Gemüse!EP56</f>
        <v>174.077</v>
      </c>
      <c r="ED72" s="575">
        <f>[3]Gemüse!DW56</f>
        <v>34.941000000000003</v>
      </c>
      <c r="EE72" s="575">
        <f>[3]Gemüse!ER56</f>
        <v>266.73609999999996</v>
      </c>
      <c r="EF72" s="573"/>
      <c r="EG72" s="573">
        <f>[3]Gemüse!$DM56</f>
        <v>727.58980000000008</v>
      </c>
      <c r="EH72" s="573">
        <f>[3]Gemüse!EH56</f>
        <v>3039.3071</v>
      </c>
      <c r="EI72" s="575">
        <f>[3]Gemüse!EB56</f>
        <v>47.74</v>
      </c>
      <c r="EJ72" s="575">
        <f>[3]Gemüse!EW56</f>
        <v>196.55699999999999</v>
      </c>
      <c r="EK72" s="573">
        <f>[3]Gemüse!EA56</f>
        <v>239.97110000000001</v>
      </c>
      <c r="EL72" s="573">
        <f>[3]Gemüse!EV56</f>
        <v>210.55329999999998</v>
      </c>
      <c r="EM72" s="573"/>
      <c r="EN72" s="575">
        <f>[3]Gemüse!DS56</f>
        <v>127.4568</v>
      </c>
      <c r="EO72" s="575">
        <f>[3]Gemüse!EN56</f>
        <v>661.26819999999998</v>
      </c>
      <c r="EP72" s="573">
        <f>[3]Gemüse!DT56</f>
        <v>104.33630000000001</v>
      </c>
      <c r="EQ72" s="573">
        <f>[3]Gemüse!EO56</f>
        <v>596.12259999999992</v>
      </c>
      <c r="ER72" s="575">
        <f>[3]Gemüse!$DZ56</f>
        <v>0.76919999999999999</v>
      </c>
      <c r="ES72" s="575">
        <f>[3]Gemüse!EU56</f>
        <v>60.303599999999996</v>
      </c>
      <c r="ET72" s="573">
        <f>[3]Gemüse!$DO56</f>
        <v>177.83770000000001</v>
      </c>
      <c r="EU72" s="573">
        <f>[3]Gemüse!EJ56</f>
        <v>1737.0852</v>
      </c>
      <c r="EV72" s="573"/>
      <c r="EW72" s="575">
        <f>[3]Gemüse!$DQ56</f>
        <v>31.9437</v>
      </c>
      <c r="EX72" s="575">
        <f>[3]Gemüse!EL56</f>
        <v>257.27269999999999</v>
      </c>
    </row>
    <row r="73" spans="1:154" x14ac:dyDescent="0.2">
      <c r="A73" s="250"/>
      <c r="B73" s="218">
        <f>[3]Gemüse!A57</f>
        <v>43800</v>
      </c>
      <c r="C73" s="569">
        <f>[3]Gemüse!$B57</f>
        <v>4.8604770000000004</v>
      </c>
      <c r="D73" s="569">
        <f>[3]Gemüse!$BD57</f>
        <v>3.3593920000000002</v>
      </c>
      <c r="E73" s="448">
        <f>[3]Gemüse!$C57</f>
        <v>6.4194240000000002</v>
      </c>
      <c r="F73" s="448">
        <f>[3]Gemüse!$BE57</f>
        <v>4.3881740000000002</v>
      </c>
      <c r="G73" s="569">
        <f>[3]Gemüse!$D57</f>
        <v>1.9766410000000001</v>
      </c>
      <c r="H73" s="569">
        <f>[3]Gemüse!$BF57</f>
        <v>1.148387</v>
      </c>
      <c r="I73" s="448">
        <f>[3]Gemüse!$E57</f>
        <v>5.1861449999999998</v>
      </c>
      <c r="J73" s="448">
        <f>[3]Gemüse!$BG57</f>
        <v>3.3009279999999999</v>
      </c>
      <c r="K73" s="569">
        <f>[3]Gemüse!$F57</f>
        <v>0</v>
      </c>
      <c r="L73" s="569">
        <f>[3]Gemüse!$BH57</f>
        <v>4.3192209999999998</v>
      </c>
      <c r="M73" s="448">
        <f>[3]Gemüse!$G57</f>
        <v>0</v>
      </c>
      <c r="N73" s="448">
        <f>[3]Gemüse!$BI57</f>
        <v>0</v>
      </c>
      <c r="O73" s="569">
        <f>[3]Gemüse!$H57</f>
        <v>0</v>
      </c>
      <c r="P73" s="569">
        <f>[3]Gemüse!$BJ57</f>
        <v>0</v>
      </c>
      <c r="Q73" s="448">
        <f>[3]Gemüse!$J57</f>
        <v>5.716208</v>
      </c>
      <c r="R73" s="448">
        <f>[3]Gemüse!$BL57</f>
        <v>3.100285</v>
      </c>
      <c r="S73" s="448"/>
      <c r="T73" s="569">
        <f>[3]Gemüse!$K57</f>
        <v>10.836133</v>
      </c>
      <c r="U73" s="569">
        <f>[3]Gemüse!$BM57</f>
        <v>4.6819740000000003</v>
      </c>
      <c r="V73" s="448">
        <f>[3]Gemüse!$L57</f>
        <v>9.1373730000000002</v>
      </c>
      <c r="W73" s="448">
        <f>[3]Gemüse!$BN57</f>
        <v>5.6608809999999998</v>
      </c>
      <c r="X73" s="569">
        <f>[3]Gemüse!$M57</f>
        <v>2.701864</v>
      </c>
      <c r="Y73" s="569">
        <f>[3]Gemüse!$BO57</f>
        <v>2.3714870000000001</v>
      </c>
      <c r="Z73" s="448">
        <f>[3]Gemüse!$N57</f>
        <v>2.7656900000000002</v>
      </c>
      <c r="AA73" s="448">
        <f>[3]Gemüse!$BP57</f>
        <v>1.2450639999999999</v>
      </c>
      <c r="AB73" s="569">
        <f>[3]Gemüse!$R57</f>
        <v>0</v>
      </c>
      <c r="AC73" s="569">
        <f>[3]Gemüse!$BT57</f>
        <v>1.6760139999999999</v>
      </c>
      <c r="AD73" s="448">
        <f>[3]Gemüse!$U57</f>
        <v>45.270392999999999</v>
      </c>
      <c r="AE73" s="448">
        <f>[3]Gemüse!$BW57</f>
        <v>27.365829999999999</v>
      </c>
      <c r="AF73" s="569">
        <f>[3]Gemüse!$V57</f>
        <v>23.400292</v>
      </c>
      <c r="AG73" s="569">
        <f>[3]Gemüse!$BX57</f>
        <v>14.54813</v>
      </c>
      <c r="AH73" s="448">
        <f>[3]Gemüse!$AX57</f>
        <v>15.129536</v>
      </c>
      <c r="AI73" s="448">
        <f>[3]Gemüse!$CZ57</f>
        <v>6.8387900000000004</v>
      </c>
      <c r="AJ73" s="569">
        <f>[3]Gemüse!$W57</f>
        <v>5.8526639999999999</v>
      </c>
      <c r="AK73" s="569">
        <f>[3]Gemüse!$BY57</f>
        <v>3.5970300000000002</v>
      </c>
      <c r="AL73" s="448"/>
      <c r="AM73" s="448">
        <f>[3]Gemüse!$X57</f>
        <v>5.8995439999999997</v>
      </c>
      <c r="AN73" s="448">
        <f>[3]Gemüse!$BZ57</f>
        <v>3.2385069999999998</v>
      </c>
      <c r="AO73" s="569">
        <f>[3]Gemüse!$Y57</f>
        <v>6.6339420000000002</v>
      </c>
      <c r="AP73" s="569">
        <f>[3]Gemüse!$CA57</f>
        <v>3.729762</v>
      </c>
      <c r="AQ73" s="448">
        <f>[3]Gemüse!$Z57</f>
        <v>7.2592730000000003</v>
      </c>
      <c r="AR73" s="448">
        <f>[3]Gemüse!$CB57</f>
        <v>3.4664929999999998</v>
      </c>
      <c r="AS73" s="569">
        <f>[3]Gemüse!$AF57</f>
        <v>3.4958339999999999</v>
      </c>
      <c r="AT73" s="569">
        <f>[3]Gemüse!$CH57</f>
        <v>1.463638</v>
      </c>
      <c r="AU73" s="448">
        <f>[3]Gemüse!$AB57</f>
        <v>5.3040620000000001</v>
      </c>
      <c r="AV73" s="448">
        <f>[3]Gemüse!$CD57</f>
        <v>1.9338740000000001</v>
      </c>
      <c r="AW73" s="569">
        <f>[3]Gemüse!$AC57</f>
        <v>5.1963309999999998</v>
      </c>
      <c r="AX73" s="569">
        <f>[3]Gemüse!$CE57</f>
        <v>1.976445</v>
      </c>
      <c r="AY73" s="448">
        <f>[3]Gemüse!$AD57</f>
        <v>5.9423859999999999</v>
      </c>
      <c r="AZ73" s="448">
        <f>[3]Gemüse!$CF57</f>
        <v>3.067739</v>
      </c>
      <c r="BA73" s="448"/>
      <c r="BB73" s="569">
        <f>[3]Gemüse!$AE57</f>
        <v>4.518427</v>
      </c>
      <c r="BC73" s="569">
        <f>[3]Gemüse!$CG57</f>
        <v>2.0203769999999999</v>
      </c>
      <c r="BD73" s="448">
        <f>[3]Gemüse!$AG57</f>
        <v>7.201187</v>
      </c>
      <c r="BE73" s="448">
        <f>[3]Gemüse!$CI57</f>
        <v>2.6221260000000002</v>
      </c>
      <c r="BF73" s="569">
        <f>[3]Gemüse!$AH57</f>
        <v>0</v>
      </c>
      <c r="BG73" s="569">
        <f>[3]Gemüse!$CJ57</f>
        <v>1.4751989999999999</v>
      </c>
      <c r="BH73" s="448">
        <f>[3]Gemüse!$AI57</f>
        <v>0</v>
      </c>
      <c r="BI73" s="448">
        <f>[3]Gemüse!$CK57</f>
        <v>0</v>
      </c>
      <c r="BJ73" s="448"/>
      <c r="BK73" s="569">
        <f>[3]Gemüse!$AK57</f>
        <v>0</v>
      </c>
      <c r="BL73" s="569">
        <f>[3]Gemüse!$CM57</f>
        <v>1.6421250000000001</v>
      </c>
      <c r="BM73" s="448">
        <f>[3]Gemüse!$AL57</f>
        <v>0</v>
      </c>
      <c r="BN73" s="448">
        <f>[3]Gemüse!$CN57</f>
        <v>0</v>
      </c>
      <c r="BO73" s="569">
        <f>[3]Gemüse!$AM57</f>
        <v>8.1269069999999992</v>
      </c>
      <c r="BP73" s="569">
        <f>[3]Gemüse!$CO57</f>
        <v>4.5291490000000003</v>
      </c>
      <c r="BQ73" s="448">
        <f>[3]Gemüse!$AH57</f>
        <v>0</v>
      </c>
      <c r="BR73" s="448">
        <f>[3]Gemüse!$CJ57</f>
        <v>1.4751989999999999</v>
      </c>
      <c r="BS73" s="569">
        <f>[3]Gemüse!$AN57</f>
        <v>5.4335389999999997</v>
      </c>
      <c r="BT73" s="569">
        <f>[3]Gemüse!$CP57</f>
        <v>2.0619999999999998</v>
      </c>
      <c r="BU73" s="448"/>
      <c r="BV73" s="448">
        <f>[3]Gemüse!$AO57</f>
        <v>5.0137970000000003</v>
      </c>
      <c r="BW73" s="448">
        <f>[3]Gemüse!$CQ57</f>
        <v>3.246966</v>
      </c>
      <c r="BX73" s="569">
        <f>[3]Gemüse!$AW57</f>
        <v>8.8084480000000003</v>
      </c>
      <c r="BY73" s="569">
        <f>[3]Gemüse!$CY57</f>
        <v>5.5647130000000002</v>
      </c>
      <c r="BZ73" s="448">
        <f>[3]Gemüse!$AP57</f>
        <v>0</v>
      </c>
      <c r="CA73" s="448">
        <f>[3]Gemüse!$CR57</f>
        <v>0</v>
      </c>
      <c r="CB73" s="569">
        <f>[3]Gemüse!$AQ57</f>
        <v>7.3797259999999998</v>
      </c>
      <c r="CC73" s="569">
        <f>[3]Gemüse!$CS57</f>
        <v>4.9188229999999997</v>
      </c>
      <c r="CD73" s="448">
        <f>[3]Gemüse!$AS57</f>
        <v>0</v>
      </c>
      <c r="CE73" s="448">
        <f>[3]Gemüse!$CU57</f>
        <v>0</v>
      </c>
      <c r="CF73" s="569">
        <f>[3]Gemüse!$AT57</f>
        <v>0</v>
      </c>
      <c r="CG73" s="569">
        <f>[3]Gemüse!$CV57</f>
        <v>13.044548000000001</v>
      </c>
      <c r="CH73" s="448">
        <f>[3]Gemüse!$AU57</f>
        <v>0</v>
      </c>
      <c r="CI73" s="448">
        <f>[3]Gemüse!$CW57</f>
        <v>15.434951999999999</v>
      </c>
      <c r="CJ73" s="448"/>
      <c r="CK73" s="569">
        <f>[3]Gemüse!$AV57</f>
        <v>12.753565</v>
      </c>
      <c r="CL73" s="569">
        <f>[3]Gemüse!$CX57</f>
        <v>6.7758630000000002</v>
      </c>
      <c r="CM73" s="448"/>
      <c r="CN73" s="448">
        <f>[3]Gemüse!$AY57</f>
        <v>15.834530000000001</v>
      </c>
      <c r="CO73" s="448">
        <f>[3]Gemüse!$DA57</f>
        <v>10.58771</v>
      </c>
      <c r="CP73" s="448"/>
      <c r="CQ73" s="569">
        <f>[3]Gemüse!$AZ57</f>
        <v>15.282563</v>
      </c>
      <c r="CR73" s="569">
        <f>[3]Gemüse!$DB57</f>
        <v>10.893715</v>
      </c>
      <c r="CS73" s="448">
        <f>[3]Gemüse!$BB57</f>
        <v>15.815712</v>
      </c>
      <c r="CT73" s="448">
        <f>[3]Gemüse!$DD57</f>
        <v>9.6507529999999999</v>
      </c>
      <c r="CU73" s="569">
        <f>[3]Gemüse!$BC57</f>
        <v>7.3484350000000003</v>
      </c>
      <c r="CV73" s="569">
        <f>[3]Gemüse!$DE57</f>
        <v>5.6936429999999998</v>
      </c>
      <c r="CW73" s="448">
        <f>[3]Gemüse!$AJ57</f>
        <v>4.9091849999999999</v>
      </c>
      <c r="CX73" s="448">
        <f>[3]Gemüse!$CL57</f>
        <v>3.3958849999999998</v>
      </c>
      <c r="CY73" s="451"/>
      <c r="CZ73" s="450" t="str">
        <f>[3]Gemüse!$DI57</f>
        <v>5 W 49-01/20</v>
      </c>
      <c r="DA73" s="573">
        <f>[3]Gemüse!EC57</f>
        <v>5097.87</v>
      </c>
      <c r="DB73" s="573">
        <f>[3]Gemüse!EX57</f>
        <v>24057.512899999998</v>
      </c>
      <c r="DC73" s="573"/>
      <c r="DD73" s="575">
        <f>[3]Gemüse!DY57</f>
        <v>322.4067</v>
      </c>
      <c r="DE73" s="575">
        <f>[3]Gemüse!ET57</f>
        <v>1263.9126999999999</v>
      </c>
      <c r="DF73" s="573">
        <f>[3]Gemüse!DL57</f>
        <v>325.2998</v>
      </c>
      <c r="DG73" s="573">
        <f>[3]Gemüse!EG57</f>
        <v>1227.6698000000001</v>
      </c>
      <c r="DH73" s="575">
        <f>[3]Gemüse!DN57</f>
        <v>150.46600000000001</v>
      </c>
      <c r="DI73" s="575">
        <f>[3]Gemüse!EI57</f>
        <v>836.20460000000003</v>
      </c>
      <c r="DJ73" s="573">
        <f>[3]Gemüse!EY57</f>
        <v>234.18120000000002</v>
      </c>
      <c r="DK73" s="573">
        <f>[3]Gemüse!EZ57</f>
        <v>905.52170000000001</v>
      </c>
      <c r="DL73" s="575">
        <f>[3]Gemüse!FA57</f>
        <v>268.8784</v>
      </c>
      <c r="DM73" s="575">
        <f>[3]Gemüse!FB57</f>
        <v>1230.6197999999999</v>
      </c>
      <c r="DN73" s="573"/>
      <c r="DO73" s="573">
        <f>[3]Gemüse!DR57</f>
        <v>98.5779</v>
      </c>
      <c r="DP73" s="573">
        <f>[3]Gemüse!EM57</f>
        <v>780.35739999999998</v>
      </c>
      <c r="DQ73" s="575">
        <f>[3]Gemüse!DK57</f>
        <v>93.110799999999998</v>
      </c>
      <c r="DR73" s="575">
        <f>[3]Gemüse!EF57</f>
        <v>835.59119999999996</v>
      </c>
      <c r="DS73" s="573">
        <f>[3]Gemüse!DV57</f>
        <v>21.534599999999998</v>
      </c>
      <c r="DT73" s="573">
        <f>[3]Gemüse!EQ57</f>
        <v>391.49490000000003</v>
      </c>
      <c r="DU73" s="575">
        <f>[3]Gemüse!DX57</f>
        <v>82.533100000000005</v>
      </c>
      <c r="DV73" s="575">
        <f>[3]Gemüse!ES57</f>
        <v>326.95920000000001</v>
      </c>
      <c r="DW73" s="573"/>
      <c r="DX73" s="573">
        <f>[3]Gemüse!DJ57</f>
        <v>137.16639999999998</v>
      </c>
      <c r="DY73" s="573">
        <f>[3]Gemüse!EE57</f>
        <v>728.67489999999998</v>
      </c>
      <c r="DZ73" s="575">
        <f>[3]Gemüse!DP57</f>
        <v>205.13310000000001</v>
      </c>
      <c r="EA73" s="575">
        <f>[3]Gemüse!EK57</f>
        <v>780.62400000000002</v>
      </c>
      <c r="EB73" s="573">
        <f>[3]Gemüse!$DU57</f>
        <v>20.103000000000002</v>
      </c>
      <c r="EC73" s="573">
        <f>[3]Gemüse!EP57</f>
        <v>169.85</v>
      </c>
      <c r="ED73" s="575">
        <f>[3]Gemüse!DW57</f>
        <v>19.345299999999998</v>
      </c>
      <c r="EE73" s="575">
        <f>[3]Gemüse!ER57</f>
        <v>254.98050000000001</v>
      </c>
      <c r="EF73" s="573"/>
      <c r="EG73" s="573">
        <f>[3]Gemüse!$DM57</f>
        <v>914.39819999999997</v>
      </c>
      <c r="EH73" s="573">
        <f>[3]Gemüse!EH57</f>
        <v>3283.5843999999997</v>
      </c>
      <c r="EI73" s="575">
        <f>[3]Gemüse!EB57</f>
        <v>59.095999999999997</v>
      </c>
      <c r="EJ73" s="575">
        <f>[3]Gemüse!EW57</f>
        <v>249.62200000000001</v>
      </c>
      <c r="EK73" s="573">
        <f>[3]Gemüse!EA57</f>
        <v>275.54759999999999</v>
      </c>
      <c r="EL73" s="573">
        <f>[3]Gemüse!EV57</f>
        <v>254.30179999999999</v>
      </c>
      <c r="EM73" s="573"/>
      <c r="EN73" s="575">
        <f>[3]Gemüse!DS57</f>
        <v>149.04349999999999</v>
      </c>
      <c r="EO73" s="575">
        <f>[3]Gemüse!EN57</f>
        <v>588.11559999999997</v>
      </c>
      <c r="EP73" s="573">
        <f>[3]Gemüse!DT57</f>
        <v>112.5859</v>
      </c>
      <c r="EQ73" s="573">
        <f>[3]Gemüse!EO57</f>
        <v>562.63199999999995</v>
      </c>
      <c r="ER73" s="575">
        <f>[3]Gemüse!$DZ57</f>
        <v>1.1993</v>
      </c>
      <c r="ES73" s="575">
        <f>[3]Gemüse!EU57</f>
        <v>61.3217</v>
      </c>
      <c r="ET73" s="573">
        <f>[3]Gemüse!$DO57</f>
        <v>193.71529999999998</v>
      </c>
      <c r="EU73" s="573">
        <f>[3]Gemüse!EJ57</f>
        <v>2117.6652999999997</v>
      </c>
      <c r="EV73" s="573"/>
      <c r="EW73" s="575">
        <f>[3]Gemüse!$DQ57</f>
        <v>37.024900000000002</v>
      </c>
      <c r="EX73" s="575">
        <f>[3]Gemüse!EL57</f>
        <v>321.85829999999999</v>
      </c>
    </row>
    <row r="74" spans="1:154" x14ac:dyDescent="0.2">
      <c r="A74" s="250"/>
      <c r="B74" s="218">
        <f>[3]Gemüse!A58</f>
        <v>43770</v>
      </c>
      <c r="C74" s="569">
        <f>[3]Gemüse!$B58</f>
        <v>4.5792109999999999</v>
      </c>
      <c r="D74" s="569">
        <f>[3]Gemüse!$BD58</f>
        <v>3.3960949999999999</v>
      </c>
      <c r="E74" s="448">
        <f>[3]Gemüse!$C58</f>
        <v>6.5375670000000001</v>
      </c>
      <c r="F74" s="448">
        <f>[3]Gemüse!$BE58</f>
        <v>4.3761320000000001</v>
      </c>
      <c r="G74" s="569">
        <f>[3]Gemüse!$D58</f>
        <v>1.9369160000000001</v>
      </c>
      <c r="H74" s="569">
        <f>[3]Gemüse!$BF58</f>
        <v>1.061188</v>
      </c>
      <c r="I74" s="448">
        <f>[3]Gemüse!$E58</f>
        <v>5.6262730000000003</v>
      </c>
      <c r="J74" s="448">
        <f>[3]Gemüse!$BG58</f>
        <v>3.376401</v>
      </c>
      <c r="K74" s="569">
        <f>[3]Gemüse!$F58</f>
        <v>0</v>
      </c>
      <c r="L74" s="569">
        <f>[3]Gemüse!$BH58</f>
        <v>6.8443750000000003</v>
      </c>
      <c r="M74" s="448">
        <f>[3]Gemüse!$G58</f>
        <v>0</v>
      </c>
      <c r="N74" s="448">
        <f>[3]Gemüse!$BI58</f>
        <v>0</v>
      </c>
      <c r="O74" s="569">
        <f>[3]Gemüse!$H58</f>
        <v>0</v>
      </c>
      <c r="P74" s="569">
        <f>[3]Gemüse!$BJ58</f>
        <v>0</v>
      </c>
      <c r="Q74" s="448">
        <f>[3]Gemüse!$J58</f>
        <v>5.46495</v>
      </c>
      <c r="R74" s="448">
        <f>[3]Gemüse!$BL58</f>
        <v>2.8917549999999999</v>
      </c>
      <c r="S74" s="448"/>
      <c r="T74" s="569">
        <f>[3]Gemüse!$K58</f>
        <v>10.788677</v>
      </c>
      <c r="U74" s="569">
        <f>[3]Gemüse!$BM58</f>
        <v>4.620374</v>
      </c>
      <c r="V74" s="448">
        <f>[3]Gemüse!$L58</f>
        <v>8.6550829999999994</v>
      </c>
      <c r="W74" s="448">
        <f>[3]Gemüse!$BN58</f>
        <v>5.7780639999999996</v>
      </c>
      <c r="X74" s="569">
        <f>[3]Gemüse!$M58</f>
        <v>3.0109680000000001</v>
      </c>
      <c r="Y74" s="569">
        <f>[3]Gemüse!$BO58</f>
        <v>2.235414</v>
      </c>
      <c r="Z74" s="448">
        <f>[3]Gemüse!$N58</f>
        <v>3.2642060000000002</v>
      </c>
      <c r="AA74" s="448">
        <f>[3]Gemüse!$BP58</f>
        <v>1.650266</v>
      </c>
      <c r="AB74" s="569">
        <f>[3]Gemüse!$R58</f>
        <v>2.89114</v>
      </c>
      <c r="AC74" s="569">
        <f>[3]Gemüse!$BT58</f>
        <v>1.692644</v>
      </c>
      <c r="AD74" s="448">
        <f>[3]Gemüse!$U58</f>
        <v>41.198259999999998</v>
      </c>
      <c r="AE74" s="448">
        <f>[3]Gemüse!$BW58</f>
        <v>25.02439</v>
      </c>
      <c r="AF74" s="569">
        <f>[3]Gemüse!$V58</f>
        <v>24.347856</v>
      </c>
      <c r="AG74" s="569">
        <f>[3]Gemüse!$BX58</f>
        <v>14.310921</v>
      </c>
      <c r="AH74" s="448">
        <f>[3]Gemüse!$AX58</f>
        <v>25.924327999999999</v>
      </c>
      <c r="AI74" s="448">
        <f>[3]Gemüse!$CZ58</f>
        <v>9.1297259999999998</v>
      </c>
      <c r="AJ74" s="569">
        <f>[3]Gemüse!$W58</f>
        <v>5.915241</v>
      </c>
      <c r="AK74" s="569">
        <f>[3]Gemüse!$BY58</f>
        <v>4.13096</v>
      </c>
      <c r="AL74" s="448"/>
      <c r="AM74" s="448">
        <f>[3]Gemüse!$X58</f>
        <v>7.6351959999999996</v>
      </c>
      <c r="AN74" s="448">
        <f>[3]Gemüse!$BZ58</f>
        <v>4.0530809999999997</v>
      </c>
      <c r="AO74" s="569">
        <f>[3]Gemüse!$Y58</f>
        <v>8.1358090000000001</v>
      </c>
      <c r="AP74" s="569">
        <f>[3]Gemüse!$CA58</f>
        <v>4.4181650000000001</v>
      </c>
      <c r="AQ74" s="448">
        <f>[3]Gemüse!$Z58</f>
        <v>7.275563</v>
      </c>
      <c r="AR74" s="448">
        <f>[3]Gemüse!$CB58</f>
        <v>3.3911150000000001</v>
      </c>
      <c r="AS74" s="569">
        <f>[3]Gemüse!$AF58</f>
        <v>3.6314299999999999</v>
      </c>
      <c r="AT74" s="569">
        <f>[3]Gemüse!$CH58</f>
        <v>1.9880519999999999</v>
      </c>
      <c r="AU74" s="448">
        <f>[3]Gemüse!$AB58</f>
        <v>5.0857770000000002</v>
      </c>
      <c r="AV74" s="448">
        <f>[3]Gemüse!$CD58</f>
        <v>2.4556789999999999</v>
      </c>
      <c r="AW74" s="569">
        <f>[3]Gemüse!$AC58</f>
        <v>5.2583859999999998</v>
      </c>
      <c r="AX74" s="569">
        <f>[3]Gemüse!$CE58</f>
        <v>2.1889219999999998</v>
      </c>
      <c r="AY74" s="448">
        <f>[3]Gemüse!$AD58</f>
        <v>5.932315</v>
      </c>
      <c r="AZ74" s="448">
        <f>[3]Gemüse!$CF58</f>
        <v>3.0522149999999999</v>
      </c>
      <c r="BA74" s="448"/>
      <c r="BB74" s="569">
        <f>[3]Gemüse!$AE58</f>
        <v>4.2239500000000003</v>
      </c>
      <c r="BC74" s="569">
        <f>[3]Gemüse!$CG58</f>
        <v>2.036546</v>
      </c>
      <c r="BD74" s="448">
        <f>[3]Gemüse!$AG58</f>
        <v>7.1358519999999999</v>
      </c>
      <c r="BE74" s="448">
        <f>[3]Gemüse!$CI58</f>
        <v>3.3415970000000002</v>
      </c>
      <c r="BF74" s="569">
        <f>[3]Gemüse!$AH58</f>
        <v>3.293231</v>
      </c>
      <c r="BG74" s="569">
        <f>[3]Gemüse!$CJ58</f>
        <v>1.542225</v>
      </c>
      <c r="BH74" s="448">
        <f>[3]Gemüse!$AI58</f>
        <v>0</v>
      </c>
      <c r="BI74" s="448">
        <f>[3]Gemüse!$CK58</f>
        <v>0</v>
      </c>
      <c r="BJ74" s="448"/>
      <c r="BK74" s="569">
        <f>[3]Gemüse!$AK58</f>
        <v>0</v>
      </c>
      <c r="BL74" s="569">
        <f>[3]Gemüse!$CM58</f>
        <v>1.929189</v>
      </c>
      <c r="BM74" s="448">
        <f>[3]Gemüse!$AL58</f>
        <v>0</v>
      </c>
      <c r="BN74" s="448">
        <f>[3]Gemüse!$CN58</f>
        <v>0</v>
      </c>
      <c r="BO74" s="569">
        <f>[3]Gemüse!$AM58</f>
        <v>7.8307349999999998</v>
      </c>
      <c r="BP74" s="569">
        <f>[3]Gemüse!$CO58</f>
        <v>4.5878969999999999</v>
      </c>
      <c r="BQ74" s="448">
        <f>[3]Gemüse!$AH58</f>
        <v>3.293231</v>
      </c>
      <c r="BR74" s="448">
        <f>[3]Gemüse!$CJ58</f>
        <v>1.542225</v>
      </c>
      <c r="BS74" s="569">
        <f>[3]Gemüse!$AN58</f>
        <v>5.507358</v>
      </c>
      <c r="BT74" s="569">
        <f>[3]Gemüse!$CP58</f>
        <v>2.022764</v>
      </c>
      <c r="BU74" s="448"/>
      <c r="BV74" s="448">
        <f>[3]Gemüse!$AO58</f>
        <v>6.7385349999999997</v>
      </c>
      <c r="BW74" s="448">
        <f>[3]Gemüse!$CQ58</f>
        <v>4.1057870000000003</v>
      </c>
      <c r="BX74" s="569">
        <f>[3]Gemüse!$AW58</f>
        <v>9.5674399999999995</v>
      </c>
      <c r="BY74" s="569">
        <f>[3]Gemüse!$CY58</f>
        <v>7.4513360000000004</v>
      </c>
      <c r="BZ74" s="448">
        <f>[3]Gemüse!$AP58</f>
        <v>0</v>
      </c>
      <c r="CA74" s="448">
        <f>[3]Gemüse!$CR58</f>
        <v>0</v>
      </c>
      <c r="CB74" s="569">
        <f>[3]Gemüse!$AQ58</f>
        <v>8.1314569999999993</v>
      </c>
      <c r="CC74" s="569">
        <f>[3]Gemüse!$CS58</f>
        <v>5.5041140000000004</v>
      </c>
      <c r="CD74" s="448">
        <f>[3]Gemüse!$AS58</f>
        <v>0</v>
      </c>
      <c r="CE74" s="448">
        <f>[3]Gemüse!$CU58</f>
        <v>0</v>
      </c>
      <c r="CF74" s="569">
        <f>[3]Gemüse!$AT58</f>
        <v>0</v>
      </c>
      <c r="CG74" s="569">
        <f>[3]Gemüse!$CV58</f>
        <v>0</v>
      </c>
      <c r="CH74" s="448">
        <f>[3]Gemüse!$AU58</f>
        <v>0</v>
      </c>
      <c r="CI74" s="448">
        <f>[3]Gemüse!$CW58</f>
        <v>0</v>
      </c>
      <c r="CJ74" s="448"/>
      <c r="CK74" s="569">
        <f>[3]Gemüse!$AV58</f>
        <v>12.272663</v>
      </c>
      <c r="CL74" s="569">
        <f>[3]Gemüse!$CX58</f>
        <v>7.1790180000000001</v>
      </c>
      <c r="CM74" s="448"/>
      <c r="CN74" s="448">
        <f>[3]Gemüse!$AY58</f>
        <v>16.76172</v>
      </c>
      <c r="CO74" s="448">
        <f>[3]Gemüse!$DA58</f>
        <v>10.365698</v>
      </c>
      <c r="CP74" s="448"/>
      <c r="CQ74" s="569">
        <f>[3]Gemüse!$AZ58</f>
        <v>15.281605000000001</v>
      </c>
      <c r="CR74" s="569">
        <f>[3]Gemüse!$DB58</f>
        <v>10.856479999999999</v>
      </c>
      <c r="CS74" s="448">
        <f>[3]Gemüse!$BB58</f>
        <v>15.844303</v>
      </c>
      <c r="CT74" s="448">
        <f>[3]Gemüse!$DD58</f>
        <v>9.6505460000000003</v>
      </c>
      <c r="CU74" s="569">
        <f>[3]Gemüse!$BC58</f>
        <v>7.3797069999999998</v>
      </c>
      <c r="CV74" s="569">
        <f>[3]Gemüse!$DE58</f>
        <v>5.6926810000000003</v>
      </c>
      <c r="CW74" s="448">
        <f>[3]Gemüse!$AJ58</f>
        <v>4.9095519999999997</v>
      </c>
      <c r="CX74" s="448">
        <f>[3]Gemüse!$CL58</f>
        <v>3.3229829999999998</v>
      </c>
      <c r="CY74" s="451"/>
      <c r="CZ74" s="450" t="str">
        <f>[3]Gemüse!$DI58</f>
        <v>4 W 45-48/19</v>
      </c>
      <c r="DA74" s="573">
        <f>[3]Gemüse!EC58</f>
        <v>4078.9830999999999</v>
      </c>
      <c r="DB74" s="573">
        <f>[3]Gemüse!EX58</f>
        <v>19498.323199999999</v>
      </c>
      <c r="DC74" s="573"/>
      <c r="DD74" s="575">
        <f>[3]Gemüse!DY58</f>
        <v>216.4092</v>
      </c>
      <c r="DE74" s="575">
        <f>[3]Gemüse!ET58</f>
        <v>1008.5653000000001</v>
      </c>
      <c r="DF74" s="573">
        <f>[3]Gemüse!DL58</f>
        <v>255.0239</v>
      </c>
      <c r="DG74" s="573">
        <f>[3]Gemüse!EG58</f>
        <v>1030.5852</v>
      </c>
      <c r="DH74" s="575">
        <f>[3]Gemüse!DN58</f>
        <v>137.16579999999999</v>
      </c>
      <c r="DI74" s="575">
        <f>[3]Gemüse!EI58</f>
        <v>909.7627</v>
      </c>
      <c r="DJ74" s="573">
        <f>[3]Gemüse!EY58</f>
        <v>224.67570000000001</v>
      </c>
      <c r="DK74" s="573">
        <f>[3]Gemüse!EZ58</f>
        <v>775.90319999999997</v>
      </c>
      <c r="DL74" s="575">
        <f>[3]Gemüse!FA58</f>
        <v>159.91849999999999</v>
      </c>
      <c r="DM74" s="575">
        <f>[3]Gemüse!FB58</f>
        <v>911.17909999999995</v>
      </c>
      <c r="DN74" s="573"/>
      <c r="DO74" s="573">
        <f>[3]Gemüse!DR58</f>
        <v>75.123899999999992</v>
      </c>
      <c r="DP74" s="573">
        <f>[3]Gemüse!EM58</f>
        <v>627.52629999999999</v>
      </c>
      <c r="DQ74" s="575">
        <f>[3]Gemüse!DK58</f>
        <v>58.536000000000001</v>
      </c>
      <c r="DR74" s="575">
        <f>[3]Gemüse!EF58</f>
        <v>550.99519999999995</v>
      </c>
      <c r="DS74" s="573">
        <f>[3]Gemüse!DV58</f>
        <v>50.172800000000002</v>
      </c>
      <c r="DT74" s="573">
        <f>[3]Gemüse!EQ58</f>
        <v>352.69329999999997</v>
      </c>
      <c r="DU74" s="575">
        <f>[3]Gemüse!DX58</f>
        <v>49.971699999999998</v>
      </c>
      <c r="DV74" s="575">
        <f>[3]Gemüse!ES58</f>
        <v>187.90529999999998</v>
      </c>
      <c r="DW74" s="573"/>
      <c r="DX74" s="573">
        <f>[3]Gemüse!DJ58</f>
        <v>80.441000000000003</v>
      </c>
      <c r="DY74" s="573">
        <f>[3]Gemüse!EE58</f>
        <v>564.9665</v>
      </c>
      <c r="DZ74" s="575">
        <f>[3]Gemüse!DP58</f>
        <v>177.38279999999997</v>
      </c>
      <c r="EA74" s="575">
        <f>[3]Gemüse!EK58</f>
        <v>602.52350000000001</v>
      </c>
      <c r="EB74" s="573">
        <f>[3]Gemüse!$DU58</f>
        <v>18.047999999999998</v>
      </c>
      <c r="EC74" s="573">
        <f>[3]Gemüse!EP58</f>
        <v>159.989</v>
      </c>
      <c r="ED74" s="575">
        <f>[3]Gemüse!DW58</f>
        <v>27.712900000000001</v>
      </c>
      <c r="EE74" s="575">
        <f>[3]Gemüse!ER58</f>
        <v>168.2372</v>
      </c>
      <c r="EF74" s="573"/>
      <c r="EG74" s="573">
        <f>[3]Gemüse!$DM58</f>
        <v>679.58</v>
      </c>
      <c r="EH74" s="573">
        <f>[3]Gemüse!EH58</f>
        <v>2541.2587999999996</v>
      </c>
      <c r="EI74" s="575">
        <f>[3]Gemüse!EB58</f>
        <v>38.539000000000001</v>
      </c>
      <c r="EJ74" s="575">
        <f>[3]Gemüse!EW58</f>
        <v>169.62899999999999</v>
      </c>
      <c r="EK74" s="573">
        <f>[3]Gemüse!EA58</f>
        <v>206.65700000000001</v>
      </c>
      <c r="EL74" s="573">
        <f>[3]Gemüse!EV58</f>
        <v>189.08270000000002</v>
      </c>
      <c r="EM74" s="448"/>
      <c r="EN74" s="575">
        <f>[3]Gemüse!DS58</f>
        <v>94.337299999999999</v>
      </c>
      <c r="EO74" s="575">
        <f>[3]Gemüse!EN58</f>
        <v>417.57319999999999</v>
      </c>
      <c r="EP74" s="573">
        <f>[3]Gemüse!DT58</f>
        <v>88.517300000000006</v>
      </c>
      <c r="EQ74" s="573">
        <f>[3]Gemüse!EO58</f>
        <v>533.77030000000002</v>
      </c>
      <c r="ER74" s="575">
        <f>[3]Gemüse!$DZ58</f>
        <v>4.1598000000000006</v>
      </c>
      <c r="ES74" s="575">
        <f>[3]Gemüse!EU58</f>
        <v>48.332800000000006</v>
      </c>
      <c r="ET74" s="573">
        <f>[3]Gemüse!$DO58</f>
        <v>162.09229999999999</v>
      </c>
      <c r="EU74" s="573">
        <f>[3]Gemüse!EJ58</f>
        <v>1710.3734999999999</v>
      </c>
      <c r="EV74" s="573"/>
      <c r="EW74" s="575">
        <f>[3]Gemüse!$DQ58</f>
        <v>25.985099999999999</v>
      </c>
      <c r="EX74" s="575">
        <f>[3]Gemüse!EL58</f>
        <v>261.32560000000001</v>
      </c>
    </row>
    <row r="75" spans="1:154" x14ac:dyDescent="0.2">
      <c r="B75" s="218">
        <f>[3]Gemüse!A59</f>
        <v>43739</v>
      </c>
      <c r="C75" s="569">
        <f>[3]Gemüse!$B59</f>
        <v>7.2269009999999998</v>
      </c>
      <c r="D75" s="569">
        <f>[3]Gemüse!$BD59</f>
        <v>3.847944</v>
      </c>
      <c r="E75" s="448">
        <f>[3]Gemüse!$C59</f>
        <v>8.4011949999999995</v>
      </c>
      <c r="F75" s="448">
        <f>[3]Gemüse!$BE59</f>
        <v>4.6790789999999998</v>
      </c>
      <c r="G75" s="569">
        <f>[3]Gemüse!$D59</f>
        <v>2.7468379999999999</v>
      </c>
      <c r="H75" s="569">
        <f>[3]Gemüse!$BF59</f>
        <v>1.5139279999999999</v>
      </c>
      <c r="I75" s="448">
        <f>[3]Gemüse!$E59</f>
        <v>7.6382719999999997</v>
      </c>
      <c r="J75" s="448">
        <f>[3]Gemüse!$BG59</f>
        <v>3.9027949999999998</v>
      </c>
      <c r="K75" s="569">
        <f>[3]Gemüse!$F59</f>
        <v>14.689591</v>
      </c>
      <c r="L75" s="569">
        <f>[3]Gemüse!$BH59</f>
        <v>7.9827430000000001</v>
      </c>
      <c r="M75" s="448">
        <f>[3]Gemüse!$G59</f>
        <v>0</v>
      </c>
      <c r="N75" s="448">
        <f>[3]Gemüse!$BI59</f>
        <v>0</v>
      </c>
      <c r="O75" s="569">
        <f>[3]Gemüse!$H59</f>
        <v>0</v>
      </c>
      <c r="P75" s="569">
        <f>[3]Gemüse!$BJ59</f>
        <v>0</v>
      </c>
      <c r="Q75" s="448">
        <f>[3]Gemüse!$J59</f>
        <v>7.5203620000000004</v>
      </c>
      <c r="R75" s="448">
        <f>[3]Gemüse!$BL59</f>
        <v>3.2041089999999999</v>
      </c>
      <c r="S75" s="448"/>
      <c r="T75" s="569">
        <f>[3]Gemüse!$K59</f>
        <v>10.883474</v>
      </c>
      <c r="U75" s="569">
        <f>[3]Gemüse!$BM59</f>
        <v>4.3374129999999997</v>
      </c>
      <c r="V75" s="448">
        <f>[3]Gemüse!$L59</f>
        <v>8.6091090000000001</v>
      </c>
      <c r="W75" s="448">
        <f>[3]Gemüse!$BN59</f>
        <v>6.0589820000000003</v>
      </c>
      <c r="X75" s="569">
        <f>[3]Gemüse!$M59</f>
        <v>3.1040459999999999</v>
      </c>
      <c r="Y75" s="569">
        <f>[3]Gemüse!$BO59</f>
        <v>2.0250050000000002</v>
      </c>
      <c r="Z75" s="448">
        <f>[3]Gemüse!$N59</f>
        <v>3.3992450000000001</v>
      </c>
      <c r="AA75" s="448">
        <f>[3]Gemüse!$BP59</f>
        <v>1.934024</v>
      </c>
      <c r="AB75" s="569">
        <f>[3]Gemüse!$R59</f>
        <v>2.9759410000000002</v>
      </c>
      <c r="AC75" s="569">
        <f>[3]Gemüse!$BT59</f>
        <v>1.6618489999999999</v>
      </c>
      <c r="AD75" s="448">
        <f>[3]Gemüse!$U59</f>
        <v>42.648896000000001</v>
      </c>
      <c r="AE75" s="448">
        <f>[3]Gemüse!$BW59</f>
        <v>27.29946</v>
      </c>
      <c r="AF75" s="569">
        <f>[3]Gemüse!$V59</f>
        <v>28.218561000000001</v>
      </c>
      <c r="AG75" s="569">
        <f>[3]Gemüse!$BX59</f>
        <v>15.318892</v>
      </c>
      <c r="AH75" s="448">
        <f>[3]Gemüse!$AX59</f>
        <v>30.197614999999999</v>
      </c>
      <c r="AI75" s="448">
        <f>[3]Gemüse!$CZ59</f>
        <v>9.7770390000000003</v>
      </c>
      <c r="AJ75" s="569">
        <f>[3]Gemüse!$W59</f>
        <v>6.2283200000000001</v>
      </c>
      <c r="AK75" s="569">
        <f>[3]Gemüse!$BY59</f>
        <v>4.480035</v>
      </c>
      <c r="AL75" s="448"/>
      <c r="AM75" s="448">
        <f>[3]Gemüse!$X59</f>
        <v>8.4271609999999999</v>
      </c>
      <c r="AN75" s="448">
        <f>[3]Gemüse!$BZ59</f>
        <v>4.0606540000000004</v>
      </c>
      <c r="AO75" s="569">
        <f>[3]Gemüse!$Y59</f>
        <v>9.6124930000000006</v>
      </c>
      <c r="AP75" s="569">
        <f>[3]Gemüse!$CA59</f>
        <v>5.2755960000000002</v>
      </c>
      <c r="AQ75" s="448">
        <f>[3]Gemüse!$Z59</f>
        <v>7.5896929999999996</v>
      </c>
      <c r="AR75" s="448">
        <f>[3]Gemüse!$CB59</f>
        <v>3.6694429999999998</v>
      </c>
      <c r="AS75" s="569">
        <f>[3]Gemüse!$AF59</f>
        <v>3.6077089999999998</v>
      </c>
      <c r="AT75" s="569">
        <f>[3]Gemüse!$CH59</f>
        <v>1.7790870000000001</v>
      </c>
      <c r="AU75" s="448">
        <f>[3]Gemüse!$AB59</f>
        <v>5.3231809999999999</v>
      </c>
      <c r="AV75" s="448">
        <f>[3]Gemüse!$CD59</f>
        <v>2.8340740000000002</v>
      </c>
      <c r="AW75" s="569">
        <f>[3]Gemüse!$AC59</f>
        <v>5.413144</v>
      </c>
      <c r="AX75" s="569">
        <f>[3]Gemüse!$CE59</f>
        <v>2.3334510000000002</v>
      </c>
      <c r="AY75" s="448">
        <f>[3]Gemüse!$AD59</f>
        <v>6.5217510000000001</v>
      </c>
      <c r="AZ75" s="448">
        <f>[3]Gemüse!$CF59</f>
        <v>3.4262009999999998</v>
      </c>
      <c r="BA75" s="448"/>
      <c r="BB75" s="569">
        <f>[3]Gemüse!$AE59</f>
        <v>4.2345959999999998</v>
      </c>
      <c r="BC75" s="569">
        <f>[3]Gemüse!$CG59</f>
        <v>1.970215</v>
      </c>
      <c r="BD75" s="448">
        <f>[3]Gemüse!$AG59</f>
        <v>7.5020040000000003</v>
      </c>
      <c r="BE75" s="448">
        <f>[3]Gemüse!$CI59</f>
        <v>3.7323559999999998</v>
      </c>
      <c r="BF75" s="569">
        <f>[3]Gemüse!$AH59</f>
        <v>3.3589099999999998</v>
      </c>
      <c r="BG75" s="569">
        <f>[3]Gemüse!$CJ59</f>
        <v>1.490917</v>
      </c>
      <c r="BH75" s="448">
        <f>[3]Gemüse!$AI59</f>
        <v>0</v>
      </c>
      <c r="BI75" s="448">
        <f>[3]Gemüse!$CK59</f>
        <v>0</v>
      </c>
      <c r="BJ75" s="448"/>
      <c r="BK75" s="569">
        <f>[3]Gemüse!$AK59</f>
        <v>0</v>
      </c>
      <c r="BL75" s="569">
        <f>[3]Gemüse!$CM59</f>
        <v>2.1022970000000001</v>
      </c>
      <c r="BM75" s="448">
        <f>[3]Gemüse!$AL59</f>
        <v>0</v>
      </c>
      <c r="BN75" s="448">
        <f>[3]Gemüse!$CN59</f>
        <v>0</v>
      </c>
      <c r="BO75" s="569">
        <f>[3]Gemüse!$AM59</f>
        <v>7.8722349999999999</v>
      </c>
      <c r="BP75" s="569">
        <f>[3]Gemüse!$CO59</f>
        <v>4.9797989999999999</v>
      </c>
      <c r="BQ75" s="448">
        <f>[3]Gemüse!$AH59</f>
        <v>3.3589099999999998</v>
      </c>
      <c r="BR75" s="448">
        <f>[3]Gemüse!$CJ59</f>
        <v>1.490917</v>
      </c>
      <c r="BS75" s="569">
        <f>[3]Gemüse!$AN59</f>
        <v>5.5613919999999997</v>
      </c>
      <c r="BT75" s="569">
        <f>[3]Gemüse!$CP59</f>
        <v>1.9744820000000001</v>
      </c>
      <c r="BU75" s="448"/>
      <c r="BV75" s="448">
        <f>[3]Gemüse!$AO59</f>
        <v>7.7715509999999997</v>
      </c>
      <c r="BW75" s="448">
        <f>[3]Gemüse!$CQ59</f>
        <v>4.1231650000000002</v>
      </c>
      <c r="BX75" s="569">
        <f>[3]Gemüse!$AW59</f>
        <v>9.3959550000000007</v>
      </c>
      <c r="BY75" s="569">
        <f>[3]Gemüse!$CY59</f>
        <v>7.357799</v>
      </c>
      <c r="BZ75" s="448">
        <f>[3]Gemüse!$AP59</f>
        <v>0</v>
      </c>
      <c r="CA75" s="448">
        <f>[3]Gemüse!$CR59</f>
        <v>0</v>
      </c>
      <c r="CB75" s="569">
        <f>[3]Gemüse!$AQ59</f>
        <v>9.0491980000000005</v>
      </c>
      <c r="CC75" s="569">
        <f>[3]Gemüse!$CS59</f>
        <v>5.6094030000000004</v>
      </c>
      <c r="CD75" s="448">
        <f>[3]Gemüse!$AS59</f>
        <v>0</v>
      </c>
      <c r="CE75" s="448">
        <f>[3]Gemüse!$CU59</f>
        <v>0</v>
      </c>
      <c r="CF75" s="569">
        <f>[3]Gemüse!$AT59</f>
        <v>0</v>
      </c>
      <c r="CG75" s="569">
        <f>[3]Gemüse!$CV59</f>
        <v>0</v>
      </c>
      <c r="CH75" s="448">
        <f>[3]Gemüse!$AU59</f>
        <v>0</v>
      </c>
      <c r="CI75" s="448">
        <f>[3]Gemüse!$CW59</f>
        <v>0</v>
      </c>
      <c r="CJ75" s="448"/>
      <c r="CK75" s="569">
        <f>[3]Gemüse!$AV59</f>
        <v>11.893285000000001</v>
      </c>
      <c r="CL75" s="569">
        <f>[3]Gemüse!$CX59</f>
        <v>8.0466300000000004</v>
      </c>
      <c r="CM75" s="448"/>
      <c r="CN75" s="448">
        <f>[3]Gemüse!$AY59</f>
        <v>16.737769</v>
      </c>
      <c r="CO75" s="448">
        <f>[3]Gemüse!$DA59</f>
        <v>10.678063</v>
      </c>
      <c r="CP75" s="448"/>
      <c r="CQ75" s="569">
        <f>[3]Gemüse!$AZ59</f>
        <v>15.281605000000001</v>
      </c>
      <c r="CR75" s="569">
        <f>[3]Gemüse!$DB59</f>
        <v>10.615228</v>
      </c>
      <c r="CS75" s="448">
        <f>[3]Gemüse!$BB59</f>
        <v>15.844303</v>
      </c>
      <c r="CT75" s="448">
        <f>[3]Gemüse!$DD59</f>
        <v>8.9205480000000001</v>
      </c>
      <c r="CU75" s="569">
        <f>[3]Gemüse!$BC59</f>
        <v>7.3797069999999998</v>
      </c>
      <c r="CV75" s="569">
        <f>[3]Gemüse!$DE59</f>
        <v>5.7017850000000001</v>
      </c>
      <c r="CW75" s="448">
        <f>[3]Gemüse!$AJ59</f>
        <v>4.9095519999999997</v>
      </c>
      <c r="CX75" s="448">
        <f>[3]Gemüse!$CL59</f>
        <v>3.6444109999999998</v>
      </c>
      <c r="CY75" s="452"/>
      <c r="CZ75" s="450" t="str">
        <f>[3]Gemüse!$DI59</f>
        <v>4 W 41-44/19</v>
      </c>
      <c r="DA75" s="573">
        <f>[3]Gemüse!EC59</f>
        <v>3939.5972000000002</v>
      </c>
      <c r="DB75" s="573">
        <f>[3]Gemüse!EX59</f>
        <v>19766.993300000002</v>
      </c>
      <c r="DC75" s="573"/>
      <c r="DD75" s="575">
        <f>[3]Gemüse!DY59</f>
        <v>213.22920000000002</v>
      </c>
      <c r="DE75" s="575">
        <f>[3]Gemüse!ET59</f>
        <v>1032.6288</v>
      </c>
      <c r="DF75" s="573">
        <f>[3]Gemüse!DL59</f>
        <v>246.0385</v>
      </c>
      <c r="DG75" s="573">
        <f>[3]Gemüse!EG59</f>
        <v>1053.1263000000001</v>
      </c>
      <c r="DH75" s="575">
        <f>[3]Gemüse!DN59</f>
        <v>117.053</v>
      </c>
      <c r="DI75" s="575">
        <f>[3]Gemüse!EI59</f>
        <v>940.86590000000001</v>
      </c>
      <c r="DJ75" s="573">
        <f>[3]Gemüse!EY59</f>
        <v>228.33670000000001</v>
      </c>
      <c r="DK75" s="573">
        <f>[3]Gemüse!EZ59</f>
        <v>765.10940000000005</v>
      </c>
      <c r="DL75" s="575">
        <f>[3]Gemüse!FA59</f>
        <v>152.30950000000001</v>
      </c>
      <c r="DM75" s="575">
        <f>[3]Gemüse!FB59</f>
        <v>893.19219999999996</v>
      </c>
      <c r="DN75" s="573"/>
      <c r="DO75" s="573">
        <f>[3]Gemüse!DR59</f>
        <v>46.831300000000006</v>
      </c>
      <c r="DP75" s="573">
        <f>[3]Gemüse!EM59</f>
        <v>440.66399999999999</v>
      </c>
      <c r="DQ75" s="575">
        <f>[3]Gemüse!DK59</f>
        <v>59.180300000000003</v>
      </c>
      <c r="DR75" s="575">
        <f>[3]Gemüse!EF59</f>
        <v>505.8809</v>
      </c>
      <c r="DS75" s="573">
        <f>[3]Gemüse!DV59</f>
        <v>121.3108</v>
      </c>
      <c r="DT75" s="573">
        <f>[3]Gemüse!EQ59</f>
        <v>477.13909999999998</v>
      </c>
      <c r="DU75" s="575">
        <f>[3]Gemüse!DX59</f>
        <v>36.615400000000001</v>
      </c>
      <c r="DV75" s="575">
        <f>[3]Gemüse!ES59</f>
        <v>145.1447</v>
      </c>
      <c r="DW75" s="573"/>
      <c r="DX75" s="573">
        <f>[3]Gemüse!DJ59</f>
        <v>90.006699999999995</v>
      </c>
      <c r="DY75" s="573">
        <f>[3]Gemüse!EE59</f>
        <v>578.60940000000005</v>
      </c>
      <c r="DZ75" s="575">
        <f>[3]Gemüse!DP59</f>
        <v>132.02470000000002</v>
      </c>
      <c r="EA75" s="575">
        <f>[3]Gemüse!EK59</f>
        <v>560.04100000000005</v>
      </c>
      <c r="EB75" s="573">
        <f>[3]Gemüse!$DU59</f>
        <v>14.432</v>
      </c>
      <c r="EC75" s="573">
        <f>[3]Gemüse!EP59</f>
        <v>186.71600000000001</v>
      </c>
      <c r="ED75" s="575">
        <f>[3]Gemüse!DW59</f>
        <v>20.846799999999998</v>
      </c>
      <c r="EE75" s="575">
        <f>[3]Gemüse!ER59</f>
        <v>144.83199999999999</v>
      </c>
      <c r="EF75" s="573"/>
      <c r="EG75" s="573">
        <f>[3]Gemüse!$DM59</f>
        <v>614.11490000000003</v>
      </c>
      <c r="EH75" s="573">
        <f>[3]Gemüse!EH59</f>
        <v>2350.8968</v>
      </c>
      <c r="EI75" s="575">
        <f>[3]Gemüse!EB59</f>
        <v>27.01</v>
      </c>
      <c r="EJ75" s="575">
        <f>[3]Gemüse!EW59</f>
        <v>137.958</v>
      </c>
      <c r="EK75" s="573">
        <f>[3]Gemüse!EA59</f>
        <v>161.7825</v>
      </c>
      <c r="EL75" s="573">
        <f>[3]Gemüse!EV59</f>
        <v>147.46820000000002</v>
      </c>
      <c r="EM75" s="573"/>
      <c r="EN75" s="575">
        <f>[3]Gemüse!DS59</f>
        <v>114.69489999999999</v>
      </c>
      <c r="EO75" s="575">
        <f>[3]Gemüse!EN59</f>
        <v>442.25130000000001</v>
      </c>
      <c r="EP75" s="573">
        <f>[3]Gemüse!DT59</f>
        <v>71.360900000000001</v>
      </c>
      <c r="EQ75" s="573">
        <f>[3]Gemüse!EO59</f>
        <v>444.27699999999999</v>
      </c>
      <c r="ER75" s="575">
        <f>[3]Gemüse!$DZ59</f>
        <v>8.3788999999999998</v>
      </c>
      <c r="ES75" s="575">
        <f>[3]Gemüse!EU59</f>
        <v>57.195399999999999</v>
      </c>
      <c r="ET75" s="573">
        <f>[3]Gemüse!$DO59</f>
        <v>173.2312</v>
      </c>
      <c r="EU75" s="573">
        <f>[3]Gemüse!EJ59</f>
        <v>1715.5391000000002</v>
      </c>
      <c r="EV75" s="573"/>
      <c r="EW75" s="575">
        <f>[3]Gemüse!$DQ59</f>
        <v>25.207999999999998</v>
      </c>
      <c r="EX75" s="575">
        <f>[3]Gemüse!EL59</f>
        <v>245.90690000000001</v>
      </c>
    </row>
    <row r="76" spans="1:154" x14ac:dyDescent="0.2">
      <c r="B76" s="218">
        <f>[3]Gemüse!A60</f>
        <v>43709</v>
      </c>
      <c r="C76" s="569">
        <f>[3]Gemüse!$B60</f>
        <v>8.5629469999999994</v>
      </c>
      <c r="D76" s="569">
        <f>[3]Gemüse!$BD60</f>
        <v>4.8799489999999999</v>
      </c>
      <c r="E76" s="448">
        <f>[3]Gemüse!$C60</f>
        <v>0</v>
      </c>
      <c r="F76" s="448">
        <f>[3]Gemüse!$BE60</f>
        <v>5.3071570000000001</v>
      </c>
      <c r="G76" s="569">
        <f>[3]Gemüse!$D60</f>
        <v>3.3815379999999999</v>
      </c>
      <c r="H76" s="569">
        <f>[3]Gemüse!$BF60</f>
        <v>1.745976</v>
      </c>
      <c r="I76" s="448">
        <f>[3]Gemüse!$E60</f>
        <v>8.5187819999999999</v>
      </c>
      <c r="J76" s="448">
        <f>[3]Gemüse!$BG60</f>
        <v>3.6926350000000001</v>
      </c>
      <c r="K76" s="569">
        <f>[3]Gemüse!$F60</f>
        <v>17.532166</v>
      </c>
      <c r="L76" s="569">
        <f>[3]Gemüse!$BH60</f>
        <v>11.019015</v>
      </c>
      <c r="M76" s="448">
        <f>[3]Gemüse!$G60</f>
        <v>0</v>
      </c>
      <c r="N76" s="448">
        <f>[3]Gemüse!$BI60</f>
        <v>0</v>
      </c>
      <c r="O76" s="569">
        <f>[3]Gemüse!$H60</f>
        <v>0</v>
      </c>
      <c r="P76" s="569">
        <f>[3]Gemüse!$BJ60</f>
        <v>0</v>
      </c>
      <c r="Q76" s="448">
        <f>[3]Gemüse!$J60</f>
        <v>8.6913800000000005</v>
      </c>
      <c r="R76" s="448">
        <f>[3]Gemüse!$BL60</f>
        <v>4.010491</v>
      </c>
      <c r="S76" s="448"/>
      <c r="T76" s="569">
        <f>[3]Gemüse!$K60</f>
        <v>10.895611000000001</v>
      </c>
      <c r="U76" s="569">
        <f>[3]Gemüse!$BM60</f>
        <v>4.541309</v>
      </c>
      <c r="V76" s="448">
        <f>[3]Gemüse!$L60</f>
        <v>8.1988269999999996</v>
      </c>
      <c r="W76" s="448">
        <f>[3]Gemüse!$BN60</f>
        <v>6.5542449999999999</v>
      </c>
      <c r="X76" s="569">
        <f>[3]Gemüse!$M60</f>
        <v>3.2165910000000002</v>
      </c>
      <c r="Y76" s="569">
        <f>[3]Gemüse!$BO60</f>
        <v>2.1438489999999999</v>
      </c>
      <c r="Z76" s="448">
        <f>[3]Gemüse!$N60</f>
        <v>3.57511</v>
      </c>
      <c r="AA76" s="448">
        <f>[3]Gemüse!$BP60</f>
        <v>1.93163</v>
      </c>
      <c r="AB76" s="569">
        <f>[3]Gemüse!$R60</f>
        <v>3.1997450000000001</v>
      </c>
      <c r="AC76" s="569">
        <f>[3]Gemüse!$BT60</f>
        <v>1.8925350000000001</v>
      </c>
      <c r="AD76" s="448">
        <f>[3]Gemüse!$U60</f>
        <v>46.982644000000001</v>
      </c>
      <c r="AE76" s="448">
        <f>[3]Gemüse!$BW60</f>
        <v>32.034275999999998</v>
      </c>
      <c r="AF76" s="569">
        <f>[3]Gemüse!$V60</f>
        <v>29.642693999999999</v>
      </c>
      <c r="AG76" s="569">
        <f>[3]Gemüse!$BX60</f>
        <v>19.642108</v>
      </c>
      <c r="AH76" s="448">
        <f>[3]Gemüse!$AX60</f>
        <v>30.457747999999999</v>
      </c>
      <c r="AI76" s="448">
        <f>[3]Gemüse!$CZ60</f>
        <v>10.992531</v>
      </c>
      <c r="AJ76" s="569">
        <f>[3]Gemüse!$W60</f>
        <v>6.4260400000000004</v>
      </c>
      <c r="AK76" s="569">
        <f>[3]Gemüse!$BY60</f>
        <v>4.9792360000000002</v>
      </c>
      <c r="AL76" s="448"/>
      <c r="AM76" s="448">
        <f>[3]Gemüse!$X60</f>
        <v>8.8442019999999992</v>
      </c>
      <c r="AN76" s="448">
        <f>[3]Gemüse!$BZ60</f>
        <v>4.7762710000000004</v>
      </c>
      <c r="AO76" s="569">
        <f>[3]Gemüse!$Y60</f>
        <v>9.7274159999999998</v>
      </c>
      <c r="AP76" s="569">
        <f>[3]Gemüse!$CA60</f>
        <v>5.9900710000000004</v>
      </c>
      <c r="AQ76" s="448">
        <f>[3]Gemüse!$Z60</f>
        <v>8.3631600000000006</v>
      </c>
      <c r="AR76" s="448">
        <f>[3]Gemüse!$CB60</f>
        <v>4.5032360000000002</v>
      </c>
      <c r="AS76" s="569">
        <f>[3]Gemüse!$AF60</f>
        <v>3.6108669999999998</v>
      </c>
      <c r="AT76" s="569">
        <f>[3]Gemüse!$CH60</f>
        <v>1.8944209999999999</v>
      </c>
      <c r="AU76" s="448">
        <f>[3]Gemüse!$AB60</f>
        <v>5.5611030000000001</v>
      </c>
      <c r="AV76" s="448">
        <f>[3]Gemüse!$CD60</f>
        <v>3.304074</v>
      </c>
      <c r="AW76" s="569">
        <f>[3]Gemüse!$AC60</f>
        <v>5.5455449999999997</v>
      </c>
      <c r="AX76" s="569">
        <f>[3]Gemüse!$CE60</f>
        <v>2.5978219999999999</v>
      </c>
      <c r="AY76" s="448">
        <f>[3]Gemüse!$AD60</f>
        <v>7.358155</v>
      </c>
      <c r="AZ76" s="448">
        <f>[3]Gemüse!$CF60</f>
        <v>3.9224510000000001</v>
      </c>
      <c r="BA76" s="448"/>
      <c r="BB76" s="569">
        <f>[3]Gemüse!$AE60</f>
        <v>4.4393580000000004</v>
      </c>
      <c r="BC76" s="569">
        <f>[3]Gemüse!$CG60</f>
        <v>2.0354960000000002</v>
      </c>
      <c r="BD76" s="448">
        <f>[3]Gemüse!$AG60</f>
        <v>7.9610799999999999</v>
      </c>
      <c r="BE76" s="448">
        <f>[3]Gemüse!$CI60</f>
        <v>4.4614529999999997</v>
      </c>
      <c r="BF76" s="569">
        <f>[3]Gemüse!$AH60</f>
        <v>3.4432170000000002</v>
      </c>
      <c r="BG76" s="569">
        <f>[3]Gemüse!$CJ60</f>
        <v>1.6015440000000001</v>
      </c>
      <c r="BH76" s="448">
        <f>[3]Gemüse!$AI60</f>
        <v>0</v>
      </c>
      <c r="BI76" s="448">
        <f>[3]Gemüse!$CK60</f>
        <v>0</v>
      </c>
      <c r="BJ76" s="448"/>
      <c r="BK76" s="569">
        <f>[3]Gemüse!$AK60</f>
        <v>3.8837109999999999</v>
      </c>
      <c r="BL76" s="569">
        <f>[3]Gemüse!$CM60</f>
        <v>1.8360270000000001</v>
      </c>
      <c r="BM76" s="448">
        <f>[3]Gemüse!$AL60</f>
        <v>0</v>
      </c>
      <c r="BN76" s="448">
        <f>[3]Gemüse!$CN60</f>
        <v>0</v>
      </c>
      <c r="BO76" s="569">
        <f>[3]Gemüse!$AM60</f>
        <v>8.3995259999999998</v>
      </c>
      <c r="BP76" s="569">
        <f>[3]Gemüse!$CO60</f>
        <v>4.891724</v>
      </c>
      <c r="BQ76" s="448">
        <f>[3]Gemüse!$AH60</f>
        <v>3.4432170000000002</v>
      </c>
      <c r="BR76" s="448">
        <f>[3]Gemüse!$CJ60</f>
        <v>1.6015440000000001</v>
      </c>
      <c r="BS76" s="569">
        <f>[3]Gemüse!$AN60</f>
        <v>5.8212640000000002</v>
      </c>
      <c r="BT76" s="569">
        <f>[3]Gemüse!$CP60</f>
        <v>2.0945390000000002</v>
      </c>
      <c r="BU76" s="448"/>
      <c r="BV76" s="448">
        <f>[3]Gemüse!$AO60</f>
        <v>8.8416530000000009</v>
      </c>
      <c r="BW76" s="448">
        <f>[3]Gemüse!$CQ60</f>
        <v>4.9199580000000003</v>
      </c>
      <c r="BX76" s="569">
        <f>[3]Gemüse!$AW60</f>
        <v>9.3279530000000008</v>
      </c>
      <c r="BY76" s="569">
        <f>[3]Gemüse!$CY60</f>
        <v>7.5072570000000001</v>
      </c>
      <c r="BZ76" s="448">
        <f>[3]Gemüse!$AP60</f>
        <v>0</v>
      </c>
      <c r="CA76" s="448">
        <f>[3]Gemüse!$CR60</f>
        <v>0</v>
      </c>
      <c r="CB76" s="569">
        <f>[3]Gemüse!$AQ60</f>
        <v>8.8460339999999995</v>
      </c>
      <c r="CC76" s="569">
        <f>[3]Gemüse!$CS60</f>
        <v>5.7478759999999998</v>
      </c>
      <c r="CD76" s="448">
        <f>[3]Gemüse!$AS60</f>
        <v>0</v>
      </c>
      <c r="CE76" s="448">
        <f>[3]Gemüse!$CU60</f>
        <v>0</v>
      </c>
      <c r="CF76" s="569">
        <f>[3]Gemüse!$AT60</f>
        <v>0</v>
      </c>
      <c r="CG76" s="569">
        <f>[3]Gemüse!$CV60</f>
        <v>0</v>
      </c>
      <c r="CH76" s="448">
        <f>[3]Gemüse!$AU60</f>
        <v>0</v>
      </c>
      <c r="CI76" s="448">
        <f>[3]Gemüse!$CW60</f>
        <v>0</v>
      </c>
      <c r="CJ76" s="448"/>
      <c r="CK76" s="569">
        <f>[3]Gemüse!$AV60</f>
        <v>12.360962000000001</v>
      </c>
      <c r="CL76" s="569">
        <f>[3]Gemüse!$CX60</f>
        <v>8.016133</v>
      </c>
      <c r="CM76" s="448"/>
      <c r="CN76" s="448">
        <f>[3]Gemüse!$AY60</f>
        <v>15.989258</v>
      </c>
      <c r="CO76" s="448">
        <f>[3]Gemüse!$DA60</f>
        <v>10.433745999999999</v>
      </c>
      <c r="CP76" s="448"/>
      <c r="CQ76" s="569">
        <f>[3]Gemüse!$AZ60</f>
        <v>15.282356999999999</v>
      </c>
      <c r="CR76" s="569">
        <f>[3]Gemüse!$DB60</f>
        <v>10.530193000000001</v>
      </c>
      <c r="CS76" s="448">
        <f>[3]Gemüse!$BB60</f>
        <v>15.821865000000001</v>
      </c>
      <c r="CT76" s="448">
        <f>[3]Gemüse!$DD60</f>
        <v>9.3524860000000007</v>
      </c>
      <c r="CU76" s="569">
        <f>[3]Gemüse!$BC60</f>
        <v>7.3551650000000004</v>
      </c>
      <c r="CV76" s="569">
        <f>[3]Gemüse!$DE60</f>
        <v>5.3969319999999996</v>
      </c>
      <c r="CW76" s="448">
        <f>[3]Gemüse!$AJ60</f>
        <v>4.9092729999999998</v>
      </c>
      <c r="CX76" s="448">
        <f>[3]Gemüse!$CL60</f>
        <v>3.8357640000000002</v>
      </c>
      <c r="CY76" s="452"/>
      <c r="CZ76" s="450" t="str">
        <f>[3]Gemüse!$DI60</f>
        <v>5 W 36-40/19</v>
      </c>
      <c r="DA76" s="573">
        <f>[3]Gemüse!EC60</f>
        <v>4339.5041000000001</v>
      </c>
      <c r="DB76" s="573">
        <f>[3]Gemüse!EX60</f>
        <v>23973.953600000001</v>
      </c>
      <c r="DC76" s="573"/>
      <c r="DD76" s="575">
        <f>[3]Gemüse!DY60</f>
        <v>217.01439999999999</v>
      </c>
      <c r="DE76" s="575">
        <f>[3]Gemüse!ET60</f>
        <v>1299.3561999999999</v>
      </c>
      <c r="DF76" s="573">
        <f>[3]Gemüse!DL60</f>
        <v>286.48250000000002</v>
      </c>
      <c r="DG76" s="573">
        <f>[3]Gemüse!EG60</f>
        <v>1343.8648999999998</v>
      </c>
      <c r="DH76" s="575">
        <f>[3]Gemüse!DN60</f>
        <v>145.30339999999998</v>
      </c>
      <c r="DI76" s="575">
        <f>[3]Gemüse!EI60</f>
        <v>1523.8652999999999</v>
      </c>
      <c r="DJ76" s="573">
        <f>[3]Gemüse!EY60</f>
        <v>208.25879999999998</v>
      </c>
      <c r="DK76" s="573">
        <f>[3]Gemüse!EZ60</f>
        <v>990.74699999999996</v>
      </c>
      <c r="DL76" s="575">
        <f>[3]Gemüse!FA60</f>
        <v>145.79429999999999</v>
      </c>
      <c r="DM76" s="575">
        <f>[3]Gemüse!FB60</f>
        <v>968.50709999999992</v>
      </c>
      <c r="DN76" s="573"/>
      <c r="DO76" s="573">
        <f>[3]Gemüse!DR60</f>
        <v>40.318800000000003</v>
      </c>
      <c r="DP76" s="573">
        <f>[3]Gemüse!EM60</f>
        <v>395.2038</v>
      </c>
      <c r="DQ76" s="575">
        <f>[3]Gemüse!DK60</f>
        <v>82.809600000000003</v>
      </c>
      <c r="DR76" s="575">
        <f>[3]Gemüse!EF60</f>
        <v>692.51099999999997</v>
      </c>
      <c r="DS76" s="573">
        <f>[3]Gemüse!DV60</f>
        <v>170.64750000000001</v>
      </c>
      <c r="DT76" s="573">
        <f>[3]Gemüse!EQ60</f>
        <v>734.81569999999999</v>
      </c>
      <c r="DU76" s="575">
        <f>[3]Gemüse!DX60</f>
        <v>15.245200000000001</v>
      </c>
      <c r="DV76" s="575">
        <f>[3]Gemüse!ES60</f>
        <v>112.5363</v>
      </c>
      <c r="DW76" s="573"/>
      <c r="DX76" s="573">
        <f>[3]Gemüse!DJ60</f>
        <v>89.734800000000007</v>
      </c>
      <c r="DY76" s="573">
        <f>[3]Gemüse!EE60</f>
        <v>536.37800000000004</v>
      </c>
      <c r="DZ76" s="575">
        <f>[3]Gemüse!DP60</f>
        <v>111.7671</v>
      </c>
      <c r="EA76" s="575">
        <f>[3]Gemüse!EK60</f>
        <v>589.47990000000004</v>
      </c>
      <c r="EB76" s="573">
        <f>[3]Gemüse!$DU60</f>
        <v>13.708</v>
      </c>
      <c r="EC76" s="573">
        <f>[3]Gemüse!EP60</f>
        <v>303.505</v>
      </c>
      <c r="ED76" s="575">
        <f>[3]Gemüse!DW60</f>
        <v>27.504099999999998</v>
      </c>
      <c r="EE76" s="575">
        <f>[3]Gemüse!ER60</f>
        <v>236.26050000000001</v>
      </c>
      <c r="EF76" s="573"/>
      <c r="EG76" s="573">
        <f>[3]Gemüse!$DM60</f>
        <v>615.77230000000009</v>
      </c>
      <c r="EH76" s="573">
        <f>[3]Gemüse!EH60</f>
        <v>3089.6714999999999</v>
      </c>
      <c r="EI76" s="575">
        <f>[3]Gemüse!EB60</f>
        <v>23.864000000000001</v>
      </c>
      <c r="EJ76" s="575">
        <f>[3]Gemüse!EW60</f>
        <v>129.679</v>
      </c>
      <c r="EK76" s="573">
        <f>[3]Gemüse!EA60</f>
        <v>152.07320000000001</v>
      </c>
      <c r="EL76" s="573">
        <f>[3]Gemüse!EV60</f>
        <v>165.54760000000002</v>
      </c>
      <c r="EM76" s="573"/>
      <c r="EN76" s="575">
        <f>[3]Gemüse!DS60</f>
        <v>91.7196</v>
      </c>
      <c r="EO76" s="575">
        <f>[3]Gemüse!EN60</f>
        <v>401.38370000000003</v>
      </c>
      <c r="EP76" s="573">
        <f>[3]Gemüse!DT60</f>
        <v>55.132100000000001</v>
      </c>
      <c r="EQ76" s="573">
        <f>[3]Gemüse!EO60</f>
        <v>510.22590000000002</v>
      </c>
      <c r="ER76" s="575">
        <f>[3]Gemüse!$DZ60</f>
        <v>14.894399999999999</v>
      </c>
      <c r="ES76" s="575">
        <f>[3]Gemüse!EU60</f>
        <v>77.841999999999999</v>
      </c>
      <c r="ET76" s="573">
        <f>[3]Gemüse!$DO60</f>
        <v>193.29839999999999</v>
      </c>
      <c r="EU76" s="573">
        <f>[3]Gemüse!EJ60</f>
        <v>2168.3396000000002</v>
      </c>
      <c r="EV76" s="573"/>
      <c r="EW76" s="575">
        <f>[3]Gemüse!$DQ60</f>
        <v>30.4968</v>
      </c>
      <c r="EX76" s="575">
        <f>[3]Gemüse!EL60</f>
        <v>315.6071</v>
      </c>
    </row>
    <row r="77" spans="1:154" x14ac:dyDescent="0.2">
      <c r="B77" s="218">
        <f>[3]Gemüse!A61</f>
        <v>43678</v>
      </c>
      <c r="C77" s="569">
        <f>[3]Gemüse!$B61</f>
        <v>8.2865889999999993</v>
      </c>
      <c r="D77" s="569">
        <f>[3]Gemüse!$BD61</f>
        <v>4.7872680000000001</v>
      </c>
      <c r="E77" s="448">
        <f>[3]Gemüse!$C61</f>
        <v>9.0746020000000005</v>
      </c>
      <c r="F77" s="448">
        <f>[3]Gemüse!$BE61</f>
        <v>5.8668509999999996</v>
      </c>
      <c r="G77" s="569">
        <f>[3]Gemüse!$D61</f>
        <v>3.1031249999999999</v>
      </c>
      <c r="H77" s="569">
        <f>[3]Gemüse!$BF61</f>
        <v>1.8407709999999999</v>
      </c>
      <c r="I77" s="448">
        <f>[3]Gemüse!$E61</f>
        <v>7.9703280000000003</v>
      </c>
      <c r="J77" s="448">
        <f>[3]Gemüse!$BG61</f>
        <v>3.6321639999999999</v>
      </c>
      <c r="K77" s="569">
        <f>[3]Gemüse!$F61</f>
        <v>18.375367000000001</v>
      </c>
      <c r="L77" s="569">
        <f>[3]Gemüse!$BH61</f>
        <v>10.840961999999999</v>
      </c>
      <c r="M77" s="448">
        <f>[3]Gemüse!$G61</f>
        <v>0</v>
      </c>
      <c r="N77" s="448">
        <f>[3]Gemüse!$BI61</f>
        <v>0</v>
      </c>
      <c r="O77" s="569">
        <f>[3]Gemüse!$H61</f>
        <v>0</v>
      </c>
      <c r="P77" s="569">
        <f>[3]Gemüse!$BJ61</f>
        <v>0</v>
      </c>
      <c r="Q77" s="448">
        <f>[3]Gemüse!$J61</f>
        <v>6.4415909999999998</v>
      </c>
      <c r="R77" s="448">
        <f>[3]Gemüse!$BL61</f>
        <v>3.0137740000000002</v>
      </c>
      <c r="S77" s="448"/>
      <c r="T77" s="569">
        <f>[3]Gemüse!$K61</f>
        <v>0</v>
      </c>
      <c r="U77" s="569">
        <f>[3]Gemüse!$BM61</f>
        <v>4.5764849999999999</v>
      </c>
      <c r="V77" s="448">
        <f>[3]Gemüse!$L61</f>
        <v>7.9837129999999998</v>
      </c>
      <c r="W77" s="448">
        <f>[3]Gemüse!$BN61</f>
        <v>6.8966130000000003</v>
      </c>
      <c r="X77" s="569">
        <f>[3]Gemüse!$M61</f>
        <v>2.9930219999999998</v>
      </c>
      <c r="Y77" s="569">
        <f>[3]Gemüse!$BO61</f>
        <v>2.060324</v>
      </c>
      <c r="Z77" s="448">
        <f>[3]Gemüse!$N61</f>
        <v>3.3925990000000001</v>
      </c>
      <c r="AA77" s="448">
        <f>[3]Gemüse!$BP61</f>
        <v>2.4611239999999999</v>
      </c>
      <c r="AB77" s="569">
        <f>[3]Gemüse!$R61</f>
        <v>2.9356800000000001</v>
      </c>
      <c r="AC77" s="569">
        <f>[3]Gemüse!$BT61</f>
        <v>1.918131</v>
      </c>
      <c r="AD77" s="448">
        <f>[3]Gemüse!$U61</f>
        <v>48.538918000000002</v>
      </c>
      <c r="AE77" s="448">
        <f>[3]Gemüse!$BW61</f>
        <v>35.895968000000003</v>
      </c>
      <c r="AF77" s="569">
        <f>[3]Gemüse!$V61</f>
        <v>31.616191000000001</v>
      </c>
      <c r="AG77" s="569">
        <f>[3]Gemüse!$BX61</f>
        <v>21.790483999999999</v>
      </c>
      <c r="AH77" s="448">
        <f>[3]Gemüse!$AX61</f>
        <v>30.828851</v>
      </c>
      <c r="AI77" s="448">
        <f>[3]Gemüse!$CZ61</f>
        <v>13.241733999999999</v>
      </c>
      <c r="AJ77" s="569">
        <f>[3]Gemüse!$W61</f>
        <v>6.4122510000000004</v>
      </c>
      <c r="AK77" s="569">
        <f>[3]Gemüse!$BY61</f>
        <v>5.2067569999999996</v>
      </c>
      <c r="AL77" s="448"/>
      <c r="AM77" s="448">
        <f>[3]Gemüse!$X61</f>
        <v>9.0628879999999992</v>
      </c>
      <c r="AN77" s="448">
        <f>[3]Gemüse!$BZ61</f>
        <v>5.4560839999999997</v>
      </c>
      <c r="AO77" s="569">
        <f>[3]Gemüse!$Y61</f>
        <v>9.6441110000000005</v>
      </c>
      <c r="AP77" s="569">
        <f>[3]Gemüse!$CA61</f>
        <v>6.7424720000000002</v>
      </c>
      <c r="AQ77" s="448">
        <f>[3]Gemüse!$Z61</f>
        <v>7.945227</v>
      </c>
      <c r="AR77" s="448">
        <f>[3]Gemüse!$CB61</f>
        <v>4.5738079999999997</v>
      </c>
      <c r="AS77" s="569">
        <f>[3]Gemüse!$AF61</f>
        <v>3.720593</v>
      </c>
      <c r="AT77" s="569">
        <f>[3]Gemüse!$CH61</f>
        <v>1.8945190000000001</v>
      </c>
      <c r="AU77" s="448">
        <f>[3]Gemüse!$AB61</f>
        <v>5.7816390000000002</v>
      </c>
      <c r="AV77" s="448">
        <f>[3]Gemüse!$CD61</f>
        <v>3.8236829999999999</v>
      </c>
      <c r="AW77" s="569">
        <f>[3]Gemüse!$AC61</f>
        <v>5.7716859999999999</v>
      </c>
      <c r="AX77" s="569">
        <f>[3]Gemüse!$CE61</f>
        <v>3.4006460000000001</v>
      </c>
      <c r="AY77" s="448">
        <f>[3]Gemüse!$AD61</f>
        <v>7.8719260000000002</v>
      </c>
      <c r="AZ77" s="448">
        <f>[3]Gemüse!$CF61</f>
        <v>4.5629949999999999</v>
      </c>
      <c r="BA77" s="448"/>
      <c r="BB77" s="569">
        <f>[3]Gemüse!$AE61</f>
        <v>3.7532199999999998</v>
      </c>
      <c r="BC77" s="569">
        <f>[3]Gemüse!$CG61</f>
        <v>2.4404669999999999</v>
      </c>
      <c r="BD77" s="448">
        <f>[3]Gemüse!$AG61</f>
        <v>8.4904580000000003</v>
      </c>
      <c r="BE77" s="448">
        <f>[3]Gemüse!$CI61</f>
        <v>5.0279489999999996</v>
      </c>
      <c r="BF77" s="569">
        <f>[3]Gemüse!$AH61</f>
        <v>3.4400750000000002</v>
      </c>
      <c r="BG77" s="569">
        <f>[3]Gemüse!$CJ61</f>
        <v>1.7826379999999999</v>
      </c>
      <c r="BH77" s="448">
        <f>[3]Gemüse!$AI61</f>
        <v>0</v>
      </c>
      <c r="BI77" s="448">
        <f>[3]Gemüse!$CK61</f>
        <v>0</v>
      </c>
      <c r="BJ77" s="448"/>
      <c r="BK77" s="569">
        <f>[3]Gemüse!$AK61</f>
        <v>3.8766790000000002</v>
      </c>
      <c r="BL77" s="569">
        <f>[3]Gemüse!$CM61</f>
        <v>2.2590629999999998</v>
      </c>
      <c r="BM77" s="448">
        <f>[3]Gemüse!$AL61</f>
        <v>0</v>
      </c>
      <c r="BN77" s="448">
        <f>[3]Gemüse!$CN61</f>
        <v>0</v>
      </c>
      <c r="BO77" s="569">
        <f>[3]Gemüse!$AM61</f>
        <v>9.0624160000000007</v>
      </c>
      <c r="BP77" s="569">
        <f>[3]Gemüse!$CO61</f>
        <v>5.7574449999999997</v>
      </c>
      <c r="BQ77" s="448">
        <f>[3]Gemüse!$AH61</f>
        <v>3.4400750000000002</v>
      </c>
      <c r="BR77" s="448">
        <f>[3]Gemüse!$CJ61</f>
        <v>1.7826379999999999</v>
      </c>
      <c r="BS77" s="569">
        <f>[3]Gemüse!$AN61</f>
        <v>6.2850590000000004</v>
      </c>
      <c r="BT77" s="569">
        <f>[3]Gemüse!$CP61</f>
        <v>2.2490899999999998</v>
      </c>
      <c r="BU77" s="448"/>
      <c r="BV77" s="448">
        <f>[3]Gemüse!$AO61</f>
        <v>9.3692659999999997</v>
      </c>
      <c r="BW77" s="448">
        <f>[3]Gemüse!$CQ61</f>
        <v>5.744821</v>
      </c>
      <c r="BX77" s="569">
        <f>[3]Gemüse!$AW61</f>
        <v>9.3362719999999992</v>
      </c>
      <c r="BY77" s="569">
        <f>[3]Gemüse!$CY61</f>
        <v>7.7143040000000003</v>
      </c>
      <c r="BZ77" s="448">
        <f>[3]Gemüse!$AP61</f>
        <v>0</v>
      </c>
      <c r="CA77" s="448">
        <f>[3]Gemüse!$CR61</f>
        <v>0</v>
      </c>
      <c r="CB77" s="569">
        <f>[3]Gemüse!$AQ61</f>
        <v>8.5521019999999996</v>
      </c>
      <c r="CC77" s="569">
        <f>[3]Gemüse!$CS61</f>
        <v>5.7799459999999998</v>
      </c>
      <c r="CD77" s="448">
        <f>[3]Gemüse!$AS61</f>
        <v>0</v>
      </c>
      <c r="CE77" s="448">
        <f>[3]Gemüse!$CU61</f>
        <v>0</v>
      </c>
      <c r="CF77" s="569">
        <f>[3]Gemüse!$AT61</f>
        <v>0</v>
      </c>
      <c r="CG77" s="569">
        <f>[3]Gemüse!$CV61</f>
        <v>0</v>
      </c>
      <c r="CH77" s="448">
        <f>[3]Gemüse!$AU61</f>
        <v>0</v>
      </c>
      <c r="CI77" s="448">
        <f>[3]Gemüse!$CW61</f>
        <v>0</v>
      </c>
      <c r="CJ77" s="448"/>
      <c r="CK77" s="569">
        <f>[3]Gemüse!$AV61</f>
        <v>12.374318000000001</v>
      </c>
      <c r="CL77" s="569">
        <f>[3]Gemüse!$CX61</f>
        <v>7.9616629999999997</v>
      </c>
      <c r="CM77" s="448"/>
      <c r="CN77" s="448">
        <f>[3]Gemüse!$AY61</f>
        <v>16.187797</v>
      </c>
      <c r="CO77" s="448">
        <f>[3]Gemüse!$DA61</f>
        <v>12.208835000000001</v>
      </c>
      <c r="CP77" s="448"/>
      <c r="CQ77" s="569">
        <f>[3]Gemüse!$AZ61</f>
        <v>15.282333</v>
      </c>
      <c r="CR77" s="569">
        <f>[3]Gemüse!$DB61</f>
        <v>10.508558000000001</v>
      </c>
      <c r="CS77" s="448">
        <f>[3]Gemüse!$BB61</f>
        <v>15.822578</v>
      </c>
      <c r="CT77" s="448">
        <f>[3]Gemüse!$DD61</f>
        <v>8.9602280000000007</v>
      </c>
      <c r="CU77" s="569">
        <f>[3]Gemüse!$BC61</f>
        <v>8.179017</v>
      </c>
      <c r="CV77" s="569">
        <f>[3]Gemüse!$DE61</f>
        <v>5.7211270000000001</v>
      </c>
      <c r="CW77" s="448">
        <f>[3]Gemüse!$AJ61</f>
        <v>4.908582</v>
      </c>
      <c r="CX77" s="448">
        <f>[3]Gemüse!$CL61</f>
        <v>4.0146920000000001</v>
      </c>
      <c r="CY77" s="452"/>
      <c r="CZ77" s="450" t="str">
        <f>[3]Gemüse!$DI61</f>
        <v>4 W 32-35/19</v>
      </c>
      <c r="DA77" s="573">
        <f>[3]Gemüse!EC61</f>
        <v>3609.2006000000001</v>
      </c>
      <c r="DB77" s="573">
        <f>[3]Gemüse!EX61</f>
        <v>19445.797399999999</v>
      </c>
      <c r="DC77" s="573"/>
      <c r="DD77" s="575">
        <f>[3]Gemüse!DY61</f>
        <v>213.12570000000002</v>
      </c>
      <c r="DE77" s="575">
        <f>[3]Gemüse!ET61</f>
        <v>1249.1651999999999</v>
      </c>
      <c r="DF77" s="573">
        <f>[3]Gemüse!DL61</f>
        <v>331.32420000000002</v>
      </c>
      <c r="DG77" s="573">
        <f>[3]Gemüse!EG61</f>
        <v>1288.6253999999999</v>
      </c>
      <c r="DH77" s="575">
        <f>[3]Gemüse!DN61</f>
        <v>162.6</v>
      </c>
      <c r="DI77" s="575">
        <f>[3]Gemüse!EI61</f>
        <v>1637.8042</v>
      </c>
      <c r="DJ77" s="573">
        <f>[3]Gemüse!EY61</f>
        <v>220.73249999999999</v>
      </c>
      <c r="DK77" s="573">
        <f>[3]Gemüse!EZ61</f>
        <v>968.69799999999998</v>
      </c>
      <c r="DL77" s="575">
        <f>[3]Gemüse!FA61</f>
        <v>134.56100000000001</v>
      </c>
      <c r="DM77" s="575">
        <f>[3]Gemüse!FB61</f>
        <v>917.90530000000001</v>
      </c>
      <c r="DN77" s="573"/>
      <c r="DO77" s="573">
        <f>[3]Gemüse!DR61</f>
        <v>8.1859000000000002</v>
      </c>
      <c r="DP77" s="573">
        <f>[3]Gemüse!EM61</f>
        <v>259.32240000000002</v>
      </c>
      <c r="DQ77" s="575">
        <f>[3]Gemüse!DK61</f>
        <v>75.92710000000001</v>
      </c>
      <c r="DR77" s="575">
        <f>[3]Gemüse!EF61</f>
        <v>605.67680000000007</v>
      </c>
      <c r="DS77" s="573">
        <f>[3]Gemüse!DV61</f>
        <v>147.749</v>
      </c>
      <c r="DT77" s="573">
        <f>[3]Gemüse!EQ61</f>
        <v>662.27780000000007</v>
      </c>
      <c r="DU77" s="575">
        <f>[3]Gemüse!DX61</f>
        <v>1.944</v>
      </c>
      <c r="DV77" s="575">
        <f>[3]Gemüse!ES61</f>
        <v>48.358499999999999</v>
      </c>
      <c r="DW77" s="573"/>
      <c r="DX77" s="573">
        <f>[3]Gemüse!DJ61</f>
        <v>44.102499999999999</v>
      </c>
      <c r="DY77" s="573">
        <f>[3]Gemüse!EE61</f>
        <v>342.41759999999999</v>
      </c>
      <c r="DZ77" s="575">
        <f>[3]Gemüse!DP61</f>
        <v>68.570399999999992</v>
      </c>
      <c r="EA77" s="575">
        <f>[3]Gemüse!EK61</f>
        <v>408.49950000000001</v>
      </c>
      <c r="EB77" s="573">
        <f>[3]Gemüse!$DU61</f>
        <v>9.5380000000000003</v>
      </c>
      <c r="EC77" s="573">
        <f>[3]Gemüse!EP61</f>
        <v>102.486</v>
      </c>
      <c r="ED77" s="575">
        <f>[3]Gemüse!DW61</f>
        <v>22.448599999999999</v>
      </c>
      <c r="EE77" s="575">
        <f>[3]Gemüse!ER61</f>
        <v>163.13720000000001</v>
      </c>
      <c r="EF77" s="573"/>
      <c r="EG77" s="573">
        <f>[3]Gemüse!$DM61</f>
        <v>640.43349999999998</v>
      </c>
      <c r="EH77" s="573">
        <f>[3]Gemüse!EH61</f>
        <v>2197.9315999999999</v>
      </c>
      <c r="EI77" s="575">
        <f>[3]Gemüse!EB61</f>
        <v>15.492000000000001</v>
      </c>
      <c r="EJ77" s="575">
        <f>[3]Gemüse!EW61</f>
        <v>76.194999999999993</v>
      </c>
      <c r="EK77" s="573">
        <f>[3]Gemüse!EA61</f>
        <v>94.452199999999991</v>
      </c>
      <c r="EL77" s="573">
        <f>[3]Gemüse!EV61</f>
        <v>136.39610000000002</v>
      </c>
      <c r="EM77" s="448"/>
      <c r="EN77" s="575">
        <f>[3]Gemüse!DS61</f>
        <v>57.329300000000003</v>
      </c>
      <c r="EO77" s="575">
        <f>[3]Gemüse!EN61</f>
        <v>243.24520000000001</v>
      </c>
      <c r="EP77" s="573">
        <f>[3]Gemüse!DT61</f>
        <v>31.874599999999997</v>
      </c>
      <c r="EQ77" s="573">
        <f>[3]Gemüse!EO61</f>
        <v>215.2244</v>
      </c>
      <c r="ER77" s="575">
        <f>[3]Gemüse!$DZ61</f>
        <v>17.653500000000001</v>
      </c>
      <c r="ES77" s="575">
        <f>[3]Gemüse!EU61</f>
        <v>81.121300000000005</v>
      </c>
      <c r="ET77" s="573">
        <f>[3]Gemüse!$DO61</f>
        <v>161.2602</v>
      </c>
      <c r="EU77" s="573">
        <f>[3]Gemüse!EJ61</f>
        <v>1733.2723999999998</v>
      </c>
      <c r="EV77" s="573"/>
      <c r="EW77" s="575">
        <f>[3]Gemüse!$DQ61</f>
        <v>20.597000000000001</v>
      </c>
      <c r="EX77" s="575">
        <f>[3]Gemüse!EL61</f>
        <v>250.50820000000002</v>
      </c>
    </row>
    <row r="78" spans="1:154" x14ac:dyDescent="0.2">
      <c r="B78" s="218">
        <f>[3]Gemüse!A62</f>
        <v>43647</v>
      </c>
      <c r="C78" s="569">
        <f>[3]Gemüse!$B62</f>
        <v>8.8248580000000008</v>
      </c>
      <c r="D78" s="569">
        <f>[3]Gemüse!$BD62</f>
        <v>4.8804119999999998</v>
      </c>
      <c r="E78" s="448">
        <f>[3]Gemüse!$C62</f>
        <v>10.960908999999999</v>
      </c>
      <c r="F78" s="448">
        <f>[3]Gemüse!$BE62</f>
        <v>6.6556660000000001</v>
      </c>
      <c r="G78" s="569">
        <f>[3]Gemüse!$D62</f>
        <v>3.1508769999999999</v>
      </c>
      <c r="H78" s="569">
        <f>[3]Gemüse!$BF62</f>
        <v>1.8077890000000001</v>
      </c>
      <c r="I78" s="448">
        <f>[3]Gemüse!$E62</f>
        <v>8.5015009999999993</v>
      </c>
      <c r="J78" s="448">
        <f>[3]Gemüse!$BG62</f>
        <v>3.8561489999999998</v>
      </c>
      <c r="K78" s="569">
        <f>[3]Gemüse!$F62</f>
        <v>18.566454</v>
      </c>
      <c r="L78" s="569">
        <f>[3]Gemüse!$BH62</f>
        <v>10.908999</v>
      </c>
      <c r="M78" s="448">
        <f>[3]Gemüse!$G62</f>
        <v>0</v>
      </c>
      <c r="N78" s="448">
        <f>[3]Gemüse!$BI62</f>
        <v>0</v>
      </c>
      <c r="O78" s="569">
        <f>[3]Gemüse!$H62</f>
        <v>0</v>
      </c>
      <c r="P78" s="569">
        <f>[3]Gemüse!$BJ62</f>
        <v>0</v>
      </c>
      <c r="Q78" s="448">
        <f>[3]Gemüse!$J62</f>
        <v>7.7568039999999998</v>
      </c>
      <c r="R78" s="448">
        <f>[3]Gemüse!$BL62</f>
        <v>3.262092</v>
      </c>
      <c r="S78" s="448"/>
      <c r="T78" s="569">
        <f>[3]Gemüse!$K62</f>
        <v>11.147995</v>
      </c>
      <c r="U78" s="569">
        <f>[3]Gemüse!$BM62</f>
        <v>4.6300030000000003</v>
      </c>
      <c r="V78" s="448">
        <f>[3]Gemüse!$L62</f>
        <v>8.4218250000000001</v>
      </c>
      <c r="W78" s="448">
        <f>[3]Gemüse!$BN62</f>
        <v>7.1096469999999998</v>
      </c>
      <c r="X78" s="569">
        <f>[3]Gemüse!$M62</f>
        <v>2.7658200000000002</v>
      </c>
      <c r="Y78" s="569">
        <f>[3]Gemüse!$BO62</f>
        <v>1.9119060000000001</v>
      </c>
      <c r="Z78" s="448">
        <f>[3]Gemüse!$N62</f>
        <v>3.2987190000000002</v>
      </c>
      <c r="AA78" s="448">
        <f>[3]Gemüse!$BP62</f>
        <v>1.8516649999999999</v>
      </c>
      <c r="AB78" s="569">
        <f>[3]Gemüse!$R62</f>
        <v>2.7928169999999999</v>
      </c>
      <c r="AC78" s="569">
        <f>[3]Gemüse!$BT62</f>
        <v>1.6751910000000001</v>
      </c>
      <c r="AD78" s="448">
        <f>[3]Gemüse!$U62</f>
        <v>48.780952999999997</v>
      </c>
      <c r="AE78" s="448">
        <f>[3]Gemüse!$BW62</f>
        <v>32.075341999999999</v>
      </c>
      <c r="AF78" s="569">
        <f>[3]Gemüse!$V62</f>
        <v>32.696497999999998</v>
      </c>
      <c r="AG78" s="569">
        <f>[3]Gemüse!$BX62</f>
        <v>21.995975999999999</v>
      </c>
      <c r="AH78" s="448">
        <f>[3]Gemüse!$AX62</f>
        <v>31.299543</v>
      </c>
      <c r="AI78" s="448">
        <f>[3]Gemüse!$CZ62</f>
        <v>12.463297000000001</v>
      </c>
      <c r="AJ78" s="569">
        <f>[3]Gemüse!$W62</f>
        <v>0</v>
      </c>
      <c r="AK78" s="569">
        <f>[3]Gemüse!$BY62</f>
        <v>5.1143299999999998</v>
      </c>
      <c r="AL78" s="448"/>
      <c r="AM78" s="448">
        <f>[3]Gemüse!$X62</f>
        <v>8.9451289999999997</v>
      </c>
      <c r="AN78" s="448">
        <f>[3]Gemüse!$BZ62</f>
        <v>4.8097979999999998</v>
      </c>
      <c r="AO78" s="569">
        <f>[3]Gemüse!$Y62</f>
        <v>10.205132000000001</v>
      </c>
      <c r="AP78" s="569">
        <f>[3]Gemüse!$CA62</f>
        <v>6.0406959999999996</v>
      </c>
      <c r="AQ78" s="448">
        <f>[3]Gemüse!$Z62</f>
        <v>7.6757619999999998</v>
      </c>
      <c r="AR78" s="448">
        <f>[3]Gemüse!$CB62</f>
        <v>4.1094179999999998</v>
      </c>
      <c r="AS78" s="569">
        <f>[3]Gemüse!$AF62</f>
        <v>3.6109870000000002</v>
      </c>
      <c r="AT78" s="569">
        <f>[3]Gemüse!$CH62</f>
        <v>1.709308</v>
      </c>
      <c r="AU78" s="448">
        <f>[3]Gemüse!$AB62</f>
        <v>5.8330710000000003</v>
      </c>
      <c r="AV78" s="448">
        <f>[3]Gemüse!$CD62</f>
        <v>3.9577749999999998</v>
      </c>
      <c r="AW78" s="569">
        <f>[3]Gemüse!$AC62</f>
        <v>5.8655540000000004</v>
      </c>
      <c r="AX78" s="569">
        <f>[3]Gemüse!$CE62</f>
        <v>3.9358330000000001</v>
      </c>
      <c r="AY78" s="448">
        <f>[3]Gemüse!$AD62</f>
        <v>8.0419300000000007</v>
      </c>
      <c r="AZ78" s="448">
        <f>[3]Gemüse!$CF62</f>
        <v>4.7279799999999996</v>
      </c>
      <c r="BA78" s="448"/>
      <c r="BB78" s="569">
        <f>[3]Gemüse!$AE62</f>
        <v>4.1368150000000004</v>
      </c>
      <c r="BC78" s="569">
        <f>[3]Gemüse!$CG62</f>
        <v>2.5971280000000001</v>
      </c>
      <c r="BD78" s="448">
        <f>[3]Gemüse!$AG62</f>
        <v>8.6034179999999996</v>
      </c>
      <c r="BE78" s="448">
        <f>[3]Gemüse!$CI62</f>
        <v>4.6261850000000004</v>
      </c>
      <c r="BF78" s="569">
        <f>[3]Gemüse!$AH62</f>
        <v>3.4369200000000002</v>
      </c>
      <c r="BG78" s="569">
        <f>[3]Gemüse!$CJ62</f>
        <v>1.745517</v>
      </c>
      <c r="BH78" s="448">
        <f>[3]Gemüse!$AI62</f>
        <v>0</v>
      </c>
      <c r="BI78" s="448">
        <f>[3]Gemüse!$CK62</f>
        <v>0</v>
      </c>
      <c r="BJ78" s="448"/>
      <c r="BK78" s="569">
        <f>[3]Gemüse!$AK62</f>
        <v>3.9773329999999998</v>
      </c>
      <c r="BL78" s="569">
        <f>[3]Gemüse!$CM62</f>
        <v>2.196812</v>
      </c>
      <c r="BM78" s="448">
        <f>[3]Gemüse!$AL62</f>
        <v>0</v>
      </c>
      <c r="BN78" s="448">
        <f>[3]Gemüse!$CN62</f>
        <v>0</v>
      </c>
      <c r="BO78" s="569">
        <f>[3]Gemüse!$AM62</f>
        <v>9.9656409999999997</v>
      </c>
      <c r="BP78" s="569">
        <f>[3]Gemüse!$CO62</f>
        <v>7.1862839999999997</v>
      </c>
      <c r="BQ78" s="448">
        <f>[3]Gemüse!$AH62</f>
        <v>3.4369200000000002</v>
      </c>
      <c r="BR78" s="448">
        <f>[3]Gemüse!$CJ62</f>
        <v>1.745517</v>
      </c>
      <c r="BS78" s="569">
        <f>[3]Gemüse!$AN62</f>
        <v>6.7895300000000001</v>
      </c>
      <c r="BT78" s="569">
        <f>[3]Gemüse!$CP62</f>
        <v>2.5699779999999999</v>
      </c>
      <c r="BU78" s="448"/>
      <c r="BV78" s="448">
        <f>[3]Gemüse!$AO62</f>
        <v>9.102805</v>
      </c>
      <c r="BW78" s="448">
        <f>[3]Gemüse!$CQ62</f>
        <v>4.7601880000000003</v>
      </c>
      <c r="BX78" s="569">
        <f>[3]Gemüse!$AW62</f>
        <v>9.3994499999999999</v>
      </c>
      <c r="BY78" s="569">
        <f>[3]Gemüse!$CY62</f>
        <v>7.7121360000000001</v>
      </c>
      <c r="BZ78" s="448">
        <f>[3]Gemüse!$AP62</f>
        <v>0</v>
      </c>
      <c r="CA78" s="448">
        <f>[3]Gemüse!$CR62</f>
        <v>5.7783290000000003</v>
      </c>
      <c r="CB78" s="569">
        <f>[3]Gemüse!$AQ62</f>
        <v>8.5949849999999994</v>
      </c>
      <c r="CC78" s="569">
        <f>[3]Gemüse!$CS62</f>
        <v>5.4754930000000002</v>
      </c>
      <c r="CD78" s="448">
        <f>[3]Gemüse!$AS62</f>
        <v>0</v>
      </c>
      <c r="CE78" s="448">
        <f>[3]Gemüse!$CU62</f>
        <v>19.134781</v>
      </c>
      <c r="CF78" s="569">
        <f>[3]Gemüse!$AT62</f>
        <v>0</v>
      </c>
      <c r="CG78" s="569">
        <f>[3]Gemüse!$CV62</f>
        <v>7.793317</v>
      </c>
      <c r="CH78" s="448">
        <f>[3]Gemüse!$AU62</f>
        <v>0</v>
      </c>
      <c r="CI78" s="448">
        <f>[3]Gemüse!$CW62</f>
        <v>11.741139</v>
      </c>
      <c r="CJ78" s="448"/>
      <c r="CK78" s="569">
        <f>[3]Gemüse!$AV62</f>
        <v>14.099926999999999</v>
      </c>
      <c r="CL78" s="569">
        <f>[3]Gemüse!$CX62</f>
        <v>8.6768730000000005</v>
      </c>
      <c r="CM78" s="448"/>
      <c r="CN78" s="448">
        <f>[3]Gemüse!$AY62</f>
        <v>16.664895000000001</v>
      </c>
      <c r="CO78" s="448">
        <f>[3]Gemüse!$DA62</f>
        <v>12.605781</v>
      </c>
      <c r="CP78" s="448"/>
      <c r="CQ78" s="569">
        <f>[3]Gemüse!$AZ62</f>
        <v>15.278199000000001</v>
      </c>
      <c r="CR78" s="569">
        <f>[3]Gemüse!$DB62</f>
        <v>10.530193000000001</v>
      </c>
      <c r="CS78" s="448">
        <f>[3]Gemüse!$BB62</f>
        <v>15.925603000000001</v>
      </c>
      <c r="CT78" s="448">
        <f>[3]Gemüse!$DD62</f>
        <v>9.3413059999999994</v>
      </c>
      <c r="CU78" s="569">
        <f>[3]Gemüse!$BC62</f>
        <v>8.5895840000000003</v>
      </c>
      <c r="CV78" s="569">
        <f>[3]Gemüse!$DE62</f>
        <v>5.7106570000000003</v>
      </c>
      <c r="CW78" s="448">
        <f>[3]Gemüse!$AJ62</f>
        <v>4.9013730000000004</v>
      </c>
      <c r="CX78" s="448">
        <f>[3]Gemüse!$CL62</f>
        <v>4.0130359999999996</v>
      </c>
      <c r="CY78" s="452"/>
      <c r="CZ78" s="450" t="str">
        <f>[3]Gemüse!$DI62</f>
        <v>4 W 28-31/19</v>
      </c>
      <c r="DA78" s="573">
        <f>[3]Gemüse!EC62</f>
        <v>3336.9856</v>
      </c>
      <c r="DB78" s="573">
        <f>[3]Gemüse!EX62</f>
        <v>18848.074800000002</v>
      </c>
      <c r="DC78" s="573"/>
      <c r="DD78" s="575">
        <f>[3]Gemüse!DY62</f>
        <v>232.51760000000002</v>
      </c>
      <c r="DE78" s="575">
        <f>[3]Gemüse!ET62</f>
        <v>1266.7764999999999</v>
      </c>
      <c r="DF78" s="573">
        <f>[3]Gemüse!DL62</f>
        <v>353.69390000000004</v>
      </c>
      <c r="DG78" s="573">
        <f>[3]Gemüse!EG62</f>
        <v>1321.0661</v>
      </c>
      <c r="DH78" s="575">
        <f>[3]Gemüse!DN62</f>
        <v>222.07599999999999</v>
      </c>
      <c r="DI78" s="575">
        <f>[3]Gemüse!EI62</f>
        <v>1765.9338</v>
      </c>
      <c r="DJ78" s="573">
        <f>[3]Gemüse!EY62</f>
        <v>210.1876</v>
      </c>
      <c r="DK78" s="573">
        <f>[3]Gemüse!EZ62</f>
        <v>978.80219999999997</v>
      </c>
      <c r="DL78" s="575">
        <f>[3]Gemüse!FA62</f>
        <v>164.6217</v>
      </c>
      <c r="DM78" s="575">
        <f>[3]Gemüse!FB62</f>
        <v>1009.6138000000001</v>
      </c>
      <c r="DN78" s="573"/>
      <c r="DO78" s="573">
        <f>[3]Gemüse!DR62</f>
        <v>11.225</v>
      </c>
      <c r="DP78" s="573">
        <f>[3]Gemüse!EM62</f>
        <v>246.63729999999998</v>
      </c>
      <c r="DQ78" s="575">
        <f>[3]Gemüse!DK62</f>
        <v>70.398800000000008</v>
      </c>
      <c r="DR78" s="575">
        <f>[3]Gemüse!EF62</f>
        <v>566.22269999999992</v>
      </c>
      <c r="DS78" s="573">
        <f>[3]Gemüse!DV62</f>
        <v>132.77629999999999</v>
      </c>
      <c r="DT78" s="573">
        <f>[3]Gemüse!EQ62</f>
        <v>600.28240000000005</v>
      </c>
      <c r="DU78" s="575">
        <f>[3]Gemüse!DX62</f>
        <v>2.0177999999999998</v>
      </c>
      <c r="DV78" s="575">
        <f>[3]Gemüse!ES62</f>
        <v>28.701900000000002</v>
      </c>
      <c r="DW78" s="573"/>
      <c r="DX78" s="573">
        <f>[3]Gemüse!DJ62</f>
        <v>41.848599999999998</v>
      </c>
      <c r="DY78" s="573">
        <f>[3]Gemüse!EE62</f>
        <v>279.32350000000002</v>
      </c>
      <c r="DZ78" s="575">
        <f>[3]Gemüse!DP62</f>
        <v>54.605400000000003</v>
      </c>
      <c r="EA78" s="575">
        <f>[3]Gemüse!EK62</f>
        <v>300.22190000000001</v>
      </c>
      <c r="EB78" s="573">
        <f>[3]Gemüse!$DU62</f>
        <v>8.0459999999999994</v>
      </c>
      <c r="EC78" s="573">
        <f>[3]Gemüse!EP62</f>
        <v>64.546999999999997</v>
      </c>
      <c r="ED78" s="575">
        <f>[3]Gemüse!DW62</f>
        <v>15.068299999999999</v>
      </c>
      <c r="EE78" s="575">
        <f>[3]Gemüse!ER62</f>
        <v>165.8365</v>
      </c>
      <c r="EF78" s="573"/>
      <c r="EG78" s="573">
        <f>[3]Gemüse!$DM62</f>
        <v>444.83769999999998</v>
      </c>
      <c r="EH78" s="573">
        <f>[3]Gemüse!EH62</f>
        <v>2038.8491999999999</v>
      </c>
      <c r="EI78" s="575">
        <f>[3]Gemüse!EB62</f>
        <v>11.803000000000001</v>
      </c>
      <c r="EJ78" s="575">
        <f>[3]Gemüse!EW62</f>
        <v>57.585000000000001</v>
      </c>
      <c r="EK78" s="573">
        <f>[3]Gemüse!EA62</f>
        <v>74.018600000000006</v>
      </c>
      <c r="EL78" s="573">
        <f>[3]Gemüse!EV62</f>
        <v>131.49110000000002</v>
      </c>
      <c r="EM78" s="573"/>
      <c r="EN78" s="575">
        <f>[3]Gemüse!DS62</f>
        <v>49.431599999999996</v>
      </c>
      <c r="EO78" s="575">
        <f>[3]Gemüse!EN62</f>
        <v>244.68779999999998</v>
      </c>
      <c r="EP78" s="573">
        <f>[3]Gemüse!DT62</f>
        <v>24.6676</v>
      </c>
      <c r="EQ78" s="573">
        <f>[3]Gemüse!EO62</f>
        <v>111.7146</v>
      </c>
      <c r="ER78" s="575">
        <f>[3]Gemüse!$DZ62</f>
        <v>15.6569</v>
      </c>
      <c r="ES78" s="575">
        <f>[3]Gemüse!EU62</f>
        <v>90.120399999999989</v>
      </c>
      <c r="ET78" s="573">
        <f>[3]Gemüse!$DO62</f>
        <v>133.1574</v>
      </c>
      <c r="EU78" s="573">
        <f>[3]Gemüse!EJ62</f>
        <v>1525.9378000000002</v>
      </c>
      <c r="EV78" s="573"/>
      <c r="EW78" s="575">
        <f>[3]Gemüse!$DQ62</f>
        <v>19.709700000000002</v>
      </c>
      <c r="EX78" s="575">
        <f>[3]Gemüse!EL62</f>
        <v>234.09470000000002</v>
      </c>
    </row>
    <row r="79" spans="1:154" x14ac:dyDescent="0.2">
      <c r="B79" s="218">
        <f>[3]Gemüse!A63</f>
        <v>43617</v>
      </c>
      <c r="C79" s="569">
        <f>[3]Gemüse!$B63</f>
        <v>8.6711159999999996</v>
      </c>
      <c r="D79" s="569">
        <f>[3]Gemüse!$BD63</f>
        <v>4.5645879999999996</v>
      </c>
      <c r="E79" s="448">
        <f>[3]Gemüse!$C63</f>
        <v>9.2251689999999993</v>
      </c>
      <c r="F79" s="448">
        <f>[3]Gemüse!$BE63</f>
        <v>6.4615749999999998</v>
      </c>
      <c r="G79" s="569">
        <f>[3]Gemüse!$D63</f>
        <v>3.4257070000000001</v>
      </c>
      <c r="H79" s="569">
        <f>[3]Gemüse!$BF63</f>
        <v>1.732564</v>
      </c>
      <c r="I79" s="448">
        <f>[3]Gemüse!$E63</f>
        <v>9.1467899999999993</v>
      </c>
      <c r="J79" s="448">
        <f>[3]Gemüse!$BG63</f>
        <v>3.7278090000000002</v>
      </c>
      <c r="K79" s="569">
        <f>[3]Gemüse!$F63</f>
        <v>13.844200000000001</v>
      </c>
      <c r="L79" s="569">
        <f>[3]Gemüse!$BH63</f>
        <v>9.6897289999999998</v>
      </c>
      <c r="M79" s="448">
        <f>[3]Gemüse!$G63</f>
        <v>0</v>
      </c>
      <c r="N79" s="448">
        <f>[3]Gemüse!$BI63</f>
        <v>0</v>
      </c>
      <c r="O79" s="569">
        <f>[3]Gemüse!$H63</f>
        <v>0</v>
      </c>
      <c r="P79" s="569">
        <f>[3]Gemüse!$BJ63</f>
        <v>0</v>
      </c>
      <c r="Q79" s="448">
        <f>[3]Gemüse!$J63</f>
        <v>8.7504000000000008</v>
      </c>
      <c r="R79" s="448">
        <f>[3]Gemüse!$BL63</f>
        <v>4.6980230000000001</v>
      </c>
      <c r="S79" s="448"/>
      <c r="T79" s="569">
        <f>[3]Gemüse!$K63</f>
        <v>11.056571999999999</v>
      </c>
      <c r="U79" s="569">
        <f>[3]Gemüse!$BM63</f>
        <v>4.7016220000000004</v>
      </c>
      <c r="V79" s="448">
        <f>[3]Gemüse!$L63</f>
        <v>8.8697759999999999</v>
      </c>
      <c r="W79" s="448">
        <f>[3]Gemüse!$BN63</f>
        <v>6.51668</v>
      </c>
      <c r="X79" s="569">
        <f>[3]Gemüse!$M63</f>
        <v>3.197247</v>
      </c>
      <c r="Y79" s="569">
        <f>[3]Gemüse!$BO63</f>
        <v>2.2581389999999999</v>
      </c>
      <c r="Z79" s="448">
        <f>[3]Gemüse!$N63</f>
        <v>2.9715889999999998</v>
      </c>
      <c r="AA79" s="448">
        <f>[3]Gemüse!$BP63</f>
        <v>2.1437949999999999</v>
      </c>
      <c r="AB79" s="569">
        <f>[3]Gemüse!$R63</f>
        <v>3.120266</v>
      </c>
      <c r="AC79" s="569">
        <f>[3]Gemüse!$BT63</f>
        <v>1.76857</v>
      </c>
      <c r="AD79" s="448">
        <f>[3]Gemüse!$U63</f>
        <v>45.890518</v>
      </c>
      <c r="AE79" s="448">
        <f>[3]Gemüse!$BW63</f>
        <v>31.240528000000001</v>
      </c>
      <c r="AF79" s="569">
        <f>[3]Gemüse!$V63</f>
        <v>31.212762999999999</v>
      </c>
      <c r="AG79" s="569">
        <f>[3]Gemüse!$BX63</f>
        <v>21.395053999999998</v>
      </c>
      <c r="AH79" s="448">
        <f>[3]Gemüse!$AX63</f>
        <v>28.167902999999999</v>
      </c>
      <c r="AI79" s="448">
        <f>[3]Gemüse!$CZ63</f>
        <v>11.249375000000001</v>
      </c>
      <c r="AJ79" s="569">
        <f>[3]Gemüse!$W63</f>
        <v>0</v>
      </c>
      <c r="AK79" s="569">
        <f>[3]Gemüse!$BY63</f>
        <v>5.2890360000000003</v>
      </c>
      <c r="AL79" s="448"/>
      <c r="AM79" s="448">
        <f>[3]Gemüse!$X63</f>
        <v>9.1468319999999999</v>
      </c>
      <c r="AN79" s="448">
        <f>[3]Gemüse!$BZ63</f>
        <v>4.7895070000000004</v>
      </c>
      <c r="AO79" s="569">
        <f>[3]Gemüse!$Y63</f>
        <v>9.7263750000000009</v>
      </c>
      <c r="AP79" s="569">
        <f>[3]Gemüse!$CA63</f>
        <v>5.921754</v>
      </c>
      <c r="AQ79" s="448">
        <f>[3]Gemüse!$Z63</f>
        <v>7.6329010000000004</v>
      </c>
      <c r="AR79" s="448">
        <f>[3]Gemüse!$CB63</f>
        <v>4.3609660000000003</v>
      </c>
      <c r="AS79" s="569">
        <f>[3]Gemüse!$AF63</f>
        <v>3.50915</v>
      </c>
      <c r="AT79" s="569">
        <f>[3]Gemüse!$CH63</f>
        <v>1.849326</v>
      </c>
      <c r="AU79" s="448">
        <f>[3]Gemüse!$AB63</f>
        <v>5.8464520000000002</v>
      </c>
      <c r="AV79" s="448">
        <f>[3]Gemüse!$CD63</f>
        <v>3.9615239999999998</v>
      </c>
      <c r="AW79" s="569">
        <f>[3]Gemüse!$AC63</f>
        <v>5.8741539999999999</v>
      </c>
      <c r="AX79" s="569">
        <f>[3]Gemüse!$CE63</f>
        <v>4.0104300000000004</v>
      </c>
      <c r="AY79" s="448">
        <f>[3]Gemüse!$AD63</f>
        <v>7.9603099999999998</v>
      </c>
      <c r="AZ79" s="448">
        <f>[3]Gemüse!$CF63</f>
        <v>4.916887</v>
      </c>
      <c r="BA79" s="448"/>
      <c r="BB79" s="569">
        <f>[3]Gemüse!$AE63</f>
        <v>4.5211110000000003</v>
      </c>
      <c r="BC79" s="569">
        <f>[3]Gemüse!$CG63</f>
        <v>2.7579039999999999</v>
      </c>
      <c r="BD79" s="448">
        <f>[3]Gemüse!$AG63</f>
        <v>8.5980410000000003</v>
      </c>
      <c r="BE79" s="448">
        <f>[3]Gemüse!$CI63</f>
        <v>4.1735819999999997</v>
      </c>
      <c r="BF79" s="569">
        <f>[3]Gemüse!$AH63</f>
        <v>3.4356360000000001</v>
      </c>
      <c r="BG79" s="569">
        <f>[3]Gemüse!$CJ63</f>
        <v>1.73394</v>
      </c>
      <c r="BH79" s="448">
        <f>[3]Gemüse!$AI63</f>
        <v>0</v>
      </c>
      <c r="BI79" s="448">
        <f>[3]Gemüse!$CK63</f>
        <v>0</v>
      </c>
      <c r="BJ79" s="448"/>
      <c r="BK79" s="569">
        <f>[3]Gemüse!$AK63</f>
        <v>3.9368729999999998</v>
      </c>
      <c r="BL79" s="569">
        <f>[3]Gemüse!$CM63</f>
        <v>2.2648570000000001</v>
      </c>
      <c r="BM79" s="448">
        <f>[3]Gemüse!$AL63</f>
        <v>0</v>
      </c>
      <c r="BN79" s="448">
        <f>[3]Gemüse!$CN63</f>
        <v>0</v>
      </c>
      <c r="BO79" s="569">
        <f>[3]Gemüse!$AM63</f>
        <v>8.7863779999999991</v>
      </c>
      <c r="BP79" s="569">
        <f>[3]Gemüse!$CO63</f>
        <v>6.8067539999999997</v>
      </c>
      <c r="BQ79" s="448">
        <f>[3]Gemüse!$AH63</f>
        <v>3.4356360000000001</v>
      </c>
      <c r="BR79" s="448">
        <f>[3]Gemüse!$CJ63</f>
        <v>1.73394</v>
      </c>
      <c r="BS79" s="569">
        <f>[3]Gemüse!$AN63</f>
        <v>6.8866389999999997</v>
      </c>
      <c r="BT79" s="569">
        <f>[3]Gemüse!$CP63</f>
        <v>2.7196380000000002</v>
      </c>
      <c r="BU79" s="448"/>
      <c r="BV79" s="448">
        <f>[3]Gemüse!$AO63</f>
        <v>9.1256310000000003</v>
      </c>
      <c r="BW79" s="448">
        <f>[3]Gemüse!$CQ63</f>
        <v>5.7486430000000004</v>
      </c>
      <c r="BX79" s="569">
        <f>[3]Gemüse!$AW63</f>
        <v>9.3975849999999994</v>
      </c>
      <c r="BY79" s="569">
        <f>[3]Gemüse!$CY63</f>
        <v>7.7909499999999996</v>
      </c>
      <c r="BZ79" s="448">
        <f>[3]Gemüse!$AP63</f>
        <v>8.784967</v>
      </c>
      <c r="CA79" s="448">
        <f>[3]Gemüse!$CR63</f>
        <v>5.6602509999999997</v>
      </c>
      <c r="CB79" s="569">
        <f>[3]Gemüse!$AQ63</f>
        <v>8.5398879999999995</v>
      </c>
      <c r="CC79" s="569">
        <f>[3]Gemüse!$CS63</f>
        <v>5.9080399999999997</v>
      </c>
      <c r="CD79" s="448">
        <f>[3]Gemüse!$AS63</f>
        <v>0</v>
      </c>
      <c r="CE79" s="448">
        <f>[3]Gemüse!$CU63</f>
        <v>18.118006999999999</v>
      </c>
      <c r="CF79" s="569">
        <f>[3]Gemüse!$AT63</f>
        <v>15.13505</v>
      </c>
      <c r="CG79" s="569">
        <f>[3]Gemüse!$CV63</f>
        <v>7.1289230000000003</v>
      </c>
      <c r="CH79" s="448">
        <f>[3]Gemüse!$AU63</f>
        <v>0</v>
      </c>
      <c r="CI79" s="448">
        <f>[3]Gemüse!$CW63</f>
        <v>10.845012000000001</v>
      </c>
      <c r="CJ79" s="448"/>
      <c r="CK79" s="569">
        <f>[3]Gemüse!$AV63</f>
        <v>13.596107</v>
      </c>
      <c r="CL79" s="569">
        <f>[3]Gemüse!$CX63</f>
        <v>7.0232469999999996</v>
      </c>
      <c r="CM79" s="448"/>
      <c r="CN79" s="448">
        <f>[3]Gemüse!$AY63</f>
        <v>16.682699</v>
      </c>
      <c r="CO79" s="448">
        <f>[3]Gemüse!$DA63</f>
        <v>12.496316</v>
      </c>
      <c r="CP79" s="448"/>
      <c r="CQ79" s="569">
        <f>[3]Gemüse!$AZ63</f>
        <v>15.280847</v>
      </c>
      <c r="CR79" s="569">
        <f>[3]Gemüse!$DB63</f>
        <v>10.290149</v>
      </c>
      <c r="CS79" s="448">
        <f>[3]Gemüse!$BB63</f>
        <v>15.857787</v>
      </c>
      <c r="CT79" s="448">
        <f>[3]Gemüse!$DD63</f>
        <v>8.9881639999999994</v>
      </c>
      <c r="CU79" s="569">
        <f>[3]Gemüse!$BC63</f>
        <v>8.6977810000000009</v>
      </c>
      <c r="CV79" s="569">
        <f>[3]Gemüse!$DE63</f>
        <v>5.7106570000000003</v>
      </c>
      <c r="CW79" s="448">
        <f>[3]Gemüse!$AJ63</f>
        <v>4.9112559999999998</v>
      </c>
      <c r="CX79" s="448">
        <f>[3]Gemüse!$CL63</f>
        <v>4.0130359999999996</v>
      </c>
      <c r="CY79" s="452"/>
      <c r="CZ79" s="450" t="str">
        <f>[3]Gemüse!$DI63</f>
        <v>5 W 23-27/19</v>
      </c>
      <c r="DA79" s="573">
        <f>[3]Gemüse!EC63</f>
        <v>4974.5514999999996</v>
      </c>
      <c r="DB79" s="573">
        <f>[3]Gemüse!EX63</f>
        <v>27550.1224</v>
      </c>
      <c r="DC79" s="573"/>
      <c r="DD79" s="575">
        <f>[3]Gemüse!DY63</f>
        <v>339.78859999999997</v>
      </c>
      <c r="DE79" s="575">
        <f>[3]Gemüse!ET63</f>
        <v>1806.1843000000001</v>
      </c>
      <c r="DF79" s="573">
        <f>[3]Gemüse!DL63</f>
        <v>597.93830000000003</v>
      </c>
      <c r="DG79" s="573">
        <f>[3]Gemüse!EG63</f>
        <v>2334.5567999999998</v>
      </c>
      <c r="DH79" s="575">
        <f>[3]Gemüse!DN63</f>
        <v>249.34200000000001</v>
      </c>
      <c r="DI79" s="575">
        <f>[3]Gemüse!EI63</f>
        <v>2650.0735</v>
      </c>
      <c r="DJ79" s="573">
        <f>[3]Gemüse!EY63</f>
        <v>265.02959999999996</v>
      </c>
      <c r="DK79" s="573">
        <f>[3]Gemüse!EZ63</f>
        <v>1294.4860000000001</v>
      </c>
      <c r="DL79" s="575">
        <f>[3]Gemüse!FA63</f>
        <v>274.4787</v>
      </c>
      <c r="DM79" s="575">
        <f>[3]Gemüse!FB63</f>
        <v>1556.3448000000001</v>
      </c>
      <c r="DN79" s="573"/>
      <c r="DO79" s="573">
        <f>[3]Gemüse!DR63</f>
        <v>37.751300000000001</v>
      </c>
      <c r="DP79" s="573">
        <f>[3]Gemüse!EM63</f>
        <v>389.73559999999998</v>
      </c>
      <c r="DQ79" s="575">
        <f>[3]Gemüse!DK63</f>
        <v>105.0651</v>
      </c>
      <c r="DR79" s="575">
        <f>[3]Gemüse!EF63</f>
        <v>807.02030000000002</v>
      </c>
      <c r="DS79" s="573">
        <f>[3]Gemüse!DV63</f>
        <v>177.80510000000001</v>
      </c>
      <c r="DT79" s="573">
        <f>[3]Gemüse!EQ63</f>
        <v>842.37450000000001</v>
      </c>
      <c r="DU79" s="575">
        <f>[3]Gemüse!DX63</f>
        <v>8.2986000000000004</v>
      </c>
      <c r="DV79" s="575">
        <f>[3]Gemüse!ES63</f>
        <v>66.633800000000008</v>
      </c>
      <c r="DW79" s="573"/>
      <c r="DX79" s="573">
        <f>[3]Gemüse!DJ63</f>
        <v>80.987800000000007</v>
      </c>
      <c r="DY79" s="573">
        <f>[3]Gemüse!EE63</f>
        <v>507.78820000000002</v>
      </c>
      <c r="DZ79" s="575">
        <f>[3]Gemüse!DP63</f>
        <v>115.14619999999999</v>
      </c>
      <c r="EA79" s="575">
        <f>[3]Gemüse!EK63</f>
        <v>513.42719999999997</v>
      </c>
      <c r="EB79" s="573">
        <f>[3]Gemüse!$DU63</f>
        <v>11.145</v>
      </c>
      <c r="EC79" s="573">
        <f>[3]Gemüse!EP63</f>
        <v>96.106999999999999</v>
      </c>
      <c r="ED79" s="575">
        <f>[3]Gemüse!DW63</f>
        <v>30.665099999999999</v>
      </c>
      <c r="EE79" s="575">
        <f>[3]Gemüse!ER63</f>
        <v>290.34840000000003</v>
      </c>
      <c r="EF79" s="573"/>
      <c r="EG79" s="573">
        <f>[3]Gemüse!$DM63</f>
        <v>669.78039999999999</v>
      </c>
      <c r="EH79" s="573">
        <f>[3]Gemüse!EH63</f>
        <v>2902.9598999999998</v>
      </c>
      <c r="EI79" s="575">
        <f>[3]Gemüse!EB63</f>
        <v>18.378</v>
      </c>
      <c r="EJ79" s="575">
        <f>[3]Gemüse!EW63</f>
        <v>85.983000000000004</v>
      </c>
      <c r="EK79" s="573">
        <f>[3]Gemüse!EA63</f>
        <v>113.0625</v>
      </c>
      <c r="EL79" s="573">
        <f>[3]Gemüse!EV63</f>
        <v>195.72060000000002</v>
      </c>
      <c r="EM79" s="573"/>
      <c r="EN79" s="575">
        <f>[3]Gemüse!DS63</f>
        <v>89.8078</v>
      </c>
      <c r="EO79" s="575">
        <f>[3]Gemüse!EN63</f>
        <v>348.5521</v>
      </c>
      <c r="EP79" s="573">
        <f>[3]Gemüse!DT63</f>
        <v>47.3994</v>
      </c>
      <c r="EQ79" s="573">
        <f>[3]Gemüse!EO63</f>
        <v>161.52670000000001</v>
      </c>
      <c r="ER79" s="575">
        <f>[3]Gemüse!$DZ63</f>
        <v>32.095199999999998</v>
      </c>
      <c r="ES79" s="575">
        <f>[3]Gemüse!EU63</f>
        <v>155.72999999999999</v>
      </c>
      <c r="ET79" s="573">
        <f>[3]Gemüse!$DO63</f>
        <v>177.8338</v>
      </c>
      <c r="EU79" s="573">
        <f>[3]Gemüse!EJ63</f>
        <v>2035.1518000000001</v>
      </c>
      <c r="EV79" s="573"/>
      <c r="EW79" s="575">
        <f>[3]Gemüse!$DQ63</f>
        <v>25.321000000000002</v>
      </c>
      <c r="EX79" s="575">
        <f>[3]Gemüse!EL63</f>
        <v>336.21800000000002</v>
      </c>
    </row>
    <row r="80" spans="1:154" x14ac:dyDescent="0.2">
      <c r="B80" s="218">
        <f>[3]Gemüse!A64</f>
        <v>43586</v>
      </c>
      <c r="C80" s="569">
        <f>[3]Gemüse!$B64</f>
        <v>6.7749649999999999</v>
      </c>
      <c r="D80" s="569">
        <f>[3]Gemüse!$BD64</f>
        <v>3.738216</v>
      </c>
      <c r="E80" s="448">
        <f>[3]Gemüse!$C64</f>
        <v>9.1661009999999994</v>
      </c>
      <c r="F80" s="448">
        <f>[3]Gemüse!$BE64</f>
        <v>6.808351</v>
      </c>
      <c r="G80" s="569">
        <f>[3]Gemüse!$D64</f>
        <v>3.6996739999999999</v>
      </c>
      <c r="H80" s="569">
        <f>[3]Gemüse!$BF64</f>
        <v>1.674436</v>
      </c>
      <c r="I80" s="448">
        <f>[3]Gemüse!$E64</f>
        <v>6.7964159999999998</v>
      </c>
      <c r="J80" s="448">
        <f>[3]Gemüse!$BG64</f>
        <v>3.6353339999999998</v>
      </c>
      <c r="K80" s="569">
        <f>[3]Gemüse!$F64</f>
        <v>8.8704459999999994</v>
      </c>
      <c r="L80" s="569">
        <f>[3]Gemüse!$BH64</f>
        <v>6.9348559999999999</v>
      </c>
      <c r="M80" s="448">
        <f>[3]Gemüse!$G64</f>
        <v>0</v>
      </c>
      <c r="N80" s="448">
        <f>[3]Gemüse!$BI64</f>
        <v>0</v>
      </c>
      <c r="O80" s="569">
        <f>[3]Gemüse!$H64</f>
        <v>0</v>
      </c>
      <c r="P80" s="569">
        <f>[3]Gemüse!$BJ64</f>
        <v>0</v>
      </c>
      <c r="Q80" s="448">
        <f>[3]Gemüse!$J64</f>
        <v>5.7904770000000001</v>
      </c>
      <c r="R80" s="448">
        <f>[3]Gemüse!$BL64</f>
        <v>3.1370230000000001</v>
      </c>
      <c r="S80" s="448"/>
      <c r="T80" s="569">
        <f>[3]Gemüse!$K64</f>
        <v>11.019195</v>
      </c>
      <c r="U80" s="569">
        <f>[3]Gemüse!$BM64</f>
        <v>5.0662399999999996</v>
      </c>
      <c r="V80" s="448">
        <f>[3]Gemüse!$L64</f>
        <v>0</v>
      </c>
      <c r="W80" s="448">
        <f>[3]Gemüse!$BN64</f>
        <v>5.551545</v>
      </c>
      <c r="X80" s="569">
        <f>[3]Gemüse!$M64</f>
        <v>3.4865379999999999</v>
      </c>
      <c r="Y80" s="569">
        <f>[3]Gemüse!$BO64</f>
        <v>2.671583</v>
      </c>
      <c r="Z80" s="448">
        <f>[3]Gemüse!$N64</f>
        <v>3.141203</v>
      </c>
      <c r="AA80" s="448">
        <f>[3]Gemüse!$BP64</f>
        <v>2.8022049999999998</v>
      </c>
      <c r="AB80" s="569">
        <f>[3]Gemüse!$R64</f>
        <v>3.3394170000000001</v>
      </c>
      <c r="AC80" s="569">
        <f>[3]Gemüse!$BT64</f>
        <v>2.0092569999999998</v>
      </c>
      <c r="AD80" s="448">
        <f>[3]Gemüse!$U64</f>
        <v>43.352293000000003</v>
      </c>
      <c r="AE80" s="448">
        <f>[3]Gemüse!$BW64</f>
        <v>29.428436000000001</v>
      </c>
      <c r="AF80" s="569">
        <f>[3]Gemüse!$V64</f>
        <v>31.846658999999999</v>
      </c>
      <c r="AG80" s="569">
        <f>[3]Gemüse!$BX64</f>
        <v>20.940104999999999</v>
      </c>
      <c r="AH80" s="448">
        <f>[3]Gemüse!$AX64</f>
        <v>29.752005</v>
      </c>
      <c r="AI80" s="448">
        <f>[3]Gemüse!$CZ64</f>
        <v>11.476274</v>
      </c>
      <c r="AJ80" s="569">
        <f>[3]Gemüse!$W64</f>
        <v>0</v>
      </c>
      <c r="AK80" s="569">
        <f>[3]Gemüse!$BY64</f>
        <v>6.1771399999999996</v>
      </c>
      <c r="AL80" s="448"/>
      <c r="AM80" s="448">
        <f>[3]Gemüse!$X64</f>
        <v>8.2908939999999998</v>
      </c>
      <c r="AN80" s="448">
        <f>[3]Gemüse!$BZ64</f>
        <v>4.5252530000000002</v>
      </c>
      <c r="AO80" s="569">
        <f>[3]Gemüse!$Y64</f>
        <v>7.9464449999999998</v>
      </c>
      <c r="AP80" s="569">
        <f>[3]Gemüse!$CA64</f>
        <v>4.8114850000000002</v>
      </c>
      <c r="AQ80" s="448">
        <f>[3]Gemüse!$Z64</f>
        <v>7.5900100000000004</v>
      </c>
      <c r="AR80" s="448">
        <f>[3]Gemüse!$CB64</f>
        <v>4.4077140000000004</v>
      </c>
      <c r="AS80" s="569">
        <f>[3]Gemüse!$AF64</f>
        <v>3.6924929999999998</v>
      </c>
      <c r="AT80" s="569">
        <f>[3]Gemüse!$CH64</f>
        <v>2.1239539999999999</v>
      </c>
      <c r="AU80" s="448">
        <f>[3]Gemüse!$AB64</f>
        <v>0</v>
      </c>
      <c r="AV80" s="448">
        <f>[3]Gemüse!$CD64</f>
        <v>3.7490019999999999</v>
      </c>
      <c r="AW80" s="569">
        <f>[3]Gemüse!$AC64</f>
        <v>5.6159129999999999</v>
      </c>
      <c r="AX80" s="569">
        <f>[3]Gemüse!$CE64</f>
        <v>3.7764869999999999</v>
      </c>
      <c r="AY80" s="448">
        <f>[3]Gemüse!$AD64</f>
        <v>7.9119929999999998</v>
      </c>
      <c r="AZ80" s="448">
        <f>[3]Gemüse!$CF64</f>
        <v>4.444909</v>
      </c>
      <c r="BA80" s="448"/>
      <c r="BB80" s="569">
        <f>[3]Gemüse!$AE64</f>
        <v>4.5719450000000004</v>
      </c>
      <c r="BC80" s="569">
        <f>[3]Gemüse!$CG64</f>
        <v>2.512372</v>
      </c>
      <c r="BD80" s="448">
        <f>[3]Gemüse!$AG64</f>
        <v>8.6632870000000004</v>
      </c>
      <c r="BE80" s="448">
        <f>[3]Gemüse!$CI64</f>
        <v>4.1283349999999999</v>
      </c>
      <c r="BF80" s="569">
        <f>[3]Gemüse!$AH64</f>
        <v>3.4729960000000002</v>
      </c>
      <c r="BG80" s="569">
        <f>[3]Gemüse!$CJ64</f>
        <v>1.836598</v>
      </c>
      <c r="BH80" s="448">
        <f>[3]Gemüse!$AI64</f>
        <v>0</v>
      </c>
      <c r="BI80" s="448">
        <f>[3]Gemüse!$CK64</f>
        <v>0</v>
      </c>
      <c r="BJ80" s="448"/>
      <c r="BK80" s="569">
        <f>[3]Gemüse!$AK64</f>
        <v>3.9302800000000002</v>
      </c>
      <c r="BL80" s="569">
        <f>[3]Gemüse!$CM64</f>
        <v>2.3361800000000001</v>
      </c>
      <c r="BM80" s="448">
        <f>[3]Gemüse!$AL64</f>
        <v>0</v>
      </c>
      <c r="BN80" s="448">
        <f>[3]Gemüse!$CN64</f>
        <v>0</v>
      </c>
      <c r="BO80" s="569">
        <f>[3]Gemüse!$AM64</f>
        <v>8.7534030000000005</v>
      </c>
      <c r="BP80" s="569">
        <f>[3]Gemüse!$CO64</f>
        <v>4.7891060000000003</v>
      </c>
      <c r="BQ80" s="448">
        <f>[3]Gemüse!$AH64</f>
        <v>3.4729960000000002</v>
      </c>
      <c r="BR80" s="448">
        <f>[3]Gemüse!$CJ64</f>
        <v>1.836598</v>
      </c>
      <c r="BS80" s="569">
        <f>[3]Gemüse!$AN64</f>
        <v>6.7832499999999998</v>
      </c>
      <c r="BT80" s="569">
        <f>[3]Gemüse!$CP64</f>
        <v>2.478809</v>
      </c>
      <c r="BU80" s="448"/>
      <c r="BV80" s="448">
        <f>[3]Gemüse!$AO64</f>
        <v>7.2690060000000001</v>
      </c>
      <c r="BW80" s="448">
        <f>[3]Gemüse!$CQ64</f>
        <v>5.1012250000000003</v>
      </c>
      <c r="BX80" s="569">
        <f>[3]Gemüse!$AW64</f>
        <v>9.3940180000000009</v>
      </c>
      <c r="BY80" s="569">
        <f>[3]Gemüse!$CY64</f>
        <v>7.4914670000000001</v>
      </c>
      <c r="BZ80" s="448">
        <f>[3]Gemüse!$AP64</f>
        <v>9.8493820000000003</v>
      </c>
      <c r="CA80" s="448">
        <f>[3]Gemüse!$CR64</f>
        <v>6.0678169999999998</v>
      </c>
      <c r="CB80" s="569">
        <f>[3]Gemüse!$AQ64</f>
        <v>7.4483389999999998</v>
      </c>
      <c r="CC80" s="569">
        <f>[3]Gemüse!$CS64</f>
        <v>4.2431789999999996</v>
      </c>
      <c r="CD80" s="448">
        <f>[3]Gemüse!$AS64</f>
        <v>0</v>
      </c>
      <c r="CE80" s="448">
        <f>[3]Gemüse!$CU64</f>
        <v>19.359639000000001</v>
      </c>
      <c r="CF80" s="569">
        <f>[3]Gemüse!$AT64</f>
        <v>15.315654</v>
      </c>
      <c r="CG80" s="569">
        <f>[3]Gemüse!$CV64</f>
        <v>6.0639969999999996</v>
      </c>
      <c r="CH80" s="448">
        <f>[3]Gemüse!$AU64</f>
        <v>17.857092999999999</v>
      </c>
      <c r="CI80" s="448">
        <f>[3]Gemüse!$CW64</f>
        <v>9.2093760000000007</v>
      </c>
      <c r="CJ80" s="448"/>
      <c r="CK80" s="569">
        <f>[3]Gemüse!$AV64</f>
        <v>13.764067000000001</v>
      </c>
      <c r="CL80" s="569">
        <f>[3]Gemüse!$CX64</f>
        <v>7.5137590000000003</v>
      </c>
      <c r="CM80" s="448"/>
      <c r="CN80" s="448">
        <f>[3]Gemüse!$AY64</f>
        <v>16.194828999999999</v>
      </c>
      <c r="CO80" s="448">
        <f>[3]Gemüse!$DA64</f>
        <v>12.263688</v>
      </c>
      <c r="CP80" s="448"/>
      <c r="CQ80" s="569">
        <f>[3]Gemüse!$AZ64</f>
        <v>15.281605000000001</v>
      </c>
      <c r="CR80" s="569">
        <f>[3]Gemüse!$DB64</f>
        <v>10.106586999999999</v>
      </c>
      <c r="CS80" s="448">
        <f>[3]Gemüse!$BB64</f>
        <v>15.844303</v>
      </c>
      <c r="CT80" s="448">
        <f>[3]Gemüse!$DD64</f>
        <v>9.3524860000000007</v>
      </c>
      <c r="CU80" s="569">
        <f>[3]Gemüse!$BC64</f>
        <v>7.6986670000000004</v>
      </c>
      <c r="CV80" s="569">
        <f>[3]Gemüse!$DE64</f>
        <v>5.7106570000000003</v>
      </c>
      <c r="CW80" s="448">
        <f>[3]Gemüse!$AJ64</f>
        <v>4.9120590000000002</v>
      </c>
      <c r="CX80" s="448">
        <f>[3]Gemüse!$CL64</f>
        <v>4.0130359999999996</v>
      </c>
      <c r="CY80" s="452"/>
      <c r="CZ80" s="450" t="str">
        <f>[3]Gemüse!$DI64</f>
        <v>4 W 19-22/19</v>
      </c>
      <c r="DA80" s="573">
        <f>[3]Gemüse!EC64</f>
        <v>4291.6315000000004</v>
      </c>
      <c r="DB80" s="573">
        <f>[3]Gemüse!EX64</f>
        <v>22341.251499999998</v>
      </c>
      <c r="DC80" s="573"/>
      <c r="DD80" s="575">
        <f>[3]Gemüse!DY64</f>
        <v>251.41920000000002</v>
      </c>
      <c r="DE80" s="575">
        <f>[3]Gemüse!ET64</f>
        <v>1298.4751000000001</v>
      </c>
      <c r="DF80" s="573">
        <f>[3]Gemüse!DL64</f>
        <v>397.43359999999996</v>
      </c>
      <c r="DG80" s="573">
        <f>[3]Gemüse!EG64</f>
        <v>1344.5068999999999</v>
      </c>
      <c r="DH80" s="575">
        <f>[3]Gemüse!DN64</f>
        <v>129.9143</v>
      </c>
      <c r="DI80" s="575">
        <f>[3]Gemüse!EI64</f>
        <v>1478.0830000000001</v>
      </c>
      <c r="DJ80" s="573">
        <f>[3]Gemüse!EY64</f>
        <v>260.3485</v>
      </c>
      <c r="DK80" s="573">
        <f>[3]Gemüse!EZ64</f>
        <v>952.36189999999999</v>
      </c>
      <c r="DL80" s="575">
        <f>[3]Gemüse!FA64</f>
        <v>307.28840000000002</v>
      </c>
      <c r="DM80" s="575">
        <f>[3]Gemüse!FB64</f>
        <v>1217.0883000000001</v>
      </c>
      <c r="DN80" s="573"/>
      <c r="DO80" s="573">
        <f>[3]Gemüse!DR64</f>
        <v>50.611199999999997</v>
      </c>
      <c r="DP80" s="573">
        <f>[3]Gemüse!EM64</f>
        <v>387.63640000000004</v>
      </c>
      <c r="DQ80" s="575">
        <f>[3]Gemüse!DK64</f>
        <v>80.245199999999997</v>
      </c>
      <c r="DR80" s="575">
        <f>[3]Gemüse!EF64</f>
        <v>619.0886999999999</v>
      </c>
      <c r="DS80" s="573">
        <f>[3]Gemüse!DV64</f>
        <v>180.54050000000001</v>
      </c>
      <c r="DT80" s="573">
        <f>[3]Gemüse!EQ64</f>
        <v>646.46159999999998</v>
      </c>
      <c r="DU80" s="575">
        <f>[3]Gemüse!DX64</f>
        <v>15.3348</v>
      </c>
      <c r="DV80" s="575">
        <f>[3]Gemüse!ES64</f>
        <v>77.225100000000012</v>
      </c>
      <c r="DW80" s="573"/>
      <c r="DX80" s="573">
        <f>[3]Gemüse!DJ64</f>
        <v>30.709499999999998</v>
      </c>
      <c r="DY80" s="573">
        <f>[3]Gemüse!EE64</f>
        <v>405.64150000000001</v>
      </c>
      <c r="DZ80" s="575">
        <f>[3]Gemüse!DP64</f>
        <v>60.9452</v>
      </c>
      <c r="EA80" s="575">
        <f>[3]Gemüse!EK64</f>
        <v>529.55330000000004</v>
      </c>
      <c r="EB80" s="573">
        <f>[3]Gemüse!$DU64</f>
        <v>6.1040000000000001</v>
      </c>
      <c r="EC80" s="573">
        <f>[3]Gemüse!EP64</f>
        <v>94.132000000000005</v>
      </c>
      <c r="ED80" s="575">
        <f>[3]Gemüse!DW64</f>
        <v>34.496900000000004</v>
      </c>
      <c r="EE80" s="575">
        <f>[3]Gemüse!ER64</f>
        <v>272.56180000000001</v>
      </c>
      <c r="EF80" s="573"/>
      <c r="EG80" s="573">
        <f>[3]Gemüse!$DM64</f>
        <v>618.80190000000005</v>
      </c>
      <c r="EH80" s="573">
        <f>[3]Gemüse!EH64</f>
        <v>2700.8067999999998</v>
      </c>
      <c r="EI80" s="575">
        <f>[3]Gemüse!EB64</f>
        <v>23.667000000000002</v>
      </c>
      <c r="EJ80" s="575">
        <f>[3]Gemüse!EW64</f>
        <v>100.346</v>
      </c>
      <c r="EK80" s="573">
        <f>[3]Gemüse!EA64</f>
        <v>125.13539999999999</v>
      </c>
      <c r="EL80" s="573">
        <f>[3]Gemüse!EV64</f>
        <v>161.81049999999999</v>
      </c>
      <c r="EM80" s="448"/>
      <c r="EN80" s="575">
        <f>[3]Gemüse!DS64</f>
        <v>103.09689999999999</v>
      </c>
      <c r="EO80" s="575">
        <f>[3]Gemüse!EN64</f>
        <v>315.98509999999999</v>
      </c>
      <c r="EP80" s="573">
        <f>[3]Gemüse!DT64</f>
        <v>68.684399999999997</v>
      </c>
      <c r="EQ80" s="573">
        <f>[3]Gemüse!EO64</f>
        <v>238.62970000000001</v>
      </c>
      <c r="ER80" s="575">
        <f>[3]Gemüse!$DZ64</f>
        <v>30.031099999999999</v>
      </c>
      <c r="ES80" s="575">
        <f>[3]Gemüse!EU64</f>
        <v>134.93770000000001</v>
      </c>
      <c r="ET80" s="573">
        <f>[3]Gemüse!$DO64</f>
        <v>143.4581</v>
      </c>
      <c r="EU80" s="573">
        <f>[3]Gemüse!EJ64</f>
        <v>1759.1867</v>
      </c>
      <c r="EV80" s="573"/>
      <c r="EW80" s="575">
        <f>[3]Gemüse!$DQ64</f>
        <v>22.49</v>
      </c>
      <c r="EX80" s="575">
        <f>[3]Gemüse!EL64</f>
        <v>277.70279999999997</v>
      </c>
    </row>
    <row r="81" spans="2:154" x14ac:dyDescent="0.2">
      <c r="B81" s="218">
        <f>[3]Gemüse!A65</f>
        <v>43556</v>
      </c>
      <c r="C81" s="569">
        <f>[3]Gemüse!$B65</f>
        <v>6.3274939999999997</v>
      </c>
      <c r="D81" s="569">
        <f>[3]Gemüse!$BD65</f>
        <v>3.4604219999999999</v>
      </c>
      <c r="E81" s="448">
        <f>[3]Gemüse!$C65</f>
        <v>9.673705</v>
      </c>
      <c r="F81" s="448">
        <f>[3]Gemüse!$BE65</f>
        <v>6.1583209999999999</v>
      </c>
      <c r="G81" s="569">
        <f>[3]Gemüse!$D65</f>
        <v>2.0940650000000001</v>
      </c>
      <c r="H81" s="569">
        <f>[3]Gemüse!$BF65</f>
        <v>1.398736</v>
      </c>
      <c r="I81" s="448">
        <f>[3]Gemüse!$E65</f>
        <v>6.0914099999999998</v>
      </c>
      <c r="J81" s="448">
        <f>[3]Gemüse!$BG65</f>
        <v>4.1438240000000004</v>
      </c>
      <c r="K81" s="569">
        <f>[3]Gemüse!$F65</f>
        <v>8.5303319999999996</v>
      </c>
      <c r="L81" s="569">
        <f>[3]Gemüse!$BH65</f>
        <v>7.2596749999999997</v>
      </c>
      <c r="M81" s="448">
        <f>[3]Gemüse!$G65</f>
        <v>0</v>
      </c>
      <c r="N81" s="448">
        <f>[3]Gemüse!$BI65</f>
        <v>0</v>
      </c>
      <c r="O81" s="569">
        <f>[3]Gemüse!$H65</f>
        <v>0</v>
      </c>
      <c r="P81" s="569">
        <f>[3]Gemüse!$BJ65</f>
        <v>0</v>
      </c>
      <c r="Q81" s="448">
        <f>[3]Gemüse!$J65</f>
        <v>5.3654789999999997</v>
      </c>
      <c r="R81" s="448">
        <f>[3]Gemüse!$BL65</f>
        <v>3.2155130000000001</v>
      </c>
      <c r="S81" s="448"/>
      <c r="T81" s="569">
        <f>[3]Gemüse!$K65</f>
        <v>11.028601999999999</v>
      </c>
      <c r="U81" s="569">
        <f>[3]Gemüse!$BM65</f>
        <v>5.5896359999999996</v>
      </c>
      <c r="V81" s="448">
        <f>[3]Gemüse!$L65</f>
        <v>0</v>
      </c>
      <c r="W81" s="448">
        <f>[3]Gemüse!$BN65</f>
        <v>5.1301750000000004</v>
      </c>
      <c r="X81" s="569">
        <f>[3]Gemüse!$M65</f>
        <v>3.4247359999999998</v>
      </c>
      <c r="Y81" s="569">
        <f>[3]Gemüse!$BO65</f>
        <v>2.9310100000000001</v>
      </c>
      <c r="Z81" s="448">
        <f>[3]Gemüse!$N65</f>
        <v>2.6160369999999999</v>
      </c>
      <c r="AA81" s="448">
        <f>[3]Gemüse!$BP65</f>
        <v>1.815488</v>
      </c>
      <c r="AB81" s="569">
        <f>[3]Gemüse!$R65</f>
        <v>3.411994</v>
      </c>
      <c r="AC81" s="569">
        <f>[3]Gemüse!$BT65</f>
        <v>2.3209059999999999</v>
      </c>
      <c r="AD81" s="448">
        <f>[3]Gemüse!$U65</f>
        <v>41.417461000000003</v>
      </c>
      <c r="AE81" s="448">
        <f>[3]Gemüse!$BW65</f>
        <v>23.907139000000001</v>
      </c>
      <c r="AF81" s="569">
        <f>[3]Gemüse!$V65</f>
        <v>30.917497999999998</v>
      </c>
      <c r="AG81" s="569">
        <f>[3]Gemüse!$BX65</f>
        <v>19.877465999999998</v>
      </c>
      <c r="AH81" s="448">
        <f>[3]Gemüse!$AX65</f>
        <v>30.730965000000001</v>
      </c>
      <c r="AI81" s="448">
        <f>[3]Gemüse!$CZ65</f>
        <v>12.286341</v>
      </c>
      <c r="AJ81" s="569">
        <f>[3]Gemüse!$W65</f>
        <v>0</v>
      </c>
      <c r="AK81" s="569">
        <f>[3]Gemüse!$BY65</f>
        <v>5.6059340000000004</v>
      </c>
      <c r="AL81" s="448"/>
      <c r="AM81" s="448">
        <f>[3]Gemüse!$X65</f>
        <v>7.1574720000000003</v>
      </c>
      <c r="AN81" s="448">
        <f>[3]Gemüse!$BZ65</f>
        <v>3.5399020000000001</v>
      </c>
      <c r="AO81" s="569">
        <f>[3]Gemüse!$Y65</f>
        <v>6.8916519999999997</v>
      </c>
      <c r="AP81" s="569">
        <f>[3]Gemüse!$CA65</f>
        <v>4.1005089999999997</v>
      </c>
      <c r="AQ81" s="448">
        <f>[3]Gemüse!$Z65</f>
        <v>7.629003</v>
      </c>
      <c r="AR81" s="448">
        <f>[3]Gemüse!$CB65</f>
        <v>4.2735830000000004</v>
      </c>
      <c r="AS81" s="569">
        <f>[3]Gemüse!$AF65</f>
        <v>3.6591469999999999</v>
      </c>
      <c r="AT81" s="569">
        <f>[3]Gemüse!$CH65</f>
        <v>1.807515</v>
      </c>
      <c r="AU81" s="448">
        <f>[3]Gemüse!$AB65</f>
        <v>5.5730079999999997</v>
      </c>
      <c r="AV81" s="448">
        <f>[3]Gemüse!$CD65</f>
        <v>3.7233390000000002</v>
      </c>
      <c r="AW81" s="569">
        <f>[3]Gemüse!$AC65</f>
        <v>5.5981009999999998</v>
      </c>
      <c r="AX81" s="569">
        <f>[3]Gemüse!$CE65</f>
        <v>3.699846</v>
      </c>
      <c r="AY81" s="448">
        <f>[3]Gemüse!$AD65</f>
        <v>7.9160069999999996</v>
      </c>
      <c r="AZ81" s="448">
        <f>[3]Gemüse!$CF65</f>
        <v>4.4450690000000002</v>
      </c>
      <c r="BA81" s="448"/>
      <c r="BB81" s="569">
        <f>[3]Gemüse!$AE65</f>
        <v>4.8136450000000002</v>
      </c>
      <c r="BC81" s="569">
        <f>[3]Gemüse!$CG65</f>
        <v>2.3880309999999998</v>
      </c>
      <c r="BD81" s="448">
        <f>[3]Gemüse!$AG65</f>
        <v>8.6655499999999996</v>
      </c>
      <c r="BE81" s="448">
        <f>[3]Gemüse!$CI65</f>
        <v>4.1648269999999998</v>
      </c>
      <c r="BF81" s="569">
        <f>[3]Gemüse!$AH65</f>
        <v>3.486783</v>
      </c>
      <c r="BG81" s="569">
        <f>[3]Gemüse!$CJ65</f>
        <v>1.816325</v>
      </c>
      <c r="BH81" s="448">
        <f>[3]Gemüse!$AI65</f>
        <v>0</v>
      </c>
      <c r="BI81" s="448">
        <f>[3]Gemüse!$CK65</f>
        <v>0</v>
      </c>
      <c r="BJ81" s="448"/>
      <c r="BK81" s="569">
        <f>[3]Gemüse!$AK65</f>
        <v>3.8149929999999999</v>
      </c>
      <c r="BL81" s="569">
        <f>[3]Gemüse!$CM65</f>
        <v>2.3606509999999998</v>
      </c>
      <c r="BM81" s="448">
        <f>[3]Gemüse!$AL65</f>
        <v>0</v>
      </c>
      <c r="BN81" s="448">
        <f>[3]Gemüse!$CN65</f>
        <v>0</v>
      </c>
      <c r="BO81" s="569">
        <f>[3]Gemüse!$AM65</f>
        <v>8.7712570000000003</v>
      </c>
      <c r="BP81" s="569">
        <f>[3]Gemüse!$CO65</f>
        <v>4.9901840000000002</v>
      </c>
      <c r="BQ81" s="448">
        <f>[3]Gemüse!$AH65</f>
        <v>3.486783</v>
      </c>
      <c r="BR81" s="448">
        <f>[3]Gemüse!$CJ65</f>
        <v>1.816325</v>
      </c>
      <c r="BS81" s="569">
        <f>[3]Gemüse!$AN65</f>
        <v>6.8567159999999996</v>
      </c>
      <c r="BT81" s="569">
        <f>[3]Gemüse!$CP65</f>
        <v>2.3985889999999999</v>
      </c>
      <c r="BU81" s="448"/>
      <c r="BV81" s="448">
        <f>[3]Gemüse!$AO65</f>
        <v>5.7416510000000001</v>
      </c>
      <c r="BW81" s="448">
        <f>[3]Gemüse!$CQ65</f>
        <v>4.4775539999999996</v>
      </c>
      <c r="BX81" s="569">
        <f>[3]Gemüse!$AW65</f>
        <v>9.3867700000000003</v>
      </c>
      <c r="BY81" s="569">
        <f>[3]Gemüse!$CY65</f>
        <v>8.1759799999999991</v>
      </c>
      <c r="BZ81" s="448">
        <f>[3]Gemüse!$AP65</f>
        <v>10.811258</v>
      </c>
      <c r="CA81" s="448">
        <f>[3]Gemüse!$CR65</f>
        <v>9.2012429999999998</v>
      </c>
      <c r="CB81" s="569">
        <f>[3]Gemüse!$AQ65</f>
        <v>6.8664069999999997</v>
      </c>
      <c r="CC81" s="569">
        <f>[3]Gemüse!$CS65</f>
        <v>3.90082</v>
      </c>
      <c r="CD81" s="448">
        <f>[3]Gemüse!$AS65</f>
        <v>0</v>
      </c>
      <c r="CE81" s="448">
        <f>[3]Gemüse!$CU65</f>
        <v>19.656960999999999</v>
      </c>
      <c r="CF81" s="569">
        <f>[3]Gemüse!$AT65</f>
        <v>16.652435000000001</v>
      </c>
      <c r="CG81" s="569">
        <f>[3]Gemüse!$CV65</f>
        <v>6.796818</v>
      </c>
      <c r="CH81" s="448">
        <f>[3]Gemüse!$AU65</f>
        <v>17.486903000000002</v>
      </c>
      <c r="CI81" s="448">
        <f>[3]Gemüse!$CW65</f>
        <v>9.6976969999999998</v>
      </c>
      <c r="CJ81" s="448"/>
      <c r="CK81" s="569">
        <f>[3]Gemüse!$AV65</f>
        <v>13.352793</v>
      </c>
      <c r="CL81" s="569">
        <f>[3]Gemüse!$CX65</f>
        <v>8.0350040000000007</v>
      </c>
      <c r="CM81" s="448"/>
      <c r="CN81" s="448">
        <f>[3]Gemüse!$AY65</f>
        <v>16.720331999999999</v>
      </c>
      <c r="CO81" s="448">
        <f>[3]Gemüse!$DA65</f>
        <v>12.256678000000001</v>
      </c>
      <c r="CP81" s="448"/>
      <c r="CQ81" s="569">
        <f>[3]Gemüse!$AZ65</f>
        <v>17.546398</v>
      </c>
      <c r="CR81" s="569">
        <f>[3]Gemüse!$DB65</f>
        <v>10.106373</v>
      </c>
      <c r="CS81" s="448">
        <f>[3]Gemüse!$BB65</f>
        <v>15.821865000000001</v>
      </c>
      <c r="CT81" s="448">
        <f>[3]Gemüse!$DD65</f>
        <v>9.3091589999999993</v>
      </c>
      <c r="CU81" s="569">
        <f>[3]Gemüse!$BC65</f>
        <v>7.3551650000000004</v>
      </c>
      <c r="CV81" s="569">
        <f>[3]Gemüse!$DE65</f>
        <v>5.7090059999999996</v>
      </c>
      <c r="CW81" s="448">
        <f>[3]Gemüse!$AJ65</f>
        <v>4.908328</v>
      </c>
      <c r="CX81" s="448">
        <f>[3]Gemüse!$CL65</f>
        <v>4.01546</v>
      </c>
      <c r="CY81" s="452"/>
      <c r="CZ81" s="450" t="str">
        <f>[3]Gemüse!$DI65</f>
        <v>4 W 15-18/19</v>
      </c>
      <c r="DA81" s="573">
        <f>[3]Gemüse!EC65</f>
        <v>4170.4933000000001</v>
      </c>
      <c r="DB81" s="573">
        <f>[3]Gemüse!EX65</f>
        <v>21916.6721</v>
      </c>
      <c r="DC81" s="573"/>
      <c r="DD81" s="575">
        <f>[3]Gemüse!DY65</f>
        <v>223.42970000000003</v>
      </c>
      <c r="DE81" s="575">
        <f>[3]Gemüse!ET65</f>
        <v>1267.25</v>
      </c>
      <c r="DF81" s="573">
        <f>[3]Gemüse!DL65</f>
        <v>343.13990000000001</v>
      </c>
      <c r="DG81" s="573">
        <f>[3]Gemüse!EG65</f>
        <v>1280.3177000000001</v>
      </c>
      <c r="DH81" s="575">
        <f>[3]Gemüse!DN65</f>
        <v>134.75560000000002</v>
      </c>
      <c r="DI81" s="575">
        <f>[3]Gemüse!EI65</f>
        <v>1042.0797</v>
      </c>
      <c r="DJ81" s="573">
        <f>[3]Gemüse!EY65</f>
        <v>258.22109999999998</v>
      </c>
      <c r="DK81" s="573">
        <f>[3]Gemüse!EZ65</f>
        <v>943.77760000000001</v>
      </c>
      <c r="DL81" s="575">
        <f>[3]Gemüse!FA65</f>
        <v>253.51410000000001</v>
      </c>
      <c r="DM81" s="575">
        <f>[3]Gemüse!FB65</f>
        <v>1088.3222000000001</v>
      </c>
      <c r="DN81" s="573"/>
      <c r="DO81" s="573">
        <f>[3]Gemüse!DR65</f>
        <v>69.690600000000003</v>
      </c>
      <c r="DP81" s="573">
        <f>[3]Gemüse!EM65</f>
        <v>480.50540000000001</v>
      </c>
      <c r="DQ81" s="575">
        <f>[3]Gemüse!DK65</f>
        <v>90.123699999999999</v>
      </c>
      <c r="DR81" s="575">
        <f>[3]Gemüse!EF65</f>
        <v>700.88639999999998</v>
      </c>
      <c r="DS81" s="573">
        <f>[3]Gemüse!DV65</f>
        <v>127.18089999999999</v>
      </c>
      <c r="DT81" s="573">
        <f>[3]Gemüse!EQ65</f>
        <v>536.4067</v>
      </c>
      <c r="DU81" s="575">
        <f>[3]Gemüse!DX65</f>
        <v>27.353099999999998</v>
      </c>
      <c r="DV81" s="575">
        <f>[3]Gemüse!ES65</f>
        <v>144.077</v>
      </c>
      <c r="DW81" s="573"/>
      <c r="DX81" s="573">
        <f>[3]Gemüse!DJ65</f>
        <v>84.716300000000004</v>
      </c>
      <c r="DY81" s="573">
        <f>[3]Gemüse!EE65</f>
        <v>504.73840000000001</v>
      </c>
      <c r="DZ81" s="575">
        <f>[3]Gemüse!DP65</f>
        <v>146.5153</v>
      </c>
      <c r="EA81" s="575">
        <f>[3]Gemüse!EK65</f>
        <v>518.74520000000007</v>
      </c>
      <c r="EB81" s="573">
        <f>[3]Gemüse!$DU65</f>
        <v>8.0960000000000001</v>
      </c>
      <c r="EC81" s="573">
        <f>[3]Gemüse!EP65</f>
        <v>86.078999999999994</v>
      </c>
      <c r="ED81" s="575">
        <f>[3]Gemüse!DW65</f>
        <v>27.515599999999999</v>
      </c>
      <c r="EE81" s="575">
        <f>[3]Gemüse!ER65</f>
        <v>219.23990000000001</v>
      </c>
      <c r="EF81" s="573"/>
      <c r="EG81" s="573">
        <f>[3]Gemüse!$DM65</f>
        <v>623.91449999999998</v>
      </c>
      <c r="EH81" s="573">
        <f>[3]Gemüse!EH65</f>
        <v>2753.7126000000003</v>
      </c>
      <c r="EI81" s="575">
        <f>[3]Gemüse!EB65</f>
        <v>25.225999999999999</v>
      </c>
      <c r="EJ81" s="575">
        <f>[3]Gemüse!EW65</f>
        <v>108.65</v>
      </c>
      <c r="EK81" s="573">
        <f>[3]Gemüse!EA65</f>
        <v>144.4588</v>
      </c>
      <c r="EL81" s="573">
        <f>[3]Gemüse!EV65</f>
        <v>172.33779999999999</v>
      </c>
      <c r="EM81" s="573"/>
      <c r="EN81" s="575">
        <f>[3]Gemüse!DS65</f>
        <v>111.10310000000001</v>
      </c>
      <c r="EO81" s="575">
        <f>[3]Gemüse!EN65</f>
        <v>427.95159999999998</v>
      </c>
      <c r="EP81" s="573">
        <f>[3]Gemüse!DT65</f>
        <v>57.952100000000002</v>
      </c>
      <c r="EQ81" s="573">
        <f>[3]Gemüse!EO65</f>
        <v>279.39359999999999</v>
      </c>
      <c r="ER81" s="575">
        <f>[3]Gemüse!$DZ65</f>
        <v>27.433299999999999</v>
      </c>
      <c r="ES81" s="575">
        <f>[3]Gemüse!EU65</f>
        <v>130.22540000000001</v>
      </c>
      <c r="ET81" s="573">
        <f>[3]Gemüse!$DO65</f>
        <v>129.49889999999999</v>
      </c>
      <c r="EU81" s="573">
        <f>[3]Gemüse!EJ65</f>
        <v>1751.2447</v>
      </c>
      <c r="EV81" s="573"/>
      <c r="EW81" s="575">
        <f>[3]Gemüse!$DQ65</f>
        <v>23.536200000000001</v>
      </c>
      <c r="EX81" s="575">
        <f>[3]Gemüse!EL65</f>
        <v>283.91250000000002</v>
      </c>
    </row>
    <row r="82" spans="2:154" x14ac:dyDescent="0.2">
      <c r="B82" s="218">
        <f>[3]Gemüse!A66</f>
        <v>43525</v>
      </c>
      <c r="C82" s="569">
        <f>[3]Gemüse!$B66</f>
        <v>6.7377690000000001</v>
      </c>
      <c r="D82" s="569">
        <f>[3]Gemüse!$BD66</f>
        <v>3.6061230000000002</v>
      </c>
      <c r="E82" s="448">
        <f>[3]Gemüse!$C66</f>
        <v>9.7176980000000004</v>
      </c>
      <c r="F82" s="448">
        <f>[3]Gemüse!$BE66</f>
        <v>6.2130650000000003</v>
      </c>
      <c r="G82" s="569">
        <f>[3]Gemüse!$D66</f>
        <v>1.8105249999999999</v>
      </c>
      <c r="H82" s="569">
        <f>[3]Gemüse!$BF66</f>
        <v>1.405222</v>
      </c>
      <c r="I82" s="448">
        <f>[3]Gemüse!$E66</f>
        <v>6.0504709999999999</v>
      </c>
      <c r="J82" s="448">
        <f>[3]Gemüse!$BG66</f>
        <v>4.2549799999999998</v>
      </c>
      <c r="K82" s="569">
        <f>[3]Gemüse!$F66</f>
        <v>7.9494680000000004</v>
      </c>
      <c r="L82" s="569">
        <f>[3]Gemüse!$BH66</f>
        <v>5.9775309999999999</v>
      </c>
      <c r="M82" s="448">
        <f>[3]Gemüse!$G66</f>
        <v>0</v>
      </c>
      <c r="N82" s="448">
        <f>[3]Gemüse!$BI66</f>
        <v>0</v>
      </c>
      <c r="O82" s="569">
        <f>[3]Gemüse!$H66</f>
        <v>0</v>
      </c>
      <c r="P82" s="569">
        <f>[3]Gemüse!$BJ66</f>
        <v>0</v>
      </c>
      <c r="Q82" s="448">
        <f>[3]Gemüse!$J66</f>
        <v>6.6402700000000001</v>
      </c>
      <c r="R82" s="448">
        <f>[3]Gemüse!$BL66</f>
        <v>3.585331</v>
      </c>
      <c r="S82" s="448"/>
      <c r="T82" s="569">
        <f>[3]Gemüse!$K66</f>
        <v>11.046158</v>
      </c>
      <c r="U82" s="569">
        <f>[3]Gemüse!$BM66</f>
        <v>5.3284219999999998</v>
      </c>
      <c r="V82" s="448">
        <f>[3]Gemüse!$L66</f>
        <v>9.7747320000000002</v>
      </c>
      <c r="W82" s="448">
        <f>[3]Gemüse!$BN66</f>
        <v>5.7619040000000004</v>
      </c>
      <c r="X82" s="569">
        <f>[3]Gemüse!$M66</f>
        <v>3.495876</v>
      </c>
      <c r="Y82" s="569">
        <f>[3]Gemüse!$BO66</f>
        <v>2.6559910000000002</v>
      </c>
      <c r="Z82" s="448">
        <f>[3]Gemüse!$N66</f>
        <v>2.633464</v>
      </c>
      <c r="AA82" s="448">
        <f>[3]Gemüse!$BP66</f>
        <v>1.35497</v>
      </c>
      <c r="AB82" s="569">
        <f>[3]Gemüse!$R66</f>
        <v>3.3795639999999998</v>
      </c>
      <c r="AC82" s="569">
        <f>[3]Gemüse!$BT66</f>
        <v>2.4471400000000001</v>
      </c>
      <c r="AD82" s="448">
        <f>[3]Gemüse!$U66</f>
        <v>43.593034000000003</v>
      </c>
      <c r="AE82" s="448">
        <f>[3]Gemüse!$BW66</f>
        <v>27.183696999999999</v>
      </c>
      <c r="AF82" s="569">
        <f>[3]Gemüse!$V66</f>
        <v>26.885794000000001</v>
      </c>
      <c r="AG82" s="569">
        <f>[3]Gemüse!$BX66</f>
        <v>18.638217999999998</v>
      </c>
      <c r="AH82" s="448">
        <f>[3]Gemüse!$AX66</f>
        <v>26.552121</v>
      </c>
      <c r="AI82" s="448">
        <f>[3]Gemüse!$CZ66</f>
        <v>10.660220000000001</v>
      </c>
      <c r="AJ82" s="569">
        <f>[3]Gemüse!$W66</f>
        <v>7.6009279999999997</v>
      </c>
      <c r="AK82" s="569">
        <f>[3]Gemüse!$BY66</f>
        <v>4.9704139999999999</v>
      </c>
      <c r="AL82" s="448"/>
      <c r="AM82" s="448">
        <f>[3]Gemüse!$X66</f>
        <v>7.083761</v>
      </c>
      <c r="AN82" s="448">
        <f>[3]Gemüse!$BZ66</f>
        <v>3.392868</v>
      </c>
      <c r="AO82" s="569">
        <f>[3]Gemüse!$Y66</f>
        <v>6.55206</v>
      </c>
      <c r="AP82" s="569">
        <f>[3]Gemüse!$CA66</f>
        <v>3.6503380000000001</v>
      </c>
      <c r="AQ82" s="448">
        <f>[3]Gemüse!$Z66</f>
        <v>7.6669320000000001</v>
      </c>
      <c r="AR82" s="448">
        <f>[3]Gemüse!$CB66</f>
        <v>4.1617980000000001</v>
      </c>
      <c r="AS82" s="569">
        <f>[3]Gemüse!$AF66</f>
        <v>2.555876</v>
      </c>
      <c r="AT82" s="569">
        <f>[3]Gemüse!$CH66</f>
        <v>1.609043</v>
      </c>
      <c r="AU82" s="448">
        <f>[3]Gemüse!$AB66</f>
        <v>5.6600570000000001</v>
      </c>
      <c r="AV82" s="448">
        <f>[3]Gemüse!$CD66</f>
        <v>3.6851229999999999</v>
      </c>
      <c r="AW82" s="569">
        <f>[3]Gemüse!$AC66</f>
        <v>5.6712119999999997</v>
      </c>
      <c r="AX82" s="569">
        <f>[3]Gemüse!$CE66</f>
        <v>3.685889</v>
      </c>
      <c r="AY82" s="448">
        <f>[3]Gemüse!$AD66</f>
        <v>7.7997579999999997</v>
      </c>
      <c r="AZ82" s="448">
        <f>[3]Gemüse!$CF66</f>
        <v>4.4378909999999996</v>
      </c>
      <c r="BA82" s="448"/>
      <c r="BB82" s="569">
        <f>[3]Gemüse!$AE66</f>
        <v>4.6033299999999997</v>
      </c>
      <c r="BC82" s="569">
        <f>[3]Gemüse!$CG66</f>
        <v>2.5202300000000002</v>
      </c>
      <c r="BD82" s="448">
        <f>[3]Gemüse!$AG66</f>
        <v>8.5573829999999997</v>
      </c>
      <c r="BE82" s="448">
        <f>[3]Gemüse!$CI66</f>
        <v>4.1428649999999996</v>
      </c>
      <c r="BF82" s="569">
        <f>[3]Gemüse!$AH66</f>
        <v>3.1895549999999999</v>
      </c>
      <c r="BG82" s="569">
        <f>[3]Gemüse!$CJ66</f>
        <v>1.788932</v>
      </c>
      <c r="BH82" s="448">
        <f>[3]Gemüse!$AI66</f>
        <v>0</v>
      </c>
      <c r="BI82" s="448">
        <f>[3]Gemüse!$CK66</f>
        <v>0</v>
      </c>
      <c r="BJ82" s="448"/>
      <c r="BK82" s="569">
        <f>[3]Gemüse!$AK66</f>
        <v>3.7102059999999999</v>
      </c>
      <c r="BL82" s="569">
        <f>[3]Gemüse!$CM66</f>
        <v>1.8134729999999999</v>
      </c>
      <c r="BM82" s="448">
        <f>[3]Gemüse!$AL66</f>
        <v>0</v>
      </c>
      <c r="BN82" s="448">
        <f>[3]Gemüse!$CN66</f>
        <v>0</v>
      </c>
      <c r="BO82" s="569">
        <f>[3]Gemüse!$AM66</f>
        <v>8.7246869999999994</v>
      </c>
      <c r="BP82" s="569">
        <f>[3]Gemüse!$CO66</f>
        <v>4.7319959999999996</v>
      </c>
      <c r="BQ82" s="448">
        <f>[3]Gemüse!$AH66</f>
        <v>3.1895549999999999</v>
      </c>
      <c r="BR82" s="448">
        <f>[3]Gemüse!$CJ66</f>
        <v>1.788932</v>
      </c>
      <c r="BS82" s="569">
        <f>[3]Gemüse!$AN66</f>
        <v>6.8678540000000003</v>
      </c>
      <c r="BT82" s="569">
        <f>[3]Gemüse!$CP66</f>
        <v>2.3807239999999998</v>
      </c>
      <c r="BU82" s="448"/>
      <c r="BV82" s="448">
        <f>[3]Gemüse!$AO66</f>
        <v>5.7422019999999998</v>
      </c>
      <c r="BW82" s="448">
        <f>[3]Gemüse!$CQ66</f>
        <v>4.8996909999999998</v>
      </c>
      <c r="BX82" s="569">
        <f>[3]Gemüse!$AW66</f>
        <v>8.6960630000000005</v>
      </c>
      <c r="BY82" s="569">
        <f>[3]Gemüse!$CY66</f>
        <v>6.6031510000000004</v>
      </c>
      <c r="BZ82" s="448">
        <f>[3]Gemüse!$AP66</f>
        <v>0</v>
      </c>
      <c r="CA82" s="448">
        <f>[3]Gemüse!$CR66</f>
        <v>9.6050590000000007</v>
      </c>
      <c r="CB82" s="569">
        <f>[3]Gemüse!$AQ66</f>
        <v>6.7251960000000004</v>
      </c>
      <c r="CC82" s="569">
        <f>[3]Gemüse!$CS66</f>
        <v>3.7918660000000002</v>
      </c>
      <c r="CD82" s="448">
        <f>[3]Gemüse!$AS66</f>
        <v>0</v>
      </c>
      <c r="CE82" s="448">
        <f>[3]Gemüse!$CU66</f>
        <v>0</v>
      </c>
      <c r="CF82" s="569">
        <f>[3]Gemüse!$AT66</f>
        <v>18.984061000000001</v>
      </c>
      <c r="CG82" s="569">
        <f>[3]Gemüse!$CV66</f>
        <v>7.6432289999999998</v>
      </c>
      <c r="CH82" s="448">
        <f>[3]Gemüse!$AU66</f>
        <v>20.351762999999998</v>
      </c>
      <c r="CI82" s="448">
        <f>[3]Gemüse!$CW66</f>
        <v>11.189463</v>
      </c>
      <c r="CJ82" s="448"/>
      <c r="CK82" s="569">
        <f>[3]Gemüse!$AV66</f>
        <v>13.765528</v>
      </c>
      <c r="CL82" s="569">
        <f>[3]Gemüse!$CX66</f>
        <v>8.6824110000000001</v>
      </c>
      <c r="CM82" s="448"/>
      <c r="CN82" s="448">
        <f>[3]Gemüse!$AY66</f>
        <v>16.753342</v>
      </c>
      <c r="CO82" s="448">
        <f>[3]Gemüse!$DA66</f>
        <v>12.398466000000001</v>
      </c>
      <c r="CP82" s="448"/>
      <c r="CQ82" s="569">
        <f>[3]Gemüse!$AZ66</f>
        <v>16.436073</v>
      </c>
      <c r="CR82" s="569">
        <f>[3]Gemüse!$DB66</f>
        <v>10.471327</v>
      </c>
      <c r="CS82" s="448">
        <f>[3]Gemüse!$BB66</f>
        <v>15.822578</v>
      </c>
      <c r="CT82" s="448">
        <f>[3]Gemüse!$DD66</f>
        <v>9.4455069999999992</v>
      </c>
      <c r="CU82" s="569">
        <f>[3]Gemüse!$BC66</f>
        <v>7.355944</v>
      </c>
      <c r="CV82" s="569">
        <f>[3]Gemüse!$DE66</f>
        <v>5.6775209999999996</v>
      </c>
      <c r="CW82" s="448">
        <f>[3]Gemüse!$AJ66</f>
        <v>4.9083360000000003</v>
      </c>
      <c r="CX82" s="448">
        <f>[3]Gemüse!$CL66</f>
        <v>4.0132659999999998</v>
      </c>
      <c r="CY82" s="452"/>
      <c r="CZ82" s="450" t="str">
        <f>[3]Gemüse!$DI66</f>
        <v>5 W 10-14/19</v>
      </c>
      <c r="DA82" s="573">
        <f>[3]Gemüse!EC66</f>
        <v>5509.1665999999996</v>
      </c>
      <c r="DB82" s="573">
        <f>[3]Gemüse!EX66</f>
        <v>26726.409</v>
      </c>
      <c r="DC82" s="573"/>
      <c r="DD82" s="575">
        <f>[3]Gemüse!DY66</f>
        <v>268.03820000000002</v>
      </c>
      <c r="DE82" s="575">
        <f>[3]Gemüse!ET66</f>
        <v>1622.5536000000002</v>
      </c>
      <c r="DF82" s="573">
        <f>[3]Gemüse!DL66</f>
        <v>436.43180000000001</v>
      </c>
      <c r="DG82" s="573">
        <f>[3]Gemüse!EG66</f>
        <v>1532.4228999999998</v>
      </c>
      <c r="DH82" s="575">
        <f>[3]Gemüse!DN66</f>
        <v>173.8854</v>
      </c>
      <c r="DI82" s="575">
        <f>[3]Gemüse!EI66</f>
        <v>937.15569999999991</v>
      </c>
      <c r="DJ82" s="573">
        <f>[3]Gemüse!EY66</f>
        <v>334.88400000000001</v>
      </c>
      <c r="DK82" s="573">
        <f>[3]Gemüse!EZ66</f>
        <v>1097.0868</v>
      </c>
      <c r="DL82" s="575">
        <f>[3]Gemüse!FA66</f>
        <v>310.26620000000003</v>
      </c>
      <c r="DM82" s="575">
        <f>[3]Gemüse!FB66</f>
        <v>1241.3286000000001</v>
      </c>
      <c r="DN82" s="573"/>
      <c r="DO82" s="573">
        <f>[3]Gemüse!DR66</f>
        <v>111.6828</v>
      </c>
      <c r="DP82" s="573">
        <f>[3]Gemüse!EM66</f>
        <v>757.11159999999995</v>
      </c>
      <c r="DQ82" s="575">
        <f>[3]Gemüse!DK66</f>
        <v>119.0467</v>
      </c>
      <c r="DR82" s="575">
        <f>[3]Gemüse!EF66</f>
        <v>1017.6681</v>
      </c>
      <c r="DS82" s="573">
        <f>[3]Gemüse!DV66</f>
        <v>150.6474</v>
      </c>
      <c r="DT82" s="573">
        <f>[3]Gemüse!EQ66</f>
        <v>469.59020000000004</v>
      </c>
      <c r="DU82" s="575">
        <f>[3]Gemüse!DX66</f>
        <v>56.430300000000003</v>
      </c>
      <c r="DV82" s="575">
        <f>[3]Gemüse!ES66</f>
        <v>215.47829999999999</v>
      </c>
      <c r="DW82" s="573"/>
      <c r="DX82" s="573">
        <f>[3]Gemüse!DJ66</f>
        <v>138.15639999999999</v>
      </c>
      <c r="DY82" s="573">
        <f>[3]Gemüse!EE66</f>
        <v>681.50409999999999</v>
      </c>
      <c r="DZ82" s="575">
        <f>[3]Gemüse!DP66</f>
        <v>231.37529999999998</v>
      </c>
      <c r="EA82" s="575">
        <f>[3]Gemüse!EK66</f>
        <v>781.3528</v>
      </c>
      <c r="EB82" s="573">
        <f>[3]Gemüse!$DU66</f>
        <v>18.481999999999999</v>
      </c>
      <c r="EC82" s="573">
        <f>[3]Gemüse!EP66</f>
        <v>118.274</v>
      </c>
      <c r="ED82" s="575">
        <f>[3]Gemüse!DW66</f>
        <v>32.588500000000003</v>
      </c>
      <c r="EE82" s="575">
        <f>[3]Gemüse!ER66</f>
        <v>310.58320000000003</v>
      </c>
      <c r="EF82" s="573"/>
      <c r="EG82" s="573">
        <f>[3]Gemüse!$DM66</f>
        <v>939.09809999999993</v>
      </c>
      <c r="EH82" s="573">
        <f>[3]Gemüse!EH66</f>
        <v>3473.5618999999997</v>
      </c>
      <c r="EI82" s="575">
        <f>[3]Gemüse!EB66</f>
        <v>39.768999999999998</v>
      </c>
      <c r="EJ82" s="575">
        <f>[3]Gemüse!EW66</f>
        <v>166.72499999999999</v>
      </c>
      <c r="EK82" s="573">
        <f>[3]Gemüse!EA66</f>
        <v>223.93010000000001</v>
      </c>
      <c r="EL82" s="573">
        <f>[3]Gemüse!EV66</f>
        <v>248.1671</v>
      </c>
      <c r="EM82" s="573"/>
      <c r="EN82" s="575">
        <f>[3]Gemüse!DS66</f>
        <v>154.43049999999999</v>
      </c>
      <c r="EO82" s="575">
        <f>[3]Gemüse!EN66</f>
        <v>614.63499999999999</v>
      </c>
      <c r="EP82" s="573">
        <f>[3]Gemüse!DT66</f>
        <v>91.462000000000003</v>
      </c>
      <c r="EQ82" s="573">
        <f>[3]Gemüse!EO66</f>
        <v>454.38390000000004</v>
      </c>
      <c r="ER82" s="575">
        <f>[3]Gemüse!$DZ66</f>
        <v>20.933199999999999</v>
      </c>
      <c r="ES82" s="575">
        <f>[3]Gemüse!EU66</f>
        <v>119.51180000000001</v>
      </c>
      <c r="ET82" s="573">
        <f>[3]Gemüse!$DO66</f>
        <v>181.5052</v>
      </c>
      <c r="EU82" s="573">
        <f>[3]Gemüse!EJ66</f>
        <v>2173.4847</v>
      </c>
      <c r="EV82" s="573"/>
      <c r="EW82" s="575">
        <f>[3]Gemüse!$DQ66</f>
        <v>28.907</v>
      </c>
      <c r="EX82" s="575">
        <f>[3]Gemüse!EL66</f>
        <v>377.25380000000001</v>
      </c>
    </row>
    <row r="83" spans="2:154" x14ac:dyDescent="0.2">
      <c r="B83" s="218">
        <f>[3]Gemüse!A67</f>
        <v>43497</v>
      </c>
      <c r="C83" s="569">
        <f>[3]Gemüse!$B67</f>
        <v>7.0774939999999997</v>
      </c>
      <c r="D83" s="569">
        <f>[3]Gemüse!$BD67</f>
        <v>5.1369410000000002</v>
      </c>
      <c r="E83" s="448">
        <f>[3]Gemüse!$C67</f>
        <v>10.197950000000001</v>
      </c>
      <c r="F83" s="448">
        <f>[3]Gemüse!$BE67</f>
        <v>6.0025909999999998</v>
      </c>
      <c r="G83" s="569">
        <f>[3]Gemüse!$D67</f>
        <v>2.1134840000000001</v>
      </c>
      <c r="H83" s="569">
        <f>[3]Gemüse!$BF67</f>
        <v>1.4568049999999999</v>
      </c>
      <c r="I83" s="448">
        <f>[3]Gemüse!$E67</f>
        <v>6.1969950000000003</v>
      </c>
      <c r="J83" s="448">
        <f>[3]Gemüse!$BG67</f>
        <v>4.5895840000000003</v>
      </c>
      <c r="K83" s="569">
        <f>[3]Gemüse!$F67</f>
        <v>8.3986269999999994</v>
      </c>
      <c r="L83" s="569">
        <f>[3]Gemüse!$BH67</f>
        <v>6.3567169999999997</v>
      </c>
      <c r="M83" s="448">
        <f>[3]Gemüse!$G67</f>
        <v>0</v>
      </c>
      <c r="N83" s="448">
        <f>[3]Gemüse!$BI67</f>
        <v>0</v>
      </c>
      <c r="O83" s="569">
        <f>[3]Gemüse!$H67</f>
        <v>0</v>
      </c>
      <c r="P83" s="569">
        <f>[3]Gemüse!$BJ67</f>
        <v>0</v>
      </c>
      <c r="Q83" s="448">
        <f>[3]Gemüse!$J67</f>
        <v>7.0602320000000001</v>
      </c>
      <c r="R83" s="448">
        <f>[3]Gemüse!$BL67</f>
        <v>4.8995800000000003</v>
      </c>
      <c r="S83" s="448"/>
      <c r="T83" s="569">
        <f>[3]Gemüse!$K67</f>
        <v>10.890542</v>
      </c>
      <c r="U83" s="569">
        <f>[3]Gemüse!$BM67</f>
        <v>5.10039</v>
      </c>
      <c r="V83" s="448">
        <f>[3]Gemüse!$L67</f>
        <v>9.5282040000000006</v>
      </c>
      <c r="W83" s="448">
        <f>[3]Gemüse!$BN67</f>
        <v>5.7314489999999996</v>
      </c>
      <c r="X83" s="569">
        <f>[3]Gemüse!$M67</f>
        <v>3.1126140000000002</v>
      </c>
      <c r="Y83" s="569">
        <f>[3]Gemüse!$BO67</f>
        <v>2.5666350000000002</v>
      </c>
      <c r="Z83" s="448">
        <f>[3]Gemüse!$N67</f>
        <v>2.760081</v>
      </c>
      <c r="AA83" s="448">
        <f>[3]Gemüse!$BP67</f>
        <v>2.018491</v>
      </c>
      <c r="AB83" s="569">
        <f>[3]Gemüse!$R67</f>
        <v>3.1116419999999998</v>
      </c>
      <c r="AC83" s="569">
        <f>[3]Gemüse!$BT67</f>
        <v>2.410873</v>
      </c>
      <c r="AD83" s="448">
        <f>[3]Gemüse!$U67</f>
        <v>45.098394999999996</v>
      </c>
      <c r="AE83" s="448">
        <f>[3]Gemüse!$BW67</f>
        <v>28.416188999999999</v>
      </c>
      <c r="AF83" s="569">
        <f>[3]Gemüse!$V67</f>
        <v>25.551859</v>
      </c>
      <c r="AG83" s="569">
        <f>[3]Gemüse!$BX67</f>
        <v>19.041820999999999</v>
      </c>
      <c r="AH83" s="448">
        <f>[3]Gemüse!$AX67</f>
        <v>17.076457999999999</v>
      </c>
      <c r="AI83" s="448">
        <f>[3]Gemüse!$CZ67</f>
        <v>7.7037170000000001</v>
      </c>
      <c r="AJ83" s="569">
        <f>[3]Gemüse!$W67</f>
        <v>7.2936439999999996</v>
      </c>
      <c r="AK83" s="569">
        <f>[3]Gemüse!$BY67</f>
        <v>4.6728389999999997</v>
      </c>
      <c r="AL83" s="448"/>
      <c r="AM83" s="448">
        <f>[3]Gemüse!$X67</f>
        <v>7.1032909999999996</v>
      </c>
      <c r="AN83" s="448">
        <f>[3]Gemüse!$BZ67</f>
        <v>4.2424580000000001</v>
      </c>
      <c r="AO83" s="569">
        <f>[3]Gemüse!$Y67</f>
        <v>7.1391780000000002</v>
      </c>
      <c r="AP83" s="569">
        <f>[3]Gemüse!$CA67</f>
        <v>3.6775869999999999</v>
      </c>
      <c r="AQ83" s="448">
        <f>[3]Gemüse!$Z67</f>
        <v>7.4494910000000001</v>
      </c>
      <c r="AR83" s="448">
        <f>[3]Gemüse!$CB67</f>
        <v>3.9833690000000002</v>
      </c>
      <c r="AS83" s="569">
        <f>[3]Gemüse!$AF67</f>
        <v>0</v>
      </c>
      <c r="AT83" s="569">
        <f>[3]Gemüse!$CH67</f>
        <v>1.74485</v>
      </c>
      <c r="AU83" s="448">
        <f>[3]Gemüse!$AB67</f>
        <v>5.6640220000000001</v>
      </c>
      <c r="AV83" s="448">
        <f>[3]Gemüse!$CD67</f>
        <v>3.639967</v>
      </c>
      <c r="AW83" s="569">
        <f>[3]Gemüse!$AC67</f>
        <v>5.680275</v>
      </c>
      <c r="AX83" s="569">
        <f>[3]Gemüse!$CE67</f>
        <v>3.6140880000000002</v>
      </c>
      <c r="AY83" s="448">
        <f>[3]Gemüse!$AD67</f>
        <v>7.7221479999999998</v>
      </c>
      <c r="AZ83" s="448">
        <f>[3]Gemüse!$CF67</f>
        <v>4.3654000000000002</v>
      </c>
      <c r="BA83" s="448"/>
      <c r="BB83" s="569">
        <f>[3]Gemüse!$AE67</f>
        <v>4.7404529999999996</v>
      </c>
      <c r="BC83" s="569">
        <f>[3]Gemüse!$CG67</f>
        <v>2.4653499999999999</v>
      </c>
      <c r="BD83" s="448">
        <f>[3]Gemüse!$AG67</f>
        <v>8.3357519999999994</v>
      </c>
      <c r="BE83" s="448">
        <f>[3]Gemüse!$CI67</f>
        <v>4.2017319999999998</v>
      </c>
      <c r="BF83" s="569">
        <f>[3]Gemüse!$AH67</f>
        <v>0</v>
      </c>
      <c r="BG83" s="569">
        <f>[3]Gemüse!$CJ67</f>
        <v>1.870028</v>
      </c>
      <c r="BH83" s="448">
        <f>[3]Gemüse!$AI67</f>
        <v>0</v>
      </c>
      <c r="BI83" s="448">
        <f>[3]Gemüse!$CK67</f>
        <v>0</v>
      </c>
      <c r="BJ83" s="448"/>
      <c r="BK83" s="569">
        <f>[3]Gemüse!$AK67</f>
        <v>3.225482</v>
      </c>
      <c r="BL83" s="569">
        <f>[3]Gemüse!$CM67</f>
        <v>1.8648199999999999</v>
      </c>
      <c r="BM83" s="448">
        <f>[3]Gemüse!$AL67</f>
        <v>0</v>
      </c>
      <c r="BN83" s="448">
        <f>[3]Gemüse!$CN67</f>
        <v>0</v>
      </c>
      <c r="BO83" s="569">
        <f>[3]Gemüse!$AM67</f>
        <v>7.9523080000000004</v>
      </c>
      <c r="BP83" s="569">
        <f>[3]Gemüse!$CO67</f>
        <v>4.1884920000000001</v>
      </c>
      <c r="BQ83" s="448">
        <f>[3]Gemüse!$AH67</f>
        <v>0</v>
      </c>
      <c r="BR83" s="448">
        <f>[3]Gemüse!$CJ67</f>
        <v>1.870028</v>
      </c>
      <c r="BS83" s="569">
        <f>[3]Gemüse!$AN67</f>
        <v>6.844093</v>
      </c>
      <c r="BT83" s="569">
        <f>[3]Gemüse!$CP67</f>
        <v>2.4414940000000001</v>
      </c>
      <c r="BU83" s="448"/>
      <c r="BV83" s="448">
        <f>[3]Gemüse!$AO67</f>
        <v>5.4915279999999997</v>
      </c>
      <c r="BW83" s="448">
        <f>[3]Gemüse!$CQ67</f>
        <v>4.8162450000000003</v>
      </c>
      <c r="BX83" s="569">
        <f>[3]Gemüse!$AW67</f>
        <v>6.7323199999999996</v>
      </c>
      <c r="BY83" s="569">
        <f>[3]Gemüse!$CY67</f>
        <v>5.6075569999999999</v>
      </c>
      <c r="BZ83" s="448">
        <f>[3]Gemüse!$AP67</f>
        <v>0</v>
      </c>
      <c r="CA83" s="448">
        <f>[3]Gemüse!$CR67</f>
        <v>9.0632429999999999</v>
      </c>
      <c r="CB83" s="569">
        <f>[3]Gemüse!$AQ67</f>
        <v>6.9345489999999996</v>
      </c>
      <c r="CC83" s="569">
        <f>[3]Gemüse!$CS67</f>
        <v>3.853453</v>
      </c>
      <c r="CD83" s="448">
        <f>[3]Gemüse!$AS67</f>
        <v>0</v>
      </c>
      <c r="CE83" s="448">
        <f>[3]Gemüse!$CU67</f>
        <v>0</v>
      </c>
      <c r="CF83" s="569">
        <f>[3]Gemüse!$AT67</f>
        <v>22.195516999999999</v>
      </c>
      <c r="CG83" s="569">
        <f>[3]Gemüse!$CV67</f>
        <v>10.049066</v>
      </c>
      <c r="CH83" s="448">
        <f>[3]Gemüse!$AU67</f>
        <v>0</v>
      </c>
      <c r="CI83" s="448">
        <f>[3]Gemüse!$CW67</f>
        <v>10.064795</v>
      </c>
      <c r="CJ83" s="448"/>
      <c r="CK83" s="569">
        <f>[3]Gemüse!$AV67</f>
        <v>13.633834999999999</v>
      </c>
      <c r="CL83" s="569">
        <f>[3]Gemüse!$CX67</f>
        <v>8.1432979999999997</v>
      </c>
      <c r="CM83" s="448"/>
      <c r="CN83" s="448">
        <f>[3]Gemüse!$AY67</f>
        <v>16.797045000000001</v>
      </c>
      <c r="CO83" s="448">
        <f>[3]Gemüse!$DA67</f>
        <v>12.466786000000001</v>
      </c>
      <c r="CP83" s="448"/>
      <c r="CQ83" s="569">
        <f>[3]Gemüse!$AZ67</f>
        <v>15.28241</v>
      </c>
      <c r="CR83" s="569">
        <f>[3]Gemüse!$DB67</f>
        <v>10.887337</v>
      </c>
      <c r="CS83" s="448">
        <f>[3]Gemüse!$BB67</f>
        <v>15.820289000000001</v>
      </c>
      <c r="CT83" s="448">
        <f>[3]Gemüse!$DD67</f>
        <v>9.5011849999999995</v>
      </c>
      <c r="CU83" s="569">
        <f>[3]Gemüse!$BC67</f>
        <v>7.3534410000000001</v>
      </c>
      <c r="CV83" s="569">
        <f>[3]Gemüse!$DE67</f>
        <v>5.684259</v>
      </c>
      <c r="CW83" s="448">
        <f>[3]Gemüse!$AJ67</f>
        <v>4.9083110000000003</v>
      </c>
      <c r="CX83" s="448">
        <f>[3]Gemüse!$CL67</f>
        <v>4.0122920000000004</v>
      </c>
      <c r="CY83" s="452"/>
      <c r="CZ83" s="450" t="str">
        <f>[3]Gemüse!$DI67</f>
        <v>4 W 06-09/19</v>
      </c>
      <c r="DA83" s="573">
        <f>[3]Gemüse!EC67</f>
        <v>4251.1917999999996</v>
      </c>
      <c r="DB83" s="573">
        <f>[3]Gemüse!EX67</f>
        <v>20085.0818</v>
      </c>
      <c r="DC83" s="573"/>
      <c r="DD83" s="575">
        <f>[3]Gemüse!DY67</f>
        <v>233.14949999999999</v>
      </c>
      <c r="DE83" s="575">
        <f>[3]Gemüse!ET67</f>
        <v>1211.5088999999998</v>
      </c>
      <c r="DF83" s="573">
        <f>[3]Gemüse!DL67</f>
        <v>271.24119999999999</v>
      </c>
      <c r="DG83" s="573">
        <f>[3]Gemüse!EG67</f>
        <v>1049.5019</v>
      </c>
      <c r="DH83" s="575">
        <f>[3]Gemüse!DN67</f>
        <v>117.63080000000001</v>
      </c>
      <c r="DI83" s="575">
        <f>[3]Gemüse!EI67</f>
        <v>672.60199999999998</v>
      </c>
      <c r="DJ83" s="573">
        <f>[3]Gemüse!EY67</f>
        <v>251.30579999999998</v>
      </c>
      <c r="DK83" s="573">
        <f>[3]Gemüse!EZ67</f>
        <v>805.9126</v>
      </c>
      <c r="DL83" s="575">
        <f>[3]Gemüse!FA67</f>
        <v>228.86920000000001</v>
      </c>
      <c r="DM83" s="575">
        <f>[3]Gemüse!FB67</f>
        <v>784.65219999999999</v>
      </c>
      <c r="DN83" s="573"/>
      <c r="DO83" s="573">
        <f>[3]Gemüse!DR67</f>
        <v>94.6096</v>
      </c>
      <c r="DP83" s="573">
        <f>[3]Gemüse!EM67</f>
        <v>723.29759999999999</v>
      </c>
      <c r="DQ83" s="575">
        <f>[3]Gemüse!DK67</f>
        <v>90.858899999999991</v>
      </c>
      <c r="DR83" s="575">
        <f>[3]Gemüse!EF67</f>
        <v>693.85059999999999</v>
      </c>
      <c r="DS83" s="573">
        <f>[3]Gemüse!DV67</f>
        <v>49.415300000000002</v>
      </c>
      <c r="DT83" s="573">
        <f>[3]Gemüse!EQ67</f>
        <v>285.77140000000003</v>
      </c>
      <c r="DU83" s="575">
        <f>[3]Gemüse!DX67</f>
        <v>61.810699999999997</v>
      </c>
      <c r="DV83" s="575">
        <f>[3]Gemüse!ES67</f>
        <v>202.67579999999998</v>
      </c>
      <c r="DW83" s="573"/>
      <c r="DX83" s="573">
        <f>[3]Gemüse!DJ67</f>
        <v>108.3323</v>
      </c>
      <c r="DY83" s="573">
        <f>[3]Gemüse!EE67</f>
        <v>607.20719999999994</v>
      </c>
      <c r="DZ83" s="575">
        <f>[3]Gemüse!DP67</f>
        <v>179.35650000000001</v>
      </c>
      <c r="EA83" s="575">
        <f>[3]Gemüse!EK67</f>
        <v>626.61830000000009</v>
      </c>
      <c r="EB83" s="573">
        <f>[3]Gemüse!$DU67</f>
        <v>16.655999999999999</v>
      </c>
      <c r="EC83" s="573">
        <f>[3]Gemüse!EP67</f>
        <v>113.181</v>
      </c>
      <c r="ED83" s="575">
        <f>[3]Gemüse!DW67</f>
        <v>27.6937</v>
      </c>
      <c r="EE83" s="575">
        <f>[3]Gemüse!ER67</f>
        <v>234.2131</v>
      </c>
      <c r="EF83" s="573"/>
      <c r="EG83" s="573">
        <f>[3]Gemüse!$DM67</f>
        <v>782.1896999999999</v>
      </c>
      <c r="EH83" s="573">
        <f>[3]Gemüse!EH67</f>
        <v>2780.1032</v>
      </c>
      <c r="EI83" s="575">
        <f>[3]Gemüse!EB67</f>
        <v>37.305</v>
      </c>
      <c r="EJ83" s="575">
        <f>[3]Gemüse!EW67</f>
        <v>150.05500000000001</v>
      </c>
      <c r="EK83" s="573">
        <f>[3]Gemüse!EA67</f>
        <v>211.53440000000001</v>
      </c>
      <c r="EL83" s="573">
        <f>[3]Gemüse!EV67</f>
        <v>229.95359999999999</v>
      </c>
      <c r="EM83" s="448"/>
      <c r="EN83" s="575">
        <f>[3]Gemüse!DS67</f>
        <v>123.8866</v>
      </c>
      <c r="EO83" s="575">
        <f>[3]Gemüse!EN67</f>
        <v>497.06290000000001</v>
      </c>
      <c r="EP83" s="573">
        <f>[3]Gemüse!DT67</f>
        <v>75.567100000000011</v>
      </c>
      <c r="EQ83" s="573">
        <f>[3]Gemüse!EO67</f>
        <v>474.24599999999998</v>
      </c>
      <c r="ER83" s="575">
        <f>[3]Gemüse!$DZ67</f>
        <v>3.0253000000000001</v>
      </c>
      <c r="ES83" s="575">
        <f>[3]Gemüse!EU67</f>
        <v>58.717500000000001</v>
      </c>
      <c r="ET83" s="573">
        <f>[3]Gemüse!$DO67</f>
        <v>147.34570000000002</v>
      </c>
      <c r="EU83" s="573">
        <f>[3]Gemüse!EJ67</f>
        <v>1710.2012</v>
      </c>
      <c r="EV83" s="573"/>
      <c r="EW83" s="575">
        <f>[3]Gemüse!$DQ67</f>
        <v>22.986999999999998</v>
      </c>
      <c r="EX83" s="575">
        <f>[3]Gemüse!EL67</f>
        <v>288.5496</v>
      </c>
    </row>
    <row r="84" spans="2:154" x14ac:dyDescent="0.2">
      <c r="B84" s="218">
        <f>[3]Gemüse!A68</f>
        <v>43466</v>
      </c>
      <c r="C84" s="569">
        <f>[3]Gemüse!$B68</f>
        <v>6.7739710000000004</v>
      </c>
      <c r="D84" s="569">
        <f>[3]Gemüse!$BD68</f>
        <v>5.4497999999999998</v>
      </c>
      <c r="E84" s="448">
        <f>[3]Gemüse!$C68</f>
        <v>9.7494460000000007</v>
      </c>
      <c r="F84" s="448">
        <f>[3]Gemüse!$BE68</f>
        <v>6.1344849999999997</v>
      </c>
      <c r="G84" s="569">
        <f>[3]Gemüse!$D68</f>
        <v>2.1792720000000001</v>
      </c>
      <c r="H84" s="569">
        <f>[3]Gemüse!$BF68</f>
        <v>1.3035950000000001</v>
      </c>
      <c r="I84" s="448">
        <f>[3]Gemüse!$E68</f>
        <v>6.4146000000000001</v>
      </c>
      <c r="J84" s="448">
        <f>[3]Gemüse!$BG68</f>
        <v>4.4737920000000004</v>
      </c>
      <c r="K84" s="569">
        <f>[3]Gemüse!$F68</f>
        <v>8.4681689999999996</v>
      </c>
      <c r="L84" s="569">
        <f>[3]Gemüse!$BH68</f>
        <v>5.8649310000000003</v>
      </c>
      <c r="M84" s="448">
        <f>[3]Gemüse!$G68</f>
        <v>0</v>
      </c>
      <c r="N84" s="448">
        <f>[3]Gemüse!$BI68</f>
        <v>0</v>
      </c>
      <c r="O84" s="569">
        <f>[3]Gemüse!$H68</f>
        <v>0</v>
      </c>
      <c r="P84" s="569">
        <f>[3]Gemüse!$BJ68</f>
        <v>0</v>
      </c>
      <c r="Q84" s="448">
        <f>[3]Gemüse!$J68</f>
        <v>7.2220659999999999</v>
      </c>
      <c r="R84" s="448">
        <f>[3]Gemüse!$BL68</f>
        <v>4.7082959999999998</v>
      </c>
      <c r="S84" s="448"/>
      <c r="T84" s="569">
        <f>[3]Gemüse!$K68</f>
        <v>10.886718999999999</v>
      </c>
      <c r="U84" s="569">
        <f>[3]Gemüse!$BM68</f>
        <v>4.8203519999999997</v>
      </c>
      <c r="V84" s="448">
        <f>[3]Gemüse!$L68</f>
        <v>9.255979</v>
      </c>
      <c r="W84" s="448">
        <f>[3]Gemüse!$BN68</f>
        <v>5.6262999999999996</v>
      </c>
      <c r="X84" s="569">
        <f>[3]Gemüse!$M68</f>
        <v>0</v>
      </c>
      <c r="Y84" s="569">
        <f>[3]Gemüse!$BO68</f>
        <v>2.8033060000000001</v>
      </c>
      <c r="Z84" s="448">
        <f>[3]Gemüse!$N68</f>
        <v>2.7994159999999999</v>
      </c>
      <c r="AA84" s="448">
        <f>[3]Gemüse!$BP68</f>
        <v>1.9464600000000001</v>
      </c>
      <c r="AB84" s="569">
        <f>[3]Gemüse!$R68</f>
        <v>0</v>
      </c>
      <c r="AC84" s="569">
        <f>[3]Gemüse!$BT68</f>
        <v>2.466364</v>
      </c>
      <c r="AD84" s="448">
        <f>[3]Gemüse!$U68</f>
        <v>49.589928</v>
      </c>
      <c r="AE84" s="448">
        <f>[3]Gemüse!$BW68</f>
        <v>36.041756999999997</v>
      </c>
      <c r="AF84" s="569">
        <f>[3]Gemüse!$V68</f>
        <v>25.919388000000001</v>
      </c>
      <c r="AG84" s="569">
        <f>[3]Gemüse!$BX68</f>
        <v>18.801234999999998</v>
      </c>
      <c r="AH84" s="448">
        <f>[3]Gemüse!$AX68</f>
        <v>17.180624999999999</v>
      </c>
      <c r="AI84" s="448">
        <f>[3]Gemüse!$CZ68</f>
        <v>7.6754090000000001</v>
      </c>
      <c r="AJ84" s="569">
        <f>[3]Gemüse!$W68</f>
        <v>6.9863569999999999</v>
      </c>
      <c r="AK84" s="569">
        <f>[3]Gemüse!$BY68</f>
        <v>4.5838950000000001</v>
      </c>
      <c r="AL84" s="448"/>
      <c r="AM84" s="448">
        <f>[3]Gemüse!$X68</f>
        <v>5.341799</v>
      </c>
      <c r="AN84" s="448">
        <f>[3]Gemüse!$BZ68</f>
        <v>4.0655080000000003</v>
      </c>
      <c r="AO84" s="569">
        <f>[3]Gemüse!$Y68</f>
        <v>5.7118450000000003</v>
      </c>
      <c r="AP84" s="569">
        <f>[3]Gemüse!$CA68</f>
        <v>4.4512340000000004</v>
      </c>
      <c r="AQ84" s="448">
        <f>[3]Gemüse!$Z68</f>
        <v>7.1810450000000001</v>
      </c>
      <c r="AR84" s="448">
        <f>[3]Gemüse!$CB68</f>
        <v>3.8708930000000001</v>
      </c>
      <c r="AS84" s="569">
        <f>[3]Gemüse!$AF68</f>
        <v>2.3999990000000002</v>
      </c>
      <c r="AT84" s="569">
        <f>[3]Gemüse!$CH68</f>
        <v>1.6357550000000001</v>
      </c>
      <c r="AU84" s="448">
        <f>[3]Gemüse!$AB68</f>
        <v>5.6546209999999997</v>
      </c>
      <c r="AV84" s="448">
        <f>[3]Gemüse!$CD68</f>
        <v>3.449373</v>
      </c>
      <c r="AW84" s="569">
        <f>[3]Gemüse!$AC68</f>
        <v>5.6581700000000001</v>
      </c>
      <c r="AX84" s="569">
        <f>[3]Gemüse!$CE68</f>
        <v>3.4051119999999999</v>
      </c>
      <c r="AY84" s="448">
        <f>[3]Gemüse!$AD68</f>
        <v>7.2500359999999997</v>
      </c>
      <c r="AZ84" s="448">
        <f>[3]Gemüse!$CF68</f>
        <v>4.2355689999999999</v>
      </c>
      <c r="BA84" s="448"/>
      <c r="BB84" s="569">
        <f>[3]Gemüse!$AE68</f>
        <v>4.5509459999999997</v>
      </c>
      <c r="BC84" s="569">
        <f>[3]Gemüse!$CG68</f>
        <v>2.425071</v>
      </c>
      <c r="BD84" s="448">
        <f>[3]Gemüse!$AG68</f>
        <v>8.0518429999999999</v>
      </c>
      <c r="BE84" s="448">
        <f>[3]Gemüse!$CI68</f>
        <v>4.1173950000000001</v>
      </c>
      <c r="BF84" s="569">
        <f>[3]Gemüse!$AH68</f>
        <v>0</v>
      </c>
      <c r="BG84" s="569">
        <f>[3]Gemüse!$CJ68</f>
        <v>1.921843</v>
      </c>
      <c r="BH84" s="448">
        <f>[3]Gemüse!$AI68</f>
        <v>0</v>
      </c>
      <c r="BI84" s="448">
        <f>[3]Gemüse!$CK68</f>
        <v>0</v>
      </c>
      <c r="BJ84" s="448"/>
      <c r="BK84" s="569">
        <f>[3]Gemüse!$AK68</f>
        <v>0</v>
      </c>
      <c r="BL84" s="569">
        <f>[3]Gemüse!$CM68</f>
        <v>1.8869359999999999</v>
      </c>
      <c r="BM84" s="448">
        <f>[3]Gemüse!$AL68</f>
        <v>0</v>
      </c>
      <c r="BN84" s="448">
        <f>[3]Gemüse!$CN68</f>
        <v>0</v>
      </c>
      <c r="BO84" s="569">
        <f>[3]Gemüse!$AM68</f>
        <v>8.5366309999999999</v>
      </c>
      <c r="BP84" s="569">
        <f>[3]Gemüse!$CO68</f>
        <v>4.1921359999999996</v>
      </c>
      <c r="BQ84" s="448">
        <f>[3]Gemüse!$AH68</f>
        <v>0</v>
      </c>
      <c r="BR84" s="448">
        <f>[3]Gemüse!$CJ68</f>
        <v>1.921843</v>
      </c>
      <c r="BS84" s="569">
        <f>[3]Gemüse!$AN68</f>
        <v>6.6688169999999998</v>
      </c>
      <c r="BT84" s="569">
        <f>[3]Gemüse!$CP68</f>
        <v>2.3796729999999999</v>
      </c>
      <c r="BU84" s="448"/>
      <c r="BV84" s="448">
        <f>[3]Gemüse!$AO68</f>
        <v>5.6827009999999998</v>
      </c>
      <c r="BW84" s="448">
        <f>[3]Gemüse!$CQ68</f>
        <v>3.934215</v>
      </c>
      <c r="BX84" s="569">
        <f>[3]Gemüse!$AW68</f>
        <v>5.8684539999999998</v>
      </c>
      <c r="BY84" s="569">
        <f>[3]Gemüse!$CY68</f>
        <v>5.2878420000000004</v>
      </c>
      <c r="BZ84" s="448">
        <f>[3]Gemüse!$AP68</f>
        <v>0</v>
      </c>
      <c r="CA84" s="448">
        <f>[3]Gemüse!$CR68</f>
        <v>0</v>
      </c>
      <c r="CB84" s="569">
        <f>[3]Gemüse!$AQ68</f>
        <v>7.8329019999999998</v>
      </c>
      <c r="CC84" s="569">
        <f>[3]Gemüse!$CS68</f>
        <v>3.9854799999999999</v>
      </c>
      <c r="CD84" s="448">
        <f>[3]Gemüse!$AS68</f>
        <v>0</v>
      </c>
      <c r="CE84" s="448">
        <f>[3]Gemüse!$CU68</f>
        <v>0</v>
      </c>
      <c r="CF84" s="569">
        <f>[3]Gemüse!$AT68</f>
        <v>0</v>
      </c>
      <c r="CG84" s="569">
        <f>[3]Gemüse!$CV68</f>
        <v>13.307721000000001</v>
      </c>
      <c r="CH84" s="448">
        <f>[3]Gemüse!$AU68</f>
        <v>0</v>
      </c>
      <c r="CI84" s="448">
        <f>[3]Gemüse!$CW68</f>
        <v>13.197426999999999</v>
      </c>
      <c r="CJ84" s="448"/>
      <c r="CK84" s="569">
        <f>[3]Gemüse!$AV68</f>
        <v>13.531347999999999</v>
      </c>
      <c r="CL84" s="569">
        <f>[3]Gemüse!$CX68</f>
        <v>7.7989889999999997</v>
      </c>
      <c r="CM84" s="448"/>
      <c r="CN84" s="448">
        <f>[3]Gemüse!$AY68</f>
        <v>16.004835</v>
      </c>
      <c r="CO84" s="448">
        <f>[3]Gemüse!$DA68</f>
        <v>12.573518</v>
      </c>
      <c r="CP84" s="448"/>
      <c r="CQ84" s="569">
        <f>[3]Gemüse!$AZ68</f>
        <v>15.282333</v>
      </c>
      <c r="CR84" s="569">
        <f>[3]Gemüse!$DB68</f>
        <v>10.672453000000001</v>
      </c>
      <c r="CS84" s="448">
        <f>[3]Gemüse!$BB68</f>
        <v>15.822578</v>
      </c>
      <c r="CT84" s="448">
        <f>[3]Gemüse!$DD68</f>
        <v>9.4825549999999996</v>
      </c>
      <c r="CU84" s="569">
        <f>[3]Gemüse!$BC68</f>
        <v>7.355944</v>
      </c>
      <c r="CV84" s="569">
        <f>[3]Gemüse!$DE68</f>
        <v>5.6950539999999998</v>
      </c>
      <c r="CW84" s="448">
        <f>[3]Gemüse!$AJ68</f>
        <v>4.9083360000000003</v>
      </c>
      <c r="CX84" s="448">
        <f>[3]Gemüse!$CL68</f>
        <v>4.0126879999999998</v>
      </c>
      <c r="CY84" s="452"/>
      <c r="CZ84" s="450"/>
      <c r="DA84" s="450"/>
      <c r="DB84" s="450"/>
      <c r="DC84" s="450"/>
      <c r="DD84" s="450"/>
      <c r="DE84" s="450"/>
      <c r="DF84" s="450"/>
      <c r="DG84" s="450"/>
      <c r="DH84" s="450"/>
      <c r="DI84" s="450"/>
      <c r="DJ84" s="450"/>
      <c r="DK84" s="450"/>
      <c r="DL84" s="450"/>
      <c r="DM84" s="450"/>
      <c r="DN84" s="450"/>
      <c r="DO84" s="450"/>
      <c r="DP84" s="450"/>
      <c r="DQ84" s="450"/>
      <c r="DR84" s="450"/>
      <c r="DS84" s="450"/>
      <c r="DT84" s="450"/>
      <c r="DU84" s="450"/>
      <c r="DV84" s="450"/>
      <c r="DW84" s="450"/>
      <c r="DX84" s="450"/>
      <c r="DY84" s="450"/>
      <c r="DZ84" s="450"/>
      <c r="EA84" s="450"/>
      <c r="EB84" s="450"/>
      <c r="EC84" s="450"/>
      <c r="ED84" s="450"/>
      <c r="EE84" s="450"/>
      <c r="EF84" s="450"/>
      <c r="EG84" s="450"/>
      <c r="EH84" s="450"/>
      <c r="EI84" s="450"/>
      <c r="EJ84" s="450"/>
      <c r="EK84" s="450"/>
      <c r="EL84" s="450"/>
      <c r="EM84" s="450"/>
      <c r="EN84" s="450"/>
      <c r="EO84" s="450"/>
      <c r="EP84" s="450"/>
      <c r="EQ84" s="450"/>
      <c r="ER84" s="450"/>
      <c r="ES84" s="450"/>
      <c r="ET84" s="450"/>
      <c r="EU84" s="450"/>
      <c r="EV84" s="450"/>
      <c r="EW84" s="450"/>
      <c r="EX84" s="450"/>
    </row>
    <row r="85" spans="2:154" x14ac:dyDescent="0.2">
      <c r="B85" s="218">
        <f>[3]Gemüse!A69</f>
        <v>43435</v>
      </c>
      <c r="C85" s="569">
        <f>[3]Gemüse!$B69</f>
        <v>6.3649060000000004</v>
      </c>
      <c r="D85" s="569">
        <f>[3]Gemüse!$BD69</f>
        <v>4.5142949999999997</v>
      </c>
      <c r="E85" s="448">
        <f>[3]Gemüse!$C69</f>
        <v>9.8467880000000001</v>
      </c>
      <c r="F85" s="448">
        <f>[3]Gemüse!$BE69</f>
        <v>6.310619</v>
      </c>
      <c r="G85" s="569">
        <f>[3]Gemüse!$D69</f>
        <v>2.4200870000000001</v>
      </c>
      <c r="H85" s="569">
        <f>[3]Gemüse!$BF69</f>
        <v>1.4105719999999999</v>
      </c>
      <c r="I85" s="448">
        <f>[3]Gemüse!$E69</f>
        <v>6.7206630000000001</v>
      </c>
      <c r="J85" s="448">
        <f>[3]Gemüse!$BG69</f>
        <v>4.0994960000000003</v>
      </c>
      <c r="K85" s="569">
        <f>[3]Gemüse!$F69</f>
        <v>7.94869</v>
      </c>
      <c r="L85" s="569">
        <f>[3]Gemüse!$BH69</f>
        <v>7.1895220000000002</v>
      </c>
      <c r="M85" s="448">
        <f>[3]Gemüse!$G69</f>
        <v>0</v>
      </c>
      <c r="N85" s="448">
        <f>[3]Gemüse!$BI69</f>
        <v>0</v>
      </c>
      <c r="O85" s="569">
        <f>[3]Gemüse!$H69</f>
        <v>0</v>
      </c>
      <c r="P85" s="569">
        <f>[3]Gemüse!$BJ69</f>
        <v>0</v>
      </c>
      <c r="Q85" s="448">
        <f>[3]Gemüse!$J69</f>
        <v>7.7389039999999998</v>
      </c>
      <c r="R85" s="448">
        <f>[3]Gemüse!$BL69</f>
        <v>4.3456789999999996</v>
      </c>
      <c r="S85" s="448"/>
      <c r="T85" s="569">
        <f>[3]Gemüse!$K69</f>
        <v>10.649405</v>
      </c>
      <c r="U85" s="569">
        <f>[3]Gemüse!$BM69</f>
        <v>5.0458930000000004</v>
      </c>
      <c r="V85" s="448">
        <f>[3]Gemüse!$L69</f>
        <v>8.7244220000000006</v>
      </c>
      <c r="W85" s="448">
        <f>[3]Gemüse!$BN69</f>
        <v>5.4290760000000002</v>
      </c>
      <c r="X85" s="569">
        <f>[3]Gemüse!$M69</f>
        <v>2.8868290000000001</v>
      </c>
      <c r="Y85" s="569">
        <f>[3]Gemüse!$BO69</f>
        <v>2.7045370000000002</v>
      </c>
      <c r="Z85" s="448">
        <f>[3]Gemüse!$N69</f>
        <v>2.7716059999999998</v>
      </c>
      <c r="AA85" s="448">
        <f>[3]Gemüse!$BP69</f>
        <v>1.2927569999999999</v>
      </c>
      <c r="AB85" s="569">
        <f>[3]Gemüse!$R69</f>
        <v>0</v>
      </c>
      <c r="AC85" s="569">
        <f>[3]Gemüse!$BT69</f>
        <v>2.3662649999999998</v>
      </c>
      <c r="AD85" s="448">
        <f>[3]Gemüse!$U69</f>
        <v>38.396459999999998</v>
      </c>
      <c r="AE85" s="448">
        <f>[3]Gemüse!$BW69</f>
        <v>30.132224999999998</v>
      </c>
      <c r="AF85" s="569">
        <f>[3]Gemüse!$V69</f>
        <v>26.654183</v>
      </c>
      <c r="AG85" s="569">
        <f>[3]Gemüse!$BX69</f>
        <v>18.844709000000002</v>
      </c>
      <c r="AH85" s="448">
        <f>[3]Gemüse!$AX69</f>
        <v>18.534441999999999</v>
      </c>
      <c r="AI85" s="448">
        <f>[3]Gemüse!$CZ69</f>
        <v>9.4112880000000008</v>
      </c>
      <c r="AJ85" s="569">
        <f>[3]Gemüse!$W69</f>
        <v>7.0537570000000001</v>
      </c>
      <c r="AK85" s="569">
        <f>[3]Gemüse!$BY69</f>
        <v>4.621162</v>
      </c>
      <c r="AL85" s="448"/>
      <c r="AM85" s="448">
        <f>[3]Gemüse!$X69</f>
        <v>6.7349269999999999</v>
      </c>
      <c r="AN85" s="448">
        <f>[3]Gemüse!$BZ69</f>
        <v>3.4176570000000002</v>
      </c>
      <c r="AO85" s="569">
        <f>[3]Gemüse!$Y69</f>
        <v>6.2202270000000004</v>
      </c>
      <c r="AP85" s="569">
        <f>[3]Gemüse!$CA69</f>
        <v>4.2499029999999998</v>
      </c>
      <c r="AQ85" s="448">
        <f>[3]Gemüse!$Z69</f>
        <v>7.1083309999999997</v>
      </c>
      <c r="AR85" s="448">
        <f>[3]Gemüse!$CB69</f>
        <v>3.7310629999999998</v>
      </c>
      <c r="AS85" s="569">
        <f>[3]Gemüse!$AF69</f>
        <v>2.6262490000000001</v>
      </c>
      <c r="AT85" s="569">
        <f>[3]Gemüse!$CH69</f>
        <v>1.7766029999999999</v>
      </c>
      <c r="AU85" s="448">
        <f>[3]Gemüse!$AB69</f>
        <v>5.6170559999999998</v>
      </c>
      <c r="AV85" s="448">
        <f>[3]Gemüse!$CD69</f>
        <v>3.4293079999999998</v>
      </c>
      <c r="AW85" s="569">
        <f>[3]Gemüse!$AC69</f>
        <v>5.6367219999999998</v>
      </c>
      <c r="AX85" s="569">
        <f>[3]Gemüse!$CE69</f>
        <v>3.08074</v>
      </c>
      <c r="AY85" s="448">
        <f>[3]Gemüse!$AD69</f>
        <v>7.1009969999999996</v>
      </c>
      <c r="AZ85" s="448">
        <f>[3]Gemüse!$CF69</f>
        <v>4.2105990000000002</v>
      </c>
      <c r="BA85" s="448"/>
      <c r="BB85" s="569">
        <f>[3]Gemüse!$AE69</f>
        <v>4.4071490000000004</v>
      </c>
      <c r="BC85" s="569">
        <f>[3]Gemüse!$CG69</f>
        <v>2.5348489999999999</v>
      </c>
      <c r="BD85" s="448">
        <f>[3]Gemüse!$AG69</f>
        <v>8.0994829999999993</v>
      </c>
      <c r="BE85" s="448">
        <f>[3]Gemüse!$CI69</f>
        <v>4.2442950000000002</v>
      </c>
      <c r="BF85" s="569">
        <f>[3]Gemüse!$AH69</f>
        <v>0</v>
      </c>
      <c r="BG85" s="569">
        <f>[3]Gemüse!$CJ69</f>
        <v>1.8603190000000001</v>
      </c>
      <c r="BH85" s="448">
        <f>[3]Gemüse!$AI69</f>
        <v>0</v>
      </c>
      <c r="BI85" s="448">
        <f>[3]Gemüse!$CK69</f>
        <v>0</v>
      </c>
      <c r="BJ85" s="448"/>
      <c r="BK85" s="569">
        <f>[3]Gemüse!$AK69</f>
        <v>0</v>
      </c>
      <c r="BL85" s="569">
        <f>[3]Gemüse!$CM69</f>
        <v>1.8703380000000001</v>
      </c>
      <c r="BM85" s="448">
        <f>[3]Gemüse!$AL69</f>
        <v>0</v>
      </c>
      <c r="BN85" s="448">
        <f>[3]Gemüse!$CN69</f>
        <v>0</v>
      </c>
      <c r="BO85" s="569">
        <f>[3]Gemüse!$AM69</f>
        <v>8.7231109999999994</v>
      </c>
      <c r="BP85" s="569">
        <f>[3]Gemüse!$CO69</f>
        <v>4.1485709999999996</v>
      </c>
      <c r="BQ85" s="448">
        <f>[3]Gemüse!$AH69</f>
        <v>0</v>
      </c>
      <c r="BR85" s="448">
        <f>[3]Gemüse!$CJ69</f>
        <v>1.8603190000000001</v>
      </c>
      <c r="BS85" s="569">
        <f>[3]Gemüse!$AN69</f>
        <v>6.6648630000000004</v>
      </c>
      <c r="BT85" s="569">
        <f>[3]Gemüse!$CP69</f>
        <v>2.3518889999999999</v>
      </c>
      <c r="BU85" s="448"/>
      <c r="BV85" s="448">
        <f>[3]Gemüse!$AO69</f>
        <v>6.3235450000000002</v>
      </c>
      <c r="BW85" s="448">
        <f>[3]Gemüse!$CQ69</f>
        <v>2.958199</v>
      </c>
      <c r="BX85" s="569">
        <f>[3]Gemüse!$AW69</f>
        <v>6.9818360000000004</v>
      </c>
      <c r="BY85" s="569">
        <f>[3]Gemüse!$CY69</f>
        <v>5.312405</v>
      </c>
      <c r="BZ85" s="448">
        <f>[3]Gemüse!$AP69</f>
        <v>0</v>
      </c>
      <c r="CA85" s="448">
        <f>[3]Gemüse!$CR69</f>
        <v>0</v>
      </c>
      <c r="CB85" s="569">
        <f>[3]Gemüse!$AQ69</f>
        <v>8.9441389999999998</v>
      </c>
      <c r="CC85" s="569">
        <f>[3]Gemüse!$CS69</f>
        <v>4.5604769999999997</v>
      </c>
      <c r="CD85" s="448">
        <f>[3]Gemüse!$AS69</f>
        <v>0</v>
      </c>
      <c r="CE85" s="448">
        <f>[3]Gemüse!$CU69</f>
        <v>0</v>
      </c>
      <c r="CF85" s="569">
        <f>[3]Gemüse!$AT69</f>
        <v>0</v>
      </c>
      <c r="CG85" s="569">
        <f>[3]Gemüse!$CV69</f>
        <v>0</v>
      </c>
      <c r="CH85" s="448">
        <f>[3]Gemüse!$AU69</f>
        <v>0</v>
      </c>
      <c r="CI85" s="448">
        <f>[3]Gemüse!$CW69</f>
        <v>0</v>
      </c>
      <c r="CJ85" s="448"/>
      <c r="CK85" s="569">
        <f>[3]Gemüse!$AV69</f>
        <v>13.736179999999999</v>
      </c>
      <c r="CL85" s="569">
        <f>[3]Gemüse!$CX69</f>
        <v>7.7704420000000001</v>
      </c>
      <c r="CM85" s="448"/>
      <c r="CN85" s="448">
        <f>[3]Gemüse!$AY69</f>
        <v>16.766003999999999</v>
      </c>
      <c r="CO85" s="448">
        <f>[3]Gemüse!$DA69</f>
        <v>12.241080999999999</v>
      </c>
      <c r="CP85" s="448"/>
      <c r="CQ85" s="569">
        <f>[3]Gemüse!$AZ69</f>
        <v>15.281935000000001</v>
      </c>
      <c r="CR85" s="569">
        <f>[3]Gemüse!$DB69</f>
        <v>10.849563</v>
      </c>
      <c r="CS85" s="448">
        <f>[3]Gemüse!$BB69</f>
        <v>15.834459000000001</v>
      </c>
      <c r="CT85" s="448">
        <f>[3]Gemüse!$DD69</f>
        <v>9.4941499999999994</v>
      </c>
      <c r="CU85" s="569">
        <f>[3]Gemüse!$BC69</f>
        <v>7.3689400000000003</v>
      </c>
      <c r="CV85" s="569">
        <f>[3]Gemüse!$DE69</f>
        <v>5.6962200000000003</v>
      </c>
      <c r="CW85" s="448">
        <f>[3]Gemüse!$AJ69</f>
        <v>4.9091329999999997</v>
      </c>
      <c r="CX85" s="448">
        <f>[3]Gemüse!$CL69</f>
        <v>4.012537</v>
      </c>
      <c r="CY85" s="452"/>
      <c r="CZ85" s="450"/>
      <c r="DA85" s="450"/>
      <c r="DB85" s="450"/>
      <c r="DC85" s="450"/>
      <c r="DD85" s="450"/>
      <c r="DE85" s="450"/>
      <c r="DF85" s="450"/>
      <c r="DG85" s="450"/>
      <c r="DH85" s="450"/>
      <c r="DI85" s="450"/>
      <c r="DJ85" s="450"/>
      <c r="DK85" s="450"/>
      <c r="DL85" s="450"/>
      <c r="DM85" s="450"/>
      <c r="DN85" s="450"/>
      <c r="DO85" s="450"/>
      <c r="DP85" s="450"/>
      <c r="DQ85" s="450"/>
      <c r="DR85" s="450"/>
      <c r="DS85" s="450"/>
      <c r="DT85" s="450"/>
      <c r="DU85" s="450"/>
      <c r="DV85" s="450"/>
      <c r="DW85" s="450"/>
      <c r="DX85" s="450"/>
      <c r="DY85" s="450"/>
      <c r="DZ85" s="450"/>
      <c r="EA85" s="450"/>
      <c r="EB85" s="450"/>
      <c r="EC85" s="450"/>
      <c r="ED85" s="450"/>
      <c r="EE85" s="450"/>
      <c r="EF85" s="450"/>
      <c r="EG85" s="450"/>
      <c r="EH85" s="450"/>
      <c r="EI85" s="450"/>
      <c r="EJ85" s="450"/>
      <c r="EK85" s="450"/>
      <c r="EL85" s="450"/>
      <c r="EM85" s="450"/>
      <c r="EN85" s="450"/>
      <c r="EO85" s="450"/>
      <c r="EP85" s="450"/>
      <c r="EQ85" s="450"/>
      <c r="ER85" s="450"/>
      <c r="ES85" s="450"/>
      <c r="ET85" s="450"/>
      <c r="EU85" s="450"/>
      <c r="EV85" s="450"/>
      <c r="EW85" s="450"/>
      <c r="EX85" s="450"/>
    </row>
    <row r="86" spans="2:154" x14ac:dyDescent="0.2">
      <c r="B86" s="218">
        <f>[3]Gemüse!A70</f>
        <v>43405</v>
      </c>
      <c r="C86" s="569">
        <f>[3]Gemüse!$B70</f>
        <v>6.522869</v>
      </c>
      <c r="D86" s="569">
        <f>[3]Gemüse!$BD70</f>
        <v>4.1199320000000004</v>
      </c>
      <c r="E86" s="448">
        <f>[3]Gemüse!$C70</f>
        <v>9.4190869999999993</v>
      </c>
      <c r="F86" s="448">
        <f>[3]Gemüse!$BE70</f>
        <v>6.2842289999999998</v>
      </c>
      <c r="G86" s="569">
        <f>[3]Gemüse!$D70</f>
        <v>2.1751990000000001</v>
      </c>
      <c r="H86" s="569">
        <f>[3]Gemüse!$BF70</f>
        <v>1.4021300000000001</v>
      </c>
      <c r="I86" s="448">
        <f>[3]Gemüse!$E70</f>
        <v>7.6544210000000001</v>
      </c>
      <c r="J86" s="448">
        <f>[3]Gemüse!$BG70</f>
        <v>3.7870349999999999</v>
      </c>
      <c r="K86" s="569">
        <f>[3]Gemüse!$F70</f>
        <v>10.426959999999999</v>
      </c>
      <c r="L86" s="569">
        <f>[3]Gemüse!$BH70</f>
        <v>8.0394290000000002</v>
      </c>
      <c r="M86" s="448">
        <f>[3]Gemüse!$G70</f>
        <v>0</v>
      </c>
      <c r="N86" s="448">
        <f>[3]Gemüse!$BI70</f>
        <v>0</v>
      </c>
      <c r="O86" s="569">
        <f>[3]Gemüse!$H70</f>
        <v>0</v>
      </c>
      <c r="P86" s="569">
        <f>[3]Gemüse!$BJ70</f>
        <v>0</v>
      </c>
      <c r="Q86" s="448">
        <f>[3]Gemüse!$J70</f>
        <v>7.0767680000000004</v>
      </c>
      <c r="R86" s="448">
        <f>[3]Gemüse!$BL70</f>
        <v>4.4680780000000002</v>
      </c>
      <c r="S86" s="448"/>
      <c r="T86" s="569">
        <f>[3]Gemüse!$K70</f>
        <v>10.301237</v>
      </c>
      <c r="U86" s="569">
        <f>[3]Gemüse!$BM70</f>
        <v>4.8104880000000003</v>
      </c>
      <c r="V86" s="448">
        <f>[3]Gemüse!$L70</f>
        <v>8.5797369999999997</v>
      </c>
      <c r="W86" s="448">
        <f>[3]Gemüse!$BN70</f>
        <v>5.4797380000000002</v>
      </c>
      <c r="X86" s="569">
        <f>[3]Gemüse!$M70</f>
        <v>3.1181899999999998</v>
      </c>
      <c r="Y86" s="569">
        <f>[3]Gemüse!$BO70</f>
        <v>2.2787989999999998</v>
      </c>
      <c r="Z86" s="448">
        <f>[3]Gemüse!$N70</f>
        <v>3.140018</v>
      </c>
      <c r="AA86" s="448">
        <f>[3]Gemüse!$BP70</f>
        <v>2.103243</v>
      </c>
      <c r="AB86" s="569">
        <f>[3]Gemüse!$R70</f>
        <v>0</v>
      </c>
      <c r="AC86" s="569">
        <f>[3]Gemüse!$BT70</f>
        <v>2.2044609999999998</v>
      </c>
      <c r="AD86" s="448">
        <f>[3]Gemüse!$U70</f>
        <v>32.637267999999999</v>
      </c>
      <c r="AE86" s="448">
        <f>[3]Gemüse!$BW70</f>
        <v>21.513029</v>
      </c>
      <c r="AF86" s="569">
        <f>[3]Gemüse!$V70</f>
        <v>28.639686999999999</v>
      </c>
      <c r="AG86" s="569">
        <f>[3]Gemüse!$BX70</f>
        <v>20.091745</v>
      </c>
      <c r="AH86" s="448">
        <f>[3]Gemüse!$AX70</f>
        <v>29.839001</v>
      </c>
      <c r="AI86" s="448">
        <f>[3]Gemüse!$CZ70</f>
        <v>12.114362</v>
      </c>
      <c r="AJ86" s="569">
        <f>[3]Gemüse!$W70</f>
        <v>7.1338359999999996</v>
      </c>
      <c r="AK86" s="569">
        <f>[3]Gemüse!$BY70</f>
        <v>4.6039159999999999</v>
      </c>
      <c r="AL86" s="448"/>
      <c r="AM86" s="448">
        <f>[3]Gemüse!$X70</f>
        <v>7.4040759999999999</v>
      </c>
      <c r="AN86" s="448">
        <f>[3]Gemüse!$BZ70</f>
        <v>3.805123</v>
      </c>
      <c r="AO86" s="569">
        <f>[3]Gemüse!$Y70</f>
        <v>7.8685939999999999</v>
      </c>
      <c r="AP86" s="569">
        <f>[3]Gemüse!$CA70</f>
        <v>5.0178770000000004</v>
      </c>
      <c r="AQ86" s="448">
        <f>[3]Gemüse!$Z70</f>
        <v>7.0928180000000003</v>
      </c>
      <c r="AR86" s="448">
        <f>[3]Gemüse!$CB70</f>
        <v>3.8284259999999999</v>
      </c>
      <c r="AS86" s="569">
        <f>[3]Gemüse!$AF70</f>
        <v>3.3632399999999998</v>
      </c>
      <c r="AT86" s="569">
        <f>[3]Gemüse!$CH70</f>
        <v>1.989236</v>
      </c>
      <c r="AU86" s="448">
        <f>[3]Gemüse!$AB70</f>
        <v>5.2806439999999997</v>
      </c>
      <c r="AV86" s="448">
        <f>[3]Gemüse!$CD70</f>
        <v>3.4982869999999999</v>
      </c>
      <c r="AW86" s="569">
        <f>[3]Gemüse!$AC70</f>
        <v>5.2835900000000002</v>
      </c>
      <c r="AX86" s="569">
        <f>[3]Gemüse!$CE70</f>
        <v>2.9395690000000001</v>
      </c>
      <c r="AY86" s="448">
        <f>[3]Gemüse!$AD70</f>
        <v>7.251252</v>
      </c>
      <c r="AZ86" s="448">
        <f>[3]Gemüse!$CF70</f>
        <v>4.1393519999999997</v>
      </c>
      <c r="BA86" s="448"/>
      <c r="BB86" s="569">
        <f>[3]Gemüse!$AE70</f>
        <v>4.6597379999999999</v>
      </c>
      <c r="BC86" s="569">
        <f>[3]Gemüse!$CG70</f>
        <v>2.443432</v>
      </c>
      <c r="BD86" s="448">
        <f>[3]Gemüse!$AG70</f>
        <v>8.7010210000000008</v>
      </c>
      <c r="BE86" s="448">
        <f>[3]Gemüse!$CI70</f>
        <v>4.3081379999999996</v>
      </c>
      <c r="BF86" s="569">
        <f>[3]Gemüse!$AH70</f>
        <v>0</v>
      </c>
      <c r="BG86" s="569">
        <f>[3]Gemüse!$CJ70</f>
        <v>1.8143689999999999</v>
      </c>
      <c r="BH86" s="448">
        <f>[3]Gemüse!$AI70</f>
        <v>0</v>
      </c>
      <c r="BI86" s="448">
        <f>[3]Gemüse!$CK70</f>
        <v>0</v>
      </c>
      <c r="BJ86" s="448"/>
      <c r="BK86" s="569">
        <f>[3]Gemüse!$AK70</f>
        <v>0</v>
      </c>
      <c r="BL86" s="569">
        <f>[3]Gemüse!$CM70</f>
        <v>2.1740759999999999</v>
      </c>
      <c r="BM86" s="448">
        <f>[3]Gemüse!$AL70</f>
        <v>0</v>
      </c>
      <c r="BN86" s="448">
        <f>[3]Gemüse!$CN70</f>
        <v>0</v>
      </c>
      <c r="BO86" s="569">
        <f>[3]Gemüse!$AM70</f>
        <v>8.7350060000000003</v>
      </c>
      <c r="BP86" s="569">
        <f>[3]Gemüse!$CO70</f>
        <v>4.1465870000000002</v>
      </c>
      <c r="BQ86" s="448">
        <f>[3]Gemüse!$AH70</f>
        <v>0</v>
      </c>
      <c r="BR86" s="448">
        <f>[3]Gemüse!$CJ70</f>
        <v>1.8143689999999999</v>
      </c>
      <c r="BS86" s="569">
        <f>[3]Gemüse!$AN70</f>
        <v>6.5696329999999996</v>
      </c>
      <c r="BT86" s="569">
        <f>[3]Gemüse!$CP70</f>
        <v>2.3876580000000001</v>
      </c>
      <c r="BU86" s="448"/>
      <c r="BV86" s="448">
        <f>[3]Gemüse!$AO70</f>
        <v>8.6772559999999999</v>
      </c>
      <c r="BW86" s="448">
        <f>[3]Gemüse!$CQ70</f>
        <v>4.9213529999999999</v>
      </c>
      <c r="BX86" s="569">
        <f>[3]Gemüse!$AW70</f>
        <v>8.6674349999999993</v>
      </c>
      <c r="BY86" s="569">
        <f>[3]Gemüse!$CY70</f>
        <v>5.7526409999999997</v>
      </c>
      <c r="BZ86" s="448">
        <f>[3]Gemüse!$AP70</f>
        <v>0</v>
      </c>
      <c r="CA86" s="448">
        <f>[3]Gemüse!$CR70</f>
        <v>0</v>
      </c>
      <c r="CB86" s="569">
        <f>[3]Gemüse!$AQ70</f>
        <v>8.8083960000000001</v>
      </c>
      <c r="CC86" s="569">
        <f>[3]Gemüse!$CS70</f>
        <v>4.750165</v>
      </c>
      <c r="CD86" s="448">
        <f>[3]Gemüse!$AS70</f>
        <v>0</v>
      </c>
      <c r="CE86" s="448">
        <f>[3]Gemüse!$CU70</f>
        <v>0</v>
      </c>
      <c r="CF86" s="569">
        <f>[3]Gemüse!$AT70</f>
        <v>0</v>
      </c>
      <c r="CG86" s="569">
        <f>[3]Gemüse!$CV70</f>
        <v>0</v>
      </c>
      <c r="CH86" s="448">
        <f>[3]Gemüse!$AU70</f>
        <v>0</v>
      </c>
      <c r="CI86" s="448">
        <f>[3]Gemüse!$CW70</f>
        <v>0</v>
      </c>
      <c r="CJ86" s="448"/>
      <c r="CK86" s="569">
        <f>[3]Gemüse!$AV70</f>
        <v>12.462963</v>
      </c>
      <c r="CL86" s="569">
        <f>[3]Gemüse!$CX70</f>
        <v>8.0634730000000001</v>
      </c>
      <c r="CM86" s="448"/>
      <c r="CN86" s="448">
        <f>[3]Gemüse!$AY70</f>
        <v>15.801489</v>
      </c>
      <c r="CO86" s="448">
        <f>[3]Gemüse!$DA70</f>
        <v>12.175862</v>
      </c>
      <c r="CP86" s="448"/>
      <c r="CQ86" s="569">
        <f>[3]Gemüse!$AZ70</f>
        <v>13.309965</v>
      </c>
      <c r="CR86" s="569">
        <f>[3]Gemüse!$DB70</f>
        <v>10.729505</v>
      </c>
      <c r="CS86" s="448">
        <f>[3]Gemüse!$BB70</f>
        <v>15.856544</v>
      </c>
      <c r="CT86" s="448">
        <f>[3]Gemüse!$DD70</f>
        <v>9.4925169999999994</v>
      </c>
      <c r="CU86" s="569">
        <f>[3]Gemüse!$BC70</f>
        <v>7.3930949999999998</v>
      </c>
      <c r="CV86" s="569">
        <f>[3]Gemüse!$DE70</f>
        <v>5.6101650000000003</v>
      </c>
      <c r="CW86" s="448">
        <f>[3]Gemüse!$AJ70</f>
        <v>4.9094470000000001</v>
      </c>
      <c r="CX86" s="448">
        <f>[3]Gemüse!$CL70</f>
        <v>3.9666139999999999</v>
      </c>
      <c r="CY86" s="452"/>
      <c r="CZ86" s="450"/>
      <c r="DA86" s="450"/>
      <c r="DB86" s="450"/>
      <c r="DC86" s="450"/>
      <c r="DD86" s="450"/>
      <c r="DE86" s="450"/>
      <c r="DF86" s="450"/>
      <c r="DG86" s="450"/>
      <c r="DH86" s="450"/>
      <c r="DI86" s="450"/>
      <c r="DJ86" s="450"/>
      <c r="DK86" s="450"/>
      <c r="DL86" s="450"/>
      <c r="DM86" s="450"/>
      <c r="DN86" s="450"/>
      <c r="DO86" s="450"/>
      <c r="DP86" s="450"/>
      <c r="DQ86" s="450"/>
      <c r="DR86" s="450"/>
      <c r="DS86" s="450"/>
      <c r="DT86" s="450"/>
      <c r="DU86" s="450"/>
      <c r="DV86" s="450"/>
      <c r="DW86" s="450"/>
      <c r="DX86" s="450"/>
      <c r="DY86" s="450"/>
      <c r="DZ86" s="450"/>
      <c r="EA86" s="450"/>
      <c r="EB86" s="450"/>
      <c r="EC86" s="450"/>
      <c r="ED86" s="450"/>
      <c r="EE86" s="450"/>
      <c r="EF86" s="450"/>
      <c r="EG86" s="450"/>
      <c r="EH86" s="450"/>
      <c r="EI86" s="450"/>
      <c r="EJ86" s="450"/>
      <c r="EK86" s="450"/>
      <c r="EL86" s="450"/>
      <c r="EM86" s="450"/>
      <c r="EN86" s="450"/>
      <c r="EO86" s="450"/>
      <c r="EP86" s="450"/>
      <c r="EQ86" s="450"/>
      <c r="ER86" s="450"/>
      <c r="ES86" s="450"/>
      <c r="ET86" s="450"/>
      <c r="EU86" s="450"/>
      <c r="EV86" s="450"/>
      <c r="EW86" s="450"/>
      <c r="EX86" s="450"/>
    </row>
    <row r="87" spans="2:154" x14ac:dyDescent="0.2">
      <c r="B87" s="218">
        <f>[3]Gemüse!A71</f>
        <v>43374</v>
      </c>
      <c r="C87" s="569">
        <f>[3]Gemüse!$B71</f>
        <v>7.2679289999999996</v>
      </c>
      <c r="D87" s="569">
        <f>[3]Gemüse!$BD71</f>
        <v>4.4136600000000001</v>
      </c>
      <c r="E87" s="448">
        <f>[3]Gemüse!$C71</f>
        <v>9.8778319999999997</v>
      </c>
      <c r="F87" s="448">
        <f>[3]Gemüse!$BE71</f>
        <v>6.1686860000000001</v>
      </c>
      <c r="G87" s="569">
        <f>[3]Gemüse!$D71</f>
        <v>2.3321540000000001</v>
      </c>
      <c r="H87" s="569">
        <f>[3]Gemüse!$BF71</f>
        <v>1.5135099999999999</v>
      </c>
      <c r="I87" s="448">
        <f>[3]Gemüse!$E71</f>
        <v>8.3159580000000002</v>
      </c>
      <c r="J87" s="448">
        <f>[3]Gemüse!$BG71</f>
        <v>3.9900730000000002</v>
      </c>
      <c r="K87" s="569">
        <f>[3]Gemüse!$F71</f>
        <v>16.979289999999999</v>
      </c>
      <c r="L87" s="569">
        <f>[3]Gemüse!$BH71</f>
        <v>8.7351530000000004</v>
      </c>
      <c r="M87" s="448">
        <f>[3]Gemüse!$G71</f>
        <v>0</v>
      </c>
      <c r="N87" s="448">
        <f>[3]Gemüse!$BI71</f>
        <v>0</v>
      </c>
      <c r="O87" s="569">
        <f>[3]Gemüse!$H71</f>
        <v>0</v>
      </c>
      <c r="P87" s="569">
        <f>[3]Gemüse!$BJ71</f>
        <v>0</v>
      </c>
      <c r="Q87" s="448">
        <f>[3]Gemüse!$J71</f>
        <v>7.8920110000000001</v>
      </c>
      <c r="R87" s="448">
        <f>[3]Gemüse!$BL71</f>
        <v>4.2332130000000001</v>
      </c>
      <c r="S87" s="448"/>
      <c r="T87" s="569">
        <f>[3]Gemüse!$K71</f>
        <v>10.038690000000001</v>
      </c>
      <c r="U87" s="569">
        <f>[3]Gemüse!$BM71</f>
        <v>4.1690680000000002</v>
      </c>
      <c r="V87" s="448">
        <f>[3]Gemüse!$L71</f>
        <v>8.6804480000000002</v>
      </c>
      <c r="W87" s="448">
        <f>[3]Gemüse!$BN71</f>
        <v>5.9497809999999998</v>
      </c>
      <c r="X87" s="569">
        <f>[3]Gemüse!$M71</f>
        <v>3.0741399999999999</v>
      </c>
      <c r="Y87" s="569">
        <f>[3]Gemüse!$BO71</f>
        <v>2.181778</v>
      </c>
      <c r="Z87" s="448">
        <f>[3]Gemüse!$N71</f>
        <v>3.2917350000000001</v>
      </c>
      <c r="AA87" s="448">
        <f>[3]Gemüse!$BP71</f>
        <v>2.389767</v>
      </c>
      <c r="AB87" s="569">
        <f>[3]Gemüse!$R71</f>
        <v>3.1167340000000001</v>
      </c>
      <c r="AC87" s="569">
        <f>[3]Gemüse!$BT71</f>
        <v>2.0788799999999998</v>
      </c>
      <c r="AD87" s="448">
        <f>[3]Gemüse!$U71</f>
        <v>37.616849999999999</v>
      </c>
      <c r="AE87" s="448">
        <f>[3]Gemüse!$BW71</f>
        <v>23.515366</v>
      </c>
      <c r="AF87" s="569">
        <f>[3]Gemüse!$V71</f>
        <v>28.642928000000001</v>
      </c>
      <c r="AG87" s="569">
        <f>[3]Gemüse!$BX71</f>
        <v>21.866603000000001</v>
      </c>
      <c r="AH87" s="448">
        <f>[3]Gemüse!$AX71</f>
        <v>31.725135999999999</v>
      </c>
      <c r="AI87" s="448">
        <f>[3]Gemüse!$CZ71</f>
        <v>11.788913000000001</v>
      </c>
      <c r="AJ87" s="569">
        <f>[3]Gemüse!$W71</f>
        <v>7.4888250000000003</v>
      </c>
      <c r="AK87" s="569">
        <f>[3]Gemüse!$BY71</f>
        <v>4.8935320000000004</v>
      </c>
      <c r="AL87" s="448"/>
      <c r="AM87" s="448">
        <f>[3]Gemüse!$X71</f>
        <v>8.534516</v>
      </c>
      <c r="AN87" s="448">
        <f>[3]Gemüse!$BZ71</f>
        <v>5.2292430000000003</v>
      </c>
      <c r="AO87" s="569">
        <f>[3]Gemüse!$Y71</f>
        <v>9.0586760000000002</v>
      </c>
      <c r="AP87" s="569">
        <f>[3]Gemüse!$CA71</f>
        <v>5.2749480000000002</v>
      </c>
      <c r="AQ87" s="448">
        <f>[3]Gemüse!$Z71</f>
        <v>7.0225239999999998</v>
      </c>
      <c r="AR87" s="448">
        <f>[3]Gemüse!$CB71</f>
        <v>4.178096</v>
      </c>
      <c r="AS87" s="569">
        <f>[3]Gemüse!$AF71</f>
        <v>3.3525420000000001</v>
      </c>
      <c r="AT87" s="569">
        <f>[3]Gemüse!$CH71</f>
        <v>1.956707</v>
      </c>
      <c r="AU87" s="448">
        <f>[3]Gemüse!$AB71</f>
        <v>5.3346020000000003</v>
      </c>
      <c r="AV87" s="448">
        <f>[3]Gemüse!$CD71</f>
        <v>3.5201880000000001</v>
      </c>
      <c r="AW87" s="569">
        <f>[3]Gemüse!$AC71</f>
        <v>5.3550120000000003</v>
      </c>
      <c r="AX87" s="569">
        <f>[3]Gemüse!$CE71</f>
        <v>3.0468989999999998</v>
      </c>
      <c r="AY87" s="448">
        <f>[3]Gemüse!$AD71</f>
        <v>7.1831529999999999</v>
      </c>
      <c r="AZ87" s="448">
        <f>[3]Gemüse!$CF71</f>
        <v>4.1816509999999996</v>
      </c>
      <c r="BA87" s="448"/>
      <c r="BB87" s="569">
        <f>[3]Gemüse!$AE71</f>
        <v>4.6456189999999999</v>
      </c>
      <c r="BC87" s="569">
        <f>[3]Gemüse!$CG71</f>
        <v>2.4332530000000001</v>
      </c>
      <c r="BD87" s="448">
        <f>[3]Gemüse!$AG71</f>
        <v>8.7060499999999994</v>
      </c>
      <c r="BE87" s="448">
        <f>[3]Gemüse!$CI71</f>
        <v>4.421659</v>
      </c>
      <c r="BF87" s="569">
        <f>[3]Gemüse!$AH71</f>
        <v>2.8903300000000001</v>
      </c>
      <c r="BG87" s="569">
        <f>[3]Gemüse!$CJ71</f>
        <v>1.7101630000000001</v>
      </c>
      <c r="BH87" s="448">
        <f>[3]Gemüse!$AI71</f>
        <v>0</v>
      </c>
      <c r="BI87" s="448">
        <f>[3]Gemüse!$CK71</f>
        <v>0</v>
      </c>
      <c r="BJ87" s="448"/>
      <c r="BK87" s="569">
        <f>[3]Gemüse!$AK71</f>
        <v>3.9110990000000001</v>
      </c>
      <c r="BL87" s="569">
        <f>[3]Gemüse!$CM71</f>
        <v>2.4237890000000002</v>
      </c>
      <c r="BM87" s="448">
        <f>[3]Gemüse!$AL71</f>
        <v>0</v>
      </c>
      <c r="BN87" s="448">
        <f>[3]Gemüse!$CN71</f>
        <v>0</v>
      </c>
      <c r="BO87" s="569">
        <f>[3]Gemüse!$AM71</f>
        <v>8.8329520000000006</v>
      </c>
      <c r="BP87" s="569">
        <f>[3]Gemüse!$CO71</f>
        <v>4.2593920000000001</v>
      </c>
      <c r="BQ87" s="448">
        <f>[3]Gemüse!$AH71</f>
        <v>2.8903300000000001</v>
      </c>
      <c r="BR87" s="448">
        <f>[3]Gemüse!$CJ71</f>
        <v>1.7101630000000001</v>
      </c>
      <c r="BS87" s="569">
        <f>[3]Gemüse!$AN71</f>
        <v>6.6096240000000002</v>
      </c>
      <c r="BT87" s="569">
        <f>[3]Gemüse!$CP71</f>
        <v>2.3466290000000001</v>
      </c>
      <c r="BU87" s="448"/>
      <c r="BV87" s="448">
        <f>[3]Gemüse!$AO71</f>
        <v>8.7406670000000002</v>
      </c>
      <c r="BW87" s="448">
        <f>[3]Gemüse!$CQ71</f>
        <v>5.1278879999999996</v>
      </c>
      <c r="BX87" s="569">
        <f>[3]Gemüse!$AW71</f>
        <v>8.8170769999999994</v>
      </c>
      <c r="BY87" s="569">
        <f>[3]Gemüse!$CY71</f>
        <v>5.638134</v>
      </c>
      <c r="BZ87" s="448">
        <f>[3]Gemüse!$AP71</f>
        <v>0</v>
      </c>
      <c r="CA87" s="448">
        <f>[3]Gemüse!$CR71</f>
        <v>0</v>
      </c>
      <c r="CB87" s="569">
        <f>[3]Gemüse!$AQ71</f>
        <v>8.7759640000000001</v>
      </c>
      <c r="CC87" s="569">
        <f>[3]Gemüse!$CS71</f>
        <v>5.3718279999999998</v>
      </c>
      <c r="CD87" s="448">
        <f>[3]Gemüse!$AS71</f>
        <v>0</v>
      </c>
      <c r="CE87" s="448">
        <f>[3]Gemüse!$CU71</f>
        <v>0</v>
      </c>
      <c r="CF87" s="569">
        <f>[3]Gemüse!$AT71</f>
        <v>0</v>
      </c>
      <c r="CG87" s="569">
        <f>[3]Gemüse!$CV71</f>
        <v>0</v>
      </c>
      <c r="CH87" s="448">
        <f>[3]Gemüse!$AU71</f>
        <v>0</v>
      </c>
      <c r="CI87" s="448">
        <f>[3]Gemüse!$CW71</f>
        <v>0</v>
      </c>
      <c r="CJ87" s="448"/>
      <c r="CK87" s="569">
        <f>[3]Gemüse!$AV71</f>
        <v>10.9315</v>
      </c>
      <c r="CL87" s="569">
        <f>[3]Gemüse!$CX71</f>
        <v>8.7178470000000008</v>
      </c>
      <c r="CM87" s="448"/>
      <c r="CN87" s="448">
        <f>[3]Gemüse!$AY71</f>
        <v>16.799613000000001</v>
      </c>
      <c r="CO87" s="448">
        <f>[3]Gemüse!$DA71</f>
        <v>11.262229</v>
      </c>
      <c r="CP87" s="448"/>
      <c r="CQ87" s="569">
        <f>[3]Gemüse!$AZ71</f>
        <v>14.608846</v>
      </c>
      <c r="CR87" s="569">
        <f>[3]Gemüse!$DB71</f>
        <v>9.9170320000000007</v>
      </c>
      <c r="CS87" s="448">
        <f>[3]Gemüse!$BB71</f>
        <v>15.856544</v>
      </c>
      <c r="CT87" s="448">
        <f>[3]Gemüse!$DD71</f>
        <v>9.383877</v>
      </c>
      <c r="CU87" s="569">
        <f>[3]Gemüse!$BC71</f>
        <v>7.3930949999999998</v>
      </c>
      <c r="CV87" s="569">
        <f>[3]Gemüse!$DE71</f>
        <v>5.6468920000000002</v>
      </c>
      <c r="CW87" s="448">
        <f>[3]Gemüse!$AJ71</f>
        <v>4.9094470000000001</v>
      </c>
      <c r="CX87" s="448">
        <f>[3]Gemüse!$CL71</f>
        <v>3.982027</v>
      </c>
      <c r="CY87" s="452"/>
      <c r="CZ87" s="450"/>
      <c r="DA87" s="450"/>
      <c r="DB87" s="450"/>
      <c r="DC87" s="450"/>
      <c r="DD87" s="450"/>
      <c r="DE87" s="450"/>
      <c r="DF87" s="450"/>
      <c r="DG87" s="450"/>
      <c r="DH87" s="450"/>
      <c r="DI87" s="450"/>
      <c r="DJ87" s="450"/>
      <c r="DK87" s="450"/>
      <c r="DL87" s="450"/>
      <c r="DM87" s="450"/>
      <c r="DN87" s="450"/>
      <c r="DO87" s="450"/>
      <c r="DP87" s="450"/>
      <c r="DQ87" s="450"/>
      <c r="DR87" s="450"/>
      <c r="DS87" s="450"/>
      <c r="DT87" s="450"/>
      <c r="DU87" s="450"/>
      <c r="DV87" s="450"/>
      <c r="DW87" s="450"/>
      <c r="DX87" s="450"/>
      <c r="DY87" s="450"/>
      <c r="DZ87" s="450"/>
      <c r="EA87" s="450"/>
      <c r="EB87" s="450"/>
      <c r="EC87" s="450"/>
      <c r="ED87" s="450"/>
      <c r="EE87" s="450"/>
      <c r="EF87" s="450"/>
      <c r="EG87" s="450"/>
      <c r="EH87" s="450"/>
      <c r="EI87" s="450"/>
      <c r="EJ87" s="450"/>
      <c r="EK87" s="450"/>
      <c r="EL87" s="450"/>
      <c r="EM87" s="450"/>
      <c r="EN87" s="450"/>
      <c r="EO87" s="450"/>
      <c r="EP87" s="450"/>
      <c r="EQ87" s="450"/>
      <c r="ER87" s="450"/>
      <c r="ES87" s="450"/>
      <c r="ET87" s="450"/>
      <c r="EU87" s="450"/>
      <c r="EV87" s="450"/>
      <c r="EW87" s="450"/>
      <c r="EX87" s="450"/>
    </row>
    <row r="88" spans="2:154" x14ac:dyDescent="0.2">
      <c r="C88" s="452"/>
      <c r="D88" s="452"/>
      <c r="E88" s="452"/>
      <c r="F88" s="452"/>
      <c r="G88" s="452"/>
      <c r="H88" s="452"/>
      <c r="I88" s="452"/>
      <c r="J88" s="452"/>
      <c r="K88" s="452"/>
      <c r="L88" s="452"/>
      <c r="M88" s="452"/>
      <c r="N88" s="452"/>
      <c r="O88" s="452"/>
      <c r="P88" s="452"/>
      <c r="Q88" s="452"/>
      <c r="R88" s="452"/>
      <c r="S88" s="452"/>
      <c r="T88" s="452"/>
      <c r="U88" s="452"/>
      <c r="V88" s="452"/>
      <c r="W88" s="452"/>
      <c r="X88" s="452"/>
      <c r="Y88" s="452"/>
      <c r="Z88" s="452"/>
      <c r="AA88" s="452"/>
      <c r="AB88" s="452"/>
      <c r="AC88" s="452"/>
      <c r="AD88" s="452"/>
      <c r="AE88" s="452"/>
      <c r="AF88" s="452"/>
      <c r="AG88" s="452"/>
      <c r="AH88" s="452"/>
      <c r="AI88" s="452"/>
      <c r="AJ88" s="452"/>
      <c r="AK88" s="452"/>
      <c r="AL88" s="452"/>
      <c r="AM88" s="452"/>
      <c r="AN88" s="452"/>
      <c r="AO88" s="452"/>
      <c r="AP88" s="452"/>
      <c r="AQ88" s="452"/>
      <c r="AR88" s="452"/>
      <c r="AS88" s="452"/>
      <c r="AT88" s="452"/>
      <c r="AU88" s="452"/>
      <c r="AV88" s="452"/>
      <c r="AW88" s="452"/>
      <c r="AX88" s="452"/>
      <c r="AY88" s="452"/>
      <c r="AZ88" s="452"/>
      <c r="BA88" s="452"/>
      <c r="BB88" s="452"/>
      <c r="BC88" s="452"/>
      <c r="BD88" s="452"/>
      <c r="BE88" s="452"/>
      <c r="BF88" s="452"/>
      <c r="BG88" s="452"/>
      <c r="BH88" s="452"/>
      <c r="BI88" s="452"/>
      <c r="BJ88" s="452"/>
      <c r="BK88" s="452"/>
      <c r="BL88" s="452"/>
      <c r="BM88" s="452"/>
      <c r="BN88" s="452"/>
      <c r="BO88" s="452"/>
      <c r="BP88" s="452"/>
      <c r="BQ88" s="452"/>
      <c r="BR88" s="452"/>
      <c r="BS88" s="452"/>
      <c r="BT88" s="452"/>
      <c r="BU88" s="452"/>
      <c r="BV88" s="452"/>
      <c r="BW88" s="452"/>
      <c r="BX88" s="452"/>
      <c r="BY88" s="452"/>
      <c r="BZ88" s="452"/>
      <c r="CA88" s="452"/>
      <c r="CB88" s="452"/>
      <c r="CC88" s="452"/>
      <c r="CD88" s="452"/>
      <c r="CE88" s="452"/>
      <c r="CF88" s="452"/>
      <c r="CG88" s="452"/>
      <c r="CH88" s="452"/>
      <c r="CI88" s="452"/>
      <c r="CJ88" s="452"/>
      <c r="CK88" s="452"/>
      <c r="CL88" s="452"/>
      <c r="CM88" s="452"/>
      <c r="CN88" s="452"/>
      <c r="CO88" s="452"/>
      <c r="CP88" s="452"/>
      <c r="CQ88" s="452"/>
      <c r="CR88" s="452"/>
      <c r="CS88" s="452"/>
      <c r="CT88" s="452"/>
      <c r="CU88" s="452"/>
      <c r="CV88" s="452"/>
      <c r="CW88" s="452"/>
      <c r="CX88" s="452"/>
      <c r="CY88" s="452"/>
      <c r="CZ88" s="452"/>
      <c r="DA88" s="452"/>
      <c r="DB88" s="452"/>
      <c r="DC88" s="452"/>
      <c r="DD88" s="452"/>
      <c r="DE88" s="452"/>
      <c r="DF88" s="452"/>
      <c r="DG88" s="452"/>
      <c r="DH88" s="452"/>
      <c r="DI88" s="452"/>
      <c r="DJ88" s="452"/>
      <c r="DK88" s="452"/>
      <c r="DL88" s="452"/>
      <c r="DM88" s="452"/>
      <c r="DN88" s="452"/>
      <c r="DO88" s="452"/>
      <c r="DP88" s="452"/>
      <c r="DQ88" s="452"/>
      <c r="DR88" s="452"/>
      <c r="DS88" s="452"/>
      <c r="DT88" s="452"/>
      <c r="DU88" s="452"/>
      <c r="DV88" s="452"/>
      <c r="DW88" s="452"/>
      <c r="DX88" s="452"/>
      <c r="DY88" s="452"/>
      <c r="DZ88" s="452"/>
      <c r="EA88" s="452"/>
      <c r="EB88" s="452"/>
      <c r="EC88" s="452"/>
      <c r="ED88" s="452"/>
      <c r="EE88" s="452"/>
      <c r="EF88" s="452"/>
      <c r="EG88" s="452"/>
      <c r="EH88" s="452"/>
      <c r="EI88" s="452"/>
      <c r="EJ88" s="452"/>
      <c r="EK88" s="452"/>
      <c r="EL88" s="452"/>
      <c r="EM88" s="452"/>
      <c r="EN88" s="452"/>
      <c r="EO88" s="452"/>
      <c r="EP88" s="452"/>
      <c r="EQ88" s="452"/>
      <c r="ER88" s="452"/>
      <c r="ES88" s="452"/>
      <c r="ET88" s="452"/>
      <c r="EU88" s="452"/>
      <c r="EV88" s="452"/>
      <c r="EW88" s="452"/>
      <c r="EX88" s="452"/>
    </row>
    <row r="89" spans="2:154" x14ac:dyDescent="0.2">
      <c r="C89" s="452"/>
      <c r="D89" s="452"/>
      <c r="E89" s="452"/>
      <c r="F89" s="452"/>
      <c r="G89" s="452"/>
      <c r="H89" s="452"/>
      <c r="I89" s="452"/>
      <c r="J89" s="452"/>
      <c r="K89" s="452"/>
      <c r="L89" s="452"/>
      <c r="M89" s="452"/>
      <c r="N89" s="452"/>
      <c r="O89" s="452"/>
      <c r="P89" s="452"/>
      <c r="Q89" s="452"/>
      <c r="R89" s="452"/>
      <c r="S89" s="452"/>
      <c r="T89" s="452"/>
      <c r="U89" s="452"/>
      <c r="V89" s="452"/>
      <c r="W89" s="452"/>
      <c r="X89" s="452"/>
      <c r="Y89" s="452"/>
      <c r="Z89" s="452"/>
      <c r="AA89" s="452"/>
      <c r="AB89" s="452"/>
      <c r="AC89" s="452"/>
      <c r="AD89" s="452"/>
      <c r="AE89" s="452"/>
      <c r="AF89" s="452"/>
      <c r="AG89" s="452"/>
      <c r="AH89" s="452"/>
      <c r="AI89" s="452"/>
      <c r="AJ89" s="452"/>
      <c r="AK89" s="452"/>
      <c r="AL89" s="452"/>
      <c r="AM89" s="452"/>
      <c r="AN89" s="452"/>
      <c r="AO89" s="452"/>
      <c r="AP89" s="452"/>
      <c r="AQ89" s="452"/>
      <c r="AR89" s="452"/>
      <c r="AS89" s="452"/>
      <c r="AT89" s="452"/>
      <c r="AU89" s="452"/>
      <c r="AV89" s="452"/>
      <c r="AW89" s="452"/>
      <c r="AX89" s="452"/>
      <c r="AY89" s="452"/>
      <c r="AZ89" s="452"/>
      <c r="BA89" s="452"/>
      <c r="BB89" s="452"/>
      <c r="BC89" s="452"/>
      <c r="BD89" s="452"/>
      <c r="BE89" s="452"/>
      <c r="BF89" s="452"/>
      <c r="BG89" s="452"/>
      <c r="BH89" s="452"/>
      <c r="BI89" s="452"/>
      <c r="BJ89" s="452"/>
      <c r="BK89" s="452"/>
      <c r="BL89" s="452"/>
      <c r="BM89" s="452"/>
      <c r="BN89" s="452"/>
      <c r="BO89" s="452"/>
      <c r="BP89" s="452"/>
      <c r="BQ89" s="452"/>
      <c r="BR89" s="452"/>
      <c r="BS89" s="452"/>
      <c r="BT89" s="452"/>
      <c r="BU89" s="452"/>
      <c r="BV89" s="452"/>
      <c r="BW89" s="452"/>
      <c r="BX89" s="452"/>
      <c r="BY89" s="452"/>
      <c r="BZ89" s="452"/>
      <c r="CA89" s="452"/>
      <c r="CB89" s="452"/>
      <c r="CC89" s="452"/>
      <c r="CD89" s="452"/>
      <c r="CE89" s="452"/>
      <c r="CF89" s="452"/>
      <c r="CG89" s="452"/>
      <c r="CH89" s="452"/>
      <c r="CI89" s="452"/>
      <c r="CJ89" s="452"/>
      <c r="CK89" s="452"/>
      <c r="CL89" s="452"/>
      <c r="CM89" s="452"/>
      <c r="CN89" s="452"/>
      <c r="CO89" s="452"/>
      <c r="CP89" s="452"/>
      <c r="CQ89" s="452"/>
      <c r="CR89" s="452"/>
      <c r="CS89" s="452"/>
      <c r="CT89" s="452"/>
      <c r="CU89" s="452"/>
      <c r="CV89" s="452"/>
      <c r="CW89" s="452"/>
      <c r="CX89" s="452"/>
      <c r="CY89" s="452"/>
      <c r="CZ89" s="452"/>
      <c r="DA89" s="452"/>
      <c r="DB89" s="452"/>
      <c r="DC89" s="452"/>
      <c r="DD89" s="452"/>
      <c r="DE89" s="452"/>
      <c r="DF89" s="452"/>
      <c r="DG89" s="452"/>
      <c r="DH89" s="452"/>
      <c r="DI89" s="452"/>
      <c r="DJ89" s="452"/>
      <c r="DK89" s="452"/>
      <c r="DL89" s="452"/>
      <c r="DM89" s="452"/>
      <c r="DN89" s="452"/>
      <c r="DO89" s="452"/>
      <c r="DP89" s="452"/>
      <c r="DQ89" s="452"/>
      <c r="DR89" s="452"/>
      <c r="DS89" s="452"/>
      <c r="DT89" s="452"/>
      <c r="DU89" s="452"/>
      <c r="DV89" s="452"/>
      <c r="DW89" s="452"/>
      <c r="DX89" s="452"/>
      <c r="DY89" s="452"/>
      <c r="DZ89" s="452"/>
      <c r="EA89" s="452"/>
      <c r="EB89" s="452"/>
      <c r="EC89" s="452"/>
      <c r="ED89" s="452"/>
      <c r="EE89" s="452"/>
      <c r="EF89" s="452"/>
      <c r="EG89" s="452"/>
      <c r="EH89" s="452"/>
      <c r="EI89" s="452"/>
      <c r="EJ89" s="452"/>
      <c r="EK89" s="452"/>
      <c r="EL89" s="452"/>
      <c r="EM89" s="452"/>
      <c r="EN89" s="452"/>
      <c r="EO89" s="452"/>
      <c r="EP89" s="452"/>
      <c r="EQ89" s="452"/>
      <c r="ER89" s="452"/>
      <c r="ES89" s="452"/>
      <c r="ET89" s="452"/>
      <c r="EU89" s="452"/>
      <c r="EV89" s="452"/>
      <c r="EW89" s="452"/>
      <c r="EX89" s="452"/>
    </row>
    <row r="90" spans="2:154" x14ac:dyDescent="0.2">
      <c r="C90" s="452"/>
      <c r="D90" s="452"/>
      <c r="E90" s="452"/>
      <c r="F90" s="452"/>
      <c r="G90" s="452"/>
      <c r="H90" s="452"/>
      <c r="I90" s="452"/>
      <c r="J90" s="452"/>
      <c r="K90" s="452"/>
      <c r="L90" s="452"/>
      <c r="M90" s="452"/>
      <c r="N90" s="452"/>
      <c r="O90" s="452"/>
      <c r="P90" s="452"/>
      <c r="Q90" s="452"/>
      <c r="R90" s="452"/>
      <c r="S90" s="452"/>
      <c r="T90" s="452"/>
      <c r="U90" s="452"/>
      <c r="V90" s="452"/>
      <c r="W90" s="452"/>
      <c r="X90" s="452"/>
      <c r="Y90" s="452"/>
      <c r="Z90" s="452"/>
      <c r="AA90" s="452"/>
      <c r="AB90" s="452"/>
      <c r="AC90" s="452"/>
      <c r="AD90" s="452"/>
      <c r="AE90" s="452"/>
      <c r="AF90" s="452"/>
      <c r="AG90" s="452"/>
      <c r="AH90" s="452"/>
      <c r="AI90" s="452"/>
      <c r="AJ90" s="452"/>
      <c r="AK90" s="452"/>
      <c r="AL90" s="452"/>
      <c r="AM90" s="452"/>
      <c r="AN90" s="452"/>
      <c r="AO90" s="452"/>
      <c r="AP90" s="452"/>
      <c r="AQ90" s="452"/>
      <c r="AR90" s="452"/>
      <c r="AS90" s="452"/>
      <c r="AT90" s="452"/>
      <c r="AU90" s="452"/>
      <c r="AV90" s="452"/>
      <c r="AW90" s="452"/>
      <c r="AX90" s="452"/>
      <c r="AY90" s="452"/>
      <c r="AZ90" s="452"/>
      <c r="BA90" s="452"/>
      <c r="BB90" s="452"/>
      <c r="BC90" s="452"/>
      <c r="BD90" s="452"/>
      <c r="BE90" s="452"/>
      <c r="BF90" s="452"/>
      <c r="BG90" s="452"/>
      <c r="BH90" s="452"/>
      <c r="BI90" s="452"/>
      <c r="BJ90" s="452"/>
      <c r="BK90" s="452"/>
      <c r="BL90" s="452"/>
      <c r="BM90" s="452"/>
      <c r="BN90" s="452"/>
      <c r="BO90" s="452"/>
      <c r="BP90" s="452"/>
      <c r="BQ90" s="452"/>
      <c r="BR90" s="452"/>
      <c r="BS90" s="452"/>
      <c r="BT90" s="452"/>
      <c r="BU90" s="452"/>
      <c r="BV90" s="452"/>
      <c r="BW90" s="452"/>
      <c r="BX90" s="452"/>
      <c r="BY90" s="452"/>
      <c r="BZ90" s="452"/>
      <c r="CA90" s="452"/>
      <c r="CB90" s="452"/>
      <c r="CC90" s="452"/>
      <c r="CD90" s="452"/>
      <c r="CE90" s="452"/>
      <c r="CF90" s="452"/>
      <c r="CG90" s="452"/>
      <c r="CH90" s="452"/>
      <c r="CI90" s="452"/>
      <c r="CJ90" s="452"/>
      <c r="CK90" s="452"/>
      <c r="CL90" s="452"/>
      <c r="CM90" s="452"/>
      <c r="CN90" s="452"/>
      <c r="CO90" s="452"/>
      <c r="CP90" s="452"/>
      <c r="CQ90" s="452"/>
      <c r="CR90" s="452"/>
      <c r="CS90" s="452"/>
      <c r="CT90" s="452"/>
      <c r="CU90" s="452"/>
      <c r="CV90" s="452"/>
      <c r="CW90" s="452"/>
      <c r="CX90" s="452"/>
      <c r="CY90" s="452"/>
      <c r="CZ90" s="452"/>
      <c r="DA90" s="452"/>
      <c r="DB90" s="452"/>
      <c r="DC90" s="452"/>
      <c r="DD90" s="452"/>
      <c r="DE90" s="452"/>
      <c r="DF90" s="452"/>
      <c r="DG90" s="452"/>
      <c r="DH90" s="452"/>
      <c r="DI90" s="452"/>
      <c r="DJ90" s="452"/>
      <c r="DK90" s="452"/>
      <c r="DL90" s="452"/>
      <c r="DM90" s="452"/>
      <c r="DN90" s="452"/>
      <c r="DO90" s="452"/>
      <c r="DP90" s="452"/>
      <c r="DQ90" s="452"/>
      <c r="DR90" s="452"/>
      <c r="DS90" s="452"/>
      <c r="DT90" s="452"/>
      <c r="DU90" s="452"/>
      <c r="DV90" s="452"/>
      <c r="DW90" s="452"/>
      <c r="DX90" s="452"/>
      <c r="DY90" s="452"/>
      <c r="DZ90" s="452"/>
      <c r="EA90" s="452"/>
      <c r="EB90" s="452"/>
      <c r="EC90" s="452"/>
      <c r="ED90" s="452"/>
      <c r="EE90" s="452"/>
      <c r="EF90" s="452"/>
      <c r="EG90" s="452"/>
      <c r="EH90" s="452"/>
      <c r="EI90" s="452"/>
      <c r="EJ90" s="452"/>
      <c r="EK90" s="452"/>
      <c r="EL90" s="452"/>
      <c r="EM90" s="452"/>
      <c r="EN90" s="452"/>
      <c r="EO90" s="452"/>
      <c r="EP90" s="452"/>
      <c r="EQ90" s="452"/>
      <c r="ER90" s="452"/>
      <c r="ES90" s="452"/>
      <c r="ET90" s="452"/>
      <c r="EU90" s="452"/>
      <c r="EV90" s="452"/>
      <c r="EW90" s="452"/>
      <c r="EX90" s="452"/>
    </row>
    <row r="91" spans="2:154" x14ac:dyDescent="0.2">
      <c r="C91" s="452"/>
      <c r="D91" s="452"/>
      <c r="E91" s="452"/>
      <c r="F91" s="452"/>
      <c r="G91" s="452"/>
      <c r="H91" s="452"/>
      <c r="I91" s="452"/>
      <c r="J91" s="452"/>
      <c r="K91" s="452"/>
      <c r="L91" s="452"/>
      <c r="M91" s="452"/>
      <c r="N91" s="452"/>
      <c r="O91" s="452"/>
      <c r="P91" s="452"/>
      <c r="Q91" s="452"/>
      <c r="R91" s="452"/>
      <c r="S91" s="452"/>
      <c r="T91" s="452"/>
      <c r="U91" s="452"/>
      <c r="V91" s="452"/>
      <c r="W91" s="452"/>
      <c r="X91" s="452"/>
      <c r="Y91" s="452"/>
      <c r="Z91" s="452"/>
      <c r="AA91" s="452"/>
      <c r="AB91" s="452"/>
      <c r="AC91" s="452"/>
      <c r="AD91" s="452"/>
      <c r="AE91" s="452"/>
      <c r="AF91" s="452"/>
      <c r="AG91" s="452"/>
      <c r="AH91" s="452"/>
      <c r="AI91" s="452"/>
      <c r="AJ91" s="452"/>
      <c r="AK91" s="452"/>
      <c r="AL91" s="452"/>
      <c r="AM91" s="452"/>
      <c r="AN91" s="452"/>
      <c r="AO91" s="452"/>
      <c r="AP91" s="452"/>
      <c r="AQ91" s="452"/>
      <c r="AR91" s="452"/>
      <c r="AS91" s="452"/>
      <c r="AT91" s="452"/>
      <c r="AU91" s="452"/>
      <c r="AV91" s="452"/>
      <c r="AW91" s="452"/>
      <c r="AX91" s="452"/>
      <c r="AY91" s="452"/>
      <c r="AZ91" s="452"/>
      <c r="BA91" s="452"/>
      <c r="BB91" s="452"/>
      <c r="BC91" s="452"/>
      <c r="BD91" s="452"/>
      <c r="BE91" s="452"/>
      <c r="BF91" s="452"/>
      <c r="BG91" s="452"/>
      <c r="BH91" s="452"/>
      <c r="BI91" s="452"/>
      <c r="BJ91" s="452"/>
      <c r="BK91" s="452"/>
      <c r="BL91" s="452"/>
      <c r="BM91" s="452"/>
      <c r="BN91" s="452"/>
      <c r="BO91" s="452"/>
      <c r="BP91" s="452"/>
      <c r="BQ91" s="452"/>
      <c r="BR91" s="452"/>
      <c r="BS91" s="452"/>
      <c r="BT91" s="452"/>
      <c r="BU91" s="452"/>
      <c r="BV91" s="452"/>
      <c r="BW91" s="452"/>
      <c r="BX91" s="452"/>
      <c r="BY91" s="452"/>
      <c r="BZ91" s="452"/>
      <c r="CA91" s="452"/>
      <c r="CB91" s="452"/>
      <c r="CC91" s="452"/>
      <c r="CD91" s="452"/>
      <c r="CE91" s="452"/>
      <c r="CF91" s="452"/>
      <c r="CG91" s="452"/>
      <c r="CH91" s="452"/>
      <c r="CI91" s="452"/>
      <c r="CJ91" s="452"/>
      <c r="CK91" s="452"/>
      <c r="CL91" s="452"/>
      <c r="CM91" s="452"/>
      <c r="CN91" s="452"/>
      <c r="CO91" s="452"/>
      <c r="CP91" s="452"/>
      <c r="CQ91" s="452"/>
      <c r="CR91" s="452"/>
      <c r="CS91" s="452"/>
      <c r="CT91" s="452"/>
      <c r="CU91" s="452"/>
      <c r="CV91" s="452"/>
      <c r="CW91" s="452"/>
      <c r="CX91" s="452"/>
      <c r="CY91" s="452"/>
      <c r="CZ91" s="452"/>
      <c r="DA91" s="452"/>
      <c r="DB91" s="452"/>
      <c r="DC91" s="452"/>
      <c r="DD91" s="452"/>
      <c r="DE91" s="452"/>
      <c r="DF91" s="452"/>
      <c r="DG91" s="452"/>
      <c r="DH91" s="452"/>
      <c r="DI91" s="452"/>
      <c r="DJ91" s="452"/>
      <c r="DK91" s="452"/>
      <c r="DL91" s="452"/>
      <c r="DM91" s="452"/>
      <c r="DN91" s="452"/>
      <c r="DO91" s="452"/>
      <c r="DP91" s="452"/>
      <c r="DQ91" s="452"/>
      <c r="DR91" s="452"/>
      <c r="DS91" s="452"/>
      <c r="DT91" s="452"/>
      <c r="DU91" s="452"/>
      <c r="DV91" s="452"/>
      <c r="DW91" s="452"/>
      <c r="DX91" s="452"/>
      <c r="DY91" s="452"/>
      <c r="DZ91" s="452"/>
      <c r="EA91" s="452"/>
      <c r="EB91" s="452"/>
      <c r="EC91" s="452"/>
      <c r="ED91" s="452"/>
      <c r="EE91" s="452"/>
      <c r="EF91" s="452"/>
      <c r="EG91" s="452"/>
      <c r="EH91" s="452"/>
      <c r="EI91" s="452"/>
      <c r="EJ91" s="452"/>
      <c r="EK91" s="452"/>
      <c r="EL91" s="452"/>
      <c r="EM91" s="452"/>
      <c r="EN91" s="452"/>
      <c r="EO91" s="452"/>
      <c r="EP91" s="452"/>
      <c r="EQ91" s="452"/>
      <c r="ER91" s="452"/>
      <c r="ES91" s="452"/>
      <c r="ET91" s="452"/>
      <c r="EU91" s="452"/>
      <c r="EV91" s="452"/>
      <c r="EW91" s="452"/>
      <c r="EX91" s="452"/>
    </row>
    <row r="92" spans="2:154" x14ac:dyDescent="0.2">
      <c r="C92" s="452"/>
      <c r="D92" s="452"/>
      <c r="E92" s="452"/>
      <c r="F92" s="452"/>
      <c r="G92" s="452"/>
      <c r="H92" s="452"/>
      <c r="I92" s="452"/>
      <c r="J92" s="452"/>
      <c r="K92" s="452"/>
      <c r="L92" s="452"/>
      <c r="M92" s="452"/>
      <c r="N92" s="452"/>
      <c r="O92" s="452"/>
      <c r="P92" s="452"/>
      <c r="Q92" s="452"/>
      <c r="R92" s="452"/>
      <c r="S92" s="452"/>
      <c r="T92" s="452"/>
      <c r="U92" s="452"/>
      <c r="V92" s="452"/>
      <c r="W92" s="452"/>
      <c r="X92" s="452"/>
      <c r="Y92" s="452"/>
      <c r="Z92" s="452"/>
      <c r="AA92" s="452"/>
      <c r="AB92" s="452"/>
      <c r="AC92" s="452"/>
      <c r="AD92" s="452"/>
      <c r="AE92" s="452"/>
      <c r="AF92" s="452"/>
      <c r="AG92" s="452"/>
      <c r="AH92" s="452"/>
      <c r="AI92" s="452"/>
      <c r="AJ92" s="452"/>
      <c r="AK92" s="452"/>
      <c r="AL92" s="452"/>
      <c r="AM92" s="452"/>
      <c r="AN92" s="452"/>
      <c r="AO92" s="452"/>
      <c r="AP92" s="452"/>
      <c r="AQ92" s="452"/>
      <c r="AR92" s="452"/>
      <c r="AS92" s="452"/>
      <c r="AT92" s="452"/>
      <c r="AU92" s="452"/>
      <c r="AV92" s="452"/>
      <c r="AW92" s="452"/>
      <c r="AX92" s="452"/>
      <c r="AY92" s="452"/>
      <c r="AZ92" s="452"/>
      <c r="BA92" s="452"/>
      <c r="BB92" s="452"/>
      <c r="BC92" s="452"/>
      <c r="BD92" s="452"/>
      <c r="BE92" s="452"/>
      <c r="BF92" s="452"/>
      <c r="BG92" s="452"/>
      <c r="BH92" s="452"/>
      <c r="BI92" s="452"/>
      <c r="BJ92" s="452"/>
      <c r="BK92" s="452"/>
      <c r="BL92" s="452"/>
      <c r="BM92" s="452"/>
      <c r="BN92" s="452"/>
      <c r="BO92" s="452"/>
      <c r="BP92" s="452"/>
      <c r="BQ92" s="452"/>
      <c r="BR92" s="452"/>
      <c r="BS92" s="452"/>
      <c r="BT92" s="452"/>
      <c r="BU92" s="452"/>
      <c r="BV92" s="452"/>
      <c r="BW92" s="452"/>
      <c r="BX92" s="452"/>
      <c r="BY92" s="452"/>
      <c r="BZ92" s="452"/>
      <c r="CA92" s="452"/>
      <c r="CB92" s="452"/>
      <c r="CC92" s="452"/>
      <c r="CD92" s="452"/>
      <c r="CE92" s="452"/>
      <c r="CF92" s="452"/>
      <c r="CG92" s="452"/>
      <c r="CH92" s="452"/>
      <c r="CI92" s="452"/>
      <c r="CJ92" s="452"/>
      <c r="CK92" s="452"/>
      <c r="CL92" s="452"/>
      <c r="CM92" s="452"/>
      <c r="CN92" s="452"/>
      <c r="CO92" s="452"/>
      <c r="CP92" s="452"/>
      <c r="CQ92" s="452"/>
      <c r="CR92" s="452"/>
      <c r="CS92" s="452"/>
      <c r="CT92" s="452"/>
      <c r="CU92" s="452"/>
      <c r="CV92" s="452"/>
      <c r="CW92" s="452"/>
      <c r="CX92" s="452"/>
      <c r="CY92" s="452"/>
      <c r="CZ92" s="452"/>
      <c r="DA92" s="452"/>
      <c r="DB92" s="452"/>
      <c r="DC92" s="452"/>
      <c r="DD92" s="452"/>
      <c r="DE92" s="452"/>
      <c r="DF92" s="452"/>
      <c r="DG92" s="452"/>
      <c r="DH92" s="452"/>
      <c r="DI92" s="452"/>
      <c r="DJ92" s="452"/>
      <c r="DK92" s="452"/>
      <c r="DL92" s="452"/>
      <c r="DM92" s="452"/>
      <c r="DN92" s="452"/>
      <c r="DO92" s="452"/>
      <c r="DP92" s="452"/>
      <c r="DQ92" s="452"/>
      <c r="DR92" s="452"/>
      <c r="DS92" s="452"/>
      <c r="DT92" s="452"/>
      <c r="DU92" s="452"/>
      <c r="DV92" s="452"/>
      <c r="DW92" s="452"/>
      <c r="DX92" s="452"/>
      <c r="DY92" s="452"/>
      <c r="DZ92" s="452"/>
      <c r="EA92" s="452"/>
      <c r="EB92" s="452"/>
      <c r="EC92" s="452"/>
      <c r="ED92" s="452"/>
      <c r="EE92" s="452"/>
      <c r="EF92" s="452"/>
      <c r="EG92" s="452"/>
      <c r="EH92" s="452"/>
      <c r="EI92" s="452"/>
      <c r="EJ92" s="452"/>
      <c r="EK92" s="452"/>
      <c r="EL92" s="452"/>
      <c r="EM92" s="452"/>
      <c r="EN92" s="452"/>
      <c r="EO92" s="452"/>
      <c r="EP92" s="452"/>
      <c r="EQ92" s="452"/>
      <c r="ER92" s="452"/>
      <c r="ES92" s="452"/>
      <c r="ET92" s="452"/>
      <c r="EU92" s="452"/>
      <c r="EV92" s="452"/>
      <c r="EW92" s="452"/>
      <c r="EX92" s="452"/>
    </row>
    <row r="93" spans="2:154" x14ac:dyDescent="0.2">
      <c r="C93" s="452"/>
      <c r="D93" s="452"/>
      <c r="E93" s="452"/>
      <c r="F93" s="452"/>
      <c r="G93" s="452"/>
      <c r="H93" s="452"/>
      <c r="I93" s="452"/>
      <c r="J93" s="452"/>
      <c r="K93" s="452"/>
      <c r="L93" s="452"/>
      <c r="M93" s="452"/>
      <c r="N93" s="452"/>
      <c r="O93" s="452"/>
      <c r="P93" s="452"/>
      <c r="Q93" s="452"/>
      <c r="R93" s="452"/>
      <c r="S93" s="452"/>
      <c r="T93" s="452"/>
      <c r="U93" s="452"/>
      <c r="V93" s="452"/>
      <c r="W93" s="452"/>
      <c r="X93" s="452"/>
      <c r="Y93" s="452"/>
      <c r="Z93" s="452"/>
      <c r="AA93" s="452"/>
      <c r="AB93" s="452"/>
      <c r="AC93" s="452"/>
      <c r="AD93" s="452"/>
      <c r="AE93" s="452"/>
      <c r="AF93" s="452"/>
      <c r="AG93" s="452"/>
      <c r="AH93" s="452"/>
      <c r="AI93" s="452"/>
      <c r="AJ93" s="452"/>
      <c r="AK93" s="452"/>
      <c r="AL93" s="452"/>
      <c r="AM93" s="452"/>
      <c r="AN93" s="452"/>
      <c r="AO93" s="452"/>
      <c r="AP93" s="452"/>
      <c r="AQ93" s="452"/>
      <c r="AR93" s="452"/>
      <c r="AS93" s="452"/>
      <c r="AT93" s="452"/>
      <c r="AU93" s="452"/>
      <c r="AV93" s="452"/>
      <c r="AW93" s="452"/>
      <c r="AX93" s="452"/>
      <c r="AY93" s="452"/>
      <c r="AZ93" s="452"/>
      <c r="BA93" s="452"/>
      <c r="BB93" s="452"/>
      <c r="BC93" s="452"/>
      <c r="BD93" s="452"/>
      <c r="BE93" s="452"/>
      <c r="BF93" s="452"/>
      <c r="BG93" s="452"/>
      <c r="BH93" s="452"/>
      <c r="BI93" s="452"/>
      <c r="BJ93" s="452"/>
      <c r="BK93" s="452"/>
      <c r="BL93" s="452"/>
      <c r="BM93" s="452"/>
      <c r="BN93" s="452"/>
      <c r="BO93" s="452"/>
      <c r="BP93" s="452"/>
      <c r="BQ93" s="452"/>
      <c r="BR93" s="452"/>
      <c r="BS93" s="452"/>
      <c r="BT93" s="452"/>
      <c r="BU93" s="452"/>
      <c r="BV93" s="452"/>
      <c r="BW93" s="452"/>
      <c r="BX93" s="452"/>
      <c r="BY93" s="452"/>
      <c r="BZ93" s="452"/>
      <c r="CA93" s="452"/>
      <c r="CB93" s="452"/>
      <c r="CC93" s="452"/>
      <c r="CD93" s="452"/>
      <c r="CE93" s="452"/>
      <c r="CF93" s="452"/>
      <c r="CG93" s="452"/>
      <c r="CH93" s="452"/>
      <c r="CI93" s="452"/>
      <c r="CJ93" s="452"/>
      <c r="CK93" s="452"/>
      <c r="CL93" s="452"/>
      <c r="CM93" s="452"/>
      <c r="CN93" s="452"/>
      <c r="CO93" s="452"/>
      <c r="CP93" s="452"/>
      <c r="CQ93" s="452"/>
      <c r="CR93" s="452"/>
      <c r="CS93" s="452"/>
      <c r="CT93" s="452"/>
      <c r="CU93" s="452"/>
      <c r="CV93" s="452"/>
      <c r="CW93" s="452"/>
      <c r="CX93" s="452"/>
      <c r="CY93" s="452"/>
      <c r="CZ93" s="452"/>
      <c r="DA93" s="452"/>
      <c r="DB93" s="452"/>
      <c r="DC93" s="452"/>
      <c r="DD93" s="452"/>
      <c r="DE93" s="452"/>
      <c r="DF93" s="452"/>
      <c r="DG93" s="452"/>
      <c r="DH93" s="452"/>
      <c r="DI93" s="452"/>
      <c r="DJ93" s="452"/>
      <c r="DK93" s="452"/>
      <c r="DL93" s="452"/>
      <c r="DM93" s="452"/>
      <c r="DN93" s="452"/>
      <c r="DO93" s="452"/>
      <c r="DP93" s="452"/>
      <c r="DQ93" s="452"/>
      <c r="DR93" s="452"/>
      <c r="DS93" s="452"/>
      <c r="DT93" s="452"/>
      <c r="DU93" s="452"/>
      <c r="DV93" s="452"/>
      <c r="DW93" s="452"/>
      <c r="DX93" s="452"/>
      <c r="DY93" s="452"/>
      <c r="DZ93" s="452"/>
      <c r="EA93" s="452"/>
      <c r="EB93" s="452"/>
      <c r="EC93" s="452"/>
      <c r="ED93" s="452"/>
      <c r="EE93" s="452"/>
      <c r="EF93" s="452"/>
      <c r="EG93" s="452"/>
      <c r="EH93" s="452"/>
      <c r="EI93" s="452"/>
      <c r="EJ93" s="452"/>
      <c r="EK93" s="452"/>
      <c r="EL93" s="452"/>
      <c r="EM93" s="452"/>
      <c r="EN93" s="452"/>
      <c r="EO93" s="452"/>
      <c r="EP93" s="452"/>
      <c r="EQ93" s="452"/>
      <c r="ER93" s="452"/>
      <c r="ES93" s="452"/>
      <c r="ET93" s="452"/>
      <c r="EU93" s="452"/>
      <c r="EV93" s="452"/>
      <c r="EW93" s="452"/>
      <c r="EX93" s="452"/>
    </row>
    <row r="94" spans="2:154" x14ac:dyDescent="0.2">
      <c r="C94" s="452"/>
      <c r="D94" s="452"/>
      <c r="E94" s="452"/>
      <c r="F94" s="452"/>
      <c r="G94" s="452"/>
      <c r="H94" s="452"/>
      <c r="I94" s="452"/>
      <c r="J94" s="452"/>
      <c r="K94" s="452"/>
      <c r="L94" s="452"/>
      <c r="M94" s="452"/>
      <c r="N94" s="452"/>
      <c r="O94" s="452"/>
      <c r="P94" s="452"/>
      <c r="Q94" s="452"/>
      <c r="R94" s="452"/>
      <c r="S94" s="452"/>
      <c r="T94" s="452"/>
      <c r="U94" s="452"/>
      <c r="V94" s="452"/>
      <c r="W94" s="452"/>
      <c r="X94" s="452"/>
      <c r="Y94" s="452"/>
      <c r="Z94" s="452"/>
      <c r="AA94" s="452"/>
      <c r="AB94" s="452"/>
      <c r="AC94" s="452"/>
      <c r="AD94" s="452"/>
      <c r="AE94" s="452"/>
      <c r="AF94" s="452"/>
      <c r="AG94" s="452"/>
      <c r="AH94" s="452"/>
      <c r="AI94" s="452"/>
      <c r="AJ94" s="452"/>
      <c r="AK94" s="452"/>
      <c r="AL94" s="452"/>
      <c r="AM94" s="452"/>
      <c r="AN94" s="452"/>
      <c r="AO94" s="452"/>
      <c r="AP94" s="452"/>
      <c r="AQ94" s="452"/>
      <c r="AR94" s="452"/>
      <c r="AS94" s="452"/>
      <c r="AT94" s="452"/>
      <c r="AU94" s="452"/>
      <c r="AV94" s="452"/>
      <c r="AW94" s="452"/>
      <c r="AX94" s="452"/>
      <c r="AY94" s="452"/>
      <c r="AZ94" s="452"/>
      <c r="BA94" s="452"/>
      <c r="BB94" s="452"/>
      <c r="BC94" s="452"/>
      <c r="BD94" s="452"/>
      <c r="BE94" s="452"/>
      <c r="BF94" s="452"/>
      <c r="BG94" s="452"/>
      <c r="BH94" s="452"/>
      <c r="BI94" s="452"/>
      <c r="BJ94" s="452"/>
      <c r="BK94" s="452"/>
      <c r="BL94" s="452"/>
      <c r="BM94" s="452"/>
      <c r="BN94" s="452"/>
      <c r="BO94" s="452"/>
      <c r="BP94" s="452"/>
      <c r="BQ94" s="452"/>
      <c r="BR94" s="452"/>
      <c r="BS94" s="452"/>
      <c r="BT94" s="452"/>
      <c r="BU94" s="452"/>
      <c r="BV94" s="452"/>
      <c r="BW94" s="452"/>
      <c r="BX94" s="452"/>
      <c r="BY94" s="452"/>
      <c r="BZ94" s="452"/>
      <c r="CA94" s="452"/>
      <c r="CB94" s="452"/>
      <c r="CC94" s="452"/>
      <c r="CD94" s="452"/>
      <c r="CE94" s="452"/>
      <c r="CF94" s="452"/>
      <c r="CG94" s="452"/>
      <c r="CH94" s="452"/>
      <c r="CI94" s="452"/>
      <c r="CJ94" s="452"/>
      <c r="CK94" s="452"/>
      <c r="CL94" s="452"/>
      <c r="CM94" s="452"/>
      <c r="CN94" s="452"/>
      <c r="CO94" s="452"/>
      <c r="CP94" s="452"/>
      <c r="CQ94" s="452"/>
      <c r="CR94" s="452"/>
      <c r="CS94" s="452"/>
      <c r="CT94" s="452"/>
      <c r="CU94" s="452"/>
      <c r="CV94" s="452"/>
      <c r="CW94" s="452"/>
      <c r="CX94" s="452"/>
      <c r="CY94" s="452"/>
      <c r="CZ94" s="452"/>
      <c r="DA94" s="452"/>
      <c r="DB94" s="452"/>
      <c r="DC94" s="452"/>
      <c r="DD94" s="452"/>
      <c r="DE94" s="452"/>
      <c r="DF94" s="452"/>
      <c r="DG94" s="452"/>
      <c r="DH94" s="452"/>
      <c r="DI94" s="452"/>
      <c r="DJ94" s="452"/>
      <c r="DK94" s="452"/>
      <c r="DL94" s="452"/>
      <c r="DM94" s="452"/>
      <c r="DN94" s="452"/>
      <c r="DO94" s="452"/>
      <c r="DP94" s="452"/>
      <c r="DQ94" s="452"/>
      <c r="DR94" s="452"/>
      <c r="DS94" s="452"/>
      <c r="DT94" s="452"/>
      <c r="DU94" s="452"/>
      <c r="DV94" s="452"/>
      <c r="DW94" s="452"/>
      <c r="DX94" s="452"/>
      <c r="DY94" s="452"/>
      <c r="DZ94" s="452"/>
      <c r="EA94" s="452"/>
      <c r="EB94" s="452"/>
      <c r="EC94" s="452"/>
      <c r="ED94" s="452"/>
      <c r="EE94" s="452"/>
      <c r="EF94" s="452"/>
      <c r="EG94" s="452"/>
      <c r="EH94" s="452"/>
      <c r="EI94" s="452"/>
      <c r="EJ94" s="452"/>
      <c r="EK94" s="452"/>
      <c r="EL94" s="452"/>
      <c r="EM94" s="452"/>
      <c r="EN94" s="452"/>
      <c r="EO94" s="452"/>
      <c r="EP94" s="452"/>
      <c r="EQ94" s="452"/>
      <c r="ER94" s="452"/>
      <c r="ES94" s="452"/>
      <c r="ET94" s="452"/>
      <c r="EU94" s="452"/>
      <c r="EV94" s="452"/>
      <c r="EW94" s="452"/>
      <c r="EX94" s="452"/>
    </row>
    <row r="95" spans="2:154" x14ac:dyDescent="0.2">
      <c r="C95" s="452"/>
      <c r="D95" s="452"/>
      <c r="E95" s="452"/>
      <c r="F95" s="452"/>
      <c r="G95" s="452"/>
      <c r="H95" s="452"/>
      <c r="I95" s="452"/>
      <c r="J95" s="452"/>
      <c r="K95" s="452"/>
      <c r="L95" s="452"/>
      <c r="M95" s="452"/>
      <c r="N95" s="452"/>
      <c r="O95" s="452"/>
      <c r="P95" s="452"/>
      <c r="Q95" s="452"/>
      <c r="R95" s="452"/>
      <c r="S95" s="452"/>
      <c r="T95" s="452"/>
      <c r="U95" s="452"/>
      <c r="V95" s="452"/>
      <c r="W95" s="452"/>
      <c r="X95" s="452"/>
      <c r="Y95" s="452"/>
      <c r="Z95" s="452"/>
      <c r="AA95" s="452"/>
      <c r="AB95" s="452"/>
      <c r="AC95" s="452"/>
      <c r="AD95" s="452"/>
      <c r="AE95" s="452"/>
      <c r="AF95" s="452"/>
      <c r="AG95" s="452"/>
      <c r="AH95" s="452"/>
      <c r="AI95" s="452"/>
      <c r="AJ95" s="452"/>
      <c r="AK95" s="452"/>
      <c r="AL95" s="452"/>
      <c r="AM95" s="452"/>
      <c r="AN95" s="452"/>
      <c r="AO95" s="452"/>
      <c r="AP95" s="452"/>
      <c r="AQ95" s="452"/>
      <c r="AR95" s="452"/>
      <c r="AS95" s="452"/>
      <c r="AT95" s="452"/>
      <c r="AU95" s="452"/>
      <c r="AV95" s="452"/>
      <c r="AW95" s="452"/>
      <c r="AX95" s="452"/>
      <c r="AY95" s="452"/>
      <c r="AZ95" s="452"/>
      <c r="BA95" s="452"/>
      <c r="BB95" s="452"/>
      <c r="BC95" s="452"/>
      <c r="BD95" s="452"/>
      <c r="BE95" s="452"/>
      <c r="BF95" s="452"/>
      <c r="BG95" s="452"/>
      <c r="BH95" s="452"/>
      <c r="BI95" s="452"/>
      <c r="BJ95" s="452"/>
      <c r="BK95" s="452"/>
      <c r="BL95" s="452"/>
      <c r="BM95" s="452"/>
      <c r="BN95" s="452"/>
      <c r="BO95" s="452"/>
      <c r="BP95" s="452"/>
      <c r="BQ95" s="452"/>
      <c r="BR95" s="452"/>
      <c r="BS95" s="452"/>
      <c r="BT95" s="452"/>
      <c r="BU95" s="452"/>
      <c r="BV95" s="452"/>
      <c r="BW95" s="452"/>
      <c r="BX95" s="452"/>
      <c r="BY95" s="452"/>
      <c r="BZ95" s="452"/>
      <c r="CA95" s="452"/>
      <c r="CB95" s="452"/>
      <c r="CC95" s="452"/>
      <c r="CD95" s="452"/>
      <c r="CE95" s="452"/>
      <c r="CF95" s="452"/>
      <c r="CG95" s="452"/>
      <c r="CH95" s="452"/>
      <c r="CI95" s="452"/>
      <c r="CJ95" s="452"/>
      <c r="CK95" s="452"/>
      <c r="CL95" s="452"/>
      <c r="CM95" s="452"/>
      <c r="CN95" s="452"/>
      <c r="CO95" s="452"/>
      <c r="CP95" s="452"/>
      <c r="CQ95" s="452"/>
      <c r="CR95" s="452"/>
      <c r="CS95" s="452"/>
      <c r="CT95" s="452"/>
      <c r="CU95" s="452"/>
      <c r="CV95" s="452"/>
      <c r="CW95" s="452"/>
      <c r="CX95" s="452"/>
      <c r="CY95" s="452"/>
      <c r="CZ95" s="452"/>
      <c r="DA95" s="452"/>
      <c r="DB95" s="452"/>
      <c r="DC95" s="452"/>
      <c r="DD95" s="452"/>
      <c r="DE95" s="452"/>
      <c r="DF95" s="452"/>
      <c r="DG95" s="452"/>
      <c r="DH95" s="452"/>
      <c r="DI95" s="452"/>
      <c r="DJ95" s="452"/>
      <c r="DK95" s="452"/>
      <c r="DL95" s="452"/>
      <c r="DM95" s="452"/>
      <c r="DN95" s="452"/>
      <c r="DO95" s="452"/>
      <c r="DP95" s="452"/>
      <c r="DQ95" s="452"/>
      <c r="DR95" s="452"/>
      <c r="DS95" s="452"/>
      <c r="DT95" s="452"/>
      <c r="DU95" s="452"/>
      <c r="DV95" s="452"/>
      <c r="DW95" s="452"/>
      <c r="DX95" s="452"/>
      <c r="DY95" s="452"/>
      <c r="DZ95" s="452"/>
      <c r="EA95" s="452"/>
      <c r="EB95" s="452"/>
      <c r="EC95" s="452"/>
      <c r="ED95" s="452"/>
      <c r="EE95" s="452"/>
      <c r="EF95" s="452"/>
      <c r="EG95" s="452"/>
      <c r="EH95" s="452"/>
      <c r="EI95" s="452"/>
      <c r="EJ95" s="452"/>
      <c r="EK95" s="452"/>
      <c r="EL95" s="452"/>
      <c r="EM95" s="452"/>
      <c r="EN95" s="452"/>
      <c r="EO95" s="452"/>
      <c r="EP95" s="452"/>
      <c r="EQ95" s="452"/>
      <c r="ER95" s="452"/>
      <c r="ES95" s="452"/>
      <c r="ET95" s="452"/>
      <c r="EU95" s="452"/>
      <c r="EV95" s="452"/>
      <c r="EW95" s="452"/>
      <c r="EX95" s="452"/>
    </row>
    <row r="96" spans="2:154" x14ac:dyDescent="0.2">
      <c r="C96" s="452"/>
      <c r="D96" s="452"/>
      <c r="E96" s="452"/>
      <c r="F96" s="452"/>
      <c r="G96" s="452"/>
      <c r="H96" s="452"/>
      <c r="I96" s="452"/>
      <c r="J96" s="452"/>
      <c r="K96" s="452"/>
      <c r="L96" s="452"/>
      <c r="M96" s="452"/>
      <c r="N96" s="452"/>
      <c r="O96" s="452"/>
      <c r="P96" s="452"/>
      <c r="Q96" s="452"/>
      <c r="R96" s="452"/>
      <c r="S96" s="452"/>
      <c r="T96" s="452"/>
      <c r="U96" s="452"/>
      <c r="V96" s="452"/>
      <c r="W96" s="452"/>
      <c r="X96" s="452"/>
      <c r="Y96" s="452"/>
      <c r="Z96" s="452"/>
      <c r="AA96" s="452"/>
      <c r="AB96" s="452"/>
      <c r="AC96" s="452"/>
      <c r="AD96" s="452"/>
      <c r="AE96" s="452"/>
      <c r="AF96" s="452"/>
      <c r="AG96" s="452"/>
      <c r="AH96" s="452"/>
      <c r="AI96" s="452"/>
      <c r="AJ96" s="452"/>
      <c r="AK96" s="452"/>
      <c r="AL96" s="452"/>
      <c r="AM96" s="452"/>
      <c r="AN96" s="452"/>
      <c r="AO96" s="452"/>
      <c r="AP96" s="452"/>
      <c r="AQ96" s="452"/>
      <c r="AR96" s="452"/>
      <c r="AS96" s="452"/>
      <c r="AT96" s="452"/>
      <c r="AU96" s="452"/>
      <c r="AV96" s="452"/>
      <c r="AW96" s="452"/>
      <c r="AX96" s="452"/>
      <c r="AY96" s="452"/>
      <c r="AZ96" s="452"/>
      <c r="BA96" s="452"/>
      <c r="BB96" s="452"/>
      <c r="BC96" s="452"/>
      <c r="BD96" s="452"/>
      <c r="BE96" s="452"/>
      <c r="BF96" s="452"/>
      <c r="BG96" s="452"/>
      <c r="BH96" s="452"/>
      <c r="BI96" s="452"/>
      <c r="BJ96" s="452"/>
      <c r="BK96" s="452"/>
      <c r="BL96" s="452"/>
      <c r="BM96" s="452"/>
      <c r="BN96" s="452"/>
      <c r="BO96" s="452"/>
      <c r="BP96" s="452"/>
      <c r="BQ96" s="452"/>
      <c r="BR96" s="452"/>
      <c r="BS96" s="452"/>
      <c r="BT96" s="452"/>
      <c r="BU96" s="452"/>
      <c r="BV96" s="452"/>
      <c r="BW96" s="452"/>
      <c r="BX96" s="452"/>
      <c r="BY96" s="452"/>
      <c r="BZ96" s="452"/>
      <c r="CA96" s="452"/>
      <c r="CB96" s="452"/>
      <c r="CC96" s="452"/>
      <c r="CD96" s="452"/>
      <c r="CE96" s="452"/>
      <c r="CF96" s="452"/>
      <c r="CG96" s="452"/>
      <c r="CH96" s="452"/>
      <c r="CI96" s="452"/>
      <c r="CJ96" s="452"/>
      <c r="CK96" s="452"/>
      <c r="CL96" s="452"/>
      <c r="CM96" s="452"/>
      <c r="CN96" s="452"/>
      <c r="CO96" s="452"/>
      <c r="CP96" s="452"/>
      <c r="CQ96" s="452"/>
      <c r="CR96" s="452"/>
      <c r="CS96" s="452"/>
      <c r="CT96" s="452"/>
      <c r="CU96" s="452"/>
      <c r="CV96" s="452"/>
      <c r="CW96" s="452"/>
      <c r="CX96" s="452"/>
      <c r="CY96" s="452"/>
      <c r="CZ96" s="452"/>
      <c r="DA96" s="452"/>
      <c r="DB96" s="452"/>
      <c r="DC96" s="452"/>
      <c r="DD96" s="452"/>
      <c r="DE96" s="452"/>
      <c r="DF96" s="452"/>
      <c r="DG96" s="452"/>
      <c r="DH96" s="452"/>
      <c r="DI96" s="452"/>
      <c r="DJ96" s="452"/>
      <c r="DK96" s="452"/>
      <c r="DL96" s="452"/>
      <c r="DM96" s="452"/>
      <c r="DN96" s="452"/>
      <c r="DO96" s="452"/>
      <c r="DP96" s="452"/>
      <c r="DQ96" s="452"/>
      <c r="DR96" s="452"/>
      <c r="DS96" s="452"/>
      <c r="DT96" s="452"/>
      <c r="DU96" s="452"/>
      <c r="DV96" s="452"/>
      <c r="DW96" s="452"/>
      <c r="DX96" s="452"/>
      <c r="DY96" s="452"/>
      <c r="DZ96" s="452"/>
      <c r="EA96" s="452"/>
      <c r="EB96" s="452"/>
      <c r="EC96" s="452"/>
      <c r="ED96" s="452"/>
      <c r="EE96" s="452"/>
      <c r="EF96" s="452"/>
      <c r="EG96" s="452"/>
      <c r="EH96" s="452"/>
      <c r="EI96" s="452"/>
      <c r="EJ96" s="452"/>
      <c r="EK96" s="452"/>
      <c r="EL96" s="452"/>
      <c r="EM96" s="452"/>
      <c r="EN96" s="452"/>
      <c r="EO96" s="452"/>
      <c r="EP96" s="452"/>
      <c r="EQ96" s="452"/>
      <c r="ER96" s="452"/>
      <c r="ES96" s="452"/>
      <c r="ET96" s="452"/>
      <c r="EU96" s="452"/>
      <c r="EV96" s="452"/>
      <c r="EW96" s="452"/>
      <c r="EX96" s="452"/>
    </row>
    <row r="97" spans="3:154" x14ac:dyDescent="0.2">
      <c r="C97" s="452"/>
      <c r="D97" s="452"/>
      <c r="E97" s="452"/>
      <c r="F97" s="452"/>
      <c r="G97" s="452"/>
      <c r="H97" s="452"/>
      <c r="I97" s="452"/>
      <c r="J97" s="452"/>
      <c r="K97" s="452"/>
      <c r="L97" s="452"/>
      <c r="M97" s="452"/>
      <c r="N97" s="452"/>
      <c r="O97" s="452"/>
      <c r="P97" s="452"/>
      <c r="Q97" s="452"/>
      <c r="R97" s="452"/>
      <c r="S97" s="452"/>
      <c r="T97" s="452"/>
      <c r="U97" s="452"/>
      <c r="V97" s="452"/>
      <c r="W97" s="452"/>
      <c r="X97" s="452"/>
      <c r="Y97" s="452"/>
      <c r="Z97" s="452"/>
      <c r="AA97" s="452"/>
      <c r="AB97" s="452"/>
      <c r="AC97" s="452"/>
      <c r="AD97" s="452"/>
      <c r="AE97" s="452"/>
      <c r="AF97" s="452"/>
      <c r="AG97" s="452"/>
      <c r="AH97" s="452"/>
      <c r="AI97" s="452"/>
      <c r="AJ97" s="452"/>
      <c r="AK97" s="452"/>
      <c r="AL97" s="452"/>
      <c r="AM97" s="452"/>
      <c r="AN97" s="452"/>
      <c r="AO97" s="452"/>
      <c r="AP97" s="452"/>
      <c r="AQ97" s="452"/>
      <c r="AR97" s="452"/>
      <c r="AS97" s="452"/>
      <c r="AT97" s="452"/>
      <c r="AU97" s="452"/>
      <c r="AV97" s="452"/>
      <c r="AW97" s="452"/>
      <c r="AX97" s="452"/>
      <c r="AY97" s="452"/>
      <c r="AZ97" s="452"/>
      <c r="BA97" s="452"/>
      <c r="BB97" s="452"/>
      <c r="BC97" s="452"/>
      <c r="BD97" s="452"/>
      <c r="BE97" s="452"/>
      <c r="BF97" s="452"/>
      <c r="BG97" s="452"/>
      <c r="BH97" s="452"/>
      <c r="BI97" s="452"/>
      <c r="BJ97" s="452"/>
      <c r="BK97" s="452"/>
      <c r="BL97" s="452"/>
      <c r="BM97" s="452"/>
      <c r="BN97" s="452"/>
      <c r="BO97" s="452"/>
      <c r="BP97" s="452"/>
      <c r="BQ97" s="452"/>
      <c r="BR97" s="452"/>
      <c r="BS97" s="452"/>
      <c r="BT97" s="452"/>
      <c r="BU97" s="452"/>
      <c r="BV97" s="452"/>
      <c r="BW97" s="452"/>
      <c r="BX97" s="452"/>
      <c r="BY97" s="452"/>
      <c r="BZ97" s="452"/>
      <c r="CA97" s="452"/>
      <c r="CB97" s="452"/>
      <c r="CC97" s="452"/>
      <c r="CD97" s="452"/>
      <c r="CE97" s="452"/>
      <c r="CF97" s="452"/>
      <c r="CG97" s="452"/>
      <c r="CH97" s="452"/>
      <c r="CI97" s="452"/>
      <c r="CJ97" s="452"/>
      <c r="CK97" s="452"/>
      <c r="CL97" s="452"/>
      <c r="CM97" s="452"/>
      <c r="CN97" s="452"/>
      <c r="CO97" s="452"/>
      <c r="CP97" s="452"/>
      <c r="CQ97" s="452"/>
      <c r="CR97" s="452"/>
      <c r="CS97" s="452"/>
      <c r="CT97" s="452"/>
      <c r="CU97" s="452"/>
      <c r="CV97" s="452"/>
      <c r="CW97" s="452"/>
      <c r="CX97" s="452"/>
      <c r="CY97" s="452"/>
      <c r="CZ97" s="452"/>
      <c r="DA97" s="452"/>
      <c r="DB97" s="452"/>
      <c r="DC97" s="452"/>
      <c r="DD97" s="452"/>
      <c r="DE97" s="452"/>
      <c r="DF97" s="452"/>
      <c r="DG97" s="452"/>
      <c r="DH97" s="452"/>
      <c r="DI97" s="452"/>
      <c r="DJ97" s="452"/>
      <c r="DK97" s="452"/>
      <c r="DL97" s="452"/>
      <c r="DM97" s="452"/>
      <c r="DN97" s="452"/>
      <c r="DO97" s="452"/>
      <c r="DP97" s="452"/>
      <c r="DQ97" s="452"/>
      <c r="DR97" s="452"/>
      <c r="DS97" s="452"/>
      <c r="DT97" s="452"/>
      <c r="DU97" s="452"/>
      <c r="DV97" s="452"/>
      <c r="DW97" s="452"/>
      <c r="DX97" s="452"/>
      <c r="DY97" s="452"/>
      <c r="DZ97" s="452"/>
      <c r="EA97" s="452"/>
      <c r="EB97" s="452"/>
      <c r="EC97" s="452"/>
      <c r="ED97" s="452"/>
      <c r="EE97" s="452"/>
      <c r="EF97" s="452"/>
      <c r="EG97" s="452"/>
      <c r="EH97" s="452"/>
      <c r="EI97" s="452"/>
      <c r="EJ97" s="452"/>
      <c r="EK97" s="452"/>
      <c r="EL97" s="452"/>
      <c r="EM97" s="452"/>
      <c r="EN97" s="452"/>
      <c r="EO97" s="452"/>
      <c r="EP97" s="452"/>
      <c r="EQ97" s="452"/>
      <c r="ER97" s="452"/>
      <c r="ES97" s="452"/>
      <c r="ET97" s="452"/>
      <c r="EU97" s="452"/>
      <c r="EV97" s="452"/>
      <c r="EW97" s="452"/>
      <c r="EX97" s="452"/>
    </row>
    <row r="98" spans="3:154" x14ac:dyDescent="0.2">
      <c r="C98" s="452"/>
      <c r="D98" s="452"/>
      <c r="E98" s="452"/>
      <c r="F98" s="452"/>
      <c r="G98" s="452"/>
      <c r="H98" s="452"/>
      <c r="I98" s="452"/>
      <c r="J98" s="452"/>
      <c r="K98" s="452"/>
      <c r="L98" s="452"/>
      <c r="M98" s="452"/>
      <c r="N98" s="452"/>
      <c r="O98" s="452"/>
      <c r="P98" s="452"/>
      <c r="Q98" s="452"/>
      <c r="R98" s="452"/>
      <c r="S98" s="452"/>
      <c r="T98" s="452"/>
      <c r="U98" s="452"/>
      <c r="V98" s="452"/>
      <c r="W98" s="452"/>
      <c r="X98" s="452"/>
      <c r="Y98" s="452"/>
      <c r="Z98" s="452"/>
      <c r="AA98" s="452"/>
      <c r="AB98" s="452"/>
      <c r="AC98" s="452"/>
      <c r="AD98" s="452"/>
      <c r="AE98" s="452"/>
      <c r="AF98" s="452"/>
      <c r="AG98" s="452"/>
      <c r="AH98" s="452"/>
      <c r="AI98" s="452"/>
      <c r="AJ98" s="452"/>
      <c r="AK98" s="452"/>
      <c r="AL98" s="452"/>
      <c r="AM98" s="452"/>
      <c r="AN98" s="452"/>
      <c r="AO98" s="452"/>
      <c r="AP98" s="452"/>
      <c r="AQ98" s="452"/>
      <c r="AR98" s="452"/>
      <c r="AS98" s="452"/>
      <c r="AT98" s="452"/>
      <c r="AU98" s="452"/>
      <c r="AV98" s="452"/>
      <c r="AW98" s="452"/>
      <c r="AX98" s="452"/>
      <c r="AY98" s="452"/>
      <c r="AZ98" s="452"/>
      <c r="BA98" s="452"/>
      <c r="BB98" s="452"/>
      <c r="BC98" s="452"/>
      <c r="BD98" s="452"/>
      <c r="BE98" s="452"/>
      <c r="BF98" s="452"/>
      <c r="BG98" s="452"/>
      <c r="BH98" s="452"/>
      <c r="BI98" s="452"/>
      <c r="BJ98" s="452"/>
      <c r="BK98" s="452"/>
      <c r="BL98" s="452"/>
      <c r="BM98" s="452"/>
      <c r="BN98" s="452"/>
      <c r="BO98" s="452"/>
      <c r="BP98" s="452"/>
      <c r="BQ98" s="452"/>
      <c r="BR98" s="452"/>
      <c r="BS98" s="452"/>
      <c r="BT98" s="452"/>
      <c r="BU98" s="452"/>
      <c r="BV98" s="452"/>
      <c r="BW98" s="452"/>
      <c r="BX98" s="452"/>
      <c r="BY98" s="452"/>
      <c r="BZ98" s="452"/>
      <c r="CA98" s="452"/>
      <c r="CB98" s="452"/>
      <c r="CC98" s="452"/>
      <c r="CD98" s="452"/>
      <c r="CE98" s="452"/>
      <c r="CF98" s="452"/>
      <c r="CG98" s="452"/>
      <c r="CH98" s="452"/>
      <c r="CI98" s="452"/>
      <c r="CJ98" s="452"/>
      <c r="CK98" s="452"/>
      <c r="CL98" s="452"/>
      <c r="CM98" s="452"/>
      <c r="CN98" s="452"/>
      <c r="CO98" s="452"/>
      <c r="CP98" s="452"/>
      <c r="CQ98" s="452"/>
      <c r="CR98" s="452"/>
      <c r="CS98" s="452"/>
      <c r="CT98" s="452"/>
      <c r="CU98" s="452"/>
      <c r="CV98" s="452"/>
      <c r="CW98" s="452"/>
      <c r="CX98" s="452"/>
      <c r="CY98" s="452"/>
      <c r="CZ98" s="452"/>
      <c r="DA98" s="452"/>
      <c r="DB98" s="452"/>
      <c r="DC98" s="452"/>
      <c r="DD98" s="452"/>
      <c r="DE98" s="452"/>
      <c r="DF98" s="452"/>
      <c r="DG98" s="452"/>
      <c r="DH98" s="452"/>
      <c r="DI98" s="452"/>
      <c r="DJ98" s="452"/>
      <c r="DK98" s="452"/>
      <c r="DL98" s="452"/>
      <c r="DM98" s="452"/>
      <c r="DN98" s="452"/>
      <c r="DO98" s="452"/>
      <c r="DP98" s="452"/>
      <c r="DQ98" s="452"/>
      <c r="DR98" s="452"/>
      <c r="DS98" s="452"/>
      <c r="DT98" s="452"/>
      <c r="DU98" s="452"/>
      <c r="DV98" s="452"/>
      <c r="DW98" s="452"/>
      <c r="DX98" s="452"/>
      <c r="DY98" s="452"/>
      <c r="DZ98" s="452"/>
      <c r="EA98" s="452"/>
      <c r="EB98" s="452"/>
      <c r="EC98" s="452"/>
      <c r="ED98" s="452"/>
      <c r="EE98" s="452"/>
      <c r="EF98" s="452"/>
      <c r="EG98" s="452"/>
      <c r="EH98" s="452"/>
      <c r="EI98" s="452"/>
      <c r="EJ98" s="452"/>
      <c r="EK98" s="452"/>
      <c r="EL98" s="452"/>
      <c r="EM98" s="452"/>
      <c r="EN98" s="452"/>
      <c r="EO98" s="452"/>
      <c r="EP98" s="452"/>
      <c r="EQ98" s="452"/>
      <c r="ER98" s="452"/>
      <c r="ES98" s="452"/>
      <c r="ET98" s="452"/>
      <c r="EU98" s="452"/>
      <c r="EV98" s="452"/>
      <c r="EW98" s="452"/>
      <c r="EX98" s="452"/>
    </row>
    <row r="99" spans="3:154" x14ac:dyDescent="0.2">
      <c r="C99" s="452"/>
      <c r="D99" s="452"/>
      <c r="E99" s="452"/>
      <c r="F99" s="452"/>
      <c r="G99" s="452"/>
      <c r="H99" s="452"/>
      <c r="I99" s="452"/>
      <c r="J99" s="452"/>
      <c r="K99" s="452"/>
      <c r="L99" s="452"/>
      <c r="M99" s="452"/>
      <c r="N99" s="452"/>
      <c r="O99" s="452"/>
      <c r="P99" s="452"/>
      <c r="Q99" s="452"/>
      <c r="R99" s="452"/>
      <c r="S99" s="452"/>
      <c r="T99" s="452"/>
      <c r="U99" s="452"/>
      <c r="V99" s="452"/>
      <c r="W99" s="452"/>
      <c r="X99" s="452"/>
      <c r="Y99" s="452"/>
      <c r="Z99" s="452"/>
      <c r="AA99" s="452"/>
      <c r="AB99" s="452"/>
      <c r="AC99" s="452"/>
      <c r="AD99" s="452"/>
      <c r="AE99" s="452"/>
      <c r="AF99" s="452"/>
      <c r="AG99" s="452"/>
      <c r="AH99" s="452"/>
      <c r="AI99" s="452"/>
      <c r="AJ99" s="452"/>
      <c r="AK99" s="452"/>
      <c r="AL99" s="452"/>
      <c r="AM99" s="452"/>
      <c r="AN99" s="452"/>
      <c r="AO99" s="452"/>
      <c r="AP99" s="452"/>
      <c r="AQ99" s="452"/>
      <c r="AR99" s="452"/>
      <c r="AS99" s="452"/>
      <c r="AT99" s="452"/>
      <c r="AU99" s="452"/>
      <c r="AV99" s="452"/>
      <c r="AW99" s="452"/>
      <c r="AX99" s="452"/>
      <c r="AY99" s="452"/>
      <c r="AZ99" s="452"/>
      <c r="BA99" s="452"/>
      <c r="BB99" s="452"/>
      <c r="BC99" s="452"/>
      <c r="BD99" s="452"/>
      <c r="BE99" s="452"/>
      <c r="BF99" s="452"/>
      <c r="BG99" s="452"/>
      <c r="BH99" s="452"/>
      <c r="BI99" s="452"/>
      <c r="BJ99" s="452"/>
      <c r="BK99" s="452"/>
      <c r="BL99" s="452"/>
      <c r="BM99" s="452"/>
      <c r="BN99" s="452"/>
      <c r="BO99" s="452"/>
      <c r="BP99" s="452"/>
      <c r="BQ99" s="452"/>
      <c r="BR99" s="452"/>
      <c r="BS99" s="452"/>
      <c r="BT99" s="452"/>
      <c r="BU99" s="452"/>
      <c r="BV99" s="452"/>
      <c r="BW99" s="452"/>
      <c r="BX99" s="452"/>
      <c r="BY99" s="452"/>
      <c r="BZ99" s="452"/>
      <c r="CA99" s="452"/>
      <c r="CB99" s="452"/>
      <c r="CC99" s="452"/>
      <c r="CD99" s="452"/>
      <c r="CE99" s="452"/>
      <c r="CF99" s="452"/>
      <c r="CG99" s="452"/>
      <c r="CH99" s="452"/>
      <c r="CI99" s="452"/>
      <c r="CJ99" s="452"/>
      <c r="CK99" s="452"/>
      <c r="CL99" s="452"/>
      <c r="CM99" s="452"/>
      <c r="CN99" s="452"/>
      <c r="CO99" s="452"/>
      <c r="CP99" s="452"/>
      <c r="CQ99" s="452"/>
      <c r="CR99" s="452"/>
      <c r="CS99" s="452"/>
      <c r="CT99" s="452"/>
      <c r="CU99" s="452"/>
      <c r="CV99" s="452"/>
      <c r="CW99" s="452"/>
      <c r="CX99" s="452"/>
      <c r="CY99" s="452"/>
      <c r="CZ99" s="452"/>
      <c r="DA99" s="452"/>
      <c r="DB99" s="452"/>
      <c r="DC99" s="452"/>
      <c r="DD99" s="452"/>
      <c r="DE99" s="452"/>
      <c r="DF99" s="452"/>
      <c r="DG99" s="452"/>
      <c r="DH99" s="452"/>
      <c r="DI99" s="452"/>
      <c r="DJ99" s="452"/>
      <c r="DK99" s="452"/>
      <c r="DL99" s="452"/>
      <c r="DM99" s="452"/>
      <c r="DN99" s="452"/>
      <c r="DO99" s="452"/>
      <c r="DP99" s="452"/>
      <c r="DQ99" s="452"/>
      <c r="DR99" s="452"/>
      <c r="DS99" s="452"/>
      <c r="DT99" s="452"/>
      <c r="DU99" s="452"/>
      <c r="DV99" s="452"/>
      <c r="DW99" s="452"/>
      <c r="DX99" s="452"/>
      <c r="DY99" s="452"/>
      <c r="DZ99" s="452"/>
      <c r="EA99" s="452"/>
      <c r="EB99" s="452"/>
      <c r="EC99" s="452"/>
      <c r="ED99" s="452"/>
      <c r="EE99" s="452"/>
      <c r="EF99" s="452"/>
      <c r="EG99" s="452"/>
      <c r="EH99" s="452"/>
      <c r="EI99" s="452"/>
      <c r="EJ99" s="452"/>
      <c r="EK99" s="452"/>
      <c r="EL99" s="452"/>
      <c r="EM99" s="452"/>
      <c r="EN99" s="452"/>
      <c r="EO99" s="452"/>
      <c r="EP99" s="452"/>
      <c r="EQ99" s="452"/>
      <c r="ER99" s="452"/>
      <c r="ES99" s="452"/>
      <c r="ET99" s="452"/>
      <c r="EU99" s="452"/>
      <c r="EV99" s="452"/>
      <c r="EW99" s="452"/>
      <c r="EX99" s="452"/>
    </row>
    <row r="100" spans="3:154" x14ac:dyDescent="0.2">
      <c r="C100" s="452"/>
      <c r="D100" s="452"/>
      <c r="E100" s="452"/>
      <c r="F100" s="452"/>
      <c r="G100" s="452"/>
      <c r="H100" s="452"/>
      <c r="I100" s="452"/>
      <c r="J100" s="452"/>
      <c r="K100" s="452"/>
      <c r="L100" s="452"/>
      <c r="M100" s="452"/>
      <c r="N100" s="452"/>
      <c r="O100" s="452"/>
      <c r="P100" s="452"/>
      <c r="Q100" s="452"/>
      <c r="R100" s="452"/>
      <c r="S100" s="452"/>
      <c r="T100" s="452"/>
      <c r="U100" s="452"/>
      <c r="V100" s="452"/>
      <c r="W100" s="452"/>
      <c r="X100" s="452"/>
      <c r="Y100" s="452"/>
      <c r="Z100" s="452"/>
      <c r="AA100" s="452"/>
      <c r="AB100" s="452"/>
      <c r="AC100" s="452"/>
      <c r="AD100" s="452"/>
      <c r="AE100" s="452"/>
      <c r="AF100" s="452"/>
      <c r="AG100" s="452"/>
      <c r="AH100" s="452"/>
      <c r="AI100" s="452"/>
      <c r="AJ100" s="452"/>
      <c r="AK100" s="452"/>
      <c r="AL100" s="452"/>
      <c r="AM100" s="452"/>
      <c r="AN100" s="452"/>
      <c r="AO100" s="452"/>
      <c r="AP100" s="452"/>
      <c r="AQ100" s="452"/>
      <c r="AR100" s="452"/>
      <c r="AS100" s="452"/>
      <c r="AT100" s="452"/>
      <c r="AU100" s="452"/>
      <c r="AV100" s="452"/>
      <c r="AW100" s="452"/>
      <c r="AX100" s="452"/>
      <c r="AY100" s="452"/>
      <c r="AZ100" s="452"/>
      <c r="BA100" s="452"/>
      <c r="BB100" s="452"/>
      <c r="BC100" s="452"/>
      <c r="BD100" s="452"/>
      <c r="BE100" s="452"/>
      <c r="BF100" s="452"/>
      <c r="BG100" s="452"/>
      <c r="BH100" s="452"/>
      <c r="BI100" s="452"/>
      <c r="BJ100" s="452"/>
      <c r="BK100" s="452"/>
      <c r="BL100" s="452"/>
      <c r="BM100" s="452"/>
      <c r="BN100" s="452"/>
      <c r="BO100" s="452"/>
      <c r="BP100" s="452"/>
      <c r="BQ100" s="452"/>
      <c r="BR100" s="452"/>
      <c r="BS100" s="452"/>
      <c r="BT100" s="452"/>
      <c r="BU100" s="452"/>
      <c r="BV100" s="452"/>
      <c r="BW100" s="452"/>
      <c r="BX100" s="452"/>
      <c r="BY100" s="452"/>
      <c r="BZ100" s="452"/>
      <c r="CA100" s="452"/>
      <c r="CB100" s="452"/>
      <c r="CC100" s="452"/>
      <c r="CD100" s="452"/>
      <c r="CE100" s="452"/>
      <c r="CF100" s="452"/>
      <c r="CG100" s="452"/>
      <c r="CH100" s="452"/>
      <c r="CI100" s="452"/>
      <c r="CJ100" s="452"/>
      <c r="CK100" s="452"/>
      <c r="CL100" s="452"/>
      <c r="CM100" s="452"/>
      <c r="CN100" s="452"/>
      <c r="CO100" s="452"/>
      <c r="CP100" s="452"/>
      <c r="CQ100" s="452"/>
      <c r="CR100" s="452"/>
      <c r="CS100" s="452"/>
      <c r="CT100" s="452"/>
      <c r="CU100" s="452"/>
      <c r="CV100" s="452"/>
      <c r="CW100" s="452"/>
      <c r="CX100" s="452"/>
      <c r="CY100" s="452"/>
      <c r="CZ100" s="452"/>
      <c r="DA100" s="452"/>
      <c r="DB100" s="452"/>
      <c r="DC100" s="452"/>
      <c r="DD100" s="452"/>
      <c r="DE100" s="452"/>
      <c r="DF100" s="452"/>
      <c r="DG100" s="452"/>
      <c r="DH100" s="452"/>
      <c r="DI100" s="452"/>
      <c r="DJ100" s="452"/>
      <c r="DK100" s="452"/>
      <c r="DL100" s="452"/>
      <c r="DM100" s="452"/>
      <c r="DN100" s="452"/>
      <c r="DO100" s="452"/>
      <c r="DP100" s="452"/>
      <c r="DQ100" s="452"/>
      <c r="DR100" s="452"/>
      <c r="DS100" s="452"/>
      <c r="DT100" s="452"/>
      <c r="DU100" s="452"/>
      <c r="DV100" s="452"/>
      <c r="DW100" s="452"/>
      <c r="DX100" s="452"/>
      <c r="DY100" s="452"/>
      <c r="DZ100" s="452"/>
      <c r="EA100" s="452"/>
      <c r="EB100" s="452"/>
      <c r="EC100" s="452"/>
      <c r="ED100" s="452"/>
      <c r="EE100" s="452"/>
      <c r="EF100" s="452"/>
      <c r="EG100" s="452"/>
      <c r="EH100" s="452"/>
      <c r="EI100" s="452"/>
      <c r="EJ100" s="452"/>
      <c r="EK100" s="452"/>
      <c r="EL100" s="452"/>
      <c r="EM100" s="452"/>
      <c r="EN100" s="452"/>
      <c r="EO100" s="452"/>
      <c r="EP100" s="452"/>
      <c r="EQ100" s="452"/>
      <c r="ER100" s="452"/>
      <c r="ES100" s="452"/>
      <c r="ET100" s="452"/>
      <c r="EU100" s="452"/>
      <c r="EV100" s="452"/>
      <c r="EW100" s="452"/>
      <c r="EX100" s="452"/>
    </row>
    <row r="101" spans="3:154" x14ac:dyDescent="0.2">
      <c r="C101" s="452"/>
      <c r="D101" s="452"/>
      <c r="E101" s="452"/>
      <c r="F101" s="452"/>
      <c r="G101" s="452"/>
      <c r="H101" s="452"/>
      <c r="I101" s="452"/>
      <c r="J101" s="452"/>
      <c r="K101" s="452"/>
      <c r="L101" s="452"/>
      <c r="M101" s="452"/>
      <c r="N101" s="452"/>
      <c r="O101" s="452"/>
      <c r="P101" s="452"/>
      <c r="Q101" s="452"/>
      <c r="R101" s="452"/>
      <c r="S101" s="452"/>
      <c r="T101" s="452"/>
      <c r="U101" s="452"/>
      <c r="V101" s="452"/>
      <c r="W101" s="452"/>
      <c r="X101" s="452"/>
      <c r="Y101" s="452"/>
      <c r="Z101" s="452"/>
      <c r="AA101" s="452"/>
      <c r="AB101" s="452"/>
      <c r="AC101" s="452"/>
      <c r="AD101" s="452"/>
      <c r="AE101" s="452"/>
      <c r="AF101" s="452"/>
      <c r="AG101" s="452"/>
      <c r="AH101" s="452"/>
      <c r="AI101" s="452"/>
      <c r="AJ101" s="452"/>
      <c r="AK101" s="452"/>
      <c r="AL101" s="452"/>
      <c r="AM101" s="452"/>
      <c r="AN101" s="452"/>
      <c r="AO101" s="452"/>
      <c r="AP101" s="452"/>
      <c r="AQ101" s="452"/>
      <c r="AR101" s="452"/>
      <c r="AS101" s="452"/>
      <c r="AT101" s="452"/>
      <c r="AU101" s="452"/>
      <c r="AV101" s="452"/>
      <c r="AW101" s="452"/>
      <c r="AX101" s="452"/>
      <c r="AY101" s="452"/>
      <c r="AZ101" s="452"/>
      <c r="BA101" s="452"/>
      <c r="BB101" s="452"/>
      <c r="BC101" s="452"/>
      <c r="BD101" s="452"/>
      <c r="BE101" s="452"/>
      <c r="BF101" s="452"/>
      <c r="BG101" s="452"/>
      <c r="BH101" s="452"/>
      <c r="BI101" s="452"/>
      <c r="BJ101" s="452"/>
      <c r="BK101" s="452"/>
      <c r="BL101" s="452"/>
      <c r="BM101" s="452"/>
      <c r="BN101" s="452"/>
      <c r="BO101" s="452"/>
      <c r="BP101" s="452"/>
      <c r="BQ101" s="452"/>
      <c r="BR101" s="452"/>
      <c r="BS101" s="452"/>
      <c r="BT101" s="452"/>
      <c r="BU101" s="452"/>
      <c r="BV101" s="452"/>
      <c r="BW101" s="452"/>
      <c r="BX101" s="452"/>
      <c r="BY101" s="452"/>
      <c r="BZ101" s="452"/>
      <c r="CA101" s="452"/>
      <c r="CB101" s="452"/>
      <c r="CC101" s="452"/>
      <c r="CD101" s="452"/>
      <c r="CE101" s="452"/>
      <c r="CF101" s="452"/>
      <c r="CG101" s="452"/>
      <c r="CH101" s="452"/>
      <c r="CI101" s="452"/>
      <c r="CJ101" s="452"/>
      <c r="CK101" s="452"/>
      <c r="CL101" s="452"/>
      <c r="CM101" s="452"/>
      <c r="CN101" s="452"/>
      <c r="CO101" s="452"/>
      <c r="CP101" s="452"/>
      <c r="CQ101" s="452"/>
      <c r="CR101" s="452"/>
      <c r="CS101" s="452"/>
      <c r="CT101" s="452"/>
      <c r="CU101" s="452"/>
      <c r="CV101" s="452"/>
      <c r="CW101" s="452"/>
      <c r="CX101" s="452"/>
      <c r="CY101" s="452"/>
      <c r="CZ101" s="452"/>
      <c r="DA101" s="452"/>
      <c r="DB101" s="452"/>
      <c r="DC101" s="452"/>
      <c r="DD101" s="452"/>
      <c r="DE101" s="452"/>
      <c r="DF101" s="452"/>
      <c r="DG101" s="452"/>
      <c r="DH101" s="452"/>
      <c r="DI101" s="452"/>
      <c r="DJ101" s="452"/>
      <c r="DK101" s="452"/>
      <c r="DL101" s="452"/>
      <c r="DM101" s="452"/>
      <c r="DN101" s="452"/>
      <c r="DO101" s="452"/>
      <c r="DP101" s="452"/>
      <c r="DQ101" s="452"/>
      <c r="DR101" s="452"/>
      <c r="DS101" s="452"/>
      <c r="DT101" s="452"/>
      <c r="DU101" s="452"/>
      <c r="DV101" s="452"/>
      <c r="DW101" s="452"/>
      <c r="DX101" s="452"/>
      <c r="DY101" s="452"/>
      <c r="DZ101" s="452"/>
      <c r="EA101" s="452"/>
      <c r="EB101" s="452"/>
      <c r="EC101" s="452"/>
      <c r="ED101" s="452"/>
      <c r="EE101" s="452"/>
      <c r="EF101" s="452"/>
      <c r="EG101" s="452"/>
      <c r="EH101" s="452"/>
      <c r="EI101" s="452"/>
      <c r="EJ101" s="452"/>
      <c r="EK101" s="452"/>
      <c r="EL101" s="452"/>
      <c r="EM101" s="452"/>
      <c r="EN101" s="452"/>
      <c r="EO101" s="452"/>
      <c r="EP101" s="452"/>
      <c r="EQ101" s="452"/>
      <c r="ER101" s="452"/>
      <c r="ES101" s="452"/>
      <c r="ET101" s="452"/>
      <c r="EU101" s="452"/>
      <c r="EV101" s="452"/>
      <c r="EW101" s="452"/>
      <c r="EX101" s="452"/>
    </row>
    <row r="102" spans="3:154" x14ac:dyDescent="0.2">
      <c r="C102" s="452"/>
      <c r="D102" s="452"/>
      <c r="E102" s="452"/>
      <c r="F102" s="452"/>
      <c r="G102" s="452"/>
      <c r="H102" s="452"/>
      <c r="I102" s="452"/>
      <c r="J102" s="452"/>
      <c r="K102" s="452"/>
      <c r="L102" s="452"/>
      <c r="M102" s="452"/>
      <c r="N102" s="452"/>
      <c r="O102" s="452"/>
      <c r="P102" s="452"/>
      <c r="Q102" s="452"/>
      <c r="R102" s="452"/>
      <c r="S102" s="452"/>
      <c r="T102" s="452"/>
      <c r="U102" s="452"/>
      <c r="V102" s="452"/>
      <c r="W102" s="452"/>
      <c r="X102" s="452"/>
      <c r="Y102" s="452"/>
      <c r="Z102" s="452"/>
      <c r="AA102" s="452"/>
      <c r="AB102" s="452"/>
      <c r="AC102" s="452"/>
      <c r="AD102" s="452"/>
      <c r="AE102" s="452"/>
      <c r="AF102" s="452"/>
      <c r="AG102" s="452"/>
      <c r="AH102" s="452"/>
      <c r="AI102" s="452"/>
      <c r="AJ102" s="452"/>
      <c r="AK102" s="452"/>
      <c r="AL102" s="452"/>
      <c r="AM102" s="452"/>
      <c r="AN102" s="452"/>
      <c r="AO102" s="452"/>
      <c r="AP102" s="452"/>
      <c r="AQ102" s="452"/>
      <c r="AR102" s="452"/>
      <c r="AS102" s="452"/>
      <c r="AT102" s="452"/>
      <c r="AU102" s="452"/>
      <c r="AV102" s="452"/>
      <c r="AW102" s="452"/>
      <c r="AX102" s="452"/>
      <c r="AY102" s="452"/>
      <c r="AZ102" s="452"/>
      <c r="BA102" s="452"/>
      <c r="BB102" s="452"/>
      <c r="BC102" s="452"/>
      <c r="BD102" s="452"/>
      <c r="BE102" s="452"/>
      <c r="BF102" s="452"/>
      <c r="BG102" s="452"/>
      <c r="BH102" s="452"/>
      <c r="BI102" s="452"/>
      <c r="BJ102" s="452"/>
      <c r="BK102" s="452"/>
      <c r="BL102" s="452"/>
      <c r="BM102" s="452"/>
      <c r="BN102" s="452"/>
      <c r="BO102" s="452"/>
      <c r="BP102" s="452"/>
      <c r="BQ102" s="452"/>
      <c r="BR102" s="452"/>
      <c r="BS102" s="452"/>
      <c r="BT102" s="452"/>
      <c r="BU102" s="452"/>
      <c r="BV102" s="452"/>
      <c r="BW102" s="452"/>
      <c r="BX102" s="452"/>
      <c r="BY102" s="452"/>
      <c r="BZ102" s="452"/>
      <c r="CA102" s="452"/>
      <c r="CB102" s="452"/>
      <c r="CC102" s="452"/>
      <c r="CD102" s="452"/>
      <c r="CE102" s="452"/>
      <c r="CF102" s="452"/>
      <c r="CG102" s="452"/>
      <c r="CH102" s="452"/>
      <c r="CI102" s="452"/>
      <c r="CJ102" s="452"/>
      <c r="CK102" s="452"/>
      <c r="CL102" s="452"/>
      <c r="CM102" s="452"/>
      <c r="CN102" s="452"/>
      <c r="CO102" s="452"/>
      <c r="CP102" s="452"/>
      <c r="CQ102" s="452"/>
      <c r="CR102" s="452"/>
      <c r="CS102" s="452"/>
      <c r="CT102" s="452"/>
      <c r="CU102" s="452"/>
      <c r="CV102" s="452"/>
      <c r="CW102" s="452"/>
      <c r="CX102" s="452"/>
      <c r="CY102" s="452"/>
      <c r="CZ102" s="452"/>
      <c r="DA102" s="452"/>
      <c r="DB102" s="452"/>
      <c r="DC102" s="452"/>
      <c r="DD102" s="452"/>
      <c r="DE102" s="452"/>
      <c r="DF102" s="452"/>
      <c r="DG102" s="452"/>
      <c r="DH102" s="452"/>
      <c r="DI102" s="452"/>
      <c r="DJ102" s="452"/>
      <c r="DK102" s="452"/>
      <c r="DL102" s="452"/>
      <c r="DM102" s="452"/>
      <c r="DN102" s="452"/>
      <c r="DO102" s="452"/>
      <c r="DP102" s="452"/>
      <c r="DQ102" s="452"/>
      <c r="DR102" s="452"/>
      <c r="DS102" s="452"/>
      <c r="DT102" s="452"/>
      <c r="DU102" s="452"/>
      <c r="DV102" s="452"/>
      <c r="DW102" s="452"/>
      <c r="DX102" s="452"/>
      <c r="DY102" s="452"/>
      <c r="DZ102" s="452"/>
      <c r="EA102" s="452"/>
      <c r="EB102" s="452"/>
      <c r="EC102" s="452"/>
      <c r="ED102" s="452"/>
      <c r="EE102" s="452"/>
      <c r="EF102" s="452"/>
      <c r="EG102" s="452"/>
      <c r="EH102" s="452"/>
      <c r="EI102" s="452"/>
      <c r="EJ102" s="452"/>
      <c r="EK102" s="452"/>
      <c r="EL102" s="452"/>
      <c r="EM102" s="452"/>
      <c r="EN102" s="452"/>
      <c r="EO102" s="452"/>
      <c r="EP102" s="452"/>
      <c r="EQ102" s="452"/>
      <c r="ER102" s="452"/>
      <c r="ES102" s="452"/>
      <c r="ET102" s="452"/>
      <c r="EU102" s="452"/>
      <c r="EV102" s="452"/>
      <c r="EW102" s="452"/>
      <c r="EX102" s="452"/>
    </row>
    <row r="103" spans="3:154" x14ac:dyDescent="0.2">
      <c r="C103" s="452"/>
      <c r="D103" s="452"/>
      <c r="E103" s="452"/>
      <c r="F103" s="452"/>
      <c r="G103" s="452"/>
      <c r="H103" s="452"/>
      <c r="I103" s="452"/>
      <c r="J103" s="452"/>
      <c r="K103" s="452"/>
      <c r="L103" s="452"/>
      <c r="M103" s="452"/>
      <c r="N103" s="452"/>
      <c r="O103" s="452"/>
      <c r="P103" s="452"/>
      <c r="Q103" s="452"/>
      <c r="R103" s="452"/>
      <c r="S103" s="452"/>
      <c r="T103" s="452"/>
      <c r="U103" s="452"/>
      <c r="V103" s="452"/>
      <c r="W103" s="452"/>
      <c r="X103" s="452"/>
      <c r="Y103" s="452"/>
      <c r="Z103" s="452"/>
      <c r="AA103" s="452"/>
      <c r="AB103" s="452"/>
      <c r="AC103" s="452"/>
      <c r="AD103" s="452"/>
      <c r="AE103" s="452"/>
      <c r="AF103" s="452"/>
      <c r="AG103" s="452"/>
      <c r="AH103" s="452"/>
      <c r="AI103" s="452"/>
      <c r="AJ103" s="452"/>
      <c r="AK103" s="452"/>
      <c r="AL103" s="452"/>
      <c r="AM103" s="452"/>
      <c r="AN103" s="452"/>
      <c r="AO103" s="452"/>
      <c r="AP103" s="452"/>
      <c r="AQ103" s="452"/>
      <c r="AR103" s="452"/>
      <c r="AS103" s="452"/>
      <c r="AT103" s="452"/>
      <c r="AU103" s="452"/>
      <c r="AV103" s="452"/>
      <c r="AW103" s="452"/>
      <c r="AX103" s="452"/>
      <c r="AY103" s="452"/>
      <c r="AZ103" s="452"/>
      <c r="BA103" s="452"/>
      <c r="BB103" s="452"/>
      <c r="BC103" s="452"/>
      <c r="BD103" s="452"/>
      <c r="BE103" s="452"/>
      <c r="BF103" s="452"/>
      <c r="BG103" s="452"/>
      <c r="BH103" s="452"/>
      <c r="BI103" s="452"/>
      <c r="BJ103" s="452"/>
      <c r="BK103" s="452"/>
      <c r="BL103" s="452"/>
      <c r="BM103" s="452"/>
      <c r="BN103" s="452"/>
      <c r="BO103" s="452"/>
      <c r="BP103" s="452"/>
      <c r="BQ103" s="452"/>
      <c r="BR103" s="452"/>
      <c r="BS103" s="452"/>
      <c r="BT103" s="452"/>
      <c r="BU103" s="452"/>
      <c r="BV103" s="452"/>
      <c r="BW103" s="452"/>
      <c r="BX103" s="452"/>
      <c r="BY103" s="452"/>
      <c r="BZ103" s="452"/>
      <c r="CA103" s="452"/>
      <c r="CB103" s="452"/>
      <c r="CC103" s="452"/>
      <c r="CD103" s="452"/>
      <c r="CE103" s="452"/>
      <c r="CF103" s="452"/>
      <c r="CG103" s="452"/>
      <c r="CH103" s="452"/>
      <c r="CI103" s="452"/>
      <c r="CJ103" s="452"/>
      <c r="CK103" s="452"/>
      <c r="CL103" s="452"/>
      <c r="CM103" s="452"/>
      <c r="CN103" s="452"/>
      <c r="CO103" s="452"/>
      <c r="CP103" s="452"/>
      <c r="CQ103" s="452"/>
      <c r="CR103" s="452"/>
      <c r="CS103" s="452"/>
      <c r="CT103" s="452"/>
      <c r="CU103" s="452"/>
      <c r="CV103" s="452"/>
      <c r="CW103" s="452"/>
      <c r="CX103" s="452"/>
      <c r="CY103" s="452"/>
      <c r="CZ103" s="452"/>
      <c r="DA103" s="452"/>
      <c r="DB103" s="452"/>
      <c r="DC103" s="452"/>
      <c r="DD103" s="452"/>
      <c r="DE103" s="452"/>
      <c r="DF103" s="452"/>
      <c r="DG103" s="452"/>
      <c r="DH103" s="452"/>
      <c r="DI103" s="452"/>
      <c r="DJ103" s="452"/>
      <c r="DK103" s="452"/>
      <c r="DL103" s="452"/>
      <c r="DM103" s="452"/>
      <c r="DN103" s="452"/>
      <c r="DO103" s="452"/>
      <c r="DP103" s="452"/>
      <c r="DQ103" s="452"/>
      <c r="DR103" s="452"/>
      <c r="DS103" s="452"/>
      <c r="DT103" s="452"/>
      <c r="DU103" s="452"/>
      <c r="DV103" s="452"/>
      <c r="DW103" s="452"/>
      <c r="DX103" s="452"/>
      <c r="DY103" s="452"/>
      <c r="DZ103" s="452"/>
      <c r="EA103" s="452"/>
      <c r="EB103" s="452"/>
      <c r="EC103" s="452"/>
      <c r="ED103" s="452"/>
      <c r="EE103" s="452"/>
      <c r="EF103" s="452"/>
      <c r="EG103" s="452"/>
      <c r="EH103" s="452"/>
      <c r="EI103" s="452"/>
      <c r="EJ103" s="452"/>
      <c r="EK103" s="452"/>
      <c r="EL103" s="452"/>
      <c r="EM103" s="452"/>
      <c r="EN103" s="452"/>
      <c r="EO103" s="452"/>
      <c r="EP103" s="452"/>
      <c r="EQ103" s="452"/>
      <c r="ER103" s="452"/>
      <c r="ES103" s="452"/>
      <c r="ET103" s="452"/>
      <c r="EU103" s="452"/>
      <c r="EV103" s="452"/>
      <c r="EW103" s="452"/>
      <c r="EX103" s="452"/>
    </row>
    <row r="104" spans="3:154" x14ac:dyDescent="0.2">
      <c r="C104" s="452"/>
      <c r="D104" s="452"/>
      <c r="E104" s="452"/>
      <c r="F104" s="452"/>
      <c r="G104" s="452"/>
      <c r="H104" s="452"/>
      <c r="I104" s="452"/>
      <c r="J104" s="452"/>
      <c r="K104" s="452"/>
      <c r="L104" s="452"/>
      <c r="M104" s="452"/>
      <c r="N104" s="452"/>
      <c r="O104" s="452"/>
      <c r="P104" s="452"/>
      <c r="Q104" s="452"/>
      <c r="R104" s="452"/>
      <c r="S104" s="452"/>
      <c r="T104" s="452"/>
      <c r="U104" s="452"/>
      <c r="V104" s="452"/>
      <c r="W104" s="452"/>
      <c r="X104" s="452"/>
      <c r="Y104" s="452"/>
      <c r="Z104" s="452"/>
      <c r="AA104" s="452"/>
      <c r="AB104" s="452"/>
      <c r="AC104" s="452"/>
      <c r="AD104" s="452"/>
      <c r="AE104" s="452"/>
      <c r="AF104" s="452"/>
      <c r="AG104" s="452"/>
      <c r="AH104" s="452"/>
      <c r="AI104" s="452"/>
      <c r="AJ104" s="452"/>
      <c r="AK104" s="452"/>
      <c r="AL104" s="452"/>
      <c r="AM104" s="452"/>
      <c r="AN104" s="452"/>
      <c r="AO104" s="452"/>
      <c r="AP104" s="452"/>
      <c r="AQ104" s="452"/>
      <c r="AR104" s="452"/>
      <c r="AS104" s="452"/>
      <c r="AT104" s="452"/>
      <c r="AU104" s="452"/>
      <c r="AV104" s="452"/>
      <c r="AW104" s="452"/>
      <c r="AX104" s="452"/>
      <c r="AY104" s="452"/>
      <c r="AZ104" s="452"/>
      <c r="BA104" s="452"/>
      <c r="BB104" s="452"/>
      <c r="BC104" s="452"/>
      <c r="BD104" s="452"/>
      <c r="BE104" s="452"/>
      <c r="BF104" s="452"/>
      <c r="BG104" s="452"/>
      <c r="BH104" s="452"/>
      <c r="BI104" s="452"/>
      <c r="BJ104" s="452"/>
      <c r="BK104" s="452"/>
      <c r="BL104" s="452"/>
      <c r="BM104" s="452"/>
      <c r="BN104" s="452"/>
      <c r="BO104" s="452"/>
      <c r="BP104" s="452"/>
      <c r="BQ104" s="452"/>
      <c r="BR104" s="452"/>
      <c r="BS104" s="452"/>
      <c r="BT104" s="452"/>
      <c r="BU104" s="452"/>
      <c r="BV104" s="452"/>
      <c r="BW104" s="452"/>
      <c r="BX104" s="452"/>
      <c r="BY104" s="452"/>
      <c r="BZ104" s="452"/>
      <c r="CA104" s="452"/>
      <c r="CB104" s="452"/>
      <c r="CC104" s="452"/>
      <c r="CD104" s="452"/>
      <c r="CE104" s="452"/>
      <c r="CF104" s="452"/>
      <c r="CG104" s="452"/>
      <c r="CH104" s="452"/>
      <c r="CI104" s="452"/>
      <c r="CJ104" s="452"/>
      <c r="CK104" s="452"/>
      <c r="CL104" s="452"/>
      <c r="CM104" s="452"/>
      <c r="CN104" s="452"/>
      <c r="CO104" s="452"/>
      <c r="CP104" s="452"/>
      <c r="CQ104" s="452"/>
      <c r="CR104" s="452"/>
      <c r="CS104" s="452"/>
      <c r="CT104" s="452"/>
      <c r="CU104" s="452"/>
      <c r="CV104" s="452"/>
      <c r="CW104" s="452"/>
      <c r="CX104" s="452"/>
      <c r="CY104" s="452"/>
      <c r="CZ104" s="452"/>
      <c r="DA104" s="452"/>
      <c r="DB104" s="452"/>
      <c r="DC104" s="452"/>
      <c r="DD104" s="452"/>
      <c r="DE104" s="452"/>
      <c r="DF104" s="452"/>
      <c r="DG104" s="452"/>
      <c r="DH104" s="452"/>
      <c r="DI104" s="452"/>
      <c r="DJ104" s="452"/>
      <c r="DK104" s="452"/>
      <c r="DL104" s="452"/>
      <c r="DM104" s="452"/>
      <c r="DN104" s="452"/>
      <c r="DO104" s="452"/>
      <c r="DP104" s="452"/>
      <c r="DQ104" s="452"/>
      <c r="DR104" s="452"/>
      <c r="DS104" s="452"/>
      <c r="DT104" s="452"/>
      <c r="DU104" s="452"/>
      <c r="DV104" s="452"/>
      <c r="DW104" s="452"/>
      <c r="DX104" s="452"/>
      <c r="DY104" s="452"/>
      <c r="DZ104" s="452"/>
      <c r="EA104" s="452"/>
      <c r="EB104" s="452"/>
      <c r="EC104" s="452"/>
      <c r="ED104" s="452"/>
      <c r="EE104" s="452"/>
      <c r="EF104" s="452"/>
      <c r="EG104" s="452"/>
      <c r="EH104" s="452"/>
      <c r="EI104" s="452"/>
      <c r="EJ104" s="452"/>
      <c r="EK104" s="452"/>
      <c r="EL104" s="452"/>
      <c r="EM104" s="452"/>
      <c r="EN104" s="452"/>
      <c r="EO104" s="452"/>
      <c r="EP104" s="452"/>
      <c r="EQ104" s="452"/>
      <c r="ER104" s="452"/>
      <c r="ES104" s="452"/>
      <c r="ET104" s="452"/>
      <c r="EU104" s="452"/>
      <c r="EV104" s="452"/>
      <c r="EW104" s="452"/>
      <c r="EX104" s="452"/>
    </row>
    <row r="105" spans="3:154" x14ac:dyDescent="0.2">
      <c r="C105" s="452"/>
      <c r="D105" s="452"/>
      <c r="E105" s="452"/>
      <c r="F105" s="452"/>
      <c r="G105" s="452"/>
      <c r="H105" s="452"/>
      <c r="I105" s="452"/>
      <c r="J105" s="452"/>
      <c r="K105" s="452"/>
      <c r="L105" s="452"/>
      <c r="M105" s="452"/>
      <c r="N105" s="452"/>
      <c r="O105" s="452"/>
      <c r="P105" s="452"/>
      <c r="Q105" s="452"/>
      <c r="R105" s="452"/>
      <c r="S105" s="452"/>
      <c r="T105" s="452"/>
      <c r="U105" s="452"/>
      <c r="V105" s="452"/>
      <c r="W105" s="452"/>
      <c r="X105" s="452"/>
      <c r="Y105" s="452"/>
      <c r="Z105" s="452"/>
      <c r="AA105" s="452"/>
      <c r="AB105" s="452"/>
      <c r="AC105" s="452"/>
      <c r="AD105" s="452"/>
      <c r="AE105" s="452"/>
      <c r="AF105" s="452"/>
      <c r="AG105" s="452"/>
      <c r="AH105" s="452"/>
      <c r="AI105" s="452"/>
      <c r="AJ105" s="452"/>
      <c r="AK105" s="452"/>
      <c r="AL105" s="452"/>
      <c r="AM105" s="452"/>
      <c r="AN105" s="452"/>
      <c r="AO105" s="452"/>
      <c r="AP105" s="452"/>
      <c r="AQ105" s="452"/>
      <c r="AR105" s="452"/>
      <c r="AS105" s="452"/>
      <c r="AT105" s="452"/>
      <c r="AU105" s="452"/>
      <c r="AV105" s="452"/>
      <c r="AW105" s="452"/>
      <c r="AX105" s="452"/>
      <c r="AY105" s="452"/>
      <c r="AZ105" s="452"/>
      <c r="BA105" s="452"/>
      <c r="BB105" s="452"/>
      <c r="BC105" s="452"/>
      <c r="BD105" s="452"/>
      <c r="BE105" s="452"/>
      <c r="BF105" s="452"/>
      <c r="BG105" s="452"/>
      <c r="BH105" s="452"/>
      <c r="BI105" s="452"/>
      <c r="BJ105" s="452"/>
      <c r="BK105" s="452"/>
      <c r="BL105" s="452"/>
      <c r="BM105" s="452"/>
      <c r="BN105" s="452"/>
      <c r="BO105" s="452"/>
      <c r="BP105" s="452"/>
      <c r="BQ105" s="452"/>
      <c r="BR105" s="452"/>
      <c r="BS105" s="452"/>
      <c r="BT105" s="452"/>
      <c r="BU105" s="452"/>
      <c r="BV105" s="452"/>
      <c r="BW105" s="452"/>
      <c r="BX105" s="452"/>
      <c r="BY105" s="452"/>
      <c r="BZ105" s="452"/>
      <c r="CA105" s="452"/>
      <c r="CB105" s="452"/>
      <c r="CC105" s="452"/>
      <c r="CD105" s="452"/>
      <c r="CE105" s="452"/>
      <c r="CF105" s="452"/>
      <c r="CG105" s="452"/>
      <c r="CH105" s="452"/>
      <c r="CI105" s="452"/>
      <c r="CJ105" s="452"/>
      <c r="CK105" s="452"/>
      <c r="CL105" s="452"/>
      <c r="CM105" s="452"/>
      <c r="CN105" s="452"/>
      <c r="CO105" s="452"/>
      <c r="CP105" s="452"/>
      <c r="CQ105" s="452"/>
      <c r="CR105" s="452"/>
      <c r="CS105" s="452"/>
      <c r="CT105" s="452"/>
      <c r="CU105" s="452"/>
      <c r="CV105" s="452"/>
      <c r="CW105" s="452"/>
      <c r="CX105" s="452"/>
      <c r="CY105" s="452"/>
      <c r="CZ105" s="452"/>
      <c r="DA105" s="452"/>
      <c r="DB105" s="452"/>
      <c r="DC105" s="452"/>
      <c r="DD105" s="452"/>
      <c r="DE105" s="452"/>
      <c r="DF105" s="452"/>
      <c r="DG105" s="452"/>
      <c r="DH105" s="452"/>
      <c r="DI105" s="452"/>
      <c r="DJ105" s="452"/>
      <c r="DK105" s="452"/>
      <c r="DL105" s="452"/>
      <c r="DM105" s="452"/>
      <c r="DN105" s="452"/>
      <c r="DO105" s="452"/>
      <c r="DP105" s="452"/>
      <c r="DQ105" s="452"/>
      <c r="DR105" s="452"/>
      <c r="DS105" s="452"/>
      <c r="DT105" s="452"/>
      <c r="DU105" s="452"/>
      <c r="DV105" s="452"/>
      <c r="DW105" s="452"/>
      <c r="DX105" s="452"/>
      <c r="DY105" s="452"/>
      <c r="DZ105" s="452"/>
      <c r="EA105" s="452"/>
      <c r="EB105" s="452"/>
      <c r="EC105" s="452"/>
      <c r="ED105" s="452"/>
      <c r="EE105" s="452"/>
      <c r="EF105" s="452"/>
      <c r="EG105" s="452"/>
      <c r="EH105" s="452"/>
      <c r="EI105" s="452"/>
      <c r="EJ105" s="452"/>
      <c r="EK105" s="452"/>
      <c r="EL105" s="452"/>
      <c r="EM105" s="452"/>
      <c r="EN105" s="452"/>
      <c r="EO105" s="452"/>
      <c r="EP105" s="452"/>
      <c r="EQ105" s="452"/>
      <c r="ER105" s="452"/>
      <c r="ES105" s="452"/>
      <c r="ET105" s="452"/>
      <c r="EU105" s="452"/>
      <c r="EV105" s="452"/>
      <c r="EW105" s="452"/>
      <c r="EX105" s="452"/>
    </row>
    <row r="106" spans="3:154" x14ac:dyDescent="0.2">
      <c r="C106" s="452"/>
      <c r="D106" s="452"/>
      <c r="E106" s="452"/>
      <c r="F106" s="452"/>
      <c r="G106" s="452"/>
      <c r="H106" s="452"/>
      <c r="I106" s="452"/>
      <c r="J106" s="452"/>
      <c r="K106" s="452"/>
      <c r="L106" s="452"/>
      <c r="M106" s="452"/>
      <c r="N106" s="452"/>
      <c r="O106" s="452"/>
      <c r="P106" s="452"/>
      <c r="Q106" s="452"/>
      <c r="R106" s="452"/>
      <c r="S106" s="452"/>
      <c r="T106" s="452"/>
      <c r="U106" s="452"/>
      <c r="V106" s="452"/>
      <c r="W106" s="452"/>
      <c r="X106" s="452"/>
      <c r="Y106" s="452"/>
      <c r="Z106" s="452"/>
      <c r="AA106" s="452"/>
      <c r="AB106" s="452"/>
      <c r="AC106" s="452"/>
      <c r="AD106" s="452"/>
      <c r="AE106" s="452"/>
      <c r="AF106" s="452"/>
      <c r="AG106" s="452"/>
      <c r="AH106" s="452"/>
      <c r="AI106" s="452"/>
      <c r="AJ106" s="452"/>
      <c r="AK106" s="452"/>
      <c r="AL106" s="452"/>
      <c r="AM106" s="452"/>
      <c r="AN106" s="452"/>
      <c r="AO106" s="452"/>
      <c r="AP106" s="452"/>
      <c r="AQ106" s="452"/>
      <c r="AR106" s="452"/>
      <c r="AS106" s="452"/>
      <c r="AT106" s="452"/>
      <c r="AU106" s="452"/>
      <c r="AV106" s="452"/>
      <c r="AW106" s="452"/>
      <c r="AX106" s="452"/>
      <c r="AY106" s="452"/>
      <c r="AZ106" s="452"/>
      <c r="BA106" s="452"/>
      <c r="BB106" s="452"/>
      <c r="BC106" s="452"/>
      <c r="BD106" s="452"/>
      <c r="BE106" s="452"/>
      <c r="BF106" s="452"/>
      <c r="BG106" s="452"/>
      <c r="BH106" s="452"/>
      <c r="BI106" s="452"/>
      <c r="BJ106" s="452"/>
      <c r="BK106" s="452"/>
      <c r="BL106" s="452"/>
      <c r="BM106" s="452"/>
      <c r="BN106" s="452"/>
      <c r="BO106" s="452"/>
      <c r="BP106" s="452"/>
      <c r="BQ106" s="452"/>
      <c r="BR106" s="452"/>
      <c r="BS106" s="452"/>
      <c r="BT106" s="452"/>
      <c r="BU106" s="452"/>
      <c r="BV106" s="452"/>
      <c r="BW106" s="452"/>
      <c r="BX106" s="452"/>
      <c r="BY106" s="452"/>
      <c r="BZ106" s="452"/>
      <c r="CA106" s="452"/>
      <c r="CB106" s="452"/>
      <c r="CC106" s="452"/>
      <c r="CD106" s="452"/>
      <c r="CE106" s="452"/>
      <c r="CF106" s="452"/>
      <c r="CG106" s="452"/>
      <c r="CH106" s="452"/>
      <c r="CI106" s="452"/>
      <c r="CJ106" s="452"/>
      <c r="CK106" s="452"/>
      <c r="CL106" s="452"/>
      <c r="CM106" s="452"/>
      <c r="CN106" s="452"/>
      <c r="CO106" s="452"/>
      <c r="CP106" s="452"/>
      <c r="CQ106" s="452"/>
      <c r="CR106" s="452"/>
      <c r="CS106" s="452"/>
      <c r="CT106" s="452"/>
      <c r="CU106" s="452"/>
      <c r="CV106" s="452"/>
      <c r="CW106" s="452"/>
      <c r="CX106" s="452"/>
      <c r="CY106" s="452"/>
      <c r="CZ106" s="452"/>
      <c r="DA106" s="452"/>
      <c r="DB106" s="452"/>
      <c r="DC106" s="452"/>
      <c r="DD106" s="452"/>
      <c r="DE106" s="452"/>
      <c r="DF106" s="452"/>
      <c r="DG106" s="452"/>
      <c r="DH106" s="452"/>
      <c r="DI106" s="452"/>
      <c r="DJ106" s="452"/>
      <c r="DK106" s="452"/>
      <c r="DL106" s="452"/>
      <c r="DM106" s="452"/>
      <c r="DN106" s="452"/>
      <c r="DO106" s="452"/>
      <c r="DP106" s="452"/>
      <c r="DQ106" s="452"/>
      <c r="DR106" s="452"/>
      <c r="DS106" s="452"/>
      <c r="DT106" s="452"/>
      <c r="DU106" s="452"/>
      <c r="DV106" s="452"/>
      <c r="DW106" s="452"/>
      <c r="DX106" s="452"/>
      <c r="DY106" s="452"/>
      <c r="DZ106" s="452"/>
      <c r="EA106" s="452"/>
      <c r="EB106" s="452"/>
      <c r="EC106" s="452"/>
      <c r="ED106" s="452"/>
      <c r="EE106" s="452"/>
      <c r="EF106" s="452"/>
      <c r="EG106" s="452"/>
      <c r="EH106" s="452"/>
      <c r="EI106" s="452"/>
      <c r="EJ106" s="452"/>
      <c r="EK106" s="452"/>
      <c r="EL106" s="452"/>
      <c r="EM106" s="452"/>
      <c r="EN106" s="452"/>
      <c r="EO106" s="452"/>
      <c r="EP106" s="452"/>
      <c r="EQ106" s="452"/>
      <c r="ER106" s="452"/>
      <c r="ES106" s="452"/>
      <c r="ET106" s="452"/>
      <c r="EU106" s="452"/>
      <c r="EV106" s="452"/>
      <c r="EW106" s="452"/>
      <c r="EX106" s="452"/>
    </row>
    <row r="107" spans="3:154" x14ac:dyDescent="0.2">
      <c r="C107" s="452"/>
      <c r="D107" s="452"/>
      <c r="E107" s="452"/>
      <c r="F107" s="452"/>
      <c r="G107" s="452"/>
      <c r="H107" s="452"/>
      <c r="I107" s="452"/>
      <c r="J107" s="452"/>
      <c r="K107" s="452"/>
      <c r="L107" s="452"/>
      <c r="M107" s="452"/>
      <c r="N107" s="452"/>
      <c r="O107" s="452"/>
      <c r="P107" s="452"/>
      <c r="Q107" s="452"/>
      <c r="R107" s="452"/>
      <c r="S107" s="452"/>
      <c r="T107" s="452"/>
      <c r="U107" s="452"/>
      <c r="V107" s="452"/>
      <c r="W107" s="452"/>
      <c r="X107" s="452"/>
      <c r="Y107" s="452"/>
      <c r="Z107" s="452"/>
      <c r="AA107" s="452"/>
      <c r="AB107" s="452"/>
      <c r="AC107" s="452"/>
      <c r="AD107" s="452"/>
      <c r="AE107" s="452"/>
      <c r="AF107" s="452"/>
      <c r="AG107" s="452"/>
      <c r="AH107" s="452"/>
      <c r="AI107" s="452"/>
      <c r="AJ107" s="452"/>
      <c r="AK107" s="452"/>
      <c r="AL107" s="452"/>
      <c r="AM107" s="452"/>
      <c r="AN107" s="452"/>
      <c r="AO107" s="452"/>
      <c r="AP107" s="452"/>
      <c r="AQ107" s="452"/>
      <c r="AR107" s="452"/>
      <c r="AS107" s="452"/>
      <c r="AT107" s="452"/>
      <c r="AU107" s="452"/>
      <c r="AV107" s="452"/>
      <c r="AW107" s="452"/>
      <c r="AX107" s="452"/>
      <c r="AY107" s="452"/>
      <c r="AZ107" s="452"/>
      <c r="BA107" s="452"/>
      <c r="BB107" s="452"/>
      <c r="BC107" s="452"/>
      <c r="BD107" s="452"/>
      <c r="BE107" s="452"/>
      <c r="BF107" s="452"/>
      <c r="BG107" s="452"/>
      <c r="BH107" s="452"/>
      <c r="BI107" s="452"/>
      <c r="BJ107" s="452"/>
      <c r="BK107" s="452"/>
      <c r="BL107" s="452"/>
      <c r="BM107" s="452"/>
      <c r="BN107" s="452"/>
      <c r="BO107" s="452"/>
      <c r="BP107" s="452"/>
      <c r="BQ107" s="452"/>
      <c r="BR107" s="452"/>
      <c r="BS107" s="452"/>
      <c r="BT107" s="452"/>
      <c r="BU107" s="452"/>
      <c r="BV107" s="452"/>
      <c r="BW107" s="452"/>
      <c r="BX107" s="452"/>
      <c r="BY107" s="452"/>
      <c r="BZ107" s="452"/>
      <c r="CA107" s="452"/>
      <c r="CB107" s="452"/>
      <c r="CC107" s="452"/>
      <c r="CD107" s="452"/>
      <c r="CE107" s="452"/>
      <c r="CF107" s="452"/>
      <c r="CG107" s="452"/>
      <c r="CH107" s="452"/>
      <c r="CI107" s="452"/>
      <c r="CJ107" s="452"/>
      <c r="CK107" s="452"/>
      <c r="CL107" s="452"/>
      <c r="CM107" s="452"/>
      <c r="CN107" s="452"/>
      <c r="CO107" s="452"/>
      <c r="CP107" s="452"/>
      <c r="CQ107" s="452"/>
      <c r="CR107" s="452"/>
      <c r="CS107" s="452"/>
      <c r="CT107" s="452"/>
      <c r="CU107" s="452"/>
      <c r="CV107" s="452"/>
      <c r="CW107" s="452"/>
      <c r="CX107" s="452"/>
      <c r="CY107" s="452"/>
      <c r="CZ107" s="452"/>
      <c r="DA107" s="452"/>
      <c r="DB107" s="452"/>
      <c r="DC107" s="452"/>
      <c r="DD107" s="452"/>
      <c r="DE107" s="452"/>
      <c r="DF107" s="452"/>
      <c r="DG107" s="452"/>
      <c r="DH107" s="452"/>
      <c r="DI107" s="452"/>
      <c r="DJ107" s="452"/>
      <c r="DK107" s="452"/>
      <c r="DL107" s="452"/>
      <c r="DM107" s="452"/>
      <c r="DN107" s="452"/>
      <c r="DO107" s="452"/>
      <c r="DP107" s="452"/>
      <c r="DQ107" s="452"/>
      <c r="DR107" s="452"/>
      <c r="DS107" s="452"/>
      <c r="DT107" s="452"/>
      <c r="DU107" s="452"/>
      <c r="DV107" s="452"/>
      <c r="DW107" s="452"/>
      <c r="DX107" s="452"/>
      <c r="DY107" s="452"/>
      <c r="DZ107" s="452"/>
      <c r="EA107" s="452"/>
      <c r="EB107" s="452"/>
      <c r="EC107" s="452"/>
      <c r="ED107" s="452"/>
      <c r="EE107" s="452"/>
      <c r="EF107" s="452"/>
      <c r="EG107" s="452"/>
      <c r="EH107" s="452"/>
      <c r="EI107" s="452"/>
      <c r="EJ107" s="452"/>
      <c r="EK107" s="452"/>
      <c r="EL107" s="452"/>
      <c r="EM107" s="452"/>
      <c r="EN107" s="452"/>
      <c r="EO107" s="452"/>
      <c r="EP107" s="452"/>
      <c r="EQ107" s="452"/>
      <c r="ER107" s="452"/>
      <c r="ES107" s="452"/>
      <c r="ET107" s="452"/>
      <c r="EU107" s="452"/>
      <c r="EV107" s="452"/>
      <c r="EW107" s="452"/>
      <c r="EX107" s="452"/>
    </row>
    <row r="108" spans="3:154" x14ac:dyDescent="0.2">
      <c r="C108" s="452"/>
      <c r="D108" s="452"/>
      <c r="E108" s="452"/>
      <c r="F108" s="452"/>
      <c r="G108" s="452"/>
      <c r="H108" s="452"/>
      <c r="I108" s="452"/>
      <c r="J108" s="452"/>
      <c r="K108" s="452"/>
      <c r="L108" s="452"/>
      <c r="M108" s="452"/>
      <c r="N108" s="452"/>
      <c r="O108" s="452"/>
      <c r="P108" s="452"/>
      <c r="Q108" s="452"/>
      <c r="R108" s="452"/>
      <c r="S108" s="452"/>
      <c r="T108" s="452"/>
      <c r="U108" s="452"/>
      <c r="V108" s="452"/>
      <c r="W108" s="452"/>
      <c r="X108" s="452"/>
      <c r="Y108" s="452"/>
      <c r="Z108" s="452"/>
      <c r="AA108" s="452"/>
      <c r="AB108" s="452"/>
      <c r="AC108" s="452"/>
      <c r="AD108" s="452"/>
      <c r="AE108" s="452"/>
      <c r="AF108" s="452"/>
      <c r="AG108" s="452"/>
      <c r="AH108" s="452"/>
      <c r="AI108" s="452"/>
      <c r="AJ108" s="452"/>
      <c r="AK108" s="452"/>
      <c r="AL108" s="452"/>
      <c r="AM108" s="452"/>
      <c r="AN108" s="452"/>
      <c r="AO108" s="452"/>
      <c r="AP108" s="452"/>
      <c r="AQ108" s="452"/>
      <c r="AR108" s="452"/>
      <c r="AS108" s="452"/>
      <c r="AT108" s="452"/>
      <c r="AU108" s="452"/>
      <c r="AV108" s="452"/>
      <c r="AW108" s="452"/>
      <c r="AX108" s="452"/>
      <c r="AY108" s="452"/>
      <c r="AZ108" s="452"/>
      <c r="BA108" s="452"/>
      <c r="BB108" s="452"/>
      <c r="BC108" s="452"/>
      <c r="BD108" s="452"/>
      <c r="BE108" s="452"/>
      <c r="BF108" s="452"/>
      <c r="BG108" s="452"/>
      <c r="BH108" s="452"/>
      <c r="BI108" s="452"/>
      <c r="BJ108" s="452"/>
      <c r="BK108" s="452"/>
      <c r="BL108" s="452"/>
      <c r="BM108" s="452"/>
      <c r="BN108" s="452"/>
      <c r="BO108" s="452"/>
      <c r="BP108" s="452"/>
      <c r="BQ108" s="452"/>
      <c r="BR108" s="452"/>
      <c r="BS108" s="452"/>
      <c r="BT108" s="452"/>
      <c r="BU108" s="452"/>
      <c r="BV108" s="452"/>
      <c r="BW108" s="452"/>
      <c r="BX108" s="452"/>
      <c r="BY108" s="452"/>
      <c r="BZ108" s="452"/>
      <c r="CA108" s="452"/>
      <c r="CB108" s="452"/>
      <c r="CC108" s="452"/>
      <c r="CD108" s="452"/>
      <c r="CE108" s="452"/>
      <c r="CF108" s="452"/>
      <c r="CG108" s="452"/>
      <c r="CH108" s="452"/>
      <c r="CI108" s="452"/>
      <c r="CJ108" s="452"/>
      <c r="CK108" s="452"/>
      <c r="CL108" s="452"/>
      <c r="CM108" s="452"/>
      <c r="CN108" s="452"/>
      <c r="CO108" s="452"/>
      <c r="CP108" s="452"/>
      <c r="CQ108" s="452"/>
      <c r="CR108" s="452"/>
      <c r="CS108" s="452"/>
      <c r="CT108" s="452"/>
      <c r="CU108" s="452"/>
      <c r="CV108" s="452"/>
      <c r="CW108" s="452"/>
      <c r="CX108" s="452"/>
      <c r="CY108" s="452"/>
      <c r="CZ108" s="452"/>
      <c r="DA108" s="452"/>
      <c r="DB108" s="452"/>
      <c r="DC108" s="452"/>
      <c r="DD108" s="452"/>
      <c r="DE108" s="452"/>
      <c r="DF108" s="452"/>
      <c r="DG108" s="452"/>
      <c r="DH108" s="452"/>
      <c r="DI108" s="452"/>
      <c r="DJ108" s="452"/>
      <c r="DK108" s="452"/>
      <c r="DL108" s="452"/>
      <c r="DM108" s="452"/>
      <c r="DN108" s="452"/>
      <c r="DO108" s="452"/>
      <c r="DP108" s="452"/>
      <c r="DQ108" s="452"/>
      <c r="DR108" s="452"/>
      <c r="DS108" s="452"/>
      <c r="DT108" s="452"/>
      <c r="DU108" s="452"/>
      <c r="DV108" s="452"/>
      <c r="DW108" s="452"/>
      <c r="DX108" s="452"/>
      <c r="DY108" s="452"/>
      <c r="DZ108" s="452"/>
      <c r="EA108" s="452"/>
      <c r="EB108" s="452"/>
      <c r="EC108" s="452"/>
      <c r="ED108" s="452"/>
      <c r="EE108" s="452"/>
      <c r="EF108" s="452"/>
      <c r="EG108" s="452"/>
      <c r="EH108" s="452"/>
      <c r="EI108" s="452"/>
      <c r="EJ108" s="452"/>
      <c r="EK108" s="452"/>
      <c r="EL108" s="452"/>
      <c r="EM108" s="452"/>
      <c r="EN108" s="452"/>
      <c r="EO108" s="452"/>
      <c r="EP108" s="452"/>
      <c r="EQ108" s="452"/>
      <c r="ER108" s="452"/>
      <c r="ES108" s="452"/>
      <c r="ET108" s="452"/>
      <c r="EU108" s="452"/>
      <c r="EV108" s="452"/>
      <c r="EW108" s="452"/>
      <c r="EX108" s="452"/>
    </row>
    <row r="109" spans="3:154" x14ac:dyDescent="0.2">
      <c r="C109" s="452"/>
      <c r="D109" s="452"/>
      <c r="E109" s="452"/>
      <c r="F109" s="452"/>
      <c r="G109" s="452"/>
      <c r="H109" s="452"/>
      <c r="I109" s="452"/>
      <c r="J109" s="452"/>
      <c r="K109" s="452"/>
      <c r="L109" s="452"/>
      <c r="M109" s="452"/>
      <c r="N109" s="452"/>
      <c r="O109" s="452"/>
      <c r="P109" s="452"/>
      <c r="Q109" s="452"/>
      <c r="R109" s="452"/>
      <c r="S109" s="452"/>
      <c r="T109" s="452"/>
      <c r="U109" s="452"/>
      <c r="V109" s="452"/>
      <c r="W109" s="452"/>
      <c r="X109" s="452"/>
      <c r="Y109" s="452"/>
      <c r="Z109" s="452"/>
      <c r="AA109" s="452"/>
      <c r="AB109" s="452"/>
      <c r="AC109" s="452"/>
      <c r="AD109" s="452"/>
      <c r="AE109" s="452"/>
      <c r="AF109" s="452"/>
      <c r="AG109" s="452"/>
      <c r="AH109" s="452"/>
      <c r="AI109" s="452"/>
      <c r="AJ109" s="452"/>
      <c r="AK109" s="452"/>
      <c r="AL109" s="452"/>
      <c r="AM109" s="452"/>
      <c r="AN109" s="452"/>
      <c r="AO109" s="452"/>
      <c r="AP109" s="452"/>
      <c r="AQ109" s="452"/>
      <c r="AR109" s="452"/>
      <c r="AS109" s="452"/>
      <c r="AT109" s="452"/>
      <c r="AU109" s="452"/>
      <c r="AV109" s="452"/>
      <c r="AW109" s="452"/>
      <c r="AX109" s="452"/>
      <c r="AY109" s="452"/>
      <c r="AZ109" s="452"/>
      <c r="BA109" s="452"/>
      <c r="BB109" s="452"/>
      <c r="BC109" s="452"/>
      <c r="BD109" s="452"/>
      <c r="BE109" s="452"/>
      <c r="BF109" s="452"/>
      <c r="BG109" s="452"/>
      <c r="BH109" s="452"/>
      <c r="BI109" s="452"/>
      <c r="BJ109" s="452"/>
      <c r="BK109" s="452"/>
      <c r="BL109" s="452"/>
      <c r="BM109" s="452"/>
      <c r="BN109" s="452"/>
      <c r="BO109" s="452"/>
      <c r="BP109" s="452"/>
      <c r="BQ109" s="452"/>
      <c r="BR109" s="452"/>
      <c r="BS109" s="452"/>
      <c r="BT109" s="452"/>
      <c r="BU109" s="452"/>
      <c r="BV109" s="452"/>
      <c r="BW109" s="452"/>
      <c r="BX109" s="452"/>
      <c r="BY109" s="452"/>
      <c r="BZ109" s="452"/>
      <c r="CA109" s="452"/>
      <c r="CB109" s="452"/>
      <c r="CC109" s="452"/>
      <c r="CD109" s="452"/>
      <c r="CE109" s="452"/>
      <c r="CF109" s="452"/>
      <c r="CG109" s="452"/>
      <c r="CH109" s="452"/>
      <c r="CI109" s="452"/>
      <c r="CJ109" s="452"/>
      <c r="CK109" s="452"/>
      <c r="CL109" s="452"/>
      <c r="CM109" s="452"/>
      <c r="CN109" s="452"/>
      <c r="CO109" s="452"/>
      <c r="CP109" s="452"/>
      <c r="CQ109" s="452"/>
      <c r="CR109" s="452"/>
      <c r="CS109" s="452"/>
      <c r="CT109" s="452"/>
      <c r="CU109" s="452"/>
      <c r="CV109" s="452"/>
      <c r="CW109" s="452"/>
      <c r="CX109" s="452"/>
      <c r="CY109" s="452"/>
      <c r="CZ109" s="452"/>
      <c r="DA109" s="452"/>
      <c r="DB109" s="452"/>
      <c r="DC109" s="452"/>
      <c r="DD109" s="452"/>
      <c r="DE109" s="452"/>
      <c r="DF109" s="452"/>
      <c r="DG109" s="452"/>
      <c r="DH109" s="452"/>
      <c r="DI109" s="452"/>
      <c r="DJ109" s="452"/>
      <c r="DK109" s="452"/>
      <c r="DL109" s="452"/>
      <c r="DM109" s="452"/>
      <c r="DN109" s="452"/>
      <c r="DO109" s="452"/>
      <c r="DP109" s="452"/>
      <c r="DQ109" s="452"/>
      <c r="DR109" s="452"/>
      <c r="DS109" s="452"/>
      <c r="DT109" s="452"/>
      <c r="DU109" s="452"/>
      <c r="DV109" s="452"/>
      <c r="DW109" s="452"/>
      <c r="DX109" s="452"/>
      <c r="DY109" s="452"/>
      <c r="DZ109" s="452"/>
      <c r="EA109" s="452"/>
      <c r="EB109" s="452"/>
      <c r="EC109" s="452"/>
      <c r="ED109" s="452"/>
      <c r="EE109" s="452"/>
      <c r="EF109" s="452"/>
      <c r="EG109" s="452"/>
      <c r="EH109" s="452"/>
      <c r="EI109" s="452"/>
      <c r="EJ109" s="452"/>
      <c r="EK109" s="452"/>
      <c r="EL109" s="452"/>
      <c r="EM109" s="452"/>
      <c r="EN109" s="452"/>
      <c r="EO109" s="452"/>
      <c r="EP109" s="452"/>
      <c r="EQ109" s="452"/>
      <c r="ER109" s="452"/>
      <c r="ES109" s="452"/>
      <c r="ET109" s="452"/>
      <c r="EU109" s="452"/>
      <c r="EV109" s="452"/>
      <c r="EW109" s="452"/>
      <c r="EX109" s="452"/>
    </row>
    <row r="110" spans="3:154" x14ac:dyDescent="0.2">
      <c r="C110" s="452"/>
      <c r="D110" s="452"/>
      <c r="E110" s="452"/>
      <c r="F110" s="452"/>
      <c r="G110" s="452"/>
      <c r="H110" s="452"/>
      <c r="I110" s="452"/>
      <c r="J110" s="452"/>
      <c r="K110" s="452"/>
      <c r="L110" s="452"/>
      <c r="M110" s="452"/>
      <c r="N110" s="452"/>
      <c r="O110" s="452"/>
      <c r="P110" s="452"/>
      <c r="Q110" s="452"/>
      <c r="R110" s="452"/>
      <c r="S110" s="452"/>
      <c r="T110" s="452"/>
      <c r="U110" s="452"/>
      <c r="V110" s="452"/>
      <c r="W110" s="452"/>
      <c r="X110" s="452"/>
      <c r="Y110" s="452"/>
      <c r="Z110" s="452"/>
      <c r="AA110" s="452"/>
      <c r="AB110" s="452"/>
      <c r="AC110" s="452"/>
      <c r="AD110" s="452"/>
      <c r="AE110" s="452"/>
      <c r="AF110" s="452"/>
      <c r="AG110" s="452"/>
      <c r="AH110" s="452"/>
      <c r="AI110" s="452"/>
      <c r="AJ110" s="452"/>
      <c r="AK110" s="452"/>
      <c r="AL110" s="452"/>
      <c r="AM110" s="452"/>
      <c r="AN110" s="452"/>
      <c r="AO110" s="452"/>
      <c r="AP110" s="452"/>
      <c r="AQ110" s="452"/>
      <c r="AR110" s="452"/>
      <c r="AS110" s="452"/>
      <c r="AT110" s="452"/>
      <c r="AU110" s="452"/>
      <c r="AV110" s="452"/>
      <c r="AW110" s="452"/>
      <c r="AX110" s="452"/>
      <c r="AY110" s="452"/>
      <c r="AZ110" s="452"/>
      <c r="BA110" s="452"/>
      <c r="BB110" s="452"/>
      <c r="BC110" s="452"/>
      <c r="BD110" s="452"/>
      <c r="BE110" s="452"/>
      <c r="BF110" s="452"/>
      <c r="BG110" s="452"/>
      <c r="BH110" s="452"/>
      <c r="BI110" s="452"/>
      <c r="BJ110" s="452"/>
      <c r="BK110" s="452"/>
      <c r="BL110" s="452"/>
      <c r="BM110" s="452"/>
      <c r="BN110" s="452"/>
      <c r="BO110" s="452"/>
      <c r="BP110" s="452"/>
      <c r="BQ110" s="452"/>
      <c r="BR110" s="452"/>
      <c r="BS110" s="452"/>
      <c r="BT110" s="452"/>
      <c r="BU110" s="452"/>
      <c r="BV110" s="452"/>
      <c r="BW110" s="452"/>
      <c r="BX110" s="452"/>
      <c r="BY110" s="452"/>
      <c r="BZ110" s="452"/>
      <c r="CA110" s="452"/>
      <c r="CB110" s="452"/>
      <c r="CC110" s="452"/>
      <c r="CD110" s="452"/>
      <c r="CE110" s="452"/>
      <c r="CF110" s="452"/>
      <c r="CG110" s="452"/>
      <c r="CH110" s="452"/>
      <c r="CI110" s="452"/>
      <c r="CJ110" s="452"/>
      <c r="CK110" s="452"/>
      <c r="CL110" s="452"/>
      <c r="CM110" s="452"/>
      <c r="CN110" s="452"/>
      <c r="CO110" s="452"/>
      <c r="CP110" s="452"/>
      <c r="CQ110" s="452"/>
      <c r="CR110" s="452"/>
      <c r="CS110" s="452"/>
      <c r="CT110" s="452"/>
      <c r="CU110" s="452"/>
      <c r="CV110" s="452"/>
      <c r="CW110" s="452"/>
      <c r="CX110" s="452"/>
      <c r="CY110" s="452"/>
      <c r="CZ110" s="452"/>
      <c r="DA110" s="452"/>
      <c r="DB110" s="452"/>
      <c r="DC110" s="452"/>
      <c r="DD110" s="452"/>
      <c r="DE110" s="452"/>
      <c r="DF110" s="452"/>
      <c r="DG110" s="452"/>
      <c r="DH110" s="452"/>
      <c r="DI110" s="452"/>
      <c r="DJ110" s="452"/>
      <c r="DK110" s="452"/>
      <c r="DL110" s="452"/>
      <c r="DM110" s="452"/>
      <c r="DN110" s="452"/>
      <c r="DO110" s="452"/>
      <c r="DP110" s="452"/>
      <c r="DQ110" s="452"/>
      <c r="DR110" s="452"/>
      <c r="DS110" s="452"/>
      <c r="DT110" s="452"/>
      <c r="DU110" s="452"/>
      <c r="DV110" s="452"/>
      <c r="DW110" s="452"/>
      <c r="DX110" s="452"/>
      <c r="DY110" s="452"/>
      <c r="DZ110" s="452"/>
      <c r="EA110" s="452"/>
      <c r="EB110" s="452"/>
      <c r="EC110" s="452"/>
      <c r="ED110" s="452"/>
      <c r="EE110" s="452"/>
      <c r="EF110" s="452"/>
      <c r="EG110" s="452"/>
      <c r="EH110" s="452"/>
      <c r="EI110" s="452"/>
      <c r="EJ110" s="452"/>
      <c r="EK110" s="452"/>
      <c r="EL110" s="452"/>
      <c r="EM110" s="452"/>
      <c r="EN110" s="452"/>
      <c r="EO110" s="452"/>
      <c r="EP110" s="452"/>
      <c r="EQ110" s="452"/>
      <c r="ER110" s="452"/>
      <c r="ES110" s="452"/>
      <c r="ET110" s="452"/>
      <c r="EU110" s="452"/>
      <c r="EV110" s="452"/>
      <c r="EW110" s="452"/>
      <c r="EX110" s="452"/>
    </row>
    <row r="111" spans="3:154" x14ac:dyDescent="0.2">
      <c r="C111" s="452"/>
      <c r="D111" s="452"/>
      <c r="E111" s="452"/>
      <c r="F111" s="452"/>
      <c r="G111" s="452"/>
      <c r="H111" s="452"/>
      <c r="I111" s="452"/>
      <c r="J111" s="452"/>
      <c r="K111" s="452"/>
      <c r="L111" s="452"/>
      <c r="M111" s="452"/>
      <c r="N111" s="452"/>
      <c r="O111" s="452"/>
      <c r="P111" s="452"/>
      <c r="Q111" s="452"/>
      <c r="R111" s="452"/>
      <c r="S111" s="452"/>
      <c r="T111" s="452"/>
      <c r="U111" s="452"/>
      <c r="V111" s="452"/>
      <c r="W111" s="452"/>
      <c r="X111" s="452"/>
      <c r="Y111" s="452"/>
      <c r="Z111" s="452"/>
      <c r="AA111" s="452"/>
      <c r="AB111" s="452"/>
      <c r="AC111" s="452"/>
      <c r="AD111" s="452"/>
      <c r="AE111" s="452"/>
      <c r="AF111" s="452"/>
      <c r="AG111" s="452"/>
      <c r="AH111" s="452"/>
      <c r="AI111" s="452"/>
      <c r="AJ111" s="452"/>
      <c r="AK111" s="452"/>
      <c r="AL111" s="452"/>
      <c r="AM111" s="452"/>
      <c r="AN111" s="452"/>
      <c r="AO111" s="452"/>
      <c r="AP111" s="452"/>
      <c r="AQ111" s="452"/>
      <c r="AR111" s="452"/>
      <c r="AS111" s="452"/>
      <c r="AT111" s="452"/>
      <c r="AU111" s="452"/>
      <c r="AV111" s="452"/>
      <c r="AW111" s="452"/>
      <c r="AX111" s="452"/>
      <c r="AY111" s="452"/>
      <c r="AZ111" s="452"/>
      <c r="BA111" s="452"/>
      <c r="BB111" s="452"/>
      <c r="BC111" s="452"/>
      <c r="BD111" s="452"/>
      <c r="BE111" s="452"/>
      <c r="BF111" s="452"/>
      <c r="BG111" s="452"/>
      <c r="BH111" s="452"/>
      <c r="BI111" s="452"/>
      <c r="BJ111" s="452"/>
      <c r="BK111" s="452"/>
      <c r="BL111" s="452"/>
      <c r="BM111" s="452"/>
      <c r="BN111" s="452"/>
      <c r="BO111" s="452"/>
      <c r="BP111" s="452"/>
      <c r="BQ111" s="452"/>
      <c r="BR111" s="452"/>
      <c r="BS111" s="452"/>
      <c r="BT111" s="452"/>
      <c r="BU111" s="452"/>
      <c r="BV111" s="452"/>
      <c r="BW111" s="452"/>
      <c r="BX111" s="452"/>
      <c r="BY111" s="452"/>
      <c r="BZ111" s="452"/>
      <c r="CA111" s="452"/>
      <c r="CB111" s="452"/>
      <c r="CC111" s="452"/>
      <c r="CD111" s="452"/>
      <c r="CE111" s="452"/>
      <c r="CF111" s="452"/>
      <c r="CG111" s="452"/>
      <c r="CH111" s="452"/>
      <c r="CI111" s="452"/>
      <c r="CJ111" s="452"/>
      <c r="CK111" s="452"/>
      <c r="CL111" s="452"/>
      <c r="CM111" s="452"/>
      <c r="CN111" s="452"/>
      <c r="CO111" s="452"/>
      <c r="CP111" s="452"/>
      <c r="CQ111" s="452"/>
      <c r="CR111" s="452"/>
      <c r="CS111" s="452"/>
      <c r="CT111" s="452"/>
      <c r="CU111" s="452"/>
      <c r="CV111" s="452"/>
      <c r="CW111" s="452"/>
      <c r="CX111" s="452"/>
      <c r="CY111" s="452"/>
      <c r="CZ111" s="452"/>
      <c r="DA111" s="452"/>
      <c r="DB111" s="452"/>
      <c r="DC111" s="452"/>
      <c r="DD111" s="452"/>
      <c r="DE111" s="452"/>
      <c r="DF111" s="452"/>
      <c r="DG111" s="452"/>
      <c r="DH111" s="452"/>
      <c r="DI111" s="452"/>
      <c r="DJ111" s="452"/>
      <c r="DK111" s="452"/>
      <c r="DL111" s="452"/>
      <c r="DM111" s="452"/>
      <c r="DN111" s="452"/>
      <c r="DO111" s="452"/>
      <c r="DP111" s="452"/>
      <c r="DQ111" s="452"/>
      <c r="DR111" s="452"/>
      <c r="DS111" s="452"/>
      <c r="DT111" s="452"/>
      <c r="DU111" s="452"/>
      <c r="DV111" s="452"/>
      <c r="DW111" s="452"/>
      <c r="DX111" s="452"/>
      <c r="DY111" s="452"/>
      <c r="DZ111" s="452"/>
      <c r="EA111" s="452"/>
      <c r="EB111" s="452"/>
      <c r="EC111" s="452"/>
      <c r="ED111" s="452"/>
      <c r="EE111" s="452"/>
      <c r="EF111" s="452"/>
      <c r="EG111" s="452"/>
      <c r="EH111" s="452"/>
      <c r="EI111" s="452"/>
      <c r="EJ111" s="452"/>
      <c r="EK111" s="452"/>
      <c r="EL111" s="452"/>
      <c r="EM111" s="452"/>
      <c r="EN111" s="452"/>
      <c r="EO111" s="452"/>
      <c r="EP111" s="452"/>
      <c r="EQ111" s="452"/>
      <c r="ER111" s="452"/>
      <c r="ES111" s="452"/>
      <c r="ET111" s="452"/>
      <c r="EU111" s="452"/>
      <c r="EV111" s="452"/>
      <c r="EW111" s="452"/>
      <c r="EX111" s="452"/>
    </row>
    <row r="112" spans="3:154" x14ac:dyDescent="0.2">
      <c r="C112" s="452"/>
      <c r="D112" s="452"/>
      <c r="E112" s="452"/>
      <c r="F112" s="452"/>
      <c r="G112" s="452"/>
      <c r="H112" s="452"/>
      <c r="I112" s="452"/>
      <c r="J112" s="452"/>
      <c r="K112" s="452"/>
      <c r="L112" s="452"/>
      <c r="M112" s="452"/>
      <c r="N112" s="452"/>
      <c r="O112" s="452"/>
      <c r="P112" s="452"/>
      <c r="Q112" s="452"/>
      <c r="R112" s="452"/>
      <c r="S112" s="452"/>
      <c r="T112" s="452"/>
      <c r="U112" s="452"/>
      <c r="V112" s="452"/>
      <c r="W112" s="452"/>
      <c r="X112" s="452"/>
      <c r="Y112" s="452"/>
      <c r="Z112" s="452"/>
      <c r="AA112" s="452"/>
      <c r="AB112" s="452"/>
      <c r="AC112" s="452"/>
      <c r="AD112" s="452"/>
      <c r="AE112" s="452"/>
      <c r="AF112" s="452"/>
      <c r="AG112" s="452"/>
      <c r="AH112" s="452"/>
      <c r="AI112" s="452"/>
      <c r="AJ112" s="452"/>
      <c r="AK112" s="452"/>
      <c r="AL112" s="452"/>
      <c r="AM112" s="452"/>
      <c r="AN112" s="452"/>
      <c r="AO112" s="452"/>
      <c r="AP112" s="452"/>
      <c r="AQ112" s="452"/>
      <c r="AR112" s="452"/>
      <c r="AS112" s="452"/>
      <c r="AT112" s="452"/>
      <c r="AU112" s="452"/>
      <c r="AV112" s="452"/>
      <c r="AW112" s="452"/>
      <c r="AX112" s="452"/>
      <c r="AY112" s="452"/>
      <c r="AZ112" s="452"/>
      <c r="BA112" s="452"/>
      <c r="BB112" s="452"/>
      <c r="BC112" s="452"/>
      <c r="BD112" s="452"/>
      <c r="BE112" s="452"/>
      <c r="BF112" s="452"/>
      <c r="BG112" s="452"/>
      <c r="BH112" s="452"/>
      <c r="BI112" s="452"/>
      <c r="BJ112" s="452"/>
      <c r="BK112" s="452"/>
      <c r="BL112" s="452"/>
      <c r="BM112" s="452"/>
      <c r="BN112" s="452"/>
      <c r="BO112" s="452"/>
      <c r="BP112" s="452"/>
      <c r="BQ112" s="452"/>
      <c r="BR112" s="452"/>
      <c r="BS112" s="452"/>
      <c r="BT112" s="452"/>
      <c r="BU112" s="452"/>
      <c r="BV112" s="452"/>
      <c r="BW112" s="452"/>
      <c r="BX112" s="452"/>
      <c r="BY112" s="452"/>
      <c r="BZ112" s="452"/>
      <c r="CA112" s="452"/>
      <c r="CB112" s="452"/>
      <c r="CC112" s="452"/>
      <c r="CD112" s="452"/>
      <c r="CE112" s="452"/>
      <c r="CF112" s="452"/>
      <c r="CG112" s="452"/>
      <c r="CH112" s="452"/>
      <c r="CI112" s="452"/>
      <c r="CJ112" s="452"/>
      <c r="CK112" s="452"/>
      <c r="CL112" s="452"/>
      <c r="CM112" s="452"/>
      <c r="CN112" s="452"/>
      <c r="CO112" s="452"/>
      <c r="CP112" s="452"/>
      <c r="CQ112" s="452"/>
      <c r="CR112" s="452"/>
      <c r="CS112" s="452"/>
      <c r="CT112" s="452"/>
      <c r="CU112" s="452"/>
      <c r="CV112" s="452"/>
      <c r="CW112" s="452"/>
      <c r="CX112" s="452"/>
      <c r="CY112" s="452"/>
      <c r="CZ112" s="452"/>
      <c r="DA112" s="452"/>
      <c r="DB112" s="452"/>
      <c r="DC112" s="452"/>
      <c r="DD112" s="452"/>
      <c r="DE112" s="452"/>
      <c r="DF112" s="452"/>
      <c r="DG112" s="452"/>
      <c r="DH112" s="452"/>
      <c r="DI112" s="452"/>
      <c r="DJ112" s="452"/>
      <c r="DK112" s="452"/>
      <c r="DL112" s="452"/>
      <c r="DM112" s="452"/>
      <c r="DN112" s="452"/>
      <c r="DO112" s="452"/>
      <c r="DP112" s="452"/>
      <c r="DQ112" s="452"/>
      <c r="DR112" s="452"/>
      <c r="DS112" s="452"/>
      <c r="DT112" s="452"/>
      <c r="DU112" s="452"/>
      <c r="DV112" s="452"/>
      <c r="DW112" s="452"/>
      <c r="DX112" s="452"/>
      <c r="DY112" s="452"/>
      <c r="DZ112" s="452"/>
      <c r="EA112" s="452"/>
      <c r="EB112" s="452"/>
      <c r="EC112" s="452"/>
      <c r="ED112" s="452"/>
      <c r="EE112" s="452"/>
      <c r="EF112" s="452"/>
      <c r="EG112" s="452"/>
      <c r="EH112" s="452"/>
      <c r="EI112" s="452"/>
      <c r="EJ112" s="452"/>
      <c r="EK112" s="452"/>
      <c r="EL112" s="452"/>
      <c r="EM112" s="452"/>
      <c r="EN112" s="452"/>
      <c r="EO112" s="452"/>
      <c r="EP112" s="452"/>
      <c r="EQ112" s="452"/>
      <c r="ER112" s="452"/>
      <c r="ES112" s="452"/>
      <c r="ET112" s="452"/>
      <c r="EU112" s="452"/>
      <c r="EV112" s="452"/>
      <c r="EW112" s="452"/>
      <c r="EX112" s="452"/>
    </row>
    <row r="113" spans="3:154" x14ac:dyDescent="0.2">
      <c r="C113" s="452"/>
      <c r="D113" s="452"/>
      <c r="E113" s="452"/>
      <c r="F113" s="452"/>
      <c r="G113" s="452"/>
      <c r="H113" s="452"/>
      <c r="I113" s="452"/>
      <c r="J113" s="452"/>
      <c r="K113" s="452"/>
      <c r="L113" s="452"/>
      <c r="M113" s="452"/>
      <c r="N113" s="452"/>
      <c r="O113" s="452"/>
      <c r="P113" s="452"/>
      <c r="Q113" s="452"/>
      <c r="R113" s="452"/>
      <c r="S113" s="452"/>
      <c r="T113" s="452"/>
      <c r="U113" s="452"/>
      <c r="V113" s="452"/>
      <c r="W113" s="452"/>
      <c r="X113" s="452"/>
      <c r="Y113" s="452"/>
      <c r="Z113" s="452"/>
      <c r="AA113" s="452"/>
      <c r="AB113" s="452"/>
      <c r="AC113" s="452"/>
      <c r="AD113" s="452"/>
      <c r="AE113" s="452"/>
      <c r="AF113" s="452"/>
      <c r="AG113" s="452"/>
      <c r="AH113" s="452"/>
      <c r="AI113" s="452"/>
      <c r="AJ113" s="452"/>
      <c r="AK113" s="452"/>
      <c r="AL113" s="452"/>
      <c r="AM113" s="452"/>
      <c r="AN113" s="452"/>
      <c r="AO113" s="452"/>
      <c r="AP113" s="452"/>
      <c r="AQ113" s="452"/>
      <c r="AR113" s="452"/>
      <c r="AS113" s="452"/>
      <c r="AT113" s="452"/>
      <c r="AU113" s="452"/>
      <c r="AV113" s="452"/>
      <c r="AW113" s="452"/>
      <c r="AX113" s="452"/>
      <c r="AY113" s="452"/>
      <c r="AZ113" s="452"/>
      <c r="BA113" s="452"/>
      <c r="BB113" s="452"/>
      <c r="BC113" s="452"/>
      <c r="BD113" s="452"/>
      <c r="BE113" s="452"/>
      <c r="BF113" s="452"/>
      <c r="BG113" s="452"/>
      <c r="BH113" s="452"/>
      <c r="BI113" s="452"/>
      <c r="BJ113" s="452"/>
      <c r="BK113" s="452"/>
      <c r="BL113" s="452"/>
      <c r="BM113" s="452"/>
      <c r="BN113" s="452"/>
      <c r="BO113" s="452"/>
      <c r="BP113" s="452"/>
      <c r="BQ113" s="452"/>
      <c r="BR113" s="452"/>
      <c r="BS113" s="452"/>
      <c r="BT113" s="452"/>
      <c r="BU113" s="452"/>
      <c r="BV113" s="452"/>
      <c r="BW113" s="452"/>
      <c r="BX113" s="452"/>
      <c r="BY113" s="452"/>
      <c r="BZ113" s="452"/>
      <c r="CA113" s="452"/>
      <c r="CB113" s="452"/>
      <c r="CC113" s="452"/>
      <c r="CD113" s="452"/>
      <c r="CE113" s="452"/>
      <c r="CF113" s="452"/>
      <c r="CG113" s="452"/>
      <c r="CH113" s="452"/>
      <c r="CI113" s="452"/>
      <c r="CJ113" s="452"/>
      <c r="CK113" s="452"/>
      <c r="CL113" s="452"/>
      <c r="CM113" s="452"/>
      <c r="CN113" s="452"/>
      <c r="CO113" s="452"/>
      <c r="CP113" s="452"/>
      <c r="CQ113" s="452"/>
      <c r="CR113" s="452"/>
      <c r="CS113" s="452"/>
      <c r="CT113" s="452"/>
      <c r="CU113" s="452"/>
      <c r="CV113" s="452"/>
      <c r="CW113" s="452"/>
      <c r="CX113" s="452"/>
      <c r="CY113" s="452"/>
      <c r="CZ113" s="452"/>
      <c r="DA113" s="452"/>
      <c r="DB113" s="452"/>
      <c r="DC113" s="452"/>
      <c r="DD113" s="452"/>
      <c r="DE113" s="452"/>
      <c r="DF113" s="452"/>
      <c r="DG113" s="452"/>
      <c r="DH113" s="452"/>
      <c r="DI113" s="452"/>
      <c r="DJ113" s="452"/>
      <c r="DK113" s="452"/>
      <c r="DL113" s="452"/>
      <c r="DM113" s="452"/>
      <c r="DN113" s="452"/>
      <c r="DO113" s="452"/>
      <c r="DP113" s="452"/>
      <c r="DQ113" s="452"/>
      <c r="DR113" s="452"/>
      <c r="DS113" s="452"/>
      <c r="DT113" s="452"/>
      <c r="DU113" s="452"/>
      <c r="DV113" s="452"/>
      <c r="DW113" s="452"/>
      <c r="DX113" s="452"/>
      <c r="DY113" s="452"/>
      <c r="DZ113" s="452"/>
      <c r="EA113" s="452"/>
      <c r="EB113" s="452"/>
      <c r="EC113" s="452"/>
      <c r="ED113" s="452"/>
      <c r="EE113" s="452"/>
      <c r="EF113" s="452"/>
      <c r="EG113" s="452"/>
      <c r="EH113" s="452"/>
      <c r="EI113" s="452"/>
      <c r="EJ113" s="452"/>
      <c r="EK113" s="452"/>
      <c r="EL113" s="452"/>
      <c r="EM113" s="452"/>
      <c r="EN113" s="452"/>
      <c r="EO113" s="452"/>
      <c r="EP113" s="452"/>
      <c r="EQ113" s="452"/>
      <c r="ER113" s="452"/>
      <c r="ES113" s="452"/>
      <c r="ET113" s="452"/>
      <c r="EU113" s="452"/>
      <c r="EV113" s="452"/>
      <c r="EW113" s="452"/>
      <c r="EX113" s="452"/>
    </row>
    <row r="114" spans="3:154" x14ac:dyDescent="0.2">
      <c r="C114" s="452"/>
      <c r="D114" s="452"/>
      <c r="E114" s="452"/>
      <c r="F114" s="452"/>
      <c r="G114" s="452"/>
      <c r="H114" s="452"/>
      <c r="I114" s="452"/>
      <c r="J114" s="452"/>
      <c r="K114" s="452"/>
      <c r="L114" s="452"/>
      <c r="M114" s="452"/>
      <c r="N114" s="452"/>
      <c r="O114" s="452"/>
      <c r="P114" s="452"/>
      <c r="Q114" s="452"/>
      <c r="R114" s="452"/>
      <c r="S114" s="452"/>
      <c r="T114" s="452"/>
      <c r="U114" s="452"/>
      <c r="V114" s="452"/>
      <c r="W114" s="452"/>
      <c r="X114" s="452"/>
      <c r="Y114" s="452"/>
      <c r="Z114" s="452"/>
      <c r="AA114" s="452"/>
      <c r="AB114" s="452"/>
      <c r="AC114" s="452"/>
      <c r="AD114" s="452"/>
      <c r="AE114" s="452"/>
      <c r="AF114" s="452"/>
      <c r="AG114" s="452"/>
      <c r="AH114" s="452"/>
      <c r="AI114" s="452"/>
      <c r="AJ114" s="452"/>
      <c r="AK114" s="452"/>
      <c r="AL114" s="452"/>
      <c r="AM114" s="452"/>
      <c r="AN114" s="452"/>
      <c r="AO114" s="452"/>
      <c r="AP114" s="452"/>
      <c r="AQ114" s="452"/>
      <c r="AR114" s="452"/>
      <c r="AS114" s="452"/>
      <c r="AT114" s="452"/>
      <c r="AU114" s="452"/>
      <c r="AV114" s="452"/>
      <c r="AW114" s="452"/>
      <c r="AX114" s="452"/>
      <c r="AY114" s="452"/>
      <c r="AZ114" s="452"/>
      <c r="BA114" s="452"/>
      <c r="BB114" s="452"/>
      <c r="BC114" s="452"/>
      <c r="BD114" s="452"/>
      <c r="BE114" s="452"/>
      <c r="BF114" s="452"/>
      <c r="BG114" s="452"/>
      <c r="BH114" s="452"/>
      <c r="BI114" s="452"/>
      <c r="BJ114" s="452"/>
      <c r="BK114" s="452"/>
      <c r="BL114" s="452"/>
      <c r="BM114" s="452"/>
      <c r="BN114" s="452"/>
      <c r="BO114" s="452"/>
      <c r="BP114" s="452"/>
      <c r="BQ114" s="452"/>
      <c r="BR114" s="452"/>
      <c r="BS114" s="452"/>
      <c r="BT114" s="452"/>
      <c r="BU114" s="452"/>
      <c r="BV114" s="452"/>
      <c r="BW114" s="452"/>
      <c r="BX114" s="452"/>
      <c r="BY114" s="452"/>
      <c r="BZ114" s="452"/>
      <c r="CA114" s="452"/>
      <c r="CB114" s="452"/>
      <c r="CC114" s="452"/>
      <c r="CD114" s="452"/>
      <c r="CE114" s="452"/>
      <c r="CF114" s="452"/>
      <c r="CG114" s="452"/>
      <c r="CH114" s="452"/>
      <c r="CI114" s="452"/>
      <c r="CJ114" s="452"/>
      <c r="CK114" s="452"/>
      <c r="CL114" s="452"/>
      <c r="CM114" s="452"/>
      <c r="CN114" s="452"/>
      <c r="CO114" s="452"/>
      <c r="CP114" s="452"/>
      <c r="CQ114" s="452"/>
      <c r="CR114" s="452"/>
      <c r="CS114" s="452"/>
      <c r="CT114" s="452"/>
      <c r="CU114" s="452"/>
      <c r="CV114" s="452"/>
      <c r="CW114" s="452"/>
      <c r="CX114" s="452"/>
      <c r="CY114" s="452"/>
      <c r="CZ114" s="452"/>
      <c r="DA114" s="452"/>
      <c r="DB114" s="452"/>
      <c r="DC114" s="452"/>
      <c r="DD114" s="452"/>
      <c r="DE114" s="452"/>
      <c r="DF114" s="452"/>
      <c r="DG114" s="452"/>
      <c r="DH114" s="452"/>
      <c r="DI114" s="452"/>
      <c r="DJ114" s="452"/>
      <c r="DK114" s="452"/>
      <c r="DL114" s="452"/>
      <c r="DM114" s="452"/>
      <c r="DN114" s="452"/>
      <c r="DO114" s="452"/>
      <c r="DP114" s="452"/>
      <c r="DQ114" s="452"/>
      <c r="DR114" s="452"/>
      <c r="DS114" s="452"/>
      <c r="DT114" s="452"/>
      <c r="DU114" s="452"/>
      <c r="DV114" s="452"/>
      <c r="DW114" s="452"/>
      <c r="DX114" s="452"/>
      <c r="DY114" s="452"/>
      <c r="DZ114" s="452"/>
      <c r="EA114" s="452"/>
      <c r="EB114" s="452"/>
      <c r="EC114" s="452"/>
      <c r="ED114" s="452"/>
      <c r="EE114" s="452"/>
      <c r="EF114" s="452"/>
      <c r="EG114" s="452"/>
      <c r="EH114" s="452"/>
      <c r="EI114" s="452"/>
      <c r="EJ114" s="452"/>
      <c r="EK114" s="452"/>
      <c r="EL114" s="452"/>
      <c r="EM114" s="452"/>
      <c r="EN114" s="452"/>
      <c r="EO114" s="452"/>
      <c r="EP114" s="452"/>
      <c r="EQ114" s="452"/>
      <c r="ER114" s="452"/>
      <c r="ES114" s="452"/>
      <c r="ET114" s="452"/>
      <c r="EU114" s="452"/>
      <c r="EV114" s="452"/>
      <c r="EW114" s="452"/>
      <c r="EX114" s="452"/>
    </row>
    <row r="115" spans="3:154" x14ac:dyDescent="0.2">
      <c r="C115" s="452"/>
      <c r="D115" s="452"/>
      <c r="E115" s="452"/>
      <c r="F115" s="452"/>
      <c r="G115" s="452"/>
      <c r="H115" s="452"/>
      <c r="I115" s="452"/>
      <c r="J115" s="452"/>
      <c r="K115" s="452"/>
      <c r="L115" s="452"/>
      <c r="M115" s="452"/>
      <c r="N115" s="452"/>
      <c r="O115" s="452"/>
      <c r="P115" s="452"/>
      <c r="Q115" s="452"/>
      <c r="R115" s="452"/>
      <c r="S115" s="452"/>
      <c r="T115" s="452"/>
      <c r="U115" s="452"/>
      <c r="V115" s="452"/>
      <c r="W115" s="452"/>
      <c r="X115" s="452"/>
      <c r="Y115" s="452"/>
      <c r="Z115" s="452"/>
      <c r="AA115" s="452"/>
      <c r="AB115" s="452"/>
      <c r="AC115" s="452"/>
      <c r="AD115" s="452"/>
      <c r="AE115" s="452"/>
      <c r="AF115" s="452"/>
      <c r="AG115" s="452"/>
      <c r="AH115" s="452"/>
      <c r="AI115" s="452"/>
      <c r="AJ115" s="452"/>
      <c r="AK115" s="452"/>
      <c r="AL115" s="452"/>
      <c r="AM115" s="452"/>
      <c r="AN115" s="452"/>
      <c r="AO115" s="452"/>
      <c r="AP115" s="452"/>
      <c r="AQ115" s="452"/>
      <c r="AR115" s="452"/>
      <c r="AS115" s="452"/>
      <c r="AT115" s="452"/>
      <c r="AU115" s="452"/>
      <c r="AV115" s="452"/>
      <c r="AW115" s="452"/>
      <c r="AX115" s="452"/>
      <c r="AY115" s="452"/>
      <c r="AZ115" s="452"/>
      <c r="BA115" s="452"/>
      <c r="BB115" s="452"/>
      <c r="BC115" s="452"/>
      <c r="BD115" s="452"/>
      <c r="BE115" s="452"/>
      <c r="BF115" s="452"/>
      <c r="BG115" s="452"/>
      <c r="BH115" s="452"/>
      <c r="BI115" s="452"/>
      <c r="BJ115" s="452"/>
      <c r="BK115" s="452"/>
      <c r="BL115" s="452"/>
      <c r="BM115" s="452"/>
      <c r="BN115" s="452"/>
      <c r="BO115" s="452"/>
      <c r="BP115" s="452"/>
      <c r="BQ115" s="452"/>
      <c r="BR115" s="452"/>
      <c r="BS115" s="452"/>
      <c r="BT115" s="452"/>
      <c r="BU115" s="452"/>
      <c r="BV115" s="452"/>
      <c r="BW115" s="452"/>
      <c r="BX115" s="452"/>
      <c r="BY115" s="452"/>
      <c r="BZ115" s="452"/>
      <c r="CA115" s="452"/>
      <c r="CB115" s="452"/>
      <c r="CC115" s="452"/>
      <c r="CD115" s="452"/>
      <c r="CE115" s="452"/>
      <c r="CF115" s="452"/>
      <c r="CG115" s="452"/>
      <c r="CH115" s="452"/>
      <c r="CI115" s="452"/>
      <c r="CJ115" s="452"/>
      <c r="CK115" s="452"/>
      <c r="CL115" s="452"/>
      <c r="CM115" s="452"/>
      <c r="CN115" s="452"/>
      <c r="CO115" s="452"/>
      <c r="CP115" s="452"/>
      <c r="CQ115" s="452"/>
      <c r="CR115" s="452"/>
      <c r="CS115" s="452"/>
      <c r="CT115" s="452"/>
      <c r="CU115" s="452"/>
      <c r="CV115" s="452"/>
      <c r="CW115" s="452"/>
      <c r="CX115" s="452"/>
      <c r="CY115" s="452"/>
      <c r="CZ115" s="452"/>
      <c r="DA115" s="452"/>
      <c r="DB115" s="452"/>
      <c r="DC115" s="452"/>
      <c r="DD115" s="452"/>
      <c r="DE115" s="452"/>
      <c r="DF115" s="452"/>
      <c r="DG115" s="452"/>
      <c r="DH115" s="452"/>
      <c r="DI115" s="452"/>
      <c r="DJ115" s="452"/>
      <c r="DK115" s="452"/>
      <c r="DL115" s="452"/>
      <c r="DM115" s="452"/>
      <c r="DN115" s="452"/>
      <c r="DO115" s="452"/>
      <c r="DP115" s="452"/>
      <c r="DQ115" s="452"/>
      <c r="DR115" s="452"/>
      <c r="DS115" s="452"/>
      <c r="DT115" s="452"/>
      <c r="DU115" s="452"/>
      <c r="DV115" s="452"/>
      <c r="DW115" s="452"/>
      <c r="DX115" s="452"/>
      <c r="DY115" s="452"/>
      <c r="DZ115" s="452"/>
      <c r="EA115" s="452"/>
      <c r="EB115" s="452"/>
      <c r="EC115" s="452"/>
      <c r="ED115" s="452"/>
      <c r="EE115" s="452"/>
      <c r="EF115" s="452"/>
      <c r="EG115" s="452"/>
      <c r="EH115" s="452"/>
      <c r="EI115" s="452"/>
      <c r="EJ115" s="452"/>
      <c r="EK115" s="452"/>
      <c r="EL115" s="452"/>
      <c r="EM115" s="452"/>
      <c r="EN115" s="452"/>
      <c r="EO115" s="452"/>
      <c r="EP115" s="452"/>
      <c r="EQ115" s="452"/>
      <c r="ER115" s="452"/>
      <c r="ES115" s="452"/>
      <c r="ET115" s="452"/>
      <c r="EU115" s="452"/>
      <c r="EV115" s="452"/>
      <c r="EW115" s="452"/>
      <c r="EX115" s="452"/>
    </row>
    <row r="116" spans="3:154" x14ac:dyDescent="0.2">
      <c r="C116" s="452"/>
      <c r="D116" s="452"/>
      <c r="E116" s="452"/>
      <c r="F116" s="452"/>
      <c r="G116" s="452"/>
      <c r="H116" s="452"/>
      <c r="I116" s="452"/>
      <c r="J116" s="452"/>
      <c r="K116" s="452"/>
      <c r="L116" s="452"/>
      <c r="M116" s="452"/>
      <c r="N116" s="452"/>
      <c r="O116" s="452"/>
      <c r="P116" s="452"/>
      <c r="Q116" s="452"/>
      <c r="R116" s="452"/>
      <c r="S116" s="452"/>
      <c r="T116" s="452"/>
      <c r="U116" s="452"/>
      <c r="V116" s="452"/>
      <c r="W116" s="452"/>
      <c r="X116" s="452"/>
      <c r="Y116" s="452"/>
      <c r="Z116" s="452"/>
      <c r="AA116" s="452"/>
      <c r="AB116" s="452"/>
      <c r="AC116" s="452"/>
      <c r="AD116" s="452"/>
      <c r="AE116" s="452"/>
      <c r="AF116" s="452"/>
      <c r="AG116" s="452"/>
      <c r="AH116" s="452"/>
      <c r="AI116" s="452"/>
      <c r="AJ116" s="452"/>
      <c r="AK116" s="452"/>
      <c r="AL116" s="452"/>
      <c r="AM116" s="452"/>
      <c r="AN116" s="452"/>
      <c r="AO116" s="452"/>
      <c r="AP116" s="452"/>
      <c r="AQ116" s="452"/>
      <c r="AR116" s="452"/>
      <c r="AS116" s="452"/>
      <c r="AT116" s="452"/>
      <c r="AU116" s="452"/>
      <c r="AV116" s="452"/>
      <c r="AW116" s="452"/>
      <c r="AX116" s="452"/>
      <c r="AY116" s="452"/>
      <c r="AZ116" s="452"/>
      <c r="BA116" s="452"/>
      <c r="BB116" s="452"/>
      <c r="BC116" s="452"/>
      <c r="BD116" s="452"/>
      <c r="BE116" s="452"/>
      <c r="BF116" s="452"/>
      <c r="BG116" s="452"/>
      <c r="BH116" s="452"/>
      <c r="BI116" s="452"/>
      <c r="BJ116" s="452"/>
      <c r="BK116" s="452"/>
      <c r="BL116" s="452"/>
      <c r="BM116" s="452"/>
      <c r="BN116" s="452"/>
      <c r="BO116" s="452"/>
      <c r="BP116" s="452"/>
      <c r="BQ116" s="452"/>
      <c r="BR116" s="452"/>
      <c r="BS116" s="452"/>
      <c r="BT116" s="452"/>
      <c r="BU116" s="452"/>
      <c r="BV116" s="452"/>
      <c r="BW116" s="452"/>
      <c r="BX116" s="452"/>
      <c r="BY116" s="452"/>
      <c r="BZ116" s="452"/>
      <c r="CA116" s="452"/>
      <c r="CB116" s="452"/>
      <c r="CC116" s="452"/>
      <c r="CD116" s="452"/>
      <c r="CE116" s="452"/>
      <c r="CF116" s="452"/>
      <c r="CG116" s="452"/>
      <c r="CH116" s="452"/>
      <c r="CI116" s="452"/>
      <c r="CJ116" s="452"/>
      <c r="CK116" s="452"/>
      <c r="CL116" s="452"/>
      <c r="CM116" s="452"/>
      <c r="CN116" s="452"/>
      <c r="CO116" s="452"/>
      <c r="CP116" s="452"/>
      <c r="CQ116" s="452"/>
      <c r="CR116" s="452"/>
      <c r="CS116" s="452"/>
      <c r="CT116" s="452"/>
      <c r="CU116" s="452"/>
      <c r="CV116" s="452"/>
      <c r="CW116" s="452"/>
      <c r="CX116" s="452"/>
      <c r="CY116" s="452"/>
      <c r="CZ116" s="452"/>
      <c r="DA116" s="452"/>
      <c r="DB116" s="452"/>
      <c r="DC116" s="452"/>
      <c r="DD116" s="452"/>
      <c r="DE116" s="452"/>
      <c r="DF116" s="452"/>
      <c r="DG116" s="452"/>
      <c r="DH116" s="452"/>
      <c r="DI116" s="452"/>
      <c r="DJ116" s="452"/>
      <c r="DK116" s="452"/>
      <c r="DL116" s="452"/>
      <c r="DM116" s="452"/>
      <c r="DN116" s="452"/>
      <c r="DO116" s="452"/>
      <c r="DP116" s="452"/>
      <c r="DQ116" s="452"/>
      <c r="DR116" s="452"/>
      <c r="DS116" s="452"/>
      <c r="DT116" s="452"/>
      <c r="DU116" s="452"/>
      <c r="DV116" s="452"/>
      <c r="DW116" s="452"/>
      <c r="DX116" s="452"/>
      <c r="DY116" s="452"/>
      <c r="DZ116" s="452"/>
      <c r="EA116" s="452"/>
      <c r="EB116" s="452"/>
      <c r="EC116" s="452"/>
      <c r="ED116" s="452"/>
      <c r="EE116" s="452"/>
      <c r="EF116" s="452"/>
      <c r="EG116" s="452"/>
      <c r="EH116" s="452"/>
      <c r="EI116" s="452"/>
      <c r="EJ116" s="452"/>
      <c r="EK116" s="452"/>
      <c r="EL116" s="452"/>
      <c r="EM116" s="452"/>
      <c r="EN116" s="452"/>
      <c r="EO116" s="452"/>
      <c r="EP116" s="452"/>
      <c r="EQ116" s="452"/>
      <c r="ER116" s="452"/>
      <c r="ES116" s="452"/>
      <c r="ET116" s="452"/>
      <c r="EU116" s="452"/>
      <c r="EV116" s="452"/>
      <c r="EW116" s="452"/>
      <c r="EX116" s="452"/>
    </row>
    <row r="117" spans="3:154" x14ac:dyDescent="0.2">
      <c r="C117" s="452"/>
      <c r="D117" s="452"/>
      <c r="E117" s="452"/>
      <c r="F117" s="452"/>
      <c r="G117" s="452"/>
      <c r="H117" s="452"/>
      <c r="I117" s="452"/>
      <c r="J117" s="452"/>
      <c r="K117" s="452"/>
      <c r="L117" s="452"/>
      <c r="M117" s="452"/>
      <c r="N117" s="452"/>
      <c r="O117" s="452"/>
      <c r="P117" s="452"/>
      <c r="Q117" s="452"/>
      <c r="R117" s="452"/>
      <c r="S117" s="452"/>
      <c r="T117" s="452"/>
      <c r="U117" s="452"/>
      <c r="V117" s="452"/>
      <c r="W117" s="452"/>
      <c r="X117" s="452"/>
      <c r="Y117" s="452"/>
      <c r="Z117" s="452"/>
      <c r="AA117" s="452"/>
      <c r="AB117" s="452"/>
      <c r="AC117" s="452"/>
      <c r="AD117" s="452"/>
      <c r="AE117" s="452"/>
      <c r="AF117" s="452"/>
      <c r="AG117" s="452"/>
      <c r="AH117" s="452"/>
      <c r="AI117" s="452"/>
      <c r="AJ117" s="452"/>
      <c r="AK117" s="452"/>
      <c r="AL117" s="452"/>
      <c r="AM117" s="452"/>
      <c r="AN117" s="452"/>
      <c r="AO117" s="452"/>
      <c r="AP117" s="452"/>
      <c r="AQ117" s="452"/>
      <c r="AR117" s="452"/>
      <c r="AS117" s="452"/>
      <c r="AT117" s="452"/>
      <c r="AU117" s="452"/>
      <c r="AV117" s="452"/>
      <c r="AW117" s="452"/>
      <c r="AX117" s="452"/>
      <c r="AY117" s="452"/>
      <c r="AZ117" s="452"/>
      <c r="BA117" s="452"/>
      <c r="BB117" s="452"/>
      <c r="BC117" s="452"/>
      <c r="BD117" s="452"/>
      <c r="BE117" s="452"/>
      <c r="BF117" s="452"/>
      <c r="BG117" s="452"/>
      <c r="BH117" s="452"/>
      <c r="BI117" s="452"/>
      <c r="BJ117" s="452"/>
      <c r="BK117" s="452"/>
      <c r="BL117" s="452"/>
      <c r="BM117" s="452"/>
      <c r="BN117" s="452"/>
      <c r="BO117" s="452"/>
      <c r="BP117" s="452"/>
      <c r="BQ117" s="452"/>
      <c r="BR117" s="452"/>
      <c r="BS117" s="452"/>
      <c r="BT117" s="452"/>
      <c r="BU117" s="452"/>
      <c r="BV117" s="452"/>
      <c r="BW117" s="452"/>
      <c r="BX117" s="452"/>
      <c r="BY117" s="452"/>
      <c r="BZ117" s="452"/>
      <c r="CA117" s="452"/>
      <c r="CB117" s="452"/>
      <c r="CC117" s="452"/>
      <c r="CD117" s="452"/>
      <c r="CE117" s="452"/>
      <c r="CF117" s="452"/>
      <c r="CG117" s="452"/>
      <c r="CH117" s="452"/>
      <c r="CI117" s="452"/>
      <c r="CJ117" s="452"/>
      <c r="CK117" s="452"/>
      <c r="CL117" s="452"/>
      <c r="CM117" s="452"/>
      <c r="CN117" s="452"/>
      <c r="CO117" s="452"/>
      <c r="CP117" s="452"/>
      <c r="CQ117" s="452"/>
      <c r="CR117" s="452"/>
      <c r="CS117" s="452"/>
      <c r="CT117" s="452"/>
      <c r="CU117" s="452"/>
      <c r="CV117" s="452"/>
      <c r="CW117" s="452"/>
      <c r="CX117" s="452"/>
      <c r="CY117" s="452"/>
      <c r="CZ117" s="452"/>
      <c r="DA117" s="452"/>
      <c r="DB117" s="452"/>
      <c r="DC117" s="452"/>
      <c r="DD117" s="452"/>
      <c r="DE117" s="452"/>
      <c r="DF117" s="452"/>
      <c r="DG117" s="452"/>
      <c r="DH117" s="452"/>
      <c r="DI117" s="452"/>
      <c r="DJ117" s="452"/>
      <c r="DK117" s="452"/>
      <c r="DL117" s="452"/>
      <c r="DM117" s="452"/>
      <c r="DN117" s="452"/>
      <c r="DO117" s="452"/>
      <c r="DP117" s="452"/>
      <c r="DQ117" s="452"/>
      <c r="DR117" s="452"/>
      <c r="DS117" s="452"/>
      <c r="DT117" s="452"/>
      <c r="DU117" s="452"/>
      <c r="DV117" s="452"/>
      <c r="DW117" s="452"/>
      <c r="DX117" s="452"/>
      <c r="DY117" s="452"/>
      <c r="DZ117" s="452"/>
      <c r="EA117" s="452"/>
      <c r="EB117" s="452"/>
      <c r="EC117" s="452"/>
      <c r="ED117" s="452"/>
      <c r="EE117" s="452"/>
      <c r="EF117" s="452"/>
      <c r="EG117" s="452"/>
      <c r="EH117" s="452"/>
      <c r="EI117" s="452"/>
      <c r="EJ117" s="452"/>
      <c r="EK117" s="452"/>
      <c r="EL117" s="452"/>
      <c r="EM117" s="452"/>
      <c r="EN117" s="452"/>
      <c r="EO117" s="452"/>
      <c r="EP117" s="452"/>
      <c r="EQ117" s="452"/>
      <c r="ER117" s="452"/>
      <c r="ES117" s="452"/>
      <c r="ET117" s="452"/>
      <c r="EU117" s="452"/>
      <c r="EV117" s="452"/>
      <c r="EW117" s="452"/>
      <c r="EX117" s="452"/>
    </row>
    <row r="118" spans="3:154" x14ac:dyDescent="0.2">
      <c r="E118" s="452"/>
      <c r="F118" s="452"/>
      <c r="G118" s="452"/>
      <c r="H118" s="452"/>
      <c r="I118" s="452"/>
      <c r="J118" s="452"/>
      <c r="K118" s="452"/>
      <c r="L118" s="452"/>
      <c r="M118" s="452"/>
      <c r="N118" s="452"/>
      <c r="O118" s="452"/>
      <c r="P118" s="452"/>
      <c r="Q118" s="452"/>
      <c r="R118" s="452"/>
      <c r="S118" s="452"/>
      <c r="T118" s="452"/>
      <c r="U118" s="452"/>
      <c r="V118" s="452"/>
      <c r="W118" s="452"/>
      <c r="X118" s="452"/>
      <c r="Y118" s="452"/>
      <c r="Z118" s="452"/>
      <c r="AA118" s="452"/>
      <c r="AB118" s="452"/>
      <c r="AC118" s="452"/>
      <c r="AD118" s="452"/>
      <c r="AE118" s="452"/>
      <c r="AF118" s="452"/>
      <c r="AG118" s="452"/>
      <c r="AH118" s="452"/>
      <c r="AI118" s="452"/>
      <c r="AJ118" s="452"/>
      <c r="AK118" s="452"/>
      <c r="AL118" s="452"/>
      <c r="AM118" s="452"/>
      <c r="AN118" s="452"/>
      <c r="AO118" s="452"/>
      <c r="AP118" s="452"/>
      <c r="AQ118" s="452"/>
      <c r="AR118" s="452"/>
      <c r="AS118" s="452"/>
      <c r="AT118" s="452"/>
      <c r="AU118" s="452"/>
      <c r="AV118" s="452"/>
      <c r="AW118" s="452"/>
      <c r="AX118" s="452"/>
      <c r="AY118" s="452"/>
      <c r="AZ118" s="452"/>
      <c r="BA118" s="452"/>
      <c r="BB118" s="452"/>
      <c r="BC118" s="452"/>
      <c r="BD118" s="452"/>
      <c r="BE118" s="452"/>
      <c r="BF118" s="452"/>
      <c r="BG118" s="452"/>
      <c r="BH118" s="452"/>
      <c r="BI118" s="452"/>
      <c r="BJ118" s="452"/>
      <c r="BK118" s="452"/>
      <c r="BL118" s="452"/>
      <c r="BM118" s="452"/>
      <c r="BN118" s="452"/>
      <c r="BO118" s="452"/>
      <c r="BP118" s="452"/>
      <c r="BQ118" s="452"/>
      <c r="BR118" s="452"/>
      <c r="BS118" s="452"/>
      <c r="BT118" s="452"/>
      <c r="BU118" s="452"/>
      <c r="BV118" s="452"/>
      <c r="BW118" s="452"/>
      <c r="BX118" s="452"/>
      <c r="BY118" s="452"/>
      <c r="BZ118" s="452"/>
      <c r="CA118" s="452"/>
      <c r="CB118" s="452"/>
      <c r="CC118" s="452"/>
      <c r="CD118" s="452"/>
      <c r="CE118" s="452"/>
      <c r="CF118" s="452"/>
      <c r="CG118" s="452"/>
      <c r="CH118" s="452"/>
      <c r="CI118" s="452"/>
      <c r="CJ118" s="452"/>
      <c r="CK118" s="452"/>
      <c r="CL118" s="452"/>
      <c r="CM118" s="452"/>
      <c r="CN118" s="452"/>
      <c r="CO118" s="452"/>
      <c r="CP118" s="452"/>
      <c r="CQ118" s="452"/>
      <c r="CR118" s="452"/>
      <c r="CS118" s="452"/>
      <c r="CT118" s="452"/>
      <c r="CU118" s="452"/>
      <c r="CV118" s="452"/>
      <c r="CW118" s="452"/>
      <c r="CX118" s="452"/>
      <c r="CY118" s="452"/>
      <c r="CZ118" s="452"/>
      <c r="DA118" s="452"/>
      <c r="DB118" s="452"/>
      <c r="DC118" s="452"/>
      <c r="DD118" s="452"/>
      <c r="DE118" s="452"/>
      <c r="DF118" s="452"/>
      <c r="DG118" s="452"/>
      <c r="DH118" s="452"/>
      <c r="DI118" s="452"/>
      <c r="DJ118" s="452"/>
      <c r="DK118" s="452"/>
      <c r="DL118" s="452"/>
      <c r="DM118" s="452"/>
      <c r="DN118" s="452"/>
      <c r="DO118" s="452"/>
      <c r="DP118" s="452"/>
      <c r="DQ118" s="452"/>
      <c r="DR118" s="452"/>
      <c r="DS118" s="452"/>
      <c r="DT118" s="452"/>
      <c r="DU118" s="452"/>
      <c r="DV118" s="452"/>
      <c r="DW118" s="452"/>
      <c r="DX118" s="452"/>
      <c r="DY118" s="452"/>
      <c r="DZ118" s="452"/>
      <c r="EA118" s="452"/>
      <c r="EB118" s="452"/>
      <c r="EC118" s="452"/>
      <c r="ED118" s="452"/>
      <c r="EE118" s="452"/>
      <c r="EF118" s="452"/>
      <c r="EG118" s="452"/>
      <c r="EH118" s="452"/>
      <c r="EI118" s="452"/>
      <c r="EJ118" s="452"/>
      <c r="EK118" s="452"/>
      <c r="EL118" s="452"/>
      <c r="EM118" s="452"/>
      <c r="EN118" s="452"/>
      <c r="EO118" s="452"/>
      <c r="EP118" s="452"/>
      <c r="EQ118" s="452"/>
      <c r="ER118" s="452"/>
      <c r="ES118" s="452"/>
      <c r="ET118" s="452"/>
      <c r="EU118" s="452"/>
      <c r="EV118" s="452"/>
      <c r="EW118" s="452"/>
      <c r="EX118" s="452"/>
    </row>
    <row r="119" spans="3:154" x14ac:dyDescent="0.2">
      <c r="E119" s="452"/>
      <c r="F119" s="452"/>
      <c r="G119" s="452"/>
      <c r="H119" s="452"/>
      <c r="I119" s="452"/>
      <c r="J119" s="452"/>
      <c r="K119" s="452"/>
      <c r="L119" s="452"/>
      <c r="M119" s="452"/>
      <c r="N119" s="452"/>
      <c r="O119" s="452"/>
      <c r="P119" s="452"/>
      <c r="Q119" s="452"/>
      <c r="R119" s="452"/>
      <c r="S119" s="452"/>
      <c r="T119" s="452"/>
      <c r="U119" s="452"/>
      <c r="V119" s="452"/>
      <c r="W119" s="452"/>
      <c r="X119" s="452"/>
      <c r="Y119" s="452"/>
      <c r="Z119" s="452"/>
      <c r="AA119" s="452"/>
      <c r="AB119" s="452"/>
      <c r="AC119" s="452"/>
      <c r="AD119" s="452"/>
      <c r="AE119" s="452"/>
      <c r="AF119" s="452"/>
      <c r="AG119" s="452"/>
      <c r="AH119" s="452"/>
      <c r="AI119" s="452"/>
      <c r="AJ119" s="452"/>
      <c r="AK119" s="452"/>
      <c r="AL119" s="452"/>
      <c r="AM119" s="452"/>
      <c r="AN119" s="452"/>
      <c r="AO119" s="452"/>
      <c r="AP119" s="452"/>
      <c r="AQ119" s="452"/>
      <c r="AR119" s="452"/>
      <c r="AS119" s="452"/>
      <c r="AT119" s="452"/>
      <c r="AU119" s="452"/>
      <c r="AV119" s="452"/>
      <c r="AW119" s="452"/>
      <c r="AX119" s="452"/>
      <c r="AY119" s="452"/>
      <c r="AZ119" s="452"/>
      <c r="BA119" s="452"/>
      <c r="BB119" s="452"/>
      <c r="BC119" s="452"/>
      <c r="BD119" s="452"/>
      <c r="BE119" s="452"/>
      <c r="BF119" s="452"/>
      <c r="BG119" s="452"/>
      <c r="BH119" s="452"/>
      <c r="BI119" s="452"/>
      <c r="BJ119" s="452"/>
      <c r="BK119" s="452"/>
      <c r="BL119" s="452"/>
      <c r="BM119" s="452"/>
      <c r="BN119" s="452"/>
      <c r="BO119" s="452"/>
      <c r="BP119" s="452"/>
      <c r="BQ119" s="452"/>
      <c r="BR119" s="452"/>
      <c r="BS119" s="452"/>
      <c r="BT119" s="452"/>
      <c r="BU119" s="452"/>
      <c r="BV119" s="452"/>
      <c r="BW119" s="452"/>
      <c r="BX119" s="452"/>
      <c r="BY119" s="452"/>
      <c r="BZ119" s="452"/>
      <c r="CA119" s="452"/>
      <c r="CB119" s="452"/>
      <c r="CC119" s="452"/>
      <c r="CD119" s="452"/>
      <c r="CE119" s="452"/>
      <c r="CF119" s="452"/>
      <c r="CG119" s="452"/>
      <c r="CH119" s="452"/>
      <c r="CI119" s="452"/>
      <c r="CJ119" s="452"/>
      <c r="CK119" s="452"/>
      <c r="CL119" s="452"/>
      <c r="CM119" s="452"/>
      <c r="CN119" s="452"/>
      <c r="CO119" s="452"/>
      <c r="CP119" s="452"/>
      <c r="CQ119" s="452"/>
      <c r="CR119" s="452"/>
      <c r="CS119" s="452"/>
      <c r="CT119" s="452"/>
      <c r="CU119" s="452"/>
      <c r="CV119" s="452"/>
      <c r="CW119" s="452"/>
      <c r="CX119" s="452"/>
      <c r="CY119" s="452"/>
      <c r="CZ119" s="452"/>
      <c r="DA119" s="452"/>
      <c r="DB119" s="452"/>
      <c r="DC119" s="452"/>
      <c r="DD119" s="452"/>
      <c r="DE119" s="452"/>
      <c r="DF119" s="452"/>
      <c r="DG119" s="452"/>
      <c r="DH119" s="452"/>
      <c r="DI119" s="452"/>
      <c r="DJ119" s="452"/>
      <c r="DK119" s="452"/>
      <c r="DL119" s="452"/>
      <c r="DM119" s="452"/>
      <c r="DN119" s="452"/>
      <c r="DO119" s="452"/>
      <c r="DP119" s="452"/>
      <c r="DQ119" s="452"/>
      <c r="DR119" s="452"/>
      <c r="DS119" s="452"/>
      <c r="DT119" s="452"/>
      <c r="DU119" s="452"/>
      <c r="DV119" s="452"/>
      <c r="DW119" s="452"/>
      <c r="DX119" s="452"/>
      <c r="DY119" s="452"/>
      <c r="DZ119" s="452"/>
      <c r="EA119" s="452"/>
      <c r="EB119" s="452"/>
      <c r="EC119" s="452"/>
      <c r="ED119" s="452"/>
      <c r="EE119" s="452"/>
      <c r="EF119" s="452"/>
      <c r="EG119" s="452"/>
      <c r="EH119" s="452"/>
      <c r="EI119" s="452"/>
      <c r="EJ119" s="452"/>
      <c r="EK119" s="452"/>
      <c r="EL119" s="452"/>
      <c r="EM119" s="452"/>
      <c r="EN119" s="452"/>
      <c r="EO119" s="452"/>
      <c r="EP119" s="452"/>
      <c r="EQ119" s="452"/>
      <c r="ER119" s="452"/>
      <c r="ES119" s="452"/>
      <c r="ET119" s="452"/>
      <c r="EU119" s="452"/>
      <c r="EV119" s="452"/>
      <c r="EW119" s="452"/>
      <c r="EX119" s="452"/>
    </row>
    <row r="120" spans="3:154" x14ac:dyDescent="0.2">
      <c r="E120" s="452"/>
      <c r="F120" s="452"/>
      <c r="G120" s="452"/>
      <c r="H120" s="452"/>
      <c r="I120" s="452"/>
      <c r="J120" s="452"/>
      <c r="K120" s="452"/>
      <c r="L120" s="452"/>
      <c r="M120" s="452"/>
      <c r="N120" s="452"/>
      <c r="O120" s="452"/>
      <c r="P120" s="452"/>
      <c r="Q120" s="452"/>
      <c r="R120" s="452"/>
      <c r="S120" s="452"/>
      <c r="T120" s="452"/>
      <c r="U120" s="452"/>
      <c r="V120" s="452"/>
      <c r="W120" s="452"/>
      <c r="X120" s="452"/>
      <c r="Y120" s="452"/>
      <c r="Z120" s="452"/>
      <c r="AA120" s="452"/>
      <c r="AB120" s="452"/>
      <c r="AC120" s="452"/>
      <c r="AD120" s="452"/>
      <c r="AE120" s="452"/>
      <c r="AF120" s="452"/>
      <c r="AG120" s="452"/>
      <c r="AH120" s="452"/>
      <c r="AI120" s="452"/>
      <c r="AJ120" s="452"/>
      <c r="AK120" s="452"/>
      <c r="AL120" s="452"/>
      <c r="AM120" s="452"/>
      <c r="AN120" s="452"/>
      <c r="AO120" s="452"/>
      <c r="AP120" s="452"/>
      <c r="AQ120" s="452"/>
      <c r="AR120" s="452"/>
      <c r="AS120" s="452"/>
      <c r="AT120" s="452"/>
      <c r="AU120" s="452"/>
      <c r="AV120" s="452"/>
      <c r="AW120" s="452"/>
      <c r="AX120" s="452"/>
      <c r="AY120" s="452"/>
      <c r="AZ120" s="452"/>
      <c r="BA120" s="452"/>
      <c r="BB120" s="452"/>
      <c r="BC120" s="452"/>
      <c r="BD120" s="452"/>
      <c r="BE120" s="452"/>
      <c r="BF120" s="452"/>
      <c r="BG120" s="452"/>
      <c r="BH120" s="452"/>
      <c r="BI120" s="452"/>
      <c r="BJ120" s="452"/>
      <c r="BK120" s="452"/>
      <c r="BL120" s="452"/>
      <c r="BM120" s="452"/>
      <c r="BN120" s="452"/>
      <c r="BO120" s="452"/>
      <c r="BP120" s="452"/>
      <c r="BQ120" s="452"/>
      <c r="BR120" s="452"/>
      <c r="BS120" s="452"/>
      <c r="BT120" s="452"/>
      <c r="BU120" s="452"/>
      <c r="BV120" s="452"/>
      <c r="BW120" s="452"/>
      <c r="BX120" s="452"/>
      <c r="BY120" s="452"/>
      <c r="BZ120" s="452"/>
      <c r="CA120" s="452"/>
      <c r="CB120" s="452"/>
      <c r="CC120" s="452"/>
      <c r="CD120" s="452"/>
      <c r="CE120" s="452"/>
      <c r="CF120" s="452"/>
      <c r="CG120" s="452"/>
      <c r="CH120" s="452"/>
      <c r="CI120" s="452"/>
      <c r="CJ120" s="452"/>
      <c r="CK120" s="452"/>
      <c r="CL120" s="452"/>
      <c r="CM120" s="452"/>
      <c r="CN120" s="452"/>
      <c r="CO120" s="452"/>
      <c r="CP120" s="452"/>
      <c r="CQ120" s="452"/>
      <c r="CR120" s="452"/>
      <c r="CS120" s="452"/>
      <c r="CT120" s="452"/>
      <c r="CU120" s="452"/>
      <c r="CV120" s="452"/>
      <c r="CW120" s="452"/>
      <c r="CX120" s="452"/>
      <c r="CY120" s="452"/>
      <c r="CZ120" s="452"/>
      <c r="DA120" s="452"/>
      <c r="DB120" s="452"/>
      <c r="DC120" s="452"/>
      <c r="DD120" s="452"/>
      <c r="DE120" s="452"/>
      <c r="DF120" s="452"/>
      <c r="DG120" s="452"/>
      <c r="DH120" s="452"/>
      <c r="DI120" s="452"/>
      <c r="DJ120" s="452"/>
      <c r="DK120" s="452"/>
      <c r="DL120" s="452"/>
      <c r="DM120" s="452"/>
      <c r="DN120" s="452"/>
      <c r="DO120" s="452"/>
      <c r="DP120" s="452"/>
      <c r="DQ120" s="452"/>
      <c r="DR120" s="452"/>
      <c r="DS120" s="452"/>
      <c r="DT120" s="452"/>
      <c r="DU120" s="452"/>
      <c r="DV120" s="452"/>
      <c r="DW120" s="452"/>
      <c r="DX120" s="452"/>
      <c r="DY120" s="452"/>
      <c r="DZ120" s="452"/>
      <c r="EA120" s="452"/>
      <c r="EB120" s="452"/>
      <c r="EC120" s="452"/>
      <c r="ED120" s="452"/>
      <c r="EE120" s="452"/>
      <c r="EF120" s="452"/>
      <c r="EG120" s="452"/>
      <c r="EH120" s="452"/>
      <c r="EI120" s="452"/>
      <c r="EJ120" s="452"/>
      <c r="EK120" s="452"/>
      <c r="EL120" s="452"/>
      <c r="EM120" s="452"/>
      <c r="EN120" s="452"/>
      <c r="EO120" s="452"/>
      <c r="EP120" s="452"/>
      <c r="EQ120" s="452"/>
      <c r="ER120" s="452"/>
      <c r="ES120" s="452"/>
      <c r="ET120" s="452"/>
      <c r="EU120" s="452"/>
      <c r="EV120" s="452"/>
      <c r="EW120" s="452"/>
      <c r="EX120" s="452"/>
    </row>
    <row r="121" spans="3:154" x14ac:dyDescent="0.2">
      <c r="E121" s="452"/>
      <c r="F121" s="452"/>
      <c r="G121" s="452"/>
      <c r="H121" s="452"/>
      <c r="I121" s="452"/>
      <c r="J121" s="452"/>
      <c r="K121" s="452"/>
      <c r="L121" s="452"/>
      <c r="M121" s="452"/>
      <c r="N121" s="452"/>
      <c r="O121" s="452"/>
      <c r="P121" s="452"/>
      <c r="Q121" s="452"/>
      <c r="R121" s="452"/>
      <c r="S121" s="452"/>
      <c r="T121" s="452"/>
      <c r="U121" s="452"/>
      <c r="V121" s="452"/>
      <c r="W121" s="452"/>
      <c r="X121" s="452"/>
      <c r="Y121" s="452"/>
      <c r="Z121" s="452"/>
      <c r="AA121" s="452"/>
      <c r="AB121" s="452"/>
      <c r="AC121" s="452"/>
      <c r="AD121" s="452"/>
      <c r="AE121" s="452"/>
      <c r="AF121" s="452"/>
      <c r="AG121" s="452"/>
      <c r="AH121" s="452"/>
      <c r="AI121" s="452"/>
      <c r="AJ121" s="452"/>
      <c r="AK121" s="452"/>
      <c r="AL121" s="452"/>
      <c r="AM121" s="452"/>
      <c r="AN121" s="452"/>
      <c r="AO121" s="452"/>
      <c r="AP121" s="452"/>
      <c r="AQ121" s="452"/>
      <c r="AR121" s="452"/>
      <c r="AS121" s="452"/>
      <c r="AT121" s="452"/>
      <c r="AU121" s="452"/>
      <c r="AV121" s="452"/>
      <c r="AW121" s="452"/>
      <c r="AX121" s="452"/>
      <c r="AY121" s="452"/>
      <c r="AZ121" s="452"/>
      <c r="BA121" s="452"/>
      <c r="BB121" s="452"/>
      <c r="BC121" s="452"/>
      <c r="BD121" s="452"/>
      <c r="BE121" s="452"/>
      <c r="BF121" s="452"/>
      <c r="BG121" s="452"/>
      <c r="BH121" s="452"/>
      <c r="BI121" s="452"/>
      <c r="BJ121" s="452"/>
      <c r="BK121" s="452"/>
      <c r="BL121" s="452"/>
      <c r="BM121" s="452"/>
      <c r="BN121" s="452"/>
      <c r="BO121" s="452"/>
      <c r="BP121" s="452"/>
      <c r="BQ121" s="452"/>
      <c r="BR121" s="452"/>
      <c r="BS121" s="452"/>
      <c r="BT121" s="452"/>
      <c r="BU121" s="452"/>
      <c r="BV121" s="452"/>
      <c r="BW121" s="452"/>
      <c r="BX121" s="452"/>
      <c r="BY121" s="452"/>
      <c r="BZ121" s="452"/>
      <c r="CA121" s="452"/>
      <c r="CB121" s="452"/>
      <c r="CC121" s="452"/>
      <c r="CD121" s="452"/>
      <c r="CE121" s="452"/>
      <c r="CF121" s="452"/>
      <c r="CG121" s="452"/>
      <c r="CH121" s="452"/>
      <c r="CI121" s="452"/>
      <c r="CJ121" s="452"/>
      <c r="CK121" s="452"/>
      <c r="CL121" s="452"/>
      <c r="CM121" s="452"/>
      <c r="CN121" s="452"/>
      <c r="CO121" s="452"/>
      <c r="CP121" s="452"/>
      <c r="CQ121" s="452"/>
      <c r="CR121" s="452"/>
      <c r="CS121" s="452"/>
      <c r="CT121" s="452"/>
      <c r="CU121" s="452"/>
      <c r="CV121" s="452"/>
      <c r="CW121" s="452"/>
      <c r="CX121" s="452"/>
      <c r="CY121" s="452"/>
      <c r="CZ121" s="452"/>
      <c r="DA121" s="452"/>
      <c r="DB121" s="452"/>
      <c r="DC121" s="452"/>
      <c r="DD121" s="452"/>
      <c r="DE121" s="452"/>
      <c r="DF121" s="452"/>
      <c r="DG121" s="452"/>
      <c r="DH121" s="452"/>
      <c r="DI121" s="452"/>
      <c r="DJ121" s="452"/>
      <c r="DK121" s="452"/>
      <c r="DL121" s="452"/>
      <c r="DM121" s="452"/>
      <c r="DN121" s="452"/>
      <c r="DO121" s="452"/>
      <c r="DP121" s="452"/>
      <c r="DQ121" s="452"/>
      <c r="DR121" s="452"/>
      <c r="DS121" s="452"/>
      <c r="DT121" s="452"/>
      <c r="DU121" s="452"/>
      <c r="DV121" s="452"/>
      <c r="DW121" s="452"/>
      <c r="DX121" s="452"/>
      <c r="DY121" s="452"/>
      <c r="DZ121" s="452"/>
      <c r="EA121" s="452"/>
      <c r="EB121" s="452"/>
      <c r="EC121" s="452"/>
      <c r="ED121" s="452"/>
      <c r="EE121" s="452"/>
      <c r="EF121" s="452"/>
      <c r="EG121" s="452"/>
      <c r="EH121" s="452"/>
      <c r="EI121" s="452"/>
      <c r="EJ121" s="452"/>
      <c r="EK121" s="452"/>
      <c r="EL121" s="452"/>
      <c r="EM121" s="452"/>
      <c r="EN121" s="452"/>
      <c r="EO121" s="452"/>
      <c r="EP121" s="452"/>
      <c r="EQ121" s="452"/>
      <c r="ER121" s="452"/>
      <c r="ES121" s="452"/>
      <c r="ET121" s="452"/>
      <c r="EU121" s="452"/>
      <c r="EV121" s="452"/>
      <c r="EW121" s="452"/>
      <c r="EX121" s="452"/>
    </row>
    <row r="122" spans="3:154" x14ac:dyDescent="0.2">
      <c r="E122" s="452"/>
      <c r="F122" s="452"/>
      <c r="G122" s="452"/>
      <c r="H122" s="452"/>
      <c r="I122" s="452"/>
      <c r="J122" s="452"/>
      <c r="K122" s="452"/>
      <c r="L122" s="452"/>
      <c r="M122" s="452"/>
      <c r="N122" s="452"/>
      <c r="O122" s="452"/>
      <c r="P122" s="452"/>
      <c r="Q122" s="452"/>
      <c r="R122" s="452"/>
      <c r="S122" s="452"/>
      <c r="T122" s="452"/>
      <c r="U122" s="452"/>
      <c r="V122" s="452"/>
      <c r="W122" s="452"/>
      <c r="X122" s="452"/>
      <c r="Y122" s="452"/>
      <c r="Z122" s="452"/>
      <c r="AA122" s="452"/>
      <c r="AB122" s="452"/>
      <c r="AC122" s="452"/>
      <c r="AD122" s="452"/>
      <c r="AE122" s="452"/>
      <c r="AF122" s="452"/>
      <c r="AG122" s="452"/>
      <c r="AH122" s="452"/>
      <c r="AI122" s="452"/>
      <c r="AJ122" s="452"/>
      <c r="AK122" s="452"/>
      <c r="AL122" s="452"/>
      <c r="AM122" s="452"/>
      <c r="AN122" s="452"/>
      <c r="AO122" s="452"/>
      <c r="AP122" s="452"/>
      <c r="AQ122" s="452"/>
      <c r="AR122" s="452"/>
      <c r="AS122" s="452"/>
      <c r="AT122" s="452"/>
      <c r="AU122" s="452"/>
      <c r="AV122" s="452"/>
      <c r="AW122" s="452"/>
      <c r="AX122" s="452"/>
      <c r="AY122" s="452"/>
      <c r="AZ122" s="452"/>
      <c r="BA122" s="452"/>
      <c r="BB122" s="452"/>
      <c r="BC122" s="452"/>
      <c r="BD122" s="452"/>
      <c r="BE122" s="452"/>
      <c r="BF122" s="452"/>
      <c r="BG122" s="452"/>
      <c r="BH122" s="452"/>
      <c r="BI122" s="452"/>
      <c r="BJ122" s="452"/>
      <c r="BK122" s="452"/>
      <c r="BL122" s="452"/>
      <c r="BM122" s="452"/>
      <c r="BN122" s="452"/>
      <c r="BO122" s="452"/>
      <c r="BP122" s="452"/>
      <c r="BQ122" s="452"/>
      <c r="BR122" s="452"/>
      <c r="BS122" s="452"/>
      <c r="BT122" s="452"/>
      <c r="BU122" s="452"/>
      <c r="BV122" s="452"/>
      <c r="BW122" s="452"/>
      <c r="BX122" s="452"/>
      <c r="BY122" s="452"/>
      <c r="BZ122" s="452"/>
      <c r="CA122" s="452"/>
      <c r="CB122" s="452"/>
      <c r="CC122" s="452"/>
      <c r="CD122" s="452"/>
      <c r="CE122" s="452"/>
      <c r="CF122" s="452"/>
      <c r="CG122" s="452"/>
      <c r="CH122" s="452"/>
      <c r="CI122" s="452"/>
      <c r="CJ122" s="452"/>
      <c r="CK122" s="452"/>
      <c r="CL122" s="452"/>
      <c r="CM122" s="452"/>
      <c r="CN122" s="452"/>
      <c r="CO122" s="452"/>
      <c r="CP122" s="452"/>
      <c r="CQ122" s="452"/>
      <c r="CR122" s="452"/>
      <c r="CS122" s="452"/>
      <c r="CT122" s="452"/>
      <c r="CU122" s="452"/>
      <c r="CV122" s="452"/>
      <c r="CW122" s="452"/>
      <c r="CX122" s="452"/>
      <c r="CY122" s="452"/>
      <c r="CZ122" s="452"/>
      <c r="DA122" s="452"/>
      <c r="DB122" s="452"/>
      <c r="DC122" s="452"/>
      <c r="DD122" s="452"/>
      <c r="DE122" s="452"/>
      <c r="DF122" s="452"/>
      <c r="DG122" s="452"/>
      <c r="DH122" s="452"/>
      <c r="DI122" s="452"/>
      <c r="DJ122" s="452"/>
      <c r="DK122" s="452"/>
      <c r="DL122" s="452"/>
      <c r="DM122" s="452"/>
      <c r="DN122" s="452"/>
      <c r="DO122" s="452"/>
      <c r="DP122" s="452"/>
      <c r="DQ122" s="452"/>
      <c r="DR122" s="452"/>
      <c r="DS122" s="452"/>
      <c r="DT122" s="452"/>
      <c r="DU122" s="452"/>
      <c r="DV122" s="452"/>
      <c r="DW122" s="452"/>
      <c r="DX122" s="452"/>
      <c r="DY122" s="452"/>
      <c r="DZ122" s="452"/>
      <c r="EA122" s="452"/>
      <c r="EB122" s="452"/>
      <c r="EC122" s="452"/>
      <c r="ED122" s="452"/>
      <c r="EE122" s="452"/>
      <c r="EF122" s="452"/>
      <c r="EG122" s="452"/>
      <c r="EH122" s="452"/>
      <c r="EI122" s="452"/>
      <c r="EJ122" s="452"/>
      <c r="EK122" s="452"/>
      <c r="EL122" s="452"/>
      <c r="EM122" s="452"/>
      <c r="EN122" s="452"/>
      <c r="EO122" s="452"/>
      <c r="EP122" s="452"/>
      <c r="EQ122" s="452"/>
      <c r="ER122" s="452"/>
      <c r="ES122" s="452"/>
      <c r="ET122" s="452"/>
      <c r="EU122" s="452"/>
      <c r="EV122" s="452"/>
      <c r="EW122" s="452"/>
      <c r="EX122" s="452"/>
    </row>
    <row r="123" spans="3:154" x14ac:dyDescent="0.2">
      <c r="E123" s="452"/>
      <c r="F123" s="452"/>
      <c r="G123" s="452"/>
      <c r="H123" s="452"/>
      <c r="I123" s="452"/>
      <c r="J123" s="452"/>
      <c r="K123" s="452"/>
      <c r="L123" s="452"/>
      <c r="M123" s="452"/>
      <c r="N123" s="452"/>
      <c r="O123" s="452"/>
      <c r="P123" s="452"/>
      <c r="Q123" s="452"/>
      <c r="R123" s="452"/>
      <c r="S123" s="452"/>
      <c r="T123" s="452"/>
      <c r="U123" s="452"/>
      <c r="V123" s="452"/>
      <c r="W123" s="452"/>
      <c r="X123" s="452"/>
      <c r="Y123" s="452"/>
      <c r="Z123" s="452"/>
      <c r="AA123" s="452"/>
      <c r="AB123" s="452"/>
      <c r="AC123" s="452"/>
      <c r="AD123" s="452"/>
      <c r="AE123" s="452"/>
      <c r="AF123" s="452"/>
      <c r="AG123" s="452"/>
      <c r="AH123" s="452"/>
      <c r="AI123" s="452"/>
      <c r="AJ123" s="452"/>
      <c r="AK123" s="452"/>
      <c r="AL123" s="452"/>
      <c r="AM123" s="452"/>
      <c r="AN123" s="452"/>
      <c r="AO123" s="452"/>
      <c r="AP123" s="452"/>
      <c r="AQ123" s="452"/>
      <c r="AR123" s="452"/>
      <c r="AS123" s="452"/>
      <c r="AT123" s="452"/>
      <c r="AU123" s="452"/>
      <c r="AV123" s="452"/>
      <c r="AW123" s="452"/>
      <c r="AX123" s="452"/>
      <c r="AY123" s="452"/>
      <c r="AZ123" s="452"/>
      <c r="BA123" s="452"/>
      <c r="BB123" s="452"/>
      <c r="BC123" s="452"/>
      <c r="BD123" s="452"/>
      <c r="BE123" s="452"/>
      <c r="BF123" s="452"/>
      <c r="BG123" s="452"/>
      <c r="BH123" s="452"/>
      <c r="BI123" s="452"/>
      <c r="BJ123" s="452"/>
      <c r="BK123" s="452"/>
      <c r="BL123" s="452"/>
      <c r="BM123" s="452"/>
      <c r="BN123" s="452"/>
      <c r="BO123" s="452"/>
      <c r="BP123" s="452"/>
      <c r="BQ123" s="452"/>
      <c r="BR123" s="452"/>
      <c r="BS123" s="452"/>
      <c r="BT123" s="452"/>
      <c r="BU123" s="452"/>
      <c r="BV123" s="452"/>
      <c r="BW123" s="452"/>
      <c r="BX123" s="452"/>
      <c r="BY123" s="452"/>
      <c r="BZ123" s="452"/>
      <c r="CA123" s="452"/>
      <c r="CB123" s="452"/>
      <c r="CC123" s="452"/>
      <c r="CD123" s="452"/>
      <c r="CE123" s="452"/>
      <c r="CF123" s="452"/>
      <c r="CG123" s="452"/>
      <c r="CH123" s="452"/>
      <c r="CI123" s="452"/>
      <c r="CJ123" s="452"/>
      <c r="CK123" s="452"/>
      <c r="CL123" s="452"/>
      <c r="CM123" s="452"/>
      <c r="CN123" s="452"/>
      <c r="CO123" s="452"/>
      <c r="CP123" s="452"/>
      <c r="CQ123" s="452"/>
      <c r="CR123" s="452"/>
      <c r="CS123" s="452"/>
      <c r="CT123" s="452"/>
      <c r="CU123" s="452"/>
      <c r="CV123" s="452"/>
      <c r="CW123" s="452"/>
      <c r="CX123" s="452"/>
      <c r="CY123" s="452"/>
      <c r="CZ123" s="452"/>
      <c r="DA123" s="452"/>
      <c r="DB123" s="452"/>
      <c r="DC123" s="452"/>
      <c r="DD123" s="452"/>
      <c r="DE123" s="452"/>
      <c r="DF123" s="452"/>
      <c r="DG123" s="452"/>
      <c r="DH123" s="452"/>
      <c r="DI123" s="452"/>
      <c r="DJ123" s="452"/>
      <c r="DK123" s="452"/>
      <c r="DL123" s="452"/>
      <c r="DM123" s="452"/>
      <c r="DN123" s="452"/>
      <c r="DO123" s="452"/>
      <c r="DP123" s="452"/>
      <c r="DQ123" s="452"/>
      <c r="DR123" s="452"/>
      <c r="DS123" s="452"/>
      <c r="DT123" s="452"/>
      <c r="DU123" s="452"/>
      <c r="DV123" s="452"/>
      <c r="DW123" s="452"/>
      <c r="DX123" s="452"/>
      <c r="DY123" s="452"/>
      <c r="DZ123" s="452"/>
      <c r="EA123" s="452"/>
      <c r="EB123" s="452"/>
      <c r="EC123" s="452"/>
      <c r="ED123" s="452"/>
      <c r="EE123" s="452"/>
      <c r="EF123" s="452"/>
      <c r="EG123" s="452"/>
      <c r="EH123" s="452"/>
      <c r="EI123" s="452"/>
      <c r="EJ123" s="452"/>
      <c r="EK123" s="452"/>
      <c r="EL123" s="452"/>
      <c r="EM123" s="452"/>
      <c r="EN123" s="452"/>
      <c r="EO123" s="452"/>
      <c r="EP123" s="452"/>
      <c r="EQ123" s="452"/>
      <c r="ER123" s="452"/>
      <c r="ES123" s="452"/>
      <c r="ET123" s="452"/>
      <c r="EU123" s="452"/>
      <c r="EV123" s="452"/>
      <c r="EW123" s="452"/>
      <c r="EX123" s="452"/>
    </row>
    <row r="124" spans="3:154" x14ac:dyDescent="0.2">
      <c r="E124" s="452"/>
      <c r="F124" s="452"/>
      <c r="G124" s="452"/>
      <c r="H124" s="452"/>
      <c r="I124" s="452"/>
      <c r="J124" s="452"/>
      <c r="K124" s="452"/>
      <c r="L124" s="452"/>
      <c r="M124" s="452"/>
      <c r="N124" s="452"/>
      <c r="O124" s="452"/>
      <c r="P124" s="452"/>
      <c r="Q124" s="452"/>
      <c r="R124" s="452"/>
      <c r="S124" s="452"/>
      <c r="T124" s="452"/>
      <c r="U124" s="452"/>
      <c r="V124" s="452"/>
      <c r="W124" s="452"/>
      <c r="X124" s="452"/>
      <c r="Y124" s="452"/>
      <c r="Z124" s="452"/>
      <c r="AA124" s="452"/>
      <c r="AB124" s="452"/>
      <c r="AC124" s="452"/>
      <c r="AD124" s="452"/>
      <c r="AE124" s="452"/>
      <c r="AF124" s="452"/>
      <c r="AG124" s="452"/>
      <c r="AH124" s="452"/>
      <c r="AI124" s="452"/>
      <c r="AJ124" s="452"/>
      <c r="AK124" s="452"/>
      <c r="AL124" s="452"/>
      <c r="AM124" s="452"/>
      <c r="AN124" s="452"/>
      <c r="AO124" s="452"/>
      <c r="AP124" s="452"/>
      <c r="AQ124" s="452"/>
      <c r="AR124" s="452"/>
      <c r="AS124" s="452"/>
      <c r="AT124" s="452"/>
      <c r="AU124" s="452"/>
      <c r="AV124" s="452"/>
      <c r="AW124" s="452"/>
      <c r="AX124" s="452"/>
      <c r="AY124" s="452"/>
      <c r="AZ124" s="452"/>
      <c r="BA124" s="452"/>
      <c r="BB124" s="452"/>
      <c r="BC124" s="452"/>
      <c r="BD124" s="452"/>
      <c r="BE124" s="452"/>
      <c r="BF124" s="452"/>
      <c r="BG124" s="452"/>
      <c r="BH124" s="452"/>
      <c r="BI124" s="452"/>
      <c r="BJ124" s="452"/>
      <c r="BK124" s="452"/>
      <c r="BL124" s="452"/>
      <c r="BM124" s="452"/>
      <c r="BN124" s="452"/>
      <c r="BO124" s="452"/>
      <c r="BP124" s="452"/>
      <c r="BQ124" s="452"/>
      <c r="BR124" s="452"/>
      <c r="BS124" s="452"/>
      <c r="BT124" s="452"/>
      <c r="BU124" s="452"/>
      <c r="BV124" s="452"/>
      <c r="BW124" s="452"/>
      <c r="BX124" s="452"/>
      <c r="BY124" s="452"/>
      <c r="BZ124" s="452"/>
      <c r="CA124" s="452"/>
      <c r="CB124" s="452"/>
      <c r="CC124" s="452"/>
      <c r="CD124" s="452"/>
      <c r="CE124" s="452"/>
      <c r="CF124" s="452"/>
      <c r="CG124" s="452"/>
      <c r="CH124" s="452"/>
      <c r="CI124" s="452"/>
      <c r="CJ124" s="452"/>
      <c r="CK124" s="452"/>
      <c r="CL124" s="452"/>
      <c r="CM124" s="452"/>
      <c r="CN124" s="452"/>
      <c r="CO124" s="452"/>
      <c r="CP124" s="452"/>
      <c r="CQ124" s="452"/>
      <c r="CR124" s="452"/>
      <c r="CS124" s="452"/>
      <c r="CT124" s="452"/>
      <c r="CU124" s="452"/>
      <c r="CV124" s="452"/>
      <c r="CW124" s="452"/>
      <c r="CX124" s="452"/>
      <c r="CY124" s="452"/>
      <c r="CZ124" s="452"/>
      <c r="DA124" s="452"/>
      <c r="DB124" s="452"/>
      <c r="DC124" s="452"/>
      <c r="DD124" s="452"/>
      <c r="DE124" s="452"/>
      <c r="DF124" s="452"/>
      <c r="DG124" s="452"/>
      <c r="DH124" s="452"/>
      <c r="DI124" s="452"/>
      <c r="DJ124" s="452"/>
      <c r="DK124" s="452"/>
      <c r="DL124" s="452"/>
      <c r="DM124" s="452"/>
      <c r="DN124" s="452"/>
      <c r="DO124" s="452"/>
      <c r="DP124" s="452"/>
      <c r="DQ124" s="452"/>
      <c r="DR124" s="452"/>
      <c r="DS124" s="452"/>
      <c r="DT124" s="452"/>
      <c r="DU124" s="452"/>
      <c r="DV124" s="452"/>
      <c r="DW124" s="452"/>
      <c r="DX124" s="452"/>
      <c r="DY124" s="452"/>
      <c r="DZ124" s="452"/>
      <c r="EA124" s="452"/>
      <c r="EB124" s="452"/>
      <c r="EC124" s="452"/>
      <c r="ED124" s="452"/>
      <c r="EE124" s="452"/>
      <c r="EF124" s="452"/>
      <c r="EG124" s="452"/>
      <c r="EH124" s="452"/>
      <c r="EI124" s="452"/>
      <c r="EJ124" s="452"/>
      <c r="EK124" s="452"/>
      <c r="EL124" s="452"/>
      <c r="EM124" s="452"/>
      <c r="EN124" s="452"/>
      <c r="EO124" s="452"/>
      <c r="EP124" s="452"/>
      <c r="EQ124" s="452"/>
      <c r="ER124" s="452"/>
      <c r="ES124" s="452"/>
      <c r="ET124" s="452"/>
      <c r="EU124" s="452"/>
      <c r="EV124" s="452"/>
      <c r="EW124" s="452"/>
      <c r="EX124" s="452"/>
    </row>
    <row r="125" spans="3:154" x14ac:dyDescent="0.2">
      <c r="E125" s="452"/>
      <c r="F125" s="452"/>
      <c r="G125" s="452"/>
      <c r="H125" s="452"/>
      <c r="I125" s="452"/>
      <c r="J125" s="452"/>
      <c r="K125" s="452"/>
      <c r="L125" s="452"/>
      <c r="M125" s="452"/>
      <c r="N125" s="452"/>
      <c r="O125" s="452"/>
      <c r="P125" s="452"/>
      <c r="Q125" s="452"/>
      <c r="R125" s="452"/>
      <c r="S125" s="452"/>
      <c r="T125" s="452"/>
      <c r="U125" s="452"/>
      <c r="V125" s="452"/>
      <c r="W125" s="452"/>
      <c r="X125" s="452"/>
      <c r="Y125" s="452"/>
      <c r="Z125" s="452"/>
      <c r="AA125" s="452"/>
      <c r="AB125" s="452"/>
      <c r="AC125" s="452"/>
      <c r="AD125" s="452"/>
      <c r="AE125" s="452"/>
      <c r="AF125" s="452"/>
      <c r="AG125" s="452"/>
      <c r="AH125" s="452"/>
      <c r="AI125" s="452"/>
      <c r="AJ125" s="452"/>
      <c r="AK125" s="452"/>
      <c r="AL125" s="452"/>
      <c r="AM125" s="452"/>
      <c r="AN125" s="452"/>
      <c r="AO125" s="452"/>
      <c r="AP125" s="452"/>
      <c r="AQ125" s="452"/>
      <c r="AR125" s="452"/>
      <c r="AS125" s="452"/>
      <c r="AT125" s="452"/>
      <c r="AU125" s="452"/>
      <c r="AV125" s="452"/>
      <c r="AW125" s="452"/>
      <c r="AX125" s="452"/>
      <c r="AY125" s="452"/>
      <c r="AZ125" s="452"/>
      <c r="BA125" s="452"/>
      <c r="BB125" s="452"/>
      <c r="BC125" s="452"/>
      <c r="BD125" s="452"/>
      <c r="BE125" s="452"/>
      <c r="BF125" s="452"/>
      <c r="BG125" s="452"/>
      <c r="BH125" s="452"/>
      <c r="BI125" s="452"/>
      <c r="BJ125" s="452"/>
      <c r="BK125" s="452"/>
      <c r="BL125" s="452"/>
      <c r="BM125" s="452"/>
      <c r="BN125" s="452"/>
      <c r="BO125" s="452"/>
      <c r="BP125" s="452"/>
      <c r="BQ125" s="452"/>
      <c r="BR125" s="452"/>
      <c r="BS125" s="452"/>
      <c r="BT125" s="452"/>
      <c r="BU125" s="452"/>
      <c r="BV125" s="452"/>
      <c r="BW125" s="452"/>
      <c r="BX125" s="452"/>
      <c r="BY125" s="452"/>
      <c r="BZ125" s="452"/>
      <c r="CA125" s="452"/>
      <c r="CB125" s="452"/>
      <c r="CC125" s="452"/>
      <c r="CD125" s="452"/>
      <c r="CE125" s="452"/>
      <c r="CF125" s="452"/>
      <c r="CG125" s="452"/>
      <c r="CH125" s="452"/>
      <c r="CI125" s="452"/>
      <c r="CJ125" s="452"/>
      <c r="CK125" s="452"/>
      <c r="CL125" s="452"/>
      <c r="CM125" s="452"/>
      <c r="CN125" s="452"/>
      <c r="CO125" s="452"/>
      <c r="CP125" s="452"/>
      <c r="CQ125" s="452"/>
      <c r="CR125" s="452"/>
      <c r="CS125" s="452"/>
      <c r="CT125" s="452"/>
      <c r="CU125" s="452"/>
      <c r="CV125" s="452"/>
      <c r="CW125" s="452"/>
      <c r="CX125" s="452"/>
      <c r="CY125" s="452"/>
      <c r="CZ125" s="452"/>
      <c r="DA125" s="452"/>
      <c r="DB125" s="452"/>
      <c r="DC125" s="452"/>
      <c r="DD125" s="452"/>
      <c r="DE125" s="452"/>
      <c r="DF125" s="452"/>
      <c r="DG125" s="452"/>
      <c r="DH125" s="452"/>
      <c r="DI125" s="452"/>
      <c r="DJ125" s="452"/>
      <c r="DK125" s="452"/>
      <c r="DL125" s="452"/>
      <c r="DM125" s="452"/>
      <c r="DN125" s="452"/>
      <c r="DO125" s="452"/>
      <c r="DP125" s="452"/>
      <c r="DQ125" s="452"/>
      <c r="DR125" s="452"/>
      <c r="DS125" s="452"/>
      <c r="DT125" s="452"/>
      <c r="DU125" s="452"/>
      <c r="DV125" s="452"/>
      <c r="DW125" s="452"/>
      <c r="DX125" s="452"/>
      <c r="DY125" s="452"/>
      <c r="DZ125" s="452"/>
      <c r="EA125" s="452"/>
      <c r="EB125" s="452"/>
      <c r="EC125" s="452"/>
      <c r="ED125" s="452"/>
      <c r="EE125" s="452"/>
      <c r="EF125" s="452"/>
      <c r="EG125" s="452"/>
      <c r="EH125" s="452"/>
      <c r="EI125" s="452"/>
      <c r="EJ125" s="452"/>
      <c r="EK125" s="452"/>
      <c r="EL125" s="452"/>
      <c r="EM125" s="452"/>
      <c r="EN125" s="452"/>
      <c r="EO125" s="452"/>
      <c r="EP125" s="452"/>
      <c r="EQ125" s="452"/>
      <c r="ER125" s="452"/>
      <c r="ES125" s="452"/>
      <c r="ET125" s="452"/>
      <c r="EU125" s="452"/>
      <c r="EV125" s="452"/>
      <c r="EW125" s="452"/>
      <c r="EX125" s="452"/>
    </row>
    <row r="126" spans="3:154" x14ac:dyDescent="0.2">
      <c r="E126" s="452"/>
      <c r="F126" s="452"/>
      <c r="G126" s="452"/>
      <c r="H126" s="452"/>
      <c r="I126" s="452"/>
      <c r="J126" s="452"/>
      <c r="K126" s="452"/>
      <c r="L126" s="452"/>
      <c r="M126" s="452"/>
      <c r="N126" s="452"/>
      <c r="O126" s="452"/>
      <c r="P126" s="452"/>
      <c r="Q126" s="452"/>
      <c r="R126" s="452"/>
      <c r="S126" s="452"/>
      <c r="T126" s="452"/>
      <c r="U126" s="452"/>
      <c r="V126" s="452"/>
      <c r="W126" s="452"/>
      <c r="X126" s="452"/>
      <c r="Y126" s="452"/>
      <c r="Z126" s="452"/>
      <c r="AA126" s="452"/>
      <c r="AB126" s="452"/>
      <c r="AC126" s="452"/>
      <c r="AD126" s="452"/>
      <c r="AE126" s="452"/>
      <c r="AF126" s="452"/>
      <c r="AG126" s="452"/>
      <c r="AH126" s="452"/>
      <c r="AI126" s="452"/>
      <c r="AJ126" s="452"/>
      <c r="AK126" s="452"/>
      <c r="AL126" s="452"/>
      <c r="AM126" s="452"/>
      <c r="AN126" s="452"/>
      <c r="AO126" s="452"/>
      <c r="AP126" s="452"/>
      <c r="AQ126" s="452"/>
      <c r="AR126" s="452"/>
      <c r="AS126" s="452"/>
      <c r="AT126" s="452"/>
      <c r="AU126" s="452"/>
      <c r="AV126" s="452"/>
      <c r="AW126" s="452"/>
      <c r="AX126" s="452"/>
      <c r="AY126" s="452"/>
      <c r="AZ126" s="452"/>
      <c r="BA126" s="452"/>
      <c r="BB126" s="452"/>
      <c r="BC126" s="452"/>
      <c r="BD126" s="452"/>
      <c r="BE126" s="452"/>
      <c r="BF126" s="452"/>
      <c r="BG126" s="452"/>
      <c r="BH126" s="452"/>
      <c r="BI126" s="452"/>
      <c r="BJ126" s="452"/>
      <c r="BK126" s="452"/>
      <c r="BL126" s="452"/>
      <c r="BM126" s="452"/>
      <c r="BN126" s="452"/>
      <c r="BO126" s="452"/>
      <c r="BP126" s="452"/>
      <c r="BQ126" s="452"/>
      <c r="BR126" s="452"/>
      <c r="BS126" s="452"/>
      <c r="BT126" s="452"/>
      <c r="BU126" s="452"/>
      <c r="BV126" s="452"/>
      <c r="BW126" s="452"/>
      <c r="BX126" s="452"/>
      <c r="BY126" s="452"/>
      <c r="BZ126" s="452"/>
      <c r="CA126" s="452"/>
      <c r="CB126" s="452"/>
      <c r="CC126" s="452"/>
      <c r="CD126" s="452"/>
      <c r="CE126" s="452"/>
      <c r="CF126" s="452"/>
      <c r="CG126" s="452"/>
      <c r="CH126" s="452"/>
      <c r="CI126" s="452"/>
      <c r="CJ126" s="452"/>
      <c r="CK126" s="452"/>
      <c r="CL126" s="452"/>
      <c r="CM126" s="452"/>
      <c r="CN126" s="452"/>
      <c r="CO126" s="452"/>
      <c r="CP126" s="452"/>
      <c r="CQ126" s="452"/>
      <c r="CR126" s="452"/>
      <c r="CS126" s="452"/>
      <c r="CT126" s="452"/>
      <c r="CU126" s="452"/>
      <c r="CV126" s="452"/>
      <c r="CW126" s="452"/>
      <c r="CX126" s="452"/>
      <c r="CY126" s="452"/>
      <c r="CZ126" s="452"/>
      <c r="DA126" s="452"/>
      <c r="DB126" s="452"/>
      <c r="DC126" s="452"/>
      <c r="DD126" s="452"/>
      <c r="DE126" s="452"/>
      <c r="DF126" s="452"/>
      <c r="DG126" s="452"/>
      <c r="DH126" s="452"/>
      <c r="DI126" s="452"/>
      <c r="DJ126" s="452"/>
      <c r="DK126" s="452"/>
      <c r="DL126" s="452"/>
      <c r="DM126" s="452"/>
      <c r="DN126" s="452"/>
      <c r="DO126" s="452"/>
      <c r="DP126" s="452"/>
      <c r="DQ126" s="452"/>
      <c r="DR126" s="452"/>
      <c r="DS126" s="452"/>
      <c r="DT126" s="452"/>
      <c r="DU126" s="452"/>
      <c r="DV126" s="452"/>
      <c r="DW126" s="452"/>
      <c r="DX126" s="452"/>
      <c r="DY126" s="452"/>
      <c r="DZ126" s="452"/>
      <c r="EA126" s="452"/>
      <c r="EB126" s="452"/>
      <c r="EC126" s="452"/>
      <c r="ED126" s="452"/>
      <c r="EE126" s="452"/>
      <c r="EF126" s="452"/>
      <c r="EG126" s="452"/>
      <c r="EH126" s="452"/>
      <c r="EI126" s="452"/>
      <c r="EJ126" s="452"/>
      <c r="EK126" s="452"/>
      <c r="EL126" s="452"/>
      <c r="EM126" s="452"/>
      <c r="EN126" s="452"/>
      <c r="EO126" s="452"/>
      <c r="EP126" s="452"/>
      <c r="EQ126" s="452"/>
      <c r="ER126" s="452"/>
      <c r="ES126" s="452"/>
      <c r="ET126" s="452"/>
      <c r="EU126" s="452"/>
      <c r="EV126" s="452"/>
      <c r="EW126" s="452"/>
      <c r="EX126" s="452"/>
    </row>
    <row r="127" spans="3:154" x14ac:dyDescent="0.2">
      <c r="E127" s="452"/>
      <c r="F127" s="452"/>
      <c r="G127" s="452"/>
      <c r="H127" s="452"/>
      <c r="I127" s="452"/>
      <c r="J127" s="452"/>
      <c r="K127" s="452"/>
      <c r="L127" s="452"/>
      <c r="M127" s="452"/>
      <c r="N127" s="452"/>
      <c r="O127" s="452"/>
      <c r="P127" s="452"/>
      <c r="Q127" s="452"/>
      <c r="R127" s="452"/>
      <c r="S127" s="452"/>
      <c r="T127" s="452"/>
      <c r="U127" s="452"/>
      <c r="V127" s="452"/>
      <c r="W127" s="452"/>
      <c r="X127" s="452"/>
      <c r="Y127" s="452"/>
      <c r="Z127" s="452"/>
      <c r="AA127" s="452"/>
      <c r="AB127" s="452"/>
      <c r="AC127" s="452"/>
      <c r="AD127" s="452"/>
      <c r="AE127" s="452"/>
      <c r="AF127" s="452"/>
      <c r="AG127" s="452"/>
      <c r="AH127" s="452"/>
      <c r="AI127" s="452"/>
      <c r="AJ127" s="452"/>
      <c r="AK127" s="452"/>
      <c r="AL127" s="452"/>
      <c r="AM127" s="452"/>
      <c r="AN127" s="452"/>
      <c r="AO127" s="452"/>
      <c r="AP127" s="452"/>
      <c r="AQ127" s="452"/>
      <c r="AR127" s="452"/>
      <c r="AS127" s="452"/>
      <c r="AT127" s="452"/>
      <c r="AU127" s="452"/>
      <c r="AV127" s="452"/>
      <c r="AW127" s="452"/>
      <c r="AX127" s="452"/>
      <c r="AY127" s="452"/>
      <c r="AZ127" s="452"/>
      <c r="BA127" s="452"/>
      <c r="BB127" s="452"/>
      <c r="BC127" s="452"/>
      <c r="BD127" s="452"/>
      <c r="BE127" s="452"/>
      <c r="BF127" s="452"/>
      <c r="BG127" s="452"/>
      <c r="BH127" s="452"/>
      <c r="BI127" s="452"/>
      <c r="BJ127" s="452"/>
      <c r="BK127" s="452"/>
      <c r="BL127" s="452"/>
      <c r="BM127" s="452"/>
      <c r="BN127" s="452"/>
      <c r="BO127" s="452"/>
      <c r="BP127" s="452"/>
      <c r="BQ127" s="452"/>
      <c r="BR127" s="452"/>
      <c r="BS127" s="452"/>
      <c r="BT127" s="452"/>
      <c r="BU127" s="452"/>
      <c r="BV127" s="452"/>
      <c r="BW127" s="452"/>
      <c r="BX127" s="452"/>
      <c r="BY127" s="452"/>
      <c r="BZ127" s="452"/>
      <c r="CA127" s="452"/>
      <c r="CB127" s="452"/>
      <c r="CC127" s="452"/>
      <c r="CD127" s="452"/>
      <c r="CE127" s="452"/>
      <c r="CF127" s="452"/>
      <c r="CG127" s="452"/>
      <c r="CH127" s="452"/>
      <c r="CI127" s="452"/>
      <c r="CJ127" s="452"/>
      <c r="CK127" s="452"/>
      <c r="CL127" s="452"/>
      <c r="CM127" s="452"/>
      <c r="CN127" s="452"/>
      <c r="CO127" s="452"/>
      <c r="CP127" s="452"/>
      <c r="CQ127" s="452"/>
      <c r="CR127" s="452"/>
      <c r="CS127" s="452"/>
      <c r="CT127" s="452"/>
      <c r="CU127" s="452"/>
      <c r="CV127" s="452"/>
      <c r="CW127" s="452"/>
      <c r="CX127" s="452"/>
      <c r="CY127" s="452"/>
      <c r="CZ127" s="452"/>
      <c r="DA127" s="452"/>
      <c r="DB127" s="452"/>
      <c r="DC127" s="452"/>
      <c r="DD127" s="452"/>
      <c r="DE127" s="452"/>
      <c r="DF127" s="452"/>
      <c r="DG127" s="452"/>
      <c r="DH127" s="452"/>
      <c r="DI127" s="452"/>
      <c r="DJ127" s="452"/>
      <c r="DK127" s="452"/>
      <c r="DL127" s="452"/>
      <c r="DM127" s="452"/>
      <c r="DN127" s="452"/>
      <c r="DO127" s="452"/>
      <c r="DP127" s="452"/>
      <c r="DQ127" s="452"/>
      <c r="DR127" s="452"/>
      <c r="DS127" s="452"/>
      <c r="DT127" s="452"/>
      <c r="DU127" s="452"/>
      <c r="DV127" s="452"/>
      <c r="DW127" s="452"/>
      <c r="DX127" s="452"/>
      <c r="DY127" s="452"/>
      <c r="DZ127" s="452"/>
      <c r="EA127" s="452"/>
      <c r="EB127" s="452"/>
      <c r="EC127" s="452"/>
      <c r="ED127" s="452"/>
      <c r="EE127" s="452"/>
      <c r="EF127" s="452"/>
      <c r="EG127" s="452"/>
      <c r="EH127" s="452"/>
      <c r="EI127" s="452"/>
      <c r="EJ127" s="452"/>
      <c r="EK127" s="452"/>
      <c r="EL127" s="452"/>
      <c r="EM127" s="452"/>
      <c r="EN127" s="452"/>
      <c r="EO127" s="452"/>
      <c r="EP127" s="452"/>
      <c r="EQ127" s="452"/>
      <c r="ER127" s="452"/>
      <c r="ES127" s="452"/>
      <c r="ET127" s="452"/>
      <c r="EU127" s="452"/>
      <c r="EV127" s="452"/>
      <c r="EW127" s="452"/>
      <c r="EX127" s="452"/>
    </row>
    <row r="128" spans="3:154" x14ac:dyDescent="0.2">
      <c r="E128" s="452"/>
      <c r="F128" s="452"/>
      <c r="G128" s="452"/>
      <c r="H128" s="452"/>
      <c r="I128" s="452"/>
      <c r="J128" s="452"/>
      <c r="K128" s="452"/>
      <c r="L128" s="452"/>
      <c r="M128" s="452"/>
      <c r="N128" s="452"/>
      <c r="O128" s="452"/>
      <c r="P128" s="452"/>
      <c r="Q128" s="452"/>
      <c r="R128" s="452"/>
      <c r="S128" s="452"/>
      <c r="T128" s="452"/>
      <c r="U128" s="452"/>
      <c r="V128" s="452"/>
      <c r="W128" s="452"/>
      <c r="X128" s="452"/>
      <c r="Y128" s="452"/>
      <c r="Z128" s="452"/>
      <c r="AA128" s="452"/>
      <c r="AB128" s="452"/>
      <c r="AC128" s="452"/>
      <c r="AD128" s="452"/>
      <c r="AE128" s="452"/>
      <c r="AF128" s="452"/>
      <c r="AG128" s="452"/>
      <c r="AH128" s="452"/>
      <c r="AI128" s="452"/>
      <c r="AJ128" s="452"/>
      <c r="AK128" s="452"/>
      <c r="AL128" s="452"/>
      <c r="AM128" s="452"/>
      <c r="AN128" s="452"/>
      <c r="AO128" s="452"/>
      <c r="AP128" s="452"/>
      <c r="AQ128" s="452"/>
      <c r="AR128" s="452"/>
      <c r="AS128" s="452"/>
      <c r="AT128" s="452"/>
      <c r="AU128" s="452"/>
      <c r="AV128" s="452"/>
      <c r="AW128" s="452"/>
      <c r="AX128" s="452"/>
      <c r="AY128" s="452"/>
      <c r="AZ128" s="452"/>
      <c r="BA128" s="452"/>
      <c r="BB128" s="452"/>
      <c r="BC128" s="452"/>
      <c r="BD128" s="452"/>
      <c r="BE128" s="452"/>
      <c r="BF128" s="452"/>
      <c r="BG128" s="452"/>
      <c r="BH128" s="452"/>
      <c r="BI128" s="452"/>
      <c r="BJ128" s="452"/>
      <c r="BK128" s="452"/>
      <c r="BL128" s="452"/>
      <c r="BM128" s="452"/>
      <c r="BN128" s="452"/>
      <c r="BO128" s="452"/>
      <c r="BP128" s="452"/>
      <c r="BQ128" s="452"/>
      <c r="BR128" s="452"/>
      <c r="BS128" s="452"/>
      <c r="BT128" s="452"/>
      <c r="BU128" s="452"/>
      <c r="BV128" s="452"/>
      <c r="BW128" s="452"/>
      <c r="BX128" s="452"/>
      <c r="BY128" s="452"/>
      <c r="BZ128" s="452"/>
      <c r="CA128" s="452"/>
      <c r="CB128" s="452"/>
      <c r="CC128" s="452"/>
      <c r="CD128" s="452"/>
      <c r="CE128" s="452"/>
      <c r="CF128" s="452"/>
      <c r="CG128" s="452"/>
      <c r="CH128" s="452"/>
      <c r="CI128" s="452"/>
      <c r="CJ128" s="452"/>
      <c r="CK128" s="452"/>
      <c r="CL128" s="452"/>
      <c r="CM128" s="452"/>
      <c r="CN128" s="452"/>
      <c r="CO128" s="452"/>
      <c r="CP128" s="452"/>
      <c r="CQ128" s="452"/>
      <c r="CR128" s="452"/>
      <c r="CS128" s="452"/>
      <c r="CT128" s="452"/>
      <c r="CU128" s="452"/>
      <c r="CV128" s="452"/>
      <c r="CW128" s="452"/>
      <c r="CX128" s="452"/>
      <c r="CY128" s="452"/>
      <c r="CZ128" s="452"/>
      <c r="DA128" s="452"/>
      <c r="DB128" s="452"/>
      <c r="DC128" s="452"/>
      <c r="DD128" s="452"/>
      <c r="DE128" s="452"/>
      <c r="DF128" s="452"/>
      <c r="DG128" s="452"/>
      <c r="DH128" s="452"/>
      <c r="DI128" s="452"/>
      <c r="DJ128" s="452"/>
      <c r="DK128" s="452"/>
      <c r="DL128" s="452"/>
      <c r="DM128" s="452"/>
      <c r="DN128" s="452"/>
      <c r="DO128" s="452"/>
      <c r="DP128" s="452"/>
      <c r="DQ128" s="452"/>
      <c r="DR128" s="452"/>
      <c r="DS128" s="452"/>
      <c r="DT128" s="452"/>
      <c r="DU128" s="452"/>
      <c r="DV128" s="452"/>
      <c r="DW128" s="452"/>
      <c r="DX128" s="452"/>
      <c r="DY128" s="452"/>
      <c r="DZ128" s="452"/>
      <c r="EA128" s="452"/>
      <c r="EB128" s="452"/>
      <c r="EC128" s="452"/>
      <c r="ED128" s="452"/>
      <c r="EE128" s="452"/>
      <c r="EF128" s="452"/>
      <c r="EG128" s="452"/>
      <c r="EH128" s="452"/>
      <c r="EI128" s="452"/>
      <c r="EJ128" s="452"/>
      <c r="EK128" s="452"/>
      <c r="EL128" s="452"/>
      <c r="EM128" s="452"/>
      <c r="EN128" s="452"/>
      <c r="EO128" s="452"/>
      <c r="EP128" s="452"/>
      <c r="EQ128" s="452"/>
      <c r="ER128" s="452"/>
      <c r="ES128" s="452"/>
      <c r="ET128" s="452"/>
      <c r="EU128" s="452"/>
      <c r="EV128" s="452"/>
      <c r="EW128" s="452"/>
      <c r="EX128" s="452"/>
    </row>
  </sheetData>
  <sortState xmlns:xlrd2="http://schemas.microsoft.com/office/spreadsheetml/2017/richdata2" ref="A20:B79">
    <sortCondition descending="1" ref="B20"/>
  </sortState>
  <mergeCells count="75">
    <mergeCell ref="AM16:AN16"/>
    <mergeCell ref="AW16:AX16"/>
    <mergeCell ref="BK16:BL16"/>
    <mergeCell ref="BV16:BW16"/>
    <mergeCell ref="AY16:AZ16"/>
    <mergeCell ref="AQ16:AR16"/>
    <mergeCell ref="AS16:AT16"/>
    <mergeCell ref="AU16:AV16"/>
    <mergeCell ref="AO16:AP16"/>
    <mergeCell ref="BB16:BC16"/>
    <mergeCell ref="BH16:BI16"/>
    <mergeCell ref="BF16:BG16"/>
    <mergeCell ref="C16:D16"/>
    <mergeCell ref="E16:F16"/>
    <mergeCell ref="G16:H16"/>
    <mergeCell ref="M16:N16"/>
    <mergeCell ref="AH16:AI16"/>
    <mergeCell ref="V16:W16"/>
    <mergeCell ref="X16:Y16"/>
    <mergeCell ref="I16:J16"/>
    <mergeCell ref="K16:L16"/>
    <mergeCell ref="O16:P16"/>
    <mergeCell ref="Q16:R16"/>
    <mergeCell ref="T16:U16"/>
    <mergeCell ref="CK16:CL16"/>
    <mergeCell ref="BO16:BP16"/>
    <mergeCell ref="DL16:DM16"/>
    <mergeCell ref="DQ16:DR16"/>
    <mergeCell ref="DS16:DT16"/>
    <mergeCell ref="CF16:CG16"/>
    <mergeCell ref="CH16:CI16"/>
    <mergeCell ref="DO16:DP16"/>
    <mergeCell ref="BQ16:BR16"/>
    <mergeCell ref="BS16:BT16"/>
    <mergeCell ref="CD16:CE16"/>
    <mergeCell ref="CQ16:CR16"/>
    <mergeCell ref="CN16:CO16"/>
    <mergeCell ref="DU16:DV16"/>
    <mergeCell ref="DZ16:EA16"/>
    <mergeCell ref="ER16:ES16"/>
    <mergeCell ref="CS16:CT16"/>
    <mergeCell ref="CU16:CV16"/>
    <mergeCell ref="DA16:DB16"/>
    <mergeCell ref="DX16:DY16"/>
    <mergeCell ref="DD16:DE16"/>
    <mergeCell ref="DF16:DG16"/>
    <mergeCell ref="EN16:EO16"/>
    <mergeCell ref="EP16:EQ16"/>
    <mergeCell ref="EK16:EL16"/>
    <mergeCell ref="EG16:EH16"/>
    <mergeCell ref="EB16:EC16"/>
    <mergeCell ref="CW16:CX16"/>
    <mergeCell ref="DJ16:DK16"/>
    <mergeCell ref="CZ13:EX13"/>
    <mergeCell ref="EW16:EX16"/>
    <mergeCell ref="AB16:AC16"/>
    <mergeCell ref="Z16:AA16"/>
    <mergeCell ref="AD16:AE16"/>
    <mergeCell ref="AF16:AG16"/>
    <mergeCell ref="AJ16:AK16"/>
    <mergeCell ref="BD16:BE16"/>
    <mergeCell ref="BX16:BY16"/>
    <mergeCell ref="CB16:CC16"/>
    <mergeCell ref="BZ16:CA16"/>
    <mergeCell ref="EI16:EJ16"/>
    <mergeCell ref="ED16:EE16"/>
    <mergeCell ref="ET16:EU16"/>
    <mergeCell ref="DH16:DI16"/>
    <mergeCell ref="BM16:BN16"/>
    <mergeCell ref="C13:CX13"/>
    <mergeCell ref="A7:B7"/>
    <mergeCell ref="A9:B9"/>
    <mergeCell ref="A10:B10"/>
    <mergeCell ref="A11:B11"/>
    <mergeCell ref="A8:B8"/>
  </mergeCells>
  <hyperlinks>
    <hyperlink ref="A7" location="Inhaltsverzeichnis!A1" display="Inhaltsverzeichnis!A1" xr:uid="{00000000-0004-0000-0400-000000000000}"/>
    <hyperlink ref="A9" location="FG_Preise_Detailhandel" display="Preise im Detailhandel" xr:uid="{00000000-0004-0000-0400-000001000000}"/>
    <hyperlink ref="A11" location="GemüseUebersicht" display="GemüseUebersicht" xr:uid="{00000000-0004-0000-0400-000002000000}"/>
    <hyperlink ref="A10" location="FrüchteAbsatzmengenDetailhandel" display="FrüchteAbsatzmengenDetailhandel" xr:uid="{00000000-0004-0000-0400-000003000000}"/>
    <hyperlink ref="A10:B10" location="GemüseAbsatzmengenDetailhandel" display="GemüseAbsatzmengenDetailhandel" xr:uid="{00000000-0004-0000-0400-000004000000}"/>
  </hyperlinks>
  <pageMargins left="0.7" right="0.7" top="0.78740157499999996" bottom="0.78740157499999996" header="0.3" footer="0.3"/>
  <pageSetup paperSize="9" orientation="landscape" r:id="rId1"/>
  <ignoredErrors>
    <ignoredError sqref="DB17 BE24:BE74 CY19:CY21 CU17:CW17 BW17:CH17 AJ17:AX17 N17:AH17 C17:M17 BJ17:BN17 BO17:BU17 CR17:CT17 BC17:BE17 AY17:BB17 BF17:BH17 EJ17 EH17 EA17 DE17:DZ17 EB17:EG17 EI17 EK17:EX1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6865" r:id="rId4" name="Drop Down 1">
              <controlPr defaultSize="0" autoLine="0" autoPict="0">
                <anchor moveWithCells="1">
                  <from>
                    <xdr:col>0</xdr:col>
                    <xdr:colOff>57150</xdr:colOff>
                    <xdr:row>4</xdr:row>
                    <xdr:rowOff>0</xdr:rowOff>
                  </from>
                  <to>
                    <xdr:col>1</xdr:col>
                    <xdr:colOff>695325</xdr:colOff>
                    <xdr:row>5</xdr:row>
                    <xdr:rowOff>104775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theme="9" tint="0.79998168889431442"/>
  </sheetPr>
  <dimension ref="A1:AZ39"/>
  <sheetViews>
    <sheetView workbookViewId="0">
      <selection activeCell="K2" sqref="K2"/>
    </sheetView>
  </sheetViews>
  <sheetFormatPr baseColWidth="10" defaultColWidth="11" defaultRowHeight="12.75" x14ac:dyDescent="0.2"/>
  <cols>
    <col min="1" max="1" width="10.625" style="222" customWidth="1"/>
    <col min="2" max="2" width="6.125" style="222" customWidth="1"/>
    <col min="3" max="4" width="2.375" style="222" customWidth="1"/>
    <col min="5" max="5" width="6.125" style="222" customWidth="1"/>
    <col min="6" max="6" width="3.625" style="222" customWidth="1"/>
    <col min="7" max="7" width="6.125" style="222" customWidth="1"/>
    <col min="8" max="9" width="2.375" style="222" customWidth="1"/>
    <col min="10" max="10" width="6.125" style="222" customWidth="1"/>
    <col min="11" max="11" width="3.625" style="222" customWidth="1"/>
    <col min="12" max="12" width="6.125" style="222" customWidth="1"/>
    <col min="13" max="14" width="2.375" style="222" customWidth="1"/>
    <col min="15" max="15" width="6.125" style="222" customWidth="1"/>
    <col min="16" max="16" width="3.625" style="222" customWidth="1"/>
    <col min="17" max="17" width="6.125" style="460" customWidth="1"/>
    <col min="18" max="19" width="2.375" style="222" customWidth="1"/>
    <col min="20" max="20" width="6.125" style="222" customWidth="1"/>
    <col min="21" max="21" width="3.625" style="222" customWidth="1"/>
    <col min="22" max="22" width="6.125" style="222" customWidth="1"/>
    <col min="23" max="24" width="2.375" style="222" customWidth="1"/>
    <col min="25" max="25" width="6.125" style="222" customWidth="1"/>
    <col min="26" max="27" width="10.625" style="222" customWidth="1"/>
    <col min="28" max="28" width="6.125" style="222" customWidth="1"/>
    <col min="29" max="30" width="2.375" style="222" customWidth="1"/>
    <col min="31" max="31" width="6.125" style="222" customWidth="1"/>
    <col min="32" max="32" width="3.625" style="222" customWidth="1"/>
    <col min="33" max="33" width="6.125" style="222" customWidth="1"/>
    <col min="34" max="35" width="2.375" style="222" customWidth="1"/>
    <col min="36" max="36" width="6.125" style="222" customWidth="1"/>
    <col min="37" max="37" width="3.625" style="222" customWidth="1"/>
    <col min="38" max="38" width="6.125" style="222" customWidth="1"/>
    <col min="39" max="40" width="2.375" style="222" customWidth="1"/>
    <col min="41" max="41" width="6.125" style="222" customWidth="1"/>
    <col min="42" max="42" width="3.625" style="222" customWidth="1"/>
    <col min="43" max="43" width="6.125" style="222" customWidth="1"/>
    <col min="44" max="45" width="2.375" style="222" customWidth="1"/>
    <col min="46" max="46" width="6.125" style="222" customWidth="1"/>
    <col min="47" max="47" width="3.625" style="222" customWidth="1"/>
    <col min="48" max="48" width="6.125" style="222" customWidth="1"/>
    <col min="49" max="50" width="2.375" style="222" customWidth="1"/>
    <col min="51" max="51" width="6.125" style="222" customWidth="1"/>
    <col min="52" max="52" width="10.625" style="222" customWidth="1"/>
    <col min="53" max="16384" width="11" style="222"/>
  </cols>
  <sheetData>
    <row r="1" spans="1:52" ht="9.9499999999999993" customHeight="1" x14ac:dyDescent="0.25">
      <c r="F1" s="265"/>
      <c r="G1" s="336" t="str">
        <f>Codierung!I152</f>
        <v>Eidgenössisches Departement für  Wirtschaft, Bildung und Forschung WBF</v>
      </c>
      <c r="H1" s="266"/>
      <c r="I1" s="264"/>
      <c r="J1" s="264"/>
      <c r="T1" s="161"/>
      <c r="U1" s="161"/>
      <c r="AF1" s="265"/>
      <c r="AG1" s="266" t="str">
        <f>Codierung!I152</f>
        <v>Eidgenössisches Departement für  Wirtschaft, Bildung und Forschung WBF</v>
      </c>
      <c r="AH1" s="266"/>
      <c r="AI1" s="264"/>
      <c r="AJ1" s="264"/>
    </row>
    <row r="2" spans="1:52" ht="9.9499999999999993" customHeight="1" x14ac:dyDescent="0.25">
      <c r="F2" s="267"/>
      <c r="G2" s="337" t="str">
        <f>Codierung!I153</f>
        <v>Bundesamt für Landwirtschaft BLW</v>
      </c>
      <c r="H2" s="269"/>
      <c r="I2" s="270"/>
      <c r="J2" s="270"/>
      <c r="K2" s="240"/>
      <c r="L2" s="240"/>
      <c r="T2" s="161"/>
      <c r="U2" s="161"/>
      <c r="AF2" s="267"/>
      <c r="AG2" s="269" t="str">
        <f>Codierung!I153</f>
        <v>Bundesamt für Landwirtschaft BLW</v>
      </c>
      <c r="AH2" s="269"/>
      <c r="AI2" s="270"/>
      <c r="AJ2" s="270"/>
      <c r="AK2" s="240"/>
      <c r="AL2" s="240"/>
    </row>
    <row r="3" spans="1:52" s="257" customFormat="1" ht="9.9499999999999993" customHeight="1" x14ac:dyDescent="0.2">
      <c r="A3" s="222"/>
      <c r="B3" s="222"/>
      <c r="C3" s="222"/>
      <c r="D3" s="222"/>
      <c r="E3" s="222"/>
      <c r="F3" s="265"/>
      <c r="G3" s="336" t="str">
        <f>Codierung!I154</f>
        <v>Fachbereich Marktanalysen</v>
      </c>
      <c r="H3" s="266"/>
      <c r="I3" s="264"/>
      <c r="J3" s="264"/>
      <c r="K3" s="222"/>
      <c r="L3" s="222"/>
      <c r="M3" s="222"/>
      <c r="N3" s="222"/>
      <c r="O3" s="222"/>
      <c r="P3" s="222"/>
      <c r="Q3" s="460"/>
      <c r="R3" s="222"/>
      <c r="S3" s="222"/>
      <c r="T3" s="222"/>
      <c r="U3" s="222"/>
      <c r="V3" s="222"/>
      <c r="W3" s="222"/>
      <c r="X3" s="222"/>
      <c r="Y3" s="222"/>
      <c r="Z3" s="222"/>
      <c r="AA3" s="222"/>
      <c r="AB3" s="222"/>
      <c r="AC3" s="222"/>
      <c r="AD3" s="222"/>
      <c r="AE3" s="222"/>
      <c r="AF3" s="265"/>
      <c r="AG3" s="266" t="str">
        <f>Codierung!I154</f>
        <v>Fachbereich Marktanalysen</v>
      </c>
      <c r="AH3" s="266"/>
      <c r="AI3" s="264"/>
      <c r="AJ3" s="264"/>
      <c r="AK3" s="222"/>
      <c r="AL3" s="222"/>
      <c r="AM3" s="222"/>
      <c r="AN3" s="222"/>
      <c r="AO3" s="222"/>
      <c r="AP3" s="222"/>
      <c r="AQ3" s="222"/>
      <c r="AR3" s="222"/>
      <c r="AS3" s="222"/>
      <c r="AT3" s="222"/>
      <c r="AU3" s="222"/>
      <c r="AV3" s="222"/>
      <c r="AW3" s="222"/>
      <c r="AX3" s="222"/>
      <c r="AY3" s="222"/>
      <c r="AZ3" s="222"/>
    </row>
    <row r="4" spans="1:52" s="257" customFormat="1" ht="9.9499999999999993" customHeight="1" x14ac:dyDescent="0.2">
      <c r="A4" s="222"/>
      <c r="B4" s="222"/>
      <c r="C4" s="222"/>
      <c r="D4" s="222"/>
      <c r="E4" s="222"/>
      <c r="F4" s="265"/>
      <c r="G4" s="266"/>
      <c r="H4" s="266"/>
      <c r="I4" s="264"/>
      <c r="J4" s="264"/>
      <c r="K4" s="222"/>
      <c r="L4" s="222"/>
      <c r="M4" s="222"/>
      <c r="N4" s="222"/>
      <c r="O4" s="222"/>
      <c r="P4" s="222"/>
      <c r="Q4" s="460"/>
      <c r="R4" s="222"/>
      <c r="S4" s="222"/>
      <c r="T4" s="222"/>
      <c r="U4" s="222"/>
      <c r="V4" s="222"/>
      <c r="W4" s="222"/>
      <c r="X4" s="222"/>
      <c r="Y4" s="222"/>
      <c r="Z4" s="222"/>
      <c r="AA4" s="222"/>
      <c r="AB4" s="222"/>
      <c r="AC4" s="222"/>
      <c r="AD4" s="222"/>
      <c r="AE4" s="222"/>
      <c r="AF4" s="265"/>
      <c r="AG4" s="268"/>
      <c r="AH4" s="266"/>
      <c r="AI4" s="264"/>
      <c r="AJ4" s="264"/>
      <c r="AK4" s="222"/>
      <c r="AL4" s="222"/>
      <c r="AM4" s="222"/>
      <c r="AN4" s="222"/>
      <c r="AO4" s="222"/>
      <c r="AP4" s="222"/>
      <c r="AQ4" s="222"/>
      <c r="AR4" s="222"/>
      <c r="AS4" s="222"/>
      <c r="AT4" s="222"/>
      <c r="AU4" s="222"/>
      <c r="AV4" s="222"/>
      <c r="AW4" s="222"/>
      <c r="AX4" s="222"/>
      <c r="AY4" s="222"/>
      <c r="AZ4" s="222"/>
    </row>
    <row r="5" spans="1:52" ht="8.25" customHeight="1" x14ac:dyDescent="0.2">
      <c r="F5" s="265"/>
      <c r="G5" s="268"/>
      <c r="H5" s="266"/>
      <c r="I5" s="264"/>
      <c r="J5" s="264"/>
      <c r="AF5" s="265"/>
      <c r="AG5" s="268"/>
      <c r="AH5" s="266"/>
      <c r="AI5" s="264"/>
      <c r="AJ5" s="264"/>
    </row>
    <row r="6" spans="1:52" ht="18" customHeight="1" x14ac:dyDescent="0.2">
      <c r="B6" s="661" t="str">
        <f>Codierung!I194</f>
        <v>Detailhandel: Preise und Mengen bio</v>
      </c>
      <c r="C6" s="661"/>
      <c r="D6" s="661"/>
      <c r="E6" s="661"/>
      <c r="F6" s="661"/>
      <c r="G6" s="661"/>
      <c r="H6" s="661"/>
      <c r="I6" s="661"/>
      <c r="J6" s="661"/>
      <c r="K6" s="256"/>
      <c r="L6" s="660">
        <f>'Früchte Daten'!B19</f>
        <v>45323</v>
      </c>
      <c r="M6" s="660"/>
      <c r="N6" s="660"/>
      <c r="O6" s="256"/>
      <c r="P6" s="256"/>
      <c r="Q6" s="513"/>
      <c r="R6" s="256"/>
      <c r="S6" s="256"/>
      <c r="T6" s="256"/>
      <c r="U6" s="256"/>
      <c r="V6" s="256"/>
      <c r="W6" s="256"/>
      <c r="X6" s="256"/>
      <c r="Y6" s="256"/>
      <c r="AB6" s="256" t="str">
        <f>Codierung!I193</f>
        <v>Detailhandel: Preise und Mengen</v>
      </c>
      <c r="AC6" s="256"/>
      <c r="AD6" s="256"/>
      <c r="AE6" s="256"/>
      <c r="AF6" s="256"/>
      <c r="AG6" s="256"/>
      <c r="AH6" s="674"/>
      <c r="AI6" s="674"/>
      <c r="AJ6" s="674"/>
      <c r="AK6" s="256"/>
      <c r="AL6" s="256"/>
      <c r="AM6" s="256"/>
      <c r="AN6" s="256"/>
      <c r="AO6" s="256"/>
      <c r="AP6" s="256"/>
      <c r="AQ6" s="256"/>
      <c r="AR6" s="256"/>
      <c r="AS6" s="256"/>
      <c r="AT6" s="256"/>
      <c r="AU6" s="256"/>
      <c r="AV6" s="256"/>
      <c r="AW6" s="256"/>
      <c r="AX6" s="256"/>
      <c r="AY6" s="256"/>
    </row>
    <row r="7" spans="1:52" ht="12.75" customHeight="1" x14ac:dyDescent="0.2"/>
    <row r="8" spans="1:52" ht="12.75" customHeight="1" x14ac:dyDescent="0.2">
      <c r="B8" s="675" t="str">
        <f>'Gemüse Daten'!DA15</f>
        <v>Gesamtmarkt</v>
      </c>
      <c r="C8" s="675"/>
      <c r="D8" s="675"/>
      <c r="E8" s="675"/>
      <c r="G8" s="675" t="str">
        <f>'Früchte Daten'!E16</f>
        <v>Äpfel Gala I</v>
      </c>
      <c r="H8" s="675"/>
      <c r="I8" s="675"/>
      <c r="J8" s="675"/>
      <c r="K8" s="235"/>
      <c r="L8" s="675" t="str">
        <f>'Früchte Daten'!R16</f>
        <v>Birnen Kaiser I</v>
      </c>
      <c r="M8" s="675"/>
      <c r="N8" s="675"/>
      <c r="O8" s="675"/>
      <c r="P8" s="217"/>
      <c r="Q8" s="675" t="str">
        <f>'Früchte Daten'!BJ16</f>
        <v>Bananen</v>
      </c>
      <c r="R8" s="675"/>
      <c r="S8" s="675"/>
      <c r="T8" s="675"/>
      <c r="U8" s="235"/>
      <c r="V8" s="675" t="str">
        <f>'Früchte Daten'!AW16</f>
        <v>Blondorangen</v>
      </c>
      <c r="W8" s="675"/>
      <c r="X8" s="675"/>
      <c r="Y8" s="675"/>
      <c r="AA8" s="217"/>
      <c r="AB8" s="659"/>
      <c r="AC8" s="659"/>
      <c r="AD8" s="659"/>
      <c r="AE8" s="659"/>
      <c r="AF8" s="217"/>
      <c r="AG8" s="659"/>
      <c r="AH8" s="659"/>
      <c r="AI8" s="659"/>
      <c r="AJ8" s="659"/>
      <c r="AK8" s="235"/>
      <c r="AL8" s="659"/>
      <c r="AM8" s="659"/>
      <c r="AN8" s="659"/>
      <c r="AO8" s="659"/>
      <c r="AP8" s="217"/>
      <c r="AQ8" s="659"/>
      <c r="AR8" s="659"/>
      <c r="AS8" s="659"/>
      <c r="AT8" s="659"/>
      <c r="AU8" s="235"/>
      <c r="AV8" s="659"/>
      <c r="AW8" s="659"/>
      <c r="AX8" s="659"/>
      <c r="AY8" s="659"/>
    </row>
    <row r="9" spans="1:52" ht="12.75" customHeight="1" x14ac:dyDescent="0.2">
      <c r="B9" s="223" t="str">
        <f>Codierung!I119</f>
        <v>CHF/kg</v>
      </c>
      <c r="C9" s="224"/>
      <c r="D9" s="224"/>
      <c r="E9" s="229" t="str">
        <f>Codierung!I127</f>
        <v>Tonnen</v>
      </c>
      <c r="G9" s="223" t="str">
        <f>Codierung!I119</f>
        <v>CHF/kg</v>
      </c>
      <c r="H9" s="224"/>
      <c r="I9" s="224"/>
      <c r="J9" s="229" t="str">
        <f>Codierung!I127</f>
        <v>Tonnen</v>
      </c>
      <c r="K9" s="224"/>
      <c r="L9" s="223" t="str">
        <f>Codierung!I119</f>
        <v>CHF/kg</v>
      </c>
      <c r="M9" s="224"/>
      <c r="N9" s="224"/>
      <c r="O9" s="229" t="str">
        <f>Codierung!I127</f>
        <v>Tonnen</v>
      </c>
      <c r="P9" s="217"/>
      <c r="Q9" s="461" t="str">
        <f>Codierung!I119</f>
        <v>CHF/kg</v>
      </c>
      <c r="R9" s="224"/>
      <c r="S9" s="224"/>
      <c r="T9" s="229" t="str">
        <f>Codierung!I127</f>
        <v>Tonnen</v>
      </c>
      <c r="U9" s="224"/>
      <c r="V9" s="223" t="str">
        <f>Codierung!I119</f>
        <v>CHF/kg</v>
      </c>
      <c r="W9" s="224"/>
      <c r="X9" s="224"/>
      <c r="Y9" s="229" t="str">
        <f>Codierung!I127</f>
        <v>Tonnen</v>
      </c>
      <c r="AA9" s="217"/>
      <c r="AB9" s="224"/>
      <c r="AC9" s="224"/>
      <c r="AD9" s="224"/>
      <c r="AE9" s="259"/>
      <c r="AF9" s="217"/>
      <c r="AG9" s="224"/>
      <c r="AH9" s="224"/>
      <c r="AI9" s="224"/>
      <c r="AJ9" s="259"/>
      <c r="AK9" s="224"/>
      <c r="AL9" s="224"/>
      <c r="AM9" s="224"/>
      <c r="AN9" s="224"/>
      <c r="AO9" s="259"/>
      <c r="AP9" s="217"/>
      <c r="AQ9" s="224"/>
      <c r="AR9" s="224"/>
      <c r="AS9" s="224"/>
      <c r="AT9" s="259"/>
      <c r="AU9" s="224"/>
      <c r="AV9" s="224"/>
      <c r="AW9" s="224"/>
      <c r="AX9" s="224"/>
      <c r="AY9" s="259"/>
    </row>
    <row r="10" spans="1:52" ht="12.75" customHeight="1" x14ac:dyDescent="0.2">
      <c r="B10" s="453"/>
      <c r="C10" s="455"/>
      <c r="D10" s="455"/>
      <c r="E10" s="458">
        <f>'Früchte Daten'!BR19</f>
        <v>5676.0325999999995</v>
      </c>
      <c r="F10" s="456" t="s">
        <v>1079</v>
      </c>
      <c r="G10" s="231">
        <f>IF('Früchte Daten'!E19=0,"-",'Früchte Daten'!E19)</f>
        <v>6.252472</v>
      </c>
      <c r="H10" s="455"/>
      <c r="I10" s="455"/>
      <c r="J10" s="459">
        <f>'Früchte Daten'!BU19</f>
        <v>635.40539999999999</v>
      </c>
      <c r="K10" s="456" t="s">
        <v>1079</v>
      </c>
      <c r="L10" s="231" t="str">
        <f>IF('Früchte Daten'!P19=0,"-",'Früchte Daten'!P19)</f>
        <v>-</v>
      </c>
      <c r="M10" s="455"/>
      <c r="N10" s="455"/>
      <c r="O10" s="459">
        <f>'Früchte Daten'!BX19</f>
        <v>152.68820000000002</v>
      </c>
      <c r="P10" s="456" t="s">
        <v>1080</v>
      </c>
      <c r="Q10" s="231">
        <f>IF('Früchte Daten'!BJ19="-","-",'Früchte Daten'!BJ19)</f>
        <v>2.9791110000000001</v>
      </c>
      <c r="R10" s="455"/>
      <c r="S10" s="455"/>
      <c r="T10" s="459">
        <f>'Früchte Daten'!DI19</f>
        <v>1969.6890000000001</v>
      </c>
      <c r="U10" s="451"/>
      <c r="V10" s="231">
        <f>IF('Früchte Daten'!AW19=0,"-",'Früchte Daten'!AW19)</f>
        <v>2.364004</v>
      </c>
      <c r="W10" s="455"/>
      <c r="X10" s="455"/>
      <c r="Y10" s="459">
        <f>'Früchte Daten'!CV19</f>
        <v>562.47180000000003</v>
      </c>
      <c r="Z10" s="323"/>
      <c r="AA10" s="217"/>
      <c r="AB10" s="313"/>
      <c r="AC10" s="313"/>
      <c r="AD10" s="313"/>
      <c r="AE10" s="239"/>
      <c r="AF10" s="217"/>
      <c r="AG10" s="313"/>
      <c r="AH10" s="313"/>
      <c r="AI10" s="313"/>
      <c r="AJ10" s="239"/>
      <c r="AK10" s="225"/>
      <c r="AL10" s="313"/>
      <c r="AM10" s="313"/>
      <c r="AN10" s="313"/>
      <c r="AO10" s="239"/>
      <c r="AP10" s="217"/>
      <c r="AQ10" s="313"/>
      <c r="AR10" s="313"/>
      <c r="AS10" s="313"/>
      <c r="AT10" s="239"/>
      <c r="AU10" s="217"/>
      <c r="AV10" s="313"/>
      <c r="AW10" s="313"/>
      <c r="AX10" s="313"/>
      <c r="AY10" s="239"/>
    </row>
    <row r="11" spans="1:52" ht="15.95" customHeight="1" x14ac:dyDescent="0.2">
      <c r="B11" s="662" t="str">
        <f>Codierung!I217</f>
        <v>Vergleich Vormonat*</v>
      </c>
      <c r="C11" s="658"/>
      <c r="D11" s="658"/>
      <c r="E11" s="663"/>
      <c r="G11" s="662" t="str">
        <f>Codierung!I217</f>
        <v>Vergleich Vormonat*</v>
      </c>
      <c r="H11" s="658"/>
      <c r="I11" s="658"/>
      <c r="J11" s="663"/>
      <c r="K11" s="226"/>
      <c r="L11" s="662" t="str">
        <f>Codierung!I217</f>
        <v>Vergleich Vormonat*</v>
      </c>
      <c r="M11" s="658"/>
      <c r="N11" s="658"/>
      <c r="O11" s="663"/>
      <c r="P11" s="217"/>
      <c r="Q11" s="662" t="str">
        <f>Codierung!I217</f>
        <v>Vergleich Vormonat*</v>
      </c>
      <c r="R11" s="658"/>
      <c r="S11" s="658"/>
      <c r="T11" s="663"/>
      <c r="U11" s="224"/>
      <c r="V11" s="662" t="str">
        <f>Codierung!I217</f>
        <v>Vergleich Vormonat*</v>
      </c>
      <c r="W11" s="658"/>
      <c r="X11" s="658"/>
      <c r="Y11" s="663"/>
      <c r="AB11" s="658"/>
      <c r="AC11" s="658"/>
      <c r="AD11" s="658"/>
      <c r="AE11" s="658"/>
      <c r="AF11" s="217"/>
      <c r="AG11" s="658"/>
      <c r="AH11" s="658"/>
      <c r="AI11" s="658"/>
      <c r="AJ11" s="658"/>
      <c r="AK11" s="226"/>
      <c r="AL11" s="658"/>
      <c r="AM11" s="658"/>
      <c r="AN11" s="658"/>
      <c r="AO11" s="658"/>
      <c r="AP11" s="217"/>
      <c r="AQ11" s="658"/>
      <c r="AR11" s="658"/>
      <c r="AS11" s="658"/>
      <c r="AT11" s="658"/>
      <c r="AU11" s="224"/>
      <c r="AV11" s="658"/>
      <c r="AW11" s="658"/>
      <c r="AX11" s="658"/>
      <c r="AY11" s="658"/>
    </row>
    <row r="12" spans="1:52" ht="12.75" customHeight="1" x14ac:dyDescent="0.2">
      <c r="B12" s="260"/>
      <c r="C12" s="236"/>
      <c r="D12" s="236" t="str">
        <f>IF(E12&lt;0,Codierung!$O$37,IF(E12=0,Codierung!$O$38,IF(E12&gt;0,Codierung!$O$39,IF(E12=Codierung!I216,Codierung!$O$40))))</f>
        <v>▲</v>
      </c>
      <c r="E12" s="310">
        <f>IF(OR('Früchte Daten'!BR19=0,'Früchte Daten'!BR20=0),"-",('Früchte Daten'!BR19/'Früchte Daten'!BP19)/('Früchte Daten'!BR20/'Früchte Daten'!BP20)-1)</f>
        <v>1.3740715690405025E-2</v>
      </c>
      <c r="G12" s="412">
        <f>IF(OR('Früchte Daten'!E19=0,'Früchte Daten'!E20=0),"-",'Früchte Daten'!E19/'Früchte Daten'!E20-1)</f>
        <v>-9.0945008737916E-3</v>
      </c>
      <c r="H12" s="236" t="str">
        <f>IF(G12&lt;0,Codierung!$B$10,IF(G12=0,Codierung!$B$11,IF(G12&gt;0,Codierung!$B$12,)))</f>
        <v>▼</v>
      </c>
      <c r="I12" s="236" t="str">
        <f>IF(J12&lt;0,Codierung!$B$10,IF(J12=0,Codierung!$B$11,IF(J12&gt;0,Codierung!$B$12)))</f>
        <v>▼</v>
      </c>
      <c r="J12" s="310">
        <f>IF(OR('Früchte Daten'!BU19=0,'Früchte Daten'!BU20=0),"-",('Früchte Daten'!BU19/'Früchte Daten'!BP19)/('Früchte Daten'!BU20/'Früchte Daten'!BP20)-1)</f>
        <v>-5.0942761013167526E-2</v>
      </c>
      <c r="K12" s="226"/>
      <c r="L12" s="412" t="str">
        <f>IF(OR('Früchte Daten'!P19=0,'Früchte Daten'!P20=0),"-",'Früchte Daten'!P19/'Früchte Daten'!P20-1)</f>
        <v>-</v>
      </c>
      <c r="M12" s="236" t="str">
        <f>IF(L12&lt;0,Codierung!$B$10,IF(L12=0,Codierung!$B$11,IF(L12&gt;0,Codierung!$B$12)))</f>
        <v>▲</v>
      </c>
      <c r="N12" s="236" t="str">
        <f>IF(O12&lt;0,Codierung!$B$10,IF(O12=0,Codierung!$B$11,IF(O12&gt;0,Codierung!$B$12)))</f>
        <v>▲</v>
      </c>
      <c r="O12" s="310">
        <f>IF(OR('Früchte Daten'!BX19=0,'Früchte Daten'!BX20=0),"-",('Früchte Daten'!BX19/'Früchte Daten'!BP19)/('Früchte Daten'!BX20/'Früchte Daten'!BP20)-1)</f>
        <v>0.13043587704763904</v>
      </c>
      <c r="P12" s="217"/>
      <c r="Q12" s="412">
        <f>IF(OR('Früchte Daten'!BJ19=0,'Früchte Daten'!BJ20=0),"-",'Früchte Daten'!BJ19/'Früchte Daten'!BJ20-1)</f>
        <v>-1.6145640686922036E-2</v>
      </c>
      <c r="R12" s="236" t="str">
        <f>IF(Q12&lt;0,Codierung!$B$10,IF(Q12=0,Codierung!$B$11,IF(Q12&gt;0,Codierung!$B$12)))</f>
        <v>▼</v>
      </c>
      <c r="S12" s="236" t="str">
        <f>IF(T12&lt;0,Codierung!$B$10,IF(T12=0,Codierung!$B$11,IF(T12&gt;0,Codierung!$B$12)))</f>
        <v>▲</v>
      </c>
      <c r="T12" s="310">
        <f>IF(OR('Früchte Daten'!DI19=0,'Früchte Daten'!DI20=0),"-",('Früchte Daten'!DI19/'Früchte Daten'!BP19)/('Früchte Daten'!DI20/'Früchte Daten'!BP20)-1)</f>
        <v>5.5939875904793768E-2</v>
      </c>
      <c r="U12" s="224"/>
      <c r="V12" s="412">
        <f>IF(OR('Früchte Daten'!AW19=0,'Früchte Daten'!AW20=0),"-",'Früchte Daten'!AW19/'Früchte Daten'!AW20-1)</f>
        <v>-3.47138997288301E-2</v>
      </c>
      <c r="W12" s="236" t="str">
        <f>IF(V12&lt;0,Codierung!$B$10,IF(V12=0,Codierung!$B$11,IF(V12&gt;0,Codierung!$B$12)))</f>
        <v>▼</v>
      </c>
      <c r="X12" s="236" t="str">
        <f>IF(Y12&lt;0,Codierung!$B$10,IF(Y12=0,Codierung!$B$11,IF(Y12&gt;0,Codierung!$B$12)))</f>
        <v>▼</v>
      </c>
      <c r="Y12" s="310">
        <f>IF(OR('Früchte Daten'!CV19=0,'Früchte Daten'!CV20=0),"-",('Früchte Daten'!CV19/'Früchte Daten'!BP19)/('Früchte Daten'!CV20/'Früchte Daten'!BP20)-1)</f>
        <v>-4.4208060763206936E-2</v>
      </c>
      <c r="AA12" s="217"/>
      <c r="AB12" s="276"/>
      <c r="AC12" s="236"/>
      <c r="AD12" s="236"/>
      <c r="AE12" s="277"/>
      <c r="AF12" s="217"/>
      <c r="AG12" s="276"/>
      <c r="AH12" s="236"/>
      <c r="AI12" s="236"/>
      <c r="AJ12" s="277"/>
      <c r="AK12" s="226"/>
      <c r="AL12" s="276"/>
      <c r="AM12" s="236"/>
      <c r="AN12" s="236"/>
      <c r="AO12" s="277"/>
      <c r="AP12" s="217"/>
      <c r="AQ12" s="276"/>
      <c r="AR12" s="236"/>
      <c r="AS12" s="523"/>
      <c r="AT12" s="523"/>
      <c r="AU12" s="224"/>
      <c r="AV12" s="276"/>
      <c r="AW12" s="236"/>
      <c r="AX12" s="236"/>
      <c r="AY12" s="277"/>
    </row>
    <row r="13" spans="1:52" ht="12.75" customHeight="1" x14ac:dyDescent="0.2">
      <c r="B13" s="662" t="str">
        <f>Codierung!I218</f>
        <v>Vergleich Vorjahr</v>
      </c>
      <c r="C13" s="658"/>
      <c r="D13" s="658"/>
      <c r="E13" s="663"/>
      <c r="G13" s="662" t="str">
        <f>Codierung!I218</f>
        <v>Vergleich Vorjahr</v>
      </c>
      <c r="H13" s="658"/>
      <c r="I13" s="658"/>
      <c r="J13" s="663"/>
      <c r="K13" s="226"/>
      <c r="L13" s="662" t="str">
        <f>Codierung!I218</f>
        <v>Vergleich Vorjahr</v>
      </c>
      <c r="M13" s="658"/>
      <c r="N13" s="658"/>
      <c r="O13" s="663"/>
      <c r="P13" s="217"/>
      <c r="Q13" s="662" t="str">
        <f>Codierung!I218</f>
        <v>Vergleich Vorjahr</v>
      </c>
      <c r="R13" s="658"/>
      <c r="S13" s="658"/>
      <c r="T13" s="663"/>
      <c r="U13" s="224"/>
      <c r="V13" s="662" t="str">
        <f>Codierung!I218</f>
        <v>Vergleich Vorjahr</v>
      </c>
      <c r="W13" s="658"/>
      <c r="X13" s="658"/>
      <c r="Y13" s="663"/>
      <c r="AA13" s="217"/>
      <c r="AB13" s="658"/>
      <c r="AC13" s="658"/>
      <c r="AD13" s="658"/>
      <c r="AE13" s="658"/>
      <c r="AF13" s="217"/>
      <c r="AG13" s="658"/>
      <c r="AH13" s="658"/>
      <c r="AI13" s="658"/>
      <c r="AJ13" s="658"/>
      <c r="AK13" s="226"/>
      <c r="AL13" s="658"/>
      <c r="AM13" s="658"/>
      <c r="AN13" s="658"/>
      <c r="AO13" s="658"/>
      <c r="AP13" s="217"/>
      <c r="AQ13" s="658"/>
      <c r="AR13" s="658"/>
      <c r="AS13" s="658"/>
      <c r="AT13" s="658"/>
      <c r="AU13" s="224"/>
      <c r="AV13" s="658"/>
      <c r="AW13" s="658"/>
      <c r="AX13" s="658"/>
      <c r="AY13" s="658"/>
    </row>
    <row r="14" spans="1:52" ht="12.75" customHeight="1" x14ac:dyDescent="0.2">
      <c r="B14" s="260"/>
      <c r="C14" s="236"/>
      <c r="D14" s="236" t="str">
        <f>IF(E14&lt;0,Codierung!$B$10,IF(E14=0,Codierung!$B$11,IF(E14&gt;0,Codierung!$B$12)))</f>
        <v>▲</v>
      </c>
      <c r="E14" s="310">
        <f>IF(OR('Früchte Daten'!BR19=0,'Früchte Daten'!BR21=0),"-",'Früchte Daten'!BR19/'Früchte Daten'!BR21-1)</f>
        <v>8.8337855996665215E-3</v>
      </c>
      <c r="G14" s="412">
        <f>IF(OR('Früchte Daten'!E19=0,'Früchte Daten'!E21=0),"-",'Früchte Daten'!E19/'Früchte Daten'!E21-1)</f>
        <v>-1.8366095429843798E-2</v>
      </c>
      <c r="H14" s="236" t="str">
        <f>IF(G14&lt;0,Codierung!$B$10,IF(G14=0,Codierung!$B$11,IF(G14&gt;0,Codierung!$B$12)))</f>
        <v>▼</v>
      </c>
      <c r="I14" s="236" t="str">
        <f>IF(J14&lt;0,Codierung!$B$10,IF(J14=0,Codierung!$B$11,IF(J14&gt;0,Codierung!$B$12)))</f>
        <v>▼</v>
      </c>
      <c r="J14" s="310">
        <f>IF(OR('Früchte Daten'!BU19=0,'Früchte Daten'!BU21=0),"-",'Früchte Daten'!BU19/'Früchte Daten'!BU21-1)</f>
        <v>-2.9090369006701033E-2</v>
      </c>
      <c r="K14" s="226"/>
      <c r="L14" s="412" t="str">
        <f>IF(OR('Früchte Daten'!P19=0,'Früchte Daten'!P21=0),"-",'Früchte Daten'!P19/'Früchte Daten'!P21-1)</f>
        <v>-</v>
      </c>
      <c r="M14" s="236" t="str">
        <f>IF(L14&lt;0,Codierung!$B$10,IF(L14=0,Codierung!$B$11,IF(L14&gt;0,Codierung!$B$12)))</f>
        <v>▲</v>
      </c>
      <c r="N14" s="236" t="str">
        <f>IF(O14&lt;0,Codierung!$B$10,IF(O14=0,Codierung!$B$11,IF(O14&gt;0,Codierung!$B$12)))</f>
        <v>▼</v>
      </c>
      <c r="O14" s="310">
        <f>IF(OR('Früchte Daten'!BX19=0,'Früchte Daten'!BX21=0),"-",'Früchte Daten'!BX19/'Früchte Daten'!BX21-1)</f>
        <v>-0.13458155172961017</v>
      </c>
      <c r="P14" s="217"/>
      <c r="Q14" s="412">
        <f>IF(OR('Früchte Daten'!BJ19=0,'Früchte Daten'!BJ21=0),"-",'Früchte Daten'!BJ19/'Früchte Daten'!BJ21-1)</f>
        <v>-1.4794399319806861E-2</v>
      </c>
      <c r="R14" s="236" t="str">
        <f>IF(Q14&lt;0,Codierung!$B$10,IF(Q14=0,Codierung!$B$11,IF(Q14&gt;0,Codierung!$B$12)))</f>
        <v>▼</v>
      </c>
      <c r="S14" s="236" t="str">
        <f>IF(T14&lt;0,Codierung!$B$10,IF(T14=0,Codierung!$B$11,IF(T14&gt;0,Codierung!$B$12)))</f>
        <v>▼</v>
      </c>
      <c r="T14" s="310">
        <f>IF(OR('Früchte Daten'!DI19=0,'Früchte Daten'!DI21=0),"-",'Früchte Daten'!DI19/'Früchte Daten'!DI21-1)</f>
        <v>-5.2418388795334447E-2</v>
      </c>
      <c r="U14" s="224"/>
      <c r="V14" s="412">
        <f>IF(OR('Früchte Daten'!AW19=0,'Früchte Daten'!AW21=0),"-",'Früchte Daten'!AW19/'Früchte Daten'!AW21-1)</f>
        <v>-0.22842221422213893</v>
      </c>
      <c r="W14" s="236" t="str">
        <f>IF(V14&lt;0,Codierung!$B$10,IF(V14=0,Codierung!$B$11,IF(V14&gt;0,Codierung!$B$12)))</f>
        <v>▼</v>
      </c>
      <c r="X14" s="236" t="str">
        <f>IF(Y14&lt;0,Codierung!$B$10,IF(Y14=0,Codierung!$B$11,IF(Y14&gt;0,Codierung!$B$12)))</f>
        <v>▲</v>
      </c>
      <c r="Y14" s="310">
        <f>IF(OR('Früchte Daten'!CV19=0,'Früchte Daten'!CV21=0),"-",'Früchte Daten'!CV19/'Früchte Daten'!CV21-1)</f>
        <v>0.26856007716840491</v>
      </c>
      <c r="AA14" s="217"/>
      <c r="AB14" s="276"/>
      <c r="AC14" s="236"/>
      <c r="AD14" s="236"/>
      <c r="AE14" s="277"/>
      <c r="AF14" s="217"/>
      <c r="AG14" s="276"/>
      <c r="AH14" s="236"/>
      <c r="AI14" s="236"/>
      <c r="AJ14" s="277"/>
      <c r="AK14" s="226"/>
      <c r="AL14" s="276"/>
      <c r="AM14" s="236"/>
      <c r="AN14" s="236"/>
      <c r="AO14" s="277"/>
      <c r="AP14" s="217"/>
      <c r="AQ14" s="276"/>
      <c r="AR14" s="236"/>
      <c r="AS14" s="236"/>
      <c r="AT14" s="277"/>
      <c r="AU14" s="224"/>
      <c r="AV14" s="276"/>
      <c r="AW14" s="236"/>
      <c r="AX14" s="236"/>
      <c r="AY14" s="277"/>
    </row>
    <row r="15" spans="1:52" ht="12.75" customHeight="1" x14ac:dyDescent="0.2">
      <c r="B15" s="662" t="str">
        <f>Codierung!I219</f>
        <v>Vergl. nicht-bio / Anteil bio</v>
      </c>
      <c r="C15" s="658"/>
      <c r="D15" s="658"/>
      <c r="E15" s="663"/>
      <c r="G15" s="662" t="str">
        <f>Codierung!I219</f>
        <v>Vergl. nicht-bio / Anteil bio</v>
      </c>
      <c r="H15" s="658"/>
      <c r="I15" s="658"/>
      <c r="J15" s="663"/>
      <c r="K15" s="226"/>
      <c r="L15" s="662" t="str">
        <f>Codierung!I219</f>
        <v>Vergl. nicht-bio / Anteil bio</v>
      </c>
      <c r="M15" s="658"/>
      <c r="N15" s="658"/>
      <c r="O15" s="663"/>
      <c r="P15" s="217"/>
      <c r="Q15" s="662" t="str">
        <f>Codierung!I219</f>
        <v>Vergl. nicht-bio / Anteil bio</v>
      </c>
      <c r="R15" s="658"/>
      <c r="S15" s="658"/>
      <c r="T15" s="663"/>
      <c r="U15" s="224"/>
      <c r="V15" s="662" t="str">
        <f>Codierung!I219</f>
        <v>Vergl. nicht-bio / Anteil bio</v>
      </c>
      <c r="W15" s="658"/>
      <c r="X15" s="658"/>
      <c r="Y15" s="663"/>
      <c r="AA15" s="217"/>
      <c r="AB15" s="658"/>
      <c r="AC15" s="658"/>
      <c r="AD15" s="658"/>
      <c r="AE15" s="658"/>
      <c r="AF15" s="217"/>
      <c r="AG15" s="658"/>
      <c r="AH15" s="658"/>
      <c r="AI15" s="658"/>
      <c r="AJ15" s="658"/>
      <c r="AK15" s="226"/>
      <c r="AL15" s="658"/>
      <c r="AM15" s="658"/>
      <c r="AN15" s="658"/>
      <c r="AO15" s="658"/>
      <c r="AP15" s="217"/>
      <c r="AQ15" s="658"/>
      <c r="AR15" s="658"/>
      <c r="AS15" s="658"/>
      <c r="AT15" s="658"/>
      <c r="AU15" s="224"/>
      <c r="AV15" s="658"/>
      <c r="AW15" s="658"/>
      <c r="AX15" s="658"/>
      <c r="AY15" s="658"/>
    </row>
    <row r="16" spans="1:52" ht="12.75" customHeight="1" x14ac:dyDescent="0.2">
      <c r="B16" s="232"/>
      <c r="C16" s="234"/>
      <c r="D16" s="234"/>
      <c r="E16" s="233">
        <f>IF(OR('Früchte Daten'!BR19=0,'Früchte Daten'!BS19=0),"-",'Früchte Daten'!BR19/('Früchte Daten'!BR19+'Früchte Daten'!BS19))</f>
        <v>0.18138685277421832</v>
      </c>
      <c r="G16" s="309">
        <f>IF(OR('Früchte Daten'!E19=0,'Früchte Daten'!F19=0),"-",'Früchte Daten'!E19/'Früchte Daten'!F19-1)</f>
        <v>1.0047858564890744</v>
      </c>
      <c r="H16" s="234"/>
      <c r="I16" s="234"/>
      <c r="J16" s="233">
        <f>IF(OR('Früchte Daten'!BU19=0,'Früchte Daten'!BV19=0),"-",'Früchte Daten'!BU19/('Früchte Daten'!BU19+'Früchte Daten'!BV19))</f>
        <v>0.11391311772982014</v>
      </c>
      <c r="K16" s="227"/>
      <c r="L16" s="309" t="str">
        <f>IF(OR('Früchte Daten'!P19=0,'Früchte Daten'!Q19=0),"-",'Früchte Daten'!P19/'Früchte Daten'!Q19-1)</f>
        <v>-</v>
      </c>
      <c r="M16" s="234"/>
      <c r="N16" s="234"/>
      <c r="O16" s="233">
        <f>IF(OR('Früchte Daten'!BX19=0,'Früchte Daten'!BY19=0),"-",'Früchte Daten'!BX19/('Früchte Daten'!BX19+'Früchte Daten'!BY19))</f>
        <v>0.11135718875685363</v>
      </c>
      <c r="P16" s="217"/>
      <c r="Q16" s="309">
        <f>IF(OR('Früchte Daten'!BJ19=0,'Früchte Daten'!BK19=0),"-",'Früchte Daten'!BJ19/'Früchte Daten'!BK19-1)</f>
        <v>0.34697789031062087</v>
      </c>
      <c r="R16" s="234"/>
      <c r="S16" s="234"/>
      <c r="T16" s="233">
        <f>IF(OR('Früchte Daten'!DI19=0,'Früchte Daten'!DJ19=0),"-",'Früchte Daten'!DI19/('Früchte Daten'!DI19+'Früchte Daten'!DJ19))</f>
        <v>0.31408225981032178</v>
      </c>
      <c r="U16" s="228"/>
      <c r="V16" s="309">
        <f>IF(OR('Früchte Daten'!AW19=0,'Früchte Daten'!AX19=0),"-",'Früchte Daten'!AW19/'Früchte Daten'!AX19-1)</f>
        <v>0.38025330291020443</v>
      </c>
      <c r="W16" s="234"/>
      <c r="X16" s="234"/>
      <c r="Y16" s="233">
        <f>IF(OR('Früchte Daten'!CV19=0,'Früchte Daten'!CW19=0),"-",'Früchte Daten'!CV19/('Früchte Daten'!CV19+'Früchte Daten'!CW19))</f>
        <v>0.19430757020865849</v>
      </c>
      <c r="AA16" s="217"/>
      <c r="AB16" s="237"/>
      <c r="AC16" s="236"/>
      <c r="AD16" s="236"/>
      <c r="AE16" s="258"/>
      <c r="AF16" s="217"/>
      <c r="AG16" s="237"/>
      <c r="AH16" s="236"/>
      <c r="AI16" s="236"/>
      <c r="AJ16" s="258"/>
      <c r="AK16" s="227"/>
      <c r="AL16" s="237"/>
      <c r="AM16" s="236"/>
      <c r="AN16" s="236"/>
      <c r="AO16" s="258"/>
      <c r="AP16" s="217"/>
      <c r="AQ16" s="237"/>
      <c r="AR16" s="236"/>
      <c r="AS16" s="236"/>
      <c r="AT16" s="258"/>
      <c r="AU16" s="228"/>
      <c r="AV16" s="237"/>
      <c r="AW16" s="236"/>
      <c r="AX16" s="236"/>
      <c r="AY16" s="258"/>
    </row>
    <row r="17" spans="1:51" ht="12.75" customHeight="1" x14ac:dyDescent="0.2">
      <c r="AA17" s="217"/>
      <c r="AB17" s="217"/>
      <c r="AC17" s="217"/>
      <c r="AD17" s="217"/>
      <c r="AE17" s="217"/>
      <c r="AF17" s="217"/>
      <c r="AG17" s="217"/>
      <c r="AH17" s="217"/>
      <c r="AI17" s="217"/>
      <c r="AJ17" s="217"/>
      <c r="AK17" s="217"/>
      <c r="AL17" s="217"/>
      <c r="AM17" s="217"/>
      <c r="AN17" s="217"/>
      <c r="AO17" s="217"/>
      <c r="AP17" s="217"/>
      <c r="AQ17" s="217"/>
      <c r="AR17" s="217"/>
      <c r="AS17" s="217"/>
      <c r="AT17" s="217"/>
      <c r="AU17" s="217"/>
      <c r="AV17" s="217"/>
      <c r="AW17" s="217"/>
      <c r="AX17" s="217"/>
      <c r="AY17" s="217"/>
    </row>
    <row r="18" spans="1:51" ht="12.75" customHeight="1" x14ac:dyDescent="0.2">
      <c r="B18" s="675" t="str">
        <f>'Früchte Daten'!BA16</f>
        <v>Clementinen</v>
      </c>
      <c r="C18" s="675"/>
      <c r="D18" s="675"/>
      <c r="E18" s="675"/>
      <c r="G18" s="675" t="str">
        <f>'Früchte Daten'!AA16</f>
        <v>Erdbeeren Ausland</v>
      </c>
      <c r="H18" s="675"/>
      <c r="I18" s="675"/>
      <c r="J18" s="675"/>
      <c r="K18" s="235"/>
      <c r="L18" s="675" t="str">
        <f>'Früchte Daten'!AC16</f>
        <v>Heidelbeeren</v>
      </c>
      <c r="M18" s="675"/>
      <c r="N18" s="675"/>
      <c r="O18" s="675"/>
      <c r="P18" s="217"/>
      <c r="Q18" s="675" t="str">
        <f>Codierung!I354</f>
        <v>Himbeeren</v>
      </c>
      <c r="R18" s="675"/>
      <c r="S18" s="675"/>
      <c r="T18" s="675"/>
      <c r="U18" s="235"/>
      <c r="V18" s="675" t="str">
        <f>'Früchte Daten'!BL16</f>
        <v>Kiwi</v>
      </c>
      <c r="W18" s="675"/>
      <c r="X18" s="675"/>
      <c r="Y18" s="675"/>
      <c r="AA18" s="217"/>
      <c r="AB18" s="659"/>
      <c r="AC18" s="659"/>
      <c r="AD18" s="659"/>
      <c r="AE18" s="659"/>
      <c r="AF18" s="217"/>
      <c r="AG18" s="659"/>
      <c r="AH18" s="659"/>
      <c r="AI18" s="659"/>
      <c r="AJ18" s="659"/>
      <c r="AK18" s="235"/>
      <c r="AL18" s="659"/>
      <c r="AM18" s="659"/>
      <c r="AN18" s="659"/>
      <c r="AO18" s="659"/>
      <c r="AP18" s="217"/>
      <c r="AQ18" s="659"/>
      <c r="AR18" s="659"/>
      <c r="AS18" s="659"/>
      <c r="AT18" s="659"/>
      <c r="AU18" s="235"/>
      <c r="AV18" s="659"/>
      <c r="AW18" s="659"/>
      <c r="AX18" s="659"/>
      <c r="AY18" s="659"/>
    </row>
    <row r="19" spans="1:51" ht="12.75" customHeight="1" x14ac:dyDescent="0.2">
      <c r="B19" s="223" t="str">
        <f>Codierung!I119</f>
        <v>CHF/kg</v>
      </c>
      <c r="C19" s="224"/>
      <c r="D19" s="224"/>
      <c r="E19" s="229" t="str">
        <f>Codierung!I127</f>
        <v>Tonnen</v>
      </c>
      <c r="G19" s="223" t="str">
        <f>Codierung!I119</f>
        <v>CHF/kg</v>
      </c>
      <c r="H19" s="224"/>
      <c r="I19" s="224"/>
      <c r="J19" s="229" t="str">
        <f>Codierung!I127</f>
        <v>Tonnen</v>
      </c>
      <c r="K19" s="224"/>
      <c r="L19" s="223" t="str">
        <f>Codierung!I119</f>
        <v>CHF/kg</v>
      </c>
      <c r="M19" s="224"/>
      <c r="N19" s="224"/>
      <c r="O19" s="229" t="str">
        <f>Codierung!I127</f>
        <v>Tonnen</v>
      </c>
      <c r="P19" s="217"/>
      <c r="Q19" s="461" t="str">
        <f>Codierung!I119</f>
        <v>CHF/kg</v>
      </c>
      <c r="R19" s="224"/>
      <c r="S19" s="224"/>
      <c r="T19" s="229" t="str">
        <f>Codierung!I127</f>
        <v>Tonnen</v>
      </c>
      <c r="U19" s="224"/>
      <c r="V19" s="223" t="str">
        <f>Codierung!I123</f>
        <v>CHF/Stück</v>
      </c>
      <c r="W19" s="224"/>
      <c r="X19" s="224"/>
      <c r="Y19" s="229" t="str">
        <f>Codierung!I127</f>
        <v>Tonnen</v>
      </c>
      <c r="AA19" s="217"/>
      <c r="AB19" s="224"/>
      <c r="AC19" s="224"/>
      <c r="AD19" s="224"/>
      <c r="AE19" s="259"/>
      <c r="AF19" s="217"/>
      <c r="AG19" s="224"/>
      <c r="AH19" s="224"/>
      <c r="AI19" s="224"/>
      <c r="AJ19" s="259"/>
      <c r="AK19" s="224"/>
      <c r="AL19" s="224"/>
      <c r="AM19" s="224"/>
      <c r="AN19" s="224"/>
      <c r="AO19" s="259"/>
      <c r="AP19" s="217"/>
      <c r="AQ19" s="224"/>
      <c r="AR19" s="224"/>
      <c r="AS19" s="224"/>
      <c r="AT19" s="259"/>
      <c r="AU19" s="224"/>
      <c r="AV19" s="224"/>
      <c r="AW19" s="224"/>
      <c r="AX19" s="224"/>
      <c r="AY19" s="259"/>
    </row>
    <row r="20" spans="1:51" ht="12.75" customHeight="1" x14ac:dyDescent="0.2">
      <c r="A20" s="454"/>
      <c r="B20" s="231">
        <f>IF('Früchte Daten'!BA19=0,"-",'Früchte Daten'!BA19)</f>
        <v>3.6314760000000001</v>
      </c>
      <c r="C20" s="455"/>
      <c r="D20" s="455"/>
      <c r="E20" s="459">
        <f>'Früchte Daten'!CZ19</f>
        <v>292.12190000000004</v>
      </c>
      <c r="F20" s="456" t="s">
        <v>1081</v>
      </c>
      <c r="G20" s="453">
        <f>IF('Früchte Daten'!AA19=0,"-",'Früchte Daten'!AA19)</f>
        <v>12.916029999999999</v>
      </c>
      <c r="H20" s="455"/>
      <c r="I20" s="455"/>
      <c r="J20" s="459">
        <f>'Früchte Daten'!CA19</f>
        <v>39.9863</v>
      </c>
      <c r="K20" s="456" t="s">
        <v>1411</v>
      </c>
      <c r="L20" s="231">
        <f>IF('Früchte Daten'!AC19=0,"-",'Früchte Daten'!AC19)</f>
        <v>23.613557</v>
      </c>
      <c r="M20" s="455"/>
      <c r="N20" s="455"/>
      <c r="O20" s="459">
        <f>'Früchte Daten'!CC19</f>
        <v>56.04</v>
      </c>
      <c r="P20" s="451"/>
      <c r="Q20" s="231">
        <f>IF('Früchte Daten'!AE19=0,"-",'Früchte Daten'!AE19)</f>
        <v>24.803366</v>
      </c>
      <c r="R20" s="455"/>
      <c r="S20" s="455"/>
      <c r="T20" s="459">
        <f>'Früchte Daten'!CE19</f>
        <v>27.854200000000002</v>
      </c>
      <c r="U20" s="451"/>
      <c r="V20" s="231">
        <f>IF('Früchte Daten'!BL19=0,"-",'Früchte Daten'!BL19)</f>
        <v>0.905528</v>
      </c>
      <c r="W20" s="455"/>
      <c r="X20" s="455"/>
      <c r="Y20" s="459">
        <f>'Früchte Daten'!DK19</f>
        <v>176.65810000000002</v>
      </c>
      <c r="AA20" s="217"/>
      <c r="AB20" s="313"/>
      <c r="AC20" s="313"/>
      <c r="AD20" s="313"/>
      <c r="AE20" s="239"/>
      <c r="AF20" s="217"/>
      <c r="AG20" s="313"/>
      <c r="AH20" s="313"/>
      <c r="AI20" s="313"/>
      <c r="AJ20" s="239"/>
      <c r="AK20" s="225"/>
      <c r="AL20" s="313"/>
      <c r="AM20" s="313"/>
      <c r="AN20" s="313"/>
      <c r="AO20" s="239"/>
      <c r="AP20" s="217"/>
      <c r="AQ20" s="313"/>
      <c r="AR20" s="313"/>
      <c r="AS20" s="313"/>
      <c r="AT20" s="239"/>
      <c r="AU20" s="217"/>
      <c r="AV20" s="313"/>
      <c r="AW20" s="313"/>
      <c r="AX20" s="313"/>
      <c r="AY20" s="239"/>
    </row>
    <row r="21" spans="1:51" ht="15.95" customHeight="1" x14ac:dyDescent="0.2">
      <c r="B21" s="662" t="str">
        <f>Codierung!I217</f>
        <v>Vergleich Vormonat*</v>
      </c>
      <c r="C21" s="658"/>
      <c r="D21" s="658"/>
      <c r="E21" s="663"/>
      <c r="G21" s="662" t="str">
        <f>Codierung!I217</f>
        <v>Vergleich Vormonat*</v>
      </c>
      <c r="H21" s="658"/>
      <c r="I21" s="658"/>
      <c r="J21" s="663"/>
      <c r="K21" s="226"/>
      <c r="L21" s="662" t="str">
        <f>Codierung!I217</f>
        <v>Vergleich Vormonat*</v>
      </c>
      <c r="M21" s="658"/>
      <c r="N21" s="658"/>
      <c r="O21" s="663"/>
      <c r="P21" s="217"/>
      <c r="Q21" s="662" t="str">
        <f>Codierung!I217</f>
        <v>Vergleich Vormonat*</v>
      </c>
      <c r="R21" s="658"/>
      <c r="S21" s="658"/>
      <c r="T21" s="663"/>
      <c r="U21" s="224"/>
      <c r="V21" s="662" t="str">
        <f>Codierung!I217</f>
        <v>Vergleich Vormonat*</v>
      </c>
      <c r="W21" s="658"/>
      <c r="X21" s="658"/>
      <c r="Y21" s="663"/>
      <c r="AA21" s="217"/>
      <c r="AB21" s="658"/>
      <c r="AC21" s="658"/>
      <c r="AD21" s="658"/>
      <c r="AE21" s="658"/>
      <c r="AF21" s="217"/>
      <c r="AG21" s="658"/>
      <c r="AH21" s="658"/>
      <c r="AI21" s="658"/>
      <c r="AJ21" s="658"/>
      <c r="AK21" s="226"/>
      <c r="AL21" s="658"/>
      <c r="AM21" s="658"/>
      <c r="AN21" s="658"/>
      <c r="AO21" s="658"/>
      <c r="AP21" s="217"/>
      <c r="AQ21" s="658"/>
      <c r="AR21" s="658"/>
      <c r="AS21" s="658"/>
      <c r="AT21" s="658"/>
      <c r="AU21" s="224"/>
      <c r="AV21" s="658"/>
      <c r="AW21" s="658"/>
      <c r="AX21" s="658"/>
      <c r="AY21" s="658"/>
    </row>
    <row r="22" spans="1:51" ht="15.95" customHeight="1" x14ac:dyDescent="0.2">
      <c r="B22" s="412">
        <f>IF(OR('Früchte Daten'!BA19=0,'Früchte Daten'!BA20=0),"-",'Früchte Daten'!BA19/'Früchte Daten'!BA20-1)</f>
        <v>6.1078896113790915E-3</v>
      </c>
      <c r="C22" s="236" t="str">
        <f>IF(B22&lt;0,Codierung!$B$10,IF(B22=0,Codierung!$B$11,IF(B22&gt;0,Codierung!$B$12)))</f>
        <v>▲</v>
      </c>
      <c r="D22" s="236" t="str">
        <f>IF(E22&lt;0,Codierung!$B$10,IF(E22=0,Codierung!$B$11,IF(E22&gt;0,Codierung!$B$12)))</f>
        <v>▼</v>
      </c>
      <c r="E22" s="597">
        <f>IF(OR('Früchte Daten'!CZ19=0,'Früchte Daten'!CZ20=0),"-",('Früchte Daten'!CZ19/'Früchte Daten'!BP19)/('Früchte Daten'!CZ20/'Früchte Daten'!BP20)-1)</f>
        <v>-0.4040996745538834</v>
      </c>
      <c r="G22" s="412">
        <f>IF(OR('Früchte Daten'!AA19=0,'Früchte Daten'!AA20=0),"-",'Früchte Daten'!AA19/'Früchte Daten'!AA20-1)</f>
        <v>-8.8118435320488353E-2</v>
      </c>
      <c r="H22" s="236" t="str">
        <f>IF(G22&lt;0,Codierung!$B$10,IF(G22=0,Codierung!$B$11,IF(G22&gt;0,Codierung!$B$12)))</f>
        <v>▼</v>
      </c>
      <c r="I22" s="236" t="str">
        <f>IF(J22&lt;0,Codierung!$B$10,IF(J22=0,Codierung!$B$11,IF(J22&gt;0,Codierung!$B$12)))</f>
        <v>▲</v>
      </c>
      <c r="J22" s="310">
        <f>IF(OR('Früchte Daten'!CA19=0,'Früchte Daten'!CA20=0),"-",('Früchte Daten'!CA19/'Früchte Daten'!BP19)/('Früchte Daten'!CA20/'Früchte Daten'!BP20)-1)</f>
        <v>0.85413614022071793</v>
      </c>
      <c r="K22" s="226"/>
      <c r="L22" s="412">
        <f>IF(OR('Früchte Daten'!AC19=0,'Früchte Daten'!AC20=0),"-",'Früchte Daten'!AC19/'Früchte Daten'!AC20-1)</f>
        <v>-0.12001585596162434</v>
      </c>
      <c r="M22" s="236" t="str">
        <f>IF(L22&lt;0,Codierung!$B$10,IF(L22=0,Codierung!$B$11,IF(L22&gt;0,Codierung!$B$12)))</f>
        <v>▼</v>
      </c>
      <c r="N22" s="236" t="str">
        <f>IF(O22&lt;0,Codierung!$B$10,IF(O22=0,Codierung!$B$11,IF(O22&gt;0,Codierung!$B$12)))</f>
        <v>▲</v>
      </c>
      <c r="O22" s="310">
        <f>IF(OR('Früchte Daten'!CC19=0,'Früchte Daten'!CC20=0),"-",('Früchte Daten'!CC19/'Früchte Daten'!BP19)/('Früchte Daten'!CC20/'Früchte Daten'!BP20)-1)</f>
        <v>0.82463451958454059</v>
      </c>
      <c r="P22" s="217"/>
      <c r="Q22" s="412">
        <f>IF(OR('Früchte Daten'!AE19=0,'Früchte Daten'!AE20=0),"-",'Früchte Daten'!AE19/'Früchte Daten'!AE20-1)</f>
        <v>-2.2714971460254585E-2</v>
      </c>
      <c r="R22" s="236" t="str">
        <f>IF(Q22&lt;0,Codierung!$B$10,IF(Q22=0,Codierung!$B$11,IF(Q22&gt;0,Codierung!$B$12)))</f>
        <v>▼</v>
      </c>
      <c r="S22" s="236" t="str">
        <f>IF(T22&lt;0,Codierung!$B$10,IF(T22=0,Codierung!$B$11,IF(T22&gt;0,Codierung!$B$12)))</f>
        <v>▲</v>
      </c>
      <c r="T22" s="310">
        <f>IF(OR('Früchte Daten'!CE19=0,'Früchte Daten'!CE20=0),"-",('Früchte Daten'!CE19/'Früchte Daten'!BP19)/('Früchte Daten'!CE20/'Früchte Daten'!BP20)-1)</f>
        <v>3.1028428339961707</v>
      </c>
      <c r="U22" s="224"/>
      <c r="V22" s="412">
        <f>IF(OR('Früchte Daten'!BL19=0,'Früchte Daten'!BL20=0),"-",'Früchte Daten'!BL19/'Früchte Daten'!BL20-1)</f>
        <v>0.20527990778662608</v>
      </c>
      <c r="W22" s="236" t="str">
        <f>IF(V22&lt;0,Codierung!$B$10,IF(V22=0,Codierung!$B$11,IF(V22&gt;0,Codierung!$B$12)))</f>
        <v>▲</v>
      </c>
      <c r="X22" s="236" t="str">
        <f>IF(Y22&lt;0,Codierung!$B$10,IF(Y22=0,Codierung!$B$11,IF(Y22&gt;0,Codierung!$B$12)))</f>
        <v>▲</v>
      </c>
      <c r="Y22" s="310">
        <f>IF(OR('Früchte Daten'!DK19=0,'Früchte Daten'!DK20=0),"-",('Früchte Daten'!DK19/'Früchte Daten'!BP19)/('Früchte Daten'!DK20/'Früchte Daten'!BP20)-1)</f>
        <v>0.30789744303521993</v>
      </c>
      <c r="AA22" s="217"/>
      <c r="AB22" s="276"/>
      <c r="AC22" s="236"/>
      <c r="AD22" s="236"/>
      <c r="AE22" s="277"/>
      <c r="AF22" s="217"/>
      <c r="AG22" s="276"/>
      <c r="AH22" s="236"/>
      <c r="AI22" s="236"/>
      <c r="AJ22" s="277"/>
      <c r="AK22" s="226"/>
      <c r="AL22" s="276"/>
      <c r="AM22" s="236"/>
      <c r="AN22" s="236"/>
      <c r="AO22" s="277"/>
      <c r="AP22" s="217"/>
      <c r="AQ22" s="276"/>
      <c r="AR22" s="236"/>
      <c r="AS22" s="236"/>
      <c r="AT22" s="277"/>
      <c r="AU22" s="224"/>
      <c r="AV22" s="276"/>
      <c r="AW22" s="236"/>
      <c r="AX22" s="236"/>
      <c r="AY22" s="277"/>
    </row>
    <row r="23" spans="1:51" ht="12.75" customHeight="1" x14ac:dyDescent="0.2">
      <c r="B23" s="662" t="str">
        <f>Codierung!I218</f>
        <v>Vergleich Vorjahr</v>
      </c>
      <c r="C23" s="658"/>
      <c r="D23" s="658"/>
      <c r="E23" s="663"/>
      <c r="G23" s="662" t="str">
        <f>Codierung!I218</f>
        <v>Vergleich Vorjahr</v>
      </c>
      <c r="H23" s="658"/>
      <c r="I23" s="658"/>
      <c r="J23" s="663"/>
      <c r="K23" s="226"/>
      <c r="L23" s="662" t="str">
        <f>Codierung!I218</f>
        <v>Vergleich Vorjahr</v>
      </c>
      <c r="M23" s="658"/>
      <c r="N23" s="658"/>
      <c r="O23" s="663"/>
      <c r="P23" s="217"/>
      <c r="Q23" s="662" t="str">
        <f>Codierung!I218</f>
        <v>Vergleich Vorjahr</v>
      </c>
      <c r="R23" s="658"/>
      <c r="S23" s="658"/>
      <c r="T23" s="663"/>
      <c r="U23" s="224"/>
      <c r="V23" s="662" t="str">
        <f>Codierung!I218</f>
        <v>Vergleich Vorjahr</v>
      </c>
      <c r="W23" s="658"/>
      <c r="X23" s="658"/>
      <c r="Y23" s="663"/>
      <c r="AA23" s="217"/>
      <c r="AB23" s="658"/>
      <c r="AC23" s="658"/>
      <c r="AD23" s="658"/>
      <c r="AE23" s="658"/>
      <c r="AF23" s="217"/>
      <c r="AG23" s="658"/>
      <c r="AH23" s="658"/>
      <c r="AI23" s="658"/>
      <c r="AJ23" s="658"/>
      <c r="AK23" s="226"/>
      <c r="AL23" s="658"/>
      <c r="AM23" s="658"/>
      <c r="AN23" s="658"/>
      <c r="AO23" s="658"/>
      <c r="AP23" s="217"/>
      <c r="AQ23" s="658"/>
      <c r="AR23" s="658"/>
      <c r="AS23" s="658"/>
      <c r="AT23" s="658"/>
      <c r="AU23" s="224"/>
      <c r="AV23" s="658"/>
      <c r="AW23" s="658"/>
      <c r="AX23" s="658"/>
      <c r="AY23" s="658"/>
    </row>
    <row r="24" spans="1:51" ht="12.75" customHeight="1" x14ac:dyDescent="0.2">
      <c r="B24" s="412">
        <f>IF(OR('Früchte Daten'!BA19=0,'Früchte Daten'!BA21=0),"-",'Früchte Daten'!BA19/'Früchte Daten'!BA21-1)</f>
        <v>-6.1133622393539477E-2</v>
      </c>
      <c r="C24" s="236" t="str">
        <f>IF(B24&lt;0,Codierung!$B$10,IF(B24=0,Codierung!$B$11,IF(B24&gt;0,Codierung!$B$12)))</f>
        <v>▼</v>
      </c>
      <c r="D24" s="236" t="str">
        <f>IF(E24&lt;0,Codierung!$B$10,IF(E24=0,Codierung!$B$11,IF(E24&gt;0,Codierung!$B$12)))</f>
        <v>▲</v>
      </c>
      <c r="E24" s="596">
        <f>IF(OR('Früchte Daten'!CZ19=0,'Früchte Daten'!CZ21=0),"-",'Früchte Daten'!CZ19/'Früchte Daten'!CZ21-1)</f>
        <v>7.0005963160270079E-2</v>
      </c>
      <c r="G24" s="412">
        <f>IF(OR('Früchte Daten'!AA19=0,'Früchte Daten'!AA21=0),"-",'Früchte Daten'!AA19/'Früchte Daten'!AA21-1)</f>
        <v>0.19050715616097547</v>
      </c>
      <c r="H24" s="236" t="str">
        <f>IF(G24&lt;0,Codierung!$B$10,IF(G24=0,Codierung!$B$11,IF(G24&gt;0,Codierung!$B$12)))</f>
        <v>▲</v>
      </c>
      <c r="I24" s="236" t="str">
        <f>IF(J24&lt;0,Codierung!$B$10,IF(J24=0,Codierung!$B$11,IF(J24&gt;0,Codierung!$B$12)))</f>
        <v>▲</v>
      </c>
      <c r="J24" s="611">
        <f>IF(OR('Früchte Daten'!CA19=0,'Früchte Daten'!CA21=0),"-",'Früchte Daten'!CA19/'Früchte Daten'!CA21-1)</f>
        <v>0.35178818335175777</v>
      </c>
      <c r="K24" s="226"/>
      <c r="L24" s="412">
        <f>IF(OR('Früchte Daten'!AC19=0,'Früchte Daten'!AC21=0),"-",'Früchte Daten'!AC19/'Früchte Daten'!AC21-1)</f>
        <v>5.9598151955077006E-2</v>
      </c>
      <c r="M24" s="236" t="str">
        <f>IF(L24&lt;0,Codierung!$B$10,IF(L24=0,Codierung!$B$11,IF(L24&gt;0,Codierung!$B$12)))</f>
        <v>▲</v>
      </c>
      <c r="N24" s="236" t="str">
        <f>IF(O24&lt;0,Codierung!$B$10,IF(O24=0,Codierung!$B$11,IF(O24&gt;0,Codierung!$B$12)))</f>
        <v>▲</v>
      </c>
      <c r="O24" s="310">
        <f>IF(OR('Früchte Daten'!CC19=0,'Früchte Daten'!CC21=0),"-",'Früchte Daten'!CC19/'Früchte Daten'!CC21-1)</f>
        <v>0.71799603916687627</v>
      </c>
      <c r="P24" s="217"/>
      <c r="Q24" s="412">
        <f>IF(OR('Früchte Daten'!AE19=0,'Früchte Daten'!AE21=0),"-",'Früchte Daten'!AE19/'Früchte Daten'!AE21-1)</f>
        <v>9.2854516522665298E-2</v>
      </c>
      <c r="R24" s="236" t="str">
        <f>IF(Q24&lt;0,Codierung!$B$10,IF(Q24=0,Codierung!$B$11,IF(Q24&gt;0,Codierung!$B$12)))</f>
        <v>▲</v>
      </c>
      <c r="S24" s="236" t="str">
        <f>IF(T24&lt;0,Codierung!$B$10,IF(T24=0,Codierung!$B$11,IF(T24&gt;0,Codierung!$B$12)))</f>
        <v>▲</v>
      </c>
      <c r="T24" s="310">
        <f>IF(OR('Früchte Daten'!CE19=0,'Früchte Daten'!CE21=0),"-",'Früchte Daten'!CE19/'Früchte Daten'!CE21-1)</f>
        <v>0.23637089972923797</v>
      </c>
      <c r="U24" s="224"/>
      <c r="V24" s="412">
        <f>IF(OR('Früchte Daten'!BL19=0,'Früchte Daten'!BL21=0),"-",'Früchte Daten'!BL19/'Früchte Daten'!BL21-1)</f>
        <v>5.0836639701248965E-2</v>
      </c>
      <c r="W24" s="236" t="str">
        <f>IF(V24&lt;0,Codierung!$B$10,IF(V24=0,Codierung!$B$11,IF(V24&gt;0,Codierung!$B$12)))</f>
        <v>▲</v>
      </c>
      <c r="X24" s="236" t="str">
        <f>IF(Y24&lt;0,Codierung!$B$10,IF(Y24=0,Codierung!$B$11,IF(Y24&gt;0,Codierung!$B$12)))</f>
        <v>▲</v>
      </c>
      <c r="Y24" s="310">
        <f>IF(OR('Früchte Daten'!DK19=0,'Früchte Daten'!DK21=0),"-",'Früchte Daten'!DK19/'Früchte Daten'!DK21-1)</f>
        <v>4.624529759028162E-2</v>
      </c>
      <c r="AA24" s="217"/>
      <c r="AB24" s="276"/>
      <c r="AC24" s="236"/>
      <c r="AD24" s="236"/>
      <c r="AE24" s="277"/>
      <c r="AF24" s="217"/>
      <c r="AG24" s="276"/>
      <c r="AH24" s="236"/>
      <c r="AI24" s="236"/>
      <c r="AJ24" s="277"/>
      <c r="AK24" s="226"/>
      <c r="AL24" s="276"/>
      <c r="AM24" s="236"/>
      <c r="AN24" s="236"/>
      <c r="AO24" s="277"/>
      <c r="AP24" s="217"/>
      <c r="AQ24" s="276"/>
      <c r="AR24" s="236"/>
      <c r="AS24" s="236"/>
      <c r="AT24" s="277"/>
      <c r="AU24" s="224"/>
      <c r="AV24" s="276"/>
      <c r="AW24" s="236"/>
      <c r="AX24" s="236"/>
      <c r="AY24" s="277"/>
    </row>
    <row r="25" spans="1:51" ht="12.75" customHeight="1" x14ac:dyDescent="0.2">
      <c r="B25" s="662" t="str">
        <f>Codierung!I219</f>
        <v>Vergl. nicht-bio / Anteil bio</v>
      </c>
      <c r="C25" s="658"/>
      <c r="D25" s="658"/>
      <c r="E25" s="663"/>
      <c r="G25" s="662" t="str">
        <f>Codierung!I219</f>
        <v>Vergl. nicht-bio / Anteil bio</v>
      </c>
      <c r="H25" s="658"/>
      <c r="I25" s="658"/>
      <c r="J25" s="663"/>
      <c r="K25" s="226"/>
      <c r="L25" s="662" t="str">
        <f>Codierung!I219</f>
        <v>Vergl. nicht-bio / Anteil bio</v>
      </c>
      <c r="M25" s="658"/>
      <c r="N25" s="658"/>
      <c r="O25" s="663"/>
      <c r="P25" s="217"/>
      <c r="Q25" s="662" t="str">
        <f>Codierung!I219</f>
        <v>Vergl. nicht-bio / Anteil bio</v>
      </c>
      <c r="R25" s="658"/>
      <c r="S25" s="658"/>
      <c r="T25" s="663"/>
      <c r="U25" s="224"/>
      <c r="V25" s="662" t="str">
        <f>Codierung!I219</f>
        <v>Vergl. nicht-bio / Anteil bio</v>
      </c>
      <c r="W25" s="658"/>
      <c r="X25" s="658"/>
      <c r="Y25" s="663"/>
      <c r="AA25" s="217"/>
      <c r="AB25" s="658"/>
      <c r="AC25" s="658"/>
      <c r="AD25" s="658"/>
      <c r="AE25" s="658"/>
      <c r="AF25" s="217"/>
      <c r="AG25" s="658"/>
      <c r="AH25" s="658"/>
      <c r="AI25" s="658"/>
      <c r="AJ25" s="658"/>
      <c r="AK25" s="226"/>
      <c r="AL25" s="658"/>
      <c r="AM25" s="658"/>
      <c r="AN25" s="658"/>
      <c r="AO25" s="658"/>
      <c r="AP25" s="217"/>
      <c r="AQ25" s="658"/>
      <c r="AR25" s="658"/>
      <c r="AS25" s="658"/>
      <c r="AT25" s="658"/>
      <c r="AU25" s="224"/>
      <c r="AV25" s="658"/>
      <c r="AW25" s="658"/>
      <c r="AX25" s="658"/>
      <c r="AY25" s="658"/>
    </row>
    <row r="26" spans="1:51" ht="12.75" customHeight="1" x14ac:dyDescent="0.2">
      <c r="B26" s="309">
        <f>IF(OR('Früchte Daten'!BA19=0,'Früchte Daten'!BB19=0),"-",'Früchte Daten'!BA19/'Früchte Daten'!BB19-1)</f>
        <v>0.38875701696921983</v>
      </c>
      <c r="C26" s="234"/>
      <c r="D26" s="234"/>
      <c r="E26" s="233">
        <f>IF(OR('Früchte Daten'!CZ19=0,'Früchte Daten'!DA19=0),"-",'Früchte Daten'!CZ19/('Früchte Daten'!CZ19+'Früchte Daten'!DA19))</f>
        <v>8.2670982102352547E-2</v>
      </c>
      <c r="G26" s="309">
        <f>IF(OR('Früchte Daten'!AA19=0,'Früchte Daten'!AB19=0),"-",'Früchte Daten'!AA19/'Früchte Daten'!AB19-1)</f>
        <v>0.36666473736999317</v>
      </c>
      <c r="H26" s="234"/>
      <c r="I26" s="234"/>
      <c r="J26" s="233">
        <f>IF(OR('Früchte Daten'!CA19=0,'Früchte Daten'!CB19=0),"-",'Früchte Daten'!CA19/('Früchte Daten'!CA19+'Früchte Daten'!CB19))</f>
        <v>5.5650688982816138E-2</v>
      </c>
      <c r="K26" s="227"/>
      <c r="L26" s="309">
        <f>IF(OR('Früchte Daten'!AC19=0,'Früchte Daten'!AD19=0),"-",'Früchte Daten'!AC19/'Früchte Daten'!AD19-1)</f>
        <v>0.27598927228124737</v>
      </c>
      <c r="M26" s="234"/>
      <c r="N26" s="234"/>
      <c r="O26" s="233">
        <f>IF(OR('Früchte Daten'!CC19=0,'Früchte Daten'!CD19=0),"-",'Früchte Daten'!CC19/('Früchte Daten'!CC19+'Früchte Daten'!CD19))</f>
        <v>0.1418541327419538</v>
      </c>
      <c r="P26" s="217"/>
      <c r="Q26" s="309">
        <f>IF(OR('Früchte Daten'!AE19=0,'Früchte Daten'!AF19=0),"-",'Früchte Daten'!AE19/'Früchte Daten'!AF19-1)</f>
        <v>0.30747826151129765</v>
      </c>
      <c r="R26" s="234"/>
      <c r="S26" s="234"/>
      <c r="T26" s="233">
        <f>IF(OR('Früchte Daten'!CE19=0,'Früchte Daten'!CF19=0),"-",'Früchte Daten'!CE19/('Früchte Daten'!CE19+'Früchte Daten'!CF19))</f>
        <v>0.12743374330158722</v>
      </c>
      <c r="U26" s="228"/>
      <c r="V26" s="309">
        <f>IF(OR('Früchte Daten'!BL19=0,'Früchte Daten'!BM19=0),"-",'Früchte Daten'!BL19/'Früchte Daten'!BM19-1)</f>
        <v>0.80193460701926855</v>
      </c>
      <c r="W26" s="234"/>
      <c r="X26" s="234"/>
      <c r="Y26" s="233">
        <f>IF(OR('Früchte Daten'!DK19=0,'Früchte Daten'!DL19=0),"-",'Früchte Daten'!DK19/('Früchte Daten'!DK19+'Früchte Daten'!DL19))</f>
        <v>0.22832344989509107</v>
      </c>
      <c r="AA26" s="217"/>
      <c r="AB26" s="237"/>
      <c r="AC26" s="236"/>
      <c r="AD26" s="236"/>
      <c r="AE26" s="258"/>
      <c r="AF26" s="217"/>
      <c r="AG26" s="237"/>
      <c r="AH26" s="236"/>
      <c r="AI26" s="236"/>
      <c r="AJ26" s="258"/>
      <c r="AK26" s="227"/>
      <c r="AL26" s="237"/>
      <c r="AM26" s="236"/>
      <c r="AN26" s="236"/>
      <c r="AO26" s="258"/>
      <c r="AP26" s="217"/>
      <c r="AQ26" s="237"/>
      <c r="AR26" s="236"/>
      <c r="AS26" s="236"/>
      <c r="AT26" s="258"/>
      <c r="AU26" s="228"/>
      <c r="AV26" s="237"/>
      <c r="AW26" s="236"/>
      <c r="AX26" s="236"/>
      <c r="AY26" s="258"/>
    </row>
    <row r="27" spans="1:51" ht="12.75" customHeight="1" x14ac:dyDescent="0.2">
      <c r="AA27" s="217"/>
      <c r="AB27" s="217"/>
      <c r="AC27" s="217"/>
      <c r="AD27" s="217"/>
      <c r="AE27" s="217"/>
      <c r="AF27" s="217"/>
      <c r="AG27" s="217"/>
      <c r="AH27" s="217"/>
      <c r="AI27" s="217"/>
      <c r="AJ27" s="217"/>
      <c r="AK27" s="217"/>
      <c r="AL27" s="217"/>
      <c r="AM27" s="217"/>
      <c r="AN27" s="217"/>
      <c r="AO27" s="217"/>
      <c r="AP27" s="217"/>
      <c r="AQ27" s="217"/>
      <c r="AR27" s="217"/>
      <c r="AS27" s="217"/>
      <c r="AT27" s="217"/>
      <c r="AU27" s="217"/>
      <c r="AV27" s="217"/>
      <c r="AW27" s="217"/>
      <c r="AX27" s="217"/>
      <c r="AY27" s="217"/>
    </row>
    <row r="28" spans="1:51" ht="12.75" customHeight="1" x14ac:dyDescent="0.2">
      <c r="B28" s="675" t="str">
        <f>'Früchte Daten'!AJ16</f>
        <v>Kirschen 24mm+</v>
      </c>
      <c r="C28" s="675"/>
      <c r="D28" s="675"/>
      <c r="E28" s="675"/>
      <c r="G28" s="675" t="str">
        <f>'Früchte Daten'!AL16</f>
        <v>Nektarinen</v>
      </c>
      <c r="H28" s="675"/>
      <c r="I28" s="675"/>
      <c r="J28" s="675"/>
      <c r="K28" s="235"/>
      <c r="L28" s="675" t="str">
        <f>'Früchte Daten'!CS16</f>
        <v>Trauben weiss</v>
      </c>
      <c r="M28" s="675"/>
      <c r="N28" s="675"/>
      <c r="O28" s="675"/>
      <c r="P28" s="217"/>
      <c r="Q28" s="675" t="str">
        <f>'Früchte Daten'!AN16</f>
        <v>Zwetschgen</v>
      </c>
      <c r="R28" s="675"/>
      <c r="S28" s="675"/>
      <c r="T28" s="675"/>
      <c r="U28" s="235"/>
      <c r="V28" s="675" t="str">
        <f>'Früchte Daten'!DB16</f>
        <v>Zitronen</v>
      </c>
      <c r="W28" s="675"/>
      <c r="X28" s="675"/>
      <c r="Y28" s="675"/>
      <c r="AA28" s="217"/>
      <c r="AB28" s="659"/>
      <c r="AC28" s="659"/>
      <c r="AD28" s="659"/>
      <c r="AE28" s="659"/>
      <c r="AF28" s="217"/>
      <c r="AG28" s="659"/>
      <c r="AH28" s="659"/>
      <c r="AI28" s="659"/>
      <c r="AJ28" s="659"/>
      <c r="AK28" s="235"/>
      <c r="AL28" s="659"/>
      <c r="AM28" s="659"/>
      <c r="AN28" s="659"/>
      <c r="AO28" s="659"/>
      <c r="AP28" s="217"/>
      <c r="AQ28" s="659"/>
      <c r="AR28" s="659"/>
      <c r="AS28" s="659"/>
      <c r="AT28" s="659"/>
      <c r="AU28" s="235"/>
      <c r="AV28" s="659"/>
      <c r="AW28" s="659"/>
      <c r="AX28" s="659"/>
      <c r="AY28" s="659"/>
    </row>
    <row r="29" spans="1:51" ht="12.75" customHeight="1" x14ac:dyDescent="0.2">
      <c r="B29" s="223" t="str">
        <f>Codierung!I119</f>
        <v>CHF/kg</v>
      </c>
      <c r="C29" s="224"/>
      <c r="D29" s="224"/>
      <c r="E29" s="229" t="str">
        <f>Codierung!I127</f>
        <v>Tonnen</v>
      </c>
      <c r="G29" s="223" t="str">
        <f>Codierung!I119</f>
        <v>CHF/kg</v>
      </c>
      <c r="H29" s="224"/>
      <c r="I29" s="224"/>
      <c r="J29" s="229" t="str">
        <f>Codierung!I127</f>
        <v>Tonnen</v>
      </c>
      <c r="K29" s="224"/>
      <c r="L29" s="223" t="str">
        <f>Codierung!I119</f>
        <v>CHF/kg</v>
      </c>
      <c r="M29" s="224"/>
      <c r="N29" s="224"/>
      <c r="O29" s="229" t="str">
        <f>Codierung!I127</f>
        <v>Tonnen</v>
      </c>
      <c r="P29" s="217"/>
      <c r="Q29" s="461" t="str">
        <f>Codierung!I119</f>
        <v>CHF/kg</v>
      </c>
      <c r="R29" s="224"/>
      <c r="S29" s="224"/>
      <c r="T29" s="229" t="str">
        <f>Codierung!I127</f>
        <v>Tonnen</v>
      </c>
      <c r="U29" s="224"/>
      <c r="V29" s="223" t="str">
        <f>Codierung!I123</f>
        <v>CHF/Stück</v>
      </c>
      <c r="W29" s="224"/>
      <c r="X29" s="224"/>
      <c r="Y29" s="229" t="str">
        <f>Codierung!I127</f>
        <v>Tonnen</v>
      </c>
      <c r="AA29" s="217"/>
      <c r="AB29" s="224"/>
      <c r="AC29" s="224"/>
      <c r="AD29" s="224"/>
      <c r="AE29" s="259"/>
      <c r="AF29" s="217"/>
      <c r="AG29" s="224"/>
      <c r="AH29" s="224"/>
      <c r="AI29" s="224"/>
      <c r="AJ29" s="259"/>
      <c r="AK29" s="224"/>
      <c r="AL29" s="224"/>
      <c r="AM29" s="224"/>
      <c r="AN29" s="224"/>
      <c r="AO29" s="259"/>
      <c r="AP29" s="217"/>
      <c r="AQ29" s="224"/>
      <c r="AR29" s="224"/>
      <c r="AS29" s="224"/>
      <c r="AT29" s="259"/>
      <c r="AU29" s="224"/>
      <c r="AV29" s="224"/>
      <c r="AW29" s="224"/>
      <c r="AX29" s="224"/>
      <c r="AY29" s="259"/>
    </row>
    <row r="30" spans="1:51" ht="12.75" customHeight="1" x14ac:dyDescent="0.2">
      <c r="A30" s="454"/>
      <c r="B30" s="231" t="str">
        <f>IF('Früchte Daten'!AJ19=0,"-",'Früchte Daten'!AJ19)</f>
        <v>-</v>
      </c>
      <c r="C30" s="455"/>
      <c r="D30" s="455"/>
      <c r="E30" s="459" t="str">
        <f>IF('Früchte Daten'!CJ19=0,"-",'Früchte Daten'!CJ19)</f>
        <v>-</v>
      </c>
      <c r="F30" s="456"/>
      <c r="G30" s="231" t="str">
        <f>IF('Früchte Daten'!AL19=0,"-",'Früchte Daten'!AL19)</f>
        <v>-</v>
      </c>
      <c r="H30" s="455"/>
      <c r="I30" s="455"/>
      <c r="J30" s="459">
        <f>IF('Früchte Daten'!CL19=0,"-",'Früchte Daten'!CL19)</f>
        <v>0.8832000000000001</v>
      </c>
      <c r="K30" s="457"/>
      <c r="L30" s="231" t="str">
        <f>IF('Früchte Daten'!AQ19=0,"-",'Früchte Daten'!AQ19)</f>
        <v>-</v>
      </c>
      <c r="M30" s="455"/>
      <c r="N30" s="455"/>
      <c r="O30" s="459">
        <f>'Früchte Daten'!CS19</f>
        <v>7.1642999999999999</v>
      </c>
      <c r="P30" s="451"/>
      <c r="Q30" s="231" t="str">
        <f>IF('Früchte Daten'!AN19=0,"-",'Früchte Daten'!AN19)</f>
        <v>-</v>
      </c>
      <c r="R30" s="455"/>
      <c r="S30" s="455"/>
      <c r="T30" s="459" t="str">
        <f>IF('Früchte Daten'!CP19=0,"-",'Früchte Daten'!CP19)</f>
        <v>-</v>
      </c>
      <c r="U30" s="451"/>
      <c r="V30" s="453">
        <f>'Früchte Daten'!BC19</f>
        <v>0.51813900000000002</v>
      </c>
      <c r="W30" s="455"/>
      <c r="X30" s="455"/>
      <c r="Y30" s="459">
        <f>'Früchte Daten'!DB19</f>
        <v>721.43680000000006</v>
      </c>
      <c r="AA30" s="217"/>
      <c r="AB30" s="313"/>
      <c r="AC30" s="313"/>
      <c r="AD30" s="313"/>
      <c r="AE30" s="239"/>
      <c r="AF30" s="217"/>
      <c r="AG30" s="313"/>
      <c r="AH30" s="313"/>
      <c r="AI30" s="313"/>
      <c r="AJ30" s="239"/>
      <c r="AK30" s="225"/>
      <c r="AL30" s="313"/>
      <c r="AM30" s="313"/>
      <c r="AN30" s="313"/>
      <c r="AO30" s="239"/>
      <c r="AP30" s="217"/>
      <c r="AQ30" s="313"/>
      <c r="AR30" s="313"/>
      <c r="AS30" s="313"/>
      <c r="AT30" s="239"/>
      <c r="AU30" s="217"/>
      <c r="AV30" s="313"/>
      <c r="AW30" s="313"/>
      <c r="AX30" s="313"/>
      <c r="AY30" s="239"/>
    </row>
    <row r="31" spans="1:51" ht="15.95" customHeight="1" x14ac:dyDescent="0.2">
      <c r="B31" s="662" t="str">
        <f>Codierung!I217</f>
        <v>Vergleich Vormonat*</v>
      </c>
      <c r="C31" s="658"/>
      <c r="D31" s="658"/>
      <c r="E31" s="663"/>
      <c r="G31" s="662" t="str">
        <f>Codierung!I217</f>
        <v>Vergleich Vormonat*</v>
      </c>
      <c r="H31" s="658"/>
      <c r="I31" s="658"/>
      <c r="J31" s="663"/>
      <c r="K31" s="226"/>
      <c r="L31" s="662" t="str">
        <f>Codierung!I217</f>
        <v>Vergleich Vormonat*</v>
      </c>
      <c r="M31" s="658"/>
      <c r="N31" s="658"/>
      <c r="O31" s="663"/>
      <c r="P31" s="217"/>
      <c r="Q31" s="662" t="str">
        <f>Codierung!I217</f>
        <v>Vergleich Vormonat*</v>
      </c>
      <c r="R31" s="658"/>
      <c r="S31" s="658"/>
      <c r="T31" s="663"/>
      <c r="U31" s="224"/>
      <c r="V31" s="662" t="str">
        <f>Codierung!I217</f>
        <v>Vergleich Vormonat*</v>
      </c>
      <c r="W31" s="658"/>
      <c r="X31" s="658"/>
      <c r="Y31" s="663"/>
      <c r="AA31" s="217"/>
      <c r="AB31" s="658"/>
      <c r="AC31" s="658"/>
      <c r="AD31" s="658"/>
      <c r="AE31" s="658"/>
      <c r="AF31" s="217"/>
      <c r="AG31" s="658"/>
      <c r="AH31" s="658"/>
      <c r="AI31" s="658"/>
      <c r="AJ31" s="658"/>
      <c r="AK31" s="226"/>
      <c r="AL31" s="658"/>
      <c r="AM31" s="658"/>
      <c r="AN31" s="658"/>
      <c r="AO31" s="658"/>
      <c r="AP31" s="217"/>
      <c r="AQ31" s="658"/>
      <c r="AR31" s="658"/>
      <c r="AS31" s="658"/>
      <c r="AT31" s="658"/>
      <c r="AU31" s="224"/>
      <c r="AV31" s="658"/>
      <c r="AW31" s="658"/>
      <c r="AX31" s="658"/>
      <c r="AY31" s="658"/>
    </row>
    <row r="32" spans="1:51" ht="12.75" customHeight="1" x14ac:dyDescent="0.2">
      <c r="B32" s="412" t="str">
        <f>IF(OR('Früchte Daten'!AJ19=0,'Früchte Daten'!AJ20=0),"-",'Früchte Daten'!AJ19/'Früchte Daten'!AJ20-1)</f>
        <v>-</v>
      </c>
      <c r="C32" s="236" t="str">
        <f>IF(B32&lt;0,Codierung!$B$10,IF(B32=0,Codierung!$B$11,IF(B32&gt;0,Codierung!$B$12)))</f>
        <v>▲</v>
      </c>
      <c r="D32" s="236" t="str">
        <f>IF(E32&lt;0,Codierung!$B$10,IF(E32=0,Codierung!$B$11,IF(E32&gt;0,Codierung!$B$12)))</f>
        <v>▲</v>
      </c>
      <c r="E32" s="444" t="str">
        <f>IF(OR('Früchte Daten'!CJ19=0,'Früchte Daten'!CJ20=0),"-",('Früchte Daten'!CJ19/'Früchte Daten'!BP19)/('Früchte Daten'!CJ20/'Früchte Daten'!BP20)-1)</f>
        <v>-</v>
      </c>
      <c r="G32" s="412" t="str">
        <f>IF(OR('Früchte Daten'!AL19=0,'Früchte Daten'!AL20=0),"-",'Früchte Daten'!AL19/'Früchte Daten'!AL20-1)</f>
        <v>-</v>
      </c>
      <c r="H32" s="236" t="str">
        <f>IF(G32&lt;0,Codierung!$B$10,IF(G32=0,Codierung!$B$11,IF(G32&gt;0,Codierung!$B$12)))</f>
        <v>▲</v>
      </c>
      <c r="I32" s="236" t="str">
        <f>IF(J32&lt;0,Codierung!$B$10,IF(J32=0,Codierung!$B$11,IF(J32&gt;0,Codierung!$B$12)))</f>
        <v>▲</v>
      </c>
      <c r="J32" s="444">
        <f>IF(OR('Früchte Daten'!CL19=0,'Früchte Daten'!CL20=0),"-",('Früchte Daten'!CL19/'Früchte Daten'!BP19)/('Früchte Daten'!CL20/'Früchte Daten'!BP20)-1)</f>
        <v>1.9245033112582783</v>
      </c>
      <c r="K32" s="226"/>
      <c r="L32" s="412" t="str">
        <f>IF(OR('Früchte Daten'!AQ19=0,'Früchte Daten'!AQ20=0),"-",'Früchte Daten'!AQ19/'Früchte Daten'!AQ20-1)</f>
        <v>-</v>
      </c>
      <c r="M32" s="236" t="str">
        <f>IF(L32&lt;0,Codierung!$B$10,IF(L32=0,Codierung!$B$11,IF(L32&gt;0,Codierung!$B$12)))</f>
        <v>▲</v>
      </c>
      <c r="N32" s="236" t="str">
        <f>IF(O32&lt;0,Codierung!$B$10,IF(O32=0,Codierung!$B$11,IF(O32&gt;0,Codierung!$B$12)))</f>
        <v>▼</v>
      </c>
      <c r="O32" s="310">
        <f>IF(OR('Früchte Daten'!CS19=0,'Früchte Daten'!CS20=0),"-",('Früchte Daten'!CS19/'Früchte Daten'!BP19)/('Früchte Daten'!CS20/'Früchte Daten'!BP20)-1)</f>
        <v>-0.48135519600390919</v>
      </c>
      <c r="P32" s="217"/>
      <c r="Q32" s="412" t="str">
        <f>IF(OR('Früchte Daten'!AN19=0,'Früchte Daten'!AN20=0),"-",'Früchte Daten'!AN19/'Früchte Daten'!AN20-1)</f>
        <v>-</v>
      </c>
      <c r="R32" s="236" t="str">
        <f>IF(Q32&lt;0,Codierung!$B$10,IF(Q32=0,Codierung!$B$11,IF(Q32&gt;0,Codierung!$B$12)))</f>
        <v>▲</v>
      </c>
      <c r="S32" s="236" t="str">
        <f>IF(T32&lt;0,Codierung!$B$10,IF(T32=0,Codierung!$B$11,IF(T32&gt;0,Codierung!$B$12)))</f>
        <v>▲</v>
      </c>
      <c r="T32" s="310" t="str">
        <f>IF(OR('Früchte Daten'!CP19=0,'Früchte Daten'!CP20=0),"-",('Früchte Daten'!CP19/'Früchte Daten'!BP19)/('Früchte Daten'!CP20/'Früchte Daten'!BP20)-1)</f>
        <v>-</v>
      </c>
      <c r="U32" s="224"/>
      <c r="V32" s="412">
        <f>IF(OR('Früchte Daten'!BC19=0,'Früchte Daten'!BC20=0),"-",'Früchte Daten'!BC19/'Früchte Daten'!BC20-1)</f>
        <v>-0.71290802666690301</v>
      </c>
      <c r="W32" s="236"/>
      <c r="X32" s="236" t="str">
        <f>IF(Y32&lt;0,Codierung!$B$10,IF(Y32=0,Codierung!$B$11,IF(Y32&gt;0,Codierung!$B$12)))</f>
        <v>▲</v>
      </c>
      <c r="Y32" s="310">
        <f>IF(OR('Früchte Daten'!DB19=0,'Früchte Daten'!DB20=0),"-",('Früchte Daten'!DB19/'Früchte Daten'!BP19)/('Früchte Daten'!DB20/'Früchte Daten'!BP20)-1)</f>
        <v>0.34280408009955687</v>
      </c>
      <c r="AA32" s="217"/>
      <c r="AB32" s="276"/>
      <c r="AC32" s="236"/>
      <c r="AD32" s="236"/>
      <c r="AE32" s="277"/>
      <c r="AF32" s="217"/>
      <c r="AG32" s="276"/>
      <c r="AH32" s="236"/>
      <c r="AI32" s="236"/>
      <c r="AJ32" s="277"/>
      <c r="AK32" s="226"/>
      <c r="AL32" s="276"/>
      <c r="AM32" s="236"/>
      <c r="AN32" s="236"/>
      <c r="AO32" s="277"/>
      <c r="AP32" s="217"/>
      <c r="AQ32" s="276"/>
      <c r="AR32" s="236"/>
      <c r="AS32" s="236"/>
      <c r="AT32" s="277"/>
      <c r="AU32" s="224"/>
      <c r="AV32" s="276"/>
      <c r="AW32" s="236"/>
      <c r="AX32" s="236"/>
      <c r="AY32" s="277"/>
    </row>
    <row r="33" spans="2:51" ht="15.95" customHeight="1" x14ac:dyDescent="0.2">
      <c r="B33" s="662" t="str">
        <f>Codierung!I218</f>
        <v>Vergleich Vorjahr</v>
      </c>
      <c r="C33" s="658"/>
      <c r="D33" s="658"/>
      <c r="E33" s="663"/>
      <c r="G33" s="662" t="str">
        <f>Codierung!I218</f>
        <v>Vergleich Vorjahr</v>
      </c>
      <c r="H33" s="658"/>
      <c r="I33" s="658"/>
      <c r="J33" s="663"/>
      <c r="K33" s="226"/>
      <c r="L33" s="662" t="str">
        <f>Codierung!I218</f>
        <v>Vergleich Vorjahr</v>
      </c>
      <c r="M33" s="658"/>
      <c r="N33" s="658"/>
      <c r="O33" s="663"/>
      <c r="P33" s="217"/>
      <c r="Q33" s="662" t="str">
        <f>Codierung!I218</f>
        <v>Vergleich Vorjahr</v>
      </c>
      <c r="R33" s="658"/>
      <c r="S33" s="658"/>
      <c r="T33" s="663"/>
      <c r="U33" s="224"/>
      <c r="V33" s="662" t="str">
        <f>Codierung!I218</f>
        <v>Vergleich Vorjahr</v>
      </c>
      <c r="W33" s="658"/>
      <c r="X33" s="658"/>
      <c r="Y33" s="663"/>
      <c r="AA33" s="217"/>
      <c r="AB33" s="658"/>
      <c r="AC33" s="658"/>
      <c r="AD33" s="658"/>
      <c r="AE33" s="658"/>
      <c r="AF33" s="217"/>
      <c r="AG33" s="658"/>
      <c r="AH33" s="658"/>
      <c r="AI33" s="658"/>
      <c r="AJ33" s="658"/>
      <c r="AK33" s="226"/>
      <c r="AL33" s="658"/>
      <c r="AM33" s="658"/>
      <c r="AN33" s="658"/>
      <c r="AO33" s="658"/>
      <c r="AP33" s="217"/>
      <c r="AQ33" s="658"/>
      <c r="AR33" s="658"/>
      <c r="AS33" s="658"/>
      <c r="AT33" s="658"/>
      <c r="AU33" s="224"/>
      <c r="AV33" s="658"/>
      <c r="AW33" s="658"/>
      <c r="AX33" s="658"/>
      <c r="AY33" s="658"/>
    </row>
    <row r="34" spans="2:51" ht="12.75" customHeight="1" x14ac:dyDescent="0.2">
      <c r="B34" s="412" t="str">
        <f>IF(OR('Früchte Daten'!AJ19=0,'Früchte Daten'!AJ21=0),"-",'Früchte Daten'!AJ19/'Früchte Daten'!AJ21-1)</f>
        <v>-</v>
      </c>
      <c r="C34" s="236" t="str">
        <f>IF(B34&lt;0,Codierung!$B$10,IF(B34=0,Codierung!$B$11,IF(B34&gt;0,Codierung!$B$12)))</f>
        <v>▲</v>
      </c>
      <c r="D34" s="236" t="str">
        <f>IF(E34&lt;0,Codierung!$B$10,IF(E34=0,Codierung!$B$11,IF(E34&gt;0,Codierung!$B$12)))</f>
        <v>▲</v>
      </c>
      <c r="E34" s="310" t="str">
        <f>IF(OR('Früchte Daten'!CJ19=0,'Früchte Daten'!CJ21=0),"-",'Früchte Daten'!CJ19/'Früchte Daten'!CJ21-1)</f>
        <v>-</v>
      </c>
      <c r="G34" s="412" t="str">
        <f>IF(OR('Früchte Daten'!AL19=0,'Früchte Daten'!AL21=0),"-",'Früchte Daten'!AL19/'Früchte Daten'!AL21-1)</f>
        <v>-</v>
      </c>
      <c r="H34" s="236" t="str">
        <f>IF(G34&lt;0,Codierung!$B$10,IF(G34=0,Codierung!$B$11,IF(G34&gt;0,Codierung!$B$12)))</f>
        <v>▲</v>
      </c>
      <c r="I34" s="236" t="str">
        <f>IF(J34&lt;0,Codierung!$B$10,IF(J34=0,Codierung!$B$11,IF(J34&gt;0,Codierung!$B$12)))</f>
        <v>▼</v>
      </c>
      <c r="J34" s="310">
        <f>IF(OR('Früchte Daten'!CL19=0,'Früchte Daten'!CL21=0),"-",'Früchte Daten'!CL19/'Früchte Daten'!CL21-1)</f>
        <v>-0.35958233630628667</v>
      </c>
      <c r="K34" s="226"/>
      <c r="L34" s="412" t="str">
        <f>IF(OR('Früchte Daten'!AQ19=0,'Früchte Daten'!AQ21=0),"-",'Früchte Daten'!AQ19/'Früchte Daten'!AQ21-1)</f>
        <v>-</v>
      </c>
      <c r="M34" s="236" t="str">
        <f>IF(L34&lt;0,Codierung!$B$10,IF(L34=0,Codierung!$B$11,IF(L34&gt;0,Codierung!$B$12)))</f>
        <v>▲</v>
      </c>
      <c r="N34" s="236" t="str">
        <f>IF(O34&lt;0,Codierung!$B$10,IF(O34=0,Codierung!$B$11,IF(O34&gt;0,Codierung!$B$12)))</f>
        <v>▲</v>
      </c>
      <c r="O34" s="310">
        <f>IF(OR('Früchte Daten'!CS19=0,'Früchte Daten'!CS21=0),"-",'Früchte Daten'!CS19/'Früchte Daten'!CS21-1)</f>
        <v>5.2625000000000002</v>
      </c>
      <c r="P34" s="217"/>
      <c r="Q34" s="412" t="str">
        <f>IF(OR('Früchte Daten'!AN19=0,'Früchte Daten'!AN21=0),"-",'Früchte Daten'!AN19/'Früchte Daten'!AN21-1)</f>
        <v>-</v>
      </c>
      <c r="R34" s="236" t="str">
        <f>IF(Q34&lt;0,Codierung!$B$10,IF(Q34=0,Codierung!$B$11,IF(Q34&gt;0,Codierung!$B$12)))</f>
        <v>▲</v>
      </c>
      <c r="S34" s="236" t="str">
        <f>IF(T34&lt;0,Codierung!$B$10,IF(T34=0,Codierung!$B$11,IF(T34&gt;0,Codierung!$B$12)))</f>
        <v>▲</v>
      </c>
      <c r="T34" s="310" t="str">
        <f>IF(OR('Früchte Daten'!CP19=0,'Früchte Daten'!CP21=0),"-",'Früchte Daten'!CP19/'Früchte Daten'!CP21-1)</f>
        <v>-</v>
      </c>
      <c r="U34" s="224"/>
      <c r="V34" s="412">
        <f>IF(OR('Früchte Daten'!BC19=0,'Früchte Daten'!BC21=0),"-",'Früchte Daten'!BC19/'Früchte Daten'!BC21-1)</f>
        <v>-0.27988041994779833</v>
      </c>
      <c r="W34" s="236"/>
      <c r="X34" s="236" t="str">
        <f>IF(Y34&lt;0,Codierung!$B$10,IF(Y34=0,Codierung!$B$11,IF(Y34&gt;0,Codierung!$B$12)))</f>
        <v>▲</v>
      </c>
      <c r="Y34" s="310">
        <f>IF(OR('Früchte Daten'!DB19=0,'Früchte Daten'!DB21=0),"-",'Früchte Daten'!DB19/'Früchte Daten'!DB21-1)</f>
        <v>0.42870965819062978</v>
      </c>
      <c r="AA34" s="217"/>
      <c r="AB34" s="276"/>
      <c r="AC34" s="236"/>
      <c r="AD34" s="236"/>
      <c r="AE34" s="277"/>
      <c r="AF34" s="217"/>
      <c r="AG34" s="276"/>
      <c r="AH34" s="236"/>
      <c r="AI34" s="236"/>
      <c r="AJ34" s="277"/>
      <c r="AK34" s="226"/>
      <c r="AL34" s="276"/>
      <c r="AM34" s="236"/>
      <c r="AN34" s="236"/>
      <c r="AO34" s="277"/>
      <c r="AP34" s="217"/>
      <c r="AQ34" s="276"/>
      <c r="AR34" s="236"/>
      <c r="AS34" s="236"/>
      <c r="AT34" s="277"/>
      <c r="AU34" s="224"/>
      <c r="AV34" s="276"/>
      <c r="AW34" s="236"/>
      <c r="AX34" s="236"/>
      <c r="AY34" s="277"/>
    </row>
    <row r="35" spans="2:51" ht="12.75" customHeight="1" x14ac:dyDescent="0.2">
      <c r="B35" s="662" t="str">
        <f>Codierung!I219</f>
        <v>Vergl. nicht-bio / Anteil bio</v>
      </c>
      <c r="C35" s="658"/>
      <c r="D35" s="658"/>
      <c r="E35" s="663"/>
      <c r="G35" s="662" t="str">
        <f>Codierung!I219</f>
        <v>Vergl. nicht-bio / Anteil bio</v>
      </c>
      <c r="H35" s="658"/>
      <c r="I35" s="658"/>
      <c r="J35" s="663"/>
      <c r="K35" s="226"/>
      <c r="L35" s="662" t="str">
        <f>Codierung!I219</f>
        <v>Vergl. nicht-bio / Anteil bio</v>
      </c>
      <c r="M35" s="658"/>
      <c r="N35" s="658"/>
      <c r="O35" s="663"/>
      <c r="P35" s="217"/>
      <c r="Q35" s="662" t="str">
        <f>Codierung!I219</f>
        <v>Vergl. nicht-bio / Anteil bio</v>
      </c>
      <c r="R35" s="658"/>
      <c r="S35" s="658"/>
      <c r="T35" s="663"/>
      <c r="U35" s="224"/>
      <c r="V35" s="662" t="str">
        <f>Codierung!I219</f>
        <v>Vergl. nicht-bio / Anteil bio</v>
      </c>
      <c r="W35" s="658"/>
      <c r="X35" s="658"/>
      <c r="Y35" s="663"/>
      <c r="AA35" s="217"/>
      <c r="AB35" s="658"/>
      <c r="AC35" s="658"/>
      <c r="AD35" s="658"/>
      <c r="AE35" s="658"/>
      <c r="AF35" s="217"/>
      <c r="AG35" s="658"/>
      <c r="AH35" s="658"/>
      <c r="AI35" s="658"/>
      <c r="AJ35" s="658"/>
      <c r="AK35" s="226"/>
      <c r="AL35" s="658"/>
      <c r="AM35" s="658"/>
      <c r="AN35" s="658"/>
      <c r="AO35" s="658"/>
      <c r="AP35" s="217"/>
      <c r="AQ35" s="658"/>
      <c r="AR35" s="658"/>
      <c r="AS35" s="658"/>
      <c r="AT35" s="658"/>
      <c r="AU35" s="224"/>
      <c r="AV35" s="658"/>
      <c r="AW35" s="658"/>
      <c r="AX35" s="658"/>
      <c r="AY35" s="658"/>
    </row>
    <row r="36" spans="2:51" ht="12.75" customHeight="1" x14ac:dyDescent="0.2">
      <c r="B36" s="309" t="str">
        <f>IF(OR('Früchte Daten'!AJ19=0,'Früchte Daten'!AK19=0),"-",'Früchte Daten'!AJ19/'Früchte Daten'!AK19-1)</f>
        <v>-</v>
      </c>
      <c r="C36" s="234"/>
      <c r="D36" s="234"/>
      <c r="E36" s="233" t="str">
        <f>IF(OR('Früchte Daten'!CJ19=0,'Früchte Daten'!CK19=0),"-",'Früchte Daten'!CJ19/('Früchte Daten'!CJ19+'Früchte Daten'!CK19))</f>
        <v>-</v>
      </c>
      <c r="G36" s="309" t="str">
        <f>IF(OR('Früchte Daten'!AL19=0,'Früchte Daten'!AM19=0),"-",'Früchte Daten'!AL19/'Früchte Daten'!AM19-1)</f>
        <v>-</v>
      </c>
      <c r="H36" s="234"/>
      <c r="I36" s="234"/>
      <c r="J36" s="233">
        <f>IF(OR('Früchte Daten'!CL19=0,'Früchte Daten'!CM19=0),"-",'Früchte Daten'!CL19/('Früchte Daten'!CL19+'Früchte Daten'!CM19))</f>
        <v>1.7954613372039838E-2</v>
      </c>
      <c r="K36" s="227"/>
      <c r="L36" s="309" t="str">
        <f>IF(OR('Früchte Daten'!AQ19=0,'Früchte Daten'!AR19=0),"-",'Früchte Daten'!AQ19/'Früchte Daten'!AR19-1)</f>
        <v>-</v>
      </c>
      <c r="M36" s="234"/>
      <c r="N36" s="234"/>
      <c r="O36" s="233">
        <f>IF(OR('Früchte Daten'!CS19=0,'Früchte Daten'!CT19=0),"-",'Früchte Daten'!CS19/('Früchte Daten'!CS19+'Früchte Daten'!CT19))</f>
        <v>1.6086850987074696E-2</v>
      </c>
      <c r="P36" s="217"/>
      <c r="Q36" s="309" t="str">
        <f>IF(OR('Früchte Daten'!AN19=0,'Früchte Daten'!AM19=0),"-",'Früchte Daten'!AN19/'Früchte Daten'!AM19-1)</f>
        <v>-</v>
      </c>
      <c r="R36" s="234"/>
      <c r="S36" s="234"/>
      <c r="T36" s="233" t="str">
        <f>IF(OR('Früchte Daten'!CP19=0,'Früchte Daten'!CQ19=0),"-",'Früchte Daten'!CP19/('Früchte Daten'!CP19+'Früchte Daten'!CQ19))</f>
        <v>-</v>
      </c>
      <c r="U36" s="228"/>
      <c r="V36" s="309">
        <f>IF(OR('Früchte Daten'!BC19=0,'Früchte Daten'!BD19=0),"-",'Früchte Daten'!BC19/'Früchte Daten'!BD19-1)</f>
        <v>0.25019664805547648</v>
      </c>
      <c r="W36" s="234"/>
      <c r="X36" s="234"/>
      <c r="Y36" s="233">
        <f>IF(OR('Früchte Daten'!DB19=0,'Früchte Daten'!DC19=0),"-",'Früchte Daten'!DB19/('Früchte Daten'!DB19+'Früchte Daten'!DC19))</f>
        <v>0.56376361708040046</v>
      </c>
      <c r="AA36" s="217"/>
      <c r="AB36" s="237"/>
      <c r="AC36" s="236"/>
      <c r="AD36" s="236"/>
      <c r="AE36" s="258"/>
      <c r="AF36" s="217"/>
      <c r="AG36" s="237"/>
      <c r="AH36" s="236"/>
      <c r="AI36" s="236"/>
      <c r="AJ36" s="258"/>
      <c r="AK36" s="227"/>
      <c r="AL36" s="237"/>
      <c r="AM36" s="236"/>
      <c r="AN36" s="236"/>
      <c r="AO36" s="258"/>
      <c r="AP36" s="217"/>
      <c r="AQ36" s="237"/>
      <c r="AR36" s="236"/>
      <c r="AS36" s="236"/>
      <c r="AT36" s="258"/>
      <c r="AU36" s="228"/>
      <c r="AV36" s="237"/>
      <c r="AW36" s="236"/>
      <c r="AX36" s="236"/>
      <c r="AY36" s="258"/>
    </row>
    <row r="37" spans="2:51" s="275" customFormat="1" ht="8.25" customHeight="1" x14ac:dyDescent="0.2">
      <c r="Q37" s="468"/>
    </row>
    <row r="38" spans="2:51" ht="12.75" customHeight="1" x14ac:dyDescent="0.2">
      <c r="B38" s="275" t="str">
        <f>Codierung!I487</f>
        <v>Quellen: Preise: BLW, Fachbereich Marktanalysen; Mengen: NielsenIQ Switzerland, Total Market Consumer/Retail Panel</v>
      </c>
      <c r="AB38" s="275"/>
    </row>
    <row r="39" spans="2:51" ht="22.5" customHeight="1" x14ac:dyDescent="0.2">
      <c r="B39" s="665" t="str">
        <f>Codierung!I495</f>
        <v>Anmerkungen: 1) Äpfel Total; 2) Birnen Total; 3) Mandarinen &amp; Clementinen; 4) Erdbeeren Total; * Absatzmengen Detailhandel auf 4 Wochen umgerechnet</v>
      </c>
      <c r="C39" s="665"/>
      <c r="D39" s="665"/>
      <c r="E39" s="665"/>
      <c r="F39" s="665"/>
      <c r="G39" s="665"/>
      <c r="H39" s="665"/>
      <c r="I39" s="665"/>
      <c r="J39" s="665"/>
      <c r="K39" s="665"/>
      <c r="L39" s="665"/>
      <c r="M39" s="665"/>
      <c r="N39" s="665"/>
      <c r="O39" s="665"/>
      <c r="P39" s="665"/>
      <c r="Q39" s="665"/>
      <c r="R39" s="665"/>
      <c r="S39" s="665"/>
      <c r="T39" s="665"/>
      <c r="U39" s="665"/>
      <c r="V39" s="665"/>
      <c r="W39" s="665"/>
      <c r="X39" s="665"/>
      <c r="Y39" s="665"/>
    </row>
  </sheetData>
  <mergeCells count="124">
    <mergeCell ref="B39:Y39"/>
    <mergeCell ref="AV35:AY35"/>
    <mergeCell ref="AL33:AO33"/>
    <mergeCell ref="AQ33:AT33"/>
    <mergeCell ref="AV33:AY33"/>
    <mergeCell ref="B35:E35"/>
    <mergeCell ref="G35:J35"/>
    <mergeCell ref="L35:O35"/>
    <mergeCell ref="Q35:T35"/>
    <mergeCell ref="V35:Y35"/>
    <mergeCell ref="AB35:AE35"/>
    <mergeCell ref="AG35:AJ35"/>
    <mergeCell ref="B33:E33"/>
    <mergeCell ref="G33:J33"/>
    <mergeCell ref="L33:O33"/>
    <mergeCell ref="Q33:T33"/>
    <mergeCell ref="V33:Y33"/>
    <mergeCell ref="AB33:AE33"/>
    <mergeCell ref="AG33:AJ33"/>
    <mergeCell ref="AL35:AO35"/>
    <mergeCell ref="AQ35:AT35"/>
    <mergeCell ref="AV28:AY28"/>
    <mergeCell ref="B31:E31"/>
    <mergeCell ref="G31:J31"/>
    <mergeCell ref="L31:O31"/>
    <mergeCell ref="Q31:T31"/>
    <mergeCell ref="V31:Y31"/>
    <mergeCell ref="AB31:AE31"/>
    <mergeCell ref="AG31:AJ31"/>
    <mergeCell ref="AL31:AO31"/>
    <mergeCell ref="AQ31:AT31"/>
    <mergeCell ref="AV31:AY31"/>
    <mergeCell ref="B28:E28"/>
    <mergeCell ref="G28:J28"/>
    <mergeCell ref="L28:O28"/>
    <mergeCell ref="Q28:T28"/>
    <mergeCell ref="V28:Y28"/>
    <mergeCell ref="AB28:AE28"/>
    <mergeCell ref="AG28:AJ28"/>
    <mergeCell ref="AL28:AO28"/>
    <mergeCell ref="AQ28:AT28"/>
    <mergeCell ref="AV23:AY23"/>
    <mergeCell ref="B25:E25"/>
    <mergeCell ref="G25:J25"/>
    <mergeCell ref="L25:O25"/>
    <mergeCell ref="Q25:T25"/>
    <mergeCell ref="V25:Y25"/>
    <mergeCell ref="AB25:AE25"/>
    <mergeCell ref="AG25:AJ25"/>
    <mergeCell ref="AL25:AO25"/>
    <mergeCell ref="AQ25:AT25"/>
    <mergeCell ref="AV25:AY25"/>
    <mergeCell ref="B23:E23"/>
    <mergeCell ref="G23:J23"/>
    <mergeCell ref="L23:O23"/>
    <mergeCell ref="Q23:T23"/>
    <mergeCell ref="V23:Y23"/>
    <mergeCell ref="AB23:AE23"/>
    <mergeCell ref="AG23:AJ23"/>
    <mergeCell ref="AL23:AO23"/>
    <mergeCell ref="AQ23:AT23"/>
    <mergeCell ref="AV18:AY18"/>
    <mergeCell ref="B21:E21"/>
    <mergeCell ref="G21:J21"/>
    <mergeCell ref="L21:O21"/>
    <mergeCell ref="Q21:T21"/>
    <mergeCell ref="V21:Y21"/>
    <mergeCell ref="AB21:AE21"/>
    <mergeCell ref="AG21:AJ21"/>
    <mergeCell ref="AL21:AO21"/>
    <mergeCell ref="AQ21:AT21"/>
    <mergeCell ref="AV21:AY21"/>
    <mergeCell ref="B18:E18"/>
    <mergeCell ref="G18:J18"/>
    <mergeCell ref="L18:O18"/>
    <mergeCell ref="Q18:T18"/>
    <mergeCell ref="V18:Y18"/>
    <mergeCell ref="AB18:AE18"/>
    <mergeCell ref="AG18:AJ18"/>
    <mergeCell ref="AL18:AO18"/>
    <mergeCell ref="AQ18:AT18"/>
    <mergeCell ref="AV13:AY13"/>
    <mergeCell ref="B15:E15"/>
    <mergeCell ref="G15:J15"/>
    <mergeCell ref="L15:O15"/>
    <mergeCell ref="Q15:T15"/>
    <mergeCell ref="V15:Y15"/>
    <mergeCell ref="AB15:AE15"/>
    <mergeCell ref="AG15:AJ15"/>
    <mergeCell ref="AL15:AO15"/>
    <mergeCell ref="AQ15:AT15"/>
    <mergeCell ref="AV15:AY15"/>
    <mergeCell ref="B13:E13"/>
    <mergeCell ref="G13:J13"/>
    <mergeCell ref="L13:O13"/>
    <mergeCell ref="Q13:T13"/>
    <mergeCell ref="V13:Y13"/>
    <mergeCell ref="AB13:AE13"/>
    <mergeCell ref="AG13:AJ13"/>
    <mergeCell ref="AL13:AO13"/>
    <mergeCell ref="AQ13:AT13"/>
    <mergeCell ref="AL8:AO8"/>
    <mergeCell ref="AQ8:AT8"/>
    <mergeCell ref="AV8:AY8"/>
    <mergeCell ref="B11:E11"/>
    <mergeCell ref="G11:J11"/>
    <mergeCell ref="L11:O11"/>
    <mergeCell ref="Q11:T11"/>
    <mergeCell ref="V11:Y11"/>
    <mergeCell ref="AB11:AE11"/>
    <mergeCell ref="AG11:AJ11"/>
    <mergeCell ref="AL11:AO11"/>
    <mergeCell ref="AQ11:AT11"/>
    <mergeCell ref="AV11:AY11"/>
    <mergeCell ref="B6:J6"/>
    <mergeCell ref="L6:N6"/>
    <mergeCell ref="AH6:AJ6"/>
    <mergeCell ref="B8:E8"/>
    <mergeCell ref="G8:J8"/>
    <mergeCell ref="L8:O8"/>
    <mergeCell ref="Q8:T8"/>
    <mergeCell ref="V8:Y8"/>
    <mergeCell ref="AB8:AE8"/>
    <mergeCell ref="AG8:AJ8"/>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5777" r:id="rId4" name="Drop Down 1">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theme="9" tint="0.79998168889431442"/>
  </sheetPr>
  <dimension ref="A1:DP92"/>
  <sheetViews>
    <sheetView workbookViewId="0">
      <pane xSplit="2" ySplit="21" topLeftCell="C22" activePane="bottomRight" state="frozen"/>
      <selection activeCell="K2" sqref="K2"/>
      <selection pane="topRight" activeCell="K2" sqref="K2"/>
      <selection pane="bottomLeft" activeCell="K2" sqref="K2"/>
      <selection pane="bottomRight" activeCell="K2" sqref="K2"/>
    </sheetView>
  </sheetViews>
  <sheetFormatPr baseColWidth="10" defaultColWidth="11" defaultRowHeight="14.25" x14ac:dyDescent="0.2"/>
  <cols>
    <col min="1" max="1" width="14.125" style="209" customWidth="1"/>
    <col min="2" max="2" width="10.625" style="209" customWidth="1"/>
    <col min="3" max="12" width="8.625" style="209" customWidth="1"/>
    <col min="13" max="13" width="4.125" style="209" customWidth="1"/>
    <col min="14" max="23" width="8.625" style="209" customWidth="1"/>
    <col min="24" max="24" width="4.125" style="209" customWidth="1"/>
    <col min="25" max="32" width="8.625" style="209" customWidth="1"/>
    <col min="33" max="33" width="4.125" style="209" customWidth="1"/>
    <col min="34" max="41" width="8.625" style="209" customWidth="1"/>
    <col min="42" max="42" width="4.125" style="209" customWidth="1"/>
    <col min="43" max="44" width="8.625" style="209" customWidth="1"/>
    <col min="45" max="45" width="4.125" style="209" customWidth="1"/>
    <col min="46" max="47" width="8.625" style="209" customWidth="1"/>
    <col min="48" max="48" width="4.125" style="209" customWidth="1"/>
    <col min="49" max="56" width="8.625" style="209" customWidth="1"/>
    <col min="57" max="57" width="4.125" style="209" customWidth="1"/>
    <col min="58" max="68" width="8.625" style="209" customWidth="1"/>
    <col min="69" max="69" width="12.625" style="209" customWidth="1"/>
    <col min="70" max="71" width="9.5" style="209" customWidth="1"/>
    <col min="72" max="72" width="4.125" style="209" customWidth="1"/>
    <col min="73" max="74" width="8.625" style="209" customWidth="1"/>
    <col min="75" max="75" width="4.125" style="209" customWidth="1"/>
    <col min="76" max="77" width="8.625" style="209" customWidth="1"/>
    <col min="78" max="78" width="4.125" style="209" customWidth="1"/>
    <col min="79" max="84" width="8.625" style="209" customWidth="1"/>
    <col min="85" max="85" width="4.125" style="209" customWidth="1"/>
    <col min="86" max="95" width="8.625" style="209" customWidth="1"/>
    <col min="96" max="96" width="4.125" style="209" customWidth="1"/>
    <col min="97" max="98" width="8.625" style="209" customWidth="1"/>
    <col min="99" max="99" width="4.125" style="209" customWidth="1"/>
    <col min="100" max="107" width="8.625" style="209" customWidth="1"/>
    <col min="108" max="108" width="4.125" style="209" customWidth="1"/>
    <col min="109" max="120" width="8.625" style="209" customWidth="1"/>
    <col min="121" max="16384" width="11" style="209"/>
  </cols>
  <sheetData>
    <row r="1" spans="1:120" s="210" customFormat="1" ht="9.9499999999999993" customHeight="1" x14ac:dyDescent="0.2">
      <c r="A1" s="219"/>
      <c r="B1" s="219"/>
      <c r="C1" s="336" t="str">
        <f>Codierung!I152</f>
        <v>Eidgenössisches Departement für  Wirtschaft, Bildung und Forschung WBF</v>
      </c>
      <c r="D1" s="221"/>
      <c r="E1" s="219"/>
      <c r="F1" s="221"/>
      <c r="G1" s="219"/>
    </row>
    <row r="2" spans="1:120" s="210" customFormat="1" ht="9.9499999999999993" customHeight="1" x14ac:dyDescent="0.2">
      <c r="A2" s="219"/>
      <c r="B2" s="219"/>
      <c r="C2" s="337" t="str">
        <f>Codierung!I153</f>
        <v>Bundesamt für Landwirtschaft BLW</v>
      </c>
      <c r="D2" s="216"/>
      <c r="E2" s="219"/>
      <c r="F2" s="216"/>
      <c r="G2" s="219"/>
    </row>
    <row r="3" spans="1:120" s="210" customFormat="1" ht="9.9499999999999993" customHeight="1" x14ac:dyDescent="0.2">
      <c r="A3" s="219"/>
      <c r="B3" s="219"/>
      <c r="C3" s="336" t="str">
        <f>Codierung!I154</f>
        <v>Fachbereich Marktanalysen</v>
      </c>
      <c r="D3" s="221"/>
      <c r="E3" s="219"/>
      <c r="F3" s="221"/>
      <c r="G3" s="219"/>
    </row>
    <row r="4" spans="1:120" s="210" customFormat="1" ht="12.75" customHeight="1" x14ac:dyDescent="0.2">
      <c r="A4" s="219"/>
      <c r="B4" s="219"/>
      <c r="C4" s="219"/>
      <c r="D4" s="219"/>
      <c r="E4" s="219"/>
      <c r="F4" s="219"/>
      <c r="G4" s="219"/>
      <c r="AX4" s="203"/>
    </row>
    <row r="5" spans="1:120" s="210" customFormat="1" ht="18" customHeight="1" x14ac:dyDescent="0.2">
      <c r="AX5" s="203"/>
    </row>
    <row r="6" spans="1:120" s="210" customFormat="1" ht="18" customHeight="1" x14ac:dyDescent="0.2">
      <c r="AX6" s="203"/>
    </row>
    <row r="7" spans="1:120" ht="12.75" customHeight="1" x14ac:dyDescent="0.25">
      <c r="A7" s="667" t="str">
        <f>Codierung!$I$160</f>
        <v>Zurück zum Inhaltsverzeichnis</v>
      </c>
      <c r="B7" s="667"/>
      <c r="C7" s="217"/>
      <c r="D7" s="217"/>
      <c r="H7" s="200"/>
      <c r="AX7" s="200"/>
      <c r="BP7" s="200"/>
      <c r="BQ7" s="200"/>
    </row>
    <row r="8" spans="1:120" s="210" customFormat="1" ht="12.75" customHeight="1" x14ac:dyDescent="0.2">
      <c r="A8" s="677" t="str">
        <f>Codierung!I210</f>
        <v>Früchte</v>
      </c>
      <c r="B8" s="677"/>
      <c r="C8" s="504"/>
      <c r="D8" s="504"/>
      <c r="E8" s="505"/>
      <c r="F8" s="505"/>
      <c r="G8" s="505"/>
      <c r="H8" s="505"/>
      <c r="I8" s="505"/>
      <c r="J8" s="505"/>
      <c r="K8" s="505"/>
      <c r="L8" s="505"/>
      <c r="M8" s="505"/>
      <c r="N8" s="505"/>
      <c r="O8" s="505"/>
      <c r="P8" s="505"/>
      <c r="Q8" s="505"/>
      <c r="R8" s="505"/>
      <c r="S8" s="505"/>
      <c r="T8" s="505"/>
      <c r="U8" s="505"/>
      <c r="V8" s="505"/>
      <c r="W8" s="505"/>
      <c r="X8" s="505"/>
      <c r="Y8" s="505"/>
      <c r="Z8" s="505"/>
      <c r="AA8" s="505"/>
      <c r="AB8" s="505"/>
      <c r="AC8" s="505"/>
      <c r="AD8" s="505"/>
      <c r="AE8" s="505"/>
      <c r="AF8" s="505"/>
      <c r="AG8" s="505"/>
      <c r="AH8" s="505"/>
      <c r="AI8" s="505"/>
      <c r="AJ8" s="505"/>
      <c r="AK8" s="505"/>
      <c r="AL8" s="505"/>
      <c r="AM8" s="505"/>
      <c r="AN8" s="505"/>
      <c r="AO8" s="505"/>
      <c r="AP8" s="505"/>
      <c r="AQ8" s="505"/>
      <c r="AR8" s="505"/>
      <c r="AS8" s="505"/>
      <c r="AT8" s="505"/>
      <c r="AU8" s="505"/>
      <c r="AV8" s="505"/>
      <c r="AW8" s="505"/>
      <c r="AX8" s="505"/>
      <c r="AY8" s="505"/>
      <c r="AZ8" s="505"/>
      <c r="BA8" s="505"/>
      <c r="BB8" s="505"/>
      <c r="BC8" s="505"/>
      <c r="BD8" s="505"/>
      <c r="BE8" s="505"/>
      <c r="BF8" s="505"/>
      <c r="BG8" s="505"/>
      <c r="BH8" s="505"/>
      <c r="BI8" s="505"/>
      <c r="BJ8" s="505"/>
      <c r="BK8" s="505"/>
      <c r="BL8" s="505"/>
      <c r="BM8" s="505"/>
      <c r="BN8" s="505"/>
      <c r="BO8" s="505"/>
      <c r="BP8" s="505"/>
      <c r="BQ8" s="505"/>
      <c r="BR8" s="505"/>
      <c r="BS8" s="505"/>
      <c r="BT8" s="505"/>
      <c r="BU8" s="505"/>
      <c r="BV8" s="505"/>
      <c r="BW8" s="505"/>
      <c r="BX8" s="505"/>
      <c r="BY8" s="505"/>
      <c r="BZ8" s="505"/>
      <c r="CA8" s="505"/>
      <c r="CB8" s="505"/>
      <c r="CC8" s="505"/>
      <c r="CD8" s="505"/>
      <c r="CE8" s="505"/>
      <c r="CF8" s="505"/>
      <c r="CG8" s="505"/>
      <c r="CH8" s="626"/>
      <c r="CI8" s="505"/>
      <c r="CJ8" s="505"/>
      <c r="CK8" s="505"/>
      <c r="CL8" s="521"/>
      <c r="CM8" s="505"/>
      <c r="CN8" s="505"/>
      <c r="CO8" s="505"/>
      <c r="CP8" s="505"/>
      <c r="CQ8" s="505"/>
      <c r="CR8" s="505"/>
      <c r="CS8" s="505"/>
      <c r="CT8" s="505"/>
      <c r="CU8" s="505"/>
      <c r="CV8" s="505"/>
      <c r="CW8" s="505"/>
      <c r="CX8" s="505"/>
      <c r="CY8" s="505"/>
      <c r="CZ8" s="505"/>
      <c r="DA8" s="505"/>
      <c r="DB8" s="505"/>
      <c r="DC8" s="505"/>
      <c r="DD8" s="505"/>
      <c r="DE8" s="505"/>
      <c r="DF8" s="505"/>
      <c r="DG8" s="505"/>
      <c r="DH8" s="505"/>
      <c r="DI8" s="505"/>
      <c r="DJ8" s="505"/>
      <c r="DK8" s="505"/>
      <c r="DL8" s="505"/>
      <c r="DM8" s="505"/>
      <c r="DN8" s="505"/>
    </row>
    <row r="9" spans="1:120" s="210" customFormat="1" ht="12.75" customHeight="1" x14ac:dyDescent="0.2">
      <c r="A9" s="668" t="str">
        <f>Codierung!I186</f>
        <v>Preise Detailhandel</v>
      </c>
      <c r="B9" s="668"/>
      <c r="C9" s="504"/>
      <c r="D9" s="504"/>
      <c r="E9" s="505"/>
      <c r="F9" s="505"/>
      <c r="G9" s="505"/>
      <c r="H9" s="505"/>
      <c r="I9" s="505"/>
      <c r="J9" s="505"/>
      <c r="K9" s="505"/>
      <c r="L9" s="505"/>
      <c r="M9" s="505"/>
      <c r="N9" s="505"/>
      <c r="O9" s="505"/>
      <c r="P9" s="505"/>
      <c r="Q9" s="505"/>
      <c r="R9" s="505"/>
      <c r="S9" s="505"/>
      <c r="T9" s="505"/>
      <c r="U9" s="505"/>
      <c r="V9" s="505"/>
      <c r="W9" s="505"/>
      <c r="X9" s="505"/>
      <c r="Y9" s="505"/>
      <c r="Z9" s="505"/>
      <c r="AA9" s="505"/>
      <c r="AB9" s="505"/>
      <c r="AC9" s="505"/>
      <c r="AD9" s="505"/>
      <c r="AE9" s="505"/>
      <c r="AF9" s="505"/>
      <c r="AG9" s="505"/>
      <c r="AH9" s="505"/>
      <c r="AI9" s="505"/>
      <c r="AJ9" s="505"/>
      <c r="AK9" s="505"/>
      <c r="AL9" s="505"/>
      <c r="AM9" s="505"/>
      <c r="AN9" s="505"/>
      <c r="AO9" s="505"/>
      <c r="AP9" s="505"/>
      <c r="AQ9" s="505"/>
      <c r="AR9" s="505"/>
      <c r="AS9" s="505"/>
      <c r="AT9" s="505"/>
      <c r="AU9" s="505"/>
      <c r="AV9" s="505"/>
      <c r="AW9" s="505"/>
      <c r="AX9" s="505"/>
      <c r="AY9" s="505"/>
      <c r="AZ9" s="505"/>
      <c r="BA9" s="505"/>
      <c r="BB9" s="505"/>
      <c r="BC9" s="505"/>
      <c r="BD9" s="505"/>
      <c r="BE9" s="505"/>
      <c r="BF9" s="505"/>
      <c r="BG9" s="505"/>
      <c r="BH9" s="505"/>
      <c r="BI9" s="505"/>
      <c r="BJ9" s="505"/>
      <c r="BK9" s="505"/>
      <c r="BL9" s="505"/>
      <c r="BM9" s="505"/>
      <c r="BN9" s="505"/>
      <c r="BO9" s="505"/>
      <c r="BP9" s="505"/>
      <c r="BQ9" s="505"/>
      <c r="BR9" s="505"/>
      <c r="BS9" s="505"/>
      <c r="BT9" s="505"/>
      <c r="BU9" s="505"/>
      <c r="BV9" s="505"/>
      <c r="BW9" s="505"/>
      <c r="BX9" s="505"/>
      <c r="BY9" s="505"/>
      <c r="BZ9" s="505"/>
      <c r="CA9" s="505"/>
      <c r="CB9" s="505"/>
      <c r="CC9" s="505"/>
      <c r="CD9" s="505"/>
      <c r="CE9" s="505"/>
      <c r="CF9" s="505"/>
      <c r="CG9" s="505"/>
      <c r="CH9" s="521"/>
      <c r="CI9" s="505"/>
      <c r="CJ9" s="505"/>
      <c r="CK9" s="505"/>
      <c r="CL9" s="505"/>
      <c r="CM9" s="505"/>
      <c r="CN9" s="505"/>
      <c r="CO9" s="505"/>
      <c r="CP9" s="505"/>
      <c r="CQ9" s="505"/>
      <c r="CR9" s="505"/>
      <c r="CS9" s="505"/>
      <c r="CT9" s="505"/>
      <c r="CU9" s="505"/>
      <c r="CV9" s="505"/>
      <c r="CW9" s="505"/>
      <c r="CX9" s="505"/>
      <c r="CY9" s="505"/>
      <c r="CZ9" s="505"/>
      <c r="DA9" s="505"/>
      <c r="DB9" s="505"/>
      <c r="DC9" s="505"/>
      <c r="DD9" s="505"/>
      <c r="DE9" s="505"/>
      <c r="DF9" s="505"/>
      <c r="DG9" s="505"/>
      <c r="DH9" s="505"/>
      <c r="DI9" s="505"/>
      <c r="DJ9" s="505"/>
      <c r="DK9" s="505"/>
      <c r="DL9" s="505"/>
      <c r="DM9" s="505"/>
      <c r="DN9" s="505"/>
    </row>
    <row r="10" spans="1:120" s="210" customFormat="1" ht="12.75" customHeight="1" x14ac:dyDescent="0.2">
      <c r="A10" s="668" t="str">
        <f>Codierung!I187</f>
        <v>Absatzmengen Detailhandel</v>
      </c>
      <c r="B10" s="668"/>
      <c r="C10" s="504"/>
      <c r="D10" s="504"/>
      <c r="E10" s="504"/>
      <c r="F10" s="504"/>
      <c r="G10" s="504"/>
      <c r="H10" s="504"/>
      <c r="I10" s="504"/>
      <c r="J10" s="504"/>
      <c r="K10" s="504"/>
      <c r="L10" s="504"/>
      <c r="M10" s="504"/>
      <c r="N10" s="504"/>
      <c r="O10" s="504"/>
      <c r="P10" s="504"/>
      <c r="Q10" s="504"/>
      <c r="R10" s="504"/>
      <c r="S10" s="504"/>
      <c r="T10" s="504"/>
      <c r="U10" s="504"/>
      <c r="V10" s="504"/>
      <c r="W10" s="504"/>
      <c r="X10" s="504"/>
      <c r="Y10" s="504"/>
      <c r="Z10" s="504"/>
      <c r="AA10" s="504"/>
      <c r="AB10" s="504"/>
      <c r="AC10" s="504"/>
      <c r="AD10" s="504"/>
      <c r="AE10" s="504"/>
      <c r="AF10" s="504"/>
      <c r="AG10" s="504"/>
      <c r="AH10" s="504"/>
      <c r="AI10" s="504"/>
      <c r="AJ10" s="504"/>
      <c r="AK10" s="504"/>
      <c r="AL10" s="504"/>
      <c r="AM10" s="504"/>
      <c r="AN10" s="504"/>
      <c r="AO10" s="504"/>
      <c r="AP10" s="504"/>
      <c r="AQ10" s="504"/>
      <c r="AR10" s="504"/>
      <c r="AS10" s="504"/>
      <c r="AT10" s="504"/>
      <c r="AU10" s="504"/>
      <c r="AV10" s="504"/>
      <c r="AW10" s="504"/>
      <c r="AX10" s="504"/>
      <c r="AY10" s="504"/>
      <c r="AZ10" s="504"/>
      <c r="BA10" s="504"/>
      <c r="BB10" s="504"/>
      <c r="BC10" s="504"/>
      <c r="BD10" s="504"/>
      <c r="BE10" s="504"/>
      <c r="BF10" s="504"/>
      <c r="BG10" s="504"/>
      <c r="BH10" s="504"/>
      <c r="BI10" s="504"/>
      <c r="BJ10" s="505"/>
      <c r="BK10" s="505"/>
      <c r="BL10" s="504"/>
      <c r="BM10" s="504"/>
      <c r="BN10" s="505"/>
      <c r="BO10" s="505"/>
      <c r="BP10" s="505"/>
      <c r="BQ10" s="505"/>
      <c r="BR10" s="505"/>
      <c r="BS10" s="505"/>
      <c r="BT10" s="505"/>
      <c r="BU10" s="505"/>
      <c r="BV10" s="505"/>
      <c r="BW10" s="505"/>
      <c r="BX10" s="505"/>
      <c r="BY10" s="505"/>
      <c r="BZ10" s="505"/>
      <c r="CA10" s="505"/>
      <c r="CB10" s="505"/>
      <c r="CC10" s="505"/>
      <c r="CD10" s="505"/>
      <c r="CE10" s="505"/>
      <c r="CF10" s="505"/>
      <c r="CG10" s="505"/>
      <c r="CH10" s="505"/>
      <c r="CI10" s="505"/>
      <c r="CJ10" s="505"/>
      <c r="CK10" s="505"/>
      <c r="CL10" s="505"/>
      <c r="CM10" s="505"/>
      <c r="CN10" s="505"/>
      <c r="CO10" s="505"/>
      <c r="CP10" s="505"/>
      <c r="CQ10" s="505"/>
      <c r="CR10" s="505"/>
      <c r="CS10" s="505"/>
      <c r="CT10" s="505"/>
      <c r="CU10" s="505"/>
      <c r="CV10" s="505"/>
      <c r="CW10" s="505"/>
      <c r="CX10" s="505"/>
      <c r="CY10" s="505"/>
      <c r="CZ10" s="505"/>
      <c r="DA10" s="505"/>
      <c r="DB10" s="505"/>
      <c r="DC10" s="505"/>
      <c r="DD10" s="505"/>
      <c r="DE10" s="505"/>
      <c r="DF10" s="505"/>
      <c r="DG10" s="505"/>
      <c r="DH10" s="505"/>
      <c r="DI10" s="505"/>
      <c r="DJ10" s="505"/>
      <c r="DK10" s="505"/>
      <c r="DL10" s="505"/>
      <c r="DM10" s="505"/>
      <c r="DN10" s="505"/>
    </row>
    <row r="11" spans="1:120" s="210" customFormat="1" ht="12.75" customHeight="1" x14ac:dyDescent="0.2">
      <c r="A11" s="668" t="str">
        <f>Codierung!I197</f>
        <v>Früchte Übersicht</v>
      </c>
      <c r="B11" s="668"/>
      <c r="C11" s="504"/>
      <c r="D11" s="504"/>
      <c r="E11" s="504"/>
      <c r="F11" s="504"/>
      <c r="G11" s="504"/>
      <c r="H11" s="504"/>
      <c r="I11" s="504"/>
      <c r="J11" s="504"/>
      <c r="K11" s="504"/>
      <c r="L11" s="504"/>
      <c r="M11" s="504"/>
      <c r="N11" s="504"/>
      <c r="O11" s="504"/>
      <c r="P11" s="504"/>
      <c r="Q11" s="504"/>
      <c r="R11" s="504"/>
      <c r="S11" s="504"/>
      <c r="T11" s="504"/>
      <c r="U11" s="504"/>
      <c r="V11" s="504"/>
      <c r="W11" s="504"/>
      <c r="X11" s="504"/>
      <c r="Y11" s="504"/>
      <c r="Z11" s="504"/>
      <c r="AA11" s="504"/>
      <c r="AB11" s="504"/>
      <c r="AC11" s="504"/>
      <c r="AD11" s="504"/>
      <c r="AE11" s="504"/>
      <c r="AF11" s="504"/>
      <c r="AG11" s="504"/>
      <c r="AH11" s="504"/>
      <c r="AI11" s="504"/>
      <c r="AJ11" s="504"/>
      <c r="AK11" s="504"/>
      <c r="AL11" s="504"/>
      <c r="AM11" s="504"/>
      <c r="AN11" s="504"/>
      <c r="AO11" s="504"/>
      <c r="AP11" s="504"/>
      <c r="AQ11" s="504"/>
      <c r="AR11" s="504"/>
      <c r="AS11" s="504"/>
      <c r="AT11" s="504"/>
      <c r="AU11" s="504"/>
      <c r="AV11" s="504"/>
      <c r="AW11" s="504"/>
      <c r="AX11" s="504"/>
      <c r="AY11" s="504"/>
      <c r="AZ11" s="504"/>
      <c r="BA11" s="504"/>
      <c r="BB11" s="504"/>
      <c r="BC11" s="504"/>
      <c r="BD11" s="504"/>
      <c r="BE11" s="504"/>
      <c r="BF11" s="504"/>
      <c r="BG11" s="504"/>
      <c r="BH11" s="504"/>
      <c r="BI11" s="504"/>
      <c r="BJ11" s="505"/>
      <c r="BK11" s="505"/>
      <c r="BL11" s="504"/>
      <c r="BM11" s="504"/>
      <c r="BN11" s="505"/>
      <c r="BO11" s="505"/>
      <c r="BP11" s="505"/>
      <c r="BQ11" s="505"/>
      <c r="BR11" s="505"/>
      <c r="BS11" s="505"/>
      <c r="BT11" s="505"/>
      <c r="BU11" s="505"/>
      <c r="BV11" s="505"/>
      <c r="BW11" s="505"/>
      <c r="BX11" s="505"/>
      <c r="BY11" s="505"/>
      <c r="BZ11" s="505"/>
      <c r="CA11" s="505"/>
      <c r="CB11" s="505"/>
      <c r="CC11" s="505"/>
      <c r="CD11" s="505"/>
      <c r="CE11" s="505"/>
      <c r="CF11" s="505"/>
      <c r="CG11" s="505"/>
      <c r="CH11" s="505"/>
      <c r="CI11" s="505"/>
      <c r="CJ11" s="505"/>
      <c r="CK11" s="505"/>
      <c r="CL11" s="505"/>
      <c r="CM11" s="505"/>
      <c r="CN11" s="505"/>
      <c r="CO11" s="505"/>
      <c r="CP11" s="505"/>
      <c r="CQ11" s="505"/>
      <c r="CR11" s="505"/>
      <c r="CS11" s="505"/>
      <c r="CT11" s="505"/>
      <c r="CU11" s="505"/>
      <c r="CV11" s="505"/>
      <c r="CW11" s="505"/>
      <c r="CX11" s="505"/>
      <c r="CY11" s="505"/>
      <c r="CZ11" s="505"/>
      <c r="DA11" s="505"/>
      <c r="DB11" s="505"/>
      <c r="DC11" s="505"/>
      <c r="DD11" s="505"/>
      <c r="DE11" s="505"/>
      <c r="DF11" s="505"/>
      <c r="DG11" s="505"/>
      <c r="DH11" s="505"/>
      <c r="DI11" s="505"/>
      <c r="DJ11" s="505"/>
      <c r="DK11" s="505"/>
      <c r="DL11" s="505"/>
      <c r="DM11" s="505"/>
      <c r="DN11" s="505"/>
    </row>
    <row r="12" spans="1:120" s="210" customFormat="1" ht="12.75" customHeight="1" x14ac:dyDescent="0.2">
      <c r="A12" s="504"/>
      <c r="B12" s="504"/>
      <c r="C12" s="504"/>
      <c r="D12" s="504"/>
      <c r="E12" s="505"/>
      <c r="F12" s="505"/>
      <c r="G12" s="505"/>
      <c r="H12" s="505"/>
      <c r="I12" s="505"/>
      <c r="J12" s="505"/>
      <c r="K12" s="505"/>
      <c r="L12" s="505"/>
      <c r="M12" s="505"/>
      <c r="N12" s="505"/>
      <c r="O12" s="505"/>
      <c r="P12" s="505"/>
      <c r="Q12" s="505"/>
      <c r="R12" s="505"/>
      <c r="S12" s="505"/>
      <c r="T12" s="505"/>
      <c r="U12" s="505"/>
      <c r="V12" s="505"/>
      <c r="W12" s="505"/>
      <c r="X12" s="505"/>
      <c r="Y12" s="505"/>
      <c r="Z12" s="505"/>
      <c r="AA12" s="505"/>
      <c r="AB12" s="505"/>
      <c r="AC12" s="505"/>
      <c r="AD12" s="505"/>
      <c r="AE12" s="505"/>
      <c r="AF12" s="505"/>
      <c r="AG12" s="505"/>
      <c r="AH12" s="505"/>
      <c r="AI12" s="505"/>
      <c r="AJ12" s="505"/>
      <c r="AK12" s="505"/>
      <c r="AL12" s="505"/>
      <c r="AM12" s="505"/>
      <c r="AN12" s="505"/>
      <c r="AO12" s="505"/>
      <c r="AP12" s="505"/>
      <c r="AQ12" s="505"/>
      <c r="AR12" s="505"/>
      <c r="AS12" s="505"/>
      <c r="AT12" s="505"/>
      <c r="AU12" s="505"/>
      <c r="AV12" s="505"/>
      <c r="AW12" s="505"/>
      <c r="AX12" s="505"/>
      <c r="AY12" s="505"/>
      <c r="AZ12" s="505"/>
      <c r="BA12" s="505"/>
      <c r="BB12" s="505"/>
      <c r="BC12" s="505"/>
      <c r="BD12" s="505"/>
      <c r="BE12" s="505"/>
      <c r="BF12" s="505"/>
      <c r="BG12" s="505"/>
      <c r="BH12" s="505"/>
      <c r="BI12" s="505"/>
      <c r="BJ12" s="505"/>
      <c r="BK12" s="505"/>
      <c r="BL12" s="505"/>
      <c r="BM12" s="505"/>
      <c r="BN12" s="505"/>
      <c r="BO12" s="505"/>
      <c r="BP12" s="505"/>
      <c r="BQ12" s="505"/>
      <c r="BR12" s="505"/>
      <c r="BS12" s="505"/>
      <c r="BT12" s="505"/>
      <c r="BU12" s="505"/>
      <c r="BV12" s="505"/>
      <c r="BW12" s="505"/>
      <c r="BX12" s="505"/>
      <c r="BY12" s="505"/>
      <c r="BZ12" s="505"/>
      <c r="CA12" s="505"/>
      <c r="CB12" s="505"/>
      <c r="CC12" s="505"/>
      <c r="CD12" s="505"/>
      <c r="CE12" s="505"/>
      <c r="CF12" s="505"/>
      <c r="CG12" s="505"/>
      <c r="CH12" s="505"/>
      <c r="CI12" s="505"/>
      <c r="CJ12" s="505"/>
      <c r="CK12" s="505"/>
      <c r="CL12" s="505"/>
      <c r="CM12" s="505"/>
      <c r="CN12" s="505"/>
      <c r="CO12" s="505"/>
      <c r="CP12" s="505"/>
      <c r="CQ12" s="505"/>
      <c r="CR12" s="505"/>
      <c r="CS12" s="505"/>
      <c r="CT12" s="505"/>
      <c r="CU12" s="505"/>
      <c r="CV12" s="505"/>
      <c r="CW12" s="505"/>
      <c r="CX12" s="505"/>
      <c r="CY12" s="505"/>
      <c r="CZ12" s="505"/>
      <c r="DA12" s="505"/>
      <c r="DB12" s="505"/>
      <c r="DC12" s="505"/>
      <c r="DD12" s="505"/>
      <c r="DE12" s="505"/>
      <c r="DF12" s="505"/>
      <c r="DG12" s="505"/>
      <c r="DH12" s="505"/>
      <c r="DI12" s="505"/>
      <c r="DJ12" s="505"/>
      <c r="DK12" s="505"/>
      <c r="DL12" s="505"/>
      <c r="DM12" s="505"/>
      <c r="DN12" s="505"/>
    </row>
    <row r="13" spans="1:120" s="205" customFormat="1" ht="18" customHeight="1" x14ac:dyDescent="0.25">
      <c r="A13" s="676" t="str">
        <f>Codierung!I210</f>
        <v>Früchte</v>
      </c>
      <c r="B13" s="676"/>
      <c r="C13" s="676" t="str">
        <f>Codierung!I186</f>
        <v>Preise Detailhandel</v>
      </c>
      <c r="D13" s="676"/>
      <c r="E13" s="676"/>
      <c r="F13" s="676"/>
      <c r="G13" s="676"/>
      <c r="H13" s="676"/>
      <c r="I13" s="676"/>
      <c r="J13" s="676"/>
      <c r="K13" s="676"/>
      <c r="L13" s="676"/>
      <c r="M13" s="676"/>
      <c r="N13" s="676"/>
      <c r="O13" s="676"/>
      <c r="P13" s="676"/>
      <c r="Q13" s="676"/>
      <c r="R13" s="676"/>
      <c r="S13" s="676"/>
      <c r="T13" s="676"/>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676"/>
      <c r="AR13" s="676"/>
      <c r="AS13" s="676"/>
      <c r="AT13" s="676"/>
      <c r="AU13" s="676"/>
      <c r="AV13" s="676"/>
      <c r="AW13" s="676"/>
      <c r="AX13" s="676"/>
      <c r="AY13" s="676"/>
      <c r="AZ13" s="676"/>
      <c r="BA13" s="676"/>
      <c r="BB13" s="676"/>
      <c r="BC13" s="676"/>
      <c r="BD13" s="676"/>
      <c r="BE13" s="676"/>
      <c r="BF13" s="676"/>
      <c r="BG13" s="676"/>
      <c r="BH13" s="676"/>
      <c r="BI13" s="676"/>
      <c r="BJ13" s="676"/>
      <c r="BK13" s="676"/>
      <c r="BL13" s="676"/>
      <c r="BM13" s="676"/>
      <c r="BN13" s="676"/>
      <c r="BO13" s="676"/>
      <c r="BP13" s="215"/>
      <c r="BQ13" s="676" t="str">
        <f>Codierung!I187</f>
        <v>Absatzmengen Detailhandel</v>
      </c>
      <c r="BR13" s="676"/>
      <c r="BS13" s="676"/>
      <c r="BT13" s="676"/>
      <c r="BU13" s="676"/>
      <c r="BV13" s="676"/>
      <c r="BW13" s="676"/>
      <c r="BX13" s="676"/>
      <c r="BY13" s="676"/>
      <c r="BZ13" s="676"/>
      <c r="CA13" s="676"/>
      <c r="CB13" s="676"/>
      <c r="CC13" s="676"/>
      <c r="CD13" s="676"/>
      <c r="CE13" s="676"/>
      <c r="CF13" s="676"/>
      <c r="CG13" s="676"/>
      <c r="CH13" s="676"/>
      <c r="CI13" s="676"/>
      <c r="CJ13" s="676"/>
      <c r="CK13" s="676"/>
      <c r="CL13" s="676"/>
      <c r="CM13" s="676"/>
      <c r="CN13" s="676"/>
      <c r="CO13" s="676"/>
      <c r="CP13" s="676"/>
      <c r="CQ13" s="676"/>
      <c r="CR13" s="676"/>
      <c r="CS13" s="676"/>
      <c r="CT13" s="676"/>
      <c r="CU13" s="676"/>
      <c r="CV13" s="676"/>
      <c r="CW13" s="676"/>
      <c r="CX13" s="676"/>
      <c r="CY13" s="676"/>
      <c r="CZ13" s="676"/>
      <c r="DA13" s="676"/>
      <c r="DB13" s="676"/>
      <c r="DC13" s="676"/>
      <c r="DD13" s="676"/>
      <c r="DE13" s="676"/>
      <c r="DF13" s="676"/>
      <c r="DG13" s="676"/>
      <c r="DH13" s="676"/>
      <c r="DI13" s="676"/>
      <c r="DJ13" s="676"/>
      <c r="DK13" s="676"/>
      <c r="DL13" s="676"/>
      <c r="DM13" s="676"/>
      <c r="DN13" s="676"/>
      <c r="DO13" s="676"/>
      <c r="DP13" s="676"/>
    </row>
    <row r="14" spans="1:120" s="280" customFormat="1" ht="15.95" customHeight="1" x14ac:dyDescent="0.2">
      <c r="A14" s="253"/>
      <c r="B14" s="253"/>
      <c r="C14" s="254" t="str">
        <f>Codierung!I145</f>
        <v>Quelle: BLW, Fachbereich Marktanalysen</v>
      </c>
      <c r="D14" s="254"/>
      <c r="E14" s="254"/>
      <c r="F14" s="254"/>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c r="AG14" s="253"/>
      <c r="AH14" s="253"/>
      <c r="AI14" s="253"/>
      <c r="AJ14" s="253"/>
      <c r="AK14" s="253"/>
      <c r="AL14" s="253"/>
      <c r="AM14" s="253"/>
      <c r="AN14" s="253"/>
      <c r="AO14" s="253"/>
      <c r="AP14" s="253"/>
      <c r="AQ14" s="253"/>
      <c r="AR14" s="253"/>
      <c r="AS14" s="253"/>
      <c r="AT14" s="253"/>
      <c r="AU14" s="253"/>
      <c r="AV14" s="253"/>
      <c r="AW14" s="253"/>
      <c r="AX14" s="253"/>
      <c r="AY14" s="253"/>
      <c r="AZ14" s="253"/>
      <c r="BA14" s="253"/>
      <c r="BB14" s="253"/>
      <c r="BC14" s="253"/>
      <c r="BD14" s="253"/>
      <c r="BE14" s="253"/>
      <c r="BF14" s="253"/>
      <c r="BG14" s="253"/>
      <c r="BH14" s="253"/>
      <c r="BI14" s="253"/>
      <c r="BJ14" s="253"/>
      <c r="BK14" s="253"/>
      <c r="BL14" s="253"/>
      <c r="BM14" s="253"/>
      <c r="BN14" s="253"/>
      <c r="BO14" s="253"/>
      <c r="BP14" s="254"/>
      <c r="BQ14" s="254" t="str">
        <f>Codierung!I146</f>
        <v>Quelle: NielsenIQ Switzerland, Total Market Consumer/Retail Panel</v>
      </c>
      <c r="BR14" s="254"/>
      <c r="BS14" s="254"/>
      <c r="BT14" s="344"/>
      <c r="BU14" s="254"/>
      <c r="BV14" s="254"/>
      <c r="BW14" s="344"/>
      <c r="BX14" s="254"/>
      <c r="BY14" s="254"/>
      <c r="BZ14" s="344"/>
      <c r="CA14" s="254"/>
      <c r="CB14" s="254"/>
      <c r="CC14" s="254"/>
      <c r="CD14" s="254"/>
      <c r="CE14" s="254"/>
      <c r="CF14" s="254"/>
      <c r="CG14" s="344"/>
      <c r="CH14" s="254"/>
      <c r="CI14" s="254"/>
      <c r="CJ14" s="254"/>
      <c r="CK14" s="254"/>
      <c r="CL14" s="254"/>
      <c r="CM14" s="254"/>
      <c r="CN14" s="254"/>
      <c r="CO14" s="254"/>
      <c r="CP14" s="254"/>
      <c r="CQ14" s="254"/>
      <c r="CR14" s="344"/>
      <c r="CS14" s="254"/>
      <c r="CT14" s="254"/>
      <c r="CU14" s="344"/>
      <c r="CV14" s="254"/>
      <c r="CW14" s="254"/>
      <c r="CX14" s="254"/>
      <c r="CY14" s="254"/>
      <c r="CZ14" s="254"/>
      <c r="DA14" s="254"/>
      <c r="DB14" s="254"/>
      <c r="DC14" s="254"/>
      <c r="DD14" s="344"/>
      <c r="DE14" s="254"/>
      <c r="DF14" s="254"/>
      <c r="DG14" s="254"/>
      <c r="DH14" s="254"/>
      <c r="DI14" s="254"/>
      <c r="DJ14" s="254"/>
      <c r="DK14" s="254"/>
      <c r="DL14" s="254"/>
      <c r="DM14" s="254"/>
      <c r="DN14" s="254"/>
    </row>
    <row r="15" spans="1:120" s="346" customFormat="1" ht="15.95" customHeight="1" x14ac:dyDescent="0.25">
      <c r="A15" s="316"/>
      <c r="B15" s="316"/>
      <c r="C15" s="503" t="str">
        <f>Codierung!I320</f>
        <v>Äpfel</v>
      </c>
      <c r="D15" s="503"/>
      <c r="E15" s="503"/>
      <c r="F15" s="503"/>
      <c r="G15" s="503"/>
      <c r="H15" s="503"/>
      <c r="I15" s="503"/>
      <c r="J15" s="503"/>
      <c r="K15" s="503"/>
      <c r="L15" s="503"/>
      <c r="M15" s="316"/>
      <c r="N15" s="503" t="str">
        <f>Codierung!I333</f>
        <v>Birnen</v>
      </c>
      <c r="O15" s="503"/>
      <c r="P15" s="503"/>
      <c r="Q15" s="503"/>
      <c r="R15" s="503"/>
      <c r="S15" s="503"/>
      <c r="T15" s="503"/>
      <c r="U15" s="503"/>
      <c r="V15" s="548"/>
      <c r="W15" s="548"/>
      <c r="X15" s="316"/>
      <c r="Y15" s="503" t="str">
        <f>Codierung!I348</f>
        <v>Beeren</v>
      </c>
      <c r="Z15" s="503"/>
      <c r="AA15" s="503"/>
      <c r="AB15" s="503"/>
      <c r="AC15" s="503"/>
      <c r="AD15" s="503"/>
      <c r="AE15" s="503"/>
      <c r="AF15" s="503"/>
      <c r="AG15" s="316"/>
      <c r="AH15" s="503" t="str">
        <f>Codierung!I341</f>
        <v>Steinobst</v>
      </c>
      <c r="AI15" s="503"/>
      <c r="AJ15" s="503"/>
      <c r="AK15" s="503"/>
      <c r="AL15" s="503"/>
      <c r="AM15" s="503"/>
      <c r="AN15" s="503"/>
      <c r="AO15" s="503"/>
      <c r="AP15" s="316"/>
      <c r="AQ15" s="503" t="str">
        <f>Codierung!I356</f>
        <v>Trauben</v>
      </c>
      <c r="AR15" s="503"/>
      <c r="AS15" s="316"/>
      <c r="AT15" s="549" t="str">
        <f>Codierung!I359</f>
        <v>Melonen</v>
      </c>
      <c r="AU15" s="503"/>
      <c r="AV15" s="316"/>
      <c r="AW15" s="503" t="str">
        <f>Codierung!I361</f>
        <v>Agrumen</v>
      </c>
      <c r="AX15" s="503"/>
      <c r="AY15" s="549"/>
      <c r="AZ15" s="549"/>
      <c r="BA15" s="503"/>
      <c r="BB15" s="503"/>
      <c r="BC15" s="548"/>
      <c r="BD15" s="548"/>
      <c r="BE15" s="316"/>
      <c r="BF15" s="503" t="str">
        <f>Codierung!I366</f>
        <v>Exotische Früchte</v>
      </c>
      <c r="BG15" s="548"/>
      <c r="BH15" s="548"/>
      <c r="BI15" s="548"/>
      <c r="BJ15" s="548"/>
      <c r="BK15" s="548"/>
      <c r="BL15" s="548"/>
      <c r="BM15" s="548"/>
      <c r="BN15" s="548"/>
      <c r="BO15" s="548"/>
      <c r="BP15" s="316"/>
      <c r="BQ15" s="316"/>
      <c r="BR15" s="503" t="str">
        <f>Codierung!I231</f>
        <v>Gesamtmarkt</v>
      </c>
      <c r="BS15" s="503"/>
      <c r="BT15" s="344"/>
      <c r="BU15" s="503" t="str">
        <f>Codierung!I320</f>
        <v>Äpfel</v>
      </c>
      <c r="BV15" s="503"/>
      <c r="BW15" s="344"/>
      <c r="BX15" s="503" t="str">
        <f>Codierung!I333</f>
        <v>Birnen</v>
      </c>
      <c r="BY15" s="503"/>
      <c r="BZ15" s="344"/>
      <c r="CA15" s="503" t="str">
        <f>Codierung!I348</f>
        <v>Beeren</v>
      </c>
      <c r="CB15" s="503"/>
      <c r="CC15" s="503"/>
      <c r="CD15" s="503"/>
      <c r="CE15" s="503"/>
      <c r="CF15" s="503"/>
      <c r="CG15" s="344"/>
      <c r="CH15" s="503" t="str">
        <f>Codierung!I341</f>
        <v>Steinobst</v>
      </c>
      <c r="CI15" s="503"/>
      <c r="CJ15" s="503"/>
      <c r="CK15" s="503"/>
      <c r="CL15" s="503"/>
      <c r="CM15" s="503"/>
      <c r="CN15" s="503"/>
      <c r="CO15" s="503"/>
      <c r="CP15" s="503"/>
      <c r="CQ15" s="503"/>
      <c r="CR15" s="344"/>
      <c r="CS15" s="503" t="str">
        <f>Codierung!I356</f>
        <v>Trauben</v>
      </c>
      <c r="CT15" s="503"/>
      <c r="CU15" s="344"/>
      <c r="CV15" s="503" t="str">
        <f>Codierung!I361</f>
        <v>Agrumen</v>
      </c>
      <c r="CW15" s="503"/>
      <c r="CX15" s="503"/>
      <c r="CY15" s="503"/>
      <c r="CZ15" s="503"/>
      <c r="DA15" s="503"/>
      <c r="DB15" s="503"/>
      <c r="DC15" s="503"/>
      <c r="DD15" s="344"/>
      <c r="DE15" s="503" t="str">
        <f>Codierung!I366</f>
        <v>Exotische Früchte</v>
      </c>
      <c r="DF15" s="503"/>
      <c r="DG15" s="503"/>
      <c r="DH15" s="503"/>
      <c r="DI15" s="503"/>
      <c r="DJ15" s="503"/>
      <c r="DK15" s="503"/>
      <c r="DL15" s="503"/>
      <c r="DM15" s="503"/>
      <c r="DN15" s="503"/>
      <c r="DO15" s="503"/>
      <c r="DP15" s="503"/>
    </row>
    <row r="16" spans="1:120" s="279" customFormat="1" ht="29.25" customHeight="1" x14ac:dyDescent="0.2">
      <c r="A16" s="278"/>
      <c r="B16" s="278"/>
      <c r="C16" s="678" t="str">
        <f>Codierung!I321</f>
        <v>Äpfel Braeburn I</v>
      </c>
      <c r="D16" s="678"/>
      <c r="E16" s="673" t="str">
        <f>Codierung!I323</f>
        <v>Äpfel Gala I</v>
      </c>
      <c r="F16" s="673"/>
      <c r="G16" s="678" t="str">
        <f>Codierung!I324</f>
        <v>Äpfel Golden I</v>
      </c>
      <c r="H16" s="678"/>
      <c r="I16" s="673" t="str">
        <f>Codierung!I328</f>
        <v>Äpfel Topaz I</v>
      </c>
      <c r="J16" s="673"/>
      <c r="K16" s="678" t="str">
        <f>Codierung!I331</f>
        <v>Äpfel Übrige I</v>
      </c>
      <c r="L16" s="678"/>
      <c r="M16" s="502"/>
      <c r="N16" s="673" t="str">
        <f>Codierung!I334</f>
        <v>Birnen Conférence I</v>
      </c>
      <c r="O16" s="673"/>
      <c r="P16" s="678" t="str">
        <f>Codierung!I335</f>
        <v>Birnen Gute Luise I</v>
      </c>
      <c r="Q16" s="678"/>
      <c r="R16" s="673" t="str">
        <f>Codierung!I336</f>
        <v>Birnen Kaiser I</v>
      </c>
      <c r="S16" s="673"/>
      <c r="T16" s="678" t="str">
        <f>Codierung!I338</f>
        <v>Birnen Williams I</v>
      </c>
      <c r="U16" s="678"/>
      <c r="V16" s="673" t="str">
        <f>Codierung!I339</f>
        <v>Birnen Übrige I</v>
      </c>
      <c r="W16" s="673"/>
      <c r="X16" s="502"/>
      <c r="Y16" s="673" t="str">
        <f>Codierung!I351</f>
        <v>Erdbeeren Inland</v>
      </c>
      <c r="Z16" s="673"/>
      <c r="AA16" s="678" t="str">
        <f>Codierung!I352</f>
        <v>Erdbeeren Ausland</v>
      </c>
      <c r="AB16" s="678"/>
      <c r="AC16" s="673" t="str">
        <f>Codierung!I353</f>
        <v>Heidelbeeren</v>
      </c>
      <c r="AD16" s="673"/>
      <c r="AE16" s="678" t="str">
        <f>Codierung!I354</f>
        <v>Himbeeren</v>
      </c>
      <c r="AF16" s="678"/>
      <c r="AG16" s="502"/>
      <c r="AH16" s="672" t="str">
        <f>Codierung!I342</f>
        <v>Aprikosen</v>
      </c>
      <c r="AI16" s="672"/>
      <c r="AJ16" s="673" t="str">
        <f>Codierung!I344</f>
        <v>Kirschen 24mm+</v>
      </c>
      <c r="AK16" s="673"/>
      <c r="AL16" s="672" t="str">
        <f>Codierung!I346</f>
        <v>Nektarinen</v>
      </c>
      <c r="AM16" s="672"/>
      <c r="AN16" s="678" t="str">
        <f>Codierung!I347</f>
        <v>Zwetschgen</v>
      </c>
      <c r="AO16" s="678"/>
      <c r="AP16" s="502"/>
      <c r="AQ16" s="673" t="str">
        <f>Codierung!I358</f>
        <v>Trauben weiss kernlos</v>
      </c>
      <c r="AR16" s="673"/>
      <c r="AS16" s="502"/>
      <c r="AT16" s="678" t="str">
        <f>Codierung!I360</f>
        <v>Melonen Galia</v>
      </c>
      <c r="AU16" s="678"/>
      <c r="AV16" s="547"/>
      <c r="AW16" s="673" t="str">
        <f>Codierung!I363</f>
        <v>Blondorangen</v>
      </c>
      <c r="AX16" s="673"/>
      <c r="AY16" s="678" t="str">
        <f>Codierung!I364</f>
        <v>Blutorangen</v>
      </c>
      <c r="AZ16" s="678"/>
      <c r="BA16" s="673" t="str">
        <f>Codierung!I365</f>
        <v>Clementinen</v>
      </c>
      <c r="BB16" s="673"/>
      <c r="BC16" s="678" t="str">
        <f>Codierung!I372</f>
        <v>Zitronen</v>
      </c>
      <c r="BD16" s="678"/>
      <c r="BE16" s="502"/>
      <c r="BF16" s="673" t="str">
        <f>Codierung!I374</f>
        <v>Ananas</v>
      </c>
      <c r="BG16" s="673"/>
      <c r="BH16" s="678" t="str">
        <f>Codierung!I373</f>
        <v>Avocados</v>
      </c>
      <c r="BI16" s="678"/>
      <c r="BJ16" s="673" t="str">
        <f>Codierung!I367</f>
        <v>Bananen</v>
      </c>
      <c r="BK16" s="673"/>
      <c r="BL16" s="678" t="str">
        <f>Codierung!I368</f>
        <v>Kiwi</v>
      </c>
      <c r="BM16" s="678"/>
      <c r="BN16" s="673" t="str">
        <f>Codierung!I375</f>
        <v>Mangos</v>
      </c>
      <c r="BO16" s="673"/>
      <c r="BP16" s="278"/>
      <c r="BQ16" s="278"/>
      <c r="BR16" s="679" t="str">
        <f>Codierung!I318</f>
        <v>(inkl. geschnitten und gekühlt)</v>
      </c>
      <c r="BS16" s="679"/>
      <c r="BT16" s="344"/>
      <c r="BU16" s="673"/>
      <c r="BV16" s="673"/>
      <c r="BW16" s="344"/>
      <c r="BX16" s="679"/>
      <c r="BY16" s="679"/>
      <c r="BZ16" s="344"/>
      <c r="CA16" s="673" t="str">
        <f>Codierung!I349</f>
        <v>Erdbeeren</v>
      </c>
      <c r="CB16" s="673"/>
      <c r="CC16" s="679" t="str">
        <f>Codierung!I353</f>
        <v>Heidelbeeren</v>
      </c>
      <c r="CD16" s="679"/>
      <c r="CE16" s="673" t="str">
        <f>Codierung!I354</f>
        <v>Himbeeren</v>
      </c>
      <c r="CF16" s="673"/>
      <c r="CG16" s="344"/>
      <c r="CH16" s="679" t="str">
        <f>Codierung!I342</f>
        <v>Aprikosen</v>
      </c>
      <c r="CI16" s="679"/>
      <c r="CJ16" s="673" t="str">
        <f>Codierung!I344</f>
        <v>Kirschen 24mm+</v>
      </c>
      <c r="CK16" s="673"/>
      <c r="CL16" s="679" t="str">
        <f>Codierung!I346</f>
        <v>Nektarinen</v>
      </c>
      <c r="CM16" s="679"/>
      <c r="CN16" s="672" t="str">
        <f>Codierung!I369</f>
        <v>Pfirsich</v>
      </c>
      <c r="CO16" s="672"/>
      <c r="CP16" s="679" t="str">
        <f>Codierung!I347</f>
        <v>Zwetschgen</v>
      </c>
      <c r="CQ16" s="679"/>
      <c r="CR16" s="344"/>
      <c r="CS16" s="672" t="str">
        <f>Codierung!I357</f>
        <v>Trauben weiss</v>
      </c>
      <c r="CT16" s="672"/>
      <c r="CU16" s="344"/>
      <c r="CV16" s="678" t="str">
        <f>Codierung!I362</f>
        <v>Orangen</v>
      </c>
      <c r="CW16" s="678"/>
      <c r="CX16" s="673" t="str">
        <f>Codierung!I370</f>
        <v>Grapefruits &amp; Pomelos</v>
      </c>
      <c r="CY16" s="673"/>
      <c r="CZ16" s="678" t="str">
        <f>Codierung!I371</f>
        <v>Mandarinen &amp; Clementinen</v>
      </c>
      <c r="DA16" s="678"/>
      <c r="DB16" s="673" t="str">
        <f>Codierung!I372</f>
        <v>Zitronen</v>
      </c>
      <c r="DC16" s="673"/>
      <c r="DD16" s="344"/>
      <c r="DE16" s="678" t="str">
        <f>Codierung!I374</f>
        <v>Ananas</v>
      </c>
      <c r="DF16" s="678"/>
      <c r="DG16" s="673" t="str">
        <f>Codierung!I373</f>
        <v>Avocados</v>
      </c>
      <c r="DH16" s="673"/>
      <c r="DI16" s="678" t="str">
        <f>Codierung!I367</f>
        <v>Bananen</v>
      </c>
      <c r="DJ16" s="678"/>
      <c r="DK16" s="673" t="str">
        <f>Codierung!I368</f>
        <v>Kiwi</v>
      </c>
      <c r="DL16" s="673"/>
      <c r="DM16" s="678" t="str">
        <f>Codierung!I375</f>
        <v>Mangos</v>
      </c>
      <c r="DN16" s="678"/>
      <c r="DO16" s="673" t="str">
        <f>Codierung!I376</f>
        <v>Wassermelonen</v>
      </c>
      <c r="DP16" s="673"/>
    </row>
    <row r="17" spans="1:120" s="284" customFormat="1" ht="12.75" customHeight="1" x14ac:dyDescent="0.2">
      <c r="A17" s="252"/>
      <c r="B17" s="252"/>
      <c r="C17" s="285" t="str">
        <f>Codierung!$I$14</f>
        <v>bio</v>
      </c>
      <c r="D17" s="285" t="str">
        <f>Codierung!$I$16</f>
        <v>nicht-bio</v>
      </c>
      <c r="E17" s="252" t="str">
        <f>Codierung!$I$14</f>
        <v>bio</v>
      </c>
      <c r="F17" s="252" t="str">
        <f>Codierung!$I$16</f>
        <v>nicht-bio</v>
      </c>
      <c r="G17" s="285" t="str">
        <f>Codierung!$I$14</f>
        <v>bio</v>
      </c>
      <c r="H17" s="285" t="str">
        <f>Codierung!$I$16</f>
        <v>nicht-bio</v>
      </c>
      <c r="I17" s="252" t="str">
        <f>Codierung!$I$14</f>
        <v>bio</v>
      </c>
      <c r="J17" s="252" t="str">
        <f>Codierung!$I$16</f>
        <v>nicht-bio</v>
      </c>
      <c r="K17" s="285" t="str">
        <f>Codierung!$I$14</f>
        <v>bio</v>
      </c>
      <c r="L17" s="285" t="str">
        <f>Codierung!$I$16</f>
        <v>nicht-bio</v>
      </c>
      <c r="M17" s="252"/>
      <c r="N17" s="252" t="str">
        <f>Codierung!$I$14</f>
        <v>bio</v>
      </c>
      <c r="O17" s="252" t="str">
        <f>Codierung!$I$16</f>
        <v>nicht-bio</v>
      </c>
      <c r="P17" s="285" t="str">
        <f>Codierung!$I$14</f>
        <v>bio</v>
      </c>
      <c r="Q17" s="285" t="str">
        <f>Codierung!$I$16</f>
        <v>nicht-bio</v>
      </c>
      <c r="R17" s="252" t="str">
        <f>Codierung!$I$14</f>
        <v>bio</v>
      </c>
      <c r="S17" s="252" t="str">
        <f>Codierung!$I$16</f>
        <v>nicht-bio</v>
      </c>
      <c r="T17" s="285" t="str">
        <f>Codierung!$I$14</f>
        <v>bio</v>
      </c>
      <c r="U17" s="285" t="str">
        <f>Codierung!$I$16</f>
        <v>nicht-bio</v>
      </c>
      <c r="V17" s="252" t="str">
        <f>Codierung!$I$14</f>
        <v>bio</v>
      </c>
      <c r="W17" s="252" t="str">
        <f>Codierung!$I$16</f>
        <v>nicht-bio</v>
      </c>
      <c r="X17" s="283"/>
      <c r="Y17" s="252" t="str">
        <f>Codierung!$I$14</f>
        <v>bio</v>
      </c>
      <c r="Z17" s="252" t="str">
        <f>Codierung!$I$16</f>
        <v>nicht-bio</v>
      </c>
      <c r="AA17" s="285" t="str">
        <f>Codierung!$I$14</f>
        <v>bio</v>
      </c>
      <c r="AB17" s="285" t="str">
        <f>Codierung!$I$16</f>
        <v>nicht-bio</v>
      </c>
      <c r="AC17" s="252" t="str">
        <f>Codierung!$I$14</f>
        <v>bio</v>
      </c>
      <c r="AD17" s="252" t="str">
        <f>Codierung!$I$16</f>
        <v>nicht-bio</v>
      </c>
      <c r="AE17" s="285" t="str">
        <f>Codierung!$I$14</f>
        <v>bio</v>
      </c>
      <c r="AF17" s="285" t="str">
        <f>Codierung!$I$16</f>
        <v>nicht-bio</v>
      </c>
      <c r="AG17" s="252"/>
      <c r="AH17" s="252" t="str">
        <f>Codierung!$I$14</f>
        <v>bio</v>
      </c>
      <c r="AI17" s="252" t="str">
        <f>Codierung!$I$16</f>
        <v>nicht-bio</v>
      </c>
      <c r="AJ17" s="285" t="str">
        <f>Codierung!$I$14</f>
        <v>bio</v>
      </c>
      <c r="AK17" s="285" t="str">
        <f>Codierung!$I$16</f>
        <v>nicht-bio</v>
      </c>
      <c r="AL17" s="252" t="str">
        <f>Codierung!$I$14</f>
        <v>bio</v>
      </c>
      <c r="AM17" s="252" t="str">
        <f>Codierung!$I$16</f>
        <v>nicht-bio</v>
      </c>
      <c r="AN17" s="285" t="str">
        <f>Codierung!$I$14</f>
        <v>bio</v>
      </c>
      <c r="AO17" s="285" t="str">
        <f>Codierung!$I$16</f>
        <v>nicht-bio</v>
      </c>
      <c r="AP17" s="252"/>
      <c r="AQ17" s="252" t="str">
        <f>Codierung!$I$14</f>
        <v>bio</v>
      </c>
      <c r="AR17" s="252" t="str">
        <f>Codierung!$I$16</f>
        <v>nicht-bio</v>
      </c>
      <c r="AS17" s="252"/>
      <c r="AT17" s="285" t="str">
        <f>Codierung!$I$14</f>
        <v>bio</v>
      </c>
      <c r="AU17" s="285" t="str">
        <f>Codierung!$I$16</f>
        <v>nicht-bio</v>
      </c>
      <c r="AV17" s="252"/>
      <c r="AW17" s="252" t="str">
        <f>Codierung!$I$14</f>
        <v>bio</v>
      </c>
      <c r="AX17" s="252" t="str">
        <f>Codierung!$I$16</f>
        <v>nicht-bio</v>
      </c>
      <c r="AY17" s="285" t="str">
        <f>Codierung!$I$14</f>
        <v>bio</v>
      </c>
      <c r="AZ17" s="285" t="str">
        <f>Codierung!$I$16</f>
        <v>nicht-bio</v>
      </c>
      <c r="BA17" s="252" t="str">
        <f>Codierung!$I$14</f>
        <v>bio</v>
      </c>
      <c r="BB17" s="252" t="str">
        <f>Codierung!$I$16</f>
        <v>nicht-bio</v>
      </c>
      <c r="BC17" s="285" t="str">
        <f>Codierung!$I$14</f>
        <v>bio</v>
      </c>
      <c r="BD17" s="285" t="str">
        <f>Codierung!$I$16</f>
        <v>nicht-bio</v>
      </c>
      <c r="BE17" s="502"/>
      <c r="BF17" s="252" t="str">
        <f>Codierung!$I$14</f>
        <v>bio</v>
      </c>
      <c r="BG17" s="252" t="str">
        <f>Codierung!$I$16</f>
        <v>nicht-bio</v>
      </c>
      <c r="BH17" s="285" t="str">
        <f>Codierung!$I$14</f>
        <v>bio</v>
      </c>
      <c r="BI17" s="285" t="str">
        <f>Codierung!$I$16</f>
        <v>nicht-bio</v>
      </c>
      <c r="BJ17" s="252" t="str">
        <f>Codierung!$I$14</f>
        <v>bio</v>
      </c>
      <c r="BK17" s="252" t="str">
        <f>Codierung!$I$16</f>
        <v>nicht-bio</v>
      </c>
      <c r="BL17" s="285" t="str">
        <f>Codierung!$I$14</f>
        <v>bio</v>
      </c>
      <c r="BM17" s="285" t="str">
        <f>Codierung!$I$16</f>
        <v>nicht-bio</v>
      </c>
      <c r="BN17" s="252" t="str">
        <f>Codierung!$I$14</f>
        <v>bio</v>
      </c>
      <c r="BO17" s="252" t="str">
        <f>Codierung!$I$16</f>
        <v>nicht-bio</v>
      </c>
      <c r="BP17" s="252"/>
      <c r="BQ17" s="411"/>
      <c r="BR17" s="285" t="str">
        <f>Codierung!$I$14</f>
        <v>bio</v>
      </c>
      <c r="BS17" s="285" t="str">
        <f>Codierung!$I$16</f>
        <v>nicht-bio</v>
      </c>
      <c r="BT17" s="344"/>
      <c r="BU17" s="252" t="str">
        <f>Codierung!$I$14</f>
        <v>bio</v>
      </c>
      <c r="BV17" s="252" t="str">
        <f>Codierung!$I$16</f>
        <v>nicht-bio</v>
      </c>
      <c r="BW17" s="344"/>
      <c r="BX17" s="285" t="str">
        <f>Codierung!$I$14</f>
        <v>bio</v>
      </c>
      <c r="BY17" s="285" t="str">
        <f>Codierung!$I$16</f>
        <v>nicht-bio</v>
      </c>
      <c r="BZ17" s="344"/>
      <c r="CA17" s="252" t="str">
        <f>Codierung!$I$14</f>
        <v>bio</v>
      </c>
      <c r="CB17" s="252" t="str">
        <f>Codierung!$I$16</f>
        <v>nicht-bio</v>
      </c>
      <c r="CC17" s="285" t="str">
        <f>Codierung!$I$14</f>
        <v>bio</v>
      </c>
      <c r="CD17" s="285" t="str">
        <f>Codierung!$I$16</f>
        <v>nicht-bio</v>
      </c>
      <c r="CE17" s="252" t="str">
        <f>Codierung!$I$14</f>
        <v>bio</v>
      </c>
      <c r="CF17" s="252" t="str">
        <f>Codierung!$I$16</f>
        <v>nicht-bio</v>
      </c>
      <c r="CG17" s="344"/>
      <c r="CH17" s="285" t="str">
        <f>Codierung!$I$14</f>
        <v>bio</v>
      </c>
      <c r="CI17" s="285" t="str">
        <f>Codierung!$I$16</f>
        <v>nicht-bio</v>
      </c>
      <c r="CJ17" s="252" t="str">
        <f>Codierung!$I$14</f>
        <v>bio</v>
      </c>
      <c r="CK17" s="252" t="str">
        <f>Codierung!$I$16</f>
        <v>nicht-bio</v>
      </c>
      <c r="CL17" s="285" t="str">
        <f>Codierung!$I$14</f>
        <v>bio</v>
      </c>
      <c r="CM17" s="285" t="str">
        <f>Codierung!$I$16</f>
        <v>nicht-bio</v>
      </c>
      <c r="CN17" s="252" t="str">
        <f>Codierung!$I$14</f>
        <v>bio</v>
      </c>
      <c r="CO17" s="252" t="str">
        <f>Codierung!$I$16</f>
        <v>nicht-bio</v>
      </c>
      <c r="CP17" s="285" t="str">
        <f>Codierung!$I$14</f>
        <v>bio</v>
      </c>
      <c r="CQ17" s="285" t="str">
        <f>Codierung!$I$16</f>
        <v>nicht-bio</v>
      </c>
      <c r="CR17" s="344"/>
      <c r="CS17" s="252" t="str">
        <f>Codierung!$I$14</f>
        <v>bio</v>
      </c>
      <c r="CT17" s="252" t="str">
        <f>Codierung!$I$16</f>
        <v>nicht-bio</v>
      </c>
      <c r="CU17" s="344"/>
      <c r="CV17" s="285" t="str">
        <f>Codierung!$I$14</f>
        <v>bio</v>
      </c>
      <c r="CW17" s="285" t="str">
        <f>Codierung!$I$16</f>
        <v>nicht-bio</v>
      </c>
      <c r="CX17" s="252" t="str">
        <f>Codierung!$I$14</f>
        <v>bio</v>
      </c>
      <c r="CY17" s="252" t="str">
        <f>Codierung!$I$16</f>
        <v>nicht-bio</v>
      </c>
      <c r="CZ17" s="285" t="str">
        <f>Codierung!$I$14</f>
        <v>bio</v>
      </c>
      <c r="DA17" s="285" t="str">
        <f>Codierung!$I$16</f>
        <v>nicht-bio</v>
      </c>
      <c r="DB17" s="252" t="str">
        <f>Codierung!$I$14</f>
        <v>bio</v>
      </c>
      <c r="DC17" s="252" t="str">
        <f>Codierung!$I$16</f>
        <v>nicht-bio</v>
      </c>
      <c r="DD17" s="344"/>
      <c r="DE17" s="285" t="str">
        <f>Codierung!$I$14</f>
        <v>bio</v>
      </c>
      <c r="DF17" s="285" t="str">
        <f>Codierung!$I$16</f>
        <v>nicht-bio</v>
      </c>
      <c r="DG17" s="252" t="str">
        <f>Codierung!$I$14</f>
        <v>bio</v>
      </c>
      <c r="DH17" s="252" t="str">
        <f>Codierung!$I$16</f>
        <v>nicht-bio</v>
      </c>
      <c r="DI17" s="285" t="str">
        <f>Codierung!$I$14</f>
        <v>bio</v>
      </c>
      <c r="DJ17" s="285" t="str">
        <f>Codierung!$I$16</f>
        <v>nicht-bio</v>
      </c>
      <c r="DK17" s="252" t="str">
        <f>Codierung!$I$14</f>
        <v>bio</v>
      </c>
      <c r="DL17" s="252" t="str">
        <f>Codierung!$I$16</f>
        <v>nicht-bio</v>
      </c>
      <c r="DM17" s="285" t="str">
        <f>Codierung!$I$14</f>
        <v>bio</v>
      </c>
      <c r="DN17" s="285" t="str">
        <f>Codierung!$I$16</f>
        <v>nicht-bio</v>
      </c>
      <c r="DO17" s="252" t="str">
        <f>Codierung!$I$14</f>
        <v>bio</v>
      </c>
      <c r="DP17" s="252" t="str">
        <f>Codierung!$I$16</f>
        <v>nicht-bio</v>
      </c>
    </row>
    <row r="18" spans="1:120" s="261" customFormat="1" ht="12.75" customHeight="1" x14ac:dyDescent="0.2">
      <c r="A18" s="250"/>
      <c r="B18" s="250"/>
      <c r="C18" s="286" t="str">
        <f>Codierung!$I$119</f>
        <v>CHF/kg</v>
      </c>
      <c r="D18" s="286" t="str">
        <f>Codierung!$I$119</f>
        <v>CHF/kg</v>
      </c>
      <c r="E18" s="271" t="str">
        <f>Codierung!$I$119</f>
        <v>CHF/kg</v>
      </c>
      <c r="F18" s="271" t="str">
        <f>Codierung!$I$119</f>
        <v>CHF/kg</v>
      </c>
      <c r="G18" s="286" t="str">
        <f>Codierung!$I$119</f>
        <v>CHF/kg</v>
      </c>
      <c r="H18" s="286" t="str">
        <f>Codierung!$I$119</f>
        <v>CHF/kg</v>
      </c>
      <c r="I18" s="271" t="str">
        <f>Codierung!$I$119</f>
        <v>CHF/kg</v>
      </c>
      <c r="J18" s="271" t="str">
        <f>Codierung!$I$119</f>
        <v>CHF/kg</v>
      </c>
      <c r="K18" s="286" t="str">
        <f>Codierung!$I$119</f>
        <v>CHF/kg</v>
      </c>
      <c r="L18" s="286" t="str">
        <f>Codierung!$I$119</f>
        <v>CHF/kg</v>
      </c>
      <c r="M18" s="283"/>
      <c r="N18" s="271" t="str">
        <f>Codierung!$I$119</f>
        <v>CHF/kg</v>
      </c>
      <c r="O18" s="271" t="str">
        <f>Codierung!$I$119</f>
        <v>CHF/kg</v>
      </c>
      <c r="P18" s="286" t="str">
        <f>Codierung!$I$119</f>
        <v>CHF/kg</v>
      </c>
      <c r="Q18" s="286" t="str">
        <f>Codierung!$I$119</f>
        <v>CHF/kg</v>
      </c>
      <c r="R18" s="271" t="str">
        <f>Codierung!$I$119</f>
        <v>CHF/kg</v>
      </c>
      <c r="S18" s="271" t="str">
        <f>Codierung!$I$119</f>
        <v>CHF/kg</v>
      </c>
      <c r="T18" s="286" t="str">
        <f>Codierung!$I$119</f>
        <v>CHF/kg</v>
      </c>
      <c r="U18" s="286" t="str">
        <f>Codierung!$I$119</f>
        <v>CHF/kg</v>
      </c>
      <c r="V18" s="271" t="str">
        <f>Codierung!$I$119</f>
        <v>CHF/kg</v>
      </c>
      <c r="W18" s="271" t="str">
        <f>Codierung!$I$119</f>
        <v>CHF/kg</v>
      </c>
      <c r="X18" s="283"/>
      <c r="Y18" s="271" t="str">
        <f>Codierung!$I$119</f>
        <v>CHF/kg</v>
      </c>
      <c r="Z18" s="271" t="str">
        <f>Codierung!$I$119</f>
        <v>CHF/kg</v>
      </c>
      <c r="AA18" s="286" t="str">
        <f>Codierung!$I$119</f>
        <v>CHF/kg</v>
      </c>
      <c r="AB18" s="286" t="str">
        <f>Codierung!$I$119</f>
        <v>CHF/kg</v>
      </c>
      <c r="AC18" s="271" t="str">
        <f>Codierung!$I$119</f>
        <v>CHF/kg</v>
      </c>
      <c r="AD18" s="271" t="str">
        <f>Codierung!$I$119</f>
        <v>CHF/kg</v>
      </c>
      <c r="AE18" s="286" t="str">
        <f>Codierung!$I$119</f>
        <v>CHF/kg</v>
      </c>
      <c r="AF18" s="286" t="str">
        <f>Codierung!$I$119</f>
        <v>CHF/kg</v>
      </c>
      <c r="AG18" s="283"/>
      <c r="AH18" s="271" t="str">
        <f>Codierung!$I$119</f>
        <v>CHF/kg</v>
      </c>
      <c r="AI18" s="271" t="str">
        <f>Codierung!$I$119</f>
        <v>CHF/kg</v>
      </c>
      <c r="AJ18" s="286" t="str">
        <f>Codierung!$I$119</f>
        <v>CHF/kg</v>
      </c>
      <c r="AK18" s="286" t="str">
        <f>Codierung!$I$119</f>
        <v>CHF/kg</v>
      </c>
      <c r="AL18" s="271" t="str">
        <f>Codierung!$I$119</f>
        <v>CHF/kg</v>
      </c>
      <c r="AM18" s="271" t="str">
        <f>Codierung!$I$119</f>
        <v>CHF/kg</v>
      </c>
      <c r="AN18" s="286" t="str">
        <f>Codierung!$I$119</f>
        <v>CHF/kg</v>
      </c>
      <c r="AO18" s="286" t="str">
        <f>Codierung!$I$119</f>
        <v>CHF/kg</v>
      </c>
      <c r="AP18" s="283"/>
      <c r="AQ18" s="271" t="str">
        <f>Codierung!$I$119</f>
        <v>CHF/kg</v>
      </c>
      <c r="AR18" s="271" t="str">
        <f>Codierung!$I$119</f>
        <v>CHF/kg</v>
      </c>
      <c r="AS18" s="283"/>
      <c r="AT18" s="286" t="str">
        <f>Codierung!I123</f>
        <v>CHF/Stück</v>
      </c>
      <c r="AU18" s="286" t="str">
        <f>Codierung!I123</f>
        <v>CHF/Stück</v>
      </c>
      <c r="AV18" s="283"/>
      <c r="AW18" s="271" t="str">
        <f>Codierung!$I$119</f>
        <v>CHF/kg</v>
      </c>
      <c r="AX18" s="271" t="str">
        <f>Codierung!$I$119</f>
        <v>CHF/kg</v>
      </c>
      <c r="AY18" s="286" t="str">
        <f>Codierung!$I$119</f>
        <v>CHF/kg</v>
      </c>
      <c r="AZ18" s="286" t="str">
        <f>Codierung!$I$119</f>
        <v>CHF/kg</v>
      </c>
      <c r="BA18" s="271" t="str">
        <f>Codierung!$I$119</f>
        <v>CHF/kg</v>
      </c>
      <c r="BB18" s="271" t="str">
        <f>Codierung!$I$119</f>
        <v>CHF/kg</v>
      </c>
      <c r="BC18" s="286" t="str">
        <f>Codierung!$I$123</f>
        <v>CHF/Stück</v>
      </c>
      <c r="BD18" s="286" t="str">
        <f>Codierung!$I$123</f>
        <v>CHF/Stück</v>
      </c>
      <c r="BE18" s="283"/>
      <c r="BF18" s="271" t="str">
        <f>Codierung!$I$123</f>
        <v>CHF/Stück</v>
      </c>
      <c r="BG18" s="271" t="str">
        <f>Codierung!$I$123</f>
        <v>CHF/Stück</v>
      </c>
      <c r="BH18" s="286" t="str">
        <f>Codierung!$I$123</f>
        <v>CHF/Stück</v>
      </c>
      <c r="BI18" s="286" t="str">
        <f>Codierung!$I$123</f>
        <v>CHF/Stück</v>
      </c>
      <c r="BJ18" s="271" t="str">
        <f>Codierung!$I$119</f>
        <v>CHF/kg</v>
      </c>
      <c r="BK18" s="271" t="str">
        <f>Codierung!$I$119</f>
        <v>CHF/kg</v>
      </c>
      <c r="BL18" s="286" t="str">
        <f>Codierung!I123</f>
        <v>CHF/Stück</v>
      </c>
      <c r="BM18" s="286" t="str">
        <f>Codierung!$I$123</f>
        <v>CHF/Stück</v>
      </c>
      <c r="BN18" s="271" t="str">
        <f>Codierung!I123</f>
        <v>CHF/Stück</v>
      </c>
      <c r="BO18" s="271" t="str">
        <f>Codierung!I123</f>
        <v>CHF/Stück</v>
      </c>
      <c r="BP18" s="251"/>
      <c r="BQ18" s="402" t="str">
        <f>Codierung!I142</f>
        <v>Anzahl Wochen</v>
      </c>
      <c r="BR18" s="286" t="str">
        <f>Codierung!$I$126</f>
        <v>t</v>
      </c>
      <c r="BS18" s="286" t="str">
        <f>Codierung!$I$126</f>
        <v>t</v>
      </c>
      <c r="BT18" s="344"/>
      <c r="BU18" s="271" t="str">
        <f>Codierung!$I$126</f>
        <v>t</v>
      </c>
      <c r="BV18" s="271" t="str">
        <f>Codierung!$I$126</f>
        <v>t</v>
      </c>
      <c r="BW18" s="344"/>
      <c r="BX18" s="286" t="str">
        <f>Codierung!$I$126</f>
        <v>t</v>
      </c>
      <c r="BY18" s="286" t="str">
        <f>Codierung!$I$126</f>
        <v>t</v>
      </c>
      <c r="BZ18" s="344"/>
      <c r="CA18" s="271" t="str">
        <f>Codierung!$I$126</f>
        <v>t</v>
      </c>
      <c r="CB18" s="271" t="str">
        <f>Codierung!$I$126</f>
        <v>t</v>
      </c>
      <c r="CC18" s="286" t="str">
        <f>Codierung!$I$126</f>
        <v>t</v>
      </c>
      <c r="CD18" s="286" t="str">
        <f>Codierung!$I$126</f>
        <v>t</v>
      </c>
      <c r="CE18" s="271" t="str">
        <f>Codierung!$I$126</f>
        <v>t</v>
      </c>
      <c r="CF18" s="271" t="str">
        <f>Codierung!$I$126</f>
        <v>t</v>
      </c>
      <c r="CG18" s="344"/>
      <c r="CH18" s="286" t="str">
        <f>Codierung!$I$126</f>
        <v>t</v>
      </c>
      <c r="CI18" s="286" t="str">
        <f>Codierung!$I$126</f>
        <v>t</v>
      </c>
      <c r="CJ18" s="271" t="str">
        <f>Codierung!$I$126</f>
        <v>t</v>
      </c>
      <c r="CK18" s="271" t="str">
        <f>Codierung!$I$126</f>
        <v>t</v>
      </c>
      <c r="CL18" s="286" t="str">
        <f>Codierung!$I$126</f>
        <v>t</v>
      </c>
      <c r="CM18" s="286" t="str">
        <f>Codierung!$I$126</f>
        <v>t</v>
      </c>
      <c r="CN18" s="271" t="str">
        <f>Codierung!$I$126</f>
        <v>t</v>
      </c>
      <c r="CO18" s="271" t="str">
        <f>Codierung!$I$126</f>
        <v>t</v>
      </c>
      <c r="CP18" s="286" t="str">
        <f>Codierung!$I$126</f>
        <v>t</v>
      </c>
      <c r="CQ18" s="286" t="str">
        <f>Codierung!$I$126</f>
        <v>t</v>
      </c>
      <c r="CR18" s="344"/>
      <c r="CS18" s="271" t="str">
        <f>Codierung!$I$126</f>
        <v>t</v>
      </c>
      <c r="CT18" s="271" t="str">
        <f>Codierung!$I$126</f>
        <v>t</v>
      </c>
      <c r="CU18" s="344"/>
      <c r="CV18" s="286" t="str">
        <f>Codierung!$I$126</f>
        <v>t</v>
      </c>
      <c r="CW18" s="286" t="str">
        <f>Codierung!$I$126</f>
        <v>t</v>
      </c>
      <c r="CX18" s="271" t="str">
        <f>Codierung!$I$126</f>
        <v>t</v>
      </c>
      <c r="CY18" s="271" t="str">
        <f>Codierung!$I$126</f>
        <v>t</v>
      </c>
      <c r="CZ18" s="286" t="str">
        <f>Codierung!$I$126</f>
        <v>t</v>
      </c>
      <c r="DA18" s="286" t="str">
        <f>Codierung!$I$126</f>
        <v>t</v>
      </c>
      <c r="DB18" s="271" t="str">
        <f>Codierung!$I$126</f>
        <v>t</v>
      </c>
      <c r="DC18" s="271" t="str">
        <f>Codierung!$I$126</f>
        <v>t</v>
      </c>
      <c r="DD18" s="344"/>
      <c r="DE18" s="286" t="str">
        <f>Codierung!$I$126</f>
        <v>t</v>
      </c>
      <c r="DF18" s="286" t="str">
        <f>Codierung!$I$126</f>
        <v>t</v>
      </c>
      <c r="DG18" s="271" t="str">
        <f>Codierung!$I$126</f>
        <v>t</v>
      </c>
      <c r="DH18" s="271" t="str">
        <f>Codierung!$I$126</f>
        <v>t</v>
      </c>
      <c r="DI18" s="286" t="str">
        <f>Codierung!$I$126</f>
        <v>t</v>
      </c>
      <c r="DJ18" s="286" t="str">
        <f>Codierung!$I$126</f>
        <v>t</v>
      </c>
      <c r="DK18" s="271" t="str">
        <f>Codierung!$I$126</f>
        <v>t</v>
      </c>
      <c r="DL18" s="271" t="str">
        <f>Codierung!$I$126</f>
        <v>t</v>
      </c>
      <c r="DM18" s="286" t="str">
        <f>Codierung!$I$126</f>
        <v>t</v>
      </c>
      <c r="DN18" s="286" t="str">
        <f>Codierung!$I$126</f>
        <v>t</v>
      </c>
      <c r="DO18" s="271" t="str">
        <f>Codierung!$I$126</f>
        <v>t</v>
      </c>
      <c r="DP18" s="271" t="str">
        <f>Codierung!$I$126</f>
        <v>t</v>
      </c>
    </row>
    <row r="19" spans="1:120" s="261" customFormat="1" ht="12.75" customHeight="1" x14ac:dyDescent="0.2">
      <c r="A19" s="402" t="str">
        <f>Codierung!I227</f>
        <v>Aktuell</v>
      </c>
      <c r="B19" s="218">
        <f>B23</f>
        <v>45323</v>
      </c>
      <c r="C19" s="449">
        <f>C$23</f>
        <v>6.4592179999999999</v>
      </c>
      <c r="D19" s="449">
        <f t="shared" ref="D19:BO19" si="0">D$23</f>
        <v>3.5099450000000001</v>
      </c>
      <c r="E19" s="448">
        <f t="shared" si="0"/>
        <v>6.252472</v>
      </c>
      <c r="F19" s="448">
        <f t="shared" si="0"/>
        <v>3.118773</v>
      </c>
      <c r="G19" s="449">
        <f t="shared" si="0"/>
        <v>0</v>
      </c>
      <c r="H19" s="449">
        <f t="shared" si="0"/>
        <v>3.4071229999999999</v>
      </c>
      <c r="I19" s="448">
        <f t="shared" si="0"/>
        <v>6.3854889999999997</v>
      </c>
      <c r="J19" s="448">
        <f t="shared" si="0"/>
        <v>0</v>
      </c>
      <c r="K19" s="449">
        <f t="shared" si="0"/>
        <v>6.308929</v>
      </c>
      <c r="L19" s="449">
        <f t="shared" si="0"/>
        <v>3.8908670000000001</v>
      </c>
      <c r="M19" s="448"/>
      <c r="N19" s="448">
        <f t="shared" si="0"/>
        <v>0</v>
      </c>
      <c r="O19" s="448">
        <f t="shared" si="0"/>
        <v>3.0300600000000002</v>
      </c>
      <c r="P19" s="449">
        <f t="shared" si="0"/>
        <v>0</v>
      </c>
      <c r="Q19" s="449">
        <f t="shared" si="0"/>
        <v>0</v>
      </c>
      <c r="R19" s="448">
        <f t="shared" si="0"/>
        <v>0</v>
      </c>
      <c r="S19" s="448">
        <f t="shared" si="0"/>
        <v>3.5157379999999998</v>
      </c>
      <c r="T19" s="449">
        <f t="shared" si="0"/>
        <v>0</v>
      </c>
      <c r="U19" s="449">
        <f t="shared" si="0"/>
        <v>0</v>
      </c>
      <c r="V19" s="448">
        <f t="shared" si="0"/>
        <v>6.5705730000000004</v>
      </c>
      <c r="W19" s="448">
        <f t="shared" si="0"/>
        <v>5.0100179999999996</v>
      </c>
      <c r="X19" s="448"/>
      <c r="Y19" s="448">
        <f t="shared" si="0"/>
        <v>0</v>
      </c>
      <c r="Z19" s="448">
        <f t="shared" si="0"/>
        <v>0</v>
      </c>
      <c r="AA19" s="449">
        <f t="shared" si="0"/>
        <v>12.916029999999999</v>
      </c>
      <c r="AB19" s="449">
        <f t="shared" si="0"/>
        <v>9.4507670000000008</v>
      </c>
      <c r="AC19" s="448">
        <f t="shared" si="0"/>
        <v>23.613557</v>
      </c>
      <c r="AD19" s="448">
        <f t="shared" si="0"/>
        <v>18.506077999999999</v>
      </c>
      <c r="AE19" s="449">
        <f t="shared" si="0"/>
        <v>24.803366</v>
      </c>
      <c r="AF19" s="449">
        <f t="shared" si="0"/>
        <v>18.970385</v>
      </c>
      <c r="AG19" s="448"/>
      <c r="AH19" s="448">
        <f t="shared" si="0"/>
        <v>0</v>
      </c>
      <c r="AI19" s="448">
        <f t="shared" si="0"/>
        <v>0</v>
      </c>
      <c r="AJ19" s="449">
        <f t="shared" si="0"/>
        <v>0</v>
      </c>
      <c r="AK19" s="449">
        <f t="shared" si="0"/>
        <v>0</v>
      </c>
      <c r="AL19" s="448">
        <f t="shared" si="0"/>
        <v>0</v>
      </c>
      <c r="AM19" s="448">
        <f t="shared" si="0"/>
        <v>0</v>
      </c>
      <c r="AN19" s="449">
        <f t="shared" si="0"/>
        <v>0</v>
      </c>
      <c r="AO19" s="449">
        <f t="shared" si="0"/>
        <v>0</v>
      </c>
      <c r="AP19" s="448"/>
      <c r="AQ19" s="448">
        <f t="shared" si="0"/>
        <v>0</v>
      </c>
      <c r="AR19" s="448">
        <f t="shared" si="0"/>
        <v>5.7904710000000001</v>
      </c>
      <c r="AS19" s="448"/>
      <c r="AT19" s="449">
        <f>AT$23</f>
        <v>0</v>
      </c>
      <c r="AU19" s="449">
        <f>AU$23</f>
        <v>3.138236</v>
      </c>
      <c r="AV19" s="448"/>
      <c r="AW19" s="448">
        <f t="shared" si="0"/>
        <v>2.364004</v>
      </c>
      <c r="AX19" s="448">
        <f t="shared" si="0"/>
        <v>1.7127319999999999</v>
      </c>
      <c r="AY19" s="449">
        <f t="shared" si="0"/>
        <v>4.0452779999999997</v>
      </c>
      <c r="AZ19" s="449">
        <f t="shared" si="0"/>
        <v>2.0432440000000001</v>
      </c>
      <c r="BA19" s="448">
        <f t="shared" si="0"/>
        <v>3.6314760000000001</v>
      </c>
      <c r="BB19" s="448">
        <f t="shared" si="0"/>
        <v>2.6149110000000002</v>
      </c>
      <c r="BC19" s="449">
        <f t="shared" si="0"/>
        <v>0.51813900000000002</v>
      </c>
      <c r="BD19" s="449">
        <f t="shared" si="0"/>
        <v>0.41444599999999998</v>
      </c>
      <c r="BE19" s="448"/>
      <c r="BF19" s="448">
        <f t="shared" si="0"/>
        <v>0</v>
      </c>
      <c r="BG19" s="448">
        <f t="shared" si="0"/>
        <v>2.6070419999999999</v>
      </c>
      <c r="BH19" s="449">
        <f t="shared" si="0"/>
        <v>1.8606149999999999</v>
      </c>
      <c r="BI19" s="449">
        <f t="shared" si="0"/>
        <v>1.5800890000000001</v>
      </c>
      <c r="BJ19" s="448">
        <f t="shared" si="0"/>
        <v>2.9791110000000001</v>
      </c>
      <c r="BK19" s="448">
        <f t="shared" si="0"/>
        <v>2.2117</v>
      </c>
      <c r="BL19" s="449">
        <f t="shared" si="0"/>
        <v>0.905528</v>
      </c>
      <c r="BM19" s="449">
        <f t="shared" si="0"/>
        <v>0.50253099999999995</v>
      </c>
      <c r="BN19" s="448">
        <f t="shared" si="0"/>
        <v>0</v>
      </c>
      <c r="BO19" s="448">
        <f t="shared" si="0"/>
        <v>2.3068369999999998</v>
      </c>
      <c r="BP19" s="436" t="str">
        <f>LEFT(BQ19,1)</f>
        <v>4</v>
      </c>
      <c r="BQ19" s="409" t="str">
        <f>BQ23</f>
        <v>4 W 05-08/24</v>
      </c>
      <c r="BR19" s="462">
        <f>BR$23</f>
        <v>5676.0325999999995</v>
      </c>
      <c r="BS19" s="462">
        <f t="shared" ref="BS19:DP19" si="1">BS$23</f>
        <v>25616.382000000001</v>
      </c>
      <c r="BT19" s="463"/>
      <c r="BU19" s="463">
        <f t="shared" si="1"/>
        <v>635.40539999999999</v>
      </c>
      <c r="BV19" s="463">
        <f t="shared" si="1"/>
        <v>4942.5772999999999</v>
      </c>
      <c r="BW19" s="463"/>
      <c r="BX19" s="462">
        <f t="shared" si="1"/>
        <v>152.68820000000002</v>
      </c>
      <c r="BY19" s="462">
        <f t="shared" si="1"/>
        <v>1218.4688999999998</v>
      </c>
      <c r="BZ19" s="463"/>
      <c r="CA19" s="463">
        <f t="shared" si="1"/>
        <v>39.9863</v>
      </c>
      <c r="CB19" s="463">
        <f t="shared" si="1"/>
        <v>678.5367</v>
      </c>
      <c r="CC19" s="462">
        <f t="shared" si="1"/>
        <v>56.04</v>
      </c>
      <c r="CD19" s="462">
        <f t="shared" si="1"/>
        <v>339.01370000000003</v>
      </c>
      <c r="CE19" s="463">
        <f t="shared" si="1"/>
        <v>27.854200000000002</v>
      </c>
      <c r="CF19" s="463">
        <f t="shared" si="1"/>
        <v>190.72370000000001</v>
      </c>
      <c r="CG19" s="463"/>
      <c r="CH19" s="462">
        <f t="shared" si="1"/>
        <v>0.01</v>
      </c>
      <c r="CI19" s="462">
        <f t="shared" si="1"/>
        <v>0.61370000000000002</v>
      </c>
      <c r="CJ19" s="463">
        <f t="shared" si="1"/>
        <v>0</v>
      </c>
      <c r="CK19" s="463">
        <f t="shared" si="1"/>
        <v>2.2400000000000002</v>
      </c>
      <c r="CL19" s="462">
        <f t="shared" si="1"/>
        <v>0.8832000000000001</v>
      </c>
      <c r="CM19" s="462">
        <f t="shared" si="1"/>
        <v>48.307499999999997</v>
      </c>
      <c r="CN19" s="463">
        <f t="shared" si="1"/>
        <v>0.109</v>
      </c>
      <c r="CO19" s="463">
        <f t="shared" si="1"/>
        <v>0.499</v>
      </c>
      <c r="CP19" s="462">
        <f t="shared" si="1"/>
        <v>0</v>
      </c>
      <c r="CQ19" s="462">
        <f t="shared" si="1"/>
        <v>0.17499999999999999</v>
      </c>
      <c r="CR19" s="463"/>
      <c r="CS19" s="463">
        <f t="shared" si="1"/>
        <v>7.1642999999999999</v>
      </c>
      <c r="CT19" s="463">
        <f t="shared" si="1"/>
        <v>438.18700000000001</v>
      </c>
      <c r="CU19" s="463"/>
      <c r="CV19" s="462">
        <f t="shared" si="1"/>
        <v>562.47180000000003</v>
      </c>
      <c r="CW19" s="462">
        <f t="shared" si="1"/>
        <v>2332.2779999999998</v>
      </c>
      <c r="CX19" s="463">
        <f t="shared" si="1"/>
        <v>25.84</v>
      </c>
      <c r="CY19" s="463">
        <f t="shared" si="1"/>
        <v>634.41469999999993</v>
      </c>
      <c r="CZ19" s="462">
        <f t="shared" si="1"/>
        <v>292.12190000000004</v>
      </c>
      <c r="DA19" s="462">
        <f t="shared" si="1"/>
        <v>3241.4262999999996</v>
      </c>
      <c r="DB19" s="463">
        <f t="shared" si="1"/>
        <v>721.43680000000006</v>
      </c>
      <c r="DC19" s="463">
        <f t="shared" si="1"/>
        <v>558.2428000000001</v>
      </c>
      <c r="DD19" s="463"/>
      <c r="DE19" s="462">
        <f t="shared" si="1"/>
        <v>28.818900000000003</v>
      </c>
      <c r="DF19" s="462">
        <f t="shared" si="1"/>
        <v>623.99669999999992</v>
      </c>
      <c r="DG19" s="463">
        <f t="shared" si="1"/>
        <v>375.74509999999998</v>
      </c>
      <c r="DH19" s="463">
        <f t="shared" si="1"/>
        <v>1123.3373999999999</v>
      </c>
      <c r="DI19" s="462">
        <f t="shared" si="1"/>
        <v>1969.6890000000001</v>
      </c>
      <c r="DJ19" s="462">
        <f t="shared" si="1"/>
        <v>4301.5630000000001</v>
      </c>
      <c r="DK19" s="463">
        <f t="shared" si="1"/>
        <v>176.65810000000002</v>
      </c>
      <c r="DL19" s="463">
        <f t="shared" si="1"/>
        <v>597.06050000000005</v>
      </c>
      <c r="DM19" s="462">
        <f t="shared" si="1"/>
        <v>7.1820000000000004</v>
      </c>
      <c r="DN19" s="462">
        <f t="shared" si="1"/>
        <v>556.90419999999995</v>
      </c>
      <c r="DO19" s="463">
        <f t="shared" si="1"/>
        <v>11.2159</v>
      </c>
      <c r="DP19" s="463">
        <f t="shared" si="1"/>
        <v>0.496</v>
      </c>
    </row>
    <row r="20" spans="1:120" s="261" customFormat="1" ht="12.75" customHeight="1" x14ac:dyDescent="0.2">
      <c r="A20" s="402" t="str">
        <f>Codierung!I228</f>
        <v>Vormonat</v>
      </c>
      <c r="B20" s="218">
        <f>B24</f>
        <v>45292</v>
      </c>
      <c r="C20" s="449">
        <f>C$24</f>
        <v>0</v>
      </c>
      <c r="D20" s="449">
        <f t="shared" ref="D20:BO20" si="2">D$24</f>
        <v>3.5773259999999998</v>
      </c>
      <c r="E20" s="448">
        <f t="shared" si="2"/>
        <v>6.309857</v>
      </c>
      <c r="F20" s="448">
        <f t="shared" si="2"/>
        <v>3.5249519999999999</v>
      </c>
      <c r="G20" s="449">
        <f t="shared" si="2"/>
        <v>0</v>
      </c>
      <c r="H20" s="449">
        <f t="shared" si="2"/>
        <v>3.51173</v>
      </c>
      <c r="I20" s="448">
        <f t="shared" si="2"/>
        <v>6.2889400000000002</v>
      </c>
      <c r="J20" s="448">
        <f t="shared" si="2"/>
        <v>0</v>
      </c>
      <c r="K20" s="449">
        <f t="shared" si="2"/>
        <v>6.3457800000000004</v>
      </c>
      <c r="L20" s="449">
        <f t="shared" si="2"/>
        <v>4.3177779999999997</v>
      </c>
      <c r="M20" s="448"/>
      <c r="N20" s="448">
        <f t="shared" si="2"/>
        <v>0</v>
      </c>
      <c r="O20" s="448">
        <f t="shared" si="2"/>
        <v>3.309285</v>
      </c>
      <c r="P20" s="449">
        <f t="shared" si="2"/>
        <v>0</v>
      </c>
      <c r="Q20" s="449">
        <f t="shared" si="2"/>
        <v>3.8042060000000002</v>
      </c>
      <c r="R20" s="448">
        <f t="shared" si="2"/>
        <v>0</v>
      </c>
      <c r="S20" s="448">
        <f t="shared" si="2"/>
        <v>3.4433690000000001</v>
      </c>
      <c r="T20" s="449">
        <f t="shared" si="2"/>
        <v>0</v>
      </c>
      <c r="U20" s="449">
        <f t="shared" si="2"/>
        <v>0</v>
      </c>
      <c r="V20" s="448">
        <f t="shared" si="2"/>
        <v>6.4140819999999996</v>
      </c>
      <c r="W20" s="448">
        <f t="shared" si="2"/>
        <v>4.8090310000000001</v>
      </c>
      <c r="X20" s="448"/>
      <c r="Y20" s="448">
        <f t="shared" si="2"/>
        <v>0</v>
      </c>
      <c r="Z20" s="448">
        <f t="shared" si="2"/>
        <v>0</v>
      </c>
      <c r="AA20" s="449">
        <f t="shared" si="2"/>
        <v>14.164153000000001</v>
      </c>
      <c r="AB20" s="449">
        <f t="shared" si="2"/>
        <v>17.219124999999998</v>
      </c>
      <c r="AC20" s="448">
        <f t="shared" si="2"/>
        <v>26.834071000000002</v>
      </c>
      <c r="AD20" s="448">
        <f t="shared" si="2"/>
        <v>14.812813</v>
      </c>
      <c r="AE20" s="449">
        <f t="shared" si="2"/>
        <v>25.379868999999999</v>
      </c>
      <c r="AF20" s="449">
        <f t="shared" si="2"/>
        <v>19.397051000000001</v>
      </c>
      <c r="AG20" s="448"/>
      <c r="AH20" s="448">
        <f t="shared" si="2"/>
        <v>0</v>
      </c>
      <c r="AI20" s="448">
        <f t="shared" si="2"/>
        <v>0</v>
      </c>
      <c r="AJ20" s="449">
        <f t="shared" si="2"/>
        <v>0</v>
      </c>
      <c r="AK20" s="449">
        <f t="shared" si="2"/>
        <v>0</v>
      </c>
      <c r="AL20" s="448">
        <f t="shared" si="2"/>
        <v>0</v>
      </c>
      <c r="AM20" s="448">
        <f t="shared" si="2"/>
        <v>0</v>
      </c>
      <c r="AN20" s="449">
        <f t="shared" si="2"/>
        <v>0</v>
      </c>
      <c r="AO20" s="449">
        <f t="shared" si="2"/>
        <v>0</v>
      </c>
      <c r="AP20" s="448"/>
      <c r="AQ20" s="448">
        <f t="shared" si="2"/>
        <v>0</v>
      </c>
      <c r="AR20" s="448">
        <f t="shared" si="2"/>
        <v>5.8357590000000004</v>
      </c>
      <c r="AS20" s="448"/>
      <c r="AT20" s="449">
        <f>AT$24</f>
        <v>0</v>
      </c>
      <c r="AU20" s="449">
        <f>AU$24</f>
        <v>3.2613340000000002</v>
      </c>
      <c r="AV20" s="448"/>
      <c r="AW20" s="448">
        <f t="shared" si="2"/>
        <v>2.4490189999999998</v>
      </c>
      <c r="AX20" s="448">
        <f t="shared" si="2"/>
        <v>1.872028</v>
      </c>
      <c r="AY20" s="449">
        <f t="shared" si="2"/>
        <v>3.07396</v>
      </c>
      <c r="AZ20" s="449">
        <f t="shared" si="2"/>
        <v>2.241374</v>
      </c>
      <c r="BA20" s="448">
        <f t="shared" si="2"/>
        <v>3.6094300000000001</v>
      </c>
      <c r="BB20" s="448">
        <f t="shared" si="2"/>
        <v>2.248208</v>
      </c>
      <c r="BC20" s="449">
        <f t="shared" si="2"/>
        <v>1.8047839999999999</v>
      </c>
      <c r="BD20" s="449">
        <f t="shared" si="2"/>
        <v>0.403806</v>
      </c>
      <c r="BE20" s="448"/>
      <c r="BF20" s="448">
        <f t="shared" si="2"/>
        <v>0</v>
      </c>
      <c r="BG20" s="448">
        <f t="shared" si="2"/>
        <v>2.558033</v>
      </c>
      <c r="BH20" s="449">
        <f t="shared" si="2"/>
        <v>1.8396129999999999</v>
      </c>
      <c r="BI20" s="449">
        <f t="shared" si="2"/>
        <v>1.6049359999999999</v>
      </c>
      <c r="BJ20" s="448">
        <f t="shared" si="2"/>
        <v>3.028</v>
      </c>
      <c r="BK20" s="448">
        <f t="shared" si="2"/>
        <v>2.5311119999999998</v>
      </c>
      <c r="BL20" s="449">
        <f t="shared" si="2"/>
        <v>0.751301</v>
      </c>
      <c r="BM20" s="449">
        <f t="shared" si="2"/>
        <v>0.50618600000000002</v>
      </c>
      <c r="BN20" s="448">
        <f t="shared" si="2"/>
        <v>0</v>
      </c>
      <c r="BO20" s="448">
        <f t="shared" si="2"/>
        <v>1.8701430000000001</v>
      </c>
      <c r="BP20" s="436" t="str">
        <f t="shared" ref="BP20:BP21" si="3">LEFT(BQ20,1)</f>
        <v>4</v>
      </c>
      <c r="BQ20" s="409" t="str">
        <f>BQ24</f>
        <v>4 W 01-04/24</v>
      </c>
      <c r="BR20" s="462">
        <f>BR$24</f>
        <v>5599.0969999999998</v>
      </c>
      <c r="BS20" s="462">
        <f t="shared" ref="BS20:DP20" si="4">BS$24</f>
        <v>26072.8092</v>
      </c>
      <c r="BT20" s="463"/>
      <c r="BU20" s="463">
        <f t="shared" si="4"/>
        <v>669.51220000000001</v>
      </c>
      <c r="BV20" s="463">
        <f t="shared" si="4"/>
        <v>4642.6614</v>
      </c>
      <c r="BW20" s="463"/>
      <c r="BX20" s="462">
        <f t="shared" si="4"/>
        <v>135.0702</v>
      </c>
      <c r="BY20" s="462">
        <f t="shared" si="4"/>
        <v>1119.4792</v>
      </c>
      <c r="BZ20" s="463"/>
      <c r="CA20" s="463">
        <f t="shared" si="4"/>
        <v>21.565999999999999</v>
      </c>
      <c r="CB20" s="463">
        <f t="shared" si="4"/>
        <v>91.878600000000006</v>
      </c>
      <c r="CC20" s="462">
        <f t="shared" si="4"/>
        <v>30.713000000000001</v>
      </c>
      <c r="CD20" s="462">
        <f t="shared" si="4"/>
        <v>391.86529999999999</v>
      </c>
      <c r="CE20" s="463">
        <f t="shared" si="4"/>
        <v>6.7889999999999997</v>
      </c>
      <c r="CF20" s="463">
        <f t="shared" si="4"/>
        <v>131.53200000000001</v>
      </c>
      <c r="CG20" s="463"/>
      <c r="CH20" s="462">
        <f t="shared" si="4"/>
        <v>0.02</v>
      </c>
      <c r="CI20" s="462">
        <f t="shared" si="4"/>
        <v>0.68610000000000004</v>
      </c>
      <c r="CJ20" s="463">
        <f t="shared" si="4"/>
        <v>0</v>
      </c>
      <c r="CK20" s="463">
        <f t="shared" si="4"/>
        <v>2.1120000000000001</v>
      </c>
      <c r="CL20" s="462">
        <f t="shared" si="4"/>
        <v>0.30199999999999999</v>
      </c>
      <c r="CM20" s="462">
        <f t="shared" si="4"/>
        <v>2.8260000000000001</v>
      </c>
      <c r="CN20" s="463">
        <f t="shared" si="4"/>
        <v>4.2999999999999997E-2</v>
      </c>
      <c r="CO20" s="463">
        <f t="shared" si="4"/>
        <v>1.6362999999999999</v>
      </c>
      <c r="CP20" s="462">
        <f t="shared" si="4"/>
        <v>0</v>
      </c>
      <c r="CQ20" s="462">
        <f t="shared" si="4"/>
        <v>0.123</v>
      </c>
      <c r="CR20" s="463"/>
      <c r="CS20" s="463">
        <f t="shared" si="4"/>
        <v>13.813499999999999</v>
      </c>
      <c r="CT20" s="463">
        <f t="shared" si="4"/>
        <v>363.6508</v>
      </c>
      <c r="CU20" s="463"/>
      <c r="CV20" s="462">
        <f t="shared" si="4"/>
        <v>588.4876999999999</v>
      </c>
      <c r="CW20" s="462">
        <f t="shared" si="4"/>
        <v>2439.5057000000002</v>
      </c>
      <c r="CX20" s="463">
        <f t="shared" si="4"/>
        <v>24.264200000000002</v>
      </c>
      <c r="CY20" s="463">
        <f t="shared" si="4"/>
        <v>479.63729999999998</v>
      </c>
      <c r="CZ20" s="462">
        <f t="shared" si="4"/>
        <v>490.21940000000001</v>
      </c>
      <c r="DA20" s="462">
        <f t="shared" si="4"/>
        <v>4598.0964000000004</v>
      </c>
      <c r="DB20" s="463">
        <f t="shared" si="4"/>
        <v>537.26139999999998</v>
      </c>
      <c r="DC20" s="463">
        <f t="shared" si="4"/>
        <v>587.95699999999999</v>
      </c>
      <c r="DD20" s="463"/>
      <c r="DE20" s="462">
        <f t="shared" si="4"/>
        <v>19.8002</v>
      </c>
      <c r="DF20" s="462">
        <f t="shared" si="4"/>
        <v>696.00350000000003</v>
      </c>
      <c r="DG20" s="463">
        <f t="shared" si="4"/>
        <v>352.25059999999996</v>
      </c>
      <c r="DH20" s="463">
        <f t="shared" si="4"/>
        <v>1093.8409999999999</v>
      </c>
      <c r="DI20" s="462">
        <f t="shared" si="4"/>
        <v>1865.3420000000001</v>
      </c>
      <c r="DJ20" s="462">
        <f t="shared" si="4"/>
        <v>3983.5736000000002</v>
      </c>
      <c r="DK20" s="463">
        <f t="shared" si="4"/>
        <v>135.07029999999997</v>
      </c>
      <c r="DL20" s="463">
        <f t="shared" si="4"/>
        <v>612.39380000000006</v>
      </c>
      <c r="DM20" s="462">
        <f t="shared" si="4"/>
        <v>12.955399999999999</v>
      </c>
      <c r="DN20" s="462">
        <f t="shared" si="4"/>
        <v>641.47659999999996</v>
      </c>
      <c r="DO20" s="463">
        <f t="shared" si="4"/>
        <v>4.5999999999999999E-2</v>
      </c>
      <c r="DP20" s="463">
        <f t="shared" si="4"/>
        <v>0.23300000000000001</v>
      </c>
    </row>
    <row r="21" spans="1:120" s="261" customFormat="1" ht="12.75" customHeight="1" x14ac:dyDescent="0.2">
      <c r="A21" s="402" t="str">
        <f>Codierung!I229</f>
        <v>Vorjahr</v>
      </c>
      <c r="B21" s="218">
        <f>B35</f>
        <v>44958</v>
      </c>
      <c r="C21" s="449">
        <f>C$35</f>
        <v>0</v>
      </c>
      <c r="D21" s="449">
        <f t="shared" ref="D21:BO21" si="5">D$35</f>
        <v>3.5504259999999999</v>
      </c>
      <c r="E21" s="448">
        <f t="shared" si="5"/>
        <v>6.3694540000000002</v>
      </c>
      <c r="F21" s="448">
        <f t="shared" si="5"/>
        <v>3.3256100000000002</v>
      </c>
      <c r="G21" s="449">
        <f t="shared" si="5"/>
        <v>0</v>
      </c>
      <c r="H21" s="449">
        <f t="shared" si="5"/>
        <v>3.2430270000000001</v>
      </c>
      <c r="I21" s="448">
        <f t="shared" si="5"/>
        <v>6.3476569999999999</v>
      </c>
      <c r="J21" s="448">
        <f t="shared" si="5"/>
        <v>0</v>
      </c>
      <c r="K21" s="449">
        <f t="shared" si="5"/>
        <v>6.3229040000000003</v>
      </c>
      <c r="L21" s="449">
        <f t="shared" si="5"/>
        <v>3.882377</v>
      </c>
      <c r="M21" s="448"/>
      <c r="N21" s="448">
        <f t="shared" si="5"/>
        <v>0</v>
      </c>
      <c r="O21" s="448">
        <f t="shared" si="5"/>
        <v>3.603939</v>
      </c>
      <c r="P21" s="449">
        <f t="shared" si="5"/>
        <v>0</v>
      </c>
      <c r="Q21" s="449">
        <f t="shared" si="5"/>
        <v>3.5343450000000001</v>
      </c>
      <c r="R21" s="448">
        <f t="shared" si="5"/>
        <v>0</v>
      </c>
      <c r="S21" s="448">
        <f t="shared" si="5"/>
        <v>3.4444590000000002</v>
      </c>
      <c r="T21" s="449">
        <f t="shared" si="5"/>
        <v>0</v>
      </c>
      <c r="U21" s="449">
        <f t="shared" si="5"/>
        <v>3.8243360000000002</v>
      </c>
      <c r="V21" s="448">
        <f t="shared" si="5"/>
        <v>5.8290410000000001</v>
      </c>
      <c r="W21" s="448">
        <f t="shared" si="5"/>
        <v>4.6244800000000001</v>
      </c>
      <c r="X21" s="448"/>
      <c r="Y21" s="448">
        <f t="shared" si="5"/>
        <v>0</v>
      </c>
      <c r="Z21" s="448">
        <f t="shared" si="5"/>
        <v>0</v>
      </c>
      <c r="AA21" s="449">
        <f t="shared" si="5"/>
        <v>10.849183</v>
      </c>
      <c r="AB21" s="449">
        <f t="shared" si="5"/>
        <v>8.9775170000000006</v>
      </c>
      <c r="AC21" s="448">
        <f t="shared" si="5"/>
        <v>22.285388999999999</v>
      </c>
      <c r="AD21" s="448">
        <f t="shared" si="5"/>
        <v>12.029817</v>
      </c>
      <c r="AE21" s="449">
        <f t="shared" si="5"/>
        <v>22.695944999999998</v>
      </c>
      <c r="AF21" s="449">
        <f t="shared" si="5"/>
        <v>16.343340000000001</v>
      </c>
      <c r="AG21" s="448"/>
      <c r="AH21" s="448">
        <f t="shared" si="5"/>
        <v>0</v>
      </c>
      <c r="AI21" s="448">
        <f t="shared" si="5"/>
        <v>0</v>
      </c>
      <c r="AJ21" s="449">
        <f t="shared" si="5"/>
        <v>0</v>
      </c>
      <c r="AK21" s="449">
        <f t="shared" si="5"/>
        <v>0</v>
      </c>
      <c r="AL21" s="448">
        <f t="shared" si="5"/>
        <v>0</v>
      </c>
      <c r="AM21" s="448">
        <f t="shared" si="5"/>
        <v>0</v>
      </c>
      <c r="AN21" s="449">
        <f t="shared" si="5"/>
        <v>0</v>
      </c>
      <c r="AO21" s="449">
        <f t="shared" si="5"/>
        <v>0</v>
      </c>
      <c r="AP21" s="448"/>
      <c r="AQ21" s="448">
        <f t="shared" si="5"/>
        <v>0</v>
      </c>
      <c r="AR21" s="448">
        <f t="shared" si="5"/>
        <v>5.5909129999999996</v>
      </c>
      <c r="AS21" s="448"/>
      <c r="AT21" s="449">
        <f>AT$35</f>
        <v>0</v>
      </c>
      <c r="AU21" s="449">
        <f>AU$35</f>
        <v>4.2509519999999998</v>
      </c>
      <c r="AV21" s="448"/>
      <c r="AW21" s="448">
        <f t="shared" si="5"/>
        <v>3.0638570000000001</v>
      </c>
      <c r="AX21" s="448">
        <f t="shared" si="5"/>
        <v>1.4717249999999999</v>
      </c>
      <c r="AY21" s="449">
        <f t="shared" si="5"/>
        <v>3.727503</v>
      </c>
      <c r="AZ21" s="449">
        <f t="shared" si="5"/>
        <v>2.4333339999999999</v>
      </c>
      <c r="BA21" s="448">
        <f t="shared" si="5"/>
        <v>3.867937</v>
      </c>
      <c r="BB21" s="448">
        <f t="shared" si="5"/>
        <v>2.6962549999999998</v>
      </c>
      <c r="BC21" s="449">
        <f t="shared" si="5"/>
        <v>0.71951799999999999</v>
      </c>
      <c r="BD21" s="449">
        <f t="shared" si="5"/>
        <v>0.45176300000000003</v>
      </c>
      <c r="BE21" s="448"/>
      <c r="BF21" s="448">
        <f t="shared" si="5"/>
        <v>0</v>
      </c>
      <c r="BG21" s="448">
        <f t="shared" si="5"/>
        <v>2.523129</v>
      </c>
      <c r="BH21" s="449">
        <f t="shared" si="5"/>
        <v>2.036502</v>
      </c>
      <c r="BI21" s="449">
        <f t="shared" si="5"/>
        <v>1.7992250000000001</v>
      </c>
      <c r="BJ21" s="448">
        <f t="shared" si="5"/>
        <v>3.023847</v>
      </c>
      <c r="BK21" s="448">
        <f t="shared" si="5"/>
        <v>2.5465939999999998</v>
      </c>
      <c r="BL21" s="449">
        <f t="shared" si="5"/>
        <v>0.86172099999999996</v>
      </c>
      <c r="BM21" s="449">
        <f t="shared" si="5"/>
        <v>0.75931800000000005</v>
      </c>
      <c r="BN21" s="448">
        <f t="shared" si="5"/>
        <v>2.3880910000000002</v>
      </c>
      <c r="BO21" s="448">
        <f t="shared" si="5"/>
        <v>1.5726579999999999</v>
      </c>
      <c r="BP21" s="436" t="str">
        <f t="shared" si="3"/>
        <v>4</v>
      </c>
      <c r="BQ21" s="409" t="str">
        <f>BQ35</f>
        <v>4 W 05-08/23</v>
      </c>
      <c r="BR21" s="462">
        <f>BR$35</f>
        <v>5626.3307999999997</v>
      </c>
      <c r="BS21" s="462">
        <f t="shared" ref="BS21:DP21" si="6">BS$35</f>
        <v>26347.831600000001</v>
      </c>
      <c r="BT21" s="463"/>
      <c r="BU21" s="463">
        <f t="shared" si="6"/>
        <v>654.4434</v>
      </c>
      <c r="BV21" s="463">
        <f t="shared" si="6"/>
        <v>4919.0675000000001</v>
      </c>
      <c r="BW21" s="463"/>
      <c r="BX21" s="462">
        <f t="shared" si="6"/>
        <v>176.43279999999999</v>
      </c>
      <c r="BY21" s="462">
        <f t="shared" si="6"/>
        <v>1368.4206000000001</v>
      </c>
      <c r="BZ21" s="463"/>
      <c r="CA21" s="463">
        <f t="shared" si="6"/>
        <v>29.580299999999998</v>
      </c>
      <c r="CB21" s="463">
        <f t="shared" si="6"/>
        <v>555.59130000000005</v>
      </c>
      <c r="CC21" s="462">
        <f t="shared" si="6"/>
        <v>32.619399999999999</v>
      </c>
      <c r="CD21" s="462">
        <f t="shared" si="6"/>
        <v>369.8648</v>
      </c>
      <c r="CE21" s="463">
        <f t="shared" si="6"/>
        <v>22.529</v>
      </c>
      <c r="CF21" s="463">
        <f t="shared" si="6"/>
        <v>143.86360000000002</v>
      </c>
      <c r="CG21" s="463"/>
      <c r="CH21" s="462">
        <f t="shared" si="6"/>
        <v>3.0000000000000001E-3</v>
      </c>
      <c r="CI21" s="462">
        <f t="shared" si="6"/>
        <v>7.0999999999999994E-2</v>
      </c>
      <c r="CJ21" s="463">
        <f t="shared" si="6"/>
        <v>0</v>
      </c>
      <c r="CK21" s="463">
        <f t="shared" si="6"/>
        <v>3.9E-2</v>
      </c>
      <c r="CL21" s="462">
        <f t="shared" si="6"/>
        <v>1.3791</v>
      </c>
      <c r="CM21" s="462">
        <f t="shared" si="6"/>
        <v>5.6531000000000002</v>
      </c>
      <c r="CN21" s="463">
        <f t="shared" si="6"/>
        <v>3.5999999999999997E-2</v>
      </c>
      <c r="CO21" s="463">
        <f t="shared" si="6"/>
        <v>1.121</v>
      </c>
      <c r="CP21" s="462">
        <f t="shared" si="6"/>
        <v>0</v>
      </c>
      <c r="CQ21" s="462">
        <f t="shared" si="6"/>
        <v>8.3000000000000004E-2</v>
      </c>
      <c r="CR21" s="463"/>
      <c r="CS21" s="463">
        <f t="shared" si="6"/>
        <v>1.1439999999999999</v>
      </c>
      <c r="CT21" s="463">
        <f t="shared" si="6"/>
        <v>350.82779999999997</v>
      </c>
      <c r="CU21" s="463"/>
      <c r="CV21" s="462">
        <f t="shared" si="6"/>
        <v>443.39390000000003</v>
      </c>
      <c r="CW21" s="462">
        <f t="shared" si="6"/>
        <v>2785.6089999999999</v>
      </c>
      <c r="CX21" s="463">
        <f t="shared" si="6"/>
        <v>27.4023</v>
      </c>
      <c r="CY21" s="463">
        <f t="shared" si="6"/>
        <v>437.71659999999997</v>
      </c>
      <c r="CZ21" s="462">
        <f t="shared" si="6"/>
        <v>273.00959999999998</v>
      </c>
      <c r="DA21" s="462">
        <f t="shared" si="6"/>
        <v>3343.6882000000001</v>
      </c>
      <c r="DB21" s="463">
        <f t="shared" si="6"/>
        <v>504.95690000000002</v>
      </c>
      <c r="DC21" s="463">
        <f t="shared" si="6"/>
        <v>682.47880000000009</v>
      </c>
      <c r="DD21" s="463"/>
      <c r="DE21" s="462">
        <f t="shared" si="6"/>
        <v>14.0959</v>
      </c>
      <c r="DF21" s="462">
        <f t="shared" si="6"/>
        <v>663.01290000000006</v>
      </c>
      <c r="DG21" s="463">
        <f t="shared" si="6"/>
        <v>367.50850000000003</v>
      </c>
      <c r="DH21" s="463">
        <f t="shared" si="6"/>
        <v>953.65430000000003</v>
      </c>
      <c r="DI21" s="462">
        <f t="shared" si="6"/>
        <v>2078.6484</v>
      </c>
      <c r="DJ21" s="462">
        <f t="shared" si="6"/>
        <v>4136.6237000000001</v>
      </c>
      <c r="DK21" s="463">
        <f t="shared" si="6"/>
        <v>168.84960000000001</v>
      </c>
      <c r="DL21" s="463">
        <f t="shared" si="6"/>
        <v>592.78330000000005</v>
      </c>
      <c r="DM21" s="462">
        <f t="shared" si="6"/>
        <v>83.756299999999996</v>
      </c>
      <c r="DN21" s="462">
        <f t="shared" si="6"/>
        <v>1054.9725000000001</v>
      </c>
      <c r="DO21" s="463">
        <f t="shared" si="6"/>
        <v>12.384799999999998</v>
      </c>
      <c r="DP21" s="463">
        <f t="shared" si="6"/>
        <v>0.94</v>
      </c>
    </row>
    <row r="22" spans="1:120" s="261" customFormat="1" ht="12.75" customHeight="1" x14ac:dyDescent="0.2">
      <c r="A22" s="250"/>
      <c r="B22" s="250"/>
      <c r="C22" s="449"/>
      <c r="D22" s="449"/>
      <c r="E22" s="448"/>
      <c r="F22" s="448"/>
      <c r="G22" s="449"/>
      <c r="H22" s="449"/>
      <c r="I22" s="448"/>
      <c r="J22" s="448"/>
      <c r="K22" s="449"/>
      <c r="L22" s="449"/>
      <c r="M22" s="448"/>
      <c r="N22" s="448"/>
      <c r="O22" s="448"/>
      <c r="P22" s="449"/>
      <c r="Q22" s="449"/>
      <c r="R22" s="448"/>
      <c r="S22" s="448"/>
      <c r="T22" s="449"/>
      <c r="U22" s="449"/>
      <c r="V22" s="448"/>
      <c r="W22" s="448"/>
      <c r="X22" s="448"/>
      <c r="Y22" s="448"/>
      <c r="Z22" s="448"/>
      <c r="AA22" s="449"/>
      <c r="AB22" s="449"/>
      <c r="AC22" s="448"/>
      <c r="AD22" s="448"/>
      <c r="AE22" s="449"/>
      <c r="AF22" s="449"/>
      <c r="AG22" s="448"/>
      <c r="AH22" s="448"/>
      <c r="AI22" s="448"/>
      <c r="AJ22" s="449"/>
      <c r="AK22" s="449"/>
      <c r="AL22" s="448"/>
      <c r="AM22" s="448"/>
      <c r="AN22" s="449"/>
      <c r="AO22" s="449"/>
      <c r="AP22" s="448"/>
      <c r="AQ22" s="448"/>
      <c r="AR22" s="448"/>
      <c r="AS22" s="448"/>
      <c r="AT22" s="449"/>
      <c r="AU22" s="449"/>
      <c r="AV22" s="448"/>
      <c r="AW22" s="448"/>
      <c r="AX22" s="448"/>
      <c r="AY22" s="449"/>
      <c r="AZ22" s="449"/>
      <c r="BA22" s="448"/>
      <c r="BB22" s="448"/>
      <c r="BC22" s="449"/>
      <c r="BD22" s="449"/>
      <c r="BE22" s="448"/>
      <c r="BF22" s="448"/>
      <c r="BG22" s="448"/>
      <c r="BH22" s="449"/>
      <c r="BI22" s="449"/>
      <c r="BJ22" s="448"/>
      <c r="BK22" s="448"/>
      <c r="BL22" s="449"/>
      <c r="BM22" s="449"/>
      <c r="BN22" s="448"/>
      <c r="BO22" s="448"/>
      <c r="BP22" s="251"/>
      <c r="BQ22" s="402"/>
      <c r="BR22" s="462"/>
      <c r="BS22" s="462"/>
      <c r="BT22" s="463"/>
      <c r="BU22" s="463"/>
      <c r="BV22" s="463"/>
      <c r="BW22" s="463"/>
      <c r="BX22" s="462"/>
      <c r="BY22" s="462"/>
      <c r="BZ22" s="463"/>
      <c r="CA22" s="463"/>
      <c r="CB22" s="463"/>
      <c r="CC22" s="462"/>
      <c r="CD22" s="462"/>
      <c r="CE22" s="463"/>
      <c r="CF22" s="463"/>
      <c r="CG22" s="463"/>
      <c r="CH22" s="462"/>
      <c r="CI22" s="462"/>
      <c r="CJ22" s="463"/>
      <c r="CK22" s="463"/>
      <c r="CL22" s="462"/>
      <c r="CM22" s="462"/>
      <c r="CN22" s="463"/>
      <c r="CO22" s="463"/>
      <c r="CP22" s="462"/>
      <c r="CQ22" s="462"/>
      <c r="CR22" s="463"/>
      <c r="CS22" s="463"/>
      <c r="CT22" s="463"/>
      <c r="CU22" s="463"/>
      <c r="CV22" s="462"/>
      <c r="CW22" s="462"/>
      <c r="CX22" s="463"/>
      <c r="CY22" s="463"/>
      <c r="CZ22" s="462"/>
      <c r="DA22" s="462"/>
      <c r="DB22" s="463"/>
      <c r="DC22" s="463"/>
      <c r="DD22" s="463"/>
      <c r="DE22" s="462"/>
      <c r="DF22" s="462"/>
      <c r="DG22" s="463"/>
      <c r="DH22" s="463"/>
      <c r="DI22" s="462"/>
      <c r="DJ22" s="462"/>
      <c r="DK22" s="463"/>
      <c r="DL22" s="463"/>
      <c r="DM22" s="462"/>
      <c r="DN22" s="462"/>
      <c r="DO22" s="463"/>
      <c r="DP22" s="463"/>
    </row>
    <row r="23" spans="1:120" s="261" customFormat="1" ht="12.75" customHeight="1" x14ac:dyDescent="0.2">
      <c r="A23" s="250"/>
      <c r="B23" s="218">
        <f>[3]Früchte!$A7</f>
        <v>45323</v>
      </c>
      <c r="C23" s="449">
        <f>[3]Früchte!$C7</f>
        <v>6.4592179999999999</v>
      </c>
      <c r="D23" s="449">
        <f>[3]Früchte!$AU7</f>
        <v>3.5099450000000001</v>
      </c>
      <c r="E23" s="448">
        <f>[3]Früchte!$E7</f>
        <v>6.252472</v>
      </c>
      <c r="F23" s="448">
        <f>[3]Früchte!$AW7</f>
        <v>3.118773</v>
      </c>
      <c r="G23" s="449">
        <f>[3]Früchte!$F7</f>
        <v>0</v>
      </c>
      <c r="H23" s="449">
        <f>[3]Früchte!$AX7</f>
        <v>3.4071229999999999</v>
      </c>
      <c r="I23" s="448">
        <f>[3]Früchte!$K7</f>
        <v>6.3854889999999997</v>
      </c>
      <c r="J23" s="448">
        <f>[3]Früchte!$BC7</f>
        <v>0</v>
      </c>
      <c r="K23" s="449">
        <f>[3]Früchte!$N7</f>
        <v>6.308929</v>
      </c>
      <c r="L23" s="449">
        <f>[3]Früchte!$BF7</f>
        <v>3.8908670000000001</v>
      </c>
      <c r="M23" s="448"/>
      <c r="N23" s="448">
        <f>[3]Früchte!$P7</f>
        <v>0</v>
      </c>
      <c r="O23" s="448">
        <f>[3]Früchte!$BH7</f>
        <v>3.0300600000000002</v>
      </c>
      <c r="P23" s="449">
        <f>[3]Früchte!$Q7</f>
        <v>0</v>
      </c>
      <c r="Q23" s="449">
        <f>[3]Früchte!$BI7</f>
        <v>0</v>
      </c>
      <c r="R23" s="448">
        <f>[3]Früchte!$R7</f>
        <v>0</v>
      </c>
      <c r="S23" s="448">
        <f>[3]Früchte!$BJ7</f>
        <v>3.5157379999999998</v>
      </c>
      <c r="T23" s="449">
        <f>[3]Früchte!$T7</f>
        <v>0</v>
      </c>
      <c r="U23" s="449">
        <f>[3]Früchte!$BL7</f>
        <v>0</v>
      </c>
      <c r="V23" s="448">
        <f>[3]Früchte!$U7</f>
        <v>6.5705730000000004</v>
      </c>
      <c r="W23" s="448">
        <f>[3]Früchte!$BM7</f>
        <v>5.0100179999999996</v>
      </c>
      <c r="X23" s="448"/>
      <c r="Y23" s="448">
        <f>[3]Früchte!$X7</f>
        <v>0</v>
      </c>
      <c r="Z23" s="448">
        <f>[3]Früchte!$BP7</f>
        <v>0</v>
      </c>
      <c r="AA23" s="449">
        <f>[3]Früchte!$Y7</f>
        <v>12.916029999999999</v>
      </c>
      <c r="AB23" s="449">
        <f>[3]Früchte!$BQ7</f>
        <v>9.4507670000000008</v>
      </c>
      <c r="AC23" s="448">
        <f>[3]Früchte!$Z7</f>
        <v>23.613557</v>
      </c>
      <c r="AD23" s="448">
        <f>[3]Früchte!$BR7</f>
        <v>18.506077999999999</v>
      </c>
      <c r="AE23" s="449">
        <f>[3]Früchte!$AA7</f>
        <v>24.803366</v>
      </c>
      <c r="AF23" s="449">
        <f>[3]Früchte!$BS7</f>
        <v>18.970385</v>
      </c>
      <c r="AG23" s="448"/>
      <c r="AH23" s="448">
        <f>[3]Früchte!$AC7</f>
        <v>0</v>
      </c>
      <c r="AI23" s="448">
        <f>[3]Früchte!$BU7</f>
        <v>0</v>
      </c>
      <c r="AJ23" s="449">
        <f>[3]Früchte!$AE7</f>
        <v>0</v>
      </c>
      <c r="AK23" s="449">
        <f>[3]Früchte!$BW7</f>
        <v>0</v>
      </c>
      <c r="AL23" s="448">
        <f>[3]Früchte!$AG7</f>
        <v>0</v>
      </c>
      <c r="AM23" s="448">
        <f>[3]Früchte!$BY7</f>
        <v>0</v>
      </c>
      <c r="AN23" s="449">
        <f>[3]Früchte!$AH7</f>
        <v>0</v>
      </c>
      <c r="AO23" s="449">
        <f>[3]Früchte!$BZ7</f>
        <v>0</v>
      </c>
      <c r="AP23" s="448"/>
      <c r="AQ23" s="448">
        <f>[3]Früchte!$AI7</f>
        <v>0</v>
      </c>
      <c r="AR23" s="448">
        <f>[3]Früchte!$CA7</f>
        <v>5.7904710000000001</v>
      </c>
      <c r="AS23" s="448"/>
      <c r="AT23" s="449">
        <f>[3]Früchte!$AJ7</f>
        <v>0</v>
      </c>
      <c r="AU23" s="449">
        <f>[3]Früchte!$CB7</f>
        <v>3.138236</v>
      </c>
      <c r="AV23" s="448"/>
      <c r="AW23" s="448">
        <f>[3]Früchte!$AK7</f>
        <v>2.364004</v>
      </c>
      <c r="AX23" s="448">
        <f>[3]Früchte!$CC7</f>
        <v>1.7127319999999999</v>
      </c>
      <c r="AY23" s="449">
        <f>[3]Früchte!$AL7</f>
        <v>4.0452779999999997</v>
      </c>
      <c r="AZ23" s="449">
        <f>[3]Früchte!$CD7</f>
        <v>2.0432440000000001</v>
      </c>
      <c r="BA23" s="448">
        <f>[3]Früchte!$AM7</f>
        <v>3.6314760000000001</v>
      </c>
      <c r="BB23" s="448">
        <f>[3]Früchte!$CE7</f>
        <v>2.6149110000000002</v>
      </c>
      <c r="BC23" s="449">
        <f>[3]Früchte!$AN7</f>
        <v>0.51813900000000002</v>
      </c>
      <c r="BD23" s="449">
        <f>[3]Früchte!$CF7</f>
        <v>0.41444599999999998</v>
      </c>
      <c r="BE23" s="448"/>
      <c r="BF23" s="448">
        <f>[3]Früchte!$AO7</f>
        <v>0</v>
      </c>
      <c r="BG23" s="448">
        <f>[3]Früchte!$CG7</f>
        <v>2.6070419999999999</v>
      </c>
      <c r="BH23" s="449">
        <f>[3]Früchte!$AP7</f>
        <v>1.8606149999999999</v>
      </c>
      <c r="BI23" s="449">
        <f>[3]Früchte!$CH7</f>
        <v>1.5800890000000001</v>
      </c>
      <c r="BJ23" s="448">
        <f>[3]Früchte!$AQ7</f>
        <v>2.9791110000000001</v>
      </c>
      <c r="BK23" s="448">
        <f>[3]Früchte!$CI7</f>
        <v>2.2117</v>
      </c>
      <c r="BL23" s="449">
        <f>[3]Früchte!$AR7</f>
        <v>0.905528</v>
      </c>
      <c r="BM23" s="449">
        <f>[3]Früchte!$CJ7</f>
        <v>0.50253099999999995</v>
      </c>
      <c r="BN23" s="448">
        <f>[3]Früchte!$AS7</f>
        <v>0</v>
      </c>
      <c r="BO23" s="448">
        <f>[3]Früchte!$CK7</f>
        <v>2.3068369999999998</v>
      </c>
      <c r="BP23" s="434" t="str">
        <f>LEFT(BQ23,1)</f>
        <v>4</v>
      </c>
      <c r="BQ23" s="402" t="str">
        <f>[3]Früchte!$CT7</f>
        <v>4 W 05-08/24</v>
      </c>
      <c r="BR23" s="462">
        <f>[3]Früchte!$DP7</f>
        <v>5676.0325999999995</v>
      </c>
      <c r="BS23" s="462">
        <f>[3]Früchte!$EL7</f>
        <v>25616.382000000001</v>
      </c>
      <c r="BT23" s="463"/>
      <c r="BU23" s="463">
        <f>[3]Früchte!$CU7</f>
        <v>635.40539999999999</v>
      </c>
      <c r="BV23" s="463">
        <f>[3]Früchte!$DQ7</f>
        <v>4942.5772999999999</v>
      </c>
      <c r="BW23" s="463"/>
      <c r="BX23" s="462">
        <f>[3]Früchte!$CV7</f>
        <v>152.68820000000002</v>
      </c>
      <c r="BY23" s="462">
        <f>[3]Früchte!$DR7</f>
        <v>1218.4688999999998</v>
      </c>
      <c r="BZ23" s="463"/>
      <c r="CA23" s="463">
        <f>[3]Früchte!$DD7</f>
        <v>39.9863</v>
      </c>
      <c r="CB23" s="463">
        <f>[3]Früchte!$DZ7</f>
        <v>678.5367</v>
      </c>
      <c r="CC23" s="462">
        <f>[3]Früchte!$DF7</f>
        <v>56.04</v>
      </c>
      <c r="CD23" s="462">
        <f>[3]Früchte!$EB7</f>
        <v>339.01370000000003</v>
      </c>
      <c r="CE23" s="463">
        <f>[3]Früchte!$DE7</f>
        <v>27.854200000000002</v>
      </c>
      <c r="CF23" s="463">
        <f>[3]Früchte!$EA7</f>
        <v>190.72370000000001</v>
      </c>
      <c r="CG23" s="463"/>
      <c r="CH23" s="462">
        <f>[3]Früchte!$CZ7</f>
        <v>0.01</v>
      </c>
      <c r="CI23" s="462">
        <f>[3]Früchte!$DV7</f>
        <v>0.61370000000000002</v>
      </c>
      <c r="CJ23" s="463">
        <f>[3]Früchte!$DA7</f>
        <v>0</v>
      </c>
      <c r="CK23" s="463">
        <f>[3]Früchte!$DW7</f>
        <v>2.2400000000000002</v>
      </c>
      <c r="CL23" s="462">
        <f>[3]Früchte!$DJ7</f>
        <v>0.8832000000000001</v>
      </c>
      <c r="CM23" s="462">
        <f>[3]Früchte!$EF7</f>
        <v>48.307499999999997</v>
      </c>
      <c r="CN23" s="463">
        <f>[3]Früchte!$DK7</f>
        <v>0.109</v>
      </c>
      <c r="CO23" s="463">
        <f>[3]Früchte!$EG7</f>
        <v>0.499</v>
      </c>
      <c r="CP23" s="462">
        <f>[3]Früchte!$DB7</f>
        <v>0</v>
      </c>
      <c r="CQ23" s="462">
        <f>[3]Früchte!$DX7</f>
        <v>0.17499999999999999</v>
      </c>
      <c r="CR23" s="463"/>
      <c r="CS23" s="463">
        <f>[3]Früchte!$DC7</f>
        <v>7.1642999999999999</v>
      </c>
      <c r="CT23" s="463">
        <f>[3]Früchte!$DY7</f>
        <v>438.18700000000001</v>
      </c>
      <c r="CU23" s="463"/>
      <c r="CV23" s="462">
        <f>[3]Früchte!$CX7</f>
        <v>562.47180000000003</v>
      </c>
      <c r="CW23" s="462">
        <f>[3]Früchte!$DT7</f>
        <v>2332.2779999999998</v>
      </c>
      <c r="CX23" s="463">
        <f>[3]Früchte!$DH7</f>
        <v>25.84</v>
      </c>
      <c r="CY23" s="463">
        <f>[3]Früchte!$ED7</f>
        <v>634.41469999999993</v>
      </c>
      <c r="CZ23" s="462">
        <f>[3]Früchte!$DG7</f>
        <v>292.12190000000004</v>
      </c>
      <c r="DA23" s="462">
        <f>[3]Früchte!$EC7</f>
        <v>3241.4262999999996</v>
      </c>
      <c r="DB23" s="463">
        <f>[3]Früchte!$DI7</f>
        <v>721.43680000000006</v>
      </c>
      <c r="DC23" s="463">
        <f>[3]Früchte!$EE7</f>
        <v>558.2428000000001</v>
      </c>
      <c r="DD23" s="463"/>
      <c r="DE23" s="462">
        <f>[3]Früchte!$DM7</f>
        <v>28.818900000000003</v>
      </c>
      <c r="DF23" s="462">
        <f>[3]Früchte!$EI7</f>
        <v>623.99669999999992</v>
      </c>
      <c r="DG23" s="463">
        <f>[3]Früchte!$DL7</f>
        <v>375.74509999999998</v>
      </c>
      <c r="DH23" s="463">
        <f>[3]Früchte!$EH7</f>
        <v>1123.3373999999999</v>
      </c>
      <c r="DI23" s="462">
        <f>[3]Früchte!$CW7</f>
        <v>1969.6890000000001</v>
      </c>
      <c r="DJ23" s="462">
        <f>[3]Früchte!$DS7</f>
        <v>4301.5630000000001</v>
      </c>
      <c r="DK23" s="463">
        <f>[3]Früchte!$CY7</f>
        <v>176.65810000000002</v>
      </c>
      <c r="DL23" s="463">
        <f>[3]Früchte!$DU7</f>
        <v>597.06050000000005</v>
      </c>
      <c r="DM23" s="462">
        <f>[3]Früchte!$DN7</f>
        <v>7.1820000000000004</v>
      </c>
      <c r="DN23" s="462">
        <f>[3]Früchte!$EJ7</f>
        <v>556.90419999999995</v>
      </c>
      <c r="DO23" s="463">
        <f>[3]Früchte!$DO7</f>
        <v>11.2159</v>
      </c>
      <c r="DP23" s="463">
        <f>[3]Früchte!$EK7</f>
        <v>0.496</v>
      </c>
    </row>
    <row r="24" spans="1:120" x14ac:dyDescent="0.2">
      <c r="A24" s="250"/>
      <c r="B24" s="218">
        <f>[3]Früchte!$A8</f>
        <v>45292</v>
      </c>
      <c r="C24" s="449">
        <f>[3]Früchte!$C8</f>
        <v>0</v>
      </c>
      <c r="D24" s="449">
        <f>[3]Früchte!$AU8</f>
        <v>3.5773259999999998</v>
      </c>
      <c r="E24" s="448">
        <f>[3]Früchte!$E8</f>
        <v>6.309857</v>
      </c>
      <c r="F24" s="448">
        <f>[3]Früchte!$AW8</f>
        <v>3.5249519999999999</v>
      </c>
      <c r="G24" s="449">
        <f>[3]Früchte!$F8</f>
        <v>0</v>
      </c>
      <c r="H24" s="449">
        <f>[3]Früchte!$AX8</f>
        <v>3.51173</v>
      </c>
      <c r="I24" s="448">
        <f>[3]Früchte!$K8</f>
        <v>6.2889400000000002</v>
      </c>
      <c r="J24" s="448">
        <f>[3]Früchte!$BC8</f>
        <v>0</v>
      </c>
      <c r="K24" s="449">
        <f>[3]Früchte!$N8</f>
        <v>6.3457800000000004</v>
      </c>
      <c r="L24" s="449">
        <f>[3]Früchte!$BF8</f>
        <v>4.3177779999999997</v>
      </c>
      <c r="M24" s="448"/>
      <c r="N24" s="448">
        <f>[3]Früchte!$P8</f>
        <v>0</v>
      </c>
      <c r="O24" s="448">
        <f>[3]Früchte!$BH8</f>
        <v>3.309285</v>
      </c>
      <c r="P24" s="449">
        <f>[3]Früchte!$Q8</f>
        <v>0</v>
      </c>
      <c r="Q24" s="449">
        <f>[3]Früchte!$BI8</f>
        <v>3.8042060000000002</v>
      </c>
      <c r="R24" s="448">
        <f>[3]Früchte!$R8</f>
        <v>0</v>
      </c>
      <c r="S24" s="448">
        <f>[3]Früchte!$BJ8</f>
        <v>3.4433690000000001</v>
      </c>
      <c r="T24" s="449">
        <f>[3]Früchte!$T8</f>
        <v>0</v>
      </c>
      <c r="U24" s="449">
        <f>[3]Früchte!$BL8</f>
        <v>0</v>
      </c>
      <c r="V24" s="448">
        <f>[3]Früchte!$U8</f>
        <v>6.4140819999999996</v>
      </c>
      <c r="W24" s="448">
        <f>[3]Früchte!$BM8</f>
        <v>4.8090310000000001</v>
      </c>
      <c r="X24" s="448"/>
      <c r="Y24" s="448">
        <f>[3]Früchte!$X8</f>
        <v>0</v>
      </c>
      <c r="Z24" s="448">
        <f>[3]Früchte!$BP8</f>
        <v>0</v>
      </c>
      <c r="AA24" s="449">
        <f>[3]Früchte!$Y8</f>
        <v>14.164153000000001</v>
      </c>
      <c r="AB24" s="449">
        <f>[3]Früchte!$BQ8</f>
        <v>17.219124999999998</v>
      </c>
      <c r="AC24" s="448">
        <f>[3]Früchte!$Z8</f>
        <v>26.834071000000002</v>
      </c>
      <c r="AD24" s="448">
        <f>[3]Früchte!$BR8</f>
        <v>14.812813</v>
      </c>
      <c r="AE24" s="449">
        <f>[3]Früchte!$AA8</f>
        <v>25.379868999999999</v>
      </c>
      <c r="AF24" s="449">
        <f>[3]Früchte!$BS8</f>
        <v>19.397051000000001</v>
      </c>
      <c r="AG24" s="448"/>
      <c r="AH24" s="448">
        <f>[3]Früchte!$AC8</f>
        <v>0</v>
      </c>
      <c r="AI24" s="448">
        <f>[3]Früchte!$BU8</f>
        <v>0</v>
      </c>
      <c r="AJ24" s="449">
        <f>[3]Früchte!$AE8</f>
        <v>0</v>
      </c>
      <c r="AK24" s="449">
        <f>[3]Früchte!$BW8</f>
        <v>0</v>
      </c>
      <c r="AL24" s="448">
        <f>[3]Früchte!$AG8</f>
        <v>0</v>
      </c>
      <c r="AM24" s="448">
        <f>[3]Früchte!$BY8</f>
        <v>0</v>
      </c>
      <c r="AN24" s="449">
        <f>[3]Früchte!$AH8</f>
        <v>0</v>
      </c>
      <c r="AO24" s="449">
        <f>[3]Früchte!$BZ8</f>
        <v>0</v>
      </c>
      <c r="AP24" s="448"/>
      <c r="AQ24" s="448">
        <f>[3]Früchte!$AI8</f>
        <v>0</v>
      </c>
      <c r="AR24" s="448">
        <f>[3]Früchte!$CA8</f>
        <v>5.8357590000000004</v>
      </c>
      <c r="AS24" s="448"/>
      <c r="AT24" s="449">
        <f>[3]Früchte!$AJ8</f>
        <v>0</v>
      </c>
      <c r="AU24" s="449">
        <f>[3]Früchte!$CB8</f>
        <v>3.2613340000000002</v>
      </c>
      <c r="AV24" s="448"/>
      <c r="AW24" s="448">
        <f>[3]Früchte!$AK8</f>
        <v>2.4490189999999998</v>
      </c>
      <c r="AX24" s="448">
        <f>[3]Früchte!$CC8</f>
        <v>1.872028</v>
      </c>
      <c r="AY24" s="449">
        <f>[3]Früchte!$AL8</f>
        <v>3.07396</v>
      </c>
      <c r="AZ24" s="449">
        <f>[3]Früchte!$CD8</f>
        <v>2.241374</v>
      </c>
      <c r="BA24" s="448">
        <f>[3]Früchte!$AM8</f>
        <v>3.6094300000000001</v>
      </c>
      <c r="BB24" s="448">
        <f>[3]Früchte!$CE8</f>
        <v>2.248208</v>
      </c>
      <c r="BC24" s="449">
        <f>[3]Früchte!$AN8</f>
        <v>1.8047839999999999</v>
      </c>
      <c r="BD24" s="449">
        <f>[3]Früchte!$CF8</f>
        <v>0.403806</v>
      </c>
      <c r="BE24" s="448"/>
      <c r="BF24" s="448">
        <f>[3]Früchte!$AO8</f>
        <v>0</v>
      </c>
      <c r="BG24" s="448">
        <f>[3]Früchte!$CG8</f>
        <v>2.558033</v>
      </c>
      <c r="BH24" s="449">
        <f>[3]Früchte!$AP8</f>
        <v>1.8396129999999999</v>
      </c>
      <c r="BI24" s="449">
        <f>[3]Früchte!$CH8</f>
        <v>1.6049359999999999</v>
      </c>
      <c r="BJ24" s="448">
        <f>[3]Früchte!$AQ8</f>
        <v>3.028</v>
      </c>
      <c r="BK24" s="448">
        <f>[3]Früchte!$CI8</f>
        <v>2.5311119999999998</v>
      </c>
      <c r="BL24" s="449">
        <f>[3]Früchte!$AR8</f>
        <v>0.751301</v>
      </c>
      <c r="BM24" s="449">
        <f>[3]Früchte!$CJ8</f>
        <v>0.50618600000000002</v>
      </c>
      <c r="BN24" s="448">
        <f>[3]Früchte!$AS8</f>
        <v>0</v>
      </c>
      <c r="BO24" s="448">
        <f>[3]Früchte!$CK8</f>
        <v>1.8701430000000001</v>
      </c>
      <c r="BP24" s="434" t="str">
        <f t="shared" ref="BP24:BP47" si="7">LEFT(BQ24,1)</f>
        <v>4</v>
      </c>
      <c r="BQ24" s="402" t="str">
        <f>[3]Früchte!$CT8</f>
        <v>4 W 01-04/24</v>
      </c>
      <c r="BR24" s="462">
        <f>[3]Früchte!$DP8</f>
        <v>5599.0969999999998</v>
      </c>
      <c r="BS24" s="462">
        <f>[3]Früchte!$EL8</f>
        <v>26072.8092</v>
      </c>
      <c r="BT24" s="463"/>
      <c r="BU24" s="463">
        <f>[3]Früchte!$CU8</f>
        <v>669.51220000000001</v>
      </c>
      <c r="BV24" s="463">
        <f>[3]Früchte!$DQ8</f>
        <v>4642.6614</v>
      </c>
      <c r="BW24" s="463"/>
      <c r="BX24" s="462">
        <f>[3]Früchte!$CV8</f>
        <v>135.0702</v>
      </c>
      <c r="BY24" s="462">
        <f>[3]Früchte!$DR8</f>
        <v>1119.4792</v>
      </c>
      <c r="BZ24" s="463"/>
      <c r="CA24" s="463">
        <f>[3]Früchte!$DD8</f>
        <v>21.565999999999999</v>
      </c>
      <c r="CB24" s="463">
        <f>[3]Früchte!$DZ8</f>
        <v>91.878600000000006</v>
      </c>
      <c r="CC24" s="462">
        <f>[3]Früchte!$DF8</f>
        <v>30.713000000000001</v>
      </c>
      <c r="CD24" s="462">
        <f>[3]Früchte!$EB8</f>
        <v>391.86529999999999</v>
      </c>
      <c r="CE24" s="463">
        <f>[3]Früchte!$DE8</f>
        <v>6.7889999999999997</v>
      </c>
      <c r="CF24" s="463">
        <f>[3]Früchte!$EA8</f>
        <v>131.53200000000001</v>
      </c>
      <c r="CG24" s="463"/>
      <c r="CH24" s="462">
        <f>[3]Früchte!$CZ8</f>
        <v>0.02</v>
      </c>
      <c r="CI24" s="462">
        <f>[3]Früchte!$DV8</f>
        <v>0.68610000000000004</v>
      </c>
      <c r="CJ24" s="463">
        <f>[3]Früchte!$DA8</f>
        <v>0</v>
      </c>
      <c r="CK24" s="463">
        <f>[3]Früchte!$DW8</f>
        <v>2.1120000000000001</v>
      </c>
      <c r="CL24" s="462">
        <f>[3]Früchte!$DJ8</f>
        <v>0.30199999999999999</v>
      </c>
      <c r="CM24" s="462">
        <f>[3]Früchte!$EF8</f>
        <v>2.8260000000000001</v>
      </c>
      <c r="CN24" s="463">
        <f>[3]Früchte!$DK8</f>
        <v>4.2999999999999997E-2</v>
      </c>
      <c r="CO24" s="463">
        <f>[3]Früchte!$EG8</f>
        <v>1.6362999999999999</v>
      </c>
      <c r="CP24" s="462">
        <f>[3]Früchte!$DB8</f>
        <v>0</v>
      </c>
      <c r="CQ24" s="462">
        <f>[3]Früchte!$DX8</f>
        <v>0.123</v>
      </c>
      <c r="CR24" s="463"/>
      <c r="CS24" s="463">
        <f>[3]Früchte!$DC8</f>
        <v>13.813499999999999</v>
      </c>
      <c r="CT24" s="463">
        <f>[3]Früchte!$DY8</f>
        <v>363.6508</v>
      </c>
      <c r="CU24" s="463"/>
      <c r="CV24" s="462">
        <f>[3]Früchte!$CX8</f>
        <v>588.4876999999999</v>
      </c>
      <c r="CW24" s="462">
        <f>[3]Früchte!$DT8</f>
        <v>2439.5057000000002</v>
      </c>
      <c r="CX24" s="463">
        <f>[3]Früchte!$DH8</f>
        <v>24.264200000000002</v>
      </c>
      <c r="CY24" s="463">
        <f>[3]Früchte!$ED8</f>
        <v>479.63729999999998</v>
      </c>
      <c r="CZ24" s="462">
        <f>[3]Früchte!$DG8</f>
        <v>490.21940000000001</v>
      </c>
      <c r="DA24" s="462">
        <f>[3]Früchte!$EC8</f>
        <v>4598.0964000000004</v>
      </c>
      <c r="DB24" s="463">
        <f>[3]Früchte!$DI8</f>
        <v>537.26139999999998</v>
      </c>
      <c r="DC24" s="463">
        <f>[3]Früchte!$EE8</f>
        <v>587.95699999999999</v>
      </c>
      <c r="DD24" s="463"/>
      <c r="DE24" s="462">
        <f>[3]Früchte!$DM8</f>
        <v>19.8002</v>
      </c>
      <c r="DF24" s="462">
        <f>[3]Früchte!$EI8</f>
        <v>696.00350000000003</v>
      </c>
      <c r="DG24" s="463">
        <f>[3]Früchte!$DL8</f>
        <v>352.25059999999996</v>
      </c>
      <c r="DH24" s="463">
        <f>[3]Früchte!$EH8</f>
        <v>1093.8409999999999</v>
      </c>
      <c r="DI24" s="462">
        <f>[3]Früchte!$CW8</f>
        <v>1865.3420000000001</v>
      </c>
      <c r="DJ24" s="462">
        <f>[3]Früchte!$DS8</f>
        <v>3983.5736000000002</v>
      </c>
      <c r="DK24" s="463">
        <f>[3]Früchte!$CY8</f>
        <v>135.07029999999997</v>
      </c>
      <c r="DL24" s="463">
        <f>[3]Früchte!$DU8</f>
        <v>612.39380000000006</v>
      </c>
      <c r="DM24" s="462">
        <f>[3]Früchte!$DN8</f>
        <v>12.955399999999999</v>
      </c>
      <c r="DN24" s="462">
        <f>[3]Früchte!$EJ8</f>
        <v>641.47659999999996</v>
      </c>
      <c r="DO24" s="463">
        <f>[3]Früchte!$DO8</f>
        <v>4.5999999999999999E-2</v>
      </c>
      <c r="DP24" s="463">
        <f>[3]Früchte!$EK8</f>
        <v>0.23300000000000001</v>
      </c>
    </row>
    <row r="25" spans="1:120" x14ac:dyDescent="0.2">
      <c r="A25" s="250"/>
      <c r="B25" s="218">
        <f>[3]Früchte!$A9</f>
        <v>45261</v>
      </c>
      <c r="C25" s="449">
        <f>[3]Früchte!$C9</f>
        <v>0</v>
      </c>
      <c r="D25" s="449">
        <f>[3]Früchte!$AU9</f>
        <v>3.485214</v>
      </c>
      <c r="E25" s="448">
        <f>[3]Früchte!$E9</f>
        <v>6.3063919999999998</v>
      </c>
      <c r="F25" s="448">
        <f>[3]Früchte!$AW9</f>
        <v>3.4825219999999999</v>
      </c>
      <c r="G25" s="449">
        <f>[3]Früchte!$F9</f>
        <v>0</v>
      </c>
      <c r="H25" s="449">
        <f>[3]Früchte!$AX9</f>
        <v>3.4525800000000002</v>
      </c>
      <c r="I25" s="448">
        <f>[3]Früchte!$K9</f>
        <v>6.3</v>
      </c>
      <c r="J25" s="448">
        <f>[3]Früchte!$BC9</f>
        <v>0</v>
      </c>
      <c r="K25" s="449">
        <f>[3]Früchte!$N9</f>
        <v>6.2355939999999999</v>
      </c>
      <c r="L25" s="449">
        <f>[3]Früchte!$BF9</f>
        <v>4.2829740000000003</v>
      </c>
      <c r="M25" s="448"/>
      <c r="N25" s="448">
        <f>[3]Früchte!$P9</f>
        <v>0</v>
      </c>
      <c r="O25" s="448">
        <f>[3]Früchte!$BH9</f>
        <v>3.6961249999999999</v>
      </c>
      <c r="P25" s="449">
        <f>[3]Früchte!$Q9</f>
        <v>0</v>
      </c>
      <c r="Q25" s="449">
        <f>[3]Früchte!$BI9</f>
        <v>3.8586809999999998</v>
      </c>
      <c r="R25" s="448">
        <f>[3]Früchte!$R9</f>
        <v>0</v>
      </c>
      <c r="S25" s="448">
        <f>[3]Früchte!$BJ9</f>
        <v>3.5992410000000001</v>
      </c>
      <c r="T25" s="449">
        <f>[3]Früchte!$T9</f>
        <v>0</v>
      </c>
      <c r="U25" s="449">
        <f>[3]Früchte!$BL9</f>
        <v>0</v>
      </c>
      <c r="V25" s="448">
        <f>[3]Früchte!$U9</f>
        <v>6.6224610000000004</v>
      </c>
      <c r="W25" s="448">
        <f>[3]Früchte!$BM9</f>
        <v>4.8770239999999996</v>
      </c>
      <c r="X25" s="448"/>
      <c r="Y25" s="448">
        <f>[3]Früchte!$X9</f>
        <v>0</v>
      </c>
      <c r="Z25" s="448">
        <f>[3]Früchte!$BP9</f>
        <v>0</v>
      </c>
      <c r="AA25" s="449">
        <f>[3]Früchte!$Y9</f>
        <v>0</v>
      </c>
      <c r="AB25" s="449">
        <f>[3]Früchte!$BQ9</f>
        <v>17.858497</v>
      </c>
      <c r="AC25" s="448">
        <f>[3]Früchte!$Z9</f>
        <v>0</v>
      </c>
      <c r="AD25" s="448">
        <f>[3]Früchte!$BR9</f>
        <v>17.184820999999999</v>
      </c>
      <c r="AE25" s="449">
        <f>[3]Früchte!$AA9</f>
        <v>25.272765</v>
      </c>
      <c r="AF25" s="449">
        <f>[3]Früchte!$BS9</f>
        <v>18.356386000000001</v>
      </c>
      <c r="AG25" s="448"/>
      <c r="AH25" s="448">
        <f>[3]Früchte!$AC9</f>
        <v>0</v>
      </c>
      <c r="AI25" s="448">
        <f>[3]Früchte!$BU9</f>
        <v>0</v>
      </c>
      <c r="AJ25" s="449">
        <f>[3]Früchte!$AE9</f>
        <v>0</v>
      </c>
      <c r="AK25" s="449">
        <f>[3]Früchte!$BW9</f>
        <v>0</v>
      </c>
      <c r="AL25" s="448">
        <f>[3]Früchte!$AG9</f>
        <v>0</v>
      </c>
      <c r="AM25" s="448">
        <f>[3]Früchte!$BY9</f>
        <v>0</v>
      </c>
      <c r="AN25" s="449">
        <f>[3]Früchte!$AH9</f>
        <v>0</v>
      </c>
      <c r="AO25" s="449">
        <f>[3]Früchte!$BZ9</f>
        <v>0</v>
      </c>
      <c r="AP25" s="448"/>
      <c r="AQ25" s="448">
        <f>[3]Früchte!$AI9</f>
        <v>0</v>
      </c>
      <c r="AR25" s="448">
        <f>[3]Früchte!$CA9</f>
        <v>5.8623760000000003</v>
      </c>
      <c r="AS25" s="448"/>
      <c r="AT25" s="449">
        <f>[3]Früchte!$AJ9</f>
        <v>0</v>
      </c>
      <c r="AU25" s="449">
        <f>[3]Früchte!$CB9</f>
        <v>3.631462</v>
      </c>
      <c r="AV25" s="448"/>
      <c r="AW25" s="448">
        <f>[3]Früchte!$AK9</f>
        <v>2.631812</v>
      </c>
      <c r="AX25" s="448">
        <f>[3]Früchte!$CC9</f>
        <v>1.9452160000000001</v>
      </c>
      <c r="AY25" s="449">
        <f>[3]Früchte!$AL9</f>
        <v>3.2255940000000001</v>
      </c>
      <c r="AZ25" s="449">
        <f>[3]Früchte!$CD9</f>
        <v>2.6517330000000001</v>
      </c>
      <c r="BA25" s="448">
        <f>[3]Früchte!$AM9</f>
        <v>3.7060979999999999</v>
      </c>
      <c r="BB25" s="448">
        <f>[3]Früchte!$CE9</f>
        <v>2.3017650000000001</v>
      </c>
      <c r="BC25" s="449">
        <f>[3]Früchte!$AN9</f>
        <v>0.72898200000000002</v>
      </c>
      <c r="BD25" s="449">
        <f>[3]Früchte!$CF9</f>
        <v>0.403727</v>
      </c>
      <c r="BE25" s="448"/>
      <c r="BF25" s="448">
        <f>[3]Früchte!$AO9</f>
        <v>0</v>
      </c>
      <c r="BG25" s="448">
        <f>[3]Früchte!$CG9</f>
        <v>2.5998160000000001</v>
      </c>
      <c r="BH25" s="449">
        <f>[3]Früchte!$AP9</f>
        <v>1.7791570000000001</v>
      </c>
      <c r="BI25" s="449">
        <f>[3]Früchte!$CH9</f>
        <v>1.8282039999999999</v>
      </c>
      <c r="BJ25" s="448">
        <f>[3]Früchte!$AQ9</f>
        <v>2.981811</v>
      </c>
      <c r="BK25" s="448">
        <f>[3]Früchte!$CI9</f>
        <v>2.5426700000000002</v>
      </c>
      <c r="BL25" s="449">
        <f>[3]Früchte!$AR9</f>
        <v>0.81124300000000005</v>
      </c>
      <c r="BM25" s="449">
        <f>[3]Früchte!$CJ9</f>
        <v>0.52174600000000004</v>
      </c>
      <c r="BN25" s="448">
        <f>[3]Früchte!$AS9</f>
        <v>0</v>
      </c>
      <c r="BO25" s="448">
        <f>[3]Früchte!$CK9</f>
        <v>1.6681079999999999</v>
      </c>
      <c r="BP25" s="434" t="str">
        <f t="shared" si="7"/>
        <v>5</v>
      </c>
      <c r="BQ25" s="402" t="str">
        <f>[3]Früchte!$CT9</f>
        <v>5 W 48-52/23</v>
      </c>
      <c r="BR25" s="462">
        <f>[3]Früchte!$DP9</f>
        <v>6590.5224000000007</v>
      </c>
      <c r="BS25" s="462">
        <f>[3]Früchte!$EL9</f>
        <v>33710.669099999999</v>
      </c>
      <c r="BT25" s="463"/>
      <c r="BU25" s="463">
        <f>[3]Früchte!$CU9</f>
        <v>660.15890000000002</v>
      </c>
      <c r="BV25" s="463">
        <f>[3]Früchte!$DQ9</f>
        <v>4842.5542999999998</v>
      </c>
      <c r="BW25" s="463"/>
      <c r="BX25" s="462">
        <f>[3]Früchte!$CV9</f>
        <v>175.06070000000003</v>
      </c>
      <c r="BY25" s="462">
        <f>[3]Früchte!$DR9</f>
        <v>1253.4796000000001</v>
      </c>
      <c r="BZ25" s="463"/>
      <c r="CA25" s="463">
        <f>[3]Früchte!$DD9</f>
        <v>1E-3</v>
      </c>
      <c r="CB25" s="463">
        <f>[3]Früchte!$DZ9</f>
        <v>61.729900000000001</v>
      </c>
      <c r="CC25" s="462">
        <f>[3]Früchte!$DF9</f>
        <v>26.003</v>
      </c>
      <c r="CD25" s="462">
        <f>[3]Früchte!$EB9</f>
        <v>383.30520000000001</v>
      </c>
      <c r="CE25" s="463">
        <f>[3]Früchte!$DE9</f>
        <v>23.129300000000001</v>
      </c>
      <c r="CF25" s="463">
        <f>[3]Früchte!$EA9</f>
        <v>146.8288</v>
      </c>
      <c r="CG25" s="463"/>
      <c r="CH25" s="462">
        <f>[3]Früchte!$CZ9</f>
        <v>2.4E-2</v>
      </c>
      <c r="CI25" s="462">
        <f>[3]Früchte!$DV9</f>
        <v>0.81599999999999995</v>
      </c>
      <c r="CJ25" s="463">
        <f>[3]Früchte!$DA9</f>
        <v>0</v>
      </c>
      <c r="CK25" s="463">
        <f>[3]Früchte!$DW9</f>
        <v>2.5590000000000002</v>
      </c>
      <c r="CL25" s="462">
        <f>[3]Früchte!$DJ9</f>
        <v>0.89600000000000002</v>
      </c>
      <c r="CM25" s="462">
        <f>[3]Früchte!$EF9</f>
        <v>6.7393000000000001</v>
      </c>
      <c r="CN25" s="463">
        <f>[3]Früchte!$DK9</f>
        <v>0.152</v>
      </c>
      <c r="CO25" s="463">
        <f>[3]Früchte!$EG9</f>
        <v>1.196</v>
      </c>
      <c r="CP25" s="462">
        <f>[3]Früchte!$DB9</f>
        <v>0</v>
      </c>
      <c r="CQ25" s="462">
        <f>[3]Früchte!$DX9</f>
        <v>0.14399999999999999</v>
      </c>
      <c r="CR25" s="463"/>
      <c r="CS25" s="463">
        <f>[3]Früchte!$DC9</f>
        <v>22.130200000000002</v>
      </c>
      <c r="CT25" s="463">
        <f>[3]Früchte!$DY9</f>
        <v>528.36189999999999</v>
      </c>
      <c r="CU25" s="463"/>
      <c r="CV25" s="462">
        <f>[3]Früchte!$CX9</f>
        <v>944.30150000000003</v>
      </c>
      <c r="CW25" s="462">
        <f>[3]Früchte!$DT9</f>
        <v>3554.8888999999999</v>
      </c>
      <c r="CX25" s="463">
        <f>[3]Früchte!$DH9</f>
        <v>30.6587</v>
      </c>
      <c r="CY25" s="463">
        <f>[3]Früchte!$ED9</f>
        <v>463.45359999999999</v>
      </c>
      <c r="CZ25" s="462">
        <f>[3]Früchte!$DG9</f>
        <v>681.16610000000003</v>
      </c>
      <c r="DA25" s="462">
        <f>[3]Früchte!$EC9</f>
        <v>8339.9400999999998</v>
      </c>
      <c r="DB25" s="463">
        <f>[3]Früchte!$DI9</f>
        <v>803.16909999999996</v>
      </c>
      <c r="DC25" s="463">
        <f>[3]Früchte!$EE9</f>
        <v>884.35180000000003</v>
      </c>
      <c r="DD25" s="463"/>
      <c r="DE25" s="462">
        <f>[3]Früchte!$DM9</f>
        <v>25.3081</v>
      </c>
      <c r="DF25" s="462">
        <f>[3]Früchte!$EI9</f>
        <v>1041.7924</v>
      </c>
      <c r="DG25" s="463">
        <f>[3]Früchte!$DL9</f>
        <v>382.66849999999999</v>
      </c>
      <c r="DH25" s="463">
        <f>[3]Früchte!$EH9</f>
        <v>1164.3027999999999</v>
      </c>
      <c r="DI25" s="462">
        <f>[3]Früchte!$CW9</f>
        <v>2116.7692000000002</v>
      </c>
      <c r="DJ25" s="462">
        <f>[3]Früchte!$DS9</f>
        <v>4271.5510999999997</v>
      </c>
      <c r="DK25" s="463">
        <f>[3]Früchte!$CY9</f>
        <v>166.4897</v>
      </c>
      <c r="DL25" s="463">
        <f>[3]Früchte!$DU9</f>
        <v>693.47940000000006</v>
      </c>
      <c r="DM25" s="462">
        <f>[3]Früchte!$DN9</f>
        <v>21.932299999999998</v>
      </c>
      <c r="DN25" s="462">
        <f>[3]Früchte!$EJ9</f>
        <v>925.96259999999995</v>
      </c>
      <c r="DO25" s="463">
        <f>[3]Früchte!$DO9</f>
        <v>0.14599999999999999</v>
      </c>
      <c r="DP25" s="463">
        <f>[3]Früchte!$EK9</f>
        <v>68.641600000000011</v>
      </c>
    </row>
    <row r="26" spans="1:120" x14ac:dyDescent="0.2">
      <c r="A26" s="250"/>
      <c r="B26" s="218">
        <f>[3]Früchte!$A10</f>
        <v>45231</v>
      </c>
      <c r="C26" s="449">
        <f>[3]Früchte!$C10</f>
        <v>0</v>
      </c>
      <c r="D26" s="449">
        <f>[3]Früchte!$AU10</f>
        <v>3.322387</v>
      </c>
      <c r="E26" s="448">
        <f>[3]Früchte!$E10</f>
        <v>6.074884</v>
      </c>
      <c r="F26" s="448">
        <f>[3]Früchte!$AW10</f>
        <v>3.221403</v>
      </c>
      <c r="G26" s="449">
        <f>[3]Früchte!$F10</f>
        <v>0</v>
      </c>
      <c r="H26" s="449">
        <f>[3]Früchte!$AX10</f>
        <v>3.2292079999999999</v>
      </c>
      <c r="I26" s="448">
        <f>[3]Früchte!$K10</f>
        <v>6.0630009999999999</v>
      </c>
      <c r="J26" s="448">
        <f>[3]Früchte!$BC10</f>
        <v>0</v>
      </c>
      <c r="K26" s="449">
        <f>[3]Früchte!$N10</f>
        <v>6.1260560000000002</v>
      </c>
      <c r="L26" s="449">
        <f>[3]Früchte!$BF10</f>
        <v>4.0687189999999998</v>
      </c>
      <c r="M26" s="448"/>
      <c r="N26" s="448">
        <f>[3]Früchte!$P10</f>
        <v>0</v>
      </c>
      <c r="O26" s="448">
        <f>[3]Früchte!$BH10</f>
        <v>3.246302</v>
      </c>
      <c r="P26" s="449">
        <f>[3]Früchte!$Q10</f>
        <v>0</v>
      </c>
      <c r="Q26" s="449">
        <f>[3]Früchte!$BI10</f>
        <v>3.3425199999999999</v>
      </c>
      <c r="R26" s="448">
        <f>[3]Früchte!$R10</f>
        <v>0</v>
      </c>
      <c r="S26" s="448">
        <f>[3]Früchte!$BJ10</f>
        <v>3.0608659999999999</v>
      </c>
      <c r="T26" s="449">
        <f>[3]Früchte!$T10</f>
        <v>0</v>
      </c>
      <c r="U26" s="449">
        <f>[3]Früchte!$BL10</f>
        <v>0</v>
      </c>
      <c r="V26" s="448">
        <f>[3]Früchte!$U10</f>
        <v>6.5916079999999999</v>
      </c>
      <c r="W26" s="448">
        <f>[3]Früchte!$BM10</f>
        <v>4.20113</v>
      </c>
      <c r="X26" s="448"/>
      <c r="Y26" s="448">
        <f>[3]Früchte!$X10</f>
        <v>0</v>
      </c>
      <c r="Z26" s="448">
        <f>[3]Früchte!$BP10</f>
        <v>0</v>
      </c>
      <c r="AA26" s="449">
        <f>[3]Früchte!$Y10</f>
        <v>0</v>
      </c>
      <c r="AB26" s="449">
        <f>[3]Früchte!$BQ10</f>
        <v>15.608767</v>
      </c>
      <c r="AC26" s="448">
        <f>[3]Früchte!$Z10</f>
        <v>0</v>
      </c>
      <c r="AD26" s="448">
        <f>[3]Früchte!$BR10</f>
        <v>17.425598999999998</v>
      </c>
      <c r="AE26" s="449">
        <f>[3]Früchte!$AA10</f>
        <v>25.643429999999999</v>
      </c>
      <c r="AF26" s="449">
        <f>[3]Früchte!$BS10</f>
        <v>19.755493999999999</v>
      </c>
      <c r="AG26" s="448"/>
      <c r="AH26" s="448">
        <f>[3]Früchte!$AC10</f>
        <v>0</v>
      </c>
      <c r="AI26" s="448">
        <f>[3]Früchte!$BU10</f>
        <v>0</v>
      </c>
      <c r="AJ26" s="449">
        <f>[3]Früchte!$AE10</f>
        <v>0</v>
      </c>
      <c r="AK26" s="449">
        <f>[3]Früchte!$BW10</f>
        <v>0</v>
      </c>
      <c r="AL26" s="448">
        <f>[3]Früchte!$AG10</f>
        <v>0</v>
      </c>
      <c r="AM26" s="448">
        <f>[3]Früchte!$BY10</f>
        <v>0</v>
      </c>
      <c r="AN26" s="449">
        <f>[3]Früchte!$AH10</f>
        <v>0</v>
      </c>
      <c r="AO26" s="449">
        <f>[3]Früchte!$BZ10</f>
        <v>4.1511940000000003</v>
      </c>
      <c r="AP26" s="448"/>
      <c r="AQ26" s="448">
        <f>[3]Früchte!$AI10</f>
        <v>6.6098749999999997</v>
      </c>
      <c r="AR26" s="448">
        <f>[3]Früchte!$CA10</f>
        <v>5.1853660000000001</v>
      </c>
      <c r="AS26" s="448"/>
      <c r="AT26" s="449">
        <f>[3]Früchte!$AJ10</f>
        <v>0</v>
      </c>
      <c r="AU26" s="449">
        <f>[3]Früchte!$CB10</f>
        <v>4.0597690000000002</v>
      </c>
      <c r="AV26" s="448"/>
      <c r="AW26" s="448">
        <f>[3]Früchte!$AK10</f>
        <v>4.1310320000000003</v>
      </c>
      <c r="AX26" s="448">
        <f>[3]Früchte!$CC10</f>
        <v>2.011431</v>
      </c>
      <c r="AY26" s="449">
        <f>[3]Früchte!$AL10</f>
        <v>0</v>
      </c>
      <c r="AZ26" s="449">
        <f>[3]Früchte!$CD10</f>
        <v>3.412182</v>
      </c>
      <c r="BA26" s="448">
        <f>[3]Früchte!$AM10</f>
        <v>4.3258799999999997</v>
      </c>
      <c r="BB26" s="448">
        <f>[3]Früchte!$CE10</f>
        <v>2.5759310000000002</v>
      </c>
      <c r="BC26" s="449">
        <f>[3]Früchte!$AN10</f>
        <v>0.59999899999999995</v>
      </c>
      <c r="BD26" s="449">
        <f>[3]Früchte!$CF10</f>
        <v>0.44355600000000001</v>
      </c>
      <c r="BE26" s="448"/>
      <c r="BF26" s="448">
        <f>[3]Früchte!$AO10</f>
        <v>0</v>
      </c>
      <c r="BG26" s="448">
        <f>[3]Früchte!$CG10</f>
        <v>2.6316090000000001</v>
      </c>
      <c r="BH26" s="449">
        <f>[3]Früchte!$AP10</f>
        <v>1.737724</v>
      </c>
      <c r="BI26" s="449">
        <f>[3]Früchte!$CH10</f>
        <v>1.8281050000000001</v>
      </c>
      <c r="BJ26" s="448">
        <f>[3]Früchte!$AQ10</f>
        <v>2.9908009999999998</v>
      </c>
      <c r="BK26" s="448">
        <f>[3]Früchte!$CI10</f>
        <v>2.4572370000000001</v>
      </c>
      <c r="BL26" s="449">
        <f>[3]Früchte!$AR10</f>
        <v>0.82993099999999997</v>
      </c>
      <c r="BM26" s="449">
        <f>[3]Früchte!$CJ10</f>
        <v>0.51146499999999995</v>
      </c>
      <c r="BN26" s="448">
        <f>[3]Früchte!$AS10</f>
        <v>0</v>
      </c>
      <c r="BO26" s="448">
        <f>[3]Früchte!$CK10</f>
        <v>1.943281</v>
      </c>
      <c r="BP26" s="434" t="str">
        <f t="shared" si="7"/>
        <v>4</v>
      </c>
      <c r="BQ26" s="402" t="str">
        <f>[3]Früchte!$CT10</f>
        <v>4 W 44-47/23</v>
      </c>
      <c r="BR26" s="462">
        <f>[3]Früchte!$DP10</f>
        <v>5106.2218000000003</v>
      </c>
      <c r="BS26" s="462">
        <f>[3]Früchte!$EL10</f>
        <v>26687.834500000001</v>
      </c>
      <c r="BT26" s="463"/>
      <c r="BU26" s="463">
        <f>[3]Früchte!$CU10</f>
        <v>624.93899999999996</v>
      </c>
      <c r="BV26" s="463">
        <f>[3]Früchte!$DQ10</f>
        <v>4572.0879999999997</v>
      </c>
      <c r="BW26" s="463"/>
      <c r="BX26" s="462">
        <f>[3]Früchte!$CV10</f>
        <v>176.4999</v>
      </c>
      <c r="BY26" s="462">
        <f>[3]Früchte!$DR10</f>
        <v>1159.7754</v>
      </c>
      <c r="BZ26" s="463"/>
      <c r="CA26" s="463">
        <f>[3]Früchte!$DD10</f>
        <v>2E-3</v>
      </c>
      <c r="CB26" s="463">
        <f>[3]Früchte!$DZ10</f>
        <v>50.683500000000002</v>
      </c>
      <c r="CC26" s="462">
        <f>[3]Früchte!$DF10</f>
        <v>25.116</v>
      </c>
      <c r="CD26" s="462">
        <f>[3]Früchte!$EB10</f>
        <v>279.49809999999997</v>
      </c>
      <c r="CE26" s="463">
        <f>[3]Früchte!$DE10</f>
        <v>25.121500000000001</v>
      </c>
      <c r="CF26" s="463">
        <f>[3]Früchte!$EA10</f>
        <v>111.9824</v>
      </c>
      <c r="CG26" s="463"/>
      <c r="CH26" s="462">
        <f>[3]Früchte!$CZ10</f>
        <v>2.3E-2</v>
      </c>
      <c r="CI26" s="462">
        <f>[3]Früchte!$DV10</f>
        <v>0.18</v>
      </c>
      <c r="CJ26" s="463">
        <f>[3]Früchte!$DA10</f>
        <v>0</v>
      </c>
      <c r="CK26" s="463">
        <f>[3]Früchte!$DW10</f>
        <v>1.6879999999999999</v>
      </c>
      <c r="CL26" s="462">
        <f>[3]Früchte!$DJ10</f>
        <v>1.2213000000000001</v>
      </c>
      <c r="CM26" s="462">
        <f>[3]Früchte!$EF10</f>
        <v>5.0538999999999996</v>
      </c>
      <c r="CN26" s="463">
        <f>[3]Früchte!$DK10</f>
        <v>2.7E-2</v>
      </c>
      <c r="CO26" s="463">
        <f>[3]Früchte!$EG10</f>
        <v>2.444</v>
      </c>
      <c r="CP26" s="462">
        <f>[3]Früchte!$DB10</f>
        <v>0</v>
      </c>
      <c r="CQ26" s="462">
        <f>[3]Früchte!$DX10</f>
        <v>12.18</v>
      </c>
      <c r="CR26" s="463"/>
      <c r="CS26" s="463">
        <f>[3]Früchte!$DC10</f>
        <v>152.58799999999999</v>
      </c>
      <c r="CT26" s="463">
        <f>[3]Früchte!$DY10</f>
        <v>1087.0936999999999</v>
      </c>
      <c r="CU26" s="463"/>
      <c r="CV26" s="462">
        <f>[3]Früchte!$CX10</f>
        <v>330.91540000000003</v>
      </c>
      <c r="CW26" s="462">
        <f>[3]Früchte!$DT10</f>
        <v>2524.1496000000002</v>
      </c>
      <c r="CX26" s="463">
        <f>[3]Früchte!$DH10</f>
        <v>15.528600000000001</v>
      </c>
      <c r="CY26" s="463">
        <f>[3]Früchte!$ED10</f>
        <v>360.23079999999999</v>
      </c>
      <c r="CZ26" s="462">
        <f>[3]Früchte!$DG10</f>
        <v>395.76140000000004</v>
      </c>
      <c r="DA26" s="462">
        <f>[3]Früchte!$EC10</f>
        <v>5000.5204999999996</v>
      </c>
      <c r="DB26" s="463">
        <f>[3]Früchte!$DI10</f>
        <v>580.83809999999994</v>
      </c>
      <c r="DC26" s="463">
        <f>[3]Früchte!$EE10</f>
        <v>688.0557</v>
      </c>
      <c r="DD26" s="463"/>
      <c r="DE26" s="462">
        <f>[3]Früchte!$DM10</f>
        <v>4.9029999999999996</v>
      </c>
      <c r="DF26" s="462">
        <f>[3]Früchte!$EI10</f>
        <v>478.94829999999996</v>
      </c>
      <c r="DG26" s="463">
        <f>[3]Früchte!$DL10</f>
        <v>222.16420000000002</v>
      </c>
      <c r="DH26" s="463">
        <f>[3]Früchte!$EH10</f>
        <v>893.31150000000002</v>
      </c>
      <c r="DI26" s="462">
        <f>[3]Früchte!$CW10</f>
        <v>1899.9686999999999</v>
      </c>
      <c r="DJ26" s="462">
        <f>[3]Früchte!$DS10</f>
        <v>4014.9470000000001</v>
      </c>
      <c r="DK26" s="463">
        <f>[3]Früchte!$CY10</f>
        <v>122.53489999999999</v>
      </c>
      <c r="DL26" s="463">
        <f>[3]Früchte!$DU10</f>
        <v>524.50360000000001</v>
      </c>
      <c r="DM26" s="462">
        <f>[3]Früchte!$DN10</f>
        <v>5.5667</v>
      </c>
      <c r="DN26" s="462">
        <f>[3]Früchte!$EJ10</f>
        <v>544.81180000000006</v>
      </c>
      <c r="DO26" s="463">
        <f>[3]Früchte!$DO10</f>
        <v>7.6999999999999999E-2</v>
      </c>
      <c r="DP26" s="463">
        <f>[3]Früchte!$EK10</f>
        <v>2.1800000000000002</v>
      </c>
    </row>
    <row r="27" spans="1:120" x14ac:dyDescent="0.2">
      <c r="A27" s="250"/>
      <c r="B27" s="218">
        <f>[3]Früchte!$A11</f>
        <v>45200</v>
      </c>
      <c r="C27" s="449">
        <f>[3]Früchte!$C11</f>
        <v>0</v>
      </c>
      <c r="D27" s="449">
        <f>[3]Früchte!$AU11</f>
        <v>3.45661</v>
      </c>
      <c r="E27" s="448">
        <f>[3]Früchte!$E11</f>
        <v>6.1118519999999998</v>
      </c>
      <c r="F27" s="448">
        <f>[3]Früchte!$AW11</f>
        <v>3.325583</v>
      </c>
      <c r="G27" s="449">
        <f>[3]Früchte!$F11</f>
        <v>0</v>
      </c>
      <c r="H27" s="449">
        <f>[3]Früchte!$AX11</f>
        <v>3.1961689999999998</v>
      </c>
      <c r="I27" s="448">
        <f>[3]Früchte!$K11</f>
        <v>6.0590909999999996</v>
      </c>
      <c r="J27" s="448">
        <f>[3]Früchte!$BC11</f>
        <v>0</v>
      </c>
      <c r="K27" s="449">
        <f>[3]Früchte!$N11</f>
        <v>6.1769270000000001</v>
      </c>
      <c r="L27" s="449">
        <f>[3]Früchte!$BF11</f>
        <v>3.692291</v>
      </c>
      <c r="M27" s="448"/>
      <c r="N27" s="448">
        <f>[3]Früchte!$P11</f>
        <v>0</v>
      </c>
      <c r="O27" s="448">
        <f>[3]Früchte!$BH11</f>
        <v>3.5334910000000002</v>
      </c>
      <c r="P27" s="449">
        <f>[3]Früchte!$Q11</f>
        <v>0</v>
      </c>
      <c r="Q27" s="449">
        <f>[3]Früchte!$BI11</f>
        <v>3.6718739999999999</v>
      </c>
      <c r="R27" s="448">
        <f>[3]Früchte!$R11</f>
        <v>0</v>
      </c>
      <c r="S27" s="448">
        <f>[3]Früchte!$BJ11</f>
        <v>2.7529819999999998</v>
      </c>
      <c r="T27" s="449">
        <f>[3]Früchte!$T11</f>
        <v>0</v>
      </c>
      <c r="U27" s="449">
        <f>[3]Früchte!$BL11</f>
        <v>3.3990420000000001</v>
      </c>
      <c r="V27" s="448">
        <f>[3]Früchte!$U11</f>
        <v>6.6212299999999997</v>
      </c>
      <c r="W27" s="448">
        <f>[3]Früchte!$BM11</f>
        <v>4.8450850000000001</v>
      </c>
      <c r="X27" s="448"/>
      <c r="Y27" s="448">
        <f>[3]Früchte!$X11</f>
        <v>0</v>
      </c>
      <c r="Z27" s="448">
        <f>[3]Früchte!$BP11</f>
        <v>12.475144</v>
      </c>
      <c r="AA27" s="449">
        <f>[3]Früchte!$Y11</f>
        <v>0</v>
      </c>
      <c r="AB27" s="449">
        <f>[3]Früchte!$BQ11</f>
        <v>11.178400999999999</v>
      </c>
      <c r="AC27" s="448">
        <f>[3]Früchte!$Z11</f>
        <v>0</v>
      </c>
      <c r="AD27" s="448">
        <f>[3]Früchte!$BR11</f>
        <v>19.439959999999999</v>
      </c>
      <c r="AE27" s="449">
        <f>[3]Früchte!$AA11</f>
        <v>27.631357000000001</v>
      </c>
      <c r="AF27" s="449">
        <f>[3]Früchte!$BS11</f>
        <v>21.253976999999999</v>
      </c>
      <c r="AG27" s="448"/>
      <c r="AH27" s="448">
        <f>[3]Früchte!$AC11</f>
        <v>0</v>
      </c>
      <c r="AI27" s="448">
        <f>[3]Früchte!$BU11</f>
        <v>0</v>
      </c>
      <c r="AJ27" s="449">
        <f>[3]Früchte!$AE11</f>
        <v>0</v>
      </c>
      <c r="AK27" s="449">
        <f>[3]Früchte!$BW11</f>
        <v>0</v>
      </c>
      <c r="AL27" s="448">
        <f>[3]Früchte!$AG11</f>
        <v>0</v>
      </c>
      <c r="AM27" s="448">
        <f>[3]Früchte!$BY11</f>
        <v>3.3635989999999998</v>
      </c>
      <c r="AN27" s="449">
        <f>[3]Früchte!$AH11</f>
        <v>0</v>
      </c>
      <c r="AO27" s="449">
        <f>[3]Früchte!$BZ11</f>
        <v>3.735719</v>
      </c>
      <c r="AP27" s="448"/>
      <c r="AQ27" s="448">
        <f>[3]Früchte!$AI11</f>
        <v>6.6734530000000003</v>
      </c>
      <c r="AR27" s="448">
        <f>[3]Früchte!$CA11</f>
        <v>4.2448009999999998</v>
      </c>
      <c r="AS27" s="448"/>
      <c r="AT27" s="449">
        <f>[3]Früchte!$AJ11</f>
        <v>0</v>
      </c>
      <c r="AU27" s="449">
        <f>[3]Früchte!$CB11</f>
        <v>4.0018120000000001</v>
      </c>
      <c r="AV27" s="448"/>
      <c r="AW27" s="448">
        <f>[3]Früchte!$AK11</f>
        <v>4.3599560000000004</v>
      </c>
      <c r="AX27" s="448">
        <f>[3]Früchte!$CC11</f>
        <v>2.2415029999999998</v>
      </c>
      <c r="AY27" s="449">
        <f>[3]Früchte!$AL11</f>
        <v>0</v>
      </c>
      <c r="AZ27" s="449">
        <f>[3]Früchte!$CD11</f>
        <v>0</v>
      </c>
      <c r="BA27" s="448">
        <f>[3]Früchte!$AM11</f>
        <v>4.4269970000000001</v>
      </c>
      <c r="BB27" s="448">
        <f>[3]Früchte!$CE11</f>
        <v>3.692361</v>
      </c>
      <c r="BC27" s="449">
        <f>[3]Früchte!$AN11</f>
        <v>0.66707399999999994</v>
      </c>
      <c r="BD27" s="449">
        <f>[3]Früchte!$CF11</f>
        <v>0.45887600000000001</v>
      </c>
      <c r="BE27" s="448"/>
      <c r="BF27" s="448">
        <f>[3]Früchte!$AO11</f>
        <v>0</v>
      </c>
      <c r="BG27" s="448">
        <f>[3]Früchte!$CG11</f>
        <v>2.5625339999999999</v>
      </c>
      <c r="BH27" s="449">
        <f>[3]Früchte!$AP11</f>
        <v>1.8538319999999999</v>
      </c>
      <c r="BI27" s="449">
        <f>[3]Früchte!$CH11</f>
        <v>1.786149</v>
      </c>
      <c r="BJ27" s="448">
        <f>[3]Früchte!$AQ11</f>
        <v>2.9980820000000001</v>
      </c>
      <c r="BK27" s="448">
        <f>[3]Früchte!$CI11</f>
        <v>2.5329350000000002</v>
      </c>
      <c r="BL27" s="449">
        <f>[3]Früchte!$AR11</f>
        <v>0.86637799999999998</v>
      </c>
      <c r="BM27" s="449">
        <f>[3]Früchte!$CJ11</f>
        <v>0.78820500000000004</v>
      </c>
      <c r="BN27" s="448">
        <f>[3]Früchte!$AS11</f>
        <v>2.811779</v>
      </c>
      <c r="BO27" s="448">
        <f>[3]Früchte!$CK11</f>
        <v>1.9628760000000001</v>
      </c>
      <c r="BP27" s="434" t="str">
        <f t="shared" si="7"/>
        <v>4</v>
      </c>
      <c r="BQ27" s="402" t="str">
        <f>[3]Früchte!$CT11</f>
        <v>4 W 40-43/23</v>
      </c>
      <c r="BR27" s="462">
        <f>[3]Früchte!$DP11</f>
        <v>4296.4129999999996</v>
      </c>
      <c r="BS27" s="462">
        <f>[3]Früchte!$EL11</f>
        <v>23813.8148</v>
      </c>
      <c r="BT27" s="463"/>
      <c r="BU27" s="463">
        <f>[3]Früchte!$CU11</f>
        <v>686.45209999999997</v>
      </c>
      <c r="BV27" s="463">
        <f>[3]Früchte!$DQ11</f>
        <v>4344.4894999999997</v>
      </c>
      <c r="BW27" s="463"/>
      <c r="BX27" s="462">
        <f>[3]Früchte!$CV11</f>
        <v>190.51379999999997</v>
      </c>
      <c r="BY27" s="462">
        <f>[3]Früchte!$DR11</f>
        <v>1144.3896999999999</v>
      </c>
      <c r="BZ27" s="463"/>
      <c r="CA27" s="463">
        <f>[3]Früchte!$DD11</f>
        <v>1.6302999999999999</v>
      </c>
      <c r="CB27" s="463">
        <f>[3]Früchte!$DZ11</f>
        <v>132.23679999999999</v>
      </c>
      <c r="CC27" s="462">
        <f>[3]Früchte!$DF11</f>
        <v>30.486999999999998</v>
      </c>
      <c r="CD27" s="462">
        <f>[3]Früchte!$EB11</f>
        <v>281.08249999999998</v>
      </c>
      <c r="CE27" s="463">
        <f>[3]Früchte!$DE11</f>
        <v>18.506499999999999</v>
      </c>
      <c r="CF27" s="463">
        <f>[3]Früchte!$EA11</f>
        <v>156.51729999999998</v>
      </c>
      <c r="CG27" s="463"/>
      <c r="CH27" s="462">
        <f>[3]Früchte!$CZ11</f>
        <v>1.7000000000000001E-2</v>
      </c>
      <c r="CI27" s="462">
        <f>[3]Früchte!$DV11</f>
        <v>0.97399999999999998</v>
      </c>
      <c r="CJ27" s="463">
        <f>[3]Früchte!$DA11</f>
        <v>0</v>
      </c>
      <c r="CK27" s="463">
        <f>[3]Früchte!$DW11</f>
        <v>1.625</v>
      </c>
      <c r="CL27" s="462">
        <f>[3]Früchte!$DJ11</f>
        <v>1.9878</v>
      </c>
      <c r="CM27" s="462">
        <f>[3]Früchte!$EF11</f>
        <v>86.030600000000007</v>
      </c>
      <c r="CN27" s="463">
        <f>[3]Früchte!$DK11</f>
        <v>6.9518999999999993</v>
      </c>
      <c r="CO27" s="463">
        <f>[3]Früchte!$EG11</f>
        <v>73.007999999999996</v>
      </c>
      <c r="CP27" s="462">
        <f>[3]Früchte!$DB11</f>
        <v>1.2999999999999999E-2</v>
      </c>
      <c r="CQ27" s="462">
        <f>[3]Früchte!$DX11</f>
        <v>359.93900000000002</v>
      </c>
      <c r="CR27" s="463"/>
      <c r="CS27" s="463">
        <f>[3]Früchte!$DC11</f>
        <v>361.96320000000003</v>
      </c>
      <c r="CT27" s="463">
        <f>[3]Früchte!$DY11</f>
        <v>2854.6768999999999</v>
      </c>
      <c r="CU27" s="463"/>
      <c r="CV27" s="462">
        <f>[3]Früchte!$CX11</f>
        <v>109.6537</v>
      </c>
      <c r="CW27" s="462">
        <f>[3]Früchte!$DT11</f>
        <v>1193.7797</v>
      </c>
      <c r="CX27" s="463">
        <f>[3]Früchte!$DH11</f>
        <v>13.3193</v>
      </c>
      <c r="CY27" s="463">
        <f>[3]Früchte!$ED11</f>
        <v>290.8374</v>
      </c>
      <c r="CZ27" s="462">
        <f>[3]Früchte!$DG11</f>
        <v>156.74289999999999</v>
      </c>
      <c r="DA27" s="462">
        <f>[3]Früchte!$EC11</f>
        <v>1896.6923000000002</v>
      </c>
      <c r="DB27" s="463">
        <f>[3]Früchte!$DI11</f>
        <v>342.80509999999998</v>
      </c>
      <c r="DC27" s="463">
        <f>[3]Früchte!$EE11</f>
        <v>707.44159999999999</v>
      </c>
      <c r="DD27" s="463"/>
      <c r="DE27" s="462">
        <f>[3]Früchte!$DM11</f>
        <v>3.8786</v>
      </c>
      <c r="DF27" s="462">
        <f>[3]Früchte!$EI11</f>
        <v>434.5806</v>
      </c>
      <c r="DG27" s="463">
        <f>[3]Früchte!$DL11</f>
        <v>120.9992</v>
      </c>
      <c r="DH27" s="463">
        <f>[3]Früchte!$EH11</f>
        <v>910.04610000000002</v>
      </c>
      <c r="DI27" s="462">
        <f>[3]Früchte!$CW11</f>
        <v>1756.1829</v>
      </c>
      <c r="DJ27" s="462">
        <f>[3]Früchte!$DS11</f>
        <v>3536.3843999999999</v>
      </c>
      <c r="DK27" s="463">
        <f>[3]Früchte!$CY11</f>
        <v>74.924000000000007</v>
      </c>
      <c r="DL27" s="463">
        <f>[3]Früchte!$DU11</f>
        <v>418.30079999999998</v>
      </c>
      <c r="DM27" s="462">
        <f>[3]Früchte!$DN11</f>
        <v>16.948400000000003</v>
      </c>
      <c r="DN27" s="462">
        <f>[3]Früchte!$EJ11</f>
        <v>497.26079999999996</v>
      </c>
      <c r="DO27" s="463">
        <f>[3]Früchte!$DO11</f>
        <v>2.6429999999999998</v>
      </c>
      <c r="DP27" s="463">
        <f>[3]Früchte!$EK11</f>
        <v>54.9071</v>
      </c>
    </row>
    <row r="28" spans="1:120" x14ac:dyDescent="0.2">
      <c r="A28" s="250"/>
      <c r="B28" s="218">
        <f>[3]Früchte!$A12</f>
        <v>45170</v>
      </c>
      <c r="C28" s="449">
        <f>[3]Früchte!$C12</f>
        <v>0</v>
      </c>
      <c r="D28" s="449">
        <f>[3]Früchte!$AU12</f>
        <v>3.507225</v>
      </c>
      <c r="E28" s="448">
        <f>[3]Früchte!$E12</f>
        <v>6.1055109999999999</v>
      </c>
      <c r="F28" s="448">
        <f>[3]Früchte!$AW12</f>
        <v>3.2979409999999998</v>
      </c>
      <c r="G28" s="449">
        <f>[3]Früchte!$F12</f>
        <v>0</v>
      </c>
      <c r="H28" s="449">
        <f>[3]Früchte!$AX12</f>
        <v>3.1257510000000002</v>
      </c>
      <c r="I28" s="448">
        <f>[3]Früchte!$K12</f>
        <v>0</v>
      </c>
      <c r="J28" s="448">
        <f>[3]Früchte!$BC12</f>
        <v>0</v>
      </c>
      <c r="K28" s="449">
        <f>[3]Früchte!$N12</f>
        <v>6.3265419999999999</v>
      </c>
      <c r="L28" s="449">
        <f>[3]Früchte!$BF12</f>
        <v>3.8903919999999999</v>
      </c>
      <c r="M28" s="448"/>
      <c r="N28" s="448">
        <f>[3]Früchte!$P12</f>
        <v>0</v>
      </c>
      <c r="O28" s="448">
        <f>[3]Früchte!$BH12</f>
        <v>3.6854230000000001</v>
      </c>
      <c r="P28" s="449">
        <f>[3]Früchte!$Q12</f>
        <v>0</v>
      </c>
      <c r="Q28" s="449">
        <f>[3]Früchte!$BI12</f>
        <v>3.7816610000000002</v>
      </c>
      <c r="R28" s="448">
        <f>[3]Früchte!$R12</f>
        <v>0</v>
      </c>
      <c r="S28" s="448">
        <f>[3]Früchte!$BJ12</f>
        <v>0</v>
      </c>
      <c r="T28" s="449">
        <f>[3]Früchte!$T12</f>
        <v>0</v>
      </c>
      <c r="U28" s="449">
        <f>[3]Früchte!$BL12</f>
        <v>3.293698</v>
      </c>
      <c r="V28" s="448">
        <f>[3]Früchte!$U12</f>
        <v>6.6768590000000003</v>
      </c>
      <c r="W28" s="448">
        <f>[3]Früchte!$BM12</f>
        <v>4.3296720000000004</v>
      </c>
      <c r="X28" s="448"/>
      <c r="Y28" s="448">
        <f>[3]Früchte!$X12</f>
        <v>0</v>
      </c>
      <c r="Z28" s="448">
        <f>[3]Früchte!$BP12</f>
        <v>10.654858000000001</v>
      </c>
      <c r="AA28" s="449">
        <f>[3]Früchte!$Y12</f>
        <v>0</v>
      </c>
      <c r="AB28" s="449">
        <f>[3]Früchte!$BQ12</f>
        <v>10.451979</v>
      </c>
      <c r="AC28" s="448">
        <f>[3]Früchte!$Z12</f>
        <v>0</v>
      </c>
      <c r="AD28" s="448">
        <f>[3]Früchte!$BR12</f>
        <v>18.184508999999998</v>
      </c>
      <c r="AE28" s="449">
        <f>[3]Früchte!$AA12</f>
        <v>30.846985</v>
      </c>
      <c r="AF28" s="449">
        <f>[3]Früchte!$BS12</f>
        <v>20.038533000000001</v>
      </c>
      <c r="AG28" s="448"/>
      <c r="AH28" s="448">
        <f>[3]Früchte!$AC12</f>
        <v>0</v>
      </c>
      <c r="AI28" s="448">
        <f>[3]Früchte!$BU12</f>
        <v>6.759919</v>
      </c>
      <c r="AJ28" s="449">
        <f>[3]Früchte!$AE12</f>
        <v>0</v>
      </c>
      <c r="AK28" s="449">
        <f>[3]Früchte!$BW12</f>
        <v>0</v>
      </c>
      <c r="AL28" s="448">
        <f>[3]Früchte!$AG12</f>
        <v>0</v>
      </c>
      <c r="AM28" s="448">
        <f>[3]Früchte!$BY12</f>
        <v>3.6704189999999999</v>
      </c>
      <c r="AN28" s="449">
        <f>[3]Früchte!$AH12</f>
        <v>9.9631170000000004</v>
      </c>
      <c r="AO28" s="449">
        <f>[3]Früchte!$BZ12</f>
        <v>4.8359880000000004</v>
      </c>
      <c r="AP28" s="448"/>
      <c r="AQ28" s="448">
        <f>[3]Früchte!$AI12</f>
        <v>7.1954039999999999</v>
      </c>
      <c r="AR28" s="448">
        <f>[3]Früchte!$CA12</f>
        <v>4.3496620000000004</v>
      </c>
      <c r="AS28" s="448"/>
      <c r="AT28" s="449">
        <f>[3]Früchte!$AJ12</f>
        <v>4.1382560000000002</v>
      </c>
      <c r="AU28" s="449">
        <f>[3]Früchte!$CB12</f>
        <v>2.5774089999999998</v>
      </c>
      <c r="AV28" s="448"/>
      <c r="AW28" s="448">
        <f>[3]Früchte!$AK12</f>
        <v>0</v>
      </c>
      <c r="AX28" s="448">
        <f>[3]Früchte!$CC12</f>
        <v>2.175678</v>
      </c>
      <c r="AY28" s="449">
        <f>[3]Früchte!$AL12</f>
        <v>0</v>
      </c>
      <c r="AZ28" s="449">
        <f>[3]Früchte!$CD12</f>
        <v>0</v>
      </c>
      <c r="BA28" s="448">
        <f>[3]Früchte!$AM12</f>
        <v>0</v>
      </c>
      <c r="BB28" s="448">
        <f>[3]Früchte!$CE12</f>
        <v>2.9189669999999999</v>
      </c>
      <c r="BC28" s="449">
        <f>[3]Früchte!$AN12</f>
        <v>0.7</v>
      </c>
      <c r="BD28" s="449">
        <f>[3]Früchte!$CF12</f>
        <v>0.47235500000000002</v>
      </c>
      <c r="BE28" s="448"/>
      <c r="BF28" s="448">
        <f>[3]Früchte!$AO12</f>
        <v>0</v>
      </c>
      <c r="BG28" s="448">
        <f>[3]Früchte!$CG12</f>
        <v>2.4384839999999999</v>
      </c>
      <c r="BH28" s="449">
        <f>[3]Früchte!$AP12</f>
        <v>1.8433120000000001</v>
      </c>
      <c r="BI28" s="449">
        <f>[3]Früchte!$CH12</f>
        <v>1.733052</v>
      </c>
      <c r="BJ28" s="448">
        <f>[3]Früchte!$AQ12</f>
        <v>2.9815559999999999</v>
      </c>
      <c r="BK28" s="448">
        <f>[3]Früchte!$CI12</f>
        <v>2.3741319999999999</v>
      </c>
      <c r="BL28" s="449">
        <f>[3]Früchte!$AR12</f>
        <v>0.84170199999999995</v>
      </c>
      <c r="BM28" s="449">
        <f>[3]Früchte!$CJ12</f>
        <v>0.62624899999999994</v>
      </c>
      <c r="BN28" s="448">
        <f>[3]Früchte!$AS12</f>
        <v>2.7546149999999998</v>
      </c>
      <c r="BO28" s="448">
        <f>[3]Früchte!$CK12</f>
        <v>1.7945709999999999</v>
      </c>
      <c r="BP28" s="434" t="str">
        <f t="shared" si="7"/>
        <v>5</v>
      </c>
      <c r="BQ28" s="402" t="str">
        <f>[3]Früchte!$CT12</f>
        <v>5 W 35-39/23</v>
      </c>
      <c r="BR28" s="462">
        <f>[3]Früchte!$DP12</f>
        <v>5370.8260999999993</v>
      </c>
      <c r="BS28" s="462">
        <f>[3]Früchte!$EL12</f>
        <v>33757.190799999997</v>
      </c>
      <c r="BT28" s="463"/>
      <c r="BU28" s="463">
        <f>[3]Früchte!$CU12</f>
        <v>658.19970000000001</v>
      </c>
      <c r="BV28" s="463">
        <f>[3]Früchte!$DQ12</f>
        <v>4652.2759999999998</v>
      </c>
      <c r="BW28" s="463"/>
      <c r="BX28" s="462">
        <f>[3]Früchte!$CV12</f>
        <v>175.79249999999999</v>
      </c>
      <c r="BY28" s="462">
        <f>[3]Früchte!$DR12</f>
        <v>1069.9818</v>
      </c>
      <c r="BZ28" s="463"/>
      <c r="CA28" s="463">
        <f>[3]Früchte!$DD12</f>
        <v>3.5949</v>
      </c>
      <c r="CB28" s="463">
        <f>[3]Früchte!$DZ12</f>
        <v>461.77019999999999</v>
      </c>
      <c r="CC28" s="462">
        <f>[3]Früchte!$DF12</f>
        <v>53.633000000000003</v>
      </c>
      <c r="CD28" s="462">
        <f>[3]Früchte!$EB12</f>
        <v>462.73859999999996</v>
      </c>
      <c r="CE28" s="463">
        <f>[3]Früchte!$DE12</f>
        <v>20.059999999999999</v>
      </c>
      <c r="CF28" s="463">
        <f>[3]Früchte!$EA12</f>
        <v>315.875</v>
      </c>
      <c r="CG28" s="463"/>
      <c r="CH28" s="462">
        <f>[3]Früchte!$CZ12</f>
        <v>8.3290000000000006</v>
      </c>
      <c r="CI28" s="462">
        <f>[3]Früchte!$DV12</f>
        <v>161.56979999999999</v>
      </c>
      <c r="CJ28" s="463">
        <f>[3]Früchte!$DA12</f>
        <v>0</v>
      </c>
      <c r="CK28" s="463">
        <f>[3]Früchte!$DW12</f>
        <v>2.5030000000000001</v>
      </c>
      <c r="CL28" s="462">
        <f>[3]Früchte!$DJ12</f>
        <v>50.633900000000004</v>
      </c>
      <c r="CM28" s="462">
        <f>[3]Früchte!$EF12</f>
        <v>2125.5128</v>
      </c>
      <c r="CN28" s="463">
        <f>[3]Früchte!$DK12</f>
        <v>53.219000000000001</v>
      </c>
      <c r="CO28" s="463">
        <f>[3]Früchte!$EG12</f>
        <v>1119.7503000000002</v>
      </c>
      <c r="CP28" s="462">
        <f>[3]Früchte!$DB12</f>
        <v>105.502</v>
      </c>
      <c r="CQ28" s="462">
        <f>[3]Früchte!$DX12</f>
        <v>1524.9886999999999</v>
      </c>
      <c r="CR28" s="463"/>
      <c r="CS28" s="463">
        <f>[3]Früchte!$DC12</f>
        <v>499.8691</v>
      </c>
      <c r="CT28" s="463">
        <f>[3]Früchte!$DY12</f>
        <v>3422.8467000000001</v>
      </c>
      <c r="CU28" s="463"/>
      <c r="CV28" s="462">
        <f>[3]Früchte!$CX12</f>
        <v>27.98</v>
      </c>
      <c r="CW28" s="462">
        <f>[3]Früchte!$DT12</f>
        <v>1083.0826000000002</v>
      </c>
      <c r="CX28" s="463">
        <f>[3]Früchte!$DH12</f>
        <v>3.1680999999999999</v>
      </c>
      <c r="CY28" s="463">
        <f>[3]Früchte!$ED12</f>
        <v>278.37819999999999</v>
      </c>
      <c r="CZ28" s="462">
        <f>[3]Früchte!$DG12</f>
        <v>9.3521999999999998</v>
      </c>
      <c r="DA28" s="462">
        <f>[3]Früchte!$EC12</f>
        <v>700.16630000000009</v>
      </c>
      <c r="DB28" s="463">
        <f>[3]Früchte!$DI12</f>
        <v>266.5333</v>
      </c>
      <c r="DC28" s="463">
        <f>[3]Früchte!$EE12</f>
        <v>957.06060000000002</v>
      </c>
      <c r="DD28" s="463"/>
      <c r="DE28" s="462">
        <f>[3]Früchte!$DM12</f>
        <v>8.6128</v>
      </c>
      <c r="DF28" s="462">
        <f>[3]Früchte!$EI12</f>
        <v>549.6123</v>
      </c>
      <c r="DG28" s="463">
        <f>[3]Früchte!$DL12</f>
        <v>242.1884</v>
      </c>
      <c r="DH28" s="463">
        <f>[3]Früchte!$EH12</f>
        <v>1225.2506000000001</v>
      </c>
      <c r="DI28" s="462">
        <f>[3]Früchte!$CW12</f>
        <v>2292.8416000000002</v>
      </c>
      <c r="DJ28" s="462">
        <f>[3]Früchte!$DS12</f>
        <v>4506.1599000000006</v>
      </c>
      <c r="DK28" s="463">
        <f>[3]Früchte!$CY12</f>
        <v>79.6524</v>
      </c>
      <c r="DL28" s="463">
        <f>[3]Früchte!$DU12</f>
        <v>551.56490000000008</v>
      </c>
      <c r="DM28" s="462">
        <f>[3]Früchte!$DN12</f>
        <v>48.555199999999999</v>
      </c>
      <c r="DN28" s="462">
        <f>[3]Früchte!$EJ12</f>
        <v>753.12810000000002</v>
      </c>
      <c r="DO28" s="463">
        <f>[3]Früchte!$DO12</f>
        <v>241.46700000000001</v>
      </c>
      <c r="DP28" s="463">
        <f>[3]Früchte!$EK12</f>
        <v>2343.4715000000001</v>
      </c>
    </row>
    <row r="29" spans="1:120" x14ac:dyDescent="0.2">
      <c r="A29" s="250"/>
      <c r="B29" s="218">
        <f>[3]Früchte!$A13</f>
        <v>45139</v>
      </c>
      <c r="C29" s="449">
        <f>[3]Früchte!$C13</f>
        <v>0</v>
      </c>
      <c r="D29" s="449">
        <f>[3]Früchte!$AU13</f>
        <v>3.5119319999999998</v>
      </c>
      <c r="E29" s="448">
        <f>[3]Früchte!$E13</f>
        <v>6.074217</v>
      </c>
      <c r="F29" s="448">
        <f>[3]Früchte!$AW13</f>
        <v>3.312109</v>
      </c>
      <c r="G29" s="449">
        <f>[3]Früchte!$F13</f>
        <v>0</v>
      </c>
      <c r="H29" s="449">
        <f>[3]Früchte!$AX13</f>
        <v>3.1364350000000001</v>
      </c>
      <c r="I29" s="448">
        <f>[3]Früchte!$K13</f>
        <v>0</v>
      </c>
      <c r="J29" s="448">
        <f>[3]Früchte!$BC13</f>
        <v>0</v>
      </c>
      <c r="K29" s="449">
        <f>[3]Früchte!$N13</f>
        <v>6.1997390000000001</v>
      </c>
      <c r="L29" s="449">
        <f>[3]Früchte!$BF13</f>
        <v>3.8181050000000001</v>
      </c>
      <c r="M29" s="448"/>
      <c r="N29" s="448">
        <f>[3]Früchte!$P13</f>
        <v>0</v>
      </c>
      <c r="O29" s="448">
        <f>[3]Früchte!$BH13</f>
        <v>0</v>
      </c>
      <c r="P29" s="449">
        <f>[3]Früchte!$Q13</f>
        <v>0</v>
      </c>
      <c r="Q29" s="449">
        <f>[3]Früchte!$BI13</f>
        <v>0</v>
      </c>
      <c r="R29" s="448">
        <f>[3]Früchte!$R13</f>
        <v>0</v>
      </c>
      <c r="S29" s="448">
        <f>[3]Früchte!$BJ13</f>
        <v>0</v>
      </c>
      <c r="T29" s="449">
        <f>[3]Früchte!$T13</f>
        <v>0</v>
      </c>
      <c r="U29" s="449">
        <f>[3]Früchte!$BL13</f>
        <v>3.7192820000000002</v>
      </c>
      <c r="V29" s="448">
        <f>[3]Früchte!$U13</f>
        <v>6.6648160000000001</v>
      </c>
      <c r="W29" s="448">
        <f>[3]Früchte!$BM13</f>
        <v>3.703792</v>
      </c>
      <c r="X29" s="448"/>
      <c r="Y29" s="448">
        <f>[3]Früchte!$X13</f>
        <v>0</v>
      </c>
      <c r="Z29" s="448">
        <f>[3]Früchte!$BP13</f>
        <v>10.372223</v>
      </c>
      <c r="AA29" s="449">
        <f>[3]Früchte!$Y13</f>
        <v>0</v>
      </c>
      <c r="AB29" s="449">
        <f>[3]Früchte!$BQ13</f>
        <v>10.180118</v>
      </c>
      <c r="AC29" s="448">
        <f>[3]Früchte!$Z13</f>
        <v>25.459346</v>
      </c>
      <c r="AD29" s="448">
        <f>[3]Früchte!$BR13</f>
        <v>20.506474999999998</v>
      </c>
      <c r="AE29" s="449">
        <f>[3]Früchte!$AA13</f>
        <v>32.245944999999999</v>
      </c>
      <c r="AF29" s="449">
        <f>[3]Früchte!$BS13</f>
        <v>20.023838999999999</v>
      </c>
      <c r="AG29" s="448"/>
      <c r="AH29" s="448">
        <f>[3]Früchte!$AC13</f>
        <v>9.9666289999999993</v>
      </c>
      <c r="AI29" s="448">
        <f>[3]Früchte!$BU13</f>
        <v>7.4877919999999998</v>
      </c>
      <c r="AJ29" s="449">
        <f>[3]Früchte!$AE13</f>
        <v>0</v>
      </c>
      <c r="AK29" s="449">
        <f>[3]Früchte!$BW13</f>
        <v>12.356339999999999</v>
      </c>
      <c r="AL29" s="448">
        <f>[3]Früchte!$AG13</f>
        <v>5.5867300000000002</v>
      </c>
      <c r="AM29" s="448">
        <f>[3]Früchte!$BY13</f>
        <v>3.5217200000000002</v>
      </c>
      <c r="AN29" s="449">
        <f>[3]Früchte!$AH13</f>
        <v>11.477945999999999</v>
      </c>
      <c r="AO29" s="449">
        <f>[3]Früchte!$BZ13</f>
        <v>5.0735210000000004</v>
      </c>
      <c r="AP29" s="448"/>
      <c r="AQ29" s="448">
        <f>[3]Früchte!$AI13</f>
        <v>7.1625870000000003</v>
      </c>
      <c r="AR29" s="448">
        <f>[3]Früchte!$CA13</f>
        <v>4.8262970000000003</v>
      </c>
      <c r="AS29" s="448"/>
      <c r="AT29" s="449">
        <f>[3]Früchte!$AJ13</f>
        <v>4.7296969999999998</v>
      </c>
      <c r="AU29" s="449">
        <f>[3]Früchte!$CB13</f>
        <v>2.0790220000000001</v>
      </c>
      <c r="AV29" s="448"/>
      <c r="AW29" s="448">
        <f>[3]Früchte!$AK13</f>
        <v>0</v>
      </c>
      <c r="AX29" s="448">
        <f>[3]Früchte!$CC13</f>
        <v>2.050074</v>
      </c>
      <c r="AY29" s="449">
        <f>[3]Früchte!$AL13</f>
        <v>0</v>
      </c>
      <c r="AZ29" s="449">
        <f>[3]Früchte!$CD13</f>
        <v>0</v>
      </c>
      <c r="BA29" s="448">
        <f>[3]Früchte!$AM13</f>
        <v>0</v>
      </c>
      <c r="BB29" s="448">
        <f>[3]Früchte!$CE13</f>
        <v>0</v>
      </c>
      <c r="BC29" s="449">
        <f>[3]Früchte!$AN13</f>
        <v>0.70883200000000002</v>
      </c>
      <c r="BD29" s="449">
        <f>[3]Früchte!$CF13</f>
        <v>0.471752</v>
      </c>
      <c r="BE29" s="448"/>
      <c r="BF29" s="448">
        <f>[3]Früchte!$AO13</f>
        <v>0</v>
      </c>
      <c r="BG29" s="448">
        <f>[3]Früchte!$CG13</f>
        <v>2.4654600000000002</v>
      </c>
      <c r="BH29" s="449">
        <f>[3]Früchte!$AP13</f>
        <v>2.0057309999999999</v>
      </c>
      <c r="BI29" s="449">
        <f>[3]Früchte!$CH13</f>
        <v>1.6840120000000001</v>
      </c>
      <c r="BJ29" s="448">
        <f>[3]Früchte!$AQ13</f>
        <v>3.0667049999999998</v>
      </c>
      <c r="BK29" s="448">
        <f>[3]Früchte!$CI13</f>
        <v>2.544753</v>
      </c>
      <c r="BL29" s="449">
        <f>[3]Früchte!$AR13</f>
        <v>0.89175700000000002</v>
      </c>
      <c r="BM29" s="449">
        <f>[3]Früchte!$CJ13</f>
        <v>0.80553699999999995</v>
      </c>
      <c r="BN29" s="448">
        <f>[3]Früchte!$AS13</f>
        <v>2.3533659999999998</v>
      </c>
      <c r="BO29" s="448">
        <f>[3]Früchte!$CK13</f>
        <v>1.5531779999999999</v>
      </c>
      <c r="BP29" s="434" t="str">
        <f t="shared" si="7"/>
        <v>4</v>
      </c>
      <c r="BQ29" s="402" t="str">
        <f>[3]Früchte!$CT13</f>
        <v>4 W 31-34/23</v>
      </c>
      <c r="BR29" s="462">
        <f>[3]Früchte!$DP13</f>
        <v>5168.9825999999994</v>
      </c>
      <c r="BS29" s="462">
        <f>[3]Früchte!$EL13</f>
        <v>32645.751700000001</v>
      </c>
      <c r="BT29" s="463"/>
      <c r="BU29" s="463">
        <f>[3]Früchte!$CU13</f>
        <v>465.93540000000002</v>
      </c>
      <c r="BV29" s="463">
        <f>[3]Früchte!$DQ13</f>
        <v>3040.6802000000002</v>
      </c>
      <c r="BW29" s="463"/>
      <c r="BX29" s="462">
        <f>[3]Früchte!$CV13</f>
        <v>76.801600000000008</v>
      </c>
      <c r="BY29" s="462">
        <f>[3]Früchte!$DR13</f>
        <v>432.38220000000001</v>
      </c>
      <c r="BZ29" s="463"/>
      <c r="CA29" s="463">
        <f>[3]Früchte!$DD13</f>
        <v>10.058299999999999</v>
      </c>
      <c r="CB29" s="463">
        <f>[3]Früchte!$DZ13</f>
        <v>736.8845</v>
      </c>
      <c r="CC29" s="462">
        <f>[3]Früchte!$DF13</f>
        <v>104.5234</v>
      </c>
      <c r="CD29" s="462">
        <f>[3]Früchte!$EB13</f>
        <v>563.27700000000004</v>
      </c>
      <c r="CE29" s="463">
        <f>[3]Früchte!$DE13</f>
        <v>10.302</v>
      </c>
      <c r="CF29" s="463">
        <f>[3]Früchte!$EA13</f>
        <v>298.63749999999999</v>
      </c>
      <c r="CG29" s="463"/>
      <c r="CH29" s="462">
        <f>[3]Früchte!$CZ13</f>
        <v>95.629000000000005</v>
      </c>
      <c r="CI29" s="462">
        <f>[3]Früchte!$DV13</f>
        <v>1060.8656000000001</v>
      </c>
      <c r="CJ29" s="463">
        <f>[3]Früchte!$DA13</f>
        <v>5.6236999999999995</v>
      </c>
      <c r="CK29" s="463">
        <f>[3]Früchte!$DW13</f>
        <v>333.75190000000003</v>
      </c>
      <c r="CL29" s="462">
        <f>[3]Früchte!$DJ13</f>
        <v>242.76439999999999</v>
      </c>
      <c r="CM29" s="462">
        <f>[3]Früchte!$EF13</f>
        <v>3239.1296000000002</v>
      </c>
      <c r="CN29" s="463">
        <f>[3]Früchte!$DK13</f>
        <v>104.40360000000001</v>
      </c>
      <c r="CO29" s="463">
        <f>[3]Früchte!$EG13</f>
        <v>1636.9506999999999</v>
      </c>
      <c r="CP29" s="462">
        <f>[3]Früchte!$DB13</f>
        <v>65.046099999999996</v>
      </c>
      <c r="CQ29" s="462">
        <f>[3]Früchte!$DX13</f>
        <v>985.10329999999999</v>
      </c>
      <c r="CR29" s="463"/>
      <c r="CS29" s="463">
        <f>[3]Früchte!$DC13</f>
        <v>197.62729999999999</v>
      </c>
      <c r="CT29" s="463">
        <f>[3]Früchte!$DY13</f>
        <v>1824.7298999999998</v>
      </c>
      <c r="CU29" s="463"/>
      <c r="CV29" s="462">
        <f>[3]Früchte!$CX13</f>
        <v>16.481999999999999</v>
      </c>
      <c r="CW29" s="462">
        <f>[3]Früchte!$DT13</f>
        <v>770.70159999999998</v>
      </c>
      <c r="CX29" s="463">
        <f>[3]Früchte!$DH13</f>
        <v>6.9671000000000003</v>
      </c>
      <c r="CY29" s="463">
        <f>[3]Früchte!$ED13</f>
        <v>182.64179999999999</v>
      </c>
      <c r="CZ29" s="462">
        <f>[3]Früchte!$DG13</f>
        <v>0.54449999999999998</v>
      </c>
      <c r="DA29" s="462">
        <f>[3]Früchte!$EC13</f>
        <v>111.98389999999999</v>
      </c>
      <c r="DB29" s="463">
        <f>[3]Früchte!$DI13</f>
        <v>291.79899999999998</v>
      </c>
      <c r="DC29" s="463">
        <f>[3]Früchte!$EE13</f>
        <v>781.88720000000001</v>
      </c>
      <c r="DD29" s="463"/>
      <c r="DE29" s="462">
        <f>[3]Früchte!$DM13</f>
        <v>7.0373000000000001</v>
      </c>
      <c r="DF29" s="462">
        <f>[3]Früchte!$EI13</f>
        <v>493.14879999999999</v>
      </c>
      <c r="DG29" s="463">
        <f>[3]Früchte!$DL13</f>
        <v>250.56229999999999</v>
      </c>
      <c r="DH29" s="463">
        <f>[3]Früchte!$EH13</f>
        <v>943.40059999999994</v>
      </c>
      <c r="DI29" s="462">
        <f>[3]Früchte!$CW13</f>
        <v>1579.6028000000001</v>
      </c>
      <c r="DJ29" s="462">
        <f>[3]Früchte!$DS13</f>
        <v>3473.4961000000003</v>
      </c>
      <c r="DK29" s="463">
        <f>[3]Früchte!$CY13</f>
        <v>48.291899999999998</v>
      </c>
      <c r="DL29" s="463">
        <f>[3]Früchte!$DU13</f>
        <v>360.22970000000004</v>
      </c>
      <c r="DM29" s="462">
        <f>[3]Früchte!$DN13</f>
        <v>18.349499999999999</v>
      </c>
      <c r="DN29" s="462">
        <f>[3]Früchte!$EJ13</f>
        <v>556.91740000000004</v>
      </c>
      <c r="DO29" s="463">
        <f>[3]Früchte!$DO13</f>
        <v>958.47169999999994</v>
      </c>
      <c r="DP29" s="463">
        <f>[3]Früchte!$EK13</f>
        <v>5920.7812000000004</v>
      </c>
    </row>
    <row r="30" spans="1:120" x14ac:dyDescent="0.2">
      <c r="A30" s="250"/>
      <c r="B30" s="218">
        <f>[3]Früchte!$A14</f>
        <v>45108</v>
      </c>
      <c r="C30" s="449">
        <f>[3]Früchte!$C14</f>
        <v>0</v>
      </c>
      <c r="D30" s="449">
        <f>[3]Früchte!$AU14</f>
        <v>3.5195609999999999</v>
      </c>
      <c r="E30" s="448">
        <f>[3]Früchte!$E14</f>
        <v>6.1850139999999998</v>
      </c>
      <c r="F30" s="448">
        <f>[3]Früchte!$AW14</f>
        <v>3.307906</v>
      </c>
      <c r="G30" s="449">
        <f>[3]Früchte!$F14</f>
        <v>0</v>
      </c>
      <c r="H30" s="449">
        <f>[3]Früchte!$AX14</f>
        <v>3.208218</v>
      </c>
      <c r="I30" s="448">
        <f>[3]Früchte!$K14</f>
        <v>0</v>
      </c>
      <c r="J30" s="448">
        <f>[3]Früchte!$BC14</f>
        <v>0</v>
      </c>
      <c r="K30" s="449">
        <f>[3]Früchte!$N14</f>
        <v>6.2455150000000001</v>
      </c>
      <c r="L30" s="449">
        <f>[3]Früchte!$BF14</f>
        <v>4.2167009999999996</v>
      </c>
      <c r="M30" s="448"/>
      <c r="N30" s="448">
        <f>[3]Früchte!$P14</f>
        <v>0</v>
      </c>
      <c r="O30" s="448">
        <f>[3]Früchte!$BH14</f>
        <v>3.136428</v>
      </c>
      <c r="P30" s="449">
        <f>[3]Früchte!$Q14</f>
        <v>0</v>
      </c>
      <c r="Q30" s="449">
        <f>[3]Früchte!$BI14</f>
        <v>0</v>
      </c>
      <c r="R30" s="448">
        <f>[3]Früchte!$R14</f>
        <v>0</v>
      </c>
      <c r="S30" s="448">
        <f>[3]Früchte!$BJ14</f>
        <v>3.5194909999999999</v>
      </c>
      <c r="T30" s="449">
        <f>[3]Früchte!$T14</f>
        <v>0</v>
      </c>
      <c r="U30" s="449">
        <f>[3]Früchte!$BL14</f>
        <v>4.3819679999999996</v>
      </c>
      <c r="V30" s="448">
        <f>[3]Früchte!$U14</f>
        <v>6.6897320000000002</v>
      </c>
      <c r="W30" s="448">
        <f>[3]Früchte!$BM14</f>
        <v>3.6738719999999998</v>
      </c>
      <c r="X30" s="448"/>
      <c r="Y30" s="448">
        <f>[3]Früchte!$X14</f>
        <v>0</v>
      </c>
      <c r="Z30" s="448">
        <f>[3]Früchte!$BP14</f>
        <v>10.590786</v>
      </c>
      <c r="AA30" s="449">
        <f>[3]Früchte!$Y14</f>
        <v>0</v>
      </c>
      <c r="AB30" s="449">
        <f>[3]Früchte!$BQ14</f>
        <v>10.575946</v>
      </c>
      <c r="AC30" s="448">
        <f>[3]Früchte!$Z14</f>
        <v>28.220379999999999</v>
      </c>
      <c r="AD30" s="448">
        <f>[3]Früchte!$BR14</f>
        <v>19.570315000000001</v>
      </c>
      <c r="AE30" s="449">
        <f>[3]Früchte!$AA14</f>
        <v>32.265466000000004</v>
      </c>
      <c r="AF30" s="449">
        <f>[3]Früchte!$BS14</f>
        <v>21.293955</v>
      </c>
      <c r="AG30" s="448"/>
      <c r="AH30" s="448">
        <f>[3]Früchte!$AC14</f>
        <v>11.561147</v>
      </c>
      <c r="AI30" s="448">
        <f>[3]Früchte!$BU14</f>
        <v>7.8574419999999998</v>
      </c>
      <c r="AJ30" s="449">
        <f>[3]Früchte!$AE14</f>
        <v>17.527715000000001</v>
      </c>
      <c r="AK30" s="449">
        <f>[3]Früchte!$BW14</f>
        <v>11.098341</v>
      </c>
      <c r="AL30" s="448">
        <f>[3]Früchte!$AG14</f>
        <v>6.1048479999999996</v>
      </c>
      <c r="AM30" s="448">
        <f>[3]Früchte!$BY14</f>
        <v>4.1184250000000002</v>
      </c>
      <c r="AN30" s="449">
        <f>[3]Früchte!$AH14</f>
        <v>12.878081999999999</v>
      </c>
      <c r="AO30" s="449">
        <f>[3]Früchte!$BZ14</f>
        <v>5.3180899999999998</v>
      </c>
      <c r="AP30" s="448"/>
      <c r="AQ30" s="448">
        <f>[3]Früchte!$AI14</f>
        <v>7.6505369999999999</v>
      </c>
      <c r="AR30" s="448">
        <f>[3]Früchte!$CA14</f>
        <v>4.9687929999999998</v>
      </c>
      <c r="AS30" s="448"/>
      <c r="AT30" s="449">
        <f>[3]Früchte!$AJ14</f>
        <v>4.9193280000000001</v>
      </c>
      <c r="AU30" s="449">
        <f>[3]Früchte!$CB14</f>
        <v>2.9414419999999999</v>
      </c>
      <c r="AV30" s="448"/>
      <c r="AW30" s="448">
        <f>[3]Früchte!$AK14</f>
        <v>3.1972109999999998</v>
      </c>
      <c r="AX30" s="448">
        <f>[3]Früchte!$CC14</f>
        <v>1.9400729999999999</v>
      </c>
      <c r="AY30" s="449">
        <f>[3]Früchte!$AL14</f>
        <v>0</v>
      </c>
      <c r="AZ30" s="449">
        <f>[3]Früchte!$CD14</f>
        <v>0</v>
      </c>
      <c r="BA30" s="448">
        <f>[3]Früchte!$AM14</f>
        <v>0</v>
      </c>
      <c r="BB30" s="448">
        <f>[3]Früchte!$CE14</f>
        <v>0</v>
      </c>
      <c r="BC30" s="449">
        <f>[3]Früchte!$AN14</f>
        <v>0.70214699999999997</v>
      </c>
      <c r="BD30" s="449">
        <f>[3]Früchte!$CF14</f>
        <v>0.46533099999999999</v>
      </c>
      <c r="BE30" s="448"/>
      <c r="BF30" s="448">
        <f>[3]Früchte!$AO14</f>
        <v>0</v>
      </c>
      <c r="BG30" s="448">
        <f>[3]Früchte!$CG14</f>
        <v>2.609912</v>
      </c>
      <c r="BH30" s="449">
        <f>[3]Früchte!$AP14</f>
        <v>2.0667049999999998</v>
      </c>
      <c r="BI30" s="449">
        <f>[3]Früchte!$CH14</f>
        <v>1.751058</v>
      </c>
      <c r="BJ30" s="448">
        <f>[3]Früchte!$AQ14</f>
        <v>3.0667049999999998</v>
      </c>
      <c r="BK30" s="448">
        <f>[3]Früchte!$CI14</f>
        <v>2.5469330000000001</v>
      </c>
      <c r="BL30" s="449">
        <f>[3]Früchte!$AR14</f>
        <v>0.82173700000000005</v>
      </c>
      <c r="BM30" s="449">
        <f>[3]Früchte!$CJ14</f>
        <v>0.80664899999999995</v>
      </c>
      <c r="BN30" s="448">
        <f>[3]Früchte!$AS14</f>
        <v>2.2924690000000001</v>
      </c>
      <c r="BO30" s="448">
        <f>[3]Früchte!$CK14</f>
        <v>1.557938</v>
      </c>
      <c r="BP30" s="434" t="str">
        <f t="shared" si="7"/>
        <v>4</v>
      </c>
      <c r="BQ30" s="402" t="str">
        <f>[3]Früchte!$CT14</f>
        <v>4 W 27-30/23</v>
      </c>
      <c r="BR30" s="462">
        <f>[3]Früchte!$DP14</f>
        <v>4868.8946999999998</v>
      </c>
      <c r="BS30" s="462">
        <f>[3]Früchte!$EL14</f>
        <v>31069.9054</v>
      </c>
      <c r="BT30" s="463"/>
      <c r="BU30" s="463">
        <f>[3]Früchte!$CU14</f>
        <v>389.08949999999999</v>
      </c>
      <c r="BV30" s="463">
        <f>[3]Früchte!$DQ14</f>
        <v>2634.5077999999999</v>
      </c>
      <c r="BW30" s="463"/>
      <c r="BX30" s="462">
        <f>[3]Früchte!$CV14</f>
        <v>12.254200000000001</v>
      </c>
      <c r="BY30" s="462">
        <f>[3]Früchte!$DR14</f>
        <v>461.91209999999995</v>
      </c>
      <c r="BZ30" s="463"/>
      <c r="CA30" s="463">
        <f>[3]Früchte!$DD14</f>
        <v>8.5201000000000011</v>
      </c>
      <c r="CB30" s="463">
        <f>[3]Früchte!$DZ14</f>
        <v>1022.1028</v>
      </c>
      <c r="CC30" s="462">
        <f>[3]Früchte!$DF14</f>
        <v>125.11280000000001</v>
      </c>
      <c r="CD30" s="462">
        <f>[3]Früchte!$EB14</f>
        <v>498.77429999999998</v>
      </c>
      <c r="CE30" s="463">
        <f>[3]Früchte!$DE14</f>
        <v>15.59</v>
      </c>
      <c r="CF30" s="463">
        <f>[3]Früchte!$EA14</f>
        <v>397.88240000000002</v>
      </c>
      <c r="CG30" s="463"/>
      <c r="CH30" s="462">
        <f>[3]Früchte!$CZ14</f>
        <v>216.42699999999999</v>
      </c>
      <c r="CI30" s="462">
        <f>[3]Früchte!$DV14</f>
        <v>2010.1210000000001</v>
      </c>
      <c r="CJ30" s="463">
        <f>[3]Früchte!$DA14</f>
        <v>115.26519999999999</v>
      </c>
      <c r="CK30" s="463">
        <f>[3]Früchte!$DW14</f>
        <v>1487.82</v>
      </c>
      <c r="CL30" s="462">
        <f>[3]Früchte!$DJ14</f>
        <v>292.37849999999997</v>
      </c>
      <c r="CM30" s="462">
        <f>[3]Früchte!$EF14</f>
        <v>2624.3616000000002</v>
      </c>
      <c r="CN30" s="463">
        <f>[3]Früchte!$DK14</f>
        <v>159.03570000000002</v>
      </c>
      <c r="CO30" s="463">
        <f>[3]Früchte!$EG14</f>
        <v>1804.8440000000001</v>
      </c>
      <c r="CP30" s="462">
        <f>[3]Früchte!$DB14</f>
        <v>1.956</v>
      </c>
      <c r="CQ30" s="462">
        <f>[3]Früchte!$DX14</f>
        <v>20.126000000000001</v>
      </c>
      <c r="CR30" s="463"/>
      <c r="CS30" s="463">
        <f>[3]Früchte!$DC14</f>
        <v>100.7122</v>
      </c>
      <c r="CT30" s="463">
        <f>[3]Früchte!$DY14</f>
        <v>913.73800000000006</v>
      </c>
      <c r="CU30" s="463"/>
      <c r="CV30" s="462">
        <f>[3]Früchte!$CX14</f>
        <v>35.942099999999996</v>
      </c>
      <c r="CW30" s="462">
        <f>[3]Früchte!$DT14</f>
        <v>763.68119999999999</v>
      </c>
      <c r="CX30" s="463">
        <f>[3]Früchte!$DH14</f>
        <v>7.7785000000000002</v>
      </c>
      <c r="CY30" s="463">
        <f>[3]Früchte!$ED14</f>
        <v>154.8663</v>
      </c>
      <c r="CZ30" s="462">
        <f>[3]Früchte!$DG14</f>
        <v>0.161</v>
      </c>
      <c r="DA30" s="462">
        <f>[3]Früchte!$EC14</f>
        <v>44.823999999999998</v>
      </c>
      <c r="DB30" s="463">
        <f>[3]Früchte!$DI14</f>
        <v>439.45740000000001</v>
      </c>
      <c r="DC30" s="463">
        <f>[3]Früchte!$EE14</f>
        <v>643.49069999999995</v>
      </c>
      <c r="DD30" s="463"/>
      <c r="DE30" s="462">
        <f>[3]Früchte!$DM14</f>
        <v>2.7250000000000001</v>
      </c>
      <c r="DF30" s="462">
        <f>[3]Früchte!$EI14</f>
        <v>510.00850000000003</v>
      </c>
      <c r="DG30" s="463">
        <f>[3]Früchte!$DL14</f>
        <v>286.95840000000004</v>
      </c>
      <c r="DH30" s="463">
        <f>[3]Früchte!$EH14</f>
        <v>789.8451</v>
      </c>
      <c r="DI30" s="462">
        <f>[3]Früchte!$CW14</f>
        <v>1454.9774</v>
      </c>
      <c r="DJ30" s="462">
        <f>[3]Früchte!$DS14</f>
        <v>3212.7723999999998</v>
      </c>
      <c r="DK30" s="463">
        <f>[3]Früchte!$CY14</f>
        <v>46.762500000000003</v>
      </c>
      <c r="DL30" s="463">
        <f>[3]Früchte!$DU14</f>
        <v>344.99250000000001</v>
      </c>
      <c r="DM30" s="462">
        <f>[3]Früchte!$DN14</f>
        <v>30.1525</v>
      </c>
      <c r="DN30" s="462">
        <f>[3]Früchte!$EJ14</f>
        <v>497.04390000000001</v>
      </c>
      <c r="DO30" s="463">
        <f>[3]Früchte!$DO14</f>
        <v>645.57460000000003</v>
      </c>
      <c r="DP30" s="463">
        <f>[3]Früchte!$EK14</f>
        <v>6014.0282999999999</v>
      </c>
    </row>
    <row r="31" spans="1:120" x14ac:dyDescent="0.2">
      <c r="A31" s="250"/>
      <c r="B31" s="218">
        <f>[3]Früchte!$A15</f>
        <v>45078</v>
      </c>
      <c r="C31" s="449">
        <f>[3]Früchte!$C15</f>
        <v>6.2399690000000003</v>
      </c>
      <c r="D31" s="449">
        <f>[3]Früchte!$AU15</f>
        <v>3.497541</v>
      </c>
      <c r="E31" s="448">
        <f>[3]Früchte!$E15</f>
        <v>6.2576099999999997</v>
      </c>
      <c r="F31" s="448">
        <f>[3]Früchte!$AW15</f>
        <v>3.3150050000000002</v>
      </c>
      <c r="G31" s="449">
        <f>[3]Früchte!$F15</f>
        <v>0</v>
      </c>
      <c r="H31" s="449">
        <f>[3]Früchte!$AX15</f>
        <v>3.197101</v>
      </c>
      <c r="I31" s="448">
        <f>[3]Früchte!$K15</f>
        <v>0</v>
      </c>
      <c r="J31" s="448">
        <f>[3]Früchte!$BC15</f>
        <v>0</v>
      </c>
      <c r="K31" s="449">
        <f>[3]Früchte!$N15</f>
        <v>6.2490589999999999</v>
      </c>
      <c r="L31" s="449">
        <f>[3]Früchte!$BF15</f>
        <v>3.9578989999999998</v>
      </c>
      <c r="M31" s="448"/>
      <c r="N31" s="448">
        <f>[3]Früchte!$P15</f>
        <v>0</v>
      </c>
      <c r="O31" s="448">
        <f>[3]Früchte!$BH15</f>
        <v>2.981341</v>
      </c>
      <c r="P31" s="449">
        <f>[3]Früchte!$Q15</f>
        <v>0</v>
      </c>
      <c r="Q31" s="449">
        <f>[3]Früchte!$BI15</f>
        <v>0</v>
      </c>
      <c r="R31" s="448">
        <f>[3]Früchte!$R15</f>
        <v>0</v>
      </c>
      <c r="S31" s="448">
        <f>[3]Früchte!$BJ15</f>
        <v>3.4781979999999999</v>
      </c>
      <c r="T31" s="449">
        <f>[3]Früchte!$T15</f>
        <v>0</v>
      </c>
      <c r="U31" s="449">
        <f>[3]Früchte!$BL15</f>
        <v>3.6223749999999999</v>
      </c>
      <c r="V31" s="448">
        <f>[3]Früchte!$U15</f>
        <v>0</v>
      </c>
      <c r="W31" s="448">
        <f>[3]Früchte!$BM15</f>
        <v>3.7252190000000001</v>
      </c>
      <c r="X31" s="448"/>
      <c r="Y31" s="448">
        <f>[3]Früchte!$X15</f>
        <v>17.966881999999998</v>
      </c>
      <c r="Z31" s="448">
        <f>[3]Früchte!$BP15</f>
        <v>11.076536000000001</v>
      </c>
      <c r="AA31" s="449">
        <f>[3]Früchte!$Y15</f>
        <v>0</v>
      </c>
      <c r="AB31" s="449">
        <f>[3]Früchte!$BQ15</f>
        <v>9.7588380000000008</v>
      </c>
      <c r="AC31" s="448">
        <f>[3]Früchte!$Z15</f>
        <v>21.415441999999999</v>
      </c>
      <c r="AD31" s="448">
        <f>[3]Früchte!$BR15</f>
        <v>13.396806</v>
      </c>
      <c r="AE31" s="449">
        <f>[3]Früchte!$AA15</f>
        <v>24.099072</v>
      </c>
      <c r="AF31" s="449">
        <f>[3]Früchte!$BS15</f>
        <v>17.980526000000001</v>
      </c>
      <c r="AG31" s="448"/>
      <c r="AH31" s="448">
        <f>[3]Früchte!$AC15</f>
        <v>9.0140519999999995</v>
      </c>
      <c r="AI31" s="448">
        <f>[3]Früchte!$BU15</f>
        <v>6.4935470000000004</v>
      </c>
      <c r="AJ31" s="449">
        <f>[3]Früchte!$AE15</f>
        <v>16.285402000000001</v>
      </c>
      <c r="AK31" s="449">
        <f>[3]Früchte!$BW15</f>
        <v>10.016939000000001</v>
      </c>
      <c r="AL31" s="448">
        <f>[3]Früchte!$AG15</f>
        <v>6.5527499999999996</v>
      </c>
      <c r="AM31" s="448">
        <f>[3]Früchte!$BY15</f>
        <v>4.1911240000000003</v>
      </c>
      <c r="AN31" s="449">
        <f>[3]Früchte!$AH15</f>
        <v>0</v>
      </c>
      <c r="AO31" s="449">
        <f>[3]Früchte!$BZ15</f>
        <v>0</v>
      </c>
      <c r="AP31" s="448"/>
      <c r="AQ31" s="448">
        <f>[3]Früchte!$AI15</f>
        <v>0</v>
      </c>
      <c r="AR31" s="448">
        <f>[3]Früchte!$CA15</f>
        <v>4.9388550000000002</v>
      </c>
      <c r="AS31" s="448"/>
      <c r="AT31" s="449">
        <f>[3]Früchte!$AJ15</f>
        <v>5.0527240000000004</v>
      </c>
      <c r="AU31" s="449">
        <f>[3]Früchte!$CB15</f>
        <v>2.5901960000000002</v>
      </c>
      <c r="AV31" s="448"/>
      <c r="AW31" s="448">
        <f>[3]Früchte!$AK15</f>
        <v>3.064775</v>
      </c>
      <c r="AX31" s="448">
        <f>[3]Früchte!$CC15</f>
        <v>1.857969</v>
      </c>
      <c r="AY31" s="449">
        <f>[3]Früchte!$AL15</f>
        <v>0</v>
      </c>
      <c r="AZ31" s="449">
        <f>[3]Früchte!$CD15</f>
        <v>0</v>
      </c>
      <c r="BA31" s="448">
        <f>[3]Früchte!$AM15</f>
        <v>0</v>
      </c>
      <c r="BB31" s="448">
        <f>[3]Früchte!$CE15</f>
        <v>0</v>
      </c>
      <c r="BC31" s="449">
        <f>[3]Früchte!$AN15</f>
        <v>0.71760199999999996</v>
      </c>
      <c r="BD31" s="449">
        <f>[3]Früchte!$CF15</f>
        <v>0.474358</v>
      </c>
      <c r="BE31" s="448"/>
      <c r="BF31" s="448">
        <f>[3]Früchte!$AO15</f>
        <v>0</v>
      </c>
      <c r="BG31" s="448">
        <f>[3]Früchte!$CG15</f>
        <v>2.6029409999999999</v>
      </c>
      <c r="BH31" s="449">
        <f>[3]Früchte!$AP15</f>
        <v>2.0904240000000001</v>
      </c>
      <c r="BI31" s="449">
        <f>[3]Früchte!$CH15</f>
        <v>1.7617259999999999</v>
      </c>
      <c r="BJ31" s="448">
        <f>[3]Früchte!$AQ15</f>
        <v>2.807153</v>
      </c>
      <c r="BK31" s="448">
        <f>[3]Früchte!$CI15</f>
        <v>2.545099</v>
      </c>
      <c r="BL31" s="449">
        <f>[3]Früchte!$AR15</f>
        <v>0.83737899999999998</v>
      </c>
      <c r="BM31" s="449">
        <f>[3]Früchte!$CJ15</f>
        <v>0.80590899999999999</v>
      </c>
      <c r="BN31" s="448">
        <f>[3]Früchte!$AS15</f>
        <v>2.250972</v>
      </c>
      <c r="BO31" s="448">
        <f>[3]Früchte!$CK15</f>
        <v>1.5231980000000001</v>
      </c>
      <c r="BP31" s="434" t="str">
        <f t="shared" si="7"/>
        <v>5</v>
      </c>
      <c r="BQ31" s="402" t="str">
        <f>[3]Früchte!$CT15</f>
        <v>5 W 22-26/23</v>
      </c>
      <c r="BR31" s="462">
        <f>[3]Früchte!$DP15</f>
        <v>7321.4364000000005</v>
      </c>
      <c r="BS31" s="462">
        <f>[3]Früchte!$EL15</f>
        <v>44405.993399999999</v>
      </c>
      <c r="BT31" s="463"/>
      <c r="BU31" s="463">
        <f>[3]Früchte!$CU15</f>
        <v>628.63350000000003</v>
      </c>
      <c r="BV31" s="463">
        <f>[3]Früchte!$DQ15</f>
        <v>4362.8476000000001</v>
      </c>
      <c r="BW31" s="463"/>
      <c r="BX31" s="462">
        <f>[3]Früchte!$CV15</f>
        <v>34.169800000000002</v>
      </c>
      <c r="BY31" s="462">
        <f>[3]Früchte!$DR15</f>
        <v>878.13350000000003</v>
      </c>
      <c r="BZ31" s="463"/>
      <c r="CA31" s="463">
        <f>[3]Früchte!$DD15</f>
        <v>245.857</v>
      </c>
      <c r="CB31" s="463">
        <f>[3]Früchte!$DZ15</f>
        <v>2871.5900999999999</v>
      </c>
      <c r="CC31" s="462">
        <f>[3]Früchte!$DF15</f>
        <v>211.79579999999999</v>
      </c>
      <c r="CD31" s="462">
        <f>[3]Früchte!$EB15</f>
        <v>716.46249999999998</v>
      </c>
      <c r="CE31" s="463">
        <f>[3]Früchte!$DE15</f>
        <v>88.645600000000002</v>
      </c>
      <c r="CF31" s="463">
        <f>[3]Früchte!$EA15</f>
        <v>377.90590000000003</v>
      </c>
      <c r="CG31" s="463"/>
      <c r="CH31" s="462">
        <f>[3]Früchte!$CZ15</f>
        <v>362.2593</v>
      </c>
      <c r="CI31" s="462">
        <f>[3]Früchte!$DV15</f>
        <v>2409.5727000000002</v>
      </c>
      <c r="CJ31" s="463">
        <f>[3]Früchte!$DA15</f>
        <v>130.3031</v>
      </c>
      <c r="CK31" s="463">
        <f>[3]Früchte!$DW15</f>
        <v>1539.6173000000001</v>
      </c>
      <c r="CL31" s="462">
        <f>[3]Früchte!$DJ15</f>
        <v>188.523</v>
      </c>
      <c r="CM31" s="462">
        <f>[3]Früchte!$EF15</f>
        <v>3226.0482999999999</v>
      </c>
      <c r="CN31" s="463">
        <f>[3]Früchte!$DK15</f>
        <v>238.82040000000001</v>
      </c>
      <c r="CO31" s="463">
        <f>[3]Früchte!$EG15</f>
        <v>1786.4308000000001</v>
      </c>
      <c r="CP31" s="462">
        <f>[3]Früchte!$DB15</f>
        <v>3.0000000000000001E-3</v>
      </c>
      <c r="CQ31" s="462">
        <f>[3]Früchte!$DX15</f>
        <v>0.13900000000000001</v>
      </c>
      <c r="CR31" s="463"/>
      <c r="CS31" s="463">
        <f>[3]Früchte!$DC15</f>
        <v>31.723099999999999</v>
      </c>
      <c r="CT31" s="463">
        <f>[3]Früchte!$DY15</f>
        <v>688.98850000000004</v>
      </c>
      <c r="CU31" s="463"/>
      <c r="CV31" s="462">
        <f>[3]Früchte!$CX15</f>
        <v>139.94839999999999</v>
      </c>
      <c r="CW31" s="462">
        <f>[3]Früchte!$DT15</f>
        <v>1200.5699</v>
      </c>
      <c r="CX31" s="463">
        <f>[3]Früchte!$DH15</f>
        <v>11.3743</v>
      </c>
      <c r="CY31" s="463">
        <f>[3]Früchte!$ED15</f>
        <v>231.0864</v>
      </c>
      <c r="CZ31" s="462">
        <f>[3]Früchte!$DG15</f>
        <v>0.26100000000000001</v>
      </c>
      <c r="DA31" s="462">
        <f>[3]Früchte!$EC15</f>
        <v>13.6912</v>
      </c>
      <c r="DB31" s="463">
        <f>[3]Früchte!$DI15</f>
        <v>808.78269999999998</v>
      </c>
      <c r="DC31" s="463">
        <f>[3]Früchte!$EE15</f>
        <v>780.0086</v>
      </c>
      <c r="DD31" s="463"/>
      <c r="DE31" s="462">
        <f>[3]Früchte!$DM15</f>
        <v>9.5150000000000006</v>
      </c>
      <c r="DF31" s="462">
        <f>[3]Früchte!$EI15</f>
        <v>696.88499999999999</v>
      </c>
      <c r="DG31" s="463">
        <f>[3]Früchte!$DL15</f>
        <v>288.86500000000001</v>
      </c>
      <c r="DH31" s="463">
        <f>[3]Früchte!$EH15</f>
        <v>1230.462</v>
      </c>
      <c r="DI31" s="462">
        <f>[3]Früchte!$CW15</f>
        <v>2349.9483999999998</v>
      </c>
      <c r="DJ31" s="462">
        <f>[3]Früchte!$DS15</f>
        <v>4599.8667999999998</v>
      </c>
      <c r="DK31" s="463">
        <f>[3]Früchte!$CY15</f>
        <v>80.102699999999999</v>
      </c>
      <c r="DL31" s="463">
        <f>[3]Früchte!$DU15</f>
        <v>475.16919999999999</v>
      </c>
      <c r="DM31" s="462">
        <f>[3]Früchte!$DN15</f>
        <v>30.356999999999999</v>
      </c>
      <c r="DN31" s="462">
        <f>[3]Früchte!$EJ15</f>
        <v>790.12430000000006</v>
      </c>
      <c r="DO31" s="463">
        <f>[3]Früchte!$DO15</f>
        <v>988.78830000000005</v>
      </c>
      <c r="DP31" s="463">
        <f>[3]Früchte!$EK15</f>
        <v>10041.7533</v>
      </c>
    </row>
    <row r="32" spans="1:120" x14ac:dyDescent="0.2">
      <c r="A32" s="250"/>
      <c r="B32" s="218">
        <f>[3]Früchte!$A16</f>
        <v>45047</v>
      </c>
      <c r="C32" s="449">
        <f>[3]Früchte!$C16</f>
        <v>6.2908939999999998</v>
      </c>
      <c r="D32" s="449">
        <f>[3]Früchte!$AU16</f>
        <v>3.3261159999999999</v>
      </c>
      <c r="E32" s="448">
        <f>[3]Früchte!$E16</f>
        <v>6.2892400000000004</v>
      </c>
      <c r="F32" s="448">
        <f>[3]Früchte!$AW16</f>
        <v>3.3147739999999999</v>
      </c>
      <c r="G32" s="449">
        <f>[3]Früchte!$F16</f>
        <v>0</v>
      </c>
      <c r="H32" s="449">
        <f>[3]Früchte!$AX16</f>
        <v>3.23813</v>
      </c>
      <c r="I32" s="448">
        <f>[3]Früchte!$K16</f>
        <v>0</v>
      </c>
      <c r="J32" s="448">
        <f>[3]Früchte!$BC16</f>
        <v>0</v>
      </c>
      <c r="K32" s="449">
        <f>[3]Früchte!$N16</f>
        <v>6.302416</v>
      </c>
      <c r="L32" s="449">
        <f>[3]Früchte!$BF16</f>
        <v>4.0301770000000001</v>
      </c>
      <c r="M32" s="448"/>
      <c r="N32" s="448">
        <f>[3]Früchte!$P16</f>
        <v>0</v>
      </c>
      <c r="O32" s="448">
        <f>[3]Früchte!$BH16</f>
        <v>2.8776649999999999</v>
      </c>
      <c r="P32" s="449">
        <f>[3]Früchte!$Q16</f>
        <v>0</v>
      </c>
      <c r="Q32" s="449">
        <f>[3]Früchte!$BI16</f>
        <v>0</v>
      </c>
      <c r="R32" s="448">
        <f>[3]Früchte!$R16</f>
        <v>0</v>
      </c>
      <c r="S32" s="448">
        <f>[3]Früchte!$BJ16</f>
        <v>3.3786679999999998</v>
      </c>
      <c r="T32" s="449">
        <f>[3]Früchte!$T16</f>
        <v>0</v>
      </c>
      <c r="U32" s="449">
        <f>[3]Früchte!$BL16</f>
        <v>3.595901</v>
      </c>
      <c r="V32" s="448">
        <f>[3]Früchte!$U16</f>
        <v>0</v>
      </c>
      <c r="W32" s="448">
        <f>[3]Früchte!$BM16</f>
        <v>3.9400300000000001</v>
      </c>
      <c r="X32" s="448"/>
      <c r="Y32" s="448">
        <f>[3]Früchte!$X16</f>
        <v>17.277038999999998</v>
      </c>
      <c r="Z32" s="448">
        <f>[3]Früchte!$BP16</f>
        <v>14.700415</v>
      </c>
      <c r="AA32" s="449">
        <f>[3]Früchte!$Y16</f>
        <v>12.476122</v>
      </c>
      <c r="AB32" s="449">
        <f>[3]Früchte!$BQ16</f>
        <v>6.5160929999999997</v>
      </c>
      <c r="AC32" s="448">
        <f>[3]Früchte!$Z16</f>
        <v>21.367087999999999</v>
      </c>
      <c r="AD32" s="448">
        <f>[3]Früchte!$BR16</f>
        <v>12.4269</v>
      </c>
      <c r="AE32" s="449">
        <f>[3]Früchte!$AA16</f>
        <v>22.267524999999999</v>
      </c>
      <c r="AF32" s="449">
        <f>[3]Früchte!$BS16</f>
        <v>14.265579000000001</v>
      </c>
      <c r="AG32" s="448"/>
      <c r="AH32" s="448">
        <f>[3]Früchte!$AC16</f>
        <v>10.3508</v>
      </c>
      <c r="AI32" s="448">
        <f>[3]Früchte!$BU16</f>
        <v>7.1972120000000004</v>
      </c>
      <c r="AJ32" s="449">
        <f>[3]Früchte!$AE16</f>
        <v>15.986203</v>
      </c>
      <c r="AK32" s="449">
        <f>[3]Früchte!$BW16</f>
        <v>13.178663</v>
      </c>
      <c r="AL32" s="448">
        <f>[3]Früchte!$AG16</f>
        <v>9.4383599999999994</v>
      </c>
      <c r="AM32" s="448">
        <f>[3]Früchte!$BY16</f>
        <v>5.0011960000000002</v>
      </c>
      <c r="AN32" s="449">
        <f>[3]Früchte!$AH16</f>
        <v>0</v>
      </c>
      <c r="AO32" s="449">
        <f>[3]Früchte!$BZ16</f>
        <v>0</v>
      </c>
      <c r="AP32" s="448"/>
      <c r="AQ32" s="448">
        <f>[3]Früchte!$AI16</f>
        <v>0</v>
      </c>
      <c r="AR32" s="448">
        <f>[3]Früchte!$CA16</f>
        <v>5.0281010000000004</v>
      </c>
      <c r="AS32" s="448"/>
      <c r="AT32" s="449">
        <f>[3]Früchte!$AJ16</f>
        <v>0</v>
      </c>
      <c r="AU32" s="449">
        <f>[3]Früchte!$CB16</f>
        <v>3.1058400000000002</v>
      </c>
      <c r="AV32" s="448"/>
      <c r="AW32" s="448">
        <f>[3]Früchte!$AK16</f>
        <v>3.0618340000000002</v>
      </c>
      <c r="AX32" s="448">
        <f>[3]Früchte!$CC16</f>
        <v>1.695932</v>
      </c>
      <c r="AY32" s="449">
        <f>[3]Früchte!$AL16</f>
        <v>0</v>
      </c>
      <c r="AZ32" s="449">
        <f>[3]Früchte!$CD16</f>
        <v>3.6351040000000001</v>
      </c>
      <c r="BA32" s="448">
        <f>[3]Früchte!$AM16</f>
        <v>0</v>
      </c>
      <c r="BB32" s="448">
        <f>[3]Früchte!$CE16</f>
        <v>3.6131199999999999</v>
      </c>
      <c r="BC32" s="449">
        <f>[3]Früchte!$AN16</f>
        <v>0.71993700000000005</v>
      </c>
      <c r="BD32" s="449">
        <f>[3]Früchte!$CF16</f>
        <v>0.50065499999999996</v>
      </c>
      <c r="BE32" s="448"/>
      <c r="BF32" s="448">
        <f>[3]Früchte!$AO16</f>
        <v>0</v>
      </c>
      <c r="BG32" s="448">
        <f>[3]Früchte!$CG16</f>
        <v>2.5002800000000001</v>
      </c>
      <c r="BH32" s="449">
        <f>[3]Früchte!$AP16</f>
        <v>2.1318269999999999</v>
      </c>
      <c r="BI32" s="449">
        <f>[3]Früchte!$CH16</f>
        <v>1.803982</v>
      </c>
      <c r="BJ32" s="448">
        <f>[3]Früchte!$AQ16</f>
        <v>2.848039</v>
      </c>
      <c r="BK32" s="448">
        <f>[3]Früchte!$CI16</f>
        <v>2.5380929999999999</v>
      </c>
      <c r="BL32" s="449">
        <f>[3]Früchte!$AR16</f>
        <v>0.84216800000000003</v>
      </c>
      <c r="BM32" s="449">
        <f>[3]Früchte!$CJ16</f>
        <v>0.80343799999999999</v>
      </c>
      <c r="BN32" s="448">
        <f>[3]Früchte!$AS16</f>
        <v>2.2950149999999998</v>
      </c>
      <c r="BO32" s="448">
        <f>[3]Früchte!$CK16</f>
        <v>1.450472</v>
      </c>
      <c r="BP32" s="434" t="str">
        <f t="shared" si="7"/>
        <v>4</v>
      </c>
      <c r="BQ32" s="402" t="str">
        <f>[3]Früchte!$CT16</f>
        <v>4 W 18-21/23</v>
      </c>
      <c r="BR32" s="462">
        <f>[3]Früchte!$DP16</f>
        <v>5234.1547</v>
      </c>
      <c r="BS32" s="462">
        <f>[3]Früchte!$EL16</f>
        <v>27714.837</v>
      </c>
      <c r="BT32" s="463"/>
      <c r="BU32" s="463">
        <f>[3]Früchte!$CU16</f>
        <v>621.7115</v>
      </c>
      <c r="BV32" s="463">
        <f>[3]Früchte!$DQ16</f>
        <v>4669.6930000000002</v>
      </c>
      <c r="BW32" s="463"/>
      <c r="BX32" s="462">
        <f>[3]Früchte!$CV16</f>
        <v>52.144100000000002</v>
      </c>
      <c r="BY32" s="462">
        <f>[3]Früchte!$DR16</f>
        <v>1055.0998</v>
      </c>
      <c r="BZ32" s="463"/>
      <c r="CA32" s="463">
        <f>[3]Früchte!$DD16</f>
        <v>141.63570000000001</v>
      </c>
      <c r="CB32" s="463">
        <f>[3]Früchte!$DZ16</f>
        <v>2130.4780000000001</v>
      </c>
      <c r="CC32" s="462">
        <f>[3]Früchte!$DF16</f>
        <v>228.44379999999998</v>
      </c>
      <c r="CD32" s="462">
        <f>[3]Früchte!$EB16</f>
        <v>689.11669999999992</v>
      </c>
      <c r="CE32" s="463">
        <f>[3]Früchte!$DE16</f>
        <v>81.492000000000004</v>
      </c>
      <c r="CF32" s="463">
        <f>[3]Früchte!$EA16</f>
        <v>394.34719999999999</v>
      </c>
      <c r="CG32" s="463"/>
      <c r="CH32" s="462">
        <f>[3]Früchte!$CZ16</f>
        <v>96.343500000000006</v>
      </c>
      <c r="CI32" s="462">
        <f>[3]Früchte!$DV16</f>
        <v>855.35450000000003</v>
      </c>
      <c r="CJ32" s="463">
        <f>[3]Früchte!$DA16</f>
        <v>35.415300000000002</v>
      </c>
      <c r="CK32" s="463">
        <f>[3]Früchte!$DW16</f>
        <v>390.74590000000001</v>
      </c>
      <c r="CL32" s="462">
        <f>[3]Früchte!$DJ16</f>
        <v>48.913400000000003</v>
      </c>
      <c r="CM32" s="462">
        <f>[3]Früchte!$EF16</f>
        <v>1127.2889</v>
      </c>
      <c r="CN32" s="463">
        <f>[3]Früchte!$DK16</f>
        <v>25.558700000000002</v>
      </c>
      <c r="CO32" s="463">
        <f>[3]Früchte!$EG16</f>
        <v>389.50900000000001</v>
      </c>
      <c r="CP32" s="462">
        <f>[3]Früchte!$DB16</f>
        <v>2E-3</v>
      </c>
      <c r="CQ32" s="462">
        <f>[3]Früchte!$DX16</f>
        <v>7.0000000000000007E-2</v>
      </c>
      <c r="CR32" s="463"/>
      <c r="CS32" s="463">
        <f>[3]Früchte!$DC16</f>
        <v>8.9999999999999993E-3</v>
      </c>
      <c r="CT32" s="463">
        <f>[3]Früchte!$DY16</f>
        <v>398.80040000000002</v>
      </c>
      <c r="CU32" s="463"/>
      <c r="CV32" s="462">
        <f>[3]Früchte!$CX16</f>
        <v>252.29300000000001</v>
      </c>
      <c r="CW32" s="462">
        <f>[3]Früchte!$DT16</f>
        <v>1654.5333999999998</v>
      </c>
      <c r="CX32" s="463">
        <f>[3]Früchte!$DH16</f>
        <v>14.9879</v>
      </c>
      <c r="CY32" s="463">
        <f>[3]Früchte!$ED16</f>
        <v>282.40300000000002</v>
      </c>
      <c r="CZ32" s="462">
        <f>[3]Früchte!$DG16</f>
        <v>0.22600000000000001</v>
      </c>
      <c r="DA32" s="462">
        <f>[3]Früchte!$EC16</f>
        <v>117.4105</v>
      </c>
      <c r="DB32" s="463">
        <f>[3]Früchte!$DI16</f>
        <v>560.36619999999994</v>
      </c>
      <c r="DC32" s="463">
        <f>[3]Früchte!$EE16</f>
        <v>636.33199999999999</v>
      </c>
      <c r="DD32" s="463"/>
      <c r="DE32" s="462">
        <f>[3]Früchte!$DM16</f>
        <v>7.6740000000000004</v>
      </c>
      <c r="DF32" s="462">
        <f>[3]Früchte!$EI16</f>
        <v>688.40380000000005</v>
      </c>
      <c r="DG32" s="463">
        <f>[3]Früchte!$DL16</f>
        <v>280.73329999999999</v>
      </c>
      <c r="DH32" s="463">
        <f>[3]Früchte!$EH16</f>
        <v>930.79090000000008</v>
      </c>
      <c r="DI32" s="462">
        <f>[3]Früchte!$CW16</f>
        <v>2008.6091999999999</v>
      </c>
      <c r="DJ32" s="462">
        <f>[3]Früchte!$DS16</f>
        <v>4116.7442000000001</v>
      </c>
      <c r="DK32" s="463">
        <f>[3]Früchte!$CY16</f>
        <v>101.6815</v>
      </c>
      <c r="DL32" s="463">
        <f>[3]Früchte!$DU16</f>
        <v>386.94749999999999</v>
      </c>
      <c r="DM32" s="462">
        <f>[3]Früchte!$DN16</f>
        <v>64.747399999999999</v>
      </c>
      <c r="DN32" s="462">
        <f>[3]Früchte!$EJ16</f>
        <v>826.72659999999996</v>
      </c>
      <c r="DO32" s="463">
        <f>[3]Früchte!$DO16</f>
        <v>253.92689999999999</v>
      </c>
      <c r="DP32" s="463">
        <f>[3]Früchte!$EK16</f>
        <v>3287.0002000000004</v>
      </c>
    </row>
    <row r="33" spans="1:120" x14ac:dyDescent="0.2">
      <c r="A33" s="250"/>
      <c r="B33" s="218">
        <f>[3]Früchte!$A17</f>
        <v>45017</v>
      </c>
      <c r="C33" s="449">
        <f>[3]Früchte!$C17</f>
        <v>6.3</v>
      </c>
      <c r="D33" s="449">
        <f>[3]Früchte!$AU17</f>
        <v>3.4938720000000001</v>
      </c>
      <c r="E33" s="448">
        <f>[3]Früchte!$E17</f>
        <v>6.2612620000000003</v>
      </c>
      <c r="F33" s="448">
        <f>[3]Früchte!$AW17</f>
        <v>3.3246730000000002</v>
      </c>
      <c r="G33" s="449">
        <f>[3]Früchte!$F17</f>
        <v>0</v>
      </c>
      <c r="H33" s="449">
        <f>[3]Früchte!$AX17</f>
        <v>3.23813</v>
      </c>
      <c r="I33" s="448">
        <f>[3]Früchte!$K17</f>
        <v>6.2999989999999997</v>
      </c>
      <c r="J33" s="448">
        <f>[3]Früchte!$BC17</f>
        <v>0</v>
      </c>
      <c r="K33" s="449">
        <f>[3]Früchte!$N17</f>
        <v>6.2951519999999999</v>
      </c>
      <c r="L33" s="449">
        <f>[3]Früchte!$BF17</f>
        <v>4.0966240000000003</v>
      </c>
      <c r="M33" s="448"/>
      <c r="N33" s="448">
        <f>[3]Früchte!$P17</f>
        <v>0</v>
      </c>
      <c r="O33" s="448">
        <f>[3]Früchte!$BH17</f>
        <v>2.8175490000000001</v>
      </c>
      <c r="P33" s="449">
        <f>[3]Früchte!$Q17</f>
        <v>0</v>
      </c>
      <c r="Q33" s="449">
        <f>[3]Früchte!$BI17</f>
        <v>0</v>
      </c>
      <c r="R33" s="448">
        <f>[3]Früchte!$R17</f>
        <v>0</v>
      </c>
      <c r="S33" s="448">
        <f>[3]Früchte!$BJ17</f>
        <v>3.455816</v>
      </c>
      <c r="T33" s="449">
        <f>[3]Früchte!$T17</f>
        <v>0</v>
      </c>
      <c r="U33" s="449">
        <f>[3]Früchte!$BL17</f>
        <v>3.4072469999999999</v>
      </c>
      <c r="V33" s="448">
        <f>[3]Früchte!$U17</f>
        <v>0</v>
      </c>
      <c r="W33" s="448">
        <f>[3]Früchte!$BM17</f>
        <v>4.0696149999999998</v>
      </c>
      <c r="X33" s="448"/>
      <c r="Y33" s="448">
        <f>[3]Früchte!$X17</f>
        <v>0</v>
      </c>
      <c r="Z33" s="448">
        <f>[3]Früchte!$BP17</f>
        <v>0</v>
      </c>
      <c r="AA33" s="449">
        <f>[3]Früchte!$Y17</f>
        <v>10.707331</v>
      </c>
      <c r="AB33" s="449">
        <f>[3]Früchte!$BQ17</f>
        <v>6.3247450000000001</v>
      </c>
      <c r="AC33" s="448">
        <f>[3]Früchte!$Z17</f>
        <v>23.059000999999999</v>
      </c>
      <c r="AD33" s="448">
        <f>[3]Früchte!$BR17</f>
        <v>14.172897000000001</v>
      </c>
      <c r="AE33" s="449">
        <f>[3]Früchte!$AA17</f>
        <v>22.952881999999999</v>
      </c>
      <c r="AF33" s="449">
        <f>[3]Früchte!$BS17</f>
        <v>15.207912</v>
      </c>
      <c r="AG33" s="448"/>
      <c r="AH33" s="448">
        <f>[3]Früchte!$AC17</f>
        <v>0</v>
      </c>
      <c r="AI33" s="448">
        <f>[3]Früchte!$BU17</f>
        <v>0</v>
      </c>
      <c r="AJ33" s="449">
        <f>[3]Früchte!$AE17</f>
        <v>0</v>
      </c>
      <c r="AK33" s="449">
        <f>[3]Früchte!$BW17</f>
        <v>0</v>
      </c>
      <c r="AL33" s="448">
        <f>[3]Früchte!$AG17</f>
        <v>0</v>
      </c>
      <c r="AM33" s="448">
        <f>[3]Früchte!$BY17</f>
        <v>5.4835710000000004</v>
      </c>
      <c r="AN33" s="449">
        <f>[3]Früchte!$AH17</f>
        <v>0</v>
      </c>
      <c r="AO33" s="449">
        <f>[3]Früchte!$BZ17</f>
        <v>0</v>
      </c>
      <c r="AP33" s="448"/>
      <c r="AQ33" s="448">
        <f>[3]Früchte!$AI17</f>
        <v>0</v>
      </c>
      <c r="AR33" s="448">
        <f>[3]Früchte!$CA17</f>
        <v>5.2350659999999998</v>
      </c>
      <c r="AS33" s="448"/>
      <c r="AT33" s="449">
        <f>[3]Früchte!$AJ17</f>
        <v>0</v>
      </c>
      <c r="AU33" s="449">
        <f>[3]Früchte!$CB17</f>
        <v>3.3489390000000001</v>
      </c>
      <c r="AV33" s="448"/>
      <c r="AW33" s="448">
        <f>[3]Früchte!$AK17</f>
        <v>3.0020039999999999</v>
      </c>
      <c r="AX33" s="448">
        <f>[3]Früchte!$CC17</f>
        <v>1.6058479999999999</v>
      </c>
      <c r="AY33" s="449">
        <f>[3]Früchte!$AL17</f>
        <v>0</v>
      </c>
      <c r="AZ33" s="449">
        <f>[3]Früchte!$CD17</f>
        <v>2.5124719999999998</v>
      </c>
      <c r="BA33" s="448">
        <f>[3]Früchte!$AM17</f>
        <v>3.7873190000000001</v>
      </c>
      <c r="BB33" s="448">
        <f>[3]Früchte!$CE17</f>
        <v>3.612241</v>
      </c>
      <c r="BC33" s="449">
        <f>[3]Früchte!$AN17</f>
        <v>0.71954499999999999</v>
      </c>
      <c r="BD33" s="449">
        <f>[3]Früchte!$CF17</f>
        <v>0.45752700000000002</v>
      </c>
      <c r="BE33" s="448"/>
      <c r="BF33" s="448">
        <f>[3]Früchte!$AO17</f>
        <v>0</v>
      </c>
      <c r="BG33" s="448">
        <f>[3]Früchte!$CG17</f>
        <v>2.4600490000000002</v>
      </c>
      <c r="BH33" s="449">
        <f>[3]Früchte!$AP17</f>
        <v>1.977123</v>
      </c>
      <c r="BI33" s="449">
        <f>[3]Früchte!$CH17</f>
        <v>1.794915</v>
      </c>
      <c r="BJ33" s="448">
        <f>[3]Früchte!$AQ17</f>
        <v>2.968464</v>
      </c>
      <c r="BK33" s="448">
        <f>[3]Früchte!$CI17</f>
        <v>2.5454340000000002</v>
      </c>
      <c r="BL33" s="449">
        <f>[3]Früchte!$AR17</f>
        <v>0.85574899999999998</v>
      </c>
      <c r="BM33" s="449">
        <f>[3]Früchte!$CJ17</f>
        <v>0.79751499999999997</v>
      </c>
      <c r="BN33" s="448">
        <f>[3]Früchte!$AS17</f>
        <v>0</v>
      </c>
      <c r="BO33" s="448">
        <f>[3]Früchte!$CK17</f>
        <v>1.6955830000000001</v>
      </c>
      <c r="BP33" s="434" t="str">
        <f t="shared" si="7"/>
        <v>4</v>
      </c>
      <c r="BQ33" s="402" t="str">
        <f>[3]Früchte!$CT17</f>
        <v>4 W 14-17/23</v>
      </c>
      <c r="BR33" s="462">
        <f>[3]Früchte!$DP17</f>
        <v>5342.1915999999992</v>
      </c>
      <c r="BS33" s="462">
        <f>[3]Früchte!$EL17</f>
        <v>24414.542000000001</v>
      </c>
      <c r="BT33" s="463"/>
      <c r="BU33" s="463">
        <f>[3]Früchte!$CU17</f>
        <v>702.87959999999998</v>
      </c>
      <c r="BV33" s="463">
        <f>[3]Früchte!$DQ17</f>
        <v>4774.2552000000005</v>
      </c>
      <c r="BW33" s="463"/>
      <c r="BX33" s="462">
        <f>[3]Früchte!$CV17</f>
        <v>112.13589999999999</v>
      </c>
      <c r="BY33" s="462">
        <f>[3]Früchte!$DR17</f>
        <v>1081.9275</v>
      </c>
      <c r="BZ33" s="463"/>
      <c r="CA33" s="463">
        <f>[3]Früchte!$DD17</f>
        <v>241.7286</v>
      </c>
      <c r="CB33" s="463">
        <f>[3]Früchte!$DZ17</f>
        <v>2580.5590999999999</v>
      </c>
      <c r="CC33" s="462">
        <f>[3]Früchte!$DF17</f>
        <v>136.39370000000002</v>
      </c>
      <c r="CD33" s="462">
        <f>[3]Früchte!$EB17</f>
        <v>527.6748</v>
      </c>
      <c r="CE33" s="463">
        <f>[3]Früchte!$DE17</f>
        <v>124.64110000000001</v>
      </c>
      <c r="CF33" s="463">
        <f>[3]Früchte!$EA17</f>
        <v>305.95509999999996</v>
      </c>
      <c r="CG33" s="463"/>
      <c r="CH33" s="462">
        <f>[3]Früchte!$CZ17</f>
        <v>3.0000000000000001E-3</v>
      </c>
      <c r="CI33" s="462">
        <f>[3]Früchte!$DV17</f>
        <v>6.2436999999999996</v>
      </c>
      <c r="CJ33" s="463">
        <f>[3]Früchte!$DA17</f>
        <v>1E-3</v>
      </c>
      <c r="CK33" s="463">
        <f>[3]Früchte!$DW17</f>
        <v>5.8108000000000004</v>
      </c>
      <c r="CL33" s="462">
        <f>[3]Früchte!$DJ17</f>
        <v>2.2919999999999998</v>
      </c>
      <c r="CM33" s="462">
        <f>[3]Früchte!$EF17</f>
        <v>99.879100000000008</v>
      </c>
      <c r="CN33" s="463">
        <f>[3]Früchte!$DK17</f>
        <v>5.5E-2</v>
      </c>
      <c r="CO33" s="463">
        <f>[3]Früchte!$EG17</f>
        <v>23.227799999999998</v>
      </c>
      <c r="CP33" s="462">
        <f>[3]Früchte!$DB17</f>
        <v>0</v>
      </c>
      <c r="CQ33" s="462">
        <f>[3]Früchte!$DX17</f>
        <v>0.111</v>
      </c>
      <c r="CR33" s="463"/>
      <c r="CS33" s="463">
        <f>[3]Früchte!$DC17</f>
        <v>0.72799999999999998</v>
      </c>
      <c r="CT33" s="463">
        <f>[3]Früchte!$DY17</f>
        <v>404.80290000000002</v>
      </c>
      <c r="CU33" s="463"/>
      <c r="CV33" s="462">
        <f>[3]Früchte!$CX17</f>
        <v>423.73309999999998</v>
      </c>
      <c r="CW33" s="462">
        <f>[3]Früchte!$DT17</f>
        <v>2183.8796000000002</v>
      </c>
      <c r="CX33" s="463">
        <f>[3]Früchte!$DH17</f>
        <v>16.753599999999999</v>
      </c>
      <c r="CY33" s="463">
        <f>[3]Früchte!$ED17</f>
        <v>289.99990000000003</v>
      </c>
      <c r="CZ33" s="462">
        <f>[3]Früchte!$DG17</f>
        <v>20.359200000000001</v>
      </c>
      <c r="DA33" s="462">
        <f>[3]Früchte!$EC17</f>
        <v>666.54430000000002</v>
      </c>
      <c r="DB33" s="463">
        <f>[3]Früchte!$DI17</f>
        <v>709.52319999999997</v>
      </c>
      <c r="DC33" s="463">
        <f>[3]Früchte!$EE17</f>
        <v>590.15530000000001</v>
      </c>
      <c r="DD33" s="463"/>
      <c r="DE33" s="462">
        <f>[3]Früchte!$DM17</f>
        <v>16.507200000000001</v>
      </c>
      <c r="DF33" s="462">
        <f>[3]Früchte!$EI17</f>
        <v>834.94349999999997</v>
      </c>
      <c r="DG33" s="463">
        <f>[3]Früchte!$DL17</f>
        <v>274.16579999999999</v>
      </c>
      <c r="DH33" s="463">
        <f>[3]Früchte!$EH17</f>
        <v>985.56240000000003</v>
      </c>
      <c r="DI33" s="462">
        <f>[3]Früchte!$CW17</f>
        <v>2121.9331000000002</v>
      </c>
      <c r="DJ33" s="462">
        <f>[3]Früchte!$DS17</f>
        <v>3957.4050000000002</v>
      </c>
      <c r="DK33" s="463">
        <f>[3]Früchte!$CY17</f>
        <v>149.458</v>
      </c>
      <c r="DL33" s="463">
        <f>[3]Früchte!$DU17</f>
        <v>374.28020000000004</v>
      </c>
      <c r="DM33" s="462">
        <f>[3]Früchte!$DN17</f>
        <v>38.868499999999997</v>
      </c>
      <c r="DN33" s="462">
        <f>[3]Früchte!$EJ17</f>
        <v>751.62940000000003</v>
      </c>
      <c r="DO33" s="463">
        <f>[3]Früchte!$DO17</f>
        <v>44.755000000000003</v>
      </c>
      <c r="DP33" s="463">
        <f>[3]Früchte!$EK17</f>
        <v>889.28859999999997</v>
      </c>
    </row>
    <row r="34" spans="1:120" x14ac:dyDescent="0.2">
      <c r="A34" s="250"/>
      <c r="B34" s="218">
        <f>[3]Früchte!$A18</f>
        <v>44986</v>
      </c>
      <c r="C34" s="449">
        <f>[3]Früchte!$C18</f>
        <v>0</v>
      </c>
      <c r="D34" s="449">
        <f>[3]Früchte!$AU18</f>
        <v>3.5191599999999998</v>
      </c>
      <c r="E34" s="448">
        <f>[3]Früchte!$E18</f>
        <v>6.3047630000000003</v>
      </c>
      <c r="F34" s="448">
        <f>[3]Früchte!$AW18</f>
        <v>3.3066970000000002</v>
      </c>
      <c r="G34" s="449">
        <f>[3]Früchte!$F18</f>
        <v>0</v>
      </c>
      <c r="H34" s="449">
        <f>[3]Früchte!$AX18</f>
        <v>3.2809020000000002</v>
      </c>
      <c r="I34" s="448">
        <f>[3]Früchte!$K18</f>
        <v>6.3840060000000003</v>
      </c>
      <c r="J34" s="448">
        <f>[3]Früchte!$BC18</f>
        <v>0</v>
      </c>
      <c r="K34" s="449">
        <f>[3]Früchte!$N18</f>
        <v>6.3351420000000003</v>
      </c>
      <c r="L34" s="449">
        <f>[3]Früchte!$BF18</f>
        <v>4.1295809999999999</v>
      </c>
      <c r="M34" s="448"/>
      <c r="N34" s="448">
        <f>[3]Früchte!$P18</f>
        <v>0</v>
      </c>
      <c r="O34" s="448">
        <f>[3]Früchte!$BH18</f>
        <v>3.1731479999999999</v>
      </c>
      <c r="P34" s="449">
        <f>[3]Früchte!$Q18</f>
        <v>0</v>
      </c>
      <c r="Q34" s="449">
        <f>[3]Früchte!$BI18</f>
        <v>3.595653</v>
      </c>
      <c r="R34" s="448">
        <f>[3]Früchte!$R18</f>
        <v>0</v>
      </c>
      <c r="S34" s="448">
        <f>[3]Früchte!$BJ18</f>
        <v>3.3025630000000001</v>
      </c>
      <c r="T34" s="449">
        <f>[3]Früchte!$T18</f>
        <v>0</v>
      </c>
      <c r="U34" s="449">
        <f>[3]Früchte!$BL18</f>
        <v>3.7756020000000001</v>
      </c>
      <c r="V34" s="448">
        <f>[3]Früchte!$U18</f>
        <v>6.1767430000000001</v>
      </c>
      <c r="W34" s="448">
        <f>[3]Früchte!$BM18</f>
        <v>4.1976240000000002</v>
      </c>
      <c r="X34" s="448"/>
      <c r="Y34" s="448">
        <f>[3]Früchte!$X18</f>
        <v>0</v>
      </c>
      <c r="Z34" s="448">
        <f>[3]Früchte!$BP18</f>
        <v>0</v>
      </c>
      <c r="AA34" s="449">
        <f>[3]Früchte!$Y18</f>
        <v>9.7413129999999999</v>
      </c>
      <c r="AB34" s="449">
        <f>[3]Früchte!$BQ18</f>
        <v>7.4254639999999998</v>
      </c>
      <c r="AC34" s="448">
        <f>[3]Früchte!$Z18</f>
        <v>22.498172</v>
      </c>
      <c r="AD34" s="448">
        <f>[3]Früchte!$BR18</f>
        <v>14.271925</v>
      </c>
      <c r="AE34" s="449">
        <f>[3]Früchte!$AA18</f>
        <v>22.666066000000001</v>
      </c>
      <c r="AF34" s="449">
        <f>[3]Früchte!$BS18</f>
        <v>17.000287</v>
      </c>
      <c r="AG34" s="448"/>
      <c r="AH34" s="448">
        <f>[3]Früchte!$AC18</f>
        <v>0</v>
      </c>
      <c r="AI34" s="448">
        <f>[3]Früchte!$BU18</f>
        <v>0</v>
      </c>
      <c r="AJ34" s="449">
        <f>[3]Früchte!$AE18</f>
        <v>0</v>
      </c>
      <c r="AK34" s="449">
        <f>[3]Früchte!$BW18</f>
        <v>0</v>
      </c>
      <c r="AL34" s="448">
        <f>[3]Früchte!$AG18</f>
        <v>0</v>
      </c>
      <c r="AM34" s="448">
        <f>[3]Früchte!$BY18</f>
        <v>5.8779890000000004</v>
      </c>
      <c r="AN34" s="449">
        <f>[3]Früchte!$AH18</f>
        <v>0</v>
      </c>
      <c r="AO34" s="449">
        <f>[3]Früchte!$BZ18</f>
        <v>0</v>
      </c>
      <c r="AP34" s="448"/>
      <c r="AQ34" s="448">
        <f>[3]Früchte!$AI18</f>
        <v>0</v>
      </c>
      <c r="AR34" s="448">
        <f>[3]Früchte!$CA18</f>
        <v>5.6240230000000002</v>
      </c>
      <c r="AS34" s="448"/>
      <c r="AT34" s="449">
        <f>[3]Früchte!$AJ18</f>
        <v>0</v>
      </c>
      <c r="AU34" s="449">
        <f>[3]Früchte!$CB18</f>
        <v>3.7107030000000001</v>
      </c>
      <c r="AV34" s="448"/>
      <c r="AW34" s="448">
        <f>[3]Früchte!$AK18</f>
        <v>2.9861840000000002</v>
      </c>
      <c r="AX34" s="448">
        <f>[3]Früchte!$CC18</f>
        <v>1.5514460000000001</v>
      </c>
      <c r="AY34" s="449">
        <f>[3]Früchte!$AL18</f>
        <v>3.152701</v>
      </c>
      <c r="AZ34" s="449">
        <f>[3]Früchte!$CD18</f>
        <v>2.4095330000000001</v>
      </c>
      <c r="BA34" s="448">
        <f>[3]Früchte!$AM18</f>
        <v>3.8175520000000001</v>
      </c>
      <c r="BB34" s="448">
        <f>[3]Früchte!$CE18</f>
        <v>3.563104</v>
      </c>
      <c r="BC34" s="449">
        <f>[3]Früchte!$AN18</f>
        <v>0.71955800000000003</v>
      </c>
      <c r="BD34" s="449">
        <f>[3]Früchte!$CF18</f>
        <v>0.451575</v>
      </c>
      <c r="BE34" s="448"/>
      <c r="BF34" s="448">
        <f>[3]Früchte!$AO18</f>
        <v>0</v>
      </c>
      <c r="BG34" s="448">
        <f>[3]Früchte!$CG18</f>
        <v>2.5699489999999998</v>
      </c>
      <c r="BH34" s="449">
        <f>[3]Früchte!$AP18</f>
        <v>1.956272</v>
      </c>
      <c r="BI34" s="449">
        <f>[3]Früchte!$CH18</f>
        <v>1.80806</v>
      </c>
      <c r="BJ34" s="448">
        <f>[3]Früchte!$AQ18</f>
        <v>3.0299239999999998</v>
      </c>
      <c r="BK34" s="448">
        <f>[3]Früchte!$CI18</f>
        <v>2.5487190000000002</v>
      </c>
      <c r="BL34" s="449">
        <f>[3]Früchte!$AR18</f>
        <v>0.88612400000000002</v>
      </c>
      <c r="BM34" s="449">
        <f>[3]Früchte!$CJ18</f>
        <v>0.79356599999999999</v>
      </c>
      <c r="BN34" s="448">
        <f>[3]Früchte!$AS18</f>
        <v>2.3765969999999998</v>
      </c>
      <c r="BO34" s="448">
        <f>[3]Früchte!$CK18</f>
        <v>1.6683840000000001</v>
      </c>
      <c r="BP34" s="434" t="str">
        <f t="shared" si="7"/>
        <v>5</v>
      </c>
      <c r="BQ34" s="402" t="str">
        <f>[3]Früchte!$CT18</f>
        <v>5 W 09-13/23</v>
      </c>
      <c r="BR34" s="462">
        <f>[3]Früchte!$DP18</f>
        <v>7260.9229000000005</v>
      </c>
      <c r="BS34" s="462">
        <f>[3]Früchte!$EL18</f>
        <v>32450.120899999998</v>
      </c>
      <c r="BT34" s="463"/>
      <c r="BU34" s="463">
        <f>[3]Früchte!$CU18</f>
        <v>882.17730000000006</v>
      </c>
      <c r="BV34" s="463">
        <f>[3]Früchte!$DQ18</f>
        <v>6638.4935999999998</v>
      </c>
      <c r="BW34" s="463"/>
      <c r="BX34" s="462">
        <f>[3]Früchte!$CV18</f>
        <v>162.25489999999999</v>
      </c>
      <c r="BY34" s="462">
        <f>[3]Früchte!$DR18</f>
        <v>1787.3951999999999</v>
      </c>
      <c r="BZ34" s="463"/>
      <c r="CA34" s="463">
        <f>[3]Früchte!$DD18</f>
        <v>202.06539999999998</v>
      </c>
      <c r="CB34" s="463">
        <f>[3]Früchte!$DZ18</f>
        <v>2507.2705000000001</v>
      </c>
      <c r="CC34" s="462">
        <f>[3]Früchte!$DF18</f>
        <v>101.295</v>
      </c>
      <c r="CD34" s="462">
        <f>[3]Früchte!$EB18</f>
        <v>518.53250000000003</v>
      </c>
      <c r="CE34" s="463">
        <f>[3]Früchte!$DE18</f>
        <v>123.70139999999999</v>
      </c>
      <c r="CF34" s="463">
        <f>[3]Früchte!$EA18</f>
        <v>240.7347</v>
      </c>
      <c r="CG34" s="463"/>
      <c r="CH34" s="462">
        <f>[3]Früchte!$CZ18</f>
        <v>1E-3</v>
      </c>
      <c r="CI34" s="462">
        <f>[3]Früchte!$DV18</f>
        <v>0.13500000000000001</v>
      </c>
      <c r="CJ34" s="463">
        <f>[3]Früchte!$DA18</f>
        <v>0</v>
      </c>
      <c r="CK34" s="463">
        <f>[3]Früchte!$DW18</f>
        <v>3.2770000000000001</v>
      </c>
      <c r="CL34" s="462">
        <f>[3]Früchte!$DJ18</f>
        <v>7.6701000000000006</v>
      </c>
      <c r="CM34" s="462">
        <f>[3]Früchte!$EF18</f>
        <v>93.23060000000001</v>
      </c>
      <c r="CN34" s="463">
        <f>[3]Früchte!$DK18</f>
        <v>5.8999999999999997E-2</v>
      </c>
      <c r="CO34" s="463">
        <f>[3]Früchte!$EG18</f>
        <v>1.8374000000000001</v>
      </c>
      <c r="CP34" s="462">
        <f>[3]Früchte!$DB18</f>
        <v>0</v>
      </c>
      <c r="CQ34" s="462">
        <f>[3]Früchte!$DX18</f>
        <v>0.128</v>
      </c>
      <c r="CR34" s="463"/>
      <c r="CS34" s="463">
        <f>[3]Früchte!$DC18</f>
        <v>0.77900000000000003</v>
      </c>
      <c r="CT34" s="463">
        <f>[3]Früchte!$DY18</f>
        <v>428.98059999999998</v>
      </c>
      <c r="CU34" s="463"/>
      <c r="CV34" s="462">
        <f>[3]Früchte!$CX18</f>
        <v>701.40419999999995</v>
      </c>
      <c r="CW34" s="462">
        <f>[3]Früchte!$DT18</f>
        <v>2995.3741</v>
      </c>
      <c r="CX34" s="463">
        <f>[3]Früchte!$DH18</f>
        <v>54.402300000000004</v>
      </c>
      <c r="CY34" s="463">
        <f>[3]Früchte!$ED18</f>
        <v>541.65340000000003</v>
      </c>
      <c r="CZ34" s="462">
        <f>[3]Früchte!$DG18</f>
        <v>180.6326</v>
      </c>
      <c r="DA34" s="462">
        <f>[3]Früchte!$EC18</f>
        <v>2176.4594999999999</v>
      </c>
      <c r="DB34" s="463">
        <f>[3]Früchte!$DI18</f>
        <v>703.20950000000005</v>
      </c>
      <c r="DC34" s="463">
        <f>[3]Früchte!$EE18</f>
        <v>757.52059999999994</v>
      </c>
      <c r="DD34" s="463"/>
      <c r="DE34" s="462">
        <f>[3]Früchte!$DM18</f>
        <v>16.3858</v>
      </c>
      <c r="DF34" s="462">
        <f>[3]Früchte!$EI18</f>
        <v>978.28019999999992</v>
      </c>
      <c r="DG34" s="463">
        <f>[3]Früchte!$DL18</f>
        <v>369.44120000000004</v>
      </c>
      <c r="DH34" s="463">
        <f>[3]Früchte!$EH18</f>
        <v>1263.4537</v>
      </c>
      <c r="DI34" s="462">
        <f>[3]Früchte!$CW18</f>
        <v>2977.3175000000001</v>
      </c>
      <c r="DJ34" s="462">
        <f>[3]Früchte!$DS18</f>
        <v>5175.7862000000005</v>
      </c>
      <c r="DK34" s="463">
        <f>[3]Früchte!$CY18</f>
        <v>248.2851</v>
      </c>
      <c r="DL34" s="463">
        <f>[3]Früchte!$DU18</f>
        <v>596.02859999999998</v>
      </c>
      <c r="DM34" s="462">
        <f>[3]Früchte!$DN18</f>
        <v>73.957399999999993</v>
      </c>
      <c r="DN34" s="462">
        <f>[3]Früchte!$EJ18</f>
        <v>1106.9506999999999</v>
      </c>
      <c r="DO34" s="463">
        <f>[3]Früchte!$DO18</f>
        <v>14.1614</v>
      </c>
      <c r="DP34" s="463">
        <f>[3]Früchte!$EK18</f>
        <v>222.9521</v>
      </c>
    </row>
    <row r="35" spans="1:120" x14ac:dyDescent="0.2">
      <c r="A35" s="250"/>
      <c r="B35" s="218">
        <f>[3]Früchte!$A19</f>
        <v>44958</v>
      </c>
      <c r="C35" s="449">
        <f>[3]Früchte!$C19</f>
        <v>0</v>
      </c>
      <c r="D35" s="449">
        <f>[3]Früchte!$AU19</f>
        <v>3.5504259999999999</v>
      </c>
      <c r="E35" s="448">
        <f>[3]Früchte!$E19</f>
        <v>6.3694540000000002</v>
      </c>
      <c r="F35" s="448">
        <f>[3]Früchte!$AW19</f>
        <v>3.3256100000000002</v>
      </c>
      <c r="G35" s="449">
        <f>[3]Früchte!$F19</f>
        <v>0</v>
      </c>
      <c r="H35" s="449">
        <f>[3]Früchte!$AX19</f>
        <v>3.2430270000000001</v>
      </c>
      <c r="I35" s="448">
        <f>[3]Früchte!$K19</f>
        <v>6.3476569999999999</v>
      </c>
      <c r="J35" s="448">
        <f>[3]Früchte!$BC19</f>
        <v>0</v>
      </c>
      <c r="K35" s="449">
        <f>[3]Früchte!$N19</f>
        <v>6.3229040000000003</v>
      </c>
      <c r="L35" s="449">
        <f>[3]Früchte!$BF19</f>
        <v>3.882377</v>
      </c>
      <c r="M35" s="448"/>
      <c r="N35" s="448">
        <f>[3]Früchte!$P19</f>
        <v>0</v>
      </c>
      <c r="O35" s="448">
        <f>[3]Früchte!$BH19</f>
        <v>3.603939</v>
      </c>
      <c r="P35" s="449">
        <f>[3]Früchte!$Q19</f>
        <v>0</v>
      </c>
      <c r="Q35" s="449">
        <f>[3]Früchte!$BI19</f>
        <v>3.5343450000000001</v>
      </c>
      <c r="R35" s="448">
        <f>[3]Früchte!$R19</f>
        <v>0</v>
      </c>
      <c r="S35" s="448">
        <f>[3]Früchte!$BJ19</f>
        <v>3.4444590000000002</v>
      </c>
      <c r="T35" s="449">
        <f>[3]Früchte!$T19</f>
        <v>0</v>
      </c>
      <c r="U35" s="449">
        <f>[3]Früchte!$BL19</f>
        <v>3.8243360000000002</v>
      </c>
      <c r="V35" s="448">
        <f>[3]Früchte!$U19</f>
        <v>5.8290410000000001</v>
      </c>
      <c r="W35" s="448">
        <f>[3]Früchte!$BM19</f>
        <v>4.6244800000000001</v>
      </c>
      <c r="X35" s="448"/>
      <c r="Y35" s="448">
        <f>[3]Früchte!$X19</f>
        <v>0</v>
      </c>
      <c r="Z35" s="448">
        <f>[3]Früchte!$BP19</f>
        <v>0</v>
      </c>
      <c r="AA35" s="449">
        <f>[3]Früchte!$Y19</f>
        <v>10.849183</v>
      </c>
      <c r="AB35" s="449">
        <f>[3]Früchte!$BQ19</f>
        <v>8.9775170000000006</v>
      </c>
      <c r="AC35" s="448">
        <f>[3]Früchte!$Z19</f>
        <v>22.285388999999999</v>
      </c>
      <c r="AD35" s="448">
        <f>[3]Früchte!$BR19</f>
        <v>12.029817</v>
      </c>
      <c r="AE35" s="449">
        <f>[3]Früchte!$AA19</f>
        <v>22.695944999999998</v>
      </c>
      <c r="AF35" s="449">
        <f>[3]Früchte!$BS19</f>
        <v>16.343340000000001</v>
      </c>
      <c r="AG35" s="448"/>
      <c r="AH35" s="448">
        <f>[3]Früchte!$AC19</f>
        <v>0</v>
      </c>
      <c r="AI35" s="448">
        <f>[3]Früchte!$BU19</f>
        <v>0</v>
      </c>
      <c r="AJ35" s="449">
        <f>[3]Früchte!$AE19</f>
        <v>0</v>
      </c>
      <c r="AK35" s="449">
        <f>[3]Früchte!$BW19</f>
        <v>0</v>
      </c>
      <c r="AL35" s="448">
        <f>[3]Früchte!$AG19</f>
        <v>0</v>
      </c>
      <c r="AM35" s="448">
        <f>[3]Früchte!$BY19</f>
        <v>0</v>
      </c>
      <c r="AN35" s="449">
        <f>[3]Früchte!$AH19</f>
        <v>0</v>
      </c>
      <c r="AO35" s="449">
        <f>[3]Früchte!$BZ19</f>
        <v>0</v>
      </c>
      <c r="AP35" s="448"/>
      <c r="AQ35" s="448">
        <f>[3]Früchte!$AI19</f>
        <v>0</v>
      </c>
      <c r="AR35" s="448">
        <f>[3]Früchte!$CA19</f>
        <v>5.5909129999999996</v>
      </c>
      <c r="AS35" s="448"/>
      <c r="AT35" s="449">
        <f>[3]Früchte!$AJ19</f>
        <v>0</v>
      </c>
      <c r="AU35" s="449">
        <f>[3]Früchte!$CB19</f>
        <v>4.2509519999999998</v>
      </c>
      <c r="AV35" s="448"/>
      <c r="AW35" s="448">
        <f>[3]Früchte!$AK19</f>
        <v>3.0638570000000001</v>
      </c>
      <c r="AX35" s="448">
        <f>[3]Früchte!$CC19</f>
        <v>1.4717249999999999</v>
      </c>
      <c r="AY35" s="449">
        <f>[3]Früchte!$AL19</f>
        <v>3.727503</v>
      </c>
      <c r="AZ35" s="449">
        <f>[3]Früchte!$CD19</f>
        <v>2.4333339999999999</v>
      </c>
      <c r="BA35" s="448">
        <f>[3]Früchte!$AM19</f>
        <v>3.867937</v>
      </c>
      <c r="BB35" s="448">
        <f>[3]Früchte!$CE19</f>
        <v>2.6962549999999998</v>
      </c>
      <c r="BC35" s="449">
        <f>[3]Früchte!$AN19</f>
        <v>0.71951799999999999</v>
      </c>
      <c r="BD35" s="449">
        <f>[3]Früchte!$CF19</f>
        <v>0.45176300000000003</v>
      </c>
      <c r="BE35" s="448"/>
      <c r="BF35" s="448">
        <f>[3]Früchte!$AO19</f>
        <v>0</v>
      </c>
      <c r="BG35" s="448">
        <f>[3]Früchte!$CG19</f>
        <v>2.523129</v>
      </c>
      <c r="BH35" s="449">
        <f>[3]Früchte!$AP19</f>
        <v>2.036502</v>
      </c>
      <c r="BI35" s="449">
        <f>[3]Früchte!$CH19</f>
        <v>1.7992250000000001</v>
      </c>
      <c r="BJ35" s="448">
        <f>[3]Früchte!$AQ19</f>
        <v>3.023847</v>
      </c>
      <c r="BK35" s="448">
        <f>[3]Früchte!$CI19</f>
        <v>2.5465939999999998</v>
      </c>
      <c r="BL35" s="449">
        <f>[3]Früchte!$AR19</f>
        <v>0.86172099999999996</v>
      </c>
      <c r="BM35" s="449">
        <f>[3]Früchte!$CJ19</f>
        <v>0.75931800000000005</v>
      </c>
      <c r="BN35" s="448">
        <f>[3]Früchte!$AS19</f>
        <v>2.3880910000000002</v>
      </c>
      <c r="BO35" s="448">
        <f>[3]Früchte!$CK19</f>
        <v>1.5726579999999999</v>
      </c>
      <c r="BP35" s="434" t="str">
        <f t="shared" si="7"/>
        <v>4</v>
      </c>
      <c r="BQ35" s="402" t="str">
        <f>[3]Früchte!$CT19</f>
        <v>4 W 05-08/23</v>
      </c>
      <c r="BR35" s="462">
        <f>[3]Früchte!$DP19</f>
        <v>5626.3307999999997</v>
      </c>
      <c r="BS35" s="462">
        <f>[3]Früchte!$EL19</f>
        <v>26347.831600000001</v>
      </c>
      <c r="BT35" s="463"/>
      <c r="BU35" s="463">
        <f>[3]Früchte!$CU19</f>
        <v>654.4434</v>
      </c>
      <c r="BV35" s="463">
        <f>[3]Früchte!$DQ19</f>
        <v>4919.0675000000001</v>
      </c>
      <c r="BW35" s="463"/>
      <c r="BX35" s="462">
        <f>[3]Früchte!$CV19</f>
        <v>176.43279999999999</v>
      </c>
      <c r="BY35" s="462">
        <f>[3]Früchte!$DR19</f>
        <v>1368.4206000000001</v>
      </c>
      <c r="BZ35" s="463"/>
      <c r="CA35" s="463">
        <f>[3]Früchte!$DD19</f>
        <v>29.580299999999998</v>
      </c>
      <c r="CB35" s="463">
        <f>[3]Früchte!$DZ19</f>
        <v>555.59130000000005</v>
      </c>
      <c r="CC35" s="462">
        <f>[3]Früchte!$DF19</f>
        <v>32.619399999999999</v>
      </c>
      <c r="CD35" s="462">
        <f>[3]Früchte!$EB19</f>
        <v>369.8648</v>
      </c>
      <c r="CE35" s="463">
        <f>[3]Früchte!$DE19</f>
        <v>22.529</v>
      </c>
      <c r="CF35" s="463">
        <f>[3]Früchte!$EA19</f>
        <v>143.86360000000002</v>
      </c>
      <c r="CG35" s="463"/>
      <c r="CH35" s="462">
        <f>[3]Früchte!$CZ19</f>
        <v>3.0000000000000001E-3</v>
      </c>
      <c r="CI35" s="462">
        <f>[3]Früchte!$DV19</f>
        <v>7.0999999999999994E-2</v>
      </c>
      <c r="CJ35" s="463">
        <f>[3]Früchte!$DA19</f>
        <v>0</v>
      </c>
      <c r="CK35" s="463">
        <f>[3]Früchte!$DW19</f>
        <v>3.9E-2</v>
      </c>
      <c r="CL35" s="462">
        <f>[3]Früchte!$DJ19</f>
        <v>1.3791</v>
      </c>
      <c r="CM35" s="462">
        <f>[3]Früchte!$EF19</f>
        <v>5.6531000000000002</v>
      </c>
      <c r="CN35" s="463">
        <f>[3]Früchte!$DK19</f>
        <v>3.5999999999999997E-2</v>
      </c>
      <c r="CO35" s="463">
        <f>[3]Früchte!$EG19</f>
        <v>1.121</v>
      </c>
      <c r="CP35" s="462">
        <f>[3]Früchte!$DB19</f>
        <v>0</v>
      </c>
      <c r="CQ35" s="462">
        <f>[3]Früchte!$DX19</f>
        <v>8.3000000000000004E-2</v>
      </c>
      <c r="CR35" s="463"/>
      <c r="CS35" s="463">
        <f>[3]Früchte!$DC19</f>
        <v>1.1439999999999999</v>
      </c>
      <c r="CT35" s="463">
        <f>[3]Früchte!$DY19</f>
        <v>350.82779999999997</v>
      </c>
      <c r="CU35" s="463"/>
      <c r="CV35" s="462">
        <f>[3]Früchte!$CX19</f>
        <v>443.39390000000003</v>
      </c>
      <c r="CW35" s="462">
        <f>[3]Früchte!$DT19</f>
        <v>2785.6089999999999</v>
      </c>
      <c r="CX35" s="463">
        <f>[3]Früchte!$DH19</f>
        <v>27.4023</v>
      </c>
      <c r="CY35" s="463">
        <f>[3]Früchte!$ED19</f>
        <v>437.71659999999997</v>
      </c>
      <c r="CZ35" s="462">
        <f>[3]Früchte!$DG19</f>
        <v>273.00959999999998</v>
      </c>
      <c r="DA35" s="462">
        <f>[3]Früchte!$EC19</f>
        <v>3343.6882000000001</v>
      </c>
      <c r="DB35" s="463">
        <f>[3]Früchte!$DI19</f>
        <v>504.95690000000002</v>
      </c>
      <c r="DC35" s="463">
        <f>[3]Früchte!$EE19</f>
        <v>682.47880000000009</v>
      </c>
      <c r="DD35" s="463"/>
      <c r="DE35" s="462">
        <f>[3]Früchte!$DM19</f>
        <v>14.0959</v>
      </c>
      <c r="DF35" s="462">
        <f>[3]Früchte!$EI19</f>
        <v>663.01290000000006</v>
      </c>
      <c r="DG35" s="463">
        <f>[3]Früchte!$DL19</f>
        <v>367.50850000000003</v>
      </c>
      <c r="DH35" s="463">
        <f>[3]Früchte!$EH19</f>
        <v>953.65430000000003</v>
      </c>
      <c r="DI35" s="462">
        <f>[3]Früchte!$CW19</f>
        <v>2078.6484</v>
      </c>
      <c r="DJ35" s="462">
        <f>[3]Früchte!$DS19</f>
        <v>4136.6237000000001</v>
      </c>
      <c r="DK35" s="463">
        <f>[3]Früchte!$CY19</f>
        <v>168.84960000000001</v>
      </c>
      <c r="DL35" s="463">
        <f>[3]Früchte!$DU19</f>
        <v>592.78330000000005</v>
      </c>
      <c r="DM35" s="462">
        <f>[3]Früchte!$DN19</f>
        <v>83.756299999999996</v>
      </c>
      <c r="DN35" s="462">
        <f>[3]Früchte!$EJ19</f>
        <v>1054.9725000000001</v>
      </c>
      <c r="DO35" s="463">
        <f>[3]Früchte!$DO19</f>
        <v>12.384799999999998</v>
      </c>
      <c r="DP35" s="463">
        <f>[3]Früchte!$EK19</f>
        <v>0.94</v>
      </c>
    </row>
    <row r="36" spans="1:120" x14ac:dyDescent="0.2">
      <c r="A36" s="250"/>
      <c r="B36" s="218">
        <f>[3]Früchte!$A20</f>
        <v>44927</v>
      </c>
      <c r="C36" s="449">
        <f>[3]Früchte!$C20</f>
        <v>0</v>
      </c>
      <c r="D36" s="449">
        <f>[3]Früchte!$AU20</f>
        <v>3.3516530000000002</v>
      </c>
      <c r="E36" s="448">
        <f>[3]Früchte!$E20</f>
        <v>6.2547360000000003</v>
      </c>
      <c r="F36" s="448">
        <f>[3]Früchte!$AW20</f>
        <v>3.2061639999999998</v>
      </c>
      <c r="G36" s="449">
        <f>[3]Früchte!$F20</f>
        <v>0</v>
      </c>
      <c r="H36" s="449">
        <f>[3]Früchte!$AX20</f>
        <v>3.3445369999999999</v>
      </c>
      <c r="I36" s="448">
        <f>[3]Früchte!$K20</f>
        <v>6.4720490000000002</v>
      </c>
      <c r="J36" s="448">
        <f>[3]Früchte!$BC20</f>
        <v>0</v>
      </c>
      <c r="K36" s="449">
        <f>[3]Früchte!$N20</f>
        <v>6.435918</v>
      </c>
      <c r="L36" s="449">
        <f>[3]Früchte!$BF20</f>
        <v>4.0291069999999998</v>
      </c>
      <c r="M36" s="448"/>
      <c r="N36" s="448">
        <f>[3]Früchte!$P20</f>
        <v>0</v>
      </c>
      <c r="O36" s="448">
        <f>[3]Früchte!$BH20</f>
        <v>3.595837</v>
      </c>
      <c r="P36" s="449">
        <f>[3]Früchte!$Q20</f>
        <v>0</v>
      </c>
      <c r="Q36" s="449">
        <f>[3]Früchte!$BI20</f>
        <v>3.581798</v>
      </c>
      <c r="R36" s="448">
        <f>[3]Früchte!$R20</f>
        <v>0</v>
      </c>
      <c r="S36" s="448">
        <f>[3]Früchte!$BJ20</f>
        <v>3.348843</v>
      </c>
      <c r="T36" s="449">
        <f>[3]Früchte!$T20</f>
        <v>0</v>
      </c>
      <c r="U36" s="449">
        <f>[3]Früchte!$BL20</f>
        <v>4.2140950000000004</v>
      </c>
      <c r="V36" s="448">
        <f>[3]Früchte!$U20</f>
        <v>6.5624010000000004</v>
      </c>
      <c r="W36" s="448">
        <f>[3]Früchte!$BM20</f>
        <v>4.0633210000000002</v>
      </c>
      <c r="X36" s="448"/>
      <c r="Y36" s="448">
        <f>[3]Früchte!$X20</f>
        <v>0</v>
      </c>
      <c r="Z36" s="448">
        <f>[3]Früchte!$BP20</f>
        <v>0</v>
      </c>
      <c r="AA36" s="449">
        <f>[3]Früchte!$Y20</f>
        <v>12.261518000000001</v>
      </c>
      <c r="AB36" s="449">
        <f>[3]Früchte!$BQ20</f>
        <v>14.027609999999999</v>
      </c>
      <c r="AC36" s="448">
        <f>[3]Früchte!$Z20</f>
        <v>22.599764</v>
      </c>
      <c r="AD36" s="448">
        <f>[3]Früchte!$BR20</f>
        <v>9.2996409999999994</v>
      </c>
      <c r="AE36" s="449">
        <f>[3]Früchte!$AA20</f>
        <v>22.328993000000001</v>
      </c>
      <c r="AF36" s="449">
        <f>[3]Früchte!$BS20</f>
        <v>16.374766000000001</v>
      </c>
      <c r="AG36" s="448"/>
      <c r="AH36" s="448">
        <f>[3]Früchte!$AC20</f>
        <v>0</v>
      </c>
      <c r="AI36" s="448">
        <f>[3]Früchte!$BU20</f>
        <v>0</v>
      </c>
      <c r="AJ36" s="449">
        <f>[3]Früchte!$AE20</f>
        <v>0</v>
      </c>
      <c r="AK36" s="449">
        <f>[3]Früchte!$BW20</f>
        <v>0</v>
      </c>
      <c r="AL36" s="448">
        <f>[3]Früchte!$AG20</f>
        <v>0</v>
      </c>
      <c r="AM36" s="448">
        <f>[3]Früchte!$BY20</f>
        <v>0</v>
      </c>
      <c r="AN36" s="449">
        <f>[3]Früchte!$AH20</f>
        <v>0</v>
      </c>
      <c r="AO36" s="449">
        <f>[3]Früchte!$BZ20</f>
        <v>0</v>
      </c>
      <c r="AP36" s="448"/>
      <c r="AQ36" s="448">
        <f>[3]Früchte!$AI20</f>
        <v>0</v>
      </c>
      <c r="AR36" s="448">
        <f>[3]Früchte!$CA20</f>
        <v>5.638388</v>
      </c>
      <c r="AS36" s="448"/>
      <c r="AT36" s="449">
        <f>[3]Früchte!$AJ20</f>
        <v>0</v>
      </c>
      <c r="AU36" s="449">
        <f>[3]Früchte!$CB20</f>
        <v>4.025258</v>
      </c>
      <c r="AV36" s="448"/>
      <c r="AW36" s="448">
        <f>[3]Früchte!$AK20</f>
        <v>2.9582570000000001</v>
      </c>
      <c r="AX36" s="448">
        <f>[3]Früchte!$CC20</f>
        <v>1.6252230000000001</v>
      </c>
      <c r="AY36" s="449">
        <f>[3]Früchte!$AL20</f>
        <v>3.829914</v>
      </c>
      <c r="AZ36" s="449">
        <f>[3]Früchte!$CD20</f>
        <v>2.518297</v>
      </c>
      <c r="BA36" s="448">
        <f>[3]Früchte!$AM20</f>
        <v>3.852185</v>
      </c>
      <c r="BB36" s="448">
        <f>[3]Früchte!$CE20</f>
        <v>2.6695159999999998</v>
      </c>
      <c r="BC36" s="449">
        <f>[3]Früchte!$AN20</f>
        <v>0.71829600000000005</v>
      </c>
      <c r="BD36" s="449">
        <f>[3]Früchte!$CF20</f>
        <v>0.45160600000000001</v>
      </c>
      <c r="BE36" s="448"/>
      <c r="BF36" s="448">
        <f>[3]Früchte!$AO20</f>
        <v>0</v>
      </c>
      <c r="BG36" s="448">
        <f>[3]Früchte!$CG20</f>
        <v>2.2039610000000001</v>
      </c>
      <c r="BH36" s="449">
        <f>[3]Früchte!$AP20</f>
        <v>1.9806509999999999</v>
      </c>
      <c r="BI36" s="449">
        <f>[3]Früchte!$CH20</f>
        <v>1.723123</v>
      </c>
      <c r="BJ36" s="448">
        <f>[3]Früchte!$AQ20</f>
        <v>3.0478809999999998</v>
      </c>
      <c r="BK36" s="448">
        <f>[3]Früchte!$CI20</f>
        <v>2.470456</v>
      </c>
      <c r="BL36" s="449">
        <f>[3]Früchte!$AR20</f>
        <v>0.89560799999999996</v>
      </c>
      <c r="BM36" s="449">
        <f>[3]Früchte!$CJ20</f>
        <v>0.81116900000000003</v>
      </c>
      <c r="BN36" s="448">
        <f>[3]Früchte!$AS20</f>
        <v>2.2964030000000002</v>
      </c>
      <c r="BO36" s="448">
        <f>[3]Früchte!$CK20</f>
        <v>1.722248</v>
      </c>
      <c r="BP36" s="434" t="str">
        <f t="shared" si="7"/>
        <v>4</v>
      </c>
      <c r="BQ36" s="402" t="str">
        <f>[3]Früchte!$CT20</f>
        <v>4 W 01-04/23</v>
      </c>
      <c r="BR36" s="462">
        <f>[3]Früchte!$DP20</f>
        <v>5566.4009999999998</v>
      </c>
      <c r="BS36" s="462">
        <f>[3]Früchte!$EL20</f>
        <v>26297.083500000001</v>
      </c>
      <c r="BT36" s="463"/>
      <c r="BU36" s="463">
        <f>[3]Früchte!$CU20</f>
        <v>679.68610000000001</v>
      </c>
      <c r="BV36" s="463">
        <f>[3]Früchte!$DQ20</f>
        <v>4798.7635</v>
      </c>
      <c r="BW36" s="463"/>
      <c r="BX36" s="462">
        <f>[3]Früchte!$CV20</f>
        <v>150.25779999999997</v>
      </c>
      <c r="BY36" s="462">
        <f>[3]Früchte!$DR20</f>
        <v>1331.0633</v>
      </c>
      <c r="BZ36" s="463"/>
      <c r="CA36" s="463">
        <f>[3]Früchte!$DD20</f>
        <v>12.833</v>
      </c>
      <c r="CB36" s="463">
        <f>[3]Früchte!$DZ20</f>
        <v>139.23500000000001</v>
      </c>
      <c r="CC36" s="462">
        <f>[3]Früchte!$DF20</f>
        <v>9.359</v>
      </c>
      <c r="CD36" s="462">
        <f>[3]Früchte!$EB20</f>
        <v>351.32040000000001</v>
      </c>
      <c r="CE36" s="463">
        <f>[3]Früchte!$DE20</f>
        <v>18.009599999999999</v>
      </c>
      <c r="CF36" s="463">
        <f>[3]Früchte!$EA20</f>
        <v>128.22049999999999</v>
      </c>
      <c r="CG36" s="463"/>
      <c r="CH36" s="462">
        <f>[3]Früchte!$CZ20</f>
        <v>1E-3</v>
      </c>
      <c r="CI36" s="462">
        <f>[3]Früchte!$DV20</f>
        <v>9.7000000000000003E-2</v>
      </c>
      <c r="CJ36" s="463">
        <f>[3]Früchte!$DA20</f>
        <v>1E-3</v>
      </c>
      <c r="CK36" s="463">
        <f>[3]Früchte!$DW20</f>
        <v>0.254</v>
      </c>
      <c r="CL36" s="462">
        <f>[3]Früchte!$DJ20</f>
        <v>0.23699999999999999</v>
      </c>
      <c r="CM36" s="462">
        <f>[3]Früchte!$EF20</f>
        <v>3.2129000000000003</v>
      </c>
      <c r="CN36" s="463">
        <f>[3]Früchte!$DK20</f>
        <v>0.04</v>
      </c>
      <c r="CO36" s="463">
        <f>[3]Früchte!$EG20</f>
        <v>1.36</v>
      </c>
      <c r="CP36" s="462">
        <f>[3]Früchte!$DB20</f>
        <v>3.0000000000000001E-3</v>
      </c>
      <c r="CQ36" s="462">
        <f>[3]Früchte!$DX20</f>
        <v>0.106</v>
      </c>
      <c r="CR36" s="463"/>
      <c r="CS36" s="463">
        <f>[3]Früchte!$DC20</f>
        <v>9.4466999999999999</v>
      </c>
      <c r="CT36" s="463">
        <f>[3]Früchte!$DY20</f>
        <v>313.28149999999999</v>
      </c>
      <c r="CU36" s="463"/>
      <c r="CV36" s="462">
        <f>[3]Früchte!$CX20</f>
        <v>653.75480000000005</v>
      </c>
      <c r="CW36" s="462">
        <f>[3]Früchte!$DT20</f>
        <v>2767.7392</v>
      </c>
      <c r="CX36" s="463">
        <f>[3]Früchte!$DH20</f>
        <v>39.594699999999996</v>
      </c>
      <c r="CY36" s="463">
        <f>[3]Früchte!$ED20</f>
        <v>453.5446</v>
      </c>
      <c r="CZ36" s="462">
        <f>[3]Früchte!$DG20</f>
        <v>533.42419999999993</v>
      </c>
      <c r="DA36" s="462">
        <f>[3]Früchte!$EC20</f>
        <v>4243.8969000000006</v>
      </c>
      <c r="DB36" s="463">
        <f>[3]Früchte!$DI20</f>
        <v>447.3467</v>
      </c>
      <c r="DC36" s="463">
        <f>[3]Früchte!$EE20</f>
        <v>633.91660000000002</v>
      </c>
      <c r="DD36" s="463"/>
      <c r="DE36" s="462">
        <f>[3]Früchte!$DM20</f>
        <v>13.3422</v>
      </c>
      <c r="DF36" s="462">
        <f>[3]Früchte!$EI20</f>
        <v>688.50599999999997</v>
      </c>
      <c r="DG36" s="463">
        <f>[3]Früchte!$DL20</f>
        <v>354.38890000000004</v>
      </c>
      <c r="DH36" s="463">
        <f>[3]Früchte!$EH20</f>
        <v>935.60609999999997</v>
      </c>
      <c r="DI36" s="462">
        <f>[3]Früchte!$CW20</f>
        <v>1926.6953999999998</v>
      </c>
      <c r="DJ36" s="462">
        <f>[3]Früchte!$DS20</f>
        <v>3853.9114</v>
      </c>
      <c r="DK36" s="463">
        <f>[3]Früchte!$CY20</f>
        <v>121.6643</v>
      </c>
      <c r="DL36" s="463">
        <f>[3]Früchte!$DU20</f>
        <v>829.11249999999995</v>
      </c>
      <c r="DM36" s="462">
        <f>[3]Früchte!$DN20</f>
        <v>90.273600000000002</v>
      </c>
      <c r="DN36" s="462">
        <f>[3]Früchte!$EJ20</f>
        <v>702.84400000000005</v>
      </c>
      <c r="DO36" s="463">
        <f>[3]Früchte!$DO20</f>
        <v>4.0000000000000001E-3</v>
      </c>
      <c r="DP36" s="463">
        <f>[3]Früchte!$EK20</f>
        <v>0.96899999999999997</v>
      </c>
    </row>
    <row r="37" spans="1:120" x14ac:dyDescent="0.2">
      <c r="A37" s="250"/>
      <c r="B37" s="218">
        <f>[3]Früchte!$A21</f>
        <v>44896</v>
      </c>
      <c r="C37" s="449">
        <f>[3]Früchte!$C21</f>
        <v>0</v>
      </c>
      <c r="D37" s="449">
        <f>[3]Früchte!$AU21</f>
        <v>3.4719600000000002</v>
      </c>
      <c r="E37" s="448">
        <f>[3]Früchte!$E21</f>
        <v>6.3431519999999999</v>
      </c>
      <c r="F37" s="448">
        <f>[3]Früchte!$AW21</f>
        <v>3.4330509999999999</v>
      </c>
      <c r="G37" s="449">
        <f>[3]Früchte!$F21</f>
        <v>0</v>
      </c>
      <c r="H37" s="449">
        <f>[3]Früchte!$AX21</f>
        <v>3.3658009999999998</v>
      </c>
      <c r="I37" s="448">
        <f>[3]Früchte!$K21</f>
        <v>6.5569420000000003</v>
      </c>
      <c r="J37" s="448">
        <f>[3]Früchte!$BC21</f>
        <v>0</v>
      </c>
      <c r="K37" s="449">
        <f>[3]Früchte!$N21</f>
        <v>6.4195489999999999</v>
      </c>
      <c r="L37" s="449">
        <f>[3]Früchte!$BF21</f>
        <v>4.0331089999999996</v>
      </c>
      <c r="M37" s="448"/>
      <c r="N37" s="448">
        <f>[3]Früchte!$P21</f>
        <v>0</v>
      </c>
      <c r="O37" s="448">
        <f>[3]Früchte!$BH21</f>
        <v>3.6429179999999999</v>
      </c>
      <c r="P37" s="449">
        <f>[3]Früchte!$Q21</f>
        <v>0</v>
      </c>
      <c r="Q37" s="449">
        <f>[3]Früchte!$BI21</f>
        <v>3.556489</v>
      </c>
      <c r="R37" s="448">
        <f>[3]Früchte!$R21</f>
        <v>0</v>
      </c>
      <c r="S37" s="448">
        <f>[3]Früchte!$BJ21</f>
        <v>3.4256389999999999</v>
      </c>
      <c r="T37" s="449">
        <f>[3]Früchte!$T21</f>
        <v>0</v>
      </c>
      <c r="U37" s="449">
        <f>[3]Früchte!$BL21</f>
        <v>3.657009</v>
      </c>
      <c r="V37" s="448">
        <f>[3]Früchte!$U21</f>
        <v>6.6166869999999998</v>
      </c>
      <c r="W37" s="448">
        <f>[3]Früchte!$BM21</f>
        <v>4.4271830000000003</v>
      </c>
      <c r="X37" s="448"/>
      <c r="Y37" s="448">
        <f>[3]Früchte!$X21</f>
        <v>0</v>
      </c>
      <c r="Z37" s="448">
        <f>[3]Früchte!$BP21</f>
        <v>0</v>
      </c>
      <c r="AA37" s="449">
        <f>[3]Früchte!$Y21</f>
        <v>0</v>
      </c>
      <c r="AB37" s="449">
        <f>[3]Früchte!$BQ21</f>
        <v>14.661707</v>
      </c>
      <c r="AC37" s="448">
        <f>[3]Früchte!$Z21</f>
        <v>0</v>
      </c>
      <c r="AD37" s="448">
        <f>[3]Früchte!$BR21</f>
        <v>11.989722</v>
      </c>
      <c r="AE37" s="449">
        <f>[3]Früchte!$AA21</f>
        <v>22.213054</v>
      </c>
      <c r="AF37" s="449">
        <f>[3]Früchte!$BS21</f>
        <v>16.897597999999999</v>
      </c>
      <c r="AG37" s="448"/>
      <c r="AH37" s="448">
        <f>[3]Früchte!$AC21</f>
        <v>0</v>
      </c>
      <c r="AI37" s="448">
        <f>[3]Früchte!$BU21</f>
        <v>0</v>
      </c>
      <c r="AJ37" s="449">
        <f>[3]Früchte!$AE21</f>
        <v>0</v>
      </c>
      <c r="AK37" s="449">
        <f>[3]Früchte!$BW21</f>
        <v>0</v>
      </c>
      <c r="AL37" s="448">
        <f>[3]Früchte!$AG21</f>
        <v>0</v>
      </c>
      <c r="AM37" s="448">
        <f>[3]Früchte!$BY21</f>
        <v>0</v>
      </c>
      <c r="AN37" s="449">
        <f>[3]Früchte!$AH21</f>
        <v>0</v>
      </c>
      <c r="AO37" s="449">
        <f>[3]Früchte!$BZ21</f>
        <v>0</v>
      </c>
      <c r="AP37" s="448"/>
      <c r="AQ37" s="448">
        <f>[3]Früchte!$AI21</f>
        <v>7.2621739999999999</v>
      </c>
      <c r="AR37" s="448">
        <f>[3]Früchte!$CA21</f>
        <v>5.1531190000000002</v>
      </c>
      <c r="AS37" s="448"/>
      <c r="AT37" s="449">
        <f>[3]Früchte!$AJ21</f>
        <v>0</v>
      </c>
      <c r="AU37" s="449">
        <f>[3]Früchte!$CB21</f>
        <v>4.093521</v>
      </c>
      <c r="AV37" s="448"/>
      <c r="AW37" s="448">
        <f>[3]Früchte!$AK21</f>
        <v>3.0999590000000001</v>
      </c>
      <c r="AX37" s="448">
        <f>[3]Früchte!$CC21</f>
        <v>1.701095</v>
      </c>
      <c r="AY37" s="449">
        <f>[3]Früchte!$AL21</f>
        <v>3.7613949999999998</v>
      </c>
      <c r="AZ37" s="449">
        <f>[3]Früchte!$CD21</f>
        <v>2.4386269999999999</v>
      </c>
      <c r="BA37" s="448">
        <f>[3]Früchte!$AM21</f>
        <v>4.3636600000000003</v>
      </c>
      <c r="BB37" s="448">
        <f>[3]Früchte!$CE21</f>
        <v>2.023047</v>
      </c>
      <c r="BC37" s="449">
        <f>[3]Früchte!$AN21</f>
        <v>0.678392</v>
      </c>
      <c r="BD37" s="449">
        <f>[3]Früchte!$CF21</f>
        <v>0.45174799999999998</v>
      </c>
      <c r="BE37" s="448"/>
      <c r="BF37" s="448">
        <f>[3]Früchte!$AO21</f>
        <v>0</v>
      </c>
      <c r="BG37" s="448">
        <f>[3]Früchte!$CG21</f>
        <v>2.257444</v>
      </c>
      <c r="BH37" s="449">
        <f>[3]Früchte!$AP21</f>
        <v>1.76711</v>
      </c>
      <c r="BI37" s="449">
        <f>[3]Früchte!$CH21</f>
        <v>1.6526799999999999</v>
      </c>
      <c r="BJ37" s="448">
        <f>[3]Früchte!$AQ21</f>
        <v>2.9527100000000002</v>
      </c>
      <c r="BK37" s="448">
        <f>[3]Früchte!$CI21</f>
        <v>2.3489629999999999</v>
      </c>
      <c r="BL37" s="449">
        <f>[3]Früchte!$AR21</f>
        <v>0.82139099999999998</v>
      </c>
      <c r="BM37" s="449">
        <f>[3]Früchte!$CJ21</f>
        <v>0.81915400000000005</v>
      </c>
      <c r="BN37" s="448">
        <f>[3]Früchte!$AS21</f>
        <v>2.7242670000000002</v>
      </c>
      <c r="BO37" s="448">
        <f>[3]Früchte!$CK21</f>
        <v>1.7427029999999999</v>
      </c>
      <c r="BP37" s="434" t="str">
        <f t="shared" si="7"/>
        <v>5</v>
      </c>
      <c r="BQ37" s="402" t="str">
        <f>[3]Früchte!$CT21</f>
        <v>5 W 48-52/22</v>
      </c>
      <c r="BR37" s="462">
        <f>[3]Früchte!$DP21</f>
        <v>6598.8144000000002</v>
      </c>
      <c r="BS37" s="462">
        <f>[3]Früchte!$EL21</f>
        <v>33382.127699999997</v>
      </c>
      <c r="BT37" s="463"/>
      <c r="BU37" s="463">
        <f>[3]Früchte!$CU21</f>
        <v>563.26599999999996</v>
      </c>
      <c r="BV37" s="463">
        <f>[3]Früchte!$DQ21</f>
        <v>4832.0005000000001</v>
      </c>
      <c r="BW37" s="463"/>
      <c r="BX37" s="462">
        <f>[3]Früchte!$CV21</f>
        <v>191.857</v>
      </c>
      <c r="BY37" s="462">
        <f>[3]Früchte!$DR21</f>
        <v>1339.0844999999999</v>
      </c>
      <c r="BZ37" s="463"/>
      <c r="CA37" s="463">
        <f>[3]Früchte!$DD21</f>
        <v>2.9579</v>
      </c>
      <c r="CB37" s="463">
        <f>[3]Früchte!$DZ21</f>
        <v>73.389699999999991</v>
      </c>
      <c r="CC37" s="462">
        <f>[3]Früchte!$DF21</f>
        <v>17.55</v>
      </c>
      <c r="CD37" s="462">
        <f>[3]Früchte!$EB21</f>
        <v>371.40870000000001</v>
      </c>
      <c r="CE37" s="463">
        <f>[3]Früchte!$DE21</f>
        <v>21.023900000000001</v>
      </c>
      <c r="CF37" s="463">
        <f>[3]Früchte!$EA21</f>
        <v>120.5441</v>
      </c>
      <c r="CG37" s="463"/>
      <c r="CH37" s="462">
        <f>[3]Früchte!$CZ21</f>
        <v>4.0000000000000001E-3</v>
      </c>
      <c r="CI37" s="462">
        <f>[3]Früchte!$DV21</f>
        <v>0.78870000000000007</v>
      </c>
      <c r="CJ37" s="463">
        <f>[3]Früchte!$DA21</f>
        <v>0</v>
      </c>
      <c r="CK37" s="463">
        <f>[3]Früchte!$DW21</f>
        <v>2.1459999999999999</v>
      </c>
      <c r="CL37" s="462">
        <f>[3]Früchte!$DJ21</f>
        <v>2.9036</v>
      </c>
      <c r="CM37" s="462">
        <f>[3]Früchte!$EF21</f>
        <v>4.8301999999999996</v>
      </c>
      <c r="CN37" s="463">
        <f>[3]Früchte!$DK21</f>
        <v>2.5000000000000001E-2</v>
      </c>
      <c r="CO37" s="463">
        <f>[3]Früchte!$EG21</f>
        <v>2.5289999999999999</v>
      </c>
      <c r="CP37" s="462">
        <f>[3]Früchte!$DB21</f>
        <v>3.0000000000000001E-3</v>
      </c>
      <c r="CQ37" s="462">
        <f>[3]Früchte!$DX21</f>
        <v>0.248</v>
      </c>
      <c r="CR37" s="463"/>
      <c r="CS37" s="463">
        <f>[3]Früchte!$DC21</f>
        <v>69.775999999999996</v>
      </c>
      <c r="CT37" s="463">
        <f>[3]Früchte!$DY21</f>
        <v>598.47550000000001</v>
      </c>
      <c r="CU37" s="463"/>
      <c r="CV37" s="462">
        <f>[3]Früchte!$CX21</f>
        <v>894.70569999999998</v>
      </c>
      <c r="CW37" s="462">
        <f>[3]Früchte!$DT21</f>
        <v>3404.6614</v>
      </c>
      <c r="CX37" s="463">
        <f>[3]Früchte!$DH21</f>
        <v>28.325400000000002</v>
      </c>
      <c r="CY37" s="463">
        <f>[3]Früchte!$ED21</f>
        <v>504.03579999999999</v>
      </c>
      <c r="CZ37" s="462">
        <f>[3]Früchte!$DG21</f>
        <v>928.31740000000002</v>
      </c>
      <c r="DA37" s="462">
        <f>[3]Früchte!$EC21</f>
        <v>8682.9256999999998</v>
      </c>
      <c r="DB37" s="463">
        <f>[3]Früchte!$DI21</f>
        <v>652.62689999999998</v>
      </c>
      <c r="DC37" s="463">
        <f>[3]Früchte!$EE21</f>
        <v>884.26430000000005</v>
      </c>
      <c r="DD37" s="463"/>
      <c r="DE37" s="462">
        <f>[3]Früchte!$DM21</f>
        <v>33.550199999999997</v>
      </c>
      <c r="DF37" s="462">
        <f>[3]Früchte!$EI21</f>
        <v>1188.0781000000002</v>
      </c>
      <c r="DG37" s="463">
        <f>[3]Früchte!$DL21</f>
        <v>338.4273</v>
      </c>
      <c r="DH37" s="463">
        <f>[3]Früchte!$EH21</f>
        <v>1044.2371000000001</v>
      </c>
      <c r="DI37" s="462">
        <f>[3]Früchte!$CW21</f>
        <v>2123.5861</v>
      </c>
      <c r="DJ37" s="462">
        <f>[3]Früchte!$DS21</f>
        <v>4148.7067999999999</v>
      </c>
      <c r="DK37" s="463">
        <f>[3]Früchte!$CY21</f>
        <v>119.47799999999999</v>
      </c>
      <c r="DL37" s="463">
        <f>[3]Früchte!$DU21</f>
        <v>715.95699999999999</v>
      </c>
      <c r="DM37" s="462">
        <f>[3]Früchte!$DN21</f>
        <v>44.292699999999996</v>
      </c>
      <c r="DN37" s="462">
        <f>[3]Früchte!$EJ21</f>
        <v>776.54899999999998</v>
      </c>
      <c r="DO37" s="463">
        <f>[3]Früchte!$DO21</f>
        <v>3.9411999999999998</v>
      </c>
      <c r="DP37" s="463">
        <f>[3]Früchte!$EK21</f>
        <v>0.36599999999999999</v>
      </c>
    </row>
    <row r="38" spans="1:120" x14ac:dyDescent="0.2">
      <c r="A38" s="250"/>
      <c r="B38" s="218">
        <f>[3]Früchte!$A22</f>
        <v>44866</v>
      </c>
      <c r="C38" s="449">
        <f>[3]Früchte!$C22</f>
        <v>0</v>
      </c>
      <c r="D38" s="449">
        <f>[3]Früchte!$AU22</f>
        <v>3.0922610000000001</v>
      </c>
      <c r="E38" s="448">
        <f>[3]Früchte!$E22</f>
        <v>5.6798580000000003</v>
      </c>
      <c r="F38" s="448">
        <f>[3]Früchte!$AW22</f>
        <v>3.31107</v>
      </c>
      <c r="G38" s="449">
        <f>[3]Früchte!$F22</f>
        <v>0</v>
      </c>
      <c r="H38" s="449">
        <f>[3]Früchte!$AX22</f>
        <v>3.2386210000000002</v>
      </c>
      <c r="I38" s="448">
        <f>[3]Früchte!$K22</f>
        <v>5.5884640000000001</v>
      </c>
      <c r="J38" s="448">
        <f>[3]Früchte!$BC22</f>
        <v>0</v>
      </c>
      <c r="K38" s="449">
        <f>[3]Früchte!$N22</f>
        <v>5.713368</v>
      </c>
      <c r="L38" s="449">
        <f>[3]Früchte!$BF22</f>
        <v>3.940331</v>
      </c>
      <c r="M38" s="448"/>
      <c r="N38" s="448">
        <f>[3]Früchte!$P22</f>
        <v>0</v>
      </c>
      <c r="O38" s="448">
        <f>[3]Früchte!$BH22</f>
        <v>2.920757</v>
      </c>
      <c r="P38" s="449">
        <f>[3]Früchte!$Q22</f>
        <v>0</v>
      </c>
      <c r="Q38" s="449">
        <f>[3]Früchte!$BI22</f>
        <v>3.1363919999999998</v>
      </c>
      <c r="R38" s="448">
        <f>[3]Früchte!$R22</f>
        <v>0</v>
      </c>
      <c r="S38" s="448">
        <f>[3]Früchte!$BJ22</f>
        <v>3.010167</v>
      </c>
      <c r="T38" s="449">
        <f>[3]Früchte!$T22</f>
        <v>0</v>
      </c>
      <c r="U38" s="449">
        <f>[3]Früchte!$BL22</f>
        <v>3.216901</v>
      </c>
      <c r="V38" s="448">
        <f>[3]Früchte!$U22</f>
        <v>6.5541419999999997</v>
      </c>
      <c r="W38" s="448">
        <f>[3]Früchte!$BM22</f>
        <v>3.9849990000000002</v>
      </c>
      <c r="X38" s="448"/>
      <c r="Y38" s="448">
        <f>[3]Früchte!$X22</f>
        <v>0</v>
      </c>
      <c r="Z38" s="448">
        <f>[3]Früchte!$BP22</f>
        <v>0</v>
      </c>
      <c r="AA38" s="449">
        <f>[3]Früchte!$Y22</f>
        <v>0</v>
      </c>
      <c r="AB38" s="449">
        <f>[3]Früchte!$BQ22</f>
        <v>13.122045</v>
      </c>
      <c r="AC38" s="448">
        <f>[3]Früchte!$Z22</f>
        <v>0</v>
      </c>
      <c r="AD38" s="448">
        <f>[3]Früchte!$BR22</f>
        <v>12.344541</v>
      </c>
      <c r="AE38" s="449">
        <f>[3]Früchte!$AA22</f>
        <v>23.018381000000002</v>
      </c>
      <c r="AF38" s="449">
        <f>[3]Früchte!$BS22</f>
        <v>20.163527999999999</v>
      </c>
      <c r="AG38" s="448"/>
      <c r="AH38" s="448">
        <f>[3]Früchte!$AC22</f>
        <v>0</v>
      </c>
      <c r="AI38" s="448">
        <f>[3]Früchte!$BU22</f>
        <v>0</v>
      </c>
      <c r="AJ38" s="449">
        <f>[3]Früchte!$AE22</f>
        <v>0</v>
      </c>
      <c r="AK38" s="449">
        <f>[3]Früchte!$BW22</f>
        <v>0</v>
      </c>
      <c r="AL38" s="448">
        <f>[3]Früchte!$AG22</f>
        <v>0</v>
      </c>
      <c r="AM38" s="448">
        <f>[3]Früchte!$BY22</f>
        <v>0</v>
      </c>
      <c r="AN38" s="449">
        <f>[3]Früchte!$AH22</f>
        <v>0</v>
      </c>
      <c r="AO38" s="449">
        <f>[3]Früchte!$BZ22</f>
        <v>5.9208540000000003</v>
      </c>
      <c r="AP38" s="448"/>
      <c r="AQ38" s="448">
        <f>[3]Früchte!$AI22</f>
        <v>6.5700029999999998</v>
      </c>
      <c r="AR38" s="448">
        <f>[3]Früchte!$CA22</f>
        <v>4.5347999999999997</v>
      </c>
      <c r="AS38" s="448"/>
      <c r="AT38" s="449">
        <f>[3]Früchte!$AJ22</f>
        <v>0</v>
      </c>
      <c r="AU38" s="449">
        <f>[3]Früchte!$CB22</f>
        <v>4.5225229999999996</v>
      </c>
      <c r="AV38" s="448"/>
      <c r="AW38" s="448">
        <f>[3]Früchte!$AK22</f>
        <v>3.2711679999999999</v>
      </c>
      <c r="AX38" s="448">
        <f>[3]Früchte!$CC22</f>
        <v>1.760383</v>
      </c>
      <c r="AY38" s="449">
        <f>[3]Früchte!$AL22</f>
        <v>0</v>
      </c>
      <c r="AZ38" s="449">
        <f>[3]Früchte!$CD22</f>
        <v>2.1631119999999999</v>
      </c>
      <c r="BA38" s="448">
        <f>[3]Früchte!$AM22</f>
        <v>4.4852990000000004</v>
      </c>
      <c r="BB38" s="448">
        <f>[3]Früchte!$CE22</f>
        <v>2.4512689999999999</v>
      </c>
      <c r="BC38" s="449">
        <f>[3]Früchte!$AN22</f>
        <v>0.67137999999999998</v>
      </c>
      <c r="BD38" s="449">
        <f>[3]Früchte!$CF22</f>
        <v>0.45336300000000002</v>
      </c>
      <c r="BE38" s="448"/>
      <c r="BF38" s="448">
        <f>[3]Früchte!$AO22</f>
        <v>0</v>
      </c>
      <c r="BG38" s="448">
        <f>[3]Früchte!$CG22</f>
        <v>2.169845</v>
      </c>
      <c r="BH38" s="449">
        <f>[3]Früchte!$AP22</f>
        <v>1.728092</v>
      </c>
      <c r="BI38" s="449">
        <f>[3]Früchte!$CH22</f>
        <v>1.7259610000000001</v>
      </c>
      <c r="BJ38" s="448">
        <f>[3]Früchte!$AQ22</f>
        <v>2.875267</v>
      </c>
      <c r="BK38" s="448">
        <f>[3]Früchte!$CI22</f>
        <v>2.2755030000000001</v>
      </c>
      <c r="BL38" s="449">
        <f>[3]Früchte!$AR22</f>
        <v>0.83909100000000003</v>
      </c>
      <c r="BM38" s="449">
        <f>[3]Früchte!$CJ22</f>
        <v>0.80815599999999999</v>
      </c>
      <c r="BN38" s="448">
        <f>[3]Früchte!$AS22</f>
        <v>2.7553909999999999</v>
      </c>
      <c r="BO38" s="448">
        <f>[3]Früchte!$CK22</f>
        <v>1.73468</v>
      </c>
      <c r="BP38" s="434" t="str">
        <f t="shared" si="7"/>
        <v>4</v>
      </c>
      <c r="BQ38" s="402" t="str">
        <f>[3]Früchte!$CT22</f>
        <v>4 W 44-47/22</v>
      </c>
      <c r="BR38" s="462">
        <f>[3]Früchte!$DP22</f>
        <v>4958.6050999999998</v>
      </c>
      <c r="BS38" s="462">
        <f>[3]Früchte!$EL22</f>
        <v>25912.280999999999</v>
      </c>
      <c r="BT38" s="463"/>
      <c r="BU38" s="463">
        <f>[3]Früchte!$CU22</f>
        <v>540.97019999999998</v>
      </c>
      <c r="BV38" s="463">
        <f>[3]Früchte!$DQ22</f>
        <v>4661.6602000000003</v>
      </c>
      <c r="BW38" s="463"/>
      <c r="BX38" s="462">
        <f>[3]Früchte!$CV22</f>
        <v>183.68950000000001</v>
      </c>
      <c r="BY38" s="462">
        <f>[3]Früchte!$DR22</f>
        <v>1354.8891000000001</v>
      </c>
      <c r="BZ38" s="463"/>
      <c r="CA38" s="463">
        <f>[3]Früchte!$DD22</f>
        <v>3.0000000000000001E-3</v>
      </c>
      <c r="CB38" s="463">
        <f>[3]Früchte!$DZ22</f>
        <v>50.0366</v>
      </c>
      <c r="CC38" s="462">
        <f>[3]Früchte!$DF22</f>
        <v>29.3994</v>
      </c>
      <c r="CD38" s="462">
        <f>[3]Früchte!$EB22</f>
        <v>295.83190000000002</v>
      </c>
      <c r="CE38" s="463">
        <f>[3]Früchte!$DE22</f>
        <v>17.199000000000002</v>
      </c>
      <c r="CF38" s="463">
        <f>[3]Früchte!$EA22</f>
        <v>82.325100000000006</v>
      </c>
      <c r="CG38" s="463"/>
      <c r="CH38" s="462">
        <f>[3]Früchte!$CZ22</f>
        <v>5.0000000000000001E-3</v>
      </c>
      <c r="CI38" s="462">
        <f>[3]Früchte!$DV22</f>
        <v>0.12</v>
      </c>
      <c r="CJ38" s="463">
        <f>[3]Früchte!$DA22</f>
        <v>1E-3</v>
      </c>
      <c r="CK38" s="463">
        <f>[3]Früchte!$DW22</f>
        <v>0.61560000000000004</v>
      </c>
      <c r="CL38" s="462">
        <f>[3]Früchte!$DJ22</f>
        <v>5.7766999999999999</v>
      </c>
      <c r="CM38" s="462">
        <f>[3]Früchte!$EF22</f>
        <v>3.8958000000000004</v>
      </c>
      <c r="CN38" s="463">
        <f>[3]Früchte!$DK22</f>
        <v>1.9E-2</v>
      </c>
      <c r="CO38" s="463">
        <f>[3]Früchte!$EG22</f>
        <v>2.9289999999999998</v>
      </c>
      <c r="CP38" s="462">
        <f>[3]Früchte!$DB22</f>
        <v>5.0000000000000001E-3</v>
      </c>
      <c r="CQ38" s="462">
        <f>[3]Früchte!$DX22</f>
        <v>15.805</v>
      </c>
      <c r="CR38" s="463"/>
      <c r="CS38" s="463">
        <f>[3]Früchte!$DC22</f>
        <v>191.28100000000001</v>
      </c>
      <c r="CT38" s="463">
        <f>[3]Früchte!$DY22</f>
        <v>1441.1125</v>
      </c>
      <c r="CU38" s="463"/>
      <c r="CV38" s="462">
        <f>[3]Früchte!$CX22</f>
        <v>407.28129999999999</v>
      </c>
      <c r="CW38" s="462">
        <f>[3]Früchte!$DT22</f>
        <v>2659.0146</v>
      </c>
      <c r="CX38" s="463">
        <f>[3]Früchte!$DH22</f>
        <v>14.7065</v>
      </c>
      <c r="CY38" s="463">
        <f>[3]Früchte!$ED22</f>
        <v>321.39190000000002</v>
      </c>
      <c r="CZ38" s="462">
        <f>[3]Früchte!$DG22</f>
        <v>470.83529999999996</v>
      </c>
      <c r="DA38" s="462">
        <f>[3]Früchte!$EC22</f>
        <v>4815.7095999999992</v>
      </c>
      <c r="DB38" s="463">
        <f>[3]Früchte!$DI22</f>
        <v>427.69990000000001</v>
      </c>
      <c r="DC38" s="463">
        <f>[3]Früchte!$EE22</f>
        <v>650.92039999999997</v>
      </c>
      <c r="DD38" s="463"/>
      <c r="DE38" s="462">
        <f>[3]Früchte!$DM22</f>
        <v>27.090900000000001</v>
      </c>
      <c r="DF38" s="462">
        <f>[3]Früchte!$EI22</f>
        <v>509.36879999999996</v>
      </c>
      <c r="DG38" s="463">
        <f>[3]Früchte!$DL22</f>
        <v>205.68199999999999</v>
      </c>
      <c r="DH38" s="463">
        <f>[3]Früchte!$EH22</f>
        <v>860.4325</v>
      </c>
      <c r="DI38" s="462">
        <f>[3]Früchte!$CW22</f>
        <v>1861.3673000000001</v>
      </c>
      <c r="DJ38" s="462">
        <f>[3]Früchte!$DS22</f>
        <v>3596.6803</v>
      </c>
      <c r="DK38" s="463">
        <f>[3]Früchte!$CY22</f>
        <v>95.332300000000004</v>
      </c>
      <c r="DL38" s="463">
        <f>[3]Früchte!$DU22</f>
        <v>561.37380000000007</v>
      </c>
      <c r="DM38" s="462">
        <f>[3]Früchte!$DN22</f>
        <v>49.0901</v>
      </c>
      <c r="DN38" s="462">
        <f>[3]Früchte!$EJ22</f>
        <v>518.43520000000001</v>
      </c>
      <c r="DO38" s="463">
        <f>[3]Früchte!$DO22</f>
        <v>0.105</v>
      </c>
      <c r="DP38" s="463">
        <f>[3]Früchte!$EK22</f>
        <v>0.38400000000000001</v>
      </c>
    </row>
    <row r="39" spans="1:120" x14ac:dyDescent="0.2">
      <c r="A39" s="250"/>
      <c r="B39" s="218">
        <f>[3]Früchte!$A23</f>
        <v>44835</v>
      </c>
      <c r="C39" s="449">
        <f>[3]Früchte!$C23</f>
        <v>0</v>
      </c>
      <c r="D39" s="449">
        <f>[3]Früchte!$AU23</f>
        <v>3.2969719999999998</v>
      </c>
      <c r="E39" s="448">
        <f>[3]Früchte!$E23</f>
        <v>5.9107789999999998</v>
      </c>
      <c r="F39" s="448">
        <f>[3]Früchte!$AW23</f>
        <v>3.0322369999999998</v>
      </c>
      <c r="G39" s="449">
        <f>[3]Früchte!$F23</f>
        <v>0</v>
      </c>
      <c r="H39" s="449">
        <f>[3]Früchte!$AX23</f>
        <v>2.987314</v>
      </c>
      <c r="I39" s="448">
        <f>[3]Früchte!$K23</f>
        <v>5.7389580000000002</v>
      </c>
      <c r="J39" s="448">
        <f>[3]Früchte!$BC23</f>
        <v>0</v>
      </c>
      <c r="K39" s="449">
        <f>[3]Früchte!$N23</f>
        <v>5.9033220000000002</v>
      </c>
      <c r="L39" s="449">
        <f>[3]Früchte!$BF23</f>
        <v>3.3772790000000001</v>
      </c>
      <c r="M39" s="448"/>
      <c r="N39" s="448">
        <f>[3]Früchte!$P23</f>
        <v>0</v>
      </c>
      <c r="O39" s="448">
        <f>[3]Früchte!$BH23</f>
        <v>3.1500240000000002</v>
      </c>
      <c r="P39" s="449">
        <f>[3]Früchte!$Q23</f>
        <v>0</v>
      </c>
      <c r="Q39" s="449">
        <f>[3]Früchte!$BI23</f>
        <v>3.5879470000000002</v>
      </c>
      <c r="R39" s="448">
        <f>[3]Früchte!$R23</f>
        <v>0</v>
      </c>
      <c r="S39" s="448">
        <f>[3]Früchte!$BJ23</f>
        <v>2.8152650000000001</v>
      </c>
      <c r="T39" s="449">
        <f>[3]Früchte!$T23</f>
        <v>0</v>
      </c>
      <c r="U39" s="449">
        <f>[3]Früchte!$BL23</f>
        <v>3.507946</v>
      </c>
      <c r="V39" s="448">
        <f>[3]Früchte!$U23</f>
        <v>0</v>
      </c>
      <c r="W39" s="448">
        <f>[3]Früchte!$BM23</f>
        <v>4.2812960000000002</v>
      </c>
      <c r="X39" s="448"/>
      <c r="Y39" s="448">
        <f>[3]Früchte!$X23</f>
        <v>0</v>
      </c>
      <c r="Z39" s="448">
        <f>[3]Früchte!$BP23</f>
        <v>11.866916</v>
      </c>
      <c r="AA39" s="449">
        <f>[3]Früchte!$Y23</f>
        <v>0</v>
      </c>
      <c r="AB39" s="449">
        <f>[3]Früchte!$BQ23</f>
        <v>12.497351999999999</v>
      </c>
      <c r="AC39" s="448">
        <f>[3]Früchte!$Z23</f>
        <v>0</v>
      </c>
      <c r="AD39" s="448">
        <f>[3]Früchte!$BR23</f>
        <v>12.997237999999999</v>
      </c>
      <c r="AE39" s="449">
        <f>[3]Früchte!$AA23</f>
        <v>28.113302000000001</v>
      </c>
      <c r="AF39" s="449">
        <f>[3]Früchte!$BS23</f>
        <v>22.40803</v>
      </c>
      <c r="AG39" s="448"/>
      <c r="AH39" s="448">
        <f>[3]Früchte!$AC23</f>
        <v>0</v>
      </c>
      <c r="AI39" s="448">
        <f>[3]Früchte!$BU23</f>
        <v>0</v>
      </c>
      <c r="AJ39" s="449">
        <f>[3]Früchte!$AE23</f>
        <v>0</v>
      </c>
      <c r="AK39" s="449">
        <f>[3]Früchte!$BW23</f>
        <v>0</v>
      </c>
      <c r="AL39" s="448">
        <f>[3]Früchte!$AG23</f>
        <v>0</v>
      </c>
      <c r="AM39" s="448">
        <f>[3]Früchte!$BY23</f>
        <v>3.5985689999999999</v>
      </c>
      <c r="AN39" s="449">
        <f>[3]Früchte!$AH23</f>
        <v>0</v>
      </c>
      <c r="AO39" s="449">
        <f>[3]Früchte!$BZ23</f>
        <v>5.4325029999999996</v>
      </c>
      <c r="AP39" s="448"/>
      <c r="AQ39" s="448">
        <f>[3]Früchte!$AI23</f>
        <v>5.637804</v>
      </c>
      <c r="AR39" s="448">
        <f>[3]Früchte!$CA23</f>
        <v>4.4057490000000001</v>
      </c>
      <c r="AS39" s="448"/>
      <c r="AT39" s="449">
        <f>[3]Früchte!$AJ23</f>
        <v>0</v>
      </c>
      <c r="AU39" s="449">
        <f>[3]Früchte!$CB23</f>
        <v>4.0467269999999997</v>
      </c>
      <c r="AV39" s="448"/>
      <c r="AW39" s="448">
        <f>[3]Früchte!$AK23</f>
        <v>0</v>
      </c>
      <c r="AX39" s="448">
        <f>[3]Früchte!$CC23</f>
        <v>2.3817140000000001</v>
      </c>
      <c r="AY39" s="449">
        <f>[3]Früchte!$AL23</f>
        <v>0</v>
      </c>
      <c r="AZ39" s="449">
        <f>[3]Früchte!$CD23</f>
        <v>3.283693</v>
      </c>
      <c r="BA39" s="448">
        <f>[3]Früchte!$AM23</f>
        <v>4.5958740000000002</v>
      </c>
      <c r="BB39" s="448">
        <f>[3]Früchte!$CE23</f>
        <v>3.1076999999999999</v>
      </c>
      <c r="BC39" s="449">
        <f>[3]Früchte!$AN23</f>
        <v>0.70134600000000002</v>
      </c>
      <c r="BD39" s="449">
        <f>[3]Früchte!$CF23</f>
        <v>0.48683300000000002</v>
      </c>
      <c r="BE39" s="448"/>
      <c r="BF39" s="448">
        <f>[3]Früchte!$AO23</f>
        <v>0</v>
      </c>
      <c r="BG39" s="448">
        <f>[3]Früchte!$CG23</f>
        <v>2.3012380000000001</v>
      </c>
      <c r="BH39" s="449">
        <f>[3]Früchte!$AP23</f>
        <v>1.8176140000000001</v>
      </c>
      <c r="BI39" s="449">
        <f>[3]Früchte!$CH23</f>
        <v>1.6502779999999999</v>
      </c>
      <c r="BJ39" s="448">
        <f>[3]Früchte!$AQ23</f>
        <v>2.8228179999999998</v>
      </c>
      <c r="BK39" s="448">
        <f>[3]Früchte!$CI23</f>
        <v>2.0986549999999999</v>
      </c>
      <c r="BL39" s="449">
        <f>[3]Früchte!$AR23</f>
        <v>0.89317199999999997</v>
      </c>
      <c r="BM39" s="449">
        <f>[3]Früchte!$CJ23</f>
        <v>0.81550800000000001</v>
      </c>
      <c r="BN39" s="448">
        <f>[3]Früchte!$AS23</f>
        <v>2.548019</v>
      </c>
      <c r="BO39" s="448">
        <f>[3]Früchte!$CK23</f>
        <v>1.6916629999999999</v>
      </c>
      <c r="BP39" s="434" t="str">
        <f t="shared" si="7"/>
        <v>4</v>
      </c>
      <c r="BQ39" s="402" t="str">
        <f>[3]Früchte!$CT23</f>
        <v>4 W 40-43/22</v>
      </c>
      <c r="BR39" s="462">
        <f>[3]Früchte!$DP23</f>
        <v>4267.8063000000002</v>
      </c>
      <c r="BS39" s="462">
        <f>[3]Früchte!$EL23</f>
        <v>23221.974300000002</v>
      </c>
      <c r="BT39" s="463"/>
      <c r="BU39" s="463">
        <f>[3]Früchte!$CU23</f>
        <v>600.8623</v>
      </c>
      <c r="BV39" s="463">
        <f>[3]Früchte!$DQ23</f>
        <v>4143.6149999999998</v>
      </c>
      <c r="BW39" s="463"/>
      <c r="BX39" s="462">
        <f>[3]Früchte!$CV23</f>
        <v>159.53299999999999</v>
      </c>
      <c r="BY39" s="462">
        <f>[3]Früchte!$DR23</f>
        <v>1230.1424</v>
      </c>
      <c r="BZ39" s="463"/>
      <c r="CA39" s="463">
        <f>[3]Früchte!$DD23</f>
        <v>1E-3</v>
      </c>
      <c r="CB39" s="463">
        <f>[3]Früchte!$DZ23</f>
        <v>68.595699999999994</v>
      </c>
      <c r="CC39" s="462">
        <f>[3]Früchte!$DF23</f>
        <v>31.37</v>
      </c>
      <c r="CD39" s="462">
        <f>[3]Früchte!$EB23</f>
        <v>333.43200000000002</v>
      </c>
      <c r="CE39" s="463">
        <f>[3]Früchte!$DE23</f>
        <v>14.393000000000001</v>
      </c>
      <c r="CF39" s="463">
        <f>[3]Früchte!$EA23</f>
        <v>97</v>
      </c>
      <c r="CG39" s="463"/>
      <c r="CH39" s="462">
        <f>[3]Früchte!$CZ23</f>
        <v>1.2999999999999999E-2</v>
      </c>
      <c r="CI39" s="462">
        <f>[3]Früchte!$DV23</f>
        <v>0.153</v>
      </c>
      <c r="CJ39" s="463">
        <f>[3]Früchte!$DA23</f>
        <v>1E-3</v>
      </c>
      <c r="CK39" s="463">
        <f>[3]Früchte!$DW23</f>
        <v>0.378</v>
      </c>
      <c r="CL39" s="462">
        <f>[3]Früchte!$DJ23</f>
        <v>0.58760000000000001</v>
      </c>
      <c r="CM39" s="462">
        <f>[3]Früchte!$EF23</f>
        <v>65.969300000000004</v>
      </c>
      <c r="CN39" s="463">
        <f>[3]Früchte!$DK23</f>
        <v>4.2999999999999997E-2</v>
      </c>
      <c r="CO39" s="463">
        <f>[3]Früchte!$EG23</f>
        <v>49.545400000000001</v>
      </c>
      <c r="CP39" s="462">
        <f>[3]Früchte!$DB23</f>
        <v>2.903</v>
      </c>
      <c r="CQ39" s="462">
        <f>[3]Früchte!$DX23</f>
        <v>277.19349999999997</v>
      </c>
      <c r="CR39" s="463"/>
      <c r="CS39" s="463">
        <f>[3]Früchte!$DC23</f>
        <v>320.57090000000005</v>
      </c>
      <c r="CT39" s="463">
        <f>[3]Früchte!$DY23</f>
        <v>2383.6742999999997</v>
      </c>
      <c r="CU39" s="463"/>
      <c r="CV39" s="462">
        <f>[3]Früchte!$CX23</f>
        <v>108.404</v>
      </c>
      <c r="CW39" s="462">
        <f>[3]Früchte!$DT23</f>
        <v>1263.8198</v>
      </c>
      <c r="CX39" s="463">
        <f>[3]Früchte!$DH23</f>
        <v>10.9155</v>
      </c>
      <c r="CY39" s="463">
        <f>[3]Früchte!$ED23</f>
        <v>267.28370000000001</v>
      </c>
      <c r="CZ39" s="462">
        <f>[3]Früchte!$DG23</f>
        <v>159.6848</v>
      </c>
      <c r="DA39" s="462">
        <f>[3]Früchte!$EC23</f>
        <v>2396.0437999999999</v>
      </c>
      <c r="DB39" s="463">
        <f>[3]Früchte!$DI23</f>
        <v>333.83440000000002</v>
      </c>
      <c r="DC39" s="463">
        <f>[3]Früchte!$EE23</f>
        <v>623.25049999999999</v>
      </c>
      <c r="DD39" s="463"/>
      <c r="DE39" s="462">
        <f>[3]Früchte!$DM23</f>
        <v>8.5585000000000004</v>
      </c>
      <c r="DF39" s="462">
        <f>[3]Früchte!$EI23</f>
        <v>437.87349999999998</v>
      </c>
      <c r="DG39" s="463">
        <f>[3]Früchte!$DL23</f>
        <v>198.74970000000002</v>
      </c>
      <c r="DH39" s="463">
        <f>[3]Früchte!$EH23</f>
        <v>810.65280000000007</v>
      </c>
      <c r="DI39" s="462">
        <f>[3]Früchte!$CW23</f>
        <v>1679.3741</v>
      </c>
      <c r="DJ39" s="462">
        <f>[3]Früchte!$DS23</f>
        <v>3490.8486000000003</v>
      </c>
      <c r="DK39" s="463">
        <f>[3]Früchte!$CY23</f>
        <v>69.647100000000009</v>
      </c>
      <c r="DL39" s="463">
        <f>[3]Früchte!$DU23</f>
        <v>480.84929999999997</v>
      </c>
      <c r="DM39" s="462">
        <f>[3]Früchte!$DN23</f>
        <v>112.73399999999999</v>
      </c>
      <c r="DN39" s="462">
        <f>[3]Früchte!$EJ23</f>
        <v>681.05930000000001</v>
      </c>
      <c r="DO39" s="463">
        <f>[3]Früchte!$DO23</f>
        <v>0.19400000000000001</v>
      </c>
      <c r="DP39" s="463">
        <f>[3]Früchte!$EK23</f>
        <v>28.660799999999998</v>
      </c>
    </row>
    <row r="40" spans="1:120" x14ac:dyDescent="0.2">
      <c r="A40" s="250"/>
      <c r="B40" s="218">
        <f>[3]Früchte!$A24</f>
        <v>44805</v>
      </c>
      <c r="C40" s="449">
        <f>[3]Früchte!$C24</f>
        <v>0</v>
      </c>
      <c r="D40" s="449">
        <f>[3]Früchte!$AU24</f>
        <v>3.4134470000000001</v>
      </c>
      <c r="E40" s="448">
        <f>[3]Früchte!$E24</f>
        <v>6.3</v>
      </c>
      <c r="F40" s="448">
        <f>[3]Früchte!$AW24</f>
        <v>3.3644940000000001</v>
      </c>
      <c r="G40" s="449">
        <f>[3]Früchte!$F24</f>
        <v>0</v>
      </c>
      <c r="H40" s="449">
        <f>[3]Früchte!$AX24</f>
        <v>3.2155779999999998</v>
      </c>
      <c r="I40" s="448">
        <f>[3]Früchte!$K24</f>
        <v>0</v>
      </c>
      <c r="J40" s="448">
        <f>[3]Früchte!$BC24</f>
        <v>0</v>
      </c>
      <c r="K40" s="449">
        <f>[3]Früchte!$N24</f>
        <v>6.3004490000000004</v>
      </c>
      <c r="L40" s="449">
        <f>[3]Früchte!$BF24</f>
        <v>3.8423790000000002</v>
      </c>
      <c r="M40" s="448"/>
      <c r="N40" s="448">
        <f>[3]Früchte!$P24</f>
        <v>0</v>
      </c>
      <c r="O40" s="448">
        <f>[3]Früchte!$BH24</f>
        <v>3.416595</v>
      </c>
      <c r="P40" s="449">
        <f>[3]Früchte!$Q24</f>
        <v>0</v>
      </c>
      <c r="Q40" s="449">
        <f>[3]Früchte!$BI24</f>
        <v>0</v>
      </c>
      <c r="R40" s="448">
        <f>[3]Früchte!$R24</f>
        <v>0</v>
      </c>
      <c r="S40" s="448">
        <f>[3]Früchte!$BJ24</f>
        <v>0</v>
      </c>
      <c r="T40" s="449">
        <f>[3]Früchte!$T24</f>
        <v>0</v>
      </c>
      <c r="U40" s="449">
        <f>[3]Früchte!$BL24</f>
        <v>3.2966280000000001</v>
      </c>
      <c r="V40" s="448">
        <f>[3]Früchte!$U24</f>
        <v>0</v>
      </c>
      <c r="W40" s="448">
        <f>[3]Früchte!$BM24</f>
        <v>4.0548739999999999</v>
      </c>
      <c r="X40" s="448"/>
      <c r="Y40" s="448">
        <f>[3]Früchte!$X24</f>
        <v>0</v>
      </c>
      <c r="Z40" s="448">
        <f>[3]Früchte!$BP24</f>
        <v>11.955368999999999</v>
      </c>
      <c r="AA40" s="449">
        <f>[3]Früchte!$Y24</f>
        <v>0</v>
      </c>
      <c r="AB40" s="449">
        <f>[3]Früchte!$BQ24</f>
        <v>11.724928</v>
      </c>
      <c r="AC40" s="448">
        <f>[3]Früchte!$Z24</f>
        <v>19.098531000000001</v>
      </c>
      <c r="AD40" s="448">
        <f>[3]Früchte!$BR24</f>
        <v>15.342498000000001</v>
      </c>
      <c r="AE40" s="449">
        <f>[3]Früchte!$AA24</f>
        <v>31.881622</v>
      </c>
      <c r="AF40" s="449">
        <f>[3]Früchte!$BS24</f>
        <v>22.220731000000001</v>
      </c>
      <c r="AG40" s="448"/>
      <c r="AH40" s="448">
        <f>[3]Früchte!$AC24</f>
        <v>0</v>
      </c>
      <c r="AI40" s="448">
        <f>[3]Früchte!$BU24</f>
        <v>7.746461</v>
      </c>
      <c r="AJ40" s="449">
        <f>[3]Früchte!$AE24</f>
        <v>0</v>
      </c>
      <c r="AK40" s="449">
        <f>[3]Früchte!$BW24</f>
        <v>0</v>
      </c>
      <c r="AL40" s="448">
        <f>[3]Früchte!$AG24</f>
        <v>5.949999</v>
      </c>
      <c r="AM40" s="448">
        <f>[3]Früchte!$BY24</f>
        <v>3.2542059999999999</v>
      </c>
      <c r="AN40" s="449">
        <f>[3]Früchte!$AH24</f>
        <v>9.3821060000000003</v>
      </c>
      <c r="AO40" s="449">
        <f>[3]Früchte!$BZ24</f>
        <v>4.8682379999999998</v>
      </c>
      <c r="AP40" s="448"/>
      <c r="AQ40" s="448">
        <f>[3]Früchte!$AI24</f>
        <v>5.0209830000000002</v>
      </c>
      <c r="AR40" s="448">
        <f>[3]Früchte!$CA24</f>
        <v>4.1057639999999997</v>
      </c>
      <c r="AS40" s="448"/>
      <c r="AT40" s="449">
        <f>[3]Früchte!$AJ24</f>
        <v>4.2208399999999999</v>
      </c>
      <c r="AU40" s="449">
        <f>[3]Früchte!$CB24</f>
        <v>2.4235389999999999</v>
      </c>
      <c r="AV40" s="448"/>
      <c r="AW40" s="448">
        <f>[3]Früchte!$AK24</f>
        <v>0</v>
      </c>
      <c r="AX40" s="448">
        <f>[3]Früchte!$CC24</f>
        <v>2.4423689999999998</v>
      </c>
      <c r="AY40" s="449">
        <f>[3]Früchte!$AL24</f>
        <v>0</v>
      </c>
      <c r="AZ40" s="449">
        <f>[3]Früchte!$CD24</f>
        <v>3.4398390000000001</v>
      </c>
      <c r="BA40" s="448">
        <f>[3]Früchte!$AM24</f>
        <v>0</v>
      </c>
      <c r="BB40" s="448">
        <f>[3]Früchte!$CE24</f>
        <v>0</v>
      </c>
      <c r="BC40" s="449">
        <f>[3]Früchte!$AN24</f>
        <v>0.71742300000000003</v>
      </c>
      <c r="BD40" s="449">
        <f>[3]Früchte!$CF24</f>
        <v>0.51820600000000006</v>
      </c>
      <c r="BE40" s="448"/>
      <c r="BF40" s="448">
        <f>[3]Früchte!$AO24</f>
        <v>0</v>
      </c>
      <c r="BG40" s="448">
        <f>[3]Früchte!$CG24</f>
        <v>2.263563</v>
      </c>
      <c r="BH40" s="449">
        <f>[3]Früchte!$AP24</f>
        <v>1.8265009999999999</v>
      </c>
      <c r="BI40" s="449">
        <f>[3]Früchte!$CH24</f>
        <v>1.5585640000000001</v>
      </c>
      <c r="BJ40" s="448">
        <f>[3]Früchte!$AQ24</f>
        <v>2.7724769999999999</v>
      </c>
      <c r="BK40" s="448">
        <f>[3]Früchte!$CI24</f>
        <v>2.3461780000000001</v>
      </c>
      <c r="BL40" s="449">
        <f>[3]Früchte!$AR24</f>
        <v>0.84272100000000005</v>
      </c>
      <c r="BM40" s="449">
        <f>[3]Früchte!$CJ24</f>
        <v>0.807809</v>
      </c>
      <c r="BN40" s="448">
        <f>[3]Früchte!$AS24</f>
        <v>2.3963260000000002</v>
      </c>
      <c r="BO40" s="448">
        <f>[3]Früchte!$CK24</f>
        <v>1.719897</v>
      </c>
      <c r="BP40" s="434" t="str">
        <f t="shared" si="7"/>
        <v>5</v>
      </c>
      <c r="BQ40" s="402" t="str">
        <f>[3]Früchte!$CT24</f>
        <v>5 W 35-39/22</v>
      </c>
      <c r="BR40" s="462">
        <f>[3]Früchte!$DP24</f>
        <v>5465.8130000000001</v>
      </c>
      <c r="BS40" s="462">
        <f>[3]Früchte!$EL24</f>
        <v>30933.088800000001</v>
      </c>
      <c r="BT40" s="463"/>
      <c r="BU40" s="463">
        <f>[3]Früchte!$CU24</f>
        <v>698.66419999999994</v>
      </c>
      <c r="BV40" s="463">
        <f>[3]Früchte!$DQ24</f>
        <v>4610.9319000000005</v>
      </c>
      <c r="BW40" s="463"/>
      <c r="BX40" s="462">
        <f>[3]Früchte!$CV24</f>
        <v>154.59539999999998</v>
      </c>
      <c r="BY40" s="462">
        <f>[3]Früchte!$DR24</f>
        <v>1203.2709</v>
      </c>
      <c r="BZ40" s="463"/>
      <c r="CA40" s="463">
        <f>[3]Früchte!$DD24</f>
        <v>1E-3</v>
      </c>
      <c r="CB40" s="463">
        <f>[3]Früchte!$DZ24</f>
        <v>310.39269999999999</v>
      </c>
      <c r="CC40" s="462">
        <f>[3]Früchte!$DF24</f>
        <v>93.370999999999995</v>
      </c>
      <c r="CD40" s="462">
        <f>[3]Früchte!$EB24</f>
        <v>463.25599999999997</v>
      </c>
      <c r="CE40" s="463">
        <f>[3]Früchte!$DE24</f>
        <v>13.101000000000001</v>
      </c>
      <c r="CF40" s="463">
        <f>[3]Früchte!$EA24</f>
        <v>223.69759999999999</v>
      </c>
      <c r="CG40" s="463"/>
      <c r="CH40" s="462">
        <f>[3]Früchte!$CZ24</f>
        <v>11.766</v>
      </c>
      <c r="CI40" s="462">
        <f>[3]Früchte!$DV24</f>
        <v>167.52370000000002</v>
      </c>
      <c r="CJ40" s="463">
        <f>[3]Früchte!$DA24</f>
        <v>2E-3</v>
      </c>
      <c r="CK40" s="463">
        <f>[3]Früchte!$DW24</f>
        <v>1.4212</v>
      </c>
      <c r="CL40" s="462">
        <f>[3]Früchte!$DJ24</f>
        <v>40.5824</v>
      </c>
      <c r="CM40" s="462">
        <f>[3]Früchte!$EF24</f>
        <v>2002.8079</v>
      </c>
      <c r="CN40" s="463">
        <f>[3]Früchte!$DK24</f>
        <v>48.782499999999999</v>
      </c>
      <c r="CO40" s="463">
        <f>[3]Früchte!$EG24</f>
        <v>841.80150000000003</v>
      </c>
      <c r="CP40" s="462">
        <f>[3]Früchte!$DB24</f>
        <v>123.6131</v>
      </c>
      <c r="CQ40" s="462">
        <f>[3]Früchte!$DX24</f>
        <v>1509.12</v>
      </c>
      <c r="CR40" s="463"/>
      <c r="CS40" s="463">
        <f>[3]Früchte!$DC24</f>
        <v>444.52330000000001</v>
      </c>
      <c r="CT40" s="463">
        <f>[3]Früchte!$DY24</f>
        <v>3090.8257000000003</v>
      </c>
      <c r="CU40" s="463"/>
      <c r="CV40" s="462">
        <f>[3]Früchte!$CX24</f>
        <v>89.633200000000002</v>
      </c>
      <c r="CW40" s="462">
        <f>[3]Früchte!$DT24</f>
        <v>1102.9163000000001</v>
      </c>
      <c r="CX40" s="463">
        <f>[3]Früchte!$DH24</f>
        <v>8.5372000000000003</v>
      </c>
      <c r="CY40" s="463">
        <f>[3]Früchte!$ED24</f>
        <v>236.61770000000001</v>
      </c>
      <c r="CZ40" s="462">
        <f>[3]Früchte!$DG24</f>
        <v>9.5386000000000006</v>
      </c>
      <c r="DA40" s="462">
        <f>[3]Früchte!$EC24</f>
        <v>781.56600000000003</v>
      </c>
      <c r="DB40" s="463">
        <f>[3]Früchte!$DI24</f>
        <v>367.64800000000002</v>
      </c>
      <c r="DC40" s="463">
        <f>[3]Früchte!$EE24</f>
        <v>821.94490000000008</v>
      </c>
      <c r="DD40" s="463"/>
      <c r="DE40" s="462">
        <f>[3]Früchte!$DM24</f>
        <v>4.9930000000000003</v>
      </c>
      <c r="DF40" s="462">
        <f>[3]Früchte!$EI24</f>
        <v>576.8442</v>
      </c>
      <c r="DG40" s="463">
        <f>[3]Früchte!$DL24</f>
        <v>266.40469999999999</v>
      </c>
      <c r="DH40" s="463">
        <f>[3]Früchte!$EH24</f>
        <v>1090.0997</v>
      </c>
      <c r="DI40" s="462">
        <f>[3]Früchte!$CW24</f>
        <v>2311.1542999999997</v>
      </c>
      <c r="DJ40" s="462">
        <f>[3]Früchte!$DS24</f>
        <v>4069.0907000000002</v>
      </c>
      <c r="DK40" s="463">
        <f>[3]Früchte!$CY24</f>
        <v>101.20939999999999</v>
      </c>
      <c r="DL40" s="463">
        <f>[3]Früchte!$DU24</f>
        <v>561.39449999999999</v>
      </c>
      <c r="DM40" s="462">
        <f>[3]Früchte!$DN24</f>
        <v>81.246200000000002</v>
      </c>
      <c r="DN40" s="462">
        <f>[3]Früchte!$EJ24</f>
        <v>709.43719999999996</v>
      </c>
      <c r="DO40" s="463">
        <f>[3]Früchte!$DO24</f>
        <v>137.01429999999999</v>
      </c>
      <c r="DP40" s="463">
        <f>[3]Früchte!$EK24</f>
        <v>1670.2076000000002</v>
      </c>
    </row>
    <row r="41" spans="1:120" x14ac:dyDescent="0.2">
      <c r="A41" s="250"/>
      <c r="B41" s="218">
        <f>[3]Früchte!$A25</f>
        <v>44774</v>
      </c>
      <c r="C41" s="449">
        <f>[3]Früchte!$C25</f>
        <v>0</v>
      </c>
      <c r="D41" s="449">
        <f>[3]Früchte!$AU25</f>
        <v>3.3144399999999998</v>
      </c>
      <c r="E41" s="448">
        <f>[3]Früchte!$E25</f>
        <v>6.3</v>
      </c>
      <c r="F41" s="448">
        <f>[3]Früchte!$AW25</f>
        <v>3.2302930000000001</v>
      </c>
      <c r="G41" s="449">
        <f>[3]Früchte!$F25</f>
        <v>0</v>
      </c>
      <c r="H41" s="449">
        <f>[3]Früchte!$AX25</f>
        <v>3.1986910000000002</v>
      </c>
      <c r="I41" s="448">
        <f>[3]Früchte!$K25</f>
        <v>0</v>
      </c>
      <c r="J41" s="448">
        <f>[3]Früchte!$BC25</f>
        <v>0</v>
      </c>
      <c r="K41" s="449">
        <f>[3]Früchte!$N25</f>
        <v>6.2380880000000003</v>
      </c>
      <c r="L41" s="449">
        <f>[3]Früchte!$BF25</f>
        <v>3.9189419999999999</v>
      </c>
      <c r="M41" s="448"/>
      <c r="N41" s="448">
        <f>[3]Früchte!$P25</f>
        <v>0</v>
      </c>
      <c r="O41" s="448">
        <f>[3]Früchte!$BH25</f>
        <v>2.7164139999999999</v>
      </c>
      <c r="P41" s="449">
        <f>[3]Früchte!$Q25</f>
        <v>0</v>
      </c>
      <c r="Q41" s="449">
        <f>[3]Früchte!$BI25</f>
        <v>0</v>
      </c>
      <c r="R41" s="448">
        <f>[3]Früchte!$R25</f>
        <v>0</v>
      </c>
      <c r="S41" s="448">
        <f>[3]Früchte!$BJ25</f>
        <v>0</v>
      </c>
      <c r="T41" s="449">
        <f>[3]Früchte!$T25</f>
        <v>0</v>
      </c>
      <c r="U41" s="449">
        <f>[3]Früchte!$BL25</f>
        <v>3.5171039999999998</v>
      </c>
      <c r="V41" s="448">
        <f>[3]Früchte!$U25</f>
        <v>6.8372450000000002</v>
      </c>
      <c r="W41" s="448">
        <f>[3]Früchte!$BM25</f>
        <v>3.7732009999999998</v>
      </c>
      <c r="X41" s="448"/>
      <c r="Y41" s="448">
        <f>[3]Früchte!$X25</f>
        <v>0</v>
      </c>
      <c r="Z41" s="448">
        <f>[3]Früchte!$BP25</f>
        <v>11.403461999999999</v>
      </c>
      <c r="AA41" s="449">
        <f>[3]Früchte!$Y25</f>
        <v>0</v>
      </c>
      <c r="AB41" s="449">
        <f>[3]Früchte!$BQ25</f>
        <v>11.236015</v>
      </c>
      <c r="AC41" s="448">
        <f>[3]Früchte!$Z25</f>
        <v>28.021588999999999</v>
      </c>
      <c r="AD41" s="448">
        <f>[3]Früchte!$BR25</f>
        <v>20.104037000000002</v>
      </c>
      <c r="AE41" s="449">
        <f>[3]Früchte!$AA25</f>
        <v>32.637563</v>
      </c>
      <c r="AF41" s="449">
        <f>[3]Früchte!$BS25</f>
        <v>21.893822</v>
      </c>
      <c r="AG41" s="448"/>
      <c r="AH41" s="448">
        <f>[3]Früchte!$AC25</f>
        <v>11.125616000000001</v>
      </c>
      <c r="AI41" s="448">
        <f>[3]Früchte!$BU25</f>
        <v>7.7274050000000001</v>
      </c>
      <c r="AJ41" s="449">
        <f>[3]Früchte!$AE25</f>
        <v>0</v>
      </c>
      <c r="AK41" s="449">
        <f>[3]Früchte!$BW25</f>
        <v>11.250954999999999</v>
      </c>
      <c r="AL41" s="448">
        <f>[3]Früchte!$AG25</f>
        <v>5.2364059999999997</v>
      </c>
      <c r="AM41" s="448">
        <f>[3]Früchte!$BY25</f>
        <v>3.3383280000000002</v>
      </c>
      <c r="AN41" s="449">
        <f>[3]Früchte!$AH25</f>
        <v>8.4882530000000003</v>
      </c>
      <c r="AO41" s="449">
        <f>[3]Früchte!$BZ25</f>
        <v>5.0737519999999998</v>
      </c>
      <c r="AP41" s="448"/>
      <c r="AQ41" s="448">
        <f>[3]Früchte!$AI25</f>
        <v>6.9761480000000002</v>
      </c>
      <c r="AR41" s="448">
        <f>[3]Früchte!$CA25</f>
        <v>4.9508869999999998</v>
      </c>
      <c r="AS41" s="448"/>
      <c r="AT41" s="449">
        <f>[3]Früchte!$AJ25</f>
        <v>3.4321869999999999</v>
      </c>
      <c r="AU41" s="449">
        <f>[3]Früchte!$CB25</f>
        <v>2.2310310000000002</v>
      </c>
      <c r="AV41" s="448"/>
      <c r="AW41" s="448">
        <f>[3]Früchte!$AK25</f>
        <v>2.8060849999999999</v>
      </c>
      <c r="AX41" s="448">
        <f>[3]Früchte!$CC25</f>
        <v>2.1854580000000001</v>
      </c>
      <c r="AY41" s="449">
        <f>[3]Früchte!$AL25</f>
        <v>0</v>
      </c>
      <c r="AZ41" s="449">
        <f>[3]Früchte!$CD25</f>
        <v>0</v>
      </c>
      <c r="BA41" s="448">
        <f>[3]Früchte!$AM25</f>
        <v>0</v>
      </c>
      <c r="BB41" s="448">
        <f>[3]Früchte!$CE25</f>
        <v>0</v>
      </c>
      <c r="BC41" s="449">
        <f>[3]Früchte!$AN25</f>
        <v>0.62616000000000005</v>
      </c>
      <c r="BD41" s="449">
        <f>[3]Früchte!$CF25</f>
        <v>0.51963599999999999</v>
      </c>
      <c r="BE41" s="448"/>
      <c r="BF41" s="448">
        <f>[3]Früchte!$AO25</f>
        <v>0</v>
      </c>
      <c r="BG41" s="448">
        <f>[3]Früchte!$CG25</f>
        <v>2.3185419999999999</v>
      </c>
      <c r="BH41" s="449">
        <f>[3]Früchte!$AP25</f>
        <v>1.8060830000000001</v>
      </c>
      <c r="BI41" s="449">
        <f>[3]Früchte!$CH25</f>
        <v>1.5775079999999999</v>
      </c>
      <c r="BJ41" s="448">
        <f>[3]Früchte!$AQ25</f>
        <v>2.7781020000000001</v>
      </c>
      <c r="BK41" s="448">
        <f>[3]Früchte!$CI25</f>
        <v>2.3312629999999999</v>
      </c>
      <c r="BL41" s="449">
        <f>[3]Früchte!$AR25</f>
        <v>0.827264</v>
      </c>
      <c r="BM41" s="449">
        <f>[3]Früchte!$CJ25</f>
        <v>0.80041600000000002</v>
      </c>
      <c r="BN41" s="448">
        <f>[3]Früchte!$AS25</f>
        <v>0</v>
      </c>
      <c r="BO41" s="448">
        <f>[3]Früchte!$CK25</f>
        <v>1.7169380000000001</v>
      </c>
      <c r="BP41" s="434" t="str">
        <f t="shared" si="7"/>
        <v>4</v>
      </c>
      <c r="BQ41" s="402" t="str">
        <f>[3]Früchte!$CT25</f>
        <v>4 W 31-34/22</v>
      </c>
      <c r="BR41" s="462">
        <f>[3]Früchte!$DP25</f>
        <v>5054.3924999999999</v>
      </c>
      <c r="BS41" s="462">
        <f>[3]Früchte!$EL25</f>
        <v>29693.2808</v>
      </c>
      <c r="BT41" s="463"/>
      <c r="BU41" s="463">
        <f>[3]Früchte!$CU25</f>
        <v>384.1782</v>
      </c>
      <c r="BV41" s="463">
        <f>[3]Früchte!$DQ25</f>
        <v>2884.7889</v>
      </c>
      <c r="BW41" s="463"/>
      <c r="BX41" s="462">
        <f>[3]Früchte!$CV25</f>
        <v>71.995399999999989</v>
      </c>
      <c r="BY41" s="462">
        <f>[3]Früchte!$DR25</f>
        <v>418.88559999999995</v>
      </c>
      <c r="BZ41" s="463"/>
      <c r="CA41" s="463">
        <f>[3]Früchte!$DD25</f>
        <v>6.0266999999999999</v>
      </c>
      <c r="CB41" s="463">
        <f>[3]Früchte!$DZ25</f>
        <v>574.38959999999997</v>
      </c>
      <c r="CC41" s="462">
        <f>[3]Früchte!$DF25</f>
        <v>87.196300000000008</v>
      </c>
      <c r="CD41" s="462">
        <f>[3]Früchte!$EB25</f>
        <v>471.35919999999999</v>
      </c>
      <c r="CE41" s="463">
        <f>[3]Früchte!$DE25</f>
        <v>11.593</v>
      </c>
      <c r="CF41" s="463">
        <f>[3]Früchte!$EA25</f>
        <v>274.31180000000001</v>
      </c>
      <c r="CG41" s="463"/>
      <c r="CH41" s="462">
        <f>[3]Früchte!$CZ25</f>
        <v>126.6113</v>
      </c>
      <c r="CI41" s="462">
        <f>[3]Früchte!$DV25</f>
        <v>1008.3388</v>
      </c>
      <c r="CJ41" s="463">
        <f>[3]Früchte!$DA25</f>
        <v>2.2090999999999998</v>
      </c>
      <c r="CK41" s="463">
        <f>[3]Früchte!$DW25</f>
        <v>195.73779999999999</v>
      </c>
      <c r="CL41" s="462">
        <f>[3]Früchte!$DJ25</f>
        <v>240.6634</v>
      </c>
      <c r="CM41" s="462">
        <f>[3]Früchte!$EF25</f>
        <v>2732.2861000000003</v>
      </c>
      <c r="CN41" s="463">
        <f>[3]Früchte!$DK25</f>
        <v>174.77350000000001</v>
      </c>
      <c r="CO41" s="463">
        <f>[3]Früchte!$EG25</f>
        <v>1912.2294999999999</v>
      </c>
      <c r="CP41" s="462">
        <f>[3]Früchte!$DB25</f>
        <v>79.066000000000003</v>
      </c>
      <c r="CQ41" s="462">
        <f>[3]Früchte!$DX25</f>
        <v>987.92160000000001</v>
      </c>
      <c r="CR41" s="463"/>
      <c r="CS41" s="463">
        <f>[3]Früchte!$DC25</f>
        <v>242.38739999999999</v>
      </c>
      <c r="CT41" s="463">
        <f>[3]Früchte!$DY25</f>
        <v>1822.9478000000001</v>
      </c>
      <c r="CU41" s="463"/>
      <c r="CV41" s="462">
        <f>[3]Früchte!$CX25</f>
        <v>89.947600000000008</v>
      </c>
      <c r="CW41" s="462">
        <f>[3]Früchte!$DT25</f>
        <v>818.9248</v>
      </c>
      <c r="CX41" s="463">
        <f>[3]Früchte!$DH25</f>
        <v>7.1666999999999996</v>
      </c>
      <c r="CY41" s="463">
        <f>[3]Früchte!$ED25</f>
        <v>165.77699999999999</v>
      </c>
      <c r="CZ41" s="462">
        <f>[3]Früchte!$DG25</f>
        <v>3.181</v>
      </c>
      <c r="DA41" s="462">
        <f>[3]Früchte!$EC25</f>
        <v>101.5386</v>
      </c>
      <c r="DB41" s="463">
        <f>[3]Früchte!$DI25</f>
        <v>321.21499999999997</v>
      </c>
      <c r="DC41" s="463">
        <f>[3]Früchte!$EE25</f>
        <v>704.17509999999993</v>
      </c>
      <c r="DD41" s="463"/>
      <c r="DE41" s="462">
        <f>[3]Früchte!$DM25</f>
        <v>7.9081000000000001</v>
      </c>
      <c r="DF41" s="462">
        <f>[3]Früchte!$EI25</f>
        <v>446.59070000000003</v>
      </c>
      <c r="DG41" s="463">
        <f>[3]Früchte!$DL25</f>
        <v>240.69329999999999</v>
      </c>
      <c r="DH41" s="463">
        <f>[3]Früchte!$EH25</f>
        <v>825.61540000000002</v>
      </c>
      <c r="DI41" s="462">
        <f>[3]Früchte!$CW25</f>
        <v>1636.0072</v>
      </c>
      <c r="DJ41" s="462">
        <f>[3]Früchte!$DS25</f>
        <v>3000.6881000000003</v>
      </c>
      <c r="DK41" s="463">
        <f>[3]Früchte!$CY25</f>
        <v>59.901900000000005</v>
      </c>
      <c r="DL41" s="463">
        <f>[3]Früchte!$DU25</f>
        <v>343.51679999999999</v>
      </c>
      <c r="DM41" s="462">
        <f>[3]Früchte!$DN25</f>
        <v>15.8073</v>
      </c>
      <c r="DN41" s="462">
        <f>[3]Früchte!$EJ25</f>
        <v>411.03250000000003</v>
      </c>
      <c r="DO41" s="463">
        <f>[3]Früchte!$DO25</f>
        <v>613.29899999999998</v>
      </c>
      <c r="DP41" s="463">
        <f>[3]Früchte!$EK25</f>
        <v>4962.0665999999992</v>
      </c>
    </row>
    <row r="42" spans="1:120" x14ac:dyDescent="0.2">
      <c r="A42" s="250"/>
      <c r="B42" s="218">
        <f>[3]Früchte!$A26</f>
        <v>44743</v>
      </c>
      <c r="C42" s="449">
        <f>[3]Früchte!$C26</f>
        <v>0</v>
      </c>
      <c r="D42" s="449">
        <f>[3]Früchte!$AU26</f>
        <v>3.3063199999999999</v>
      </c>
      <c r="E42" s="448">
        <f>[3]Früchte!$E26</f>
        <v>6.0199379999999998</v>
      </c>
      <c r="F42" s="448">
        <f>[3]Früchte!$AW26</f>
        <v>3.1957200000000001</v>
      </c>
      <c r="G42" s="449">
        <f>[3]Früchte!$F26</f>
        <v>0</v>
      </c>
      <c r="H42" s="449">
        <f>[3]Früchte!$AX26</f>
        <v>3.196205</v>
      </c>
      <c r="I42" s="448">
        <f>[3]Früchte!$K26</f>
        <v>0</v>
      </c>
      <c r="J42" s="448">
        <f>[3]Früchte!$BC26</f>
        <v>0</v>
      </c>
      <c r="K42" s="449">
        <f>[3]Früchte!$N26</f>
        <v>6.3065300000000004</v>
      </c>
      <c r="L42" s="449">
        <f>[3]Früchte!$BF26</f>
        <v>4.1180839999999996</v>
      </c>
      <c r="M42" s="448"/>
      <c r="N42" s="448">
        <f>[3]Früchte!$P26</f>
        <v>0</v>
      </c>
      <c r="O42" s="448">
        <f>[3]Früchte!$BH26</f>
        <v>2.6459630000000001</v>
      </c>
      <c r="P42" s="449">
        <f>[3]Früchte!$Q26</f>
        <v>0</v>
      </c>
      <c r="Q42" s="449">
        <f>[3]Früchte!$BI26</f>
        <v>0</v>
      </c>
      <c r="R42" s="448">
        <f>[3]Früchte!$R26</f>
        <v>0</v>
      </c>
      <c r="S42" s="448">
        <f>[3]Früchte!$BJ26</f>
        <v>3.0571359999999999</v>
      </c>
      <c r="T42" s="449">
        <f>[3]Früchte!$T26</f>
        <v>0</v>
      </c>
      <c r="U42" s="449">
        <f>[3]Früchte!$BL26</f>
        <v>3.8830559999999998</v>
      </c>
      <c r="V42" s="448">
        <f>[3]Früchte!$U26</f>
        <v>6.2699389999999999</v>
      </c>
      <c r="W42" s="448">
        <f>[3]Früchte!$BM26</f>
        <v>3.5393219999999999</v>
      </c>
      <c r="X42" s="448"/>
      <c r="Y42" s="448">
        <f>[3]Früchte!$X26</f>
        <v>0</v>
      </c>
      <c r="Z42" s="448">
        <f>[3]Früchte!$BP26</f>
        <v>11.70945</v>
      </c>
      <c r="AA42" s="449">
        <f>[3]Früchte!$Y26</f>
        <v>0</v>
      </c>
      <c r="AB42" s="449">
        <f>[3]Früchte!$BQ26</f>
        <v>11.465870000000001</v>
      </c>
      <c r="AC42" s="448">
        <f>[3]Früchte!$Z26</f>
        <v>30.401439</v>
      </c>
      <c r="AD42" s="448">
        <f>[3]Früchte!$BR26</f>
        <v>21.262602999999999</v>
      </c>
      <c r="AE42" s="449">
        <f>[3]Früchte!$AA26</f>
        <v>32.616459999999996</v>
      </c>
      <c r="AF42" s="449">
        <f>[3]Früchte!$BS26</f>
        <v>20.998958999999999</v>
      </c>
      <c r="AG42" s="448"/>
      <c r="AH42" s="448">
        <f>[3]Früchte!$AC26</f>
        <v>12.150596</v>
      </c>
      <c r="AI42" s="448">
        <f>[3]Früchte!$BU26</f>
        <v>8.4693299999999994</v>
      </c>
      <c r="AJ42" s="449">
        <f>[3]Früchte!$AE26</f>
        <v>16.626875999999999</v>
      </c>
      <c r="AK42" s="449">
        <f>[3]Früchte!$BW26</f>
        <v>10.058861</v>
      </c>
      <c r="AL42" s="448">
        <f>[3]Früchte!$AG26</f>
        <v>5.4493879999999999</v>
      </c>
      <c r="AM42" s="448">
        <f>[3]Früchte!$BY26</f>
        <v>3.267541</v>
      </c>
      <c r="AN42" s="449">
        <f>[3]Früchte!$AH26</f>
        <v>0</v>
      </c>
      <c r="AO42" s="449">
        <f>[3]Früchte!$BZ26</f>
        <v>5.3328629999999997</v>
      </c>
      <c r="AP42" s="448"/>
      <c r="AQ42" s="448">
        <f>[3]Früchte!$AI26</f>
        <v>7.6101900000000002</v>
      </c>
      <c r="AR42" s="448">
        <f>[3]Früchte!$CA26</f>
        <v>4.8420699999999997</v>
      </c>
      <c r="AS42" s="448"/>
      <c r="AT42" s="449">
        <f>[3]Früchte!$AJ26</f>
        <v>3.9385889999999999</v>
      </c>
      <c r="AU42" s="449">
        <f>[3]Früchte!$CB26</f>
        <v>2.5463019999999998</v>
      </c>
      <c r="AV42" s="448"/>
      <c r="AW42" s="448">
        <f>[3]Früchte!$AK26</f>
        <v>2.554602</v>
      </c>
      <c r="AX42" s="448">
        <f>[3]Früchte!$CC26</f>
        <v>1.7941130000000001</v>
      </c>
      <c r="AY42" s="449">
        <f>[3]Früchte!$AL26</f>
        <v>0</v>
      </c>
      <c r="AZ42" s="449">
        <f>[3]Früchte!$CD26</f>
        <v>0</v>
      </c>
      <c r="BA42" s="448">
        <f>[3]Früchte!$AM26</f>
        <v>0</v>
      </c>
      <c r="BB42" s="448">
        <f>[3]Früchte!$CE26</f>
        <v>0</v>
      </c>
      <c r="BC42" s="449">
        <f>[3]Früchte!$AN26</f>
        <v>0.62026700000000001</v>
      </c>
      <c r="BD42" s="449">
        <f>[3]Früchte!$CF26</f>
        <v>0.52657600000000004</v>
      </c>
      <c r="BE42" s="448"/>
      <c r="BF42" s="448">
        <f>[3]Früchte!$AO26</f>
        <v>3.6928839999999998</v>
      </c>
      <c r="BG42" s="448">
        <f>[3]Früchte!$CG26</f>
        <v>2.2648489999999999</v>
      </c>
      <c r="BH42" s="449">
        <f>[3]Früchte!$AP26</f>
        <v>1.4389909999999999</v>
      </c>
      <c r="BI42" s="449">
        <f>[3]Früchte!$CH26</f>
        <v>1.517612</v>
      </c>
      <c r="BJ42" s="448">
        <f>[3]Früchte!$AQ26</f>
        <v>2.8388779999999998</v>
      </c>
      <c r="BK42" s="448">
        <f>[3]Früchte!$CI26</f>
        <v>2.3471090000000001</v>
      </c>
      <c r="BL42" s="449">
        <f>[3]Früchte!$AR26</f>
        <v>0.78641099999999997</v>
      </c>
      <c r="BM42" s="449">
        <f>[3]Früchte!$CJ26</f>
        <v>0.80132300000000001</v>
      </c>
      <c r="BN42" s="448">
        <f>[3]Früchte!$AS26</f>
        <v>2.0901619999999999</v>
      </c>
      <c r="BO42" s="448">
        <f>[3]Früchte!$CK26</f>
        <v>1.784837</v>
      </c>
      <c r="BP42" s="434" t="str">
        <f t="shared" si="7"/>
        <v>4</v>
      </c>
      <c r="BQ42" s="402" t="str">
        <f>[3]Früchte!$CT26</f>
        <v>4 W 27-30/22</v>
      </c>
      <c r="BR42" s="462">
        <f>[3]Früchte!$DP26</f>
        <v>5149.777</v>
      </c>
      <c r="BS42" s="462">
        <f>[3]Früchte!$EL26</f>
        <v>31753.622800000001</v>
      </c>
      <c r="BT42" s="463"/>
      <c r="BU42" s="463">
        <f>[3]Früchte!$CU26</f>
        <v>356.51</v>
      </c>
      <c r="BV42" s="463">
        <f>[3]Früchte!$DQ26</f>
        <v>2647.0087000000003</v>
      </c>
      <c r="BW42" s="463"/>
      <c r="BX42" s="462">
        <f>[3]Früchte!$CV26</f>
        <v>32.098599999999998</v>
      </c>
      <c r="BY42" s="462">
        <f>[3]Früchte!$DR26</f>
        <v>440.96870000000001</v>
      </c>
      <c r="BZ42" s="463"/>
      <c r="CA42" s="463">
        <f>[3]Früchte!$DD26</f>
        <v>9.3553999999999995</v>
      </c>
      <c r="CB42" s="463">
        <f>[3]Früchte!$DZ26</f>
        <v>838.92290000000003</v>
      </c>
      <c r="CC42" s="462">
        <f>[3]Früchte!$DF26</f>
        <v>112.961</v>
      </c>
      <c r="CD42" s="462">
        <f>[3]Früchte!$EB26</f>
        <v>420.31690000000003</v>
      </c>
      <c r="CE42" s="463">
        <f>[3]Früchte!$DE26</f>
        <v>13.376899999999999</v>
      </c>
      <c r="CF42" s="463">
        <f>[3]Früchte!$EA26</f>
        <v>365.59559999999999</v>
      </c>
      <c r="CG42" s="463"/>
      <c r="CH42" s="462">
        <f>[3]Früchte!$CZ26</f>
        <v>198.05160000000001</v>
      </c>
      <c r="CI42" s="462">
        <f>[3]Früchte!$DV26</f>
        <v>2123.5886</v>
      </c>
      <c r="CJ42" s="463">
        <f>[3]Früchte!$DA26</f>
        <v>101.87139999999999</v>
      </c>
      <c r="CK42" s="463">
        <f>[3]Früchte!$DW26</f>
        <v>1245.4404999999999</v>
      </c>
      <c r="CL42" s="462">
        <f>[3]Früchte!$DJ26</f>
        <v>278.84709999999995</v>
      </c>
      <c r="CM42" s="462">
        <f>[3]Früchte!$EF26</f>
        <v>2861.5645</v>
      </c>
      <c r="CN42" s="463">
        <f>[3]Früchte!$DK26</f>
        <v>178.15210000000002</v>
      </c>
      <c r="CO42" s="463">
        <f>[3]Früchte!$EG26</f>
        <v>1526.3628999999999</v>
      </c>
      <c r="CP42" s="462">
        <f>[3]Früchte!$DB26</f>
        <v>4.2430000000000003</v>
      </c>
      <c r="CQ42" s="462">
        <f>[3]Früchte!$DX26</f>
        <v>108.82680000000001</v>
      </c>
      <c r="CR42" s="463"/>
      <c r="CS42" s="463">
        <f>[3]Früchte!$DC26</f>
        <v>99.9465</v>
      </c>
      <c r="CT42" s="463">
        <f>[3]Früchte!$DY26</f>
        <v>939.41380000000004</v>
      </c>
      <c r="CU42" s="463"/>
      <c r="CV42" s="462">
        <f>[3]Früchte!$CX26</f>
        <v>104.8331</v>
      </c>
      <c r="CW42" s="462">
        <f>[3]Früchte!$DT26</f>
        <v>874.29459999999995</v>
      </c>
      <c r="CX42" s="463">
        <f>[3]Früchte!$DH26</f>
        <v>12.2094</v>
      </c>
      <c r="CY42" s="463">
        <f>[3]Früchte!$ED26</f>
        <v>146.98260000000002</v>
      </c>
      <c r="CZ42" s="462">
        <f>[3]Früchte!$DG26</f>
        <v>0.156</v>
      </c>
      <c r="DA42" s="462">
        <f>[3]Früchte!$EC26</f>
        <v>24.988199999999999</v>
      </c>
      <c r="DB42" s="463">
        <f>[3]Früchte!$DI26</f>
        <v>475.4701</v>
      </c>
      <c r="DC42" s="463">
        <f>[3]Früchte!$EE26</f>
        <v>669.7559</v>
      </c>
      <c r="DD42" s="463"/>
      <c r="DE42" s="462">
        <f>[3]Früchte!$DM26</f>
        <v>15.0589</v>
      </c>
      <c r="DF42" s="462">
        <f>[3]Früchte!$EI26</f>
        <v>494.60890000000001</v>
      </c>
      <c r="DG42" s="463">
        <f>[3]Früchte!$DL26</f>
        <v>297.60950000000003</v>
      </c>
      <c r="DH42" s="463">
        <f>[3]Früchte!$EH26</f>
        <v>707.39080000000001</v>
      </c>
      <c r="DI42" s="462">
        <f>[3]Früchte!$CW26</f>
        <v>1524.5461</v>
      </c>
      <c r="DJ42" s="462">
        <f>[3]Früchte!$DS26</f>
        <v>2951.9342999999999</v>
      </c>
      <c r="DK42" s="463">
        <f>[3]Früchte!$CY26</f>
        <v>56.904800000000002</v>
      </c>
      <c r="DL42" s="463">
        <f>[3]Früchte!$DU26</f>
        <v>320.53209999999996</v>
      </c>
      <c r="DM42" s="462">
        <f>[3]Früchte!$DN26</f>
        <v>6.92</v>
      </c>
      <c r="DN42" s="462">
        <f>[3]Früchte!$EJ26</f>
        <v>398.23829999999998</v>
      </c>
      <c r="DO42" s="463">
        <f>[3]Früchte!$DO26</f>
        <v>720.06309999999996</v>
      </c>
      <c r="DP42" s="463">
        <f>[3]Früchte!$EK26</f>
        <v>7058.8553000000002</v>
      </c>
    </row>
    <row r="43" spans="1:120" x14ac:dyDescent="0.2">
      <c r="A43" s="250"/>
      <c r="B43" s="218">
        <f>[3]Früchte!$A27</f>
        <v>44713</v>
      </c>
      <c r="C43" s="449">
        <f>[3]Früchte!$C27</f>
        <v>0</v>
      </c>
      <c r="D43" s="449">
        <f>[3]Früchte!$AU27</f>
        <v>3.29596</v>
      </c>
      <c r="E43" s="448">
        <f>[3]Früchte!$E27</f>
        <v>6.2837740000000002</v>
      </c>
      <c r="F43" s="448">
        <f>[3]Früchte!$AW27</f>
        <v>3.2635149999999999</v>
      </c>
      <c r="G43" s="449">
        <f>[3]Früchte!$F27</f>
        <v>0</v>
      </c>
      <c r="H43" s="449">
        <f>[3]Früchte!$AX27</f>
        <v>3.199999</v>
      </c>
      <c r="I43" s="448">
        <f>[3]Früchte!$K27</f>
        <v>0</v>
      </c>
      <c r="J43" s="448">
        <f>[3]Früchte!$BC27</f>
        <v>0</v>
      </c>
      <c r="K43" s="449">
        <f>[3]Früchte!$N27</f>
        <v>6.3128140000000004</v>
      </c>
      <c r="L43" s="449">
        <f>[3]Früchte!$BF27</f>
        <v>4.679684</v>
      </c>
      <c r="M43" s="448"/>
      <c r="N43" s="448">
        <f>[3]Früchte!$P27</f>
        <v>0</v>
      </c>
      <c r="O43" s="448">
        <f>[3]Früchte!$BH27</f>
        <v>2.6263670000000001</v>
      </c>
      <c r="P43" s="449">
        <f>[3]Früchte!$Q27</f>
        <v>0</v>
      </c>
      <c r="Q43" s="449">
        <f>[3]Früchte!$BI27</f>
        <v>0</v>
      </c>
      <c r="R43" s="448">
        <f>[3]Früchte!$R27</f>
        <v>0</v>
      </c>
      <c r="S43" s="448">
        <f>[3]Früchte!$BJ27</f>
        <v>3.2324540000000002</v>
      </c>
      <c r="T43" s="449">
        <f>[3]Früchte!$T27</f>
        <v>0</v>
      </c>
      <c r="U43" s="449">
        <f>[3]Früchte!$BL27</f>
        <v>3.7739940000000001</v>
      </c>
      <c r="V43" s="448">
        <f>[3]Früchte!$U27</f>
        <v>0</v>
      </c>
      <c r="W43" s="448">
        <f>[3]Früchte!$BM27</f>
        <v>3.6487509999999999</v>
      </c>
      <c r="X43" s="448"/>
      <c r="Y43" s="448">
        <f>[3]Früchte!$X27</f>
        <v>19.203073</v>
      </c>
      <c r="Z43" s="448">
        <f>[3]Früchte!$BP27</f>
        <v>10.6678</v>
      </c>
      <c r="AA43" s="449">
        <f>[3]Früchte!$Y27</f>
        <v>0</v>
      </c>
      <c r="AB43" s="449">
        <f>[3]Früchte!$BQ27</f>
        <v>10.279658</v>
      </c>
      <c r="AC43" s="448">
        <f>[3]Früchte!$Z27</f>
        <v>18.536750999999999</v>
      </c>
      <c r="AD43" s="448">
        <f>[3]Früchte!$BR27</f>
        <v>10.752179999999999</v>
      </c>
      <c r="AE43" s="449">
        <f>[3]Früchte!$AA27</f>
        <v>18.782803000000001</v>
      </c>
      <c r="AF43" s="449">
        <f>[3]Früchte!$BS27</f>
        <v>19.082699000000002</v>
      </c>
      <c r="AG43" s="448"/>
      <c r="AH43" s="448">
        <f>[3]Früchte!$AC27</f>
        <v>9.1904699999999995</v>
      </c>
      <c r="AI43" s="448">
        <f>[3]Früchte!$BU27</f>
        <v>6.5335890000000001</v>
      </c>
      <c r="AJ43" s="449">
        <f>[3]Früchte!$AE27</f>
        <v>14.935973000000001</v>
      </c>
      <c r="AK43" s="449">
        <f>[3]Früchte!$BW27</f>
        <v>11.270153000000001</v>
      </c>
      <c r="AL43" s="448">
        <f>[3]Früchte!$AG27</f>
        <v>6.4488159999999999</v>
      </c>
      <c r="AM43" s="448">
        <f>[3]Früchte!$BY27</f>
        <v>3.767163</v>
      </c>
      <c r="AN43" s="449">
        <f>[3]Früchte!$AH27</f>
        <v>0</v>
      </c>
      <c r="AO43" s="449">
        <f>[3]Früchte!$BZ27</f>
        <v>0</v>
      </c>
      <c r="AP43" s="448"/>
      <c r="AQ43" s="448">
        <f>[3]Früchte!$AI27</f>
        <v>0</v>
      </c>
      <c r="AR43" s="448">
        <f>[3]Früchte!$CA27</f>
        <v>5.0557679999999996</v>
      </c>
      <c r="AS43" s="448"/>
      <c r="AT43" s="449">
        <f>[3]Früchte!$AJ27</f>
        <v>3.9051499999999999</v>
      </c>
      <c r="AU43" s="449">
        <f>[3]Früchte!$CB27</f>
        <v>2.8346149999999999</v>
      </c>
      <c r="AV43" s="448"/>
      <c r="AW43" s="448">
        <f>[3]Früchte!$AK27</f>
        <v>2.4996870000000002</v>
      </c>
      <c r="AX43" s="448">
        <f>[3]Früchte!$CC27</f>
        <v>1.739711</v>
      </c>
      <c r="AY43" s="449">
        <f>[3]Früchte!$AL27</f>
        <v>0</v>
      </c>
      <c r="AZ43" s="449">
        <f>[3]Früchte!$CD27</f>
        <v>0</v>
      </c>
      <c r="BA43" s="448">
        <f>[3]Früchte!$AM27</f>
        <v>0</v>
      </c>
      <c r="BB43" s="448">
        <f>[3]Früchte!$CE27</f>
        <v>3.7600440000000002</v>
      </c>
      <c r="BC43" s="449">
        <f>[3]Früchte!$AN27</f>
        <v>0.57223999999999997</v>
      </c>
      <c r="BD43" s="449">
        <f>[3]Früchte!$CF27</f>
        <v>0.506077</v>
      </c>
      <c r="BE43" s="448"/>
      <c r="BF43" s="448">
        <f>[3]Früchte!$AO27</f>
        <v>3.7817639999999999</v>
      </c>
      <c r="BG43" s="448">
        <f>[3]Früchte!$CG27</f>
        <v>2.0748419999999999</v>
      </c>
      <c r="BH43" s="449">
        <f>[3]Früchte!$AP27</f>
        <v>1.762759</v>
      </c>
      <c r="BI43" s="449">
        <f>[3]Früchte!$CH27</f>
        <v>1.3844339999999999</v>
      </c>
      <c r="BJ43" s="448">
        <f>[3]Früchte!$AQ27</f>
        <v>2.8685239999999999</v>
      </c>
      <c r="BK43" s="448">
        <f>[3]Früchte!$CI27</f>
        <v>2.1961909999999998</v>
      </c>
      <c r="BL43" s="449">
        <f>[3]Früchte!$AR27</f>
        <v>0.792543</v>
      </c>
      <c r="BM43" s="449">
        <f>[3]Früchte!$CJ27</f>
        <v>0.80088199999999998</v>
      </c>
      <c r="BN43" s="448">
        <f>[3]Früchte!$AS27</f>
        <v>2.0313680000000001</v>
      </c>
      <c r="BO43" s="448">
        <f>[3]Früchte!$CK27</f>
        <v>1.753012</v>
      </c>
      <c r="BP43" s="434" t="str">
        <f t="shared" si="7"/>
        <v>5</v>
      </c>
      <c r="BQ43" s="402" t="str">
        <f>[3]Früchte!$CT27</f>
        <v>5 W 22-26/22</v>
      </c>
      <c r="BR43" s="462">
        <f>[3]Früchte!$DP27</f>
        <v>7284.6947</v>
      </c>
      <c r="BS43" s="462">
        <f>[3]Früchte!$EL27</f>
        <v>39967.145299999996</v>
      </c>
      <c r="BT43" s="463"/>
      <c r="BU43" s="463">
        <f>[3]Früchte!$CU27</f>
        <v>551.70640000000003</v>
      </c>
      <c r="BV43" s="463">
        <f>[3]Früchte!$DQ27</f>
        <v>4181.2624999999998</v>
      </c>
      <c r="BW43" s="463"/>
      <c r="BX43" s="462">
        <f>[3]Früchte!$CV27</f>
        <v>37.889600000000002</v>
      </c>
      <c r="BY43" s="462">
        <f>[3]Früchte!$DR27</f>
        <v>832.98149999999998</v>
      </c>
      <c r="BZ43" s="463"/>
      <c r="CA43" s="463">
        <f>[3]Früchte!$DD27</f>
        <v>115.85169999999999</v>
      </c>
      <c r="CB43" s="463">
        <f>[3]Früchte!$DZ27</f>
        <v>2423.1738999999998</v>
      </c>
      <c r="CC43" s="462">
        <f>[3]Früchte!$DF27</f>
        <v>222.7945</v>
      </c>
      <c r="CD43" s="462">
        <f>[3]Früchte!$EB27</f>
        <v>798.38319999999999</v>
      </c>
      <c r="CE43" s="463">
        <f>[3]Früchte!$DE27</f>
        <v>151.05779999999999</v>
      </c>
      <c r="CF43" s="463">
        <f>[3]Früchte!$EA27</f>
        <v>357.66899999999998</v>
      </c>
      <c r="CG43" s="463"/>
      <c r="CH43" s="462">
        <f>[3]Früchte!$CZ27</f>
        <v>323.4273</v>
      </c>
      <c r="CI43" s="462">
        <f>[3]Früchte!$DV27</f>
        <v>2717.6659</v>
      </c>
      <c r="CJ43" s="463">
        <f>[3]Früchte!$DA27</f>
        <v>214.1525</v>
      </c>
      <c r="CK43" s="463">
        <f>[3]Früchte!$DW27</f>
        <v>1732.5715</v>
      </c>
      <c r="CL43" s="462">
        <f>[3]Früchte!$DJ27</f>
        <v>240.62529999999998</v>
      </c>
      <c r="CM43" s="462">
        <f>[3]Früchte!$EF27</f>
        <v>2778.0447000000004</v>
      </c>
      <c r="CN43" s="463">
        <f>[3]Früchte!$DK27</f>
        <v>186.3186</v>
      </c>
      <c r="CO43" s="463">
        <f>[3]Früchte!$EG27</f>
        <v>1567.7878000000001</v>
      </c>
      <c r="CP43" s="462">
        <f>[3]Früchte!$DB27</f>
        <v>8.9999999999999993E-3</v>
      </c>
      <c r="CQ43" s="462">
        <f>[3]Früchte!$DX27</f>
        <v>0.245</v>
      </c>
      <c r="CR43" s="463"/>
      <c r="CS43" s="463">
        <f>[3]Früchte!$DC27</f>
        <v>19.697900000000001</v>
      </c>
      <c r="CT43" s="463">
        <f>[3]Früchte!$DY27</f>
        <v>636.78620000000001</v>
      </c>
      <c r="CU43" s="463"/>
      <c r="CV43" s="462">
        <f>[3]Früchte!$CX27</f>
        <v>218.22499999999999</v>
      </c>
      <c r="CW43" s="462">
        <f>[3]Früchte!$DT27</f>
        <v>1519.0546000000002</v>
      </c>
      <c r="CX43" s="463">
        <f>[3]Früchte!$DH27</f>
        <v>10.632999999999999</v>
      </c>
      <c r="CY43" s="463">
        <f>[3]Früchte!$ED27</f>
        <v>216.91029999999998</v>
      </c>
      <c r="CZ43" s="462">
        <f>[3]Früchte!$DG27</f>
        <v>0.14899999999999999</v>
      </c>
      <c r="DA43" s="462">
        <f>[3]Früchte!$EC27</f>
        <v>78.778399999999991</v>
      </c>
      <c r="DB43" s="463">
        <f>[3]Früchte!$DI27</f>
        <v>720.92590000000007</v>
      </c>
      <c r="DC43" s="463">
        <f>[3]Früchte!$EE27</f>
        <v>885.98649999999998</v>
      </c>
      <c r="DD43" s="463"/>
      <c r="DE43" s="462">
        <f>[3]Früchte!$DM27</f>
        <v>22.448900000000002</v>
      </c>
      <c r="DF43" s="462">
        <f>[3]Früchte!$EI27</f>
        <v>690.9203</v>
      </c>
      <c r="DG43" s="463">
        <f>[3]Früchte!$DL27</f>
        <v>349.22550000000001</v>
      </c>
      <c r="DH43" s="463">
        <f>[3]Früchte!$EH27</f>
        <v>1144.0253</v>
      </c>
      <c r="DI43" s="462">
        <f>[3]Früchte!$CW27</f>
        <v>2351.6115</v>
      </c>
      <c r="DJ43" s="462">
        <f>[3]Früchte!$DS27</f>
        <v>4393.1302999999998</v>
      </c>
      <c r="DK43" s="463">
        <f>[3]Früchte!$CY27</f>
        <v>80.746700000000004</v>
      </c>
      <c r="DL43" s="463">
        <f>[3]Früchte!$DU27</f>
        <v>485.19959999999998</v>
      </c>
      <c r="DM43" s="462">
        <f>[3]Früchte!$DN27</f>
        <v>68.121700000000004</v>
      </c>
      <c r="DN43" s="462">
        <f>[3]Früchte!$EJ27</f>
        <v>686.21630000000005</v>
      </c>
      <c r="DO43" s="463">
        <f>[3]Früchte!$DO27</f>
        <v>847.5951</v>
      </c>
      <c r="DP43" s="463">
        <f>[3]Früchte!$EK27</f>
        <v>6876.1607999999997</v>
      </c>
    </row>
    <row r="44" spans="1:120" x14ac:dyDescent="0.2">
      <c r="A44" s="250"/>
      <c r="B44" s="218">
        <f>[3]Früchte!$A28</f>
        <v>44682</v>
      </c>
      <c r="C44" s="449">
        <f>[3]Früchte!$C28</f>
        <v>0</v>
      </c>
      <c r="D44" s="449">
        <f>[3]Früchte!$AU28</f>
        <v>3.2634919999999998</v>
      </c>
      <c r="E44" s="448">
        <f>[3]Früchte!$E28</f>
        <v>6.2027400000000004</v>
      </c>
      <c r="F44" s="448">
        <f>[3]Früchte!$AW28</f>
        <v>3.1922480000000002</v>
      </c>
      <c r="G44" s="449">
        <f>[3]Früchte!$F28</f>
        <v>0</v>
      </c>
      <c r="H44" s="449">
        <f>[3]Früchte!$AX28</f>
        <v>3.199999</v>
      </c>
      <c r="I44" s="448">
        <f>[3]Früchte!$K28</f>
        <v>0</v>
      </c>
      <c r="J44" s="448">
        <f>[3]Früchte!$BC28</f>
        <v>0</v>
      </c>
      <c r="K44" s="449">
        <f>[3]Früchte!$N28</f>
        <v>6.2653689999999997</v>
      </c>
      <c r="L44" s="449">
        <f>[3]Früchte!$BF28</f>
        <v>4.4204090000000003</v>
      </c>
      <c r="M44" s="448"/>
      <c r="N44" s="448">
        <f>[3]Früchte!$P28</f>
        <v>0</v>
      </c>
      <c r="O44" s="448">
        <f>[3]Früchte!$BH28</f>
        <v>2.6384829999999999</v>
      </c>
      <c r="P44" s="449">
        <f>[3]Früchte!$Q28</f>
        <v>0</v>
      </c>
      <c r="Q44" s="449">
        <f>[3]Früchte!$BI28</f>
        <v>0</v>
      </c>
      <c r="R44" s="448">
        <f>[3]Früchte!$R28</f>
        <v>0</v>
      </c>
      <c r="S44" s="448">
        <f>[3]Früchte!$BJ28</f>
        <v>3.3234140000000001</v>
      </c>
      <c r="T44" s="449">
        <f>[3]Früchte!$T28</f>
        <v>0</v>
      </c>
      <c r="U44" s="449">
        <f>[3]Früchte!$BL28</f>
        <v>3.4116300000000002</v>
      </c>
      <c r="V44" s="448">
        <f>[3]Früchte!$U28</f>
        <v>0</v>
      </c>
      <c r="W44" s="448">
        <f>[3]Früchte!$BM28</f>
        <v>3.933039</v>
      </c>
      <c r="X44" s="448"/>
      <c r="Y44" s="448">
        <f>[3]Früchte!$X28</f>
        <v>19.293098000000001</v>
      </c>
      <c r="Z44" s="448">
        <f>[3]Früchte!$BP28</f>
        <v>13.615212</v>
      </c>
      <c r="AA44" s="449">
        <f>[3]Früchte!$Y28</f>
        <v>11.061991000000001</v>
      </c>
      <c r="AB44" s="449">
        <f>[3]Früchte!$BQ28</f>
        <v>7.6956819999999997</v>
      </c>
      <c r="AC44" s="448">
        <f>[3]Früchte!$Z28</f>
        <v>17.903715999999999</v>
      </c>
      <c r="AD44" s="448">
        <f>[3]Früchte!$BR28</f>
        <v>10.856400000000001</v>
      </c>
      <c r="AE44" s="449">
        <f>[3]Früchte!$AA28</f>
        <v>18.739727999999999</v>
      </c>
      <c r="AF44" s="449">
        <f>[3]Früchte!$BS28</f>
        <v>15.173577</v>
      </c>
      <c r="AG44" s="448"/>
      <c r="AH44" s="448">
        <f>[3]Früchte!$AC28</f>
        <v>9.4321280000000005</v>
      </c>
      <c r="AI44" s="448">
        <f>[3]Früchte!$BU28</f>
        <v>7.9624689999999996</v>
      </c>
      <c r="AJ44" s="449">
        <f>[3]Früchte!$AE28</f>
        <v>14.717867999999999</v>
      </c>
      <c r="AK44" s="449">
        <f>[3]Früchte!$BW28</f>
        <v>15.292118</v>
      </c>
      <c r="AL44" s="448">
        <f>[3]Früchte!$AG28</f>
        <v>8.4406009999999991</v>
      </c>
      <c r="AM44" s="448">
        <f>[3]Früchte!$BY28</f>
        <v>5.2155250000000004</v>
      </c>
      <c r="AN44" s="449">
        <f>[3]Früchte!$AH28</f>
        <v>0</v>
      </c>
      <c r="AO44" s="449">
        <f>[3]Früchte!$BZ28</f>
        <v>0</v>
      </c>
      <c r="AP44" s="448"/>
      <c r="AQ44" s="448">
        <f>[3]Früchte!$AI28</f>
        <v>0</v>
      </c>
      <c r="AR44" s="448">
        <f>[3]Früchte!$CA28</f>
        <v>5.0673589999999997</v>
      </c>
      <c r="AS44" s="448"/>
      <c r="AT44" s="449">
        <f>[3]Früchte!$AJ28</f>
        <v>0</v>
      </c>
      <c r="AU44" s="449">
        <f>[3]Früchte!$CB28</f>
        <v>3.3040530000000001</v>
      </c>
      <c r="AV44" s="448"/>
      <c r="AW44" s="448">
        <f>[3]Früchte!$AK28</f>
        <v>2.4996870000000002</v>
      </c>
      <c r="AX44" s="448">
        <f>[3]Früchte!$CC28</f>
        <v>1.5902050000000001</v>
      </c>
      <c r="AY44" s="449">
        <f>[3]Früchte!$AL28</f>
        <v>0</v>
      </c>
      <c r="AZ44" s="449">
        <f>[3]Früchte!$CD28</f>
        <v>2.7443840000000002</v>
      </c>
      <c r="BA44" s="448">
        <f>[3]Früchte!$AM28</f>
        <v>0</v>
      </c>
      <c r="BB44" s="448">
        <f>[3]Früchte!$CE28</f>
        <v>3.5051559999999999</v>
      </c>
      <c r="BC44" s="449">
        <f>[3]Früchte!$AN28</f>
        <v>0.56875900000000001</v>
      </c>
      <c r="BD44" s="449">
        <f>[3]Früchte!$CF28</f>
        <v>0.50357099999999999</v>
      </c>
      <c r="BE44" s="448"/>
      <c r="BF44" s="448">
        <f>[3]Früchte!$AO28</f>
        <v>3.763852</v>
      </c>
      <c r="BG44" s="448">
        <f>[3]Früchte!$CG28</f>
        <v>2.223465</v>
      </c>
      <c r="BH44" s="449">
        <f>[3]Früchte!$AP28</f>
        <v>1.8032550000000001</v>
      </c>
      <c r="BI44" s="449">
        <f>[3]Früchte!$CH28</f>
        <v>1.4431020000000001</v>
      </c>
      <c r="BJ44" s="448">
        <f>[3]Früchte!$AQ28</f>
        <v>2.7959619999999998</v>
      </c>
      <c r="BK44" s="448">
        <f>[3]Früchte!$CI28</f>
        <v>2.3197899999999998</v>
      </c>
      <c r="BL44" s="449">
        <f>[3]Früchte!$AR28</f>
        <v>0.79408500000000004</v>
      </c>
      <c r="BM44" s="449">
        <f>[3]Früchte!$CJ28</f>
        <v>0.79781000000000002</v>
      </c>
      <c r="BN44" s="448">
        <f>[3]Früchte!$AS28</f>
        <v>1.9987550000000001</v>
      </c>
      <c r="BO44" s="448">
        <f>[3]Früchte!$CK28</f>
        <v>1.601418</v>
      </c>
      <c r="BP44" s="434" t="str">
        <f t="shared" si="7"/>
        <v>4</v>
      </c>
      <c r="BQ44" s="402" t="str">
        <f>[3]Früchte!$CT28</f>
        <v>4 W 18-21/22</v>
      </c>
      <c r="BR44" s="462">
        <f>[3]Früchte!$DP28</f>
        <v>5586.4674999999997</v>
      </c>
      <c r="BS44" s="462">
        <f>[3]Früchte!$EL28</f>
        <v>28352.837500000001</v>
      </c>
      <c r="BT44" s="463"/>
      <c r="BU44" s="463">
        <f>[3]Früchte!$CU28</f>
        <v>568.56259999999997</v>
      </c>
      <c r="BV44" s="463">
        <f>[3]Früchte!$DQ28</f>
        <v>4077.3694</v>
      </c>
      <c r="BW44" s="463"/>
      <c r="BX44" s="462">
        <f>[3]Früchte!$CV28</f>
        <v>48.988599999999998</v>
      </c>
      <c r="BY44" s="462">
        <f>[3]Früchte!$DR28</f>
        <v>1024.0509999999999</v>
      </c>
      <c r="BZ44" s="463"/>
      <c r="CA44" s="463">
        <f>[3]Früchte!$DD28</f>
        <v>219.20410000000001</v>
      </c>
      <c r="CB44" s="463">
        <f>[3]Früchte!$DZ28</f>
        <v>2714.2001</v>
      </c>
      <c r="CC44" s="462">
        <f>[3]Früchte!$DF28</f>
        <v>230.90889999999999</v>
      </c>
      <c r="CD44" s="462">
        <f>[3]Früchte!$EB28</f>
        <v>677.29669999999999</v>
      </c>
      <c r="CE44" s="463">
        <f>[3]Früchte!$DE28</f>
        <v>121.0675</v>
      </c>
      <c r="CF44" s="463">
        <f>[3]Früchte!$EA28</f>
        <v>382.16590000000002</v>
      </c>
      <c r="CG44" s="463"/>
      <c r="CH44" s="462">
        <f>[3]Früchte!$CZ28</f>
        <v>49.46</v>
      </c>
      <c r="CI44" s="462">
        <f>[3]Früchte!$DV28</f>
        <v>999.32600000000002</v>
      </c>
      <c r="CJ44" s="463">
        <f>[3]Früchte!$DA28</f>
        <v>49.392300000000006</v>
      </c>
      <c r="CK44" s="463">
        <f>[3]Früchte!$DW28</f>
        <v>156.9744</v>
      </c>
      <c r="CL44" s="462">
        <f>[3]Früchte!$DJ28</f>
        <v>68.195999999999998</v>
      </c>
      <c r="CM44" s="462">
        <f>[3]Früchte!$EF28</f>
        <v>1360.2360000000001</v>
      </c>
      <c r="CN44" s="463">
        <f>[3]Früchte!$DK28</f>
        <v>25.5214</v>
      </c>
      <c r="CO44" s="463">
        <f>[3]Früchte!$EG28</f>
        <v>490.18880000000007</v>
      </c>
      <c r="CP44" s="462">
        <f>[3]Früchte!$DB28</f>
        <v>5.0000000000000001E-3</v>
      </c>
      <c r="CQ44" s="462">
        <f>[3]Früchte!$DX28</f>
        <v>0.152</v>
      </c>
      <c r="CR44" s="463"/>
      <c r="CS44" s="463">
        <f>[3]Früchte!$DC28</f>
        <v>0.67749999999999999</v>
      </c>
      <c r="CT44" s="463">
        <f>[3]Früchte!$DY28</f>
        <v>402.13159999999999</v>
      </c>
      <c r="CU44" s="463"/>
      <c r="CV44" s="462">
        <f>[3]Früchte!$CX28</f>
        <v>281.81909999999999</v>
      </c>
      <c r="CW44" s="462">
        <f>[3]Früchte!$DT28</f>
        <v>1635.4353000000001</v>
      </c>
      <c r="CX44" s="463">
        <f>[3]Früchte!$DH28</f>
        <v>19.7835</v>
      </c>
      <c r="CY44" s="463">
        <f>[3]Früchte!$ED28</f>
        <v>228.0214</v>
      </c>
      <c r="CZ44" s="462">
        <f>[3]Früchte!$DG28</f>
        <v>4.4154</v>
      </c>
      <c r="DA44" s="462">
        <f>[3]Früchte!$EC28</f>
        <v>260.83010000000002</v>
      </c>
      <c r="DB44" s="463">
        <f>[3]Früchte!$DI28</f>
        <v>598.60259999999994</v>
      </c>
      <c r="DC44" s="463">
        <f>[3]Früchte!$EE28</f>
        <v>709.77919999999995</v>
      </c>
      <c r="DD44" s="463"/>
      <c r="DE44" s="462">
        <f>[3]Früchte!$DM28</f>
        <v>23.488199999999999</v>
      </c>
      <c r="DF44" s="462">
        <f>[3]Früchte!$EI28</f>
        <v>718.14569999999992</v>
      </c>
      <c r="DG44" s="463">
        <f>[3]Früchte!$DL28</f>
        <v>308.77019999999999</v>
      </c>
      <c r="DH44" s="463">
        <f>[3]Früchte!$EH28</f>
        <v>918.73090000000002</v>
      </c>
      <c r="DI44" s="462">
        <f>[3]Früchte!$CW28</f>
        <v>2048.4711000000002</v>
      </c>
      <c r="DJ44" s="462">
        <f>[3]Früchte!$DS28</f>
        <v>3776.3926000000001</v>
      </c>
      <c r="DK44" s="463">
        <f>[3]Früchte!$CY28</f>
        <v>93.819100000000006</v>
      </c>
      <c r="DL44" s="463">
        <f>[3]Früchte!$DU28</f>
        <v>453.52929999999998</v>
      </c>
      <c r="DM44" s="462">
        <f>[3]Früchte!$DN28</f>
        <v>35.005699999999997</v>
      </c>
      <c r="DN44" s="462">
        <f>[3]Früchte!$EJ28</f>
        <v>760.05939999999998</v>
      </c>
      <c r="DO44" s="463">
        <f>[3]Früchte!$DO28</f>
        <v>462.10179999999997</v>
      </c>
      <c r="DP44" s="463">
        <f>[3]Früchte!$EK28</f>
        <v>3855.0328999999997</v>
      </c>
    </row>
    <row r="45" spans="1:120" x14ac:dyDescent="0.2">
      <c r="A45" s="250"/>
      <c r="B45" s="218">
        <f>[3]Früchte!$A29</f>
        <v>44652</v>
      </c>
      <c r="C45" s="449">
        <f>[3]Früchte!$C29</f>
        <v>0</v>
      </c>
      <c r="D45" s="449">
        <f>[3]Früchte!$AU29</f>
        <v>3.26023</v>
      </c>
      <c r="E45" s="448">
        <f>[3]Früchte!$E29</f>
        <v>6.267779</v>
      </c>
      <c r="F45" s="448">
        <f>[3]Früchte!$AW29</f>
        <v>3.1323789999999998</v>
      </c>
      <c r="G45" s="449">
        <f>[3]Früchte!$F29</f>
        <v>0</v>
      </c>
      <c r="H45" s="449">
        <f>[3]Früchte!$AX29</f>
        <v>3.2</v>
      </c>
      <c r="I45" s="448">
        <f>[3]Früchte!$K29</f>
        <v>0</v>
      </c>
      <c r="J45" s="448">
        <f>[3]Früchte!$BC29</f>
        <v>0</v>
      </c>
      <c r="K45" s="449">
        <f>[3]Früchte!$N29</f>
        <v>6.2850339999999996</v>
      </c>
      <c r="L45" s="449">
        <f>[3]Früchte!$BF29</f>
        <v>4.1150520000000004</v>
      </c>
      <c r="M45" s="448"/>
      <c r="N45" s="448">
        <f>[3]Früchte!$P29</f>
        <v>0</v>
      </c>
      <c r="O45" s="448">
        <f>[3]Früchte!$BH29</f>
        <v>2.8120599999999998</v>
      </c>
      <c r="P45" s="449">
        <f>[3]Früchte!$Q29</f>
        <v>0</v>
      </c>
      <c r="Q45" s="449">
        <f>[3]Früchte!$BI29</f>
        <v>0</v>
      </c>
      <c r="R45" s="448">
        <f>[3]Früchte!$R29</f>
        <v>0</v>
      </c>
      <c r="S45" s="448">
        <f>[3]Früchte!$BJ29</f>
        <v>3.2879480000000001</v>
      </c>
      <c r="T45" s="449">
        <f>[3]Früchte!$T29</f>
        <v>0</v>
      </c>
      <c r="U45" s="449">
        <f>[3]Früchte!$BL29</f>
        <v>3.674658</v>
      </c>
      <c r="V45" s="448">
        <f>[3]Früchte!$U29</f>
        <v>0</v>
      </c>
      <c r="W45" s="448">
        <f>[3]Früchte!$BM29</f>
        <v>4.4215960000000001</v>
      </c>
      <c r="X45" s="448"/>
      <c r="Y45" s="448">
        <f>[3]Früchte!$X29</f>
        <v>0</v>
      </c>
      <c r="Z45" s="448">
        <f>[3]Früchte!$BP29</f>
        <v>22.688144999999999</v>
      </c>
      <c r="AA45" s="449">
        <f>[3]Früchte!$Y29</f>
        <v>7.6268529999999997</v>
      </c>
      <c r="AB45" s="449">
        <f>[3]Früchte!$BQ29</f>
        <v>5.9537269999999998</v>
      </c>
      <c r="AC45" s="448">
        <f>[3]Früchte!$Z29</f>
        <v>18.517980999999999</v>
      </c>
      <c r="AD45" s="448">
        <f>[3]Früchte!$BR29</f>
        <v>11.908640999999999</v>
      </c>
      <c r="AE45" s="449">
        <f>[3]Früchte!$AA29</f>
        <v>20.042289</v>
      </c>
      <c r="AF45" s="449">
        <f>[3]Früchte!$BS29</f>
        <v>14.376893000000001</v>
      </c>
      <c r="AG45" s="448"/>
      <c r="AH45" s="448">
        <f>[3]Früchte!$AC29</f>
        <v>0</v>
      </c>
      <c r="AI45" s="448">
        <f>[3]Früchte!$BU29</f>
        <v>0</v>
      </c>
      <c r="AJ45" s="449">
        <f>[3]Früchte!$AE29</f>
        <v>0</v>
      </c>
      <c r="AK45" s="449">
        <f>[3]Früchte!$BW29</f>
        <v>0</v>
      </c>
      <c r="AL45" s="448">
        <f>[3]Früchte!$AG29</f>
        <v>9.5846630000000008</v>
      </c>
      <c r="AM45" s="448">
        <f>[3]Früchte!$BY29</f>
        <v>6.19557</v>
      </c>
      <c r="AN45" s="449">
        <f>[3]Früchte!$AH29</f>
        <v>0</v>
      </c>
      <c r="AO45" s="449">
        <f>[3]Früchte!$BZ29</f>
        <v>0</v>
      </c>
      <c r="AP45" s="448"/>
      <c r="AQ45" s="448">
        <f>[3]Früchte!$AI29</f>
        <v>0</v>
      </c>
      <c r="AR45" s="448">
        <f>[3]Früchte!$CA29</f>
        <v>5.0777060000000001</v>
      </c>
      <c r="AS45" s="448"/>
      <c r="AT45" s="449">
        <f>[3]Früchte!$AJ29</f>
        <v>0</v>
      </c>
      <c r="AU45" s="449">
        <f>[3]Früchte!$CB29</f>
        <v>3.2613509999999999</v>
      </c>
      <c r="AV45" s="448"/>
      <c r="AW45" s="448">
        <f>[3]Früchte!$AK29</f>
        <v>2.4977279999999999</v>
      </c>
      <c r="AX45" s="448">
        <f>[3]Früchte!$CC29</f>
        <v>1.5546759999999999</v>
      </c>
      <c r="AY45" s="449">
        <f>[3]Früchte!$AL29</f>
        <v>0</v>
      </c>
      <c r="AZ45" s="449">
        <f>[3]Früchte!$CD29</f>
        <v>2.3918569999999999</v>
      </c>
      <c r="BA45" s="448">
        <f>[3]Früchte!$AM29</f>
        <v>0</v>
      </c>
      <c r="BB45" s="448">
        <f>[3]Früchte!$CE29</f>
        <v>3.7113849999999999</v>
      </c>
      <c r="BC45" s="449">
        <f>[3]Früchte!$AN29</f>
        <v>0.52483400000000002</v>
      </c>
      <c r="BD45" s="449">
        <f>[3]Früchte!$CF29</f>
        <v>0.45208999999999999</v>
      </c>
      <c r="BE45" s="448"/>
      <c r="BF45" s="448">
        <f>[3]Früchte!$AO29</f>
        <v>3.6849880000000002</v>
      </c>
      <c r="BG45" s="448">
        <f>[3]Früchte!$CG29</f>
        <v>2.4160689999999998</v>
      </c>
      <c r="BH45" s="449">
        <f>[3]Früchte!$AP29</f>
        <v>1.7688189999999999</v>
      </c>
      <c r="BI45" s="449">
        <f>[3]Früchte!$CH29</f>
        <v>1.5083819999999999</v>
      </c>
      <c r="BJ45" s="448">
        <f>[3]Früchte!$AQ29</f>
        <v>2.8252519999999999</v>
      </c>
      <c r="BK45" s="448">
        <f>[3]Früchte!$CI29</f>
        <v>2.2037629999999999</v>
      </c>
      <c r="BL45" s="449">
        <f>[3]Früchte!$AR29</f>
        <v>0.78018799999999999</v>
      </c>
      <c r="BM45" s="449">
        <f>[3]Früchte!$CJ29</f>
        <v>0.79763899999999999</v>
      </c>
      <c r="BN45" s="448">
        <f>[3]Früchte!$AS29</f>
        <v>2.135894</v>
      </c>
      <c r="BO45" s="448">
        <f>[3]Früchte!$CK29</f>
        <v>1.6258170000000001</v>
      </c>
      <c r="BP45" s="434" t="str">
        <f t="shared" si="7"/>
        <v>4</v>
      </c>
      <c r="BQ45" s="402" t="str">
        <f>[3]Früchte!$CT29</f>
        <v>4 W 14-17/22</v>
      </c>
      <c r="BR45" s="462">
        <f>[3]Früchte!$DP29</f>
        <v>5273.0667999999996</v>
      </c>
      <c r="BS45" s="462">
        <f>[3]Früchte!$EL29</f>
        <v>24153.692899999998</v>
      </c>
      <c r="BT45" s="463"/>
      <c r="BU45" s="463">
        <f>[3]Früchte!$CU29</f>
        <v>599.15700000000004</v>
      </c>
      <c r="BV45" s="463">
        <f>[3]Früchte!$DQ29</f>
        <v>4552.8150999999998</v>
      </c>
      <c r="BW45" s="463"/>
      <c r="BX45" s="462">
        <f>[3]Früchte!$CV29</f>
        <v>44.702500000000001</v>
      </c>
      <c r="BY45" s="462">
        <f>[3]Früchte!$DR29</f>
        <v>1204.8279</v>
      </c>
      <c r="BZ45" s="463"/>
      <c r="CA45" s="463">
        <f>[3]Früchte!$DD29</f>
        <v>273.46080000000001</v>
      </c>
      <c r="CB45" s="463">
        <f>[3]Früchte!$DZ29</f>
        <v>2707.567</v>
      </c>
      <c r="CC45" s="462">
        <f>[3]Früchte!$DF29</f>
        <v>141.91050000000001</v>
      </c>
      <c r="CD45" s="462">
        <f>[3]Früchte!$EB29</f>
        <v>426.96590000000003</v>
      </c>
      <c r="CE45" s="463">
        <f>[3]Früchte!$DE29</f>
        <v>144.9376</v>
      </c>
      <c r="CF45" s="463">
        <f>[3]Früchte!$EA29</f>
        <v>342.79059999999998</v>
      </c>
      <c r="CG45" s="463"/>
      <c r="CH45" s="462">
        <f>[3]Früchte!$CZ29</f>
        <v>1E-3</v>
      </c>
      <c r="CI45" s="462">
        <f>[3]Früchte!$DV29</f>
        <v>0.99199999999999999</v>
      </c>
      <c r="CJ45" s="463">
        <f>[3]Früchte!$DA29</f>
        <v>0</v>
      </c>
      <c r="CK45" s="463">
        <f>[3]Früchte!$DW29</f>
        <v>0.23799999999999999</v>
      </c>
      <c r="CL45" s="462">
        <f>[3]Früchte!$DJ29</f>
        <v>10.611000000000001</v>
      </c>
      <c r="CM45" s="462">
        <f>[3]Früchte!$EF29</f>
        <v>220.72820000000002</v>
      </c>
      <c r="CN45" s="463">
        <f>[3]Früchte!$DK29</f>
        <v>1.371</v>
      </c>
      <c r="CO45" s="463">
        <f>[3]Früchte!$EG29</f>
        <v>48.788400000000003</v>
      </c>
      <c r="CP45" s="462">
        <f>[3]Früchte!$DB29</f>
        <v>0</v>
      </c>
      <c r="CQ45" s="462">
        <f>[3]Früchte!$DX29</f>
        <v>0.11600000000000001</v>
      </c>
      <c r="CR45" s="463"/>
      <c r="CS45" s="463">
        <f>[3]Früchte!$DC29</f>
        <v>6.0000000000000001E-3</v>
      </c>
      <c r="CT45" s="463">
        <f>[3]Früchte!$DY29</f>
        <v>362.23840000000001</v>
      </c>
      <c r="CU45" s="463"/>
      <c r="CV45" s="462">
        <f>[3]Früchte!$CX29</f>
        <v>372.84359999999998</v>
      </c>
      <c r="CW45" s="462">
        <f>[3]Früchte!$DT29</f>
        <v>2246.8901000000001</v>
      </c>
      <c r="CX45" s="463">
        <f>[3]Früchte!$DH29</f>
        <v>28.143000000000001</v>
      </c>
      <c r="CY45" s="463">
        <f>[3]Früchte!$ED29</f>
        <v>260.69659999999999</v>
      </c>
      <c r="CZ45" s="462">
        <f>[3]Früchte!$DG29</f>
        <v>23.431799999999999</v>
      </c>
      <c r="DA45" s="462">
        <f>[3]Früchte!$EC29</f>
        <v>765.09469999999999</v>
      </c>
      <c r="DB45" s="463">
        <f>[3]Früchte!$DI29</f>
        <v>697.8291999999999</v>
      </c>
      <c r="DC45" s="463">
        <f>[3]Früchte!$EE29</f>
        <v>622.05319999999995</v>
      </c>
      <c r="DD45" s="463"/>
      <c r="DE45" s="462">
        <f>[3]Früchte!$DM29</f>
        <v>17.759799999999998</v>
      </c>
      <c r="DF45" s="462">
        <f>[3]Früchte!$EI29</f>
        <v>679.96600000000001</v>
      </c>
      <c r="DG45" s="463">
        <f>[3]Früchte!$DL29</f>
        <v>306.58229999999998</v>
      </c>
      <c r="DH45" s="463">
        <f>[3]Früchte!$EH29</f>
        <v>849.42680000000007</v>
      </c>
      <c r="DI45" s="462">
        <f>[3]Früchte!$CW29</f>
        <v>2143.1166000000003</v>
      </c>
      <c r="DJ45" s="462">
        <f>[3]Früchte!$DS29</f>
        <v>3765.5275999999999</v>
      </c>
      <c r="DK45" s="463">
        <f>[3]Früchte!$CY29</f>
        <v>121.76130000000001</v>
      </c>
      <c r="DL45" s="463">
        <f>[3]Früchte!$DU29</f>
        <v>398.95679999999999</v>
      </c>
      <c r="DM45" s="462">
        <f>[3]Früchte!$DN29</f>
        <v>29.810299999999998</v>
      </c>
      <c r="DN45" s="462">
        <f>[3]Früchte!$EJ29</f>
        <v>797.1223</v>
      </c>
      <c r="DO45" s="463">
        <f>[3]Früchte!$DO29</f>
        <v>11.492000000000001</v>
      </c>
      <c r="DP45" s="463">
        <f>[3]Früchte!$EK29</f>
        <v>723.70899999999995</v>
      </c>
    </row>
    <row r="46" spans="1:120" x14ac:dyDescent="0.2">
      <c r="A46" s="250"/>
      <c r="B46" s="218">
        <f>[3]Früchte!$A30</f>
        <v>44621</v>
      </c>
      <c r="C46" s="449">
        <f>[3]Früchte!$C30</f>
        <v>0</v>
      </c>
      <c r="D46" s="449">
        <f>[3]Früchte!$AU30</f>
        <v>3.2219989999999998</v>
      </c>
      <c r="E46" s="448">
        <f>[3]Früchte!$E30</f>
        <v>5.984432</v>
      </c>
      <c r="F46" s="448">
        <f>[3]Früchte!$AW30</f>
        <v>3.3076110000000001</v>
      </c>
      <c r="G46" s="449">
        <f>[3]Früchte!$F30</f>
        <v>0</v>
      </c>
      <c r="H46" s="449">
        <f>[3]Früchte!$AX30</f>
        <v>3.2</v>
      </c>
      <c r="I46" s="448">
        <f>[3]Früchte!$K30</f>
        <v>0</v>
      </c>
      <c r="J46" s="448">
        <f>[3]Früchte!$BC30</f>
        <v>0</v>
      </c>
      <c r="K46" s="449">
        <f>[3]Früchte!$N30</f>
        <v>6.2201230000000001</v>
      </c>
      <c r="L46" s="449">
        <f>[3]Früchte!$BF30</f>
        <v>3.9686059999999999</v>
      </c>
      <c r="M46" s="448"/>
      <c r="N46" s="448">
        <f>[3]Früchte!$P30</f>
        <v>0</v>
      </c>
      <c r="O46" s="448">
        <f>[3]Früchte!$BH30</f>
        <v>2.881224</v>
      </c>
      <c r="P46" s="449">
        <f>[3]Früchte!$Q30</f>
        <v>0</v>
      </c>
      <c r="Q46" s="449">
        <f>[3]Früchte!$BI30</f>
        <v>3.2952880000000002</v>
      </c>
      <c r="R46" s="448">
        <f>[3]Früchte!$R30</f>
        <v>0</v>
      </c>
      <c r="S46" s="448">
        <f>[3]Früchte!$BJ30</f>
        <v>3.194407</v>
      </c>
      <c r="T46" s="449">
        <f>[3]Früchte!$T30</f>
        <v>0</v>
      </c>
      <c r="U46" s="449">
        <f>[3]Früchte!$BL30</f>
        <v>3.239493</v>
      </c>
      <c r="V46" s="448">
        <f>[3]Früchte!$U30</f>
        <v>0</v>
      </c>
      <c r="W46" s="448">
        <f>[3]Früchte!$BM30</f>
        <v>3.822667</v>
      </c>
      <c r="X46" s="448"/>
      <c r="Y46" s="448">
        <f>[3]Früchte!$X30</f>
        <v>0</v>
      </c>
      <c r="Z46" s="448">
        <f>[3]Früchte!$BP30</f>
        <v>0</v>
      </c>
      <c r="AA46" s="449">
        <f>[3]Früchte!$Y30</f>
        <v>8.4532980000000002</v>
      </c>
      <c r="AB46" s="449">
        <f>[3]Früchte!$BQ30</f>
        <v>7.7960510000000003</v>
      </c>
      <c r="AC46" s="448">
        <f>[3]Früchte!$Z30</f>
        <v>19.422885999999998</v>
      </c>
      <c r="AD46" s="448">
        <f>[3]Früchte!$BR30</f>
        <v>12.142661</v>
      </c>
      <c r="AE46" s="449">
        <f>[3]Früchte!$AA30</f>
        <v>19.474297</v>
      </c>
      <c r="AF46" s="449">
        <f>[3]Früchte!$BS30</f>
        <v>14.581947</v>
      </c>
      <c r="AG46" s="448"/>
      <c r="AH46" s="448">
        <f>[3]Früchte!$AC30</f>
        <v>0</v>
      </c>
      <c r="AI46" s="448">
        <f>[3]Früchte!$BU30</f>
        <v>0</v>
      </c>
      <c r="AJ46" s="449">
        <f>[3]Früchte!$AE30</f>
        <v>0</v>
      </c>
      <c r="AK46" s="449">
        <f>[3]Früchte!$BW30</f>
        <v>0</v>
      </c>
      <c r="AL46" s="448">
        <f>[3]Früchte!$AG30</f>
        <v>0</v>
      </c>
      <c r="AM46" s="448">
        <f>[3]Früchte!$BY30</f>
        <v>0</v>
      </c>
      <c r="AN46" s="449">
        <f>[3]Früchte!$AH30</f>
        <v>0</v>
      </c>
      <c r="AO46" s="449">
        <f>[3]Früchte!$BZ30</f>
        <v>0</v>
      </c>
      <c r="AP46" s="448"/>
      <c r="AQ46" s="448">
        <f>[3]Früchte!$AI30</f>
        <v>0</v>
      </c>
      <c r="AR46" s="448">
        <f>[3]Früchte!$CA30</f>
        <v>5.4353749999999996</v>
      </c>
      <c r="AS46" s="448"/>
      <c r="AT46" s="449">
        <f>[3]Früchte!$AJ30</f>
        <v>0</v>
      </c>
      <c r="AU46" s="449">
        <f>[3]Früchte!$CB30</f>
        <v>3.09903</v>
      </c>
      <c r="AV46" s="448"/>
      <c r="AW46" s="448">
        <f>[3]Früchte!$AK30</f>
        <v>2.5245109999999999</v>
      </c>
      <c r="AX46" s="448">
        <f>[3]Früchte!$CC30</f>
        <v>1.5038009999999999</v>
      </c>
      <c r="AY46" s="449">
        <f>[3]Früchte!$AL30</f>
        <v>3.4326859999999999</v>
      </c>
      <c r="AZ46" s="449">
        <f>[3]Früchte!$CD30</f>
        <v>2.3852869999999999</v>
      </c>
      <c r="BA46" s="448">
        <f>[3]Früchte!$AM30</f>
        <v>3.5267360000000001</v>
      </c>
      <c r="BB46" s="448">
        <f>[3]Früchte!$CE30</f>
        <v>3.5257019999999999</v>
      </c>
      <c r="BC46" s="449">
        <f>[3]Früchte!$AN30</f>
        <v>0.47717500000000002</v>
      </c>
      <c r="BD46" s="449">
        <f>[3]Früchte!$CF30</f>
        <v>0.40293499999999999</v>
      </c>
      <c r="BE46" s="448"/>
      <c r="BF46" s="448">
        <f>[3]Früchte!$AO30</f>
        <v>3.7633869999999998</v>
      </c>
      <c r="BG46" s="448">
        <f>[3]Früchte!$CG30</f>
        <v>2.3282340000000001</v>
      </c>
      <c r="BH46" s="449">
        <f>[3]Früchte!$AP30</f>
        <v>1.823178</v>
      </c>
      <c r="BI46" s="449">
        <f>[3]Früchte!$CH30</f>
        <v>1.417721</v>
      </c>
      <c r="BJ46" s="448">
        <f>[3]Früchte!$AQ30</f>
        <v>2.8111649999999999</v>
      </c>
      <c r="BK46" s="448">
        <f>[3]Früchte!$CI30</f>
        <v>2.3254589999999999</v>
      </c>
      <c r="BL46" s="449">
        <f>[3]Früchte!$AR30</f>
        <v>0.846804</v>
      </c>
      <c r="BM46" s="449">
        <f>[3]Früchte!$CJ30</f>
        <v>0.79664800000000002</v>
      </c>
      <c r="BN46" s="448">
        <f>[3]Früchte!$AS30</f>
        <v>2.1457700000000002</v>
      </c>
      <c r="BO46" s="448">
        <f>[3]Früchte!$CK30</f>
        <v>1.6814180000000001</v>
      </c>
      <c r="BP46" s="434" t="str">
        <f t="shared" si="7"/>
        <v>5</v>
      </c>
      <c r="BQ46" s="402" t="str">
        <f>[3]Früchte!$CT30</f>
        <v>5 W 09-13/22</v>
      </c>
      <c r="BR46" s="462">
        <f>[3]Früchte!$DP30</f>
        <v>7386.0209000000004</v>
      </c>
      <c r="BS46" s="462">
        <f>[3]Früchte!$EL30</f>
        <v>32101.316999999999</v>
      </c>
      <c r="BT46" s="463"/>
      <c r="BU46" s="463">
        <f>[3]Früchte!$CU30</f>
        <v>914.60440000000006</v>
      </c>
      <c r="BV46" s="463">
        <f>[3]Früchte!$DQ30</f>
        <v>6424.4232000000002</v>
      </c>
      <c r="BW46" s="463"/>
      <c r="BX46" s="462">
        <f>[3]Früchte!$CV30</f>
        <v>42.047499999999999</v>
      </c>
      <c r="BY46" s="462">
        <f>[3]Früchte!$DR30</f>
        <v>1859.0171</v>
      </c>
      <c r="BZ46" s="463"/>
      <c r="CA46" s="463">
        <f>[3]Früchte!$DD30</f>
        <v>194.87729999999999</v>
      </c>
      <c r="CB46" s="463">
        <f>[3]Früchte!$DZ30</f>
        <v>2666.2937999999999</v>
      </c>
      <c r="CC46" s="462">
        <f>[3]Früchte!$DF30</f>
        <v>104.21080000000001</v>
      </c>
      <c r="CD46" s="462">
        <f>[3]Früchte!$EB30</f>
        <v>491.54240000000004</v>
      </c>
      <c r="CE46" s="463">
        <f>[3]Früchte!$DE30</f>
        <v>179.54179999999999</v>
      </c>
      <c r="CF46" s="463">
        <f>[3]Früchte!$EA30</f>
        <v>368.10540000000003</v>
      </c>
      <c r="CG46" s="463"/>
      <c r="CH46" s="462">
        <f>[3]Früchte!$CZ30</f>
        <v>1E-3</v>
      </c>
      <c r="CI46" s="462">
        <f>[3]Früchte!$DV30</f>
        <v>0.16500000000000001</v>
      </c>
      <c r="CJ46" s="463">
        <f>[3]Früchte!$DA30</f>
        <v>0</v>
      </c>
      <c r="CK46" s="463">
        <f>[3]Früchte!$DW30</f>
        <v>4.5999999999999999E-2</v>
      </c>
      <c r="CL46" s="462">
        <f>[3]Früchte!$DJ30</f>
        <v>5.9013</v>
      </c>
      <c r="CM46" s="462">
        <f>[3]Früchte!$EF30</f>
        <v>115.613</v>
      </c>
      <c r="CN46" s="463">
        <f>[3]Früchte!$DK30</f>
        <v>2E-3</v>
      </c>
      <c r="CO46" s="463">
        <f>[3]Früchte!$EG30</f>
        <v>5.9992000000000001</v>
      </c>
      <c r="CP46" s="462">
        <f>[3]Früchte!$DB30</f>
        <v>1E-3</v>
      </c>
      <c r="CQ46" s="462">
        <f>[3]Früchte!$DX30</f>
        <v>0.19500000000000001</v>
      </c>
      <c r="CR46" s="463"/>
      <c r="CS46" s="463">
        <f>[3]Früchte!$DC30</f>
        <v>9.7929999999999993</v>
      </c>
      <c r="CT46" s="463">
        <f>[3]Früchte!$DY30</f>
        <v>385.8673</v>
      </c>
      <c r="CU46" s="463"/>
      <c r="CV46" s="462">
        <f>[3]Früchte!$CX30</f>
        <v>575.64159999999993</v>
      </c>
      <c r="CW46" s="462">
        <f>[3]Früchte!$DT30</f>
        <v>3359.2012999999997</v>
      </c>
      <c r="CX46" s="463">
        <f>[3]Früchte!$DH30</f>
        <v>41.590800000000002</v>
      </c>
      <c r="CY46" s="463">
        <f>[3]Früchte!$ED30</f>
        <v>410.36770000000001</v>
      </c>
      <c r="CZ46" s="462">
        <f>[3]Früchte!$DG30</f>
        <v>105.5728</v>
      </c>
      <c r="DA46" s="462">
        <f>[3]Früchte!$EC30</f>
        <v>2072.5135</v>
      </c>
      <c r="DB46" s="463">
        <f>[3]Früchte!$DI30</f>
        <v>816.50080000000003</v>
      </c>
      <c r="DC46" s="463">
        <f>[3]Früchte!$EE30</f>
        <v>789.80340000000001</v>
      </c>
      <c r="DD46" s="463"/>
      <c r="DE46" s="462">
        <f>[3]Früchte!$DM30</f>
        <v>27.4026</v>
      </c>
      <c r="DF46" s="462">
        <f>[3]Früchte!$EI30</f>
        <v>989.75819999999999</v>
      </c>
      <c r="DG46" s="463">
        <f>[3]Früchte!$DL30</f>
        <v>480.49470000000002</v>
      </c>
      <c r="DH46" s="463">
        <f>[3]Früchte!$EH30</f>
        <v>1197.2878999999998</v>
      </c>
      <c r="DI46" s="462">
        <f>[3]Früchte!$CW30</f>
        <v>2993.5835999999999</v>
      </c>
      <c r="DJ46" s="462">
        <f>[3]Früchte!$DS30</f>
        <v>4931.7124000000003</v>
      </c>
      <c r="DK46" s="463">
        <f>[3]Früchte!$CY30</f>
        <v>210.20229999999998</v>
      </c>
      <c r="DL46" s="463">
        <f>[3]Früchte!$DU30</f>
        <v>662.28380000000004</v>
      </c>
      <c r="DM46" s="462">
        <f>[3]Früchte!$DN30</f>
        <v>89.761499999999998</v>
      </c>
      <c r="DN46" s="462">
        <f>[3]Früchte!$EJ30</f>
        <v>1040.8604</v>
      </c>
      <c r="DO46" s="463">
        <f>[3]Früchte!$DO30</f>
        <v>2E-3</v>
      </c>
      <c r="DP46" s="463">
        <f>[3]Früchte!$EK30</f>
        <v>205.05329999999998</v>
      </c>
    </row>
    <row r="47" spans="1:120" x14ac:dyDescent="0.2">
      <c r="A47" s="250"/>
      <c r="B47" s="218">
        <f>[3]Früchte!$A31</f>
        <v>44593</v>
      </c>
      <c r="C47" s="449">
        <f>[3]Früchte!$C31</f>
        <v>0</v>
      </c>
      <c r="D47" s="449">
        <f>[3]Früchte!$AU31</f>
        <v>3.2171180000000001</v>
      </c>
      <c r="E47" s="448">
        <f>[3]Früchte!$E31</f>
        <v>6.2755929999999998</v>
      </c>
      <c r="F47" s="448">
        <f>[3]Früchte!$AW31</f>
        <v>3.2927330000000001</v>
      </c>
      <c r="G47" s="449">
        <f>[3]Früchte!$F31</f>
        <v>0</v>
      </c>
      <c r="H47" s="449">
        <f>[3]Früchte!$AX31</f>
        <v>3.2060379999999999</v>
      </c>
      <c r="I47" s="448">
        <f>[3]Früchte!$K31</f>
        <v>6.3</v>
      </c>
      <c r="J47" s="448">
        <f>[3]Früchte!$BC31</f>
        <v>0</v>
      </c>
      <c r="K47" s="449">
        <f>[3]Früchte!$N31</f>
        <v>6.2614879999999999</v>
      </c>
      <c r="L47" s="449">
        <f>[3]Früchte!$BF31</f>
        <v>3.9344999999999999</v>
      </c>
      <c r="M47" s="448"/>
      <c r="N47" s="448">
        <f>[3]Früchte!$P31</f>
        <v>0</v>
      </c>
      <c r="O47" s="448">
        <f>[3]Früchte!$BH31</f>
        <v>3.0417139999999998</v>
      </c>
      <c r="P47" s="449">
        <f>[3]Früchte!$Q31</f>
        <v>0</v>
      </c>
      <c r="Q47" s="449">
        <f>[3]Früchte!$BI31</f>
        <v>3.3607559999999999</v>
      </c>
      <c r="R47" s="448">
        <f>[3]Früchte!$R31</f>
        <v>0</v>
      </c>
      <c r="S47" s="448">
        <f>[3]Früchte!$BJ31</f>
        <v>3.3289010000000001</v>
      </c>
      <c r="T47" s="449">
        <f>[3]Früchte!$T31</f>
        <v>0</v>
      </c>
      <c r="U47" s="449">
        <f>[3]Früchte!$BL31</f>
        <v>0</v>
      </c>
      <c r="V47" s="448">
        <f>[3]Früchte!$U31</f>
        <v>0</v>
      </c>
      <c r="W47" s="448">
        <f>[3]Früchte!$BM31</f>
        <v>3.4110070000000001</v>
      </c>
      <c r="X47" s="448"/>
      <c r="Y47" s="448">
        <f>[3]Früchte!$X31</f>
        <v>0</v>
      </c>
      <c r="Z47" s="448">
        <f>[3]Früchte!$BP31</f>
        <v>0</v>
      </c>
      <c r="AA47" s="449">
        <f>[3]Früchte!$Y31</f>
        <v>11.122631999999999</v>
      </c>
      <c r="AB47" s="449">
        <f>[3]Früchte!$BQ31</f>
        <v>8.3355259999999998</v>
      </c>
      <c r="AC47" s="448">
        <f>[3]Früchte!$Z31</f>
        <v>20.073298000000001</v>
      </c>
      <c r="AD47" s="448">
        <f>[3]Früchte!$BR31</f>
        <v>11.714043</v>
      </c>
      <c r="AE47" s="449">
        <f>[3]Früchte!$AA31</f>
        <v>19.857495</v>
      </c>
      <c r="AF47" s="449">
        <f>[3]Früchte!$BS31</f>
        <v>15.522632</v>
      </c>
      <c r="AG47" s="448"/>
      <c r="AH47" s="448">
        <f>[3]Früchte!$AC31</f>
        <v>0</v>
      </c>
      <c r="AI47" s="448">
        <f>[3]Früchte!$BU31</f>
        <v>0</v>
      </c>
      <c r="AJ47" s="449">
        <f>[3]Früchte!$AE31</f>
        <v>0</v>
      </c>
      <c r="AK47" s="449">
        <f>[3]Früchte!$BW31</f>
        <v>0</v>
      </c>
      <c r="AL47" s="448">
        <f>[3]Früchte!$AG31</f>
        <v>0</v>
      </c>
      <c r="AM47" s="448">
        <f>[3]Früchte!$BY31</f>
        <v>0</v>
      </c>
      <c r="AN47" s="449">
        <f>[3]Früchte!$AH31</f>
        <v>0</v>
      </c>
      <c r="AO47" s="449">
        <f>[3]Früchte!$BZ31</f>
        <v>0</v>
      </c>
      <c r="AP47" s="448"/>
      <c r="AQ47" s="448">
        <f>[3]Früchte!$AI31</f>
        <v>0</v>
      </c>
      <c r="AR47" s="448">
        <f>[3]Früchte!$CA31</f>
        <v>5.2486280000000001</v>
      </c>
      <c r="AS47" s="448"/>
      <c r="AT47" s="449">
        <f>[3]Früchte!$AJ31</f>
        <v>0</v>
      </c>
      <c r="AU47" s="449">
        <f>[3]Früchte!$CB31</f>
        <v>3.060549</v>
      </c>
      <c r="AV47" s="448"/>
      <c r="AW47" s="448">
        <f>[3]Früchte!$AK31</f>
        <v>2.6975910000000001</v>
      </c>
      <c r="AX47" s="448">
        <f>[3]Früchte!$CC31</f>
        <v>1.7385649999999999</v>
      </c>
      <c r="AY47" s="449">
        <f>[3]Früchte!$AL31</f>
        <v>3.4373610000000001</v>
      </c>
      <c r="AZ47" s="449">
        <f>[3]Früchte!$CD31</f>
        <v>2.3020659999999999</v>
      </c>
      <c r="BA47" s="448">
        <f>[3]Früchte!$AM31</f>
        <v>3.5602119999999999</v>
      </c>
      <c r="BB47" s="448">
        <f>[3]Früchte!$CE31</f>
        <v>3.363696</v>
      </c>
      <c r="BC47" s="449">
        <f>[3]Früchte!$AN31</f>
        <v>0.46968700000000002</v>
      </c>
      <c r="BD47" s="449">
        <f>[3]Früchte!$CF31</f>
        <v>0.40287000000000001</v>
      </c>
      <c r="BE47" s="448"/>
      <c r="BF47" s="448">
        <f>[3]Früchte!$AO31</f>
        <v>3.763096</v>
      </c>
      <c r="BG47" s="448">
        <f>[3]Früchte!$CG31</f>
        <v>2.5224299999999999</v>
      </c>
      <c r="BH47" s="449">
        <f>[3]Früchte!$AP31</f>
        <v>1.7919119999999999</v>
      </c>
      <c r="BI47" s="449">
        <f>[3]Früchte!$CH31</f>
        <v>1.4417530000000001</v>
      </c>
      <c r="BJ47" s="448">
        <f>[3]Früchte!$AQ31</f>
        <v>2.8052380000000001</v>
      </c>
      <c r="BK47" s="448">
        <f>[3]Früchte!$CI31</f>
        <v>2.327</v>
      </c>
      <c r="BL47" s="449">
        <f>[3]Früchte!$AR31</f>
        <v>0.86332299999999995</v>
      </c>
      <c r="BM47" s="449">
        <f>[3]Früchte!$CJ31</f>
        <v>0.79684299999999997</v>
      </c>
      <c r="BN47" s="448">
        <f>[3]Früchte!$AS31</f>
        <v>2.156231</v>
      </c>
      <c r="BO47" s="448">
        <f>[3]Früchte!$CK31</f>
        <v>1.559164</v>
      </c>
      <c r="BP47" s="434" t="str">
        <f t="shared" si="7"/>
        <v>4</v>
      </c>
      <c r="BQ47" s="402" t="str">
        <f>[3]Früchte!$CT31</f>
        <v>4 W 05-08/22</v>
      </c>
      <c r="BR47" s="462">
        <f>[3]Früchte!$DP31</f>
        <v>5866.7492000000002</v>
      </c>
      <c r="BS47" s="462">
        <f>[3]Früchte!$EL31</f>
        <v>25749.720499999999</v>
      </c>
      <c r="BT47" s="463"/>
      <c r="BU47" s="463">
        <f>[3]Früchte!$CU31</f>
        <v>674.79090000000008</v>
      </c>
      <c r="BV47" s="463">
        <f>[3]Früchte!$DQ31</f>
        <v>4854.2082</v>
      </c>
      <c r="BW47" s="463"/>
      <c r="BX47" s="462">
        <f>[3]Früchte!$CV31</f>
        <v>77.191500000000005</v>
      </c>
      <c r="BY47" s="462">
        <f>[3]Früchte!$DR31</f>
        <v>1315.5668999999998</v>
      </c>
      <c r="BZ47" s="463"/>
      <c r="CA47" s="463">
        <f>[3]Früchte!$DD31</f>
        <v>37.045000000000002</v>
      </c>
      <c r="CB47" s="463">
        <f>[3]Früchte!$DZ31</f>
        <v>828.48519999999996</v>
      </c>
      <c r="CC47" s="462">
        <f>[3]Früchte!$DF31</f>
        <v>33.898099999999999</v>
      </c>
      <c r="CD47" s="462">
        <f>[3]Früchte!$EB31</f>
        <v>353.37870000000004</v>
      </c>
      <c r="CE47" s="463">
        <f>[3]Früchte!$DE31</f>
        <v>54.429300000000005</v>
      </c>
      <c r="CF47" s="463">
        <f>[3]Früchte!$EA31</f>
        <v>206.09440000000001</v>
      </c>
      <c r="CG47" s="463"/>
      <c r="CH47" s="462">
        <f>[3]Früchte!$CZ31</f>
        <v>2E-3</v>
      </c>
      <c r="CI47" s="462">
        <f>[3]Früchte!$DV31</f>
        <v>9.7000000000000003E-2</v>
      </c>
      <c r="CJ47" s="463">
        <f>[3]Früchte!$DA31</f>
        <v>0</v>
      </c>
      <c r="CK47" s="463">
        <f>[3]Früchte!$DW31</f>
        <v>4.9000000000000002E-2</v>
      </c>
      <c r="CL47" s="462">
        <f>[3]Früchte!$DJ31</f>
        <v>5.3999999999999999E-2</v>
      </c>
      <c r="CM47" s="462">
        <f>[3]Früchte!$EF31</f>
        <v>24.3992</v>
      </c>
      <c r="CN47" s="463">
        <f>[3]Früchte!$DK31</f>
        <v>6.0000000000000001E-3</v>
      </c>
      <c r="CO47" s="463">
        <f>[3]Früchte!$EG31</f>
        <v>6.4782999999999999</v>
      </c>
      <c r="CP47" s="462">
        <f>[3]Früchte!$DB31</f>
        <v>1E-3</v>
      </c>
      <c r="CQ47" s="462">
        <f>[3]Früchte!$DX31</f>
        <v>0.23499999999999999</v>
      </c>
      <c r="CR47" s="463"/>
      <c r="CS47" s="463">
        <f>[3]Früchte!$DC31</f>
        <v>12.766</v>
      </c>
      <c r="CT47" s="463">
        <f>[3]Früchte!$DY31</f>
        <v>380.04169999999999</v>
      </c>
      <c r="CU47" s="463"/>
      <c r="CV47" s="462">
        <f>[3]Früchte!$CX31</f>
        <v>594.72159999999997</v>
      </c>
      <c r="CW47" s="462">
        <f>[3]Früchte!$DT31</f>
        <v>2570.9294</v>
      </c>
      <c r="CX47" s="463">
        <f>[3]Früchte!$DH31</f>
        <v>31.0578</v>
      </c>
      <c r="CY47" s="463">
        <f>[3]Früchte!$ED31</f>
        <v>404.56529999999998</v>
      </c>
      <c r="CZ47" s="462">
        <f>[3]Früchte!$DG31</f>
        <v>241.50659999999999</v>
      </c>
      <c r="DA47" s="462">
        <f>[3]Früchte!$EC31</f>
        <v>3083.0625</v>
      </c>
      <c r="DB47" s="463">
        <f>[3]Früchte!$DI31</f>
        <v>562.36860000000001</v>
      </c>
      <c r="DC47" s="463">
        <f>[3]Früchte!$EE31</f>
        <v>609.84759999999994</v>
      </c>
      <c r="DD47" s="463"/>
      <c r="DE47" s="462">
        <f>[3]Früchte!$DM31</f>
        <v>30.705200000000001</v>
      </c>
      <c r="DF47" s="462">
        <f>[3]Früchte!$EI31</f>
        <v>669.56269999999995</v>
      </c>
      <c r="DG47" s="463">
        <f>[3]Früchte!$DL31</f>
        <v>367.0521</v>
      </c>
      <c r="DH47" s="463">
        <f>[3]Früchte!$EH31</f>
        <v>1030.7003999999999</v>
      </c>
      <c r="DI47" s="462">
        <f>[3]Früchte!$CW31</f>
        <v>2069.6145000000001</v>
      </c>
      <c r="DJ47" s="462">
        <f>[3]Früchte!$DS31</f>
        <v>4009.2284</v>
      </c>
      <c r="DK47" s="463">
        <f>[3]Früchte!$CY31</f>
        <v>166.76220000000001</v>
      </c>
      <c r="DL47" s="463">
        <f>[3]Früchte!$DU31</f>
        <v>604.89649999999995</v>
      </c>
      <c r="DM47" s="462">
        <f>[3]Früchte!$DN31</f>
        <v>125.44930000000001</v>
      </c>
      <c r="DN47" s="462">
        <f>[3]Früchte!$EJ31</f>
        <v>853.55869999999993</v>
      </c>
      <c r="DO47" s="463">
        <f>[3]Früchte!$DO31</f>
        <v>0</v>
      </c>
      <c r="DP47" s="463">
        <f>[3]Früchte!$EK31</f>
        <v>0.247</v>
      </c>
    </row>
    <row r="48" spans="1:120" x14ac:dyDescent="0.2">
      <c r="A48" s="250"/>
      <c r="B48" s="218">
        <f>[3]Früchte!$A32</f>
        <v>44562</v>
      </c>
      <c r="C48" s="449">
        <f>[3]Früchte!$C32</f>
        <v>0</v>
      </c>
      <c r="D48" s="449">
        <f>[3]Früchte!$AU32</f>
        <v>3.3710559999999998</v>
      </c>
      <c r="E48" s="448">
        <f>[3]Früchte!$E32</f>
        <v>6.3029380000000002</v>
      </c>
      <c r="F48" s="448">
        <f>[3]Früchte!$AW32</f>
        <v>3.3610579999999999</v>
      </c>
      <c r="G48" s="449">
        <f>[3]Früchte!$F32</f>
        <v>0</v>
      </c>
      <c r="H48" s="449">
        <f>[3]Früchte!$AX32</f>
        <v>3.2798210000000001</v>
      </c>
      <c r="I48" s="448">
        <f>[3]Früchte!$K32</f>
        <v>6.3</v>
      </c>
      <c r="J48" s="448">
        <f>[3]Früchte!$BC32</f>
        <v>0</v>
      </c>
      <c r="K48" s="449">
        <f>[3]Früchte!$N32</f>
        <v>6.3224359999999997</v>
      </c>
      <c r="L48" s="449">
        <f>[3]Früchte!$BF32</f>
        <v>3.8152360000000001</v>
      </c>
      <c r="M48" s="448"/>
      <c r="N48" s="448">
        <f>[3]Früchte!$P32</f>
        <v>0</v>
      </c>
      <c r="O48" s="448">
        <f>[3]Früchte!$BH32</f>
        <v>3.3947479999999999</v>
      </c>
      <c r="P48" s="449">
        <f>[3]Früchte!$Q32</f>
        <v>0</v>
      </c>
      <c r="Q48" s="449">
        <f>[3]Früchte!$BI32</f>
        <v>3.4279660000000001</v>
      </c>
      <c r="R48" s="448">
        <f>[3]Früchte!$R32</f>
        <v>0</v>
      </c>
      <c r="S48" s="448">
        <f>[3]Früchte!$BJ32</f>
        <v>3.0165920000000002</v>
      </c>
      <c r="T48" s="449">
        <f>[3]Früchte!$T32</f>
        <v>0</v>
      </c>
      <c r="U48" s="449">
        <f>[3]Früchte!$BL32</f>
        <v>3.3976670000000002</v>
      </c>
      <c r="V48" s="448">
        <f>[3]Früchte!$U32</f>
        <v>5.95</v>
      </c>
      <c r="W48" s="448">
        <f>[3]Früchte!$BM32</f>
        <v>3.3879260000000002</v>
      </c>
      <c r="X48" s="448"/>
      <c r="Y48" s="448">
        <f>[3]Früchte!$X32</f>
        <v>0</v>
      </c>
      <c r="Z48" s="448">
        <f>[3]Früchte!$BP32</f>
        <v>0</v>
      </c>
      <c r="AA48" s="449">
        <f>[3]Früchte!$Y32</f>
        <v>11.385315</v>
      </c>
      <c r="AB48" s="449">
        <f>[3]Früchte!$BQ32</f>
        <v>12.033695</v>
      </c>
      <c r="AC48" s="448">
        <f>[3]Früchte!$Z32</f>
        <v>0</v>
      </c>
      <c r="AD48" s="448">
        <f>[3]Früchte!$BR32</f>
        <v>11.435392</v>
      </c>
      <c r="AE48" s="449">
        <f>[3]Früchte!$AA32</f>
        <v>19.774936</v>
      </c>
      <c r="AF48" s="449">
        <f>[3]Früchte!$BS32</f>
        <v>16.087827999999998</v>
      </c>
      <c r="AG48" s="448"/>
      <c r="AH48" s="448">
        <f>[3]Früchte!$AC32</f>
        <v>0</v>
      </c>
      <c r="AI48" s="448">
        <f>[3]Früchte!$BU32</f>
        <v>0</v>
      </c>
      <c r="AJ48" s="449">
        <f>[3]Früchte!$AE32</f>
        <v>0</v>
      </c>
      <c r="AK48" s="449">
        <f>[3]Früchte!$BW32</f>
        <v>0</v>
      </c>
      <c r="AL48" s="448">
        <f>[3]Früchte!$AG32</f>
        <v>0</v>
      </c>
      <c r="AM48" s="448">
        <f>[3]Früchte!$BY32</f>
        <v>0</v>
      </c>
      <c r="AN48" s="449">
        <f>[3]Früchte!$AH32</f>
        <v>0</v>
      </c>
      <c r="AO48" s="449">
        <f>[3]Früchte!$BZ32</f>
        <v>0</v>
      </c>
      <c r="AP48" s="448"/>
      <c r="AQ48" s="448">
        <f>[3]Früchte!$AI32</f>
        <v>0</v>
      </c>
      <c r="AR48" s="448">
        <f>[3]Früchte!$CA32</f>
        <v>5.9088770000000004</v>
      </c>
      <c r="AS48" s="448"/>
      <c r="AT48" s="449">
        <f>[3]Früchte!$AJ32</f>
        <v>0</v>
      </c>
      <c r="AU48" s="449">
        <f>[3]Früchte!$CB32</f>
        <v>2.9313669999999998</v>
      </c>
      <c r="AV48" s="448"/>
      <c r="AW48" s="448">
        <f>[3]Früchte!$AK32</f>
        <v>2.6780659999999998</v>
      </c>
      <c r="AX48" s="448">
        <f>[3]Früchte!$CC32</f>
        <v>1.7935019999999999</v>
      </c>
      <c r="AY48" s="449">
        <f>[3]Früchte!$AL32</f>
        <v>3.5049090000000001</v>
      </c>
      <c r="AZ48" s="449">
        <f>[3]Früchte!$CD32</f>
        <v>2.266362</v>
      </c>
      <c r="BA48" s="448">
        <f>[3]Früchte!$AM32</f>
        <v>3.6235390000000001</v>
      </c>
      <c r="BB48" s="448">
        <f>[3]Früchte!$CE32</f>
        <v>2.1597140000000001</v>
      </c>
      <c r="BC48" s="449">
        <f>[3]Früchte!$AN32</f>
        <v>0.47063100000000002</v>
      </c>
      <c r="BD48" s="449">
        <f>[3]Früchte!$CF32</f>
        <v>0.40307500000000002</v>
      </c>
      <c r="BE48" s="448"/>
      <c r="BF48" s="448">
        <f>[3]Früchte!$AO32</f>
        <v>3.7633869999999998</v>
      </c>
      <c r="BG48" s="448">
        <f>[3]Früchte!$CG32</f>
        <v>2.4777339999999999</v>
      </c>
      <c r="BH48" s="449">
        <f>[3]Früchte!$AP32</f>
        <v>1.804149</v>
      </c>
      <c r="BI48" s="449">
        <f>[3]Früchte!$CH32</f>
        <v>1.479576</v>
      </c>
      <c r="BJ48" s="448">
        <f>[3]Früchte!$AQ32</f>
        <v>2.7686929999999998</v>
      </c>
      <c r="BK48" s="448">
        <f>[3]Früchte!$CI32</f>
        <v>2.3336290000000002</v>
      </c>
      <c r="BL48" s="449">
        <f>[3]Früchte!$AR32</f>
        <v>0.85331400000000002</v>
      </c>
      <c r="BM48" s="449">
        <f>[3]Früchte!$CJ32</f>
        <v>0.79777399999999998</v>
      </c>
      <c r="BN48" s="448">
        <f>[3]Früchte!$AS32</f>
        <v>2.1830509999999999</v>
      </c>
      <c r="BO48" s="448">
        <f>[3]Früchte!$CK32</f>
        <v>1.434021</v>
      </c>
      <c r="BP48" s="217"/>
      <c r="BQ48" s="402" t="str">
        <f>[3]Früchte!$CT32</f>
        <v>4 W 01-04/22</v>
      </c>
      <c r="BR48" s="462">
        <f>[3]Früchte!$DP32</f>
        <v>5644.6184000000003</v>
      </c>
      <c r="BS48" s="462">
        <f>[3]Früchte!$EL32</f>
        <v>28979.087399999997</v>
      </c>
      <c r="BT48" s="463"/>
      <c r="BU48" s="463">
        <f>[3]Früchte!$CU32</f>
        <v>677.18799999999999</v>
      </c>
      <c r="BV48" s="463">
        <f>[3]Früchte!$DQ32</f>
        <v>4878.7007999999996</v>
      </c>
      <c r="BW48" s="463"/>
      <c r="BX48" s="462">
        <f>[3]Früchte!$CV32</f>
        <v>138.96729999999999</v>
      </c>
      <c r="BY48" s="462">
        <f>[3]Früchte!$DR32</f>
        <v>1270.6861999999999</v>
      </c>
      <c r="BZ48" s="463"/>
      <c r="CA48" s="463">
        <f>[3]Früchte!$DD32</f>
        <v>14.218999999999999</v>
      </c>
      <c r="CB48" s="463">
        <f>[3]Früchte!$DZ32</f>
        <v>116.5471</v>
      </c>
      <c r="CC48" s="462">
        <f>[3]Früchte!$DF32</f>
        <v>15.88</v>
      </c>
      <c r="CD48" s="462">
        <f>[3]Früchte!$EB32</f>
        <v>324.16730000000001</v>
      </c>
      <c r="CE48" s="463">
        <f>[3]Früchte!$DE32</f>
        <v>29.634499999999999</v>
      </c>
      <c r="CF48" s="463">
        <f>[3]Früchte!$EA32</f>
        <v>118.9962</v>
      </c>
      <c r="CG48" s="463"/>
      <c r="CH48" s="462">
        <f>[3]Früchte!$CZ32</f>
        <v>1E-3</v>
      </c>
      <c r="CI48" s="462">
        <f>[3]Früchte!$DV32</f>
        <v>0.108</v>
      </c>
      <c r="CJ48" s="463">
        <f>[3]Früchte!$DA32</f>
        <v>0</v>
      </c>
      <c r="CK48" s="463">
        <f>[3]Früchte!$DW32</f>
        <v>0.29799999999999999</v>
      </c>
      <c r="CL48" s="462">
        <f>[3]Früchte!$DJ32</f>
        <v>0.25800000000000001</v>
      </c>
      <c r="CM48" s="462">
        <f>[3]Früchte!$EF32</f>
        <v>2.2643</v>
      </c>
      <c r="CN48" s="463">
        <f>[3]Früchte!$DK32</f>
        <v>0.01</v>
      </c>
      <c r="CO48" s="463">
        <f>[3]Früchte!$EG32</f>
        <v>2.6120000000000001</v>
      </c>
      <c r="CP48" s="462">
        <f>[3]Früchte!$DB32</f>
        <v>0</v>
      </c>
      <c r="CQ48" s="462">
        <f>[3]Früchte!$DX32</f>
        <v>0.13500000000000001</v>
      </c>
      <c r="CR48" s="463"/>
      <c r="CS48" s="463">
        <f>[3]Früchte!$DC32</f>
        <v>5.5830000000000002</v>
      </c>
      <c r="CT48" s="463">
        <f>[3]Früchte!$DY32</f>
        <v>332.10300000000001</v>
      </c>
      <c r="CU48" s="463"/>
      <c r="CV48" s="462">
        <f>[3]Früchte!$CX32</f>
        <v>800.20169999999996</v>
      </c>
      <c r="CW48" s="462">
        <f>[3]Früchte!$DT32</f>
        <v>3059.0153999999998</v>
      </c>
      <c r="CX48" s="463">
        <f>[3]Früchte!$DH32</f>
        <v>37.722300000000004</v>
      </c>
      <c r="CY48" s="463">
        <f>[3]Früchte!$ED32</f>
        <v>405.19529999999997</v>
      </c>
      <c r="CZ48" s="462">
        <f>[3]Früchte!$DG32</f>
        <v>369.21209999999996</v>
      </c>
      <c r="DA48" s="462">
        <f>[3]Früchte!$EC32</f>
        <v>5236.6720999999998</v>
      </c>
      <c r="DB48" s="463">
        <f>[3]Früchte!$DI32</f>
        <v>570.41559999999993</v>
      </c>
      <c r="DC48" s="463">
        <f>[3]Früchte!$EE32</f>
        <v>681.18650000000002</v>
      </c>
      <c r="DD48" s="463"/>
      <c r="DE48" s="462">
        <f>[3]Früchte!$DM32</f>
        <v>32.032299999999999</v>
      </c>
      <c r="DF48" s="462">
        <f>[3]Früchte!$EI32</f>
        <v>722.17269999999996</v>
      </c>
      <c r="DG48" s="463">
        <f>[3]Früchte!$DL32</f>
        <v>261.47520000000003</v>
      </c>
      <c r="DH48" s="463">
        <f>[3]Früchte!$EH32</f>
        <v>986.1001</v>
      </c>
      <c r="DI48" s="462">
        <f>[3]Früchte!$CW32</f>
        <v>1924.9545000000001</v>
      </c>
      <c r="DJ48" s="462">
        <f>[3]Früchte!$DS32</f>
        <v>4092.9638999999997</v>
      </c>
      <c r="DK48" s="463">
        <f>[3]Früchte!$CY32</f>
        <v>132.3982</v>
      </c>
      <c r="DL48" s="463">
        <f>[3]Früchte!$DU32</f>
        <v>818.41830000000004</v>
      </c>
      <c r="DM48" s="462">
        <f>[3]Früchte!$DN32</f>
        <v>61.243400000000001</v>
      </c>
      <c r="DN48" s="462">
        <f>[3]Früchte!$EJ32</f>
        <v>977.92349999999999</v>
      </c>
      <c r="DO48" s="463">
        <f>[3]Früchte!$DO32</f>
        <v>6.0000000000000001E-3</v>
      </c>
      <c r="DP48" s="463">
        <f>[3]Früchte!$EK32</f>
        <v>0.29499999999999998</v>
      </c>
    </row>
    <row r="49" spans="1:120" x14ac:dyDescent="0.2">
      <c r="A49" s="250"/>
      <c r="B49" s="218">
        <f>[3]Früchte!$A33</f>
        <v>44531</v>
      </c>
      <c r="C49" s="449">
        <f>[3]Früchte!$C33</f>
        <v>0</v>
      </c>
      <c r="D49" s="449">
        <f>[3]Früchte!$AU33</f>
        <v>3.4892210000000001</v>
      </c>
      <c r="E49" s="448">
        <f>[3]Früchte!$E33</f>
        <v>6.0241980000000002</v>
      </c>
      <c r="F49" s="448">
        <f>[3]Früchte!$AW33</f>
        <v>3.2752119999999998</v>
      </c>
      <c r="G49" s="449">
        <f>[3]Früchte!$F33</f>
        <v>0</v>
      </c>
      <c r="H49" s="449">
        <f>[3]Früchte!$AX33</f>
        <v>3.390984</v>
      </c>
      <c r="I49" s="448">
        <f>[3]Früchte!$K33</f>
        <v>0</v>
      </c>
      <c r="J49" s="448">
        <f>[3]Früchte!$BC33</f>
        <v>0</v>
      </c>
      <c r="K49" s="449">
        <f>[3]Früchte!$N33</f>
        <v>6.3</v>
      </c>
      <c r="L49" s="449">
        <f>[3]Früchte!$BF33</f>
        <v>3.958218</v>
      </c>
      <c r="M49" s="448"/>
      <c r="N49" s="448">
        <f>[3]Früchte!$P33</f>
        <v>0</v>
      </c>
      <c r="O49" s="448">
        <f>[3]Früchte!$BH33</f>
        <v>3.3063769999999999</v>
      </c>
      <c r="P49" s="449">
        <f>[3]Früchte!$Q33</f>
        <v>0</v>
      </c>
      <c r="Q49" s="449">
        <f>[3]Früchte!$BI33</f>
        <v>3.4320010000000001</v>
      </c>
      <c r="R49" s="448">
        <f>[3]Früchte!$R33</f>
        <v>0</v>
      </c>
      <c r="S49" s="448">
        <f>[3]Früchte!$BJ33</f>
        <v>3.2558400000000001</v>
      </c>
      <c r="T49" s="449">
        <f>[3]Früchte!$T33</f>
        <v>0</v>
      </c>
      <c r="U49" s="449">
        <f>[3]Früchte!$BL33</f>
        <v>3.2936610000000002</v>
      </c>
      <c r="V49" s="448">
        <f>[3]Früchte!$U33</f>
        <v>0</v>
      </c>
      <c r="W49" s="448">
        <f>[3]Früchte!$BM33</f>
        <v>3.7287300000000001</v>
      </c>
      <c r="X49" s="448"/>
      <c r="Y49" s="448">
        <f>[3]Früchte!$X33</f>
        <v>0</v>
      </c>
      <c r="Z49" s="448">
        <f>[3]Früchte!$BP33</f>
        <v>0</v>
      </c>
      <c r="AA49" s="449">
        <f>[3]Früchte!$Y33</f>
        <v>0</v>
      </c>
      <c r="AB49" s="449">
        <f>[3]Früchte!$BQ33</f>
        <v>14.56856</v>
      </c>
      <c r="AC49" s="448">
        <f>[3]Früchte!$Z33</f>
        <v>0</v>
      </c>
      <c r="AD49" s="448">
        <f>[3]Früchte!$BR33</f>
        <v>12.827182000000001</v>
      </c>
      <c r="AE49" s="449">
        <f>[3]Früchte!$AA33</f>
        <v>18.994092999999999</v>
      </c>
      <c r="AF49" s="449">
        <f>[3]Früchte!$BS33</f>
        <v>16.573588000000001</v>
      </c>
      <c r="AG49" s="448"/>
      <c r="AH49" s="448">
        <f>[3]Früchte!$AC33</f>
        <v>0</v>
      </c>
      <c r="AI49" s="448">
        <f>[3]Früchte!$BU33</f>
        <v>0</v>
      </c>
      <c r="AJ49" s="449">
        <f>[3]Früchte!$AE33</f>
        <v>0</v>
      </c>
      <c r="AK49" s="449">
        <f>[3]Früchte!$BW33</f>
        <v>0</v>
      </c>
      <c r="AL49" s="448">
        <f>[3]Früchte!$AG33</f>
        <v>0</v>
      </c>
      <c r="AM49" s="448">
        <f>[3]Früchte!$BY33</f>
        <v>0</v>
      </c>
      <c r="AN49" s="449">
        <f>[3]Früchte!$AH33</f>
        <v>0</v>
      </c>
      <c r="AO49" s="449">
        <f>[3]Früchte!$BZ33</f>
        <v>0</v>
      </c>
      <c r="AP49" s="448"/>
      <c r="AQ49" s="448">
        <f>[3]Früchte!$AI33</f>
        <v>0</v>
      </c>
      <c r="AR49" s="448">
        <f>[3]Früchte!$CA33</f>
        <v>4.248875</v>
      </c>
      <c r="AS49" s="448"/>
      <c r="AT49" s="449">
        <f>[3]Früchte!$AJ33</f>
        <v>0</v>
      </c>
      <c r="AU49" s="449">
        <f>[3]Früchte!$CB33</f>
        <v>3.016527</v>
      </c>
      <c r="AV49" s="448"/>
      <c r="AW49" s="448">
        <f>[3]Früchte!$AK33</f>
        <v>3.150004</v>
      </c>
      <c r="AX49" s="448">
        <f>[3]Früchte!$CC33</f>
        <v>2.00224</v>
      </c>
      <c r="AY49" s="449">
        <f>[3]Früchte!$AL33</f>
        <v>3.6894870000000002</v>
      </c>
      <c r="AZ49" s="449">
        <f>[3]Früchte!$CD33</f>
        <v>2.8062580000000001</v>
      </c>
      <c r="BA49" s="448">
        <f>[3]Früchte!$AM33</f>
        <v>4.3198059999999998</v>
      </c>
      <c r="BB49" s="448">
        <f>[3]Früchte!$CE33</f>
        <v>2.5765120000000001</v>
      </c>
      <c r="BC49" s="449">
        <f>[3]Früchte!$AN33</f>
        <v>0.54279100000000002</v>
      </c>
      <c r="BD49" s="449">
        <f>[3]Früchte!$CF33</f>
        <v>0.40983999999999998</v>
      </c>
      <c r="BE49" s="448"/>
      <c r="BF49" s="448">
        <f>[3]Früchte!$AO33</f>
        <v>3.7855120000000002</v>
      </c>
      <c r="BG49" s="448">
        <f>[3]Früchte!$CG33</f>
        <v>2.071593</v>
      </c>
      <c r="BH49" s="449">
        <f>[3]Früchte!$AP33</f>
        <v>1.8486400000000001</v>
      </c>
      <c r="BI49" s="449">
        <f>[3]Früchte!$CH33</f>
        <v>1.615499</v>
      </c>
      <c r="BJ49" s="448">
        <f>[3]Früchte!$AQ33</f>
        <v>2.7912720000000002</v>
      </c>
      <c r="BK49" s="448">
        <f>[3]Früchte!$CI33</f>
        <v>2.3258740000000002</v>
      </c>
      <c r="BL49" s="449">
        <f>[3]Früchte!$AR33</f>
        <v>0</v>
      </c>
      <c r="BM49" s="449">
        <f>[3]Früchte!$CJ33</f>
        <v>0.78761700000000001</v>
      </c>
      <c r="BN49" s="448">
        <f>[3]Früchte!$AS33</f>
        <v>0</v>
      </c>
      <c r="BO49" s="448">
        <f>[3]Früchte!$CK33</f>
        <v>1.718164</v>
      </c>
      <c r="BP49" s="217"/>
      <c r="BQ49" s="402" t="str">
        <f>[3]Früchte!$CT33</f>
        <v>5 W 48-52/21</v>
      </c>
      <c r="BR49" s="462">
        <f>[3]Früchte!$DP33</f>
        <v>6258.4615000000003</v>
      </c>
      <c r="BS49" s="462">
        <f>[3]Früchte!$EL33</f>
        <v>33331.542199999996</v>
      </c>
      <c r="BT49" s="463"/>
      <c r="BU49" s="463">
        <f>[3]Früchte!$CU33</f>
        <v>555.00900000000001</v>
      </c>
      <c r="BV49" s="463">
        <f>[3]Früchte!$DQ33</f>
        <v>4515.8132999999998</v>
      </c>
      <c r="BW49" s="463"/>
      <c r="BX49" s="462">
        <f>[3]Früchte!$CV33</f>
        <v>137.95820000000001</v>
      </c>
      <c r="BY49" s="462">
        <f>[3]Früchte!$DR33</f>
        <v>1187.5272</v>
      </c>
      <c r="BZ49" s="463"/>
      <c r="CA49" s="463">
        <f>[3]Früchte!$DD33</f>
        <v>1E-3</v>
      </c>
      <c r="CB49" s="463">
        <f>[3]Früchte!$DZ33</f>
        <v>83.676899999999989</v>
      </c>
      <c r="CC49" s="462">
        <f>[3]Früchte!$DF33</f>
        <v>22.242000000000001</v>
      </c>
      <c r="CD49" s="462">
        <f>[3]Früchte!$EB33</f>
        <v>312.44079999999997</v>
      </c>
      <c r="CE49" s="463">
        <f>[3]Früchte!$DE33</f>
        <v>35.039499999999997</v>
      </c>
      <c r="CF49" s="463">
        <f>[3]Früchte!$EA33</f>
        <v>119.59110000000001</v>
      </c>
      <c r="CG49" s="463"/>
      <c r="CH49" s="462">
        <f>[3]Früchte!$CZ33</f>
        <v>3.0000000000000001E-3</v>
      </c>
      <c r="CI49" s="462">
        <f>[3]Früchte!$DV33</f>
        <v>1.0580000000000001</v>
      </c>
      <c r="CJ49" s="463">
        <f>[3]Früchte!$DA33</f>
        <v>0</v>
      </c>
      <c r="CK49" s="463">
        <f>[3]Früchte!$DW33</f>
        <v>4.7539999999999996</v>
      </c>
      <c r="CL49" s="462">
        <f>[3]Früchte!$DJ33</f>
        <v>0.21199999999999999</v>
      </c>
      <c r="CM49" s="462">
        <f>[3]Früchte!$EF33</f>
        <v>2.5579999999999998</v>
      </c>
      <c r="CN49" s="463">
        <f>[3]Früchte!$DK33</f>
        <v>1.4999999999999999E-2</v>
      </c>
      <c r="CO49" s="463">
        <f>[3]Früchte!$EG33</f>
        <v>2.4994000000000001</v>
      </c>
      <c r="CP49" s="462">
        <f>[3]Früchte!$DB33</f>
        <v>4.0000000000000001E-3</v>
      </c>
      <c r="CQ49" s="462">
        <f>[3]Früchte!$DX33</f>
        <v>0.32300000000000001</v>
      </c>
      <c r="CR49" s="463"/>
      <c r="CS49" s="463">
        <f>[3]Früchte!$DC33</f>
        <v>8.742700000000001</v>
      </c>
      <c r="CT49" s="463">
        <f>[3]Früchte!$DY33</f>
        <v>621.54690000000005</v>
      </c>
      <c r="CU49" s="463"/>
      <c r="CV49" s="462">
        <f>[3]Früchte!$CX33</f>
        <v>878.57050000000004</v>
      </c>
      <c r="CW49" s="462">
        <f>[3]Früchte!$DT33</f>
        <v>3475.6856000000002</v>
      </c>
      <c r="CX49" s="463">
        <f>[3]Früchte!$DH33</f>
        <v>36.457000000000001</v>
      </c>
      <c r="CY49" s="463">
        <f>[3]Früchte!$ED33</f>
        <v>433.81170000000003</v>
      </c>
      <c r="CZ49" s="462">
        <f>[3]Früchte!$DG33</f>
        <v>703.52710000000002</v>
      </c>
      <c r="DA49" s="462">
        <f>[3]Früchte!$EC33</f>
        <v>8840.44</v>
      </c>
      <c r="DB49" s="463">
        <f>[3]Früchte!$DI33</f>
        <v>733.52850000000001</v>
      </c>
      <c r="DC49" s="463">
        <f>[3]Früchte!$EE33</f>
        <v>926.13049999999998</v>
      </c>
      <c r="DD49" s="463"/>
      <c r="DE49" s="462">
        <f>[3]Früchte!$DM33</f>
        <v>37.084600000000002</v>
      </c>
      <c r="DF49" s="462">
        <f>[3]Früchte!$EI33</f>
        <v>1153.5934</v>
      </c>
      <c r="DG49" s="463">
        <f>[3]Früchte!$DL33</f>
        <v>343.82350000000002</v>
      </c>
      <c r="DH49" s="463">
        <f>[3]Früchte!$EH33</f>
        <v>1082.6152</v>
      </c>
      <c r="DI49" s="462">
        <f>[3]Früchte!$CW33</f>
        <v>2028.547</v>
      </c>
      <c r="DJ49" s="462">
        <f>[3]Früchte!$DS33</f>
        <v>4268.9464000000007</v>
      </c>
      <c r="DK49" s="463">
        <f>[3]Früchte!$CY33</f>
        <v>111.4212</v>
      </c>
      <c r="DL49" s="463">
        <f>[3]Früchte!$DU33</f>
        <v>737.12159999999994</v>
      </c>
      <c r="DM49" s="462">
        <f>[3]Früchte!$DN33</f>
        <v>37.266800000000003</v>
      </c>
      <c r="DN49" s="462">
        <f>[3]Früchte!$EJ33</f>
        <v>872.79430000000002</v>
      </c>
      <c r="DO49" s="463">
        <f>[3]Früchte!$DO33</f>
        <v>8.0000000000000002E-3</v>
      </c>
      <c r="DP49" s="463">
        <f>[3]Früchte!$EK33</f>
        <v>0.49199999999999999</v>
      </c>
    </row>
    <row r="50" spans="1:120" x14ac:dyDescent="0.2">
      <c r="A50" s="250"/>
      <c r="B50" s="218">
        <f>[3]Früchte!$A34</f>
        <v>44501</v>
      </c>
      <c r="C50" s="449">
        <f>[3]Früchte!$C34</f>
        <v>0</v>
      </c>
      <c r="D50" s="449">
        <f>[3]Früchte!$AU34</f>
        <v>3.1968160000000001</v>
      </c>
      <c r="E50" s="448">
        <f>[3]Früchte!$E34</f>
        <v>6.2506490000000001</v>
      </c>
      <c r="F50" s="448">
        <f>[3]Früchte!$AW34</f>
        <v>3.294502</v>
      </c>
      <c r="G50" s="449">
        <f>[3]Früchte!$F34</f>
        <v>0</v>
      </c>
      <c r="H50" s="449">
        <f>[3]Früchte!$AX34</f>
        <v>3.199999</v>
      </c>
      <c r="I50" s="448">
        <f>[3]Früchte!$K34</f>
        <v>5.7804479999999998</v>
      </c>
      <c r="J50" s="448">
        <f>[3]Früchte!$BC34</f>
        <v>0</v>
      </c>
      <c r="K50" s="449">
        <f>[3]Früchte!$N34</f>
        <v>6.3397870000000003</v>
      </c>
      <c r="L50" s="449">
        <f>[3]Früchte!$BF34</f>
        <v>3.983581</v>
      </c>
      <c r="M50" s="448"/>
      <c r="N50" s="448">
        <f>[3]Früchte!$P34</f>
        <v>0</v>
      </c>
      <c r="O50" s="448">
        <f>[3]Früchte!$BH34</f>
        <v>2.9080870000000001</v>
      </c>
      <c r="P50" s="449">
        <f>[3]Früchte!$Q34</f>
        <v>0</v>
      </c>
      <c r="Q50" s="449">
        <f>[3]Früchte!$BI34</f>
        <v>3.08955</v>
      </c>
      <c r="R50" s="448">
        <f>[3]Früchte!$R34</f>
        <v>0</v>
      </c>
      <c r="S50" s="448">
        <f>[3]Früchte!$BJ34</f>
        <v>2.9159760000000001</v>
      </c>
      <c r="T50" s="449">
        <f>[3]Früchte!$T34</f>
        <v>0</v>
      </c>
      <c r="U50" s="449">
        <f>[3]Früchte!$BL34</f>
        <v>2.9358569999999999</v>
      </c>
      <c r="V50" s="448">
        <f>[3]Früchte!$U34</f>
        <v>0</v>
      </c>
      <c r="W50" s="448">
        <f>[3]Früchte!$BM34</f>
        <v>3.1503950000000001</v>
      </c>
      <c r="X50" s="448"/>
      <c r="Y50" s="448">
        <f>[3]Früchte!$X34</f>
        <v>0</v>
      </c>
      <c r="Z50" s="448">
        <f>[3]Früchte!$BP34</f>
        <v>0</v>
      </c>
      <c r="AA50" s="449">
        <f>[3]Früchte!$Y34</f>
        <v>0</v>
      </c>
      <c r="AB50" s="449">
        <f>[3]Früchte!$BQ34</f>
        <v>14.660723000000001</v>
      </c>
      <c r="AC50" s="448">
        <f>[3]Früchte!$Z34</f>
        <v>21.522407999999999</v>
      </c>
      <c r="AD50" s="448">
        <f>[3]Früchte!$BR34</f>
        <v>14.480987000000001</v>
      </c>
      <c r="AE50" s="449">
        <f>[3]Früchte!$AA34</f>
        <v>26.008054999999999</v>
      </c>
      <c r="AF50" s="449">
        <f>[3]Früchte!$BS34</f>
        <v>21.557539999999999</v>
      </c>
      <c r="AG50" s="448"/>
      <c r="AH50" s="448">
        <f>[3]Früchte!$AC34</f>
        <v>0</v>
      </c>
      <c r="AI50" s="448">
        <f>[3]Früchte!$BU34</f>
        <v>0</v>
      </c>
      <c r="AJ50" s="449">
        <f>[3]Früchte!$AE34</f>
        <v>0</v>
      </c>
      <c r="AK50" s="449">
        <f>[3]Früchte!$BW34</f>
        <v>0</v>
      </c>
      <c r="AL50" s="448">
        <f>[3]Früchte!$AG34</f>
        <v>0</v>
      </c>
      <c r="AM50" s="448">
        <f>[3]Früchte!$BY34</f>
        <v>0</v>
      </c>
      <c r="AN50" s="449">
        <f>[3]Früchte!$AH34</f>
        <v>0</v>
      </c>
      <c r="AO50" s="449">
        <f>[3]Früchte!$BZ34</f>
        <v>0</v>
      </c>
      <c r="AP50" s="448"/>
      <c r="AQ50" s="448">
        <f>[3]Früchte!$AI34</f>
        <v>6.6484389999999998</v>
      </c>
      <c r="AR50" s="448">
        <f>[3]Früchte!$CA34</f>
        <v>4.0715690000000002</v>
      </c>
      <c r="AS50" s="448"/>
      <c r="AT50" s="449">
        <f>[3]Früchte!$AJ34</f>
        <v>0</v>
      </c>
      <c r="AU50" s="449">
        <f>[3]Früchte!$CB34</f>
        <v>3.062208</v>
      </c>
      <c r="AV50" s="448"/>
      <c r="AW50" s="448">
        <f>[3]Früchte!$AK34</f>
        <v>3.4923160000000002</v>
      </c>
      <c r="AX50" s="448">
        <f>[3]Früchte!$CC34</f>
        <v>2.3602539999999999</v>
      </c>
      <c r="AY50" s="449">
        <f>[3]Früchte!$AL34</f>
        <v>0</v>
      </c>
      <c r="AZ50" s="449">
        <f>[3]Früchte!$CD34</f>
        <v>0</v>
      </c>
      <c r="BA50" s="448">
        <f>[3]Früchte!$AM34</f>
        <v>4.6966760000000001</v>
      </c>
      <c r="BB50" s="448">
        <f>[3]Früchte!$CE34</f>
        <v>3.0360179999999999</v>
      </c>
      <c r="BC50" s="449">
        <f>[3]Früchte!$AN34</f>
        <v>0.59761799999999998</v>
      </c>
      <c r="BD50" s="449">
        <f>[3]Früchte!$CF34</f>
        <v>0.44994600000000001</v>
      </c>
      <c r="BE50" s="448"/>
      <c r="BF50" s="448">
        <f>[3]Früchte!$AO34</f>
        <v>4.4310980000000004</v>
      </c>
      <c r="BG50" s="448">
        <f>[3]Früchte!$CG34</f>
        <v>2.7200129999999998</v>
      </c>
      <c r="BH50" s="449">
        <f>[3]Früchte!$AP34</f>
        <v>1.9386429999999999</v>
      </c>
      <c r="BI50" s="449">
        <f>[3]Früchte!$CH34</f>
        <v>1.834511</v>
      </c>
      <c r="BJ50" s="448">
        <f>[3]Früchte!$AQ34</f>
        <v>2.9426359999999998</v>
      </c>
      <c r="BK50" s="448">
        <f>[3]Früchte!$CI34</f>
        <v>2.4454090000000002</v>
      </c>
      <c r="BL50" s="449">
        <f>[3]Früchte!$AR34</f>
        <v>0</v>
      </c>
      <c r="BM50" s="449">
        <f>[3]Früchte!$CJ34</f>
        <v>0.79104799999999997</v>
      </c>
      <c r="BN50" s="448">
        <f>[3]Früchte!$AS34</f>
        <v>2.6848260000000002</v>
      </c>
      <c r="BO50" s="448">
        <f>[3]Früchte!$CK34</f>
        <v>1.825577</v>
      </c>
      <c r="BP50" s="217"/>
      <c r="BQ50" s="402" t="str">
        <f>[3]Früchte!$CT34</f>
        <v>4 W 44-47/21</v>
      </c>
      <c r="BR50" s="462">
        <f>[3]Früchte!$DP34</f>
        <v>4988.0450999999994</v>
      </c>
      <c r="BS50" s="462">
        <f>[3]Früchte!$EL34</f>
        <v>26753.050800000001</v>
      </c>
      <c r="BT50" s="463"/>
      <c r="BU50" s="463">
        <f>[3]Früchte!$CU34</f>
        <v>567.32460000000003</v>
      </c>
      <c r="BV50" s="463">
        <f>[3]Früchte!$DQ34</f>
        <v>4386.7614000000003</v>
      </c>
      <c r="BW50" s="463"/>
      <c r="BX50" s="462">
        <f>[3]Früchte!$CV34</f>
        <v>141.26400000000001</v>
      </c>
      <c r="BY50" s="462">
        <f>[3]Früchte!$DR34</f>
        <v>1177.5633</v>
      </c>
      <c r="BZ50" s="463"/>
      <c r="CA50" s="463">
        <f>[3]Früchte!$DD34</f>
        <v>2E-3</v>
      </c>
      <c r="CB50" s="463">
        <f>[3]Früchte!$DZ34</f>
        <v>63.174699999999994</v>
      </c>
      <c r="CC50" s="462">
        <f>[3]Früchte!$DF34</f>
        <v>23.925999999999998</v>
      </c>
      <c r="CD50" s="462">
        <f>[3]Früchte!$EB34</f>
        <v>257.81270000000001</v>
      </c>
      <c r="CE50" s="463">
        <f>[3]Früchte!$DE34</f>
        <v>26.906599999999997</v>
      </c>
      <c r="CF50" s="463">
        <f>[3]Früchte!$EA34</f>
        <v>100.501</v>
      </c>
      <c r="CG50" s="463"/>
      <c r="CH50" s="462">
        <f>[3]Früchte!$CZ34</f>
        <v>7.0000000000000001E-3</v>
      </c>
      <c r="CI50" s="462">
        <f>[3]Früchte!$DV34</f>
        <v>0.39139999999999997</v>
      </c>
      <c r="CJ50" s="463">
        <f>[3]Früchte!$DA34</f>
        <v>0</v>
      </c>
      <c r="CK50" s="463">
        <f>[3]Früchte!$DW34</f>
        <v>5.8999999999999997E-2</v>
      </c>
      <c r="CL50" s="462">
        <f>[3]Früchte!$DJ34</f>
        <v>0.11799999999999999</v>
      </c>
      <c r="CM50" s="462">
        <f>[3]Früchte!$EF34</f>
        <v>4.4563999999999995</v>
      </c>
      <c r="CN50" s="463">
        <f>[3]Früchte!$DK34</f>
        <v>1.2E-2</v>
      </c>
      <c r="CO50" s="463">
        <f>[3]Früchte!$EG34</f>
        <v>1.66</v>
      </c>
      <c r="CP50" s="462">
        <f>[3]Früchte!$DB34</f>
        <v>7.5999999999999998E-2</v>
      </c>
      <c r="CQ50" s="462">
        <f>[3]Früchte!$DX34</f>
        <v>0.73799999999999999</v>
      </c>
      <c r="CR50" s="463"/>
      <c r="CS50" s="463">
        <f>[3]Früchte!$DC34</f>
        <v>164.55720000000002</v>
      </c>
      <c r="CT50" s="463">
        <f>[3]Früchte!$DY34</f>
        <v>1617.6385</v>
      </c>
      <c r="CU50" s="463"/>
      <c r="CV50" s="462">
        <f>[3]Früchte!$CX34</f>
        <v>508.4085</v>
      </c>
      <c r="CW50" s="462">
        <f>[3]Früchte!$DT34</f>
        <v>2593.3209999999999</v>
      </c>
      <c r="CX50" s="463">
        <f>[3]Früchte!$DH34</f>
        <v>37.923699999999997</v>
      </c>
      <c r="CY50" s="463">
        <f>[3]Früchte!$ED34</f>
        <v>323.04359999999997</v>
      </c>
      <c r="CZ50" s="462">
        <f>[3]Früchte!$DG34</f>
        <v>506.58780000000002</v>
      </c>
      <c r="DA50" s="462">
        <f>[3]Früchte!$EC34</f>
        <v>5470.3681999999999</v>
      </c>
      <c r="DB50" s="463">
        <f>[3]Früchte!$DI34</f>
        <v>472.34290000000004</v>
      </c>
      <c r="DC50" s="463">
        <f>[3]Früchte!$EE34</f>
        <v>689.13740000000007</v>
      </c>
      <c r="DD50" s="463"/>
      <c r="DE50" s="462">
        <f>[3]Früchte!$DM34</f>
        <v>20.933900000000001</v>
      </c>
      <c r="DF50" s="462">
        <f>[3]Früchte!$EI34</f>
        <v>531.41999999999996</v>
      </c>
      <c r="DG50" s="463">
        <f>[3]Früchte!$DL34</f>
        <v>184.40879999999999</v>
      </c>
      <c r="DH50" s="463">
        <f>[3]Früchte!$EH34</f>
        <v>812.6271999999999</v>
      </c>
      <c r="DI50" s="462">
        <f>[3]Früchte!$CW34</f>
        <v>1625.4761000000001</v>
      </c>
      <c r="DJ50" s="462">
        <f>[3]Früchte!$DS34</f>
        <v>3876.7114999999999</v>
      </c>
      <c r="DK50" s="463">
        <f>[3]Früchte!$CY34</f>
        <v>83.472899999999996</v>
      </c>
      <c r="DL50" s="463">
        <f>[3]Früchte!$DU34</f>
        <v>603.34580000000005</v>
      </c>
      <c r="DM50" s="462">
        <f>[3]Früchte!$DN34</f>
        <v>52.738</v>
      </c>
      <c r="DN50" s="462">
        <f>[3]Früchte!$EJ34</f>
        <v>527.58550000000002</v>
      </c>
      <c r="DO50" s="463">
        <f>[3]Früchte!$DO34</f>
        <v>4.0000000000000001E-3</v>
      </c>
      <c r="DP50" s="463">
        <f>[3]Früchte!$EK34</f>
        <v>26.6936</v>
      </c>
    </row>
    <row r="51" spans="1:120" x14ac:dyDescent="0.2">
      <c r="A51" s="250"/>
      <c r="B51" s="218">
        <f>[3]Früchte!$A35</f>
        <v>44470</v>
      </c>
      <c r="C51" s="449">
        <f>[3]Früchte!$C35</f>
        <v>0</v>
      </c>
      <c r="D51" s="449">
        <f>[3]Früchte!$AU35</f>
        <v>3.3003969999999998</v>
      </c>
      <c r="E51" s="448">
        <f>[3]Früchte!$E35</f>
        <v>6.0748280000000001</v>
      </c>
      <c r="F51" s="448">
        <f>[3]Früchte!$AW35</f>
        <v>3.237676</v>
      </c>
      <c r="G51" s="449">
        <f>[3]Früchte!$F35</f>
        <v>0</v>
      </c>
      <c r="H51" s="449">
        <f>[3]Früchte!$AX35</f>
        <v>3.188628</v>
      </c>
      <c r="I51" s="448">
        <f>[3]Früchte!$K35</f>
        <v>0</v>
      </c>
      <c r="J51" s="448">
        <f>[3]Früchte!$BC35</f>
        <v>0</v>
      </c>
      <c r="K51" s="449">
        <f>[3]Früchte!$N35</f>
        <v>6.2985429999999996</v>
      </c>
      <c r="L51" s="449">
        <f>[3]Früchte!$BF35</f>
        <v>3.6476120000000001</v>
      </c>
      <c r="M51" s="448"/>
      <c r="N51" s="448">
        <f>[3]Früchte!$P35</f>
        <v>0</v>
      </c>
      <c r="O51" s="448">
        <f>[3]Früchte!$BH35</f>
        <v>3.1285690000000002</v>
      </c>
      <c r="P51" s="449">
        <f>[3]Früchte!$Q35</f>
        <v>0</v>
      </c>
      <c r="Q51" s="449">
        <f>[3]Früchte!$BI35</f>
        <v>3.439495</v>
      </c>
      <c r="R51" s="448">
        <f>[3]Früchte!$R35</f>
        <v>0</v>
      </c>
      <c r="S51" s="448">
        <f>[3]Früchte!$BJ35</f>
        <v>2.9479639999999998</v>
      </c>
      <c r="T51" s="449">
        <f>[3]Früchte!$T35</f>
        <v>0</v>
      </c>
      <c r="U51" s="449">
        <f>[3]Früchte!$BL35</f>
        <v>3.0902759999999998</v>
      </c>
      <c r="V51" s="448">
        <f>[3]Früchte!$U35</f>
        <v>0</v>
      </c>
      <c r="W51" s="448">
        <f>[3]Früchte!$BM35</f>
        <v>3.7034959999999999</v>
      </c>
      <c r="X51" s="448"/>
      <c r="Y51" s="448">
        <f>[3]Früchte!$X35</f>
        <v>0</v>
      </c>
      <c r="Z51" s="448">
        <f>[3]Früchte!$BP35</f>
        <v>11.306369999999999</v>
      </c>
      <c r="AA51" s="449">
        <f>[3]Früchte!$Y35</f>
        <v>0</v>
      </c>
      <c r="AB51" s="449">
        <f>[3]Früchte!$BQ35</f>
        <v>11.697357</v>
      </c>
      <c r="AC51" s="448">
        <f>[3]Früchte!$Z35</f>
        <v>22.702598999999999</v>
      </c>
      <c r="AD51" s="448">
        <f>[3]Früchte!$BR35</f>
        <v>16.089673999999999</v>
      </c>
      <c r="AE51" s="449">
        <f>[3]Früchte!$AA35</f>
        <v>30.561351999999999</v>
      </c>
      <c r="AF51" s="449">
        <f>[3]Früchte!$BS35</f>
        <v>22.9115</v>
      </c>
      <c r="AG51" s="448"/>
      <c r="AH51" s="448">
        <f>[3]Früchte!$AC35</f>
        <v>0</v>
      </c>
      <c r="AI51" s="448">
        <f>[3]Früchte!$BU35</f>
        <v>0</v>
      </c>
      <c r="AJ51" s="449">
        <f>[3]Früchte!$AE35</f>
        <v>0</v>
      </c>
      <c r="AK51" s="449">
        <f>[3]Früchte!$BW35</f>
        <v>0</v>
      </c>
      <c r="AL51" s="448">
        <f>[3]Früchte!$AG35</f>
        <v>0</v>
      </c>
      <c r="AM51" s="448">
        <f>[3]Früchte!$BY35</f>
        <v>3.286429</v>
      </c>
      <c r="AN51" s="449">
        <f>[3]Früchte!$AH35</f>
        <v>0</v>
      </c>
      <c r="AO51" s="449">
        <f>[3]Früchte!$BZ35</f>
        <v>4.898021</v>
      </c>
      <c r="AP51" s="448"/>
      <c r="AQ51" s="448">
        <f>[3]Früchte!$AI35</f>
        <v>6.1217550000000003</v>
      </c>
      <c r="AR51" s="448">
        <f>[3]Früchte!$CA35</f>
        <v>4.2780779999999998</v>
      </c>
      <c r="AS51" s="448"/>
      <c r="AT51" s="449">
        <f>[3]Früchte!$AJ35</f>
        <v>0</v>
      </c>
      <c r="AU51" s="449">
        <f>[3]Früchte!$CB35</f>
        <v>2.987114</v>
      </c>
      <c r="AV51" s="448"/>
      <c r="AW51" s="448">
        <f>[3]Früchte!$AK35</f>
        <v>0</v>
      </c>
      <c r="AX51" s="448">
        <f>[3]Früchte!$CC35</f>
        <v>2.628997</v>
      </c>
      <c r="AY51" s="449">
        <f>[3]Früchte!$AL35</f>
        <v>0</v>
      </c>
      <c r="AZ51" s="449">
        <f>[3]Früchte!$CD35</f>
        <v>0</v>
      </c>
      <c r="BA51" s="448">
        <f>[3]Früchte!$AM35</f>
        <v>5.3068280000000003</v>
      </c>
      <c r="BB51" s="448">
        <f>[3]Früchte!$CE35</f>
        <v>3.6749000000000001</v>
      </c>
      <c r="BC51" s="449">
        <f>[3]Früchte!$AN35</f>
        <v>0</v>
      </c>
      <c r="BD51" s="449">
        <f>[3]Früchte!$CF35</f>
        <v>0</v>
      </c>
      <c r="BE51" s="448"/>
      <c r="BF51" s="448">
        <f>[3]Früchte!$AO35</f>
        <v>0</v>
      </c>
      <c r="BG51" s="448">
        <f>[3]Früchte!$CG35</f>
        <v>0</v>
      </c>
      <c r="BH51" s="449">
        <f>[3]Früchte!$AP35</f>
        <v>0</v>
      </c>
      <c r="BI51" s="449">
        <f>[3]Früchte!$CH35</f>
        <v>0</v>
      </c>
      <c r="BJ51" s="448">
        <f>[3]Früchte!$AQ35</f>
        <v>2.9438469999999999</v>
      </c>
      <c r="BK51" s="448">
        <f>[3]Früchte!$CI35</f>
        <v>2.4412120000000002</v>
      </c>
      <c r="BL51" s="449">
        <f>[3]Früchte!$AR35</f>
        <v>0</v>
      </c>
      <c r="BM51" s="449">
        <f>[3]Früchte!$CJ35</f>
        <v>0.80410999999999999</v>
      </c>
      <c r="BN51" s="448">
        <f>[3]Früchte!$AS35</f>
        <v>0</v>
      </c>
      <c r="BO51" s="448">
        <f>[3]Früchte!$CK35</f>
        <v>0</v>
      </c>
      <c r="BP51" s="217"/>
      <c r="BQ51" s="402" t="str">
        <f>[3]Früchte!$CT35</f>
        <v>4 W 40-43/21</v>
      </c>
      <c r="BR51" s="462">
        <f>[3]Früchte!$DP35</f>
        <v>4302.3950000000004</v>
      </c>
      <c r="BS51" s="462">
        <f>[3]Früchte!$EL35</f>
        <v>25072.3812</v>
      </c>
      <c r="BT51" s="463"/>
      <c r="BU51" s="463">
        <f>[3]Früchte!$CU35</f>
        <v>598.82580000000007</v>
      </c>
      <c r="BV51" s="463">
        <f>[3]Früchte!$DQ35</f>
        <v>4423.5469999999996</v>
      </c>
      <c r="BW51" s="463"/>
      <c r="BX51" s="462">
        <f>[3]Früchte!$CV35</f>
        <v>152.69810000000001</v>
      </c>
      <c r="BY51" s="462">
        <f>[3]Früchte!$DR35</f>
        <v>1116.279</v>
      </c>
      <c r="BZ51" s="463"/>
      <c r="CA51" s="463">
        <f>[3]Früchte!$DD35</f>
        <v>2.23</v>
      </c>
      <c r="CB51" s="463">
        <f>[3]Früchte!$DZ35</f>
        <v>136.12720000000002</v>
      </c>
      <c r="CC51" s="462">
        <f>[3]Früchte!$DF35</f>
        <v>28.675000000000001</v>
      </c>
      <c r="CD51" s="462">
        <f>[3]Früchte!$EB35</f>
        <v>302.32</v>
      </c>
      <c r="CE51" s="463">
        <f>[3]Früchte!$DE35</f>
        <v>12.231399999999999</v>
      </c>
      <c r="CF51" s="463">
        <f>[3]Früchte!$EA35</f>
        <v>136.87460000000002</v>
      </c>
      <c r="CG51" s="463"/>
      <c r="CH51" s="462">
        <f>[3]Früchte!$CZ35</f>
        <v>8.0000000000000002E-3</v>
      </c>
      <c r="CI51" s="462">
        <f>[3]Früchte!$DV35</f>
        <v>1.9117</v>
      </c>
      <c r="CJ51" s="463">
        <f>[3]Früchte!$DA35</f>
        <v>0</v>
      </c>
      <c r="CK51" s="463">
        <f>[3]Früchte!$DW35</f>
        <v>7.8E-2</v>
      </c>
      <c r="CL51" s="462">
        <f>[3]Früchte!$DJ35</f>
        <v>8.5999999999999993E-2</v>
      </c>
      <c r="CM51" s="462">
        <f>[3]Früchte!$EF35</f>
        <v>47.106499999999997</v>
      </c>
      <c r="CN51" s="463">
        <f>[3]Früchte!$DK35</f>
        <v>2.1999999999999999E-2</v>
      </c>
      <c r="CO51" s="463">
        <f>[3]Früchte!$EG35</f>
        <v>66.140100000000004</v>
      </c>
      <c r="CP51" s="462">
        <f>[3]Früchte!$DB35</f>
        <v>5.0000000000000001E-3</v>
      </c>
      <c r="CQ51" s="462">
        <f>[3]Früchte!$DX35</f>
        <v>248.39279999999999</v>
      </c>
      <c r="CR51" s="463"/>
      <c r="CS51" s="463">
        <f>[3]Früchte!$DC35</f>
        <v>302.76740000000001</v>
      </c>
      <c r="CT51" s="463">
        <f>[3]Früchte!$DY35</f>
        <v>2969.4434000000001</v>
      </c>
      <c r="CU51" s="463"/>
      <c r="CV51" s="462">
        <f>[3]Früchte!$CX35</f>
        <v>82.1387</v>
      </c>
      <c r="CW51" s="462">
        <f>[3]Früchte!$DT35</f>
        <v>1438.1369</v>
      </c>
      <c r="CX51" s="463">
        <f>[3]Früchte!$DH35</f>
        <v>10.9434</v>
      </c>
      <c r="CY51" s="463">
        <f>[3]Früchte!$ED35</f>
        <v>251.83260000000001</v>
      </c>
      <c r="CZ51" s="462">
        <f>[3]Früchte!$DG35</f>
        <v>155.7167</v>
      </c>
      <c r="DA51" s="462">
        <f>[3]Früchte!$EC35</f>
        <v>2783.6464000000001</v>
      </c>
      <c r="DB51" s="463">
        <f>[3]Früchte!$DI35</f>
        <v>363.2473</v>
      </c>
      <c r="DC51" s="463">
        <f>[3]Früchte!$EE35</f>
        <v>662.1694</v>
      </c>
      <c r="DD51" s="463"/>
      <c r="DE51" s="462">
        <f>[3]Früchte!$DM35</f>
        <v>13.162000000000001</v>
      </c>
      <c r="DF51" s="462">
        <f>[3]Früchte!$EI35</f>
        <v>509.07470000000001</v>
      </c>
      <c r="DG51" s="463">
        <f>[3]Früchte!$DL35</f>
        <v>129.10739999999998</v>
      </c>
      <c r="DH51" s="463">
        <f>[3]Früchte!$EH35</f>
        <v>842.69830000000002</v>
      </c>
      <c r="DI51" s="462">
        <f>[3]Früchte!$CW35</f>
        <v>1713.8289</v>
      </c>
      <c r="DJ51" s="462">
        <f>[3]Früchte!$DS35</f>
        <v>3573.6603999999998</v>
      </c>
      <c r="DK51" s="463">
        <f>[3]Früchte!$CY35</f>
        <v>54.4938</v>
      </c>
      <c r="DL51" s="463">
        <f>[3]Früchte!$DU35</f>
        <v>537.84819999999991</v>
      </c>
      <c r="DM51" s="462">
        <f>[3]Früchte!$DN35</f>
        <v>169.39270000000002</v>
      </c>
      <c r="DN51" s="462">
        <f>[3]Früchte!$EJ35</f>
        <v>570.63669999999991</v>
      </c>
      <c r="DO51" s="463">
        <f>[3]Früchte!$DO35</f>
        <v>0.108</v>
      </c>
      <c r="DP51" s="463">
        <f>[3]Früchte!$EK35</f>
        <v>81.268699999999995</v>
      </c>
    </row>
    <row r="52" spans="1:120" x14ac:dyDescent="0.2">
      <c r="A52" s="250"/>
      <c r="B52" s="218">
        <f>[3]Früchte!$A36</f>
        <v>44440</v>
      </c>
      <c r="C52" s="449">
        <f>[3]Früchte!$C36</f>
        <v>0</v>
      </c>
      <c r="D52" s="449">
        <f>[3]Früchte!$AU36</f>
        <v>0</v>
      </c>
      <c r="E52" s="448">
        <f>[3]Früchte!$E36</f>
        <v>6.0856120000000002</v>
      </c>
      <c r="F52" s="448">
        <f>[3]Früchte!$AW36</f>
        <v>3.1196069999999998</v>
      </c>
      <c r="G52" s="449">
        <f>[3]Früchte!$F36</f>
        <v>0</v>
      </c>
      <c r="H52" s="449">
        <f>[3]Früchte!$AX36</f>
        <v>3.0047130000000002</v>
      </c>
      <c r="I52" s="448">
        <f>[3]Früchte!$K36</f>
        <v>0</v>
      </c>
      <c r="J52" s="448">
        <f>[3]Früchte!$BC36</f>
        <v>0</v>
      </c>
      <c r="K52" s="449">
        <f>[3]Früchte!$N36</f>
        <v>6.3085709999999997</v>
      </c>
      <c r="L52" s="449">
        <f>[3]Früchte!$BF36</f>
        <v>3.5850789999999999</v>
      </c>
      <c r="M52" s="448"/>
      <c r="N52" s="448">
        <f>[3]Früchte!$P36</f>
        <v>0</v>
      </c>
      <c r="O52" s="448">
        <f>[3]Früchte!$BH36</f>
        <v>3.6221899999999998</v>
      </c>
      <c r="P52" s="449">
        <f>[3]Früchte!$Q36</f>
        <v>0</v>
      </c>
      <c r="Q52" s="449">
        <f>[3]Früchte!$BI36</f>
        <v>3.6</v>
      </c>
      <c r="R52" s="448">
        <f>[3]Früchte!$R36</f>
        <v>0</v>
      </c>
      <c r="S52" s="448">
        <f>[3]Früchte!$BJ36</f>
        <v>3.1871559999999999</v>
      </c>
      <c r="T52" s="449">
        <f>[3]Früchte!$T36</f>
        <v>0</v>
      </c>
      <c r="U52" s="449">
        <f>[3]Früchte!$BL36</f>
        <v>3.1254080000000002</v>
      </c>
      <c r="V52" s="448">
        <f>[3]Früchte!$U36</f>
        <v>0</v>
      </c>
      <c r="W52" s="448">
        <f>[3]Früchte!$BM36</f>
        <v>3.9835289999999999</v>
      </c>
      <c r="X52" s="448"/>
      <c r="Y52" s="448">
        <f>[3]Früchte!$X36</f>
        <v>0</v>
      </c>
      <c r="Z52" s="448">
        <f>[3]Früchte!$BP36</f>
        <v>10.992879</v>
      </c>
      <c r="AA52" s="449">
        <f>[3]Früchte!$Y36</f>
        <v>0</v>
      </c>
      <c r="AB52" s="449">
        <f>[3]Früchte!$BQ36</f>
        <v>11.550651</v>
      </c>
      <c r="AC52" s="448">
        <f>[3]Früchte!$Z36</f>
        <v>29.180416000000001</v>
      </c>
      <c r="AD52" s="448">
        <f>[3]Früchte!$BR36</f>
        <v>18.579635</v>
      </c>
      <c r="AE52" s="449">
        <f>[3]Früchte!$AA36</f>
        <v>31.376094999999999</v>
      </c>
      <c r="AF52" s="449">
        <f>[3]Früchte!$BS36</f>
        <v>21.745227</v>
      </c>
      <c r="AG52" s="448"/>
      <c r="AH52" s="448">
        <f>[3]Früchte!$AC36</f>
        <v>0</v>
      </c>
      <c r="AI52" s="448">
        <f>[3]Früchte!$BU36</f>
        <v>9.1835129999999996</v>
      </c>
      <c r="AJ52" s="449">
        <f>[3]Früchte!$AE36</f>
        <v>0</v>
      </c>
      <c r="AK52" s="449">
        <f>[3]Früchte!$BW36</f>
        <v>0</v>
      </c>
      <c r="AL52" s="448">
        <f>[3]Früchte!$AG36</f>
        <v>0</v>
      </c>
      <c r="AM52" s="448">
        <f>[3]Früchte!$BY36</f>
        <v>3.3290890000000002</v>
      </c>
      <c r="AN52" s="449">
        <f>[3]Früchte!$AH36</f>
        <v>0</v>
      </c>
      <c r="AO52" s="449">
        <f>[3]Früchte!$BZ36</f>
        <v>4.8912649999999998</v>
      </c>
      <c r="AP52" s="448"/>
      <c r="AQ52" s="448">
        <f>[3]Früchte!$AI36</f>
        <v>6.2673269999999999</v>
      </c>
      <c r="AR52" s="448">
        <f>[3]Früchte!$CA36</f>
        <v>4.1628910000000001</v>
      </c>
      <c r="AS52" s="448"/>
      <c r="AT52" s="449">
        <f>[3]Früchte!$AJ36</f>
        <v>0</v>
      </c>
      <c r="AU52" s="449">
        <f>[3]Früchte!$CB36</f>
        <v>2.0836790000000001</v>
      </c>
      <c r="AV52" s="448"/>
      <c r="AW52" s="448">
        <f>[3]Früchte!$AK36</f>
        <v>0</v>
      </c>
      <c r="AX52" s="448">
        <f>[3]Früchte!$CC36</f>
        <v>2.5143010000000001</v>
      </c>
      <c r="AY52" s="449">
        <f>[3]Früchte!$AL36</f>
        <v>0</v>
      </c>
      <c r="AZ52" s="449">
        <f>[3]Früchte!$CD36</f>
        <v>0</v>
      </c>
      <c r="BA52" s="448">
        <f>[3]Früchte!$AM36</f>
        <v>5.2601639999999996</v>
      </c>
      <c r="BB52" s="448">
        <f>[3]Früchte!$CE36</f>
        <v>3.946332</v>
      </c>
      <c r="BC52" s="449">
        <f>[3]Früchte!$AN36</f>
        <v>0</v>
      </c>
      <c r="BD52" s="449">
        <f>[3]Früchte!$CF36</f>
        <v>0</v>
      </c>
      <c r="BE52" s="448"/>
      <c r="BF52" s="448">
        <f>[3]Früchte!$AO36</f>
        <v>0</v>
      </c>
      <c r="BG52" s="448">
        <f>[3]Früchte!$CG36</f>
        <v>0</v>
      </c>
      <c r="BH52" s="449">
        <f>[3]Früchte!$AP36</f>
        <v>0</v>
      </c>
      <c r="BI52" s="449">
        <f>[3]Früchte!$CH36</f>
        <v>0</v>
      </c>
      <c r="BJ52" s="448">
        <f>[3]Früchte!$AQ36</f>
        <v>2.9426359999999998</v>
      </c>
      <c r="BK52" s="448">
        <f>[3]Früchte!$CI36</f>
        <v>2.3866480000000001</v>
      </c>
      <c r="BL52" s="449">
        <f>[3]Früchte!$AR36</f>
        <v>0.83254600000000001</v>
      </c>
      <c r="BM52" s="449">
        <f>[3]Früchte!$CJ36</f>
        <v>0.76313799999999998</v>
      </c>
      <c r="BN52" s="448">
        <f>[3]Früchte!$AS36</f>
        <v>0</v>
      </c>
      <c r="BO52" s="448">
        <f>[3]Früchte!$CK36</f>
        <v>0</v>
      </c>
      <c r="BP52" s="217"/>
      <c r="BQ52" s="402" t="str">
        <f>[3]Früchte!$CT36</f>
        <v>5 W 35-39/21</v>
      </c>
      <c r="BR52" s="462">
        <f>[3]Früchte!$DP36</f>
        <v>5122.4790000000003</v>
      </c>
      <c r="BS52" s="462">
        <f>[3]Früchte!$EL36</f>
        <v>33177.571499999998</v>
      </c>
      <c r="BT52" s="463"/>
      <c r="BU52" s="463">
        <f>[3]Früchte!$CU36</f>
        <v>604.096</v>
      </c>
      <c r="BV52" s="463">
        <f>[3]Früchte!$DQ36</f>
        <v>4818.4587999999994</v>
      </c>
      <c r="BW52" s="463"/>
      <c r="BX52" s="462">
        <f>[3]Früchte!$CV36</f>
        <v>125.20710000000001</v>
      </c>
      <c r="BY52" s="462">
        <f>[3]Früchte!$DR36</f>
        <v>1117.1255000000001</v>
      </c>
      <c r="BZ52" s="463"/>
      <c r="CA52" s="463">
        <f>[3]Früchte!$DD36</f>
        <v>4.0122</v>
      </c>
      <c r="CB52" s="463">
        <f>[3]Früchte!$DZ36</f>
        <v>447.60540000000003</v>
      </c>
      <c r="CC52" s="462">
        <f>[3]Früchte!$DF36</f>
        <v>79.775999999999996</v>
      </c>
      <c r="CD52" s="462">
        <f>[3]Früchte!$EB36</f>
        <v>374.82370000000003</v>
      </c>
      <c r="CE52" s="463">
        <f>[3]Früchte!$DE36</f>
        <v>12.559200000000001</v>
      </c>
      <c r="CF52" s="463">
        <f>[3]Früchte!$EA36</f>
        <v>312.86099999999999</v>
      </c>
      <c r="CG52" s="463"/>
      <c r="CH52" s="462">
        <f>[3]Früchte!$CZ36</f>
        <v>6.7928000000000006</v>
      </c>
      <c r="CI52" s="462">
        <f>[3]Früchte!$DV36</f>
        <v>235.39970000000002</v>
      </c>
      <c r="CJ52" s="463">
        <f>[3]Früchte!$DA36</f>
        <v>0</v>
      </c>
      <c r="CK52" s="463">
        <f>[3]Früchte!$DW36</f>
        <v>0.153</v>
      </c>
      <c r="CL52" s="462">
        <f>[3]Früchte!$DJ36</f>
        <v>29.954599999999999</v>
      </c>
      <c r="CM52" s="462">
        <f>[3]Früchte!$EF36</f>
        <v>1854.7923000000001</v>
      </c>
      <c r="CN52" s="463">
        <f>[3]Früchte!$DK36</f>
        <v>30.893999999999998</v>
      </c>
      <c r="CO52" s="463">
        <f>[3]Früchte!$EG36</f>
        <v>1076.9033999999999</v>
      </c>
      <c r="CP52" s="462">
        <f>[3]Früchte!$DB36</f>
        <v>61.779000000000003</v>
      </c>
      <c r="CQ52" s="462">
        <f>[3]Früchte!$DX36</f>
        <v>1492.9184</v>
      </c>
      <c r="CR52" s="463"/>
      <c r="CS52" s="463">
        <f>[3]Früchte!$DC36</f>
        <v>549.94010000000003</v>
      </c>
      <c r="CT52" s="463">
        <f>[3]Früchte!$DY36</f>
        <v>3491.0357000000004</v>
      </c>
      <c r="CU52" s="463"/>
      <c r="CV52" s="462">
        <f>[3]Früchte!$CX36</f>
        <v>58.765800000000006</v>
      </c>
      <c r="CW52" s="462">
        <f>[3]Früchte!$DT36</f>
        <v>1238.4663</v>
      </c>
      <c r="CX52" s="463">
        <f>[3]Früchte!$DH36</f>
        <v>12.2287</v>
      </c>
      <c r="CY52" s="463">
        <f>[3]Früchte!$ED36</f>
        <v>300.46540000000005</v>
      </c>
      <c r="CZ52" s="462">
        <f>[3]Früchte!$DG36</f>
        <v>10.3024</v>
      </c>
      <c r="DA52" s="462">
        <f>[3]Früchte!$EC36</f>
        <v>764.90730000000008</v>
      </c>
      <c r="DB52" s="463">
        <f>[3]Früchte!$DI36</f>
        <v>332.46459999999996</v>
      </c>
      <c r="DC52" s="463">
        <f>[3]Früchte!$EE36</f>
        <v>823.05709999999999</v>
      </c>
      <c r="DD52" s="463"/>
      <c r="DE52" s="462">
        <f>[3]Früchte!$DM36</f>
        <v>22.904</v>
      </c>
      <c r="DF52" s="462">
        <f>[3]Früchte!$EI36</f>
        <v>649.88919999999996</v>
      </c>
      <c r="DG52" s="463">
        <f>[3]Früchte!$DL36</f>
        <v>184.61579999999998</v>
      </c>
      <c r="DH52" s="463">
        <f>[3]Früchte!$EH36</f>
        <v>1149.9823999999999</v>
      </c>
      <c r="DI52" s="462">
        <f>[3]Früchte!$CW36</f>
        <v>1993.6908000000001</v>
      </c>
      <c r="DJ52" s="462">
        <f>[3]Früchte!$DS36</f>
        <v>4522.8050000000003</v>
      </c>
      <c r="DK52" s="463">
        <f>[3]Früchte!$CY36</f>
        <v>52.570099999999996</v>
      </c>
      <c r="DL52" s="463">
        <f>[3]Früchte!$DU36</f>
        <v>572.30409999999995</v>
      </c>
      <c r="DM52" s="462">
        <f>[3]Früchte!$DN36</f>
        <v>80.940600000000003</v>
      </c>
      <c r="DN52" s="462">
        <f>[3]Früchte!$EJ36</f>
        <v>771.69439999999997</v>
      </c>
      <c r="DO52" s="463">
        <f>[3]Früchte!$DO36</f>
        <v>242.43720000000002</v>
      </c>
      <c r="DP52" s="463">
        <f>[3]Früchte!$EK36</f>
        <v>1849.1173999999999</v>
      </c>
    </row>
    <row r="53" spans="1:120" x14ac:dyDescent="0.2">
      <c r="A53" s="250"/>
      <c r="B53" s="218">
        <f>[3]Früchte!$A37</f>
        <v>44409</v>
      </c>
      <c r="C53" s="449">
        <f>[3]Früchte!$C37</f>
        <v>0</v>
      </c>
      <c r="D53" s="449">
        <f>[3]Früchte!$AU37</f>
        <v>3.305717</v>
      </c>
      <c r="E53" s="448">
        <f>[3]Früchte!$E37</f>
        <v>6.2761969999999998</v>
      </c>
      <c r="F53" s="448">
        <f>[3]Früchte!$AW37</f>
        <v>3.3912399999999998</v>
      </c>
      <c r="G53" s="449">
        <f>[3]Früchte!$F37</f>
        <v>0</v>
      </c>
      <c r="H53" s="449">
        <f>[3]Früchte!$AX37</f>
        <v>3.1368939999999998</v>
      </c>
      <c r="I53" s="448">
        <f>[3]Früchte!$K37</f>
        <v>0</v>
      </c>
      <c r="J53" s="448">
        <f>[3]Früchte!$BC37</f>
        <v>0</v>
      </c>
      <c r="K53" s="449">
        <f>[3]Früchte!$N37</f>
        <v>6.3718089999999998</v>
      </c>
      <c r="L53" s="449">
        <f>[3]Früchte!$BF37</f>
        <v>3.7107109999999999</v>
      </c>
      <c r="M53" s="448"/>
      <c r="N53" s="448">
        <f>[3]Früchte!$P37</f>
        <v>0</v>
      </c>
      <c r="O53" s="448">
        <f>[3]Früchte!$BH37</f>
        <v>2.2029930000000002</v>
      </c>
      <c r="P53" s="449">
        <f>[3]Früchte!$Q37</f>
        <v>0</v>
      </c>
      <c r="Q53" s="449">
        <f>[3]Früchte!$BI37</f>
        <v>0</v>
      </c>
      <c r="R53" s="448">
        <f>[3]Früchte!$R37</f>
        <v>0</v>
      </c>
      <c r="S53" s="448">
        <f>[3]Früchte!$BJ37</f>
        <v>3.1220699999999999</v>
      </c>
      <c r="T53" s="449">
        <f>[3]Früchte!$T37</f>
        <v>0</v>
      </c>
      <c r="U53" s="449">
        <f>[3]Früchte!$BL37</f>
        <v>3.1060949999999998</v>
      </c>
      <c r="V53" s="448">
        <f>[3]Früchte!$U37</f>
        <v>6.418482</v>
      </c>
      <c r="W53" s="448">
        <f>[3]Früchte!$BM37</f>
        <v>3.8504849999999999</v>
      </c>
      <c r="X53" s="448"/>
      <c r="Y53" s="448">
        <f>[3]Früchte!$X37</f>
        <v>0</v>
      </c>
      <c r="Z53" s="448">
        <f>[3]Früchte!$BP37</f>
        <v>11.536683999999999</v>
      </c>
      <c r="AA53" s="449">
        <f>[3]Früchte!$Y37</f>
        <v>0</v>
      </c>
      <c r="AB53" s="449">
        <f>[3]Früchte!$BQ37</f>
        <v>11.200633</v>
      </c>
      <c r="AC53" s="448">
        <f>[3]Früchte!$Z37</f>
        <v>29.343287</v>
      </c>
      <c r="AD53" s="448">
        <f>[3]Früchte!$BR37</f>
        <v>18.432182999999998</v>
      </c>
      <c r="AE53" s="449">
        <f>[3]Früchte!$AA37</f>
        <v>32.897950000000002</v>
      </c>
      <c r="AF53" s="449">
        <f>[3]Früchte!$BS37</f>
        <v>20.581434000000002</v>
      </c>
      <c r="AG53" s="448"/>
      <c r="AH53" s="448">
        <f>[3]Früchte!$AC37</f>
        <v>11.965132000000001</v>
      </c>
      <c r="AI53" s="448">
        <f>[3]Früchte!$BU37</f>
        <v>7.3177669999999999</v>
      </c>
      <c r="AJ53" s="449">
        <f>[3]Früchte!$AE37</f>
        <v>0</v>
      </c>
      <c r="AK53" s="449">
        <f>[3]Früchte!$BW37</f>
        <v>11.669038</v>
      </c>
      <c r="AL53" s="448">
        <f>[3]Früchte!$AG37</f>
        <v>5.9847000000000001</v>
      </c>
      <c r="AM53" s="448">
        <f>[3]Früchte!$BY37</f>
        <v>3.2818809999999998</v>
      </c>
      <c r="AN53" s="449">
        <f>[3]Früchte!$AH37</f>
        <v>10.318045</v>
      </c>
      <c r="AO53" s="449">
        <f>[3]Früchte!$BZ37</f>
        <v>4.97661</v>
      </c>
      <c r="AP53" s="448"/>
      <c r="AQ53" s="448">
        <f>[3]Früchte!$AI37</f>
        <v>6.7317770000000001</v>
      </c>
      <c r="AR53" s="448">
        <f>[3]Früchte!$CA37</f>
        <v>4.7775210000000001</v>
      </c>
      <c r="AS53" s="448"/>
      <c r="AT53" s="449">
        <f>[3]Früchte!$AJ37</f>
        <v>3.8168700000000002</v>
      </c>
      <c r="AU53" s="449">
        <f>[3]Früchte!$CB37</f>
        <v>1.7661720000000001</v>
      </c>
      <c r="AV53" s="448"/>
      <c r="AW53" s="448">
        <f>[3]Früchte!$AK37</f>
        <v>0</v>
      </c>
      <c r="AX53" s="448">
        <f>[3]Früchte!$CC37</f>
        <v>2.2093560000000001</v>
      </c>
      <c r="AY53" s="449">
        <f>[3]Früchte!$AL37</f>
        <v>0</v>
      </c>
      <c r="AZ53" s="449">
        <f>[3]Früchte!$CD37</f>
        <v>0</v>
      </c>
      <c r="BA53" s="448">
        <f>[3]Früchte!$AM37</f>
        <v>0</v>
      </c>
      <c r="BB53" s="448">
        <f>[3]Früchte!$CE37</f>
        <v>3.9037130000000002</v>
      </c>
      <c r="BC53" s="449">
        <f>[3]Früchte!$AN37</f>
        <v>0</v>
      </c>
      <c r="BD53" s="449">
        <f>[3]Früchte!$CF37</f>
        <v>0</v>
      </c>
      <c r="BE53" s="448"/>
      <c r="BF53" s="448">
        <f>[3]Früchte!$AO37</f>
        <v>0</v>
      </c>
      <c r="BG53" s="448">
        <f>[3]Früchte!$CG37</f>
        <v>0</v>
      </c>
      <c r="BH53" s="449">
        <f>[3]Früchte!$AP37</f>
        <v>0</v>
      </c>
      <c r="BI53" s="449">
        <f>[3]Früchte!$CH37</f>
        <v>0</v>
      </c>
      <c r="BJ53" s="448">
        <f>[3]Früchte!$AQ37</f>
        <v>2.980092</v>
      </c>
      <c r="BK53" s="448">
        <f>[3]Früchte!$CI37</f>
        <v>2.5519790000000002</v>
      </c>
      <c r="BL53" s="449">
        <f>[3]Früchte!$AR37</f>
        <v>0.83221000000000001</v>
      </c>
      <c r="BM53" s="449">
        <f>[3]Früchte!$CJ37</f>
        <v>0.77878800000000004</v>
      </c>
      <c r="BN53" s="448">
        <f>[3]Früchte!$AS37</f>
        <v>0</v>
      </c>
      <c r="BO53" s="448">
        <f>[3]Früchte!$CK37</f>
        <v>0</v>
      </c>
      <c r="BP53" s="217"/>
      <c r="BQ53" s="402" t="str">
        <f>[3]Früchte!$CT37</f>
        <v>4 W 31-34/21</v>
      </c>
      <c r="BR53" s="462">
        <f>[3]Früchte!$DP37</f>
        <v>4611.4512999999997</v>
      </c>
      <c r="BS53" s="462">
        <f>[3]Früchte!$EL37</f>
        <v>30287.452399999998</v>
      </c>
      <c r="BT53" s="463"/>
      <c r="BU53" s="463">
        <f>[3]Früchte!$CU37</f>
        <v>371.37720000000002</v>
      </c>
      <c r="BV53" s="463">
        <f>[3]Früchte!$DQ37</f>
        <v>3415.7130000000002</v>
      </c>
      <c r="BW53" s="463"/>
      <c r="BX53" s="462">
        <f>[3]Früchte!$CV37</f>
        <v>94.38669999999999</v>
      </c>
      <c r="BY53" s="462">
        <f>[3]Früchte!$DR37</f>
        <v>502.58820000000003</v>
      </c>
      <c r="BZ53" s="463"/>
      <c r="CA53" s="463">
        <f>[3]Früchte!$DD37</f>
        <v>14.217000000000001</v>
      </c>
      <c r="CB53" s="463">
        <f>[3]Früchte!$DZ37</f>
        <v>547.87310000000002</v>
      </c>
      <c r="CC53" s="462">
        <f>[3]Früchte!$DF37</f>
        <v>136.47279999999998</v>
      </c>
      <c r="CD53" s="462">
        <f>[3]Früchte!$EB37</f>
        <v>393.95059999999995</v>
      </c>
      <c r="CE53" s="463">
        <f>[3]Früchte!$DE37</f>
        <v>7.8357000000000001</v>
      </c>
      <c r="CF53" s="463">
        <f>[3]Früchte!$EA37</f>
        <v>349.06259999999997</v>
      </c>
      <c r="CG53" s="463"/>
      <c r="CH53" s="462">
        <f>[3]Früchte!$CZ37</f>
        <v>87.25439999999999</v>
      </c>
      <c r="CI53" s="462">
        <f>[3]Früchte!$DV37</f>
        <v>1311.8518000000001</v>
      </c>
      <c r="CJ53" s="463">
        <f>[3]Früchte!$DA37</f>
        <v>4.5815000000000001</v>
      </c>
      <c r="CK53" s="463">
        <f>[3]Früchte!$DW37</f>
        <v>179.06639999999999</v>
      </c>
      <c r="CL53" s="462">
        <f>[3]Früchte!$DJ37</f>
        <v>111.3905</v>
      </c>
      <c r="CM53" s="462">
        <f>[3]Früchte!$EF37</f>
        <v>2846.4242000000004</v>
      </c>
      <c r="CN53" s="463">
        <f>[3]Früchte!$DK37</f>
        <v>352.66390000000001</v>
      </c>
      <c r="CO53" s="463">
        <f>[3]Früchte!$EG37</f>
        <v>1538.8353</v>
      </c>
      <c r="CP53" s="462">
        <f>[3]Früchte!$DB37</f>
        <v>14.991</v>
      </c>
      <c r="CQ53" s="462">
        <f>[3]Früchte!$DX37</f>
        <v>724.34050000000002</v>
      </c>
      <c r="CR53" s="463"/>
      <c r="CS53" s="463">
        <f>[3]Früchte!$DC37</f>
        <v>276.74059999999997</v>
      </c>
      <c r="CT53" s="463">
        <f>[3]Früchte!$DY37</f>
        <v>1766.4034999999999</v>
      </c>
      <c r="CU53" s="463"/>
      <c r="CV53" s="462">
        <f>[3]Früchte!$CX37</f>
        <v>44.678599999999996</v>
      </c>
      <c r="CW53" s="462">
        <f>[3]Früchte!$DT37</f>
        <v>842.81630000000007</v>
      </c>
      <c r="CX53" s="463">
        <f>[3]Früchte!$DH37</f>
        <v>12.412700000000001</v>
      </c>
      <c r="CY53" s="463">
        <f>[3]Früchte!$ED37</f>
        <v>217.8005</v>
      </c>
      <c r="CZ53" s="462">
        <f>[3]Früchte!$DG37</f>
        <v>2.6866999999999996</v>
      </c>
      <c r="DA53" s="462">
        <f>[3]Früchte!$EC37</f>
        <v>80.528499999999994</v>
      </c>
      <c r="DB53" s="463">
        <f>[3]Früchte!$DI37</f>
        <v>257.37620000000004</v>
      </c>
      <c r="DC53" s="463">
        <f>[3]Früchte!$EE37</f>
        <v>704.72299999999996</v>
      </c>
      <c r="DD53" s="463"/>
      <c r="DE53" s="462">
        <f>[3]Früchte!$DM37</f>
        <v>16.898799999999998</v>
      </c>
      <c r="DF53" s="462">
        <f>[3]Früchte!$EI37</f>
        <v>436.72750000000002</v>
      </c>
      <c r="DG53" s="463">
        <f>[3]Früchte!$DL37</f>
        <v>188.80279999999999</v>
      </c>
      <c r="DH53" s="463">
        <f>[3]Früchte!$EH37</f>
        <v>936.89549999999997</v>
      </c>
      <c r="DI53" s="462">
        <f>[3]Früchte!$CW37</f>
        <v>1478.5272</v>
      </c>
      <c r="DJ53" s="462">
        <f>[3]Früchte!$DS37</f>
        <v>3426.4951000000001</v>
      </c>
      <c r="DK53" s="463">
        <f>[3]Früchte!$CY37</f>
        <v>50.4621</v>
      </c>
      <c r="DL53" s="463">
        <f>[3]Früchte!$DU37</f>
        <v>399.2842</v>
      </c>
      <c r="DM53" s="462">
        <f>[3]Früchte!$DN37</f>
        <v>29.419400000000003</v>
      </c>
      <c r="DN53" s="462">
        <f>[3]Früchte!$EJ37</f>
        <v>438.17529999999999</v>
      </c>
      <c r="DO53" s="463">
        <f>[3]Früchte!$DO37</f>
        <v>519.2953</v>
      </c>
      <c r="DP53" s="463">
        <f>[3]Früchte!$EK37</f>
        <v>4496.1091999999999</v>
      </c>
    </row>
    <row r="54" spans="1:120" x14ac:dyDescent="0.2">
      <c r="A54" s="250"/>
      <c r="B54" s="218">
        <f>[3]Früchte!$A38</f>
        <v>44378</v>
      </c>
      <c r="C54" s="449">
        <f>[3]Früchte!$C38</f>
        <v>0</v>
      </c>
      <c r="D54" s="449">
        <f>[3]Früchte!$AU38</f>
        <v>3.3061310000000002</v>
      </c>
      <c r="E54" s="448">
        <f>[3]Früchte!$E38</f>
        <v>6.3096129999999997</v>
      </c>
      <c r="F54" s="448">
        <f>[3]Früchte!$AW38</f>
        <v>3.4075850000000001</v>
      </c>
      <c r="G54" s="449">
        <f>[3]Früchte!$F38</f>
        <v>0</v>
      </c>
      <c r="H54" s="449">
        <f>[3]Früchte!$AX38</f>
        <v>3.199999</v>
      </c>
      <c r="I54" s="448">
        <f>[3]Früchte!$K38</f>
        <v>0</v>
      </c>
      <c r="J54" s="448">
        <f>[3]Früchte!$BC38</f>
        <v>0</v>
      </c>
      <c r="K54" s="449">
        <f>[3]Früchte!$N38</f>
        <v>6.4706279999999996</v>
      </c>
      <c r="L54" s="449">
        <f>[3]Früchte!$BF38</f>
        <v>4.0214939999999997</v>
      </c>
      <c r="M54" s="448"/>
      <c r="N54" s="448">
        <f>[3]Früchte!$P38</f>
        <v>0</v>
      </c>
      <c r="O54" s="448">
        <f>[3]Früchte!$BH38</f>
        <v>2.2041309999999998</v>
      </c>
      <c r="P54" s="449">
        <f>[3]Früchte!$Q38</f>
        <v>0</v>
      </c>
      <c r="Q54" s="449">
        <f>[3]Früchte!$BI38</f>
        <v>0</v>
      </c>
      <c r="R54" s="448">
        <f>[3]Früchte!$R38</f>
        <v>0</v>
      </c>
      <c r="S54" s="448">
        <f>[3]Früchte!$BJ38</f>
        <v>3.1097419999999998</v>
      </c>
      <c r="T54" s="449">
        <f>[3]Früchte!$T38</f>
        <v>0</v>
      </c>
      <c r="U54" s="449">
        <f>[3]Früchte!$BL38</f>
        <v>3.3136540000000001</v>
      </c>
      <c r="V54" s="448">
        <f>[3]Früchte!$U38</f>
        <v>0</v>
      </c>
      <c r="W54" s="448">
        <f>[3]Früchte!$BM38</f>
        <v>4.0803739999999999</v>
      </c>
      <c r="X54" s="448"/>
      <c r="Y54" s="448">
        <f>[3]Früchte!$X38</f>
        <v>17.465053000000001</v>
      </c>
      <c r="Z54" s="448">
        <f>[3]Früchte!$BP38</f>
        <v>11.241466000000001</v>
      </c>
      <c r="AA54" s="449">
        <f>[3]Früchte!$Y38</f>
        <v>0</v>
      </c>
      <c r="AB54" s="449">
        <f>[3]Früchte!$BQ38</f>
        <v>11.087531</v>
      </c>
      <c r="AC54" s="448">
        <f>[3]Früchte!$Z38</f>
        <v>20.812798000000001</v>
      </c>
      <c r="AD54" s="448">
        <f>[3]Früchte!$BR38</f>
        <v>15.857573</v>
      </c>
      <c r="AE54" s="449">
        <f>[3]Früchte!$AA38</f>
        <v>33.782775000000001</v>
      </c>
      <c r="AF54" s="449">
        <f>[3]Früchte!$BS38</f>
        <v>20.469308000000002</v>
      </c>
      <c r="AG54" s="448"/>
      <c r="AH54" s="448">
        <f>[3]Früchte!$AC38</f>
        <v>10.681777</v>
      </c>
      <c r="AI54" s="448">
        <f>[3]Früchte!$BU38</f>
        <v>6.8860330000000003</v>
      </c>
      <c r="AJ54" s="449">
        <f>[3]Früchte!$AE38</f>
        <v>17.472114999999999</v>
      </c>
      <c r="AK54" s="449">
        <f>[3]Früchte!$BW38</f>
        <v>9.7194230000000008</v>
      </c>
      <c r="AL54" s="448">
        <f>[3]Früchte!$AG38</f>
        <v>6.53315</v>
      </c>
      <c r="AM54" s="448">
        <f>[3]Früchte!$BY38</f>
        <v>3.3997799999999998</v>
      </c>
      <c r="AN54" s="449">
        <f>[3]Früchte!$AH38</f>
        <v>0</v>
      </c>
      <c r="AO54" s="449">
        <f>[3]Früchte!$BZ38</f>
        <v>4.9651430000000003</v>
      </c>
      <c r="AP54" s="448"/>
      <c r="AQ54" s="448">
        <f>[3]Früchte!$AI38</f>
        <v>6.8604529999999997</v>
      </c>
      <c r="AR54" s="448">
        <f>[3]Früchte!$CA38</f>
        <v>4.9556319999999996</v>
      </c>
      <c r="AS54" s="448"/>
      <c r="AT54" s="449">
        <f>[3]Früchte!$AJ38</f>
        <v>4.3285910000000003</v>
      </c>
      <c r="AU54" s="449">
        <f>[3]Früchte!$CB38</f>
        <v>2.2744770000000001</v>
      </c>
      <c r="AV54" s="448"/>
      <c r="AW54" s="448">
        <f>[3]Früchte!$AK38</f>
        <v>2.5746609999999999</v>
      </c>
      <c r="AX54" s="448">
        <f>[3]Früchte!$CC38</f>
        <v>1.982572</v>
      </c>
      <c r="AY54" s="449">
        <f>[3]Früchte!$AL38</f>
        <v>0</v>
      </c>
      <c r="AZ54" s="449">
        <f>[3]Früchte!$CD38</f>
        <v>0</v>
      </c>
      <c r="BA54" s="448">
        <f>[3]Früchte!$AM38</f>
        <v>0</v>
      </c>
      <c r="BB54" s="448">
        <f>[3]Früchte!$CE38</f>
        <v>0</v>
      </c>
      <c r="BC54" s="449">
        <f>[3]Früchte!$AN38</f>
        <v>0</v>
      </c>
      <c r="BD54" s="449">
        <f>[3]Früchte!$CF38</f>
        <v>0</v>
      </c>
      <c r="BE54" s="448"/>
      <c r="BF54" s="448">
        <f>[3]Früchte!$AO38</f>
        <v>0</v>
      </c>
      <c r="BG54" s="448">
        <f>[3]Früchte!$CG38</f>
        <v>0</v>
      </c>
      <c r="BH54" s="449">
        <f>[3]Früchte!$AP38</f>
        <v>0</v>
      </c>
      <c r="BI54" s="449">
        <f>[3]Früchte!$CH38</f>
        <v>0</v>
      </c>
      <c r="BJ54" s="448">
        <f>[3]Früchte!$AQ38</f>
        <v>2.980092</v>
      </c>
      <c r="BK54" s="448">
        <f>[3]Früchte!$CI38</f>
        <v>2.5371649999999999</v>
      </c>
      <c r="BL54" s="449">
        <f>[3]Früchte!$AR38</f>
        <v>0.84823700000000002</v>
      </c>
      <c r="BM54" s="449">
        <f>[3]Früchte!$CJ38</f>
        <v>0.66525100000000004</v>
      </c>
      <c r="BN54" s="448">
        <f>[3]Früchte!$AS38</f>
        <v>0</v>
      </c>
      <c r="BO54" s="448">
        <f>[3]Früchte!$CK38</f>
        <v>0</v>
      </c>
      <c r="BP54" s="217"/>
      <c r="BQ54" s="402" t="str">
        <f>[3]Früchte!$CT38</f>
        <v>4 W 27-30/21</v>
      </c>
      <c r="BR54" s="462">
        <f>[3]Früchte!$DP38</f>
        <v>4761.5644000000002</v>
      </c>
      <c r="BS54" s="462">
        <f>[3]Früchte!$EL38</f>
        <v>29070.842100000002</v>
      </c>
      <c r="BT54" s="463"/>
      <c r="BU54" s="463">
        <f>[3]Früchte!$CU38</f>
        <v>347.04879999999997</v>
      </c>
      <c r="BV54" s="463">
        <f>[3]Früchte!$DQ38</f>
        <v>3078.4952999999996</v>
      </c>
      <c r="BW54" s="463"/>
      <c r="BX54" s="462">
        <f>[3]Früchte!$CV38</f>
        <v>20.7317</v>
      </c>
      <c r="BY54" s="462">
        <f>[3]Früchte!$DR38</f>
        <v>484.66669999999999</v>
      </c>
      <c r="BZ54" s="463"/>
      <c r="CA54" s="463">
        <f>[3]Früchte!$DD38</f>
        <v>13.2798</v>
      </c>
      <c r="CB54" s="463">
        <f>[3]Früchte!$DZ38</f>
        <v>941.73180000000002</v>
      </c>
      <c r="CC54" s="462">
        <f>[3]Früchte!$DF38</f>
        <v>129.8794</v>
      </c>
      <c r="CD54" s="462">
        <f>[3]Früchte!$EB38</f>
        <v>391.87549999999999</v>
      </c>
      <c r="CE54" s="463">
        <f>[3]Früchte!$DE38</f>
        <v>13.823</v>
      </c>
      <c r="CF54" s="463">
        <f>[3]Früchte!$EA38</f>
        <v>348.78609999999998</v>
      </c>
      <c r="CG54" s="463"/>
      <c r="CH54" s="462">
        <f>[3]Früchte!$CZ38</f>
        <v>177.999</v>
      </c>
      <c r="CI54" s="462">
        <f>[3]Früchte!$DV38</f>
        <v>2143.7269999999999</v>
      </c>
      <c r="CJ54" s="463">
        <f>[3]Früchte!$DA38</f>
        <v>114.6759</v>
      </c>
      <c r="CK54" s="463">
        <f>[3]Früchte!$DW38</f>
        <v>1311.2963999999999</v>
      </c>
      <c r="CL54" s="462">
        <f>[3]Früchte!$DJ38</f>
        <v>292.15390000000002</v>
      </c>
      <c r="CM54" s="462">
        <f>[3]Früchte!$EF38</f>
        <v>2607.9830000000002</v>
      </c>
      <c r="CN54" s="463">
        <f>[3]Früchte!$DK38</f>
        <v>149.6773</v>
      </c>
      <c r="CO54" s="463">
        <f>[3]Früchte!$EG38</f>
        <v>1403.7008000000001</v>
      </c>
      <c r="CP54" s="462">
        <f>[3]Früchte!$DB38</f>
        <v>0.78600000000000003</v>
      </c>
      <c r="CQ54" s="462">
        <f>[3]Früchte!$DX38</f>
        <v>29.688800000000001</v>
      </c>
      <c r="CR54" s="463"/>
      <c r="CS54" s="463">
        <f>[3]Früchte!$DC38</f>
        <v>126.94489999999999</v>
      </c>
      <c r="CT54" s="463">
        <f>[3]Früchte!$DY38</f>
        <v>920.49459999999999</v>
      </c>
      <c r="CU54" s="463"/>
      <c r="CV54" s="462">
        <f>[3]Früchte!$CX38</f>
        <v>68.698899999999995</v>
      </c>
      <c r="CW54" s="462">
        <f>[3]Früchte!$DT38</f>
        <v>824.77850000000001</v>
      </c>
      <c r="CX54" s="463">
        <f>[3]Früchte!$DH38</f>
        <v>14.239100000000001</v>
      </c>
      <c r="CY54" s="463">
        <f>[3]Früchte!$ED38</f>
        <v>177.6267</v>
      </c>
      <c r="CZ54" s="462">
        <f>[3]Früchte!$DG38</f>
        <v>0.08</v>
      </c>
      <c r="DA54" s="462">
        <f>[3]Früchte!$EC38</f>
        <v>18.6372</v>
      </c>
      <c r="DB54" s="463">
        <f>[3]Früchte!$DI38</f>
        <v>390.87220000000002</v>
      </c>
      <c r="DC54" s="463">
        <f>[3]Früchte!$EE38</f>
        <v>596.2573000000001</v>
      </c>
      <c r="DD54" s="463"/>
      <c r="DE54" s="462">
        <f>[3]Früchte!$DM38</f>
        <v>13.557799999999999</v>
      </c>
      <c r="DF54" s="462">
        <f>[3]Früchte!$EI38</f>
        <v>480.1191</v>
      </c>
      <c r="DG54" s="463">
        <f>[3]Früchte!$DL38</f>
        <v>207.809</v>
      </c>
      <c r="DH54" s="463">
        <f>[3]Früchte!$EH38</f>
        <v>768.40710000000001</v>
      </c>
      <c r="DI54" s="462">
        <f>[3]Früchte!$CW38</f>
        <v>1442.3218999999999</v>
      </c>
      <c r="DJ54" s="462">
        <f>[3]Früchte!$DS38</f>
        <v>3130.8038999999999</v>
      </c>
      <c r="DK54" s="463">
        <f>[3]Früchte!$CY38</f>
        <v>47.534599999999998</v>
      </c>
      <c r="DL54" s="463">
        <f>[3]Früchte!$DU38</f>
        <v>352.06979999999999</v>
      </c>
      <c r="DM54" s="462">
        <f>[3]Früchte!$DN38</f>
        <v>23.228900000000003</v>
      </c>
      <c r="DN54" s="462">
        <f>[3]Früchte!$EJ38</f>
        <v>448.43880000000001</v>
      </c>
      <c r="DO54" s="463">
        <f>[3]Früchte!$DO38</f>
        <v>687.60080000000005</v>
      </c>
      <c r="DP54" s="463">
        <f>[3]Früchte!$EK38</f>
        <v>4690.5942999999997</v>
      </c>
    </row>
    <row r="55" spans="1:120" x14ac:dyDescent="0.2">
      <c r="A55" s="250"/>
      <c r="B55" s="218">
        <f>[3]Früchte!$A39</f>
        <v>44348</v>
      </c>
      <c r="C55" s="449">
        <f>[3]Früchte!$C39</f>
        <v>0</v>
      </c>
      <c r="D55" s="449">
        <f>[3]Früchte!$AU39</f>
        <v>3.3061310000000002</v>
      </c>
      <c r="E55" s="448">
        <f>[3]Früchte!$E39</f>
        <v>6.4124670000000004</v>
      </c>
      <c r="F55" s="448">
        <f>[3]Früchte!$AW39</f>
        <v>3.2999559999999999</v>
      </c>
      <c r="G55" s="449">
        <f>[3]Früchte!$F39</f>
        <v>0</v>
      </c>
      <c r="H55" s="449">
        <f>[3]Früchte!$AX39</f>
        <v>3.199999</v>
      </c>
      <c r="I55" s="448">
        <f>[3]Früchte!$K39</f>
        <v>0</v>
      </c>
      <c r="J55" s="448">
        <f>[3]Früchte!$BC39</f>
        <v>0</v>
      </c>
      <c r="K55" s="449">
        <f>[3]Früchte!$N39</f>
        <v>6.5159750000000001</v>
      </c>
      <c r="L55" s="449">
        <f>[3]Früchte!$BF39</f>
        <v>4.0791079999999997</v>
      </c>
      <c r="M55" s="448"/>
      <c r="N55" s="448">
        <f>[3]Früchte!$P39</f>
        <v>0</v>
      </c>
      <c r="O55" s="448">
        <f>[3]Früchte!$BH39</f>
        <v>2.2071830000000001</v>
      </c>
      <c r="P55" s="449">
        <f>[3]Früchte!$Q39</f>
        <v>0</v>
      </c>
      <c r="Q55" s="449">
        <f>[3]Früchte!$BI39</f>
        <v>0</v>
      </c>
      <c r="R55" s="448">
        <f>[3]Früchte!$R39</f>
        <v>0</v>
      </c>
      <c r="S55" s="448">
        <f>[3]Früchte!$BJ39</f>
        <v>3.1128550000000001</v>
      </c>
      <c r="T55" s="449">
        <f>[3]Früchte!$T39</f>
        <v>0</v>
      </c>
      <c r="U55" s="449">
        <f>[3]Früchte!$BL39</f>
        <v>3.3799079999999999</v>
      </c>
      <c r="V55" s="448">
        <f>[3]Früchte!$U39</f>
        <v>0</v>
      </c>
      <c r="W55" s="448">
        <f>[3]Früchte!$BM39</f>
        <v>4.151497</v>
      </c>
      <c r="X55" s="448"/>
      <c r="Y55" s="448">
        <f>[3]Früchte!$X39</f>
        <v>18.909797000000001</v>
      </c>
      <c r="Z55" s="448">
        <f>[3]Früchte!$BP39</f>
        <v>10.465743</v>
      </c>
      <c r="AA55" s="449">
        <f>[3]Früchte!$Y39</f>
        <v>0</v>
      </c>
      <c r="AB55" s="449">
        <f>[3]Früchte!$BQ39</f>
        <v>11.029553</v>
      </c>
      <c r="AC55" s="448">
        <f>[3]Früchte!$Z39</f>
        <v>17.492177999999999</v>
      </c>
      <c r="AD55" s="448">
        <f>[3]Früchte!$BR39</f>
        <v>14.204242000000001</v>
      </c>
      <c r="AE55" s="449">
        <f>[3]Früchte!$AA39</f>
        <v>21.910412000000001</v>
      </c>
      <c r="AF55" s="449">
        <f>[3]Früchte!$BS39</f>
        <v>17.317799999999998</v>
      </c>
      <c r="AG55" s="448"/>
      <c r="AH55" s="448">
        <f>[3]Früchte!$AC39</f>
        <v>10.571346</v>
      </c>
      <c r="AI55" s="448">
        <f>[3]Früchte!$BU39</f>
        <v>6.0618840000000001</v>
      </c>
      <c r="AJ55" s="449">
        <f>[3]Früchte!$AE39</f>
        <v>15.987816</v>
      </c>
      <c r="AK55" s="449">
        <f>[3]Früchte!$BW39</f>
        <v>8.4600810000000006</v>
      </c>
      <c r="AL55" s="448">
        <f>[3]Früchte!$AG39</f>
        <v>7.458367</v>
      </c>
      <c r="AM55" s="448">
        <f>[3]Früchte!$BY39</f>
        <v>3.7575889999999998</v>
      </c>
      <c r="AN55" s="449">
        <f>[3]Früchte!$AH39</f>
        <v>0</v>
      </c>
      <c r="AO55" s="449">
        <f>[3]Früchte!$BZ39</f>
        <v>0</v>
      </c>
      <c r="AP55" s="448"/>
      <c r="AQ55" s="448">
        <f>[3]Früchte!$AI39</f>
        <v>0</v>
      </c>
      <c r="AR55" s="448">
        <f>[3]Früchte!$CA39</f>
        <v>4.8808749999999996</v>
      </c>
      <c r="AS55" s="448"/>
      <c r="AT55" s="449">
        <f>[3]Früchte!$AJ39</f>
        <v>4.9459090000000003</v>
      </c>
      <c r="AU55" s="449">
        <f>[3]Früchte!$CB39</f>
        <v>2.3927269999999998</v>
      </c>
      <c r="AV55" s="448"/>
      <c r="AW55" s="448">
        <f>[3]Früchte!$AK39</f>
        <v>2.6582590000000001</v>
      </c>
      <c r="AX55" s="448">
        <f>[3]Früchte!$CC39</f>
        <v>1.9542310000000001</v>
      </c>
      <c r="AY55" s="449">
        <f>[3]Früchte!$AL39</f>
        <v>0</v>
      </c>
      <c r="AZ55" s="449">
        <f>[3]Früchte!$CD39</f>
        <v>0</v>
      </c>
      <c r="BA55" s="448">
        <f>[3]Früchte!$AM39</f>
        <v>0</v>
      </c>
      <c r="BB55" s="448">
        <f>[3]Früchte!$CE39</f>
        <v>0</v>
      </c>
      <c r="BC55" s="449">
        <f>[3]Früchte!$AN39</f>
        <v>0</v>
      </c>
      <c r="BD55" s="449">
        <f>[3]Früchte!$CF39</f>
        <v>0</v>
      </c>
      <c r="BE55" s="448"/>
      <c r="BF55" s="448">
        <f>[3]Früchte!$AO39</f>
        <v>0</v>
      </c>
      <c r="BG55" s="448">
        <f>[3]Früchte!$CG39</f>
        <v>0</v>
      </c>
      <c r="BH55" s="449">
        <f>[3]Früchte!$AP39</f>
        <v>0</v>
      </c>
      <c r="BI55" s="449">
        <f>[3]Früchte!$CH39</f>
        <v>0</v>
      </c>
      <c r="BJ55" s="448">
        <f>[3]Früchte!$AQ39</f>
        <v>2.9426359999999998</v>
      </c>
      <c r="BK55" s="448">
        <f>[3]Früchte!$CI39</f>
        <v>2.564702</v>
      </c>
      <c r="BL55" s="449">
        <f>[3]Früchte!$AR39</f>
        <v>0.80296100000000004</v>
      </c>
      <c r="BM55" s="449">
        <f>[3]Früchte!$CJ39</f>
        <v>0.72759200000000002</v>
      </c>
      <c r="BN55" s="448">
        <f>[3]Früchte!$AS39</f>
        <v>0</v>
      </c>
      <c r="BO55" s="448">
        <f>[3]Früchte!$CK39</f>
        <v>0</v>
      </c>
      <c r="BP55" s="217"/>
      <c r="BQ55" s="402" t="str">
        <f>[3]Früchte!$CT39</f>
        <v>5 W 22-26/21</v>
      </c>
      <c r="BR55" s="462">
        <f>[3]Früchte!$DP39</f>
        <v>7254.3411999999998</v>
      </c>
      <c r="BS55" s="462">
        <f>[3]Früchte!$EL39</f>
        <v>43101.7353</v>
      </c>
      <c r="BT55" s="463"/>
      <c r="BU55" s="463">
        <f>[3]Früchte!$CU39</f>
        <v>541.71839999999997</v>
      </c>
      <c r="BV55" s="463">
        <f>[3]Früchte!$DQ39</f>
        <v>4847.3440999999993</v>
      </c>
      <c r="BW55" s="463"/>
      <c r="BX55" s="462">
        <f>[3]Früchte!$CV39</f>
        <v>42.101399999999998</v>
      </c>
      <c r="BY55" s="462">
        <f>[3]Früchte!$DR39</f>
        <v>819.69240000000002</v>
      </c>
      <c r="BZ55" s="463"/>
      <c r="CA55" s="463">
        <f>[3]Früchte!$DD39</f>
        <v>252.16579999999999</v>
      </c>
      <c r="CB55" s="463">
        <f>[3]Früchte!$DZ39</f>
        <v>3000.2134000000001</v>
      </c>
      <c r="CC55" s="462">
        <f>[3]Früchte!$DF39</f>
        <v>217.20670000000001</v>
      </c>
      <c r="CD55" s="462">
        <f>[3]Früchte!$EB39</f>
        <v>550.70269999999994</v>
      </c>
      <c r="CE55" s="463">
        <f>[3]Früchte!$DE39</f>
        <v>97.326599999999999</v>
      </c>
      <c r="CF55" s="463">
        <f>[3]Früchte!$EA39</f>
        <v>293.32580000000002</v>
      </c>
      <c r="CG55" s="463"/>
      <c r="CH55" s="462">
        <f>[3]Früchte!$CZ39</f>
        <v>259.03699999999998</v>
      </c>
      <c r="CI55" s="462">
        <f>[3]Früchte!$DV39</f>
        <v>3061.9124999999999</v>
      </c>
      <c r="CJ55" s="463">
        <f>[3]Früchte!$DA39</f>
        <v>180.0189</v>
      </c>
      <c r="CK55" s="463">
        <f>[3]Früchte!$DW39</f>
        <v>1954.1457</v>
      </c>
      <c r="CL55" s="462">
        <f>[3]Früchte!$DJ39</f>
        <v>223.1285</v>
      </c>
      <c r="CM55" s="462">
        <f>[3]Früchte!$EF39</f>
        <v>2826.3339000000001</v>
      </c>
      <c r="CN55" s="463">
        <f>[3]Früchte!$DK39</f>
        <v>208.96520000000001</v>
      </c>
      <c r="CO55" s="463">
        <f>[3]Früchte!$EG39</f>
        <v>1664.8281999999999</v>
      </c>
      <c r="CP55" s="462">
        <f>[3]Früchte!$DB39</f>
        <v>1.0999999999999999E-2</v>
      </c>
      <c r="CQ55" s="462">
        <f>[3]Früchte!$DX39</f>
        <v>0.312</v>
      </c>
      <c r="CR55" s="463"/>
      <c r="CS55" s="463">
        <f>[3]Früchte!$DC39</f>
        <v>39.864100000000001</v>
      </c>
      <c r="CT55" s="463">
        <f>[3]Früchte!$DY39</f>
        <v>669.51690000000008</v>
      </c>
      <c r="CU55" s="463"/>
      <c r="CV55" s="462">
        <f>[3]Früchte!$CX39</f>
        <v>184.179</v>
      </c>
      <c r="CW55" s="462">
        <f>[3]Früchte!$DT39</f>
        <v>1458.626</v>
      </c>
      <c r="CX55" s="463">
        <f>[3]Früchte!$DH39</f>
        <v>13.1051</v>
      </c>
      <c r="CY55" s="463">
        <f>[3]Früchte!$ED39</f>
        <v>271.1841</v>
      </c>
      <c r="CZ55" s="462">
        <f>[3]Früchte!$DG39</f>
        <v>9.2999999999999999E-2</v>
      </c>
      <c r="DA55" s="462">
        <f>[3]Früchte!$EC39</f>
        <v>22.463799999999999</v>
      </c>
      <c r="DB55" s="463">
        <f>[3]Früchte!$DI39</f>
        <v>695.4434</v>
      </c>
      <c r="DC55" s="463">
        <f>[3]Früchte!$EE39</f>
        <v>902.8676999999999</v>
      </c>
      <c r="DD55" s="463"/>
      <c r="DE55" s="462">
        <f>[3]Früchte!$DM39</f>
        <v>21.410400000000003</v>
      </c>
      <c r="DF55" s="462">
        <f>[3]Früchte!$EI39</f>
        <v>807.1155</v>
      </c>
      <c r="DG55" s="463">
        <f>[3]Früchte!$DL39</f>
        <v>325.18890000000005</v>
      </c>
      <c r="DH55" s="463">
        <f>[3]Früchte!$EH39</f>
        <v>1112.3246999999999</v>
      </c>
      <c r="DI55" s="462">
        <f>[3]Früchte!$CW39</f>
        <v>2162.1178</v>
      </c>
      <c r="DJ55" s="462">
        <f>[3]Früchte!$DS39</f>
        <v>4744.1053000000002</v>
      </c>
      <c r="DK55" s="463">
        <f>[3]Früchte!$CY39</f>
        <v>79.561999999999998</v>
      </c>
      <c r="DL55" s="463">
        <f>[3]Früchte!$DU39</f>
        <v>533.03359999999998</v>
      </c>
      <c r="DM55" s="462">
        <f>[3]Früchte!$DN39</f>
        <v>58.140900000000002</v>
      </c>
      <c r="DN55" s="462">
        <f>[3]Früchte!$EJ39</f>
        <v>661.89919999999995</v>
      </c>
      <c r="DO55" s="463">
        <f>[3]Früchte!$DO39</f>
        <v>1035.3380999999999</v>
      </c>
      <c r="DP55" s="463">
        <f>[3]Früchte!$EK39</f>
        <v>7521.6194999999998</v>
      </c>
    </row>
    <row r="56" spans="1:120" x14ac:dyDescent="0.2">
      <c r="A56" s="250"/>
      <c r="B56" s="218">
        <f>[3]Früchte!$A40</f>
        <v>44317</v>
      </c>
      <c r="C56" s="449">
        <f>[3]Früchte!$C40</f>
        <v>0</v>
      </c>
      <c r="D56" s="449">
        <f>[3]Früchte!$AU40</f>
        <v>3.2112270000000001</v>
      </c>
      <c r="E56" s="448">
        <f>[3]Früchte!$E40</f>
        <v>6.4601040000000003</v>
      </c>
      <c r="F56" s="448">
        <f>[3]Früchte!$AW40</f>
        <v>3.1645569999999998</v>
      </c>
      <c r="G56" s="449">
        <f>[3]Früchte!$F40</f>
        <v>0</v>
      </c>
      <c r="H56" s="449">
        <f>[3]Früchte!$AX40</f>
        <v>3.2033079999999998</v>
      </c>
      <c r="I56" s="448">
        <f>[3]Früchte!$K40</f>
        <v>0</v>
      </c>
      <c r="J56" s="448">
        <f>[3]Früchte!$BC40</f>
        <v>0</v>
      </c>
      <c r="K56" s="449">
        <f>[3]Früchte!$N40</f>
        <v>6.5159079999999996</v>
      </c>
      <c r="L56" s="449">
        <f>[3]Früchte!$BF40</f>
        <v>4.0491549999999998</v>
      </c>
      <c r="M56" s="448"/>
      <c r="N56" s="448">
        <f>[3]Früchte!$P40</f>
        <v>0</v>
      </c>
      <c r="O56" s="448">
        <f>[3]Früchte!$BH40</f>
        <v>2.3325200000000001</v>
      </c>
      <c r="P56" s="449">
        <f>[3]Früchte!$Q40</f>
        <v>0</v>
      </c>
      <c r="Q56" s="449">
        <f>[3]Früchte!$BI40</f>
        <v>0</v>
      </c>
      <c r="R56" s="448">
        <f>[3]Früchte!$R40</f>
        <v>0</v>
      </c>
      <c r="S56" s="448">
        <f>[3]Früchte!$BJ40</f>
        <v>3.1017160000000001</v>
      </c>
      <c r="T56" s="449">
        <f>[3]Früchte!$T40</f>
        <v>0</v>
      </c>
      <c r="U56" s="449">
        <f>[3]Früchte!$BL40</f>
        <v>3.1124830000000001</v>
      </c>
      <c r="V56" s="448">
        <f>[3]Früchte!$U40</f>
        <v>0</v>
      </c>
      <c r="W56" s="448">
        <f>[3]Früchte!$BM40</f>
        <v>4.1626779999999997</v>
      </c>
      <c r="X56" s="448"/>
      <c r="Y56" s="448">
        <f>[3]Früchte!$X40</f>
        <v>19.898137999999999</v>
      </c>
      <c r="Z56" s="448">
        <f>[3]Früchte!$BP40</f>
        <v>14.385389</v>
      </c>
      <c r="AA56" s="449">
        <f>[3]Früchte!$Y40</f>
        <v>9.2736529999999995</v>
      </c>
      <c r="AB56" s="449">
        <f>[3]Früchte!$BQ40</f>
        <v>8.3381240000000005</v>
      </c>
      <c r="AC56" s="448">
        <f>[3]Früchte!$Z40</f>
        <v>18.079353999999999</v>
      </c>
      <c r="AD56" s="448">
        <f>[3]Früchte!$BR40</f>
        <v>15.219082999999999</v>
      </c>
      <c r="AE56" s="449">
        <f>[3]Früchte!$AA40</f>
        <v>22.843923</v>
      </c>
      <c r="AF56" s="449">
        <f>[3]Früchte!$BS40</f>
        <v>15.921317999999999</v>
      </c>
      <c r="AG56" s="448"/>
      <c r="AH56" s="448">
        <f>[3]Früchte!$AC40</f>
        <v>12.694945000000001</v>
      </c>
      <c r="AI56" s="448">
        <f>[3]Früchte!$BU40</f>
        <v>7.5996899999999998</v>
      </c>
      <c r="AJ56" s="449">
        <f>[3]Früchte!$AE40</f>
        <v>14.826895</v>
      </c>
      <c r="AK56" s="449">
        <f>[3]Früchte!$BW40</f>
        <v>11.968653</v>
      </c>
      <c r="AL56" s="448">
        <f>[3]Früchte!$AG40</f>
        <v>9.0229140000000001</v>
      </c>
      <c r="AM56" s="448">
        <f>[3]Früchte!$BY40</f>
        <v>5.0821019999999999</v>
      </c>
      <c r="AN56" s="449">
        <f>[3]Früchte!$AH40</f>
        <v>0</v>
      </c>
      <c r="AO56" s="449">
        <f>[3]Früchte!$BZ40</f>
        <v>0</v>
      </c>
      <c r="AP56" s="448"/>
      <c r="AQ56" s="448">
        <f>[3]Früchte!$AI40</f>
        <v>0</v>
      </c>
      <c r="AR56" s="448">
        <f>[3]Früchte!$CA40</f>
        <v>5.2117589999999998</v>
      </c>
      <c r="AS56" s="448"/>
      <c r="AT56" s="449">
        <f>[3]Früchte!$AJ40</f>
        <v>0</v>
      </c>
      <c r="AU56" s="449">
        <f>[3]Früchte!$CB40</f>
        <v>2.7082259999999998</v>
      </c>
      <c r="AV56" s="448"/>
      <c r="AW56" s="448">
        <f>[3]Früchte!$AK40</f>
        <v>2.5737100000000002</v>
      </c>
      <c r="AX56" s="448">
        <f>[3]Früchte!$CC40</f>
        <v>1.911931</v>
      </c>
      <c r="AY56" s="449">
        <f>[3]Früchte!$AL40</f>
        <v>0</v>
      </c>
      <c r="AZ56" s="449">
        <f>[3]Früchte!$CD40</f>
        <v>0</v>
      </c>
      <c r="BA56" s="448">
        <f>[3]Früchte!$AM40</f>
        <v>0</v>
      </c>
      <c r="BB56" s="448">
        <f>[3]Früchte!$CE40</f>
        <v>4.5765539999999998</v>
      </c>
      <c r="BC56" s="449">
        <f>[3]Früchte!$AN40</f>
        <v>0</v>
      </c>
      <c r="BD56" s="449">
        <f>[3]Früchte!$CF40</f>
        <v>0</v>
      </c>
      <c r="BE56" s="448"/>
      <c r="BF56" s="448">
        <f>[3]Früchte!$AO40</f>
        <v>0</v>
      </c>
      <c r="BG56" s="448">
        <f>[3]Früchte!$CG40</f>
        <v>0</v>
      </c>
      <c r="BH56" s="449">
        <f>[3]Früchte!$AP40</f>
        <v>0</v>
      </c>
      <c r="BI56" s="449">
        <f>[3]Früchte!$CH40</f>
        <v>0</v>
      </c>
      <c r="BJ56" s="448">
        <f>[3]Früchte!$AQ40</f>
        <v>2.9799850000000001</v>
      </c>
      <c r="BK56" s="448">
        <f>[3]Früchte!$CI40</f>
        <v>2.5594239999999999</v>
      </c>
      <c r="BL56" s="449">
        <f>[3]Früchte!$AR40</f>
        <v>0.800983</v>
      </c>
      <c r="BM56" s="449">
        <f>[3]Früchte!$CJ40</f>
        <v>0.69930700000000001</v>
      </c>
      <c r="BN56" s="448">
        <f>[3]Früchte!$AS40</f>
        <v>0</v>
      </c>
      <c r="BO56" s="448">
        <f>[3]Früchte!$CK40</f>
        <v>0</v>
      </c>
      <c r="BP56" s="217"/>
      <c r="BQ56" s="402" t="str">
        <f>[3]Früchte!$CT40</f>
        <v>4 W 18-21/21</v>
      </c>
      <c r="BR56" s="462">
        <f>[3]Früchte!$DP40</f>
        <v>5315.6165000000001</v>
      </c>
      <c r="BS56" s="462">
        <f>[3]Früchte!$EL40</f>
        <v>29649.156600000002</v>
      </c>
      <c r="BT56" s="463"/>
      <c r="BU56" s="463">
        <f>[3]Früchte!$CU40</f>
        <v>588.58519999999999</v>
      </c>
      <c r="BV56" s="463">
        <f>[3]Früchte!$DQ40</f>
        <v>4972.6512000000002</v>
      </c>
      <c r="BW56" s="463"/>
      <c r="BX56" s="462">
        <f>[3]Früchte!$CV40</f>
        <v>66.195300000000003</v>
      </c>
      <c r="BY56" s="462">
        <f>[3]Früchte!$DR40</f>
        <v>1098.0468999999998</v>
      </c>
      <c r="BZ56" s="463"/>
      <c r="CA56" s="463">
        <f>[3]Früchte!$DD40</f>
        <v>247.4324</v>
      </c>
      <c r="CB56" s="463">
        <f>[3]Früchte!$DZ40</f>
        <v>2282.3090999999999</v>
      </c>
      <c r="CC56" s="462">
        <f>[3]Früchte!$DF40</f>
        <v>189.61410000000001</v>
      </c>
      <c r="CD56" s="462">
        <f>[3]Früchte!$EB40</f>
        <v>612.54769999999996</v>
      </c>
      <c r="CE56" s="463">
        <f>[3]Früchte!$DE40</f>
        <v>114.37610000000001</v>
      </c>
      <c r="CF56" s="463">
        <f>[3]Früchte!$EA40</f>
        <v>444.51440000000002</v>
      </c>
      <c r="CG56" s="463"/>
      <c r="CH56" s="462">
        <f>[3]Früchte!$CZ40</f>
        <v>58.573999999999998</v>
      </c>
      <c r="CI56" s="462">
        <f>[3]Früchte!$DV40</f>
        <v>1095.0681000000002</v>
      </c>
      <c r="CJ56" s="463">
        <f>[3]Früchte!$DA40</f>
        <v>40.408999999999999</v>
      </c>
      <c r="CK56" s="463">
        <f>[3]Früchte!$DW40</f>
        <v>248.48820000000001</v>
      </c>
      <c r="CL56" s="462">
        <f>[3]Früchte!$DJ40</f>
        <v>44.715300000000006</v>
      </c>
      <c r="CM56" s="462">
        <f>[3]Früchte!$EF40</f>
        <v>1293.3947000000001</v>
      </c>
      <c r="CN56" s="463">
        <f>[3]Früchte!$DK40</f>
        <v>28.326599999999999</v>
      </c>
      <c r="CO56" s="463">
        <f>[3]Früchte!$EG40</f>
        <v>527.9498000000001</v>
      </c>
      <c r="CP56" s="462">
        <f>[3]Früchte!$DB40</f>
        <v>6.0000000000000001E-3</v>
      </c>
      <c r="CQ56" s="462">
        <f>[3]Früchte!$DX40</f>
        <v>0.122</v>
      </c>
      <c r="CR56" s="463"/>
      <c r="CS56" s="463">
        <f>[3]Früchte!$DC40</f>
        <v>3.2000000000000001E-2</v>
      </c>
      <c r="CT56" s="463">
        <f>[3]Früchte!$DY40</f>
        <v>391.79059999999998</v>
      </c>
      <c r="CU56" s="463"/>
      <c r="CV56" s="462">
        <f>[3]Früchte!$CX40</f>
        <v>280.11430000000001</v>
      </c>
      <c r="CW56" s="462">
        <f>[3]Früchte!$DT40</f>
        <v>1726.8178</v>
      </c>
      <c r="CX56" s="463">
        <f>[3]Früchte!$DH40</f>
        <v>27.5717</v>
      </c>
      <c r="CY56" s="463">
        <f>[3]Früchte!$ED40</f>
        <v>275.06740000000002</v>
      </c>
      <c r="CZ56" s="462">
        <f>[3]Früchte!$DG40</f>
        <v>8.5999999999999993E-2</v>
      </c>
      <c r="DA56" s="462">
        <f>[3]Früchte!$EC40</f>
        <v>100.30119999999999</v>
      </c>
      <c r="DB56" s="463">
        <f>[3]Früchte!$DI40</f>
        <v>561.58640000000003</v>
      </c>
      <c r="DC56" s="463">
        <f>[3]Früchte!$EE40</f>
        <v>721.31140000000005</v>
      </c>
      <c r="DD56" s="463"/>
      <c r="DE56" s="462">
        <f>[3]Früchte!$DM40</f>
        <v>34.556699999999999</v>
      </c>
      <c r="DF56" s="462">
        <f>[3]Früchte!$EI40</f>
        <v>752.74639999999999</v>
      </c>
      <c r="DG56" s="463">
        <f>[3]Früchte!$DL40</f>
        <v>209.0617</v>
      </c>
      <c r="DH56" s="463">
        <f>[3]Früchte!$EH40</f>
        <v>920.40150000000006</v>
      </c>
      <c r="DI56" s="462">
        <f>[3]Früchte!$CW40</f>
        <v>2015.2249999999999</v>
      </c>
      <c r="DJ56" s="462">
        <f>[3]Früchte!$DS40</f>
        <v>4306.5082999999995</v>
      </c>
      <c r="DK56" s="463">
        <f>[3]Früchte!$CY40</f>
        <v>85.320800000000006</v>
      </c>
      <c r="DL56" s="463">
        <f>[3]Früchte!$DU40</f>
        <v>556.32010000000002</v>
      </c>
      <c r="DM56" s="462">
        <f>[3]Früchte!$DN40</f>
        <v>53.3964</v>
      </c>
      <c r="DN56" s="462">
        <f>[3]Früchte!$EJ40</f>
        <v>792.84159999999997</v>
      </c>
      <c r="DO56" s="463">
        <f>[3]Früchte!$DO40</f>
        <v>323.05740000000003</v>
      </c>
      <c r="DP56" s="463">
        <f>[3]Früchte!$EK40</f>
        <v>3007.5333999999998</v>
      </c>
    </row>
    <row r="57" spans="1:120" x14ac:dyDescent="0.2">
      <c r="A57" s="250"/>
      <c r="B57" s="218">
        <f>[3]Früchte!$A41</f>
        <v>44287</v>
      </c>
      <c r="C57" s="449">
        <f>[3]Früchte!$C41</f>
        <v>0</v>
      </c>
      <c r="D57" s="449">
        <f>[3]Früchte!$AU41</f>
        <v>3.2137060000000002</v>
      </c>
      <c r="E57" s="448">
        <f>[3]Früchte!$E41</f>
        <v>6.105721</v>
      </c>
      <c r="F57" s="448">
        <f>[3]Früchte!$AW41</f>
        <v>3.2763279999999999</v>
      </c>
      <c r="G57" s="449">
        <f>[3]Früchte!$F41</f>
        <v>0</v>
      </c>
      <c r="H57" s="449">
        <f>[3]Früchte!$AX41</f>
        <v>3.217495</v>
      </c>
      <c r="I57" s="448">
        <f>[3]Früchte!$K41</f>
        <v>0</v>
      </c>
      <c r="J57" s="448">
        <f>[3]Früchte!$BC41</f>
        <v>0</v>
      </c>
      <c r="K57" s="449">
        <f>[3]Früchte!$N41</f>
        <v>6.5295209999999999</v>
      </c>
      <c r="L57" s="449">
        <f>[3]Früchte!$BF41</f>
        <v>4.0751179999999998</v>
      </c>
      <c r="M57" s="448"/>
      <c r="N57" s="448">
        <f>[3]Früchte!$P41</f>
        <v>0</v>
      </c>
      <c r="O57" s="448">
        <f>[3]Früchte!$BH41</f>
        <v>2.854133</v>
      </c>
      <c r="P57" s="449">
        <f>[3]Früchte!$Q41</f>
        <v>0</v>
      </c>
      <c r="Q57" s="449">
        <f>[3]Früchte!$BI41</f>
        <v>3.1496209999999998</v>
      </c>
      <c r="R57" s="448">
        <f>[3]Früchte!$R41</f>
        <v>0</v>
      </c>
      <c r="S57" s="448">
        <f>[3]Früchte!$BJ41</f>
        <v>3.051771</v>
      </c>
      <c r="T57" s="449">
        <f>[3]Früchte!$T41</f>
        <v>0</v>
      </c>
      <c r="U57" s="449">
        <f>[3]Früchte!$BL41</f>
        <v>3.1809150000000002</v>
      </c>
      <c r="V57" s="448">
        <f>[3]Früchte!$U41</f>
        <v>0</v>
      </c>
      <c r="W57" s="448">
        <f>[3]Früchte!$BM41</f>
        <v>3.6382150000000002</v>
      </c>
      <c r="X57" s="448"/>
      <c r="Y57" s="448">
        <f>[3]Früchte!$X41</f>
        <v>0</v>
      </c>
      <c r="Z57" s="448">
        <f>[3]Früchte!$BP41</f>
        <v>0</v>
      </c>
      <c r="AA57" s="449">
        <f>[3]Früchte!$Y41</f>
        <v>8.6894849999999995</v>
      </c>
      <c r="AB57" s="449">
        <f>[3]Früchte!$BQ41</f>
        <v>5.2575659999999997</v>
      </c>
      <c r="AC57" s="448">
        <f>[3]Früchte!$Z41</f>
        <v>20.148575000000001</v>
      </c>
      <c r="AD57" s="448">
        <f>[3]Früchte!$BR41</f>
        <v>17.417978000000002</v>
      </c>
      <c r="AE57" s="449">
        <f>[3]Früchte!$AA41</f>
        <v>23.598951</v>
      </c>
      <c r="AF57" s="449">
        <f>[3]Früchte!$BS41</f>
        <v>20.491810000000001</v>
      </c>
      <c r="AG57" s="448"/>
      <c r="AH57" s="448">
        <f>[3]Früchte!$AC41</f>
        <v>0</v>
      </c>
      <c r="AI57" s="448">
        <f>[3]Früchte!$BU41</f>
        <v>9.6209889999999998</v>
      </c>
      <c r="AJ57" s="449">
        <f>[3]Früchte!$AE41</f>
        <v>0</v>
      </c>
      <c r="AK57" s="449">
        <f>[3]Früchte!$BW41</f>
        <v>0</v>
      </c>
      <c r="AL57" s="448">
        <f>[3]Früchte!$AG41</f>
        <v>0</v>
      </c>
      <c r="AM57" s="448">
        <f>[3]Früchte!$BY41</f>
        <v>6.0176569999999998</v>
      </c>
      <c r="AN57" s="449">
        <f>[3]Früchte!$AH41</f>
        <v>0</v>
      </c>
      <c r="AO57" s="449">
        <f>[3]Früchte!$BZ41</f>
        <v>0</v>
      </c>
      <c r="AP57" s="448"/>
      <c r="AQ57" s="448">
        <f>[3]Früchte!$AI41</f>
        <v>0</v>
      </c>
      <c r="AR57" s="448">
        <f>[3]Früchte!$CA41</f>
        <v>5.4610149999999997</v>
      </c>
      <c r="AS57" s="448"/>
      <c r="AT57" s="449">
        <f>[3]Früchte!$AJ41</f>
        <v>0</v>
      </c>
      <c r="AU57" s="449">
        <f>[3]Früchte!$CB41</f>
        <v>3.5871420000000001</v>
      </c>
      <c r="AV57" s="448"/>
      <c r="AW57" s="448">
        <f>[3]Früchte!$AK41</f>
        <v>2.7050149999999999</v>
      </c>
      <c r="AX57" s="448">
        <f>[3]Früchte!$CC41</f>
        <v>1.7217560000000001</v>
      </c>
      <c r="AY57" s="449">
        <f>[3]Früchte!$AL41</f>
        <v>0</v>
      </c>
      <c r="AZ57" s="449">
        <f>[3]Früchte!$CD41</f>
        <v>0</v>
      </c>
      <c r="BA57" s="448">
        <f>[3]Früchte!$AM41</f>
        <v>0</v>
      </c>
      <c r="BB57" s="448">
        <f>[3]Früchte!$CE41</f>
        <v>4.2064329999999996</v>
      </c>
      <c r="BC57" s="449">
        <f>[3]Früchte!$AN41</f>
        <v>0</v>
      </c>
      <c r="BD57" s="449">
        <f>[3]Früchte!$CF41</f>
        <v>0</v>
      </c>
      <c r="BE57" s="448"/>
      <c r="BF57" s="448">
        <f>[3]Früchte!$AO41</f>
        <v>0</v>
      </c>
      <c r="BG57" s="448">
        <f>[3]Früchte!$CG41</f>
        <v>0</v>
      </c>
      <c r="BH57" s="449">
        <f>[3]Früchte!$AP41</f>
        <v>0</v>
      </c>
      <c r="BI57" s="449">
        <f>[3]Früchte!$CH41</f>
        <v>0</v>
      </c>
      <c r="BJ57" s="448">
        <f>[3]Früchte!$AQ41</f>
        <v>2.9424109999999999</v>
      </c>
      <c r="BK57" s="448">
        <f>[3]Früchte!$CI41</f>
        <v>2.5481370000000001</v>
      </c>
      <c r="BL57" s="449">
        <f>[3]Früchte!$AR41</f>
        <v>0.83215899999999998</v>
      </c>
      <c r="BM57" s="449">
        <f>[3]Früchte!$CJ41</f>
        <v>0.67037899999999995</v>
      </c>
      <c r="BN57" s="448">
        <f>[3]Früchte!$AS41</f>
        <v>0</v>
      </c>
      <c r="BO57" s="448">
        <f>[3]Früchte!$CK41</f>
        <v>0</v>
      </c>
      <c r="BP57" s="217"/>
      <c r="BQ57" s="402" t="str">
        <f>[3]Früchte!$CT41</f>
        <v>4 W 14-17/21</v>
      </c>
      <c r="BR57" s="462">
        <f>[3]Früchte!$DP41</f>
        <v>5276.5956999999999</v>
      </c>
      <c r="BS57" s="462">
        <f>[3]Früchte!$EL41</f>
        <v>27639.994200000001</v>
      </c>
      <c r="BT57" s="463"/>
      <c r="BU57" s="463">
        <f>[3]Früchte!$CU41</f>
        <v>615.8655</v>
      </c>
      <c r="BV57" s="463">
        <f>[3]Früchte!$DQ41</f>
        <v>5389.3472999999994</v>
      </c>
      <c r="BW57" s="463"/>
      <c r="BX57" s="462">
        <f>[3]Früchte!$CV41</f>
        <v>80.9893</v>
      </c>
      <c r="BY57" s="462">
        <f>[3]Früchte!$DR41</f>
        <v>1341.1614</v>
      </c>
      <c r="BZ57" s="463"/>
      <c r="CA57" s="463">
        <f>[3]Früchte!$DD41</f>
        <v>302.8612</v>
      </c>
      <c r="CB57" s="463">
        <f>[3]Früchte!$DZ41</f>
        <v>2935.5717</v>
      </c>
      <c r="CC57" s="462">
        <f>[3]Früchte!$DF41</f>
        <v>199.84870000000001</v>
      </c>
      <c r="CD57" s="462">
        <f>[3]Früchte!$EB41</f>
        <v>464.00409999999999</v>
      </c>
      <c r="CE57" s="463">
        <f>[3]Früchte!$DE41</f>
        <v>170.1464</v>
      </c>
      <c r="CF57" s="463">
        <f>[3]Früchte!$EA41</f>
        <v>405.82650000000001</v>
      </c>
      <c r="CG57" s="463"/>
      <c r="CH57" s="462">
        <f>[3]Früchte!$CZ41</f>
        <v>0.25059999999999999</v>
      </c>
      <c r="CI57" s="462">
        <f>[3]Früchte!$DV41</f>
        <v>72.702199999999991</v>
      </c>
      <c r="CJ57" s="463">
        <f>[3]Früchte!$DA41</f>
        <v>0</v>
      </c>
      <c r="CK57" s="463">
        <f>[3]Früchte!$DW41</f>
        <v>0.29199999999999998</v>
      </c>
      <c r="CL57" s="462">
        <f>[3]Früchte!$DJ41</f>
        <v>9.7089999999999996</v>
      </c>
      <c r="CM57" s="462">
        <f>[3]Früchte!$EF41</f>
        <v>167.83199999999999</v>
      </c>
      <c r="CN57" s="463">
        <f>[3]Früchte!$DK41</f>
        <v>3.8090000000000002</v>
      </c>
      <c r="CO57" s="463">
        <f>[3]Früchte!$EG41</f>
        <v>39.406599999999997</v>
      </c>
      <c r="CP57" s="462">
        <f>[3]Früchte!$DB41</f>
        <v>1E-3</v>
      </c>
      <c r="CQ57" s="462">
        <f>[3]Früchte!$DX41</f>
        <v>0.15</v>
      </c>
      <c r="CR57" s="463"/>
      <c r="CS57" s="463">
        <f>[3]Früchte!$DC41</f>
        <v>1.1900999999999999</v>
      </c>
      <c r="CT57" s="463">
        <f>[3]Früchte!$DY41</f>
        <v>444.72359999999998</v>
      </c>
      <c r="CU57" s="463"/>
      <c r="CV57" s="462">
        <f>[3]Früchte!$CX41</f>
        <v>291.4486</v>
      </c>
      <c r="CW57" s="462">
        <f>[3]Früchte!$DT41</f>
        <v>2539.5304999999998</v>
      </c>
      <c r="CX57" s="463">
        <f>[3]Früchte!$DH41</f>
        <v>23.835099999999997</v>
      </c>
      <c r="CY57" s="463">
        <f>[3]Früchte!$ED41</f>
        <v>483.6902</v>
      </c>
      <c r="CZ57" s="462">
        <f>[3]Früchte!$DG41</f>
        <v>11.930999999999999</v>
      </c>
      <c r="DA57" s="462">
        <f>[3]Früchte!$EC41</f>
        <v>573.97259999999994</v>
      </c>
      <c r="DB57" s="463">
        <f>[3]Früchte!$DI41</f>
        <v>693.22050000000002</v>
      </c>
      <c r="DC57" s="463">
        <f>[3]Früchte!$EE41</f>
        <v>697.96900000000005</v>
      </c>
      <c r="DD57" s="463"/>
      <c r="DE57" s="462">
        <f>[3]Früchte!$DM41</f>
        <v>26.918900000000001</v>
      </c>
      <c r="DF57" s="462">
        <f>[3]Früchte!$EI41</f>
        <v>811.47940000000006</v>
      </c>
      <c r="DG57" s="463">
        <f>[3]Früchte!$DL41</f>
        <v>248.71700000000001</v>
      </c>
      <c r="DH57" s="463">
        <f>[3]Früchte!$EH41</f>
        <v>1053.1030000000001</v>
      </c>
      <c r="DI57" s="462">
        <f>[3]Früchte!$CW41</f>
        <v>2019.9255000000001</v>
      </c>
      <c r="DJ57" s="462">
        <f>[3]Früchte!$DS41</f>
        <v>4408.5249999999996</v>
      </c>
      <c r="DK57" s="463">
        <f>[3]Früchte!$CY41</f>
        <v>107.0758</v>
      </c>
      <c r="DL57" s="463">
        <f>[3]Früchte!$DU41</f>
        <v>487.17970000000003</v>
      </c>
      <c r="DM57" s="462">
        <f>[3]Früchte!$DN41</f>
        <v>49.144800000000004</v>
      </c>
      <c r="DN57" s="462">
        <f>[3]Früchte!$EJ41</f>
        <v>907.81790000000001</v>
      </c>
      <c r="DO57" s="463">
        <f>[3]Früchte!$DO41</f>
        <v>98.75869999999999</v>
      </c>
      <c r="DP57" s="463">
        <f>[3]Früchte!$EK41</f>
        <v>1002.6790999999999</v>
      </c>
    </row>
    <row r="58" spans="1:120" x14ac:dyDescent="0.2">
      <c r="A58" s="250"/>
      <c r="B58" s="218">
        <f>[3]Früchte!$A42</f>
        <v>44256</v>
      </c>
      <c r="C58" s="449">
        <f>[3]Früchte!$C42</f>
        <v>0</v>
      </c>
      <c r="D58" s="449">
        <f>[3]Früchte!$AU42</f>
        <v>3.2111939999999999</v>
      </c>
      <c r="E58" s="448">
        <f>[3]Früchte!$E42</f>
        <v>6.385103</v>
      </c>
      <c r="F58" s="448">
        <f>[3]Früchte!$AW42</f>
        <v>3.3220770000000002</v>
      </c>
      <c r="G58" s="449">
        <f>[3]Früchte!$F42</f>
        <v>0</v>
      </c>
      <c r="H58" s="449">
        <f>[3]Früchte!$AX42</f>
        <v>3.2791769999999998</v>
      </c>
      <c r="I58" s="448">
        <f>[3]Früchte!$K42</f>
        <v>0</v>
      </c>
      <c r="J58" s="448">
        <f>[3]Früchte!$BC42</f>
        <v>0</v>
      </c>
      <c r="K58" s="449">
        <f>[3]Früchte!$N42</f>
        <v>6.5294590000000001</v>
      </c>
      <c r="L58" s="449">
        <f>[3]Früchte!$BF42</f>
        <v>4.2344670000000004</v>
      </c>
      <c r="M58" s="448"/>
      <c r="N58" s="448">
        <f>[3]Früchte!$P42</f>
        <v>0</v>
      </c>
      <c r="O58" s="448">
        <f>[3]Früchte!$BH42</f>
        <v>3.5573549999999998</v>
      </c>
      <c r="P58" s="449">
        <f>[3]Früchte!$Q42</f>
        <v>0</v>
      </c>
      <c r="Q58" s="449">
        <f>[3]Früchte!$BI42</f>
        <v>3.430434</v>
      </c>
      <c r="R58" s="448">
        <f>[3]Früchte!$R42</f>
        <v>0</v>
      </c>
      <c r="S58" s="448">
        <f>[3]Früchte!$BJ42</f>
        <v>2.772513</v>
      </c>
      <c r="T58" s="449">
        <f>[3]Früchte!$T42</f>
        <v>0</v>
      </c>
      <c r="U58" s="449">
        <f>[3]Früchte!$BL42</f>
        <v>3.1231680000000002</v>
      </c>
      <c r="V58" s="448">
        <f>[3]Früchte!$U42</f>
        <v>0</v>
      </c>
      <c r="W58" s="448">
        <f>[3]Früchte!$BM42</f>
        <v>3.7599589999999998</v>
      </c>
      <c r="X58" s="448"/>
      <c r="Y58" s="448">
        <f>[3]Früchte!$X42</f>
        <v>0</v>
      </c>
      <c r="Z58" s="448">
        <f>[3]Früchte!$BP42</f>
        <v>0</v>
      </c>
      <c r="AA58" s="449">
        <f>[3]Früchte!$Y42</f>
        <v>11.457776000000001</v>
      </c>
      <c r="AB58" s="449">
        <f>[3]Früchte!$BQ42</f>
        <v>8.0080849999999995</v>
      </c>
      <c r="AC58" s="448">
        <f>[3]Früchte!$Z42</f>
        <v>21.334530000000001</v>
      </c>
      <c r="AD58" s="448">
        <f>[3]Früchte!$BR42</f>
        <v>17.096475000000002</v>
      </c>
      <c r="AE58" s="449">
        <f>[3]Früchte!$AA42</f>
        <v>21.157710000000002</v>
      </c>
      <c r="AF58" s="449">
        <f>[3]Früchte!$BS42</f>
        <v>21.172798</v>
      </c>
      <c r="AG58" s="448"/>
      <c r="AH58" s="448">
        <f>[3]Früchte!$AC42</f>
        <v>0</v>
      </c>
      <c r="AI58" s="448">
        <f>[3]Früchte!$BU42</f>
        <v>0</v>
      </c>
      <c r="AJ58" s="449">
        <f>[3]Früchte!$AE42</f>
        <v>0</v>
      </c>
      <c r="AK58" s="449">
        <f>[3]Früchte!$BW42</f>
        <v>0</v>
      </c>
      <c r="AL58" s="448">
        <f>[3]Früchte!$AG42</f>
        <v>0</v>
      </c>
      <c r="AM58" s="448">
        <f>[3]Früchte!$BY42</f>
        <v>4.89466</v>
      </c>
      <c r="AN58" s="449">
        <f>[3]Früchte!$AH42</f>
        <v>0</v>
      </c>
      <c r="AO58" s="449">
        <f>[3]Früchte!$BZ42</f>
        <v>0</v>
      </c>
      <c r="AP58" s="448"/>
      <c r="AQ58" s="448">
        <f>[3]Früchte!$AI42</f>
        <v>0</v>
      </c>
      <c r="AR58" s="448">
        <f>[3]Früchte!$CA42</f>
        <v>6.0609849999999996</v>
      </c>
      <c r="AS58" s="448"/>
      <c r="AT58" s="449">
        <f>[3]Früchte!$AJ42</f>
        <v>0</v>
      </c>
      <c r="AU58" s="449">
        <f>[3]Früchte!$CB42</f>
        <v>3.614274</v>
      </c>
      <c r="AV58" s="448"/>
      <c r="AW58" s="448">
        <f>[3]Früchte!$AK42</f>
        <v>2.4504350000000001</v>
      </c>
      <c r="AX58" s="448">
        <f>[3]Früchte!$CC42</f>
        <v>1.8214600000000001</v>
      </c>
      <c r="AY58" s="449">
        <f>[3]Früchte!$AL42</f>
        <v>0</v>
      </c>
      <c r="AZ58" s="449">
        <f>[3]Früchte!$CD42</f>
        <v>0</v>
      </c>
      <c r="BA58" s="448">
        <f>[3]Früchte!$AM42</f>
        <v>0</v>
      </c>
      <c r="BB58" s="448">
        <f>[3]Früchte!$CE42</f>
        <v>3.7907169999999999</v>
      </c>
      <c r="BC58" s="449">
        <f>[3]Früchte!$AN42</f>
        <v>0</v>
      </c>
      <c r="BD58" s="449">
        <f>[3]Früchte!$CF42</f>
        <v>0</v>
      </c>
      <c r="BE58" s="448"/>
      <c r="BF58" s="448">
        <f>[3]Früchte!$AO42</f>
        <v>0</v>
      </c>
      <c r="BG58" s="448">
        <f>[3]Früchte!$CG42</f>
        <v>0</v>
      </c>
      <c r="BH58" s="449">
        <f>[3]Früchte!$AP42</f>
        <v>0</v>
      </c>
      <c r="BI58" s="449">
        <f>[3]Früchte!$CH42</f>
        <v>0</v>
      </c>
      <c r="BJ58" s="448">
        <f>[3]Früchte!$AQ42</f>
        <v>2.9392260000000001</v>
      </c>
      <c r="BK58" s="448">
        <f>[3]Früchte!$CI42</f>
        <v>2.5329429999999999</v>
      </c>
      <c r="BL58" s="449">
        <f>[3]Früchte!$AR42</f>
        <v>0.83973200000000003</v>
      </c>
      <c r="BM58" s="449">
        <f>[3]Früchte!$CJ42</f>
        <v>0.70012200000000002</v>
      </c>
      <c r="BN58" s="448">
        <f>[3]Früchte!$AS42</f>
        <v>0</v>
      </c>
      <c r="BO58" s="448">
        <f>[3]Früchte!$CK42</f>
        <v>0</v>
      </c>
      <c r="BP58" s="217"/>
      <c r="BQ58" s="402" t="str">
        <f>[3]Früchte!$CT42</f>
        <v>5 W 09-13/21</v>
      </c>
      <c r="BR58" s="462">
        <f>[3]Früchte!$DP42</f>
        <v>7263.7600999999995</v>
      </c>
      <c r="BS58" s="462">
        <f>[3]Früchte!$EL42</f>
        <v>36022.6855</v>
      </c>
      <c r="BT58" s="463"/>
      <c r="BU58" s="463">
        <f>[3]Früchte!$CU42</f>
        <v>844.51990000000001</v>
      </c>
      <c r="BV58" s="463">
        <f>[3]Früchte!$DQ42</f>
        <v>7507.9767000000002</v>
      </c>
      <c r="BW58" s="463"/>
      <c r="BX58" s="462">
        <f>[3]Früchte!$CV42</f>
        <v>169.38470000000001</v>
      </c>
      <c r="BY58" s="462">
        <f>[3]Früchte!$DR42</f>
        <v>1815.2456000000002</v>
      </c>
      <c r="BZ58" s="463"/>
      <c r="CA58" s="463">
        <f>[3]Früchte!$DD42</f>
        <v>283.58390000000003</v>
      </c>
      <c r="CB58" s="463">
        <f>[3]Früchte!$DZ42</f>
        <v>2626.6731</v>
      </c>
      <c r="CC58" s="462">
        <f>[3]Früchte!$DF42</f>
        <v>115.1018</v>
      </c>
      <c r="CD58" s="462">
        <f>[3]Früchte!$EB42</f>
        <v>464.87709999999998</v>
      </c>
      <c r="CE58" s="463">
        <f>[3]Früchte!$DE42</f>
        <v>200.82989999999998</v>
      </c>
      <c r="CF58" s="463">
        <f>[3]Früchte!$EA42</f>
        <v>282.36930000000001</v>
      </c>
      <c r="CG58" s="463"/>
      <c r="CH58" s="462">
        <f>[3]Früchte!$CZ42</f>
        <v>2E-3</v>
      </c>
      <c r="CI58" s="462">
        <f>[3]Früchte!$DV42</f>
        <v>8.0410000000000004</v>
      </c>
      <c r="CJ58" s="463">
        <f>[3]Früchte!$DA42</f>
        <v>0</v>
      </c>
      <c r="CK58" s="463">
        <f>[3]Früchte!$DW42</f>
        <v>0.13700000000000001</v>
      </c>
      <c r="CL58" s="462">
        <f>[3]Früchte!$DJ42</f>
        <v>3.7139000000000002</v>
      </c>
      <c r="CM58" s="462">
        <f>[3]Früchte!$EF42</f>
        <v>102.4627</v>
      </c>
      <c r="CN58" s="463">
        <f>[3]Früchte!$DK42</f>
        <v>1.2E-2</v>
      </c>
      <c r="CO58" s="463">
        <f>[3]Früchte!$EG42</f>
        <v>9.1721000000000004</v>
      </c>
      <c r="CP58" s="462">
        <f>[3]Früchte!$DB42</f>
        <v>0</v>
      </c>
      <c r="CQ58" s="462">
        <f>[3]Früchte!$DX42</f>
        <v>0.219</v>
      </c>
      <c r="CR58" s="463"/>
      <c r="CS58" s="463">
        <f>[3]Früchte!$DC42</f>
        <v>0.53789999999999993</v>
      </c>
      <c r="CT58" s="463">
        <f>[3]Früchte!$DY42</f>
        <v>475.22750000000002</v>
      </c>
      <c r="CU58" s="463"/>
      <c r="CV58" s="462">
        <f>[3]Früchte!$CX42</f>
        <v>599.81849999999997</v>
      </c>
      <c r="CW58" s="462">
        <f>[3]Früchte!$DT42</f>
        <v>3068.3910000000001</v>
      </c>
      <c r="CX58" s="463">
        <f>[3]Früchte!$DH42</f>
        <v>36.760599999999997</v>
      </c>
      <c r="CY58" s="463">
        <f>[3]Früchte!$ED42</f>
        <v>492.28100000000001</v>
      </c>
      <c r="CZ58" s="462">
        <f>[3]Früchte!$DG42</f>
        <v>101.84529999999999</v>
      </c>
      <c r="DA58" s="462">
        <f>[3]Früchte!$EC42</f>
        <v>2043.7873</v>
      </c>
      <c r="DB58" s="463">
        <f>[3]Früchte!$DI42</f>
        <v>759.13930000000005</v>
      </c>
      <c r="DC58" s="463">
        <f>[3]Früchte!$EE42</f>
        <v>1029.6408000000001</v>
      </c>
      <c r="DD58" s="463"/>
      <c r="DE58" s="462">
        <f>[3]Früchte!$DM42</f>
        <v>67.188800000000001</v>
      </c>
      <c r="DF58" s="462">
        <f>[3]Früchte!$EI42</f>
        <v>1363.7268999999999</v>
      </c>
      <c r="DG58" s="463">
        <f>[3]Früchte!$DL42</f>
        <v>466.26909999999998</v>
      </c>
      <c r="DH58" s="463">
        <f>[3]Früchte!$EH42</f>
        <v>1380.1295</v>
      </c>
      <c r="DI58" s="462">
        <f>[3]Früchte!$CW42</f>
        <v>2753.7967000000003</v>
      </c>
      <c r="DJ58" s="462">
        <f>[3]Früchte!$DS42</f>
        <v>5602.0217999999995</v>
      </c>
      <c r="DK58" s="463">
        <f>[3]Früchte!$CY42</f>
        <v>179.0488</v>
      </c>
      <c r="DL58" s="463">
        <f>[3]Früchte!$DU42</f>
        <v>721.45309999999995</v>
      </c>
      <c r="DM58" s="462">
        <f>[3]Früchte!$DN42</f>
        <v>113.2132</v>
      </c>
      <c r="DN58" s="462">
        <f>[3]Früchte!$EJ42</f>
        <v>1346.0938000000001</v>
      </c>
      <c r="DO58" s="463">
        <f>[3]Früchte!$DO42</f>
        <v>12.219899999999999</v>
      </c>
      <c r="DP58" s="463">
        <f>[3]Früchte!$EK42</f>
        <v>279.12569999999999</v>
      </c>
    </row>
    <row r="59" spans="1:120" x14ac:dyDescent="0.2">
      <c r="A59" s="250"/>
      <c r="B59" s="218">
        <f>[3]Früchte!$A43</f>
        <v>44228</v>
      </c>
      <c r="C59" s="449">
        <f>[3]Früchte!$C43</f>
        <v>0</v>
      </c>
      <c r="D59" s="449">
        <f>[3]Früchte!$AU43</f>
        <v>3.1997589999999998</v>
      </c>
      <c r="E59" s="448">
        <f>[3]Früchte!$E43</f>
        <v>6.4955879999999997</v>
      </c>
      <c r="F59" s="448">
        <f>[3]Früchte!$AW43</f>
        <v>3.1466349999999998</v>
      </c>
      <c r="G59" s="449">
        <f>[3]Früchte!$F43</f>
        <v>0</v>
      </c>
      <c r="H59" s="449">
        <f>[3]Früchte!$AX43</f>
        <v>3.2851720000000002</v>
      </c>
      <c r="I59" s="448">
        <f>[3]Früchte!$K43</f>
        <v>0</v>
      </c>
      <c r="J59" s="448">
        <f>[3]Früchte!$BC43</f>
        <v>0</v>
      </c>
      <c r="K59" s="449">
        <f>[3]Früchte!$N43</f>
        <v>6.5075690000000002</v>
      </c>
      <c r="L59" s="449">
        <f>[3]Früchte!$BF43</f>
        <v>4.258839</v>
      </c>
      <c r="M59" s="448"/>
      <c r="N59" s="448">
        <f>[3]Früchte!$P43</f>
        <v>6.5172819999999998</v>
      </c>
      <c r="O59" s="448">
        <f>[3]Früchte!$BH43</f>
        <v>3.5456729999999999</v>
      </c>
      <c r="P59" s="449">
        <f>[3]Früchte!$Q43</f>
        <v>6.5963370000000001</v>
      </c>
      <c r="Q59" s="449">
        <f>[3]Früchte!$BI43</f>
        <v>3.4417270000000002</v>
      </c>
      <c r="R59" s="448">
        <f>[3]Früchte!$R43</f>
        <v>0</v>
      </c>
      <c r="S59" s="448">
        <f>[3]Früchte!$BJ43</f>
        <v>2.9958809999999998</v>
      </c>
      <c r="T59" s="449">
        <f>[3]Früchte!$T43</f>
        <v>0</v>
      </c>
      <c r="U59" s="449">
        <f>[3]Früchte!$BL43</f>
        <v>3.1</v>
      </c>
      <c r="V59" s="448">
        <f>[3]Früchte!$U43</f>
        <v>0</v>
      </c>
      <c r="W59" s="448">
        <f>[3]Früchte!$BM43</f>
        <v>4.1509309999999999</v>
      </c>
      <c r="X59" s="448"/>
      <c r="Y59" s="448">
        <f>[3]Früchte!$X43</f>
        <v>0</v>
      </c>
      <c r="Z59" s="448">
        <f>[3]Früchte!$BP43</f>
        <v>0</v>
      </c>
      <c r="AA59" s="449">
        <f>[3]Früchte!$Y43</f>
        <v>0</v>
      </c>
      <c r="AB59" s="449">
        <f>[3]Früchte!$BQ43</f>
        <v>8.4194840000000006</v>
      </c>
      <c r="AC59" s="448">
        <f>[3]Früchte!$Z43</f>
        <v>0</v>
      </c>
      <c r="AD59" s="448">
        <f>[3]Früchte!$BR43</f>
        <v>15.881465</v>
      </c>
      <c r="AE59" s="449">
        <f>[3]Früchte!$AA43</f>
        <v>0</v>
      </c>
      <c r="AF59" s="449">
        <f>[3]Früchte!$BS43</f>
        <v>20.526001999999998</v>
      </c>
      <c r="AG59" s="448"/>
      <c r="AH59" s="448">
        <f>[3]Früchte!$AC43</f>
        <v>0</v>
      </c>
      <c r="AI59" s="448">
        <f>[3]Früchte!$BU43</f>
        <v>0</v>
      </c>
      <c r="AJ59" s="449">
        <f>[3]Früchte!$AE43</f>
        <v>0</v>
      </c>
      <c r="AK59" s="449">
        <f>[3]Früchte!$BW43</f>
        <v>0</v>
      </c>
      <c r="AL59" s="448">
        <f>[3]Früchte!$AG43</f>
        <v>0</v>
      </c>
      <c r="AM59" s="448">
        <f>[3]Früchte!$BY43</f>
        <v>0</v>
      </c>
      <c r="AN59" s="449">
        <f>[3]Früchte!$AH43</f>
        <v>0</v>
      </c>
      <c r="AO59" s="449">
        <f>[3]Früchte!$BZ43</f>
        <v>0</v>
      </c>
      <c r="AP59" s="448"/>
      <c r="AQ59" s="448">
        <f>[3]Früchte!$AI43</f>
        <v>0</v>
      </c>
      <c r="AR59" s="448">
        <f>[3]Früchte!$CA43</f>
        <v>6.4476659999999999</v>
      </c>
      <c r="AS59" s="448"/>
      <c r="AT59" s="449">
        <f>[3]Früchte!$AJ43</f>
        <v>0</v>
      </c>
      <c r="AU59" s="449">
        <f>[3]Früchte!$CB43</f>
        <v>3.6722579999999998</v>
      </c>
      <c r="AV59" s="448"/>
      <c r="AW59" s="448">
        <f>[3]Früchte!$AK43</f>
        <v>2.7620879999999999</v>
      </c>
      <c r="AX59" s="448">
        <f>[3]Früchte!$CC43</f>
        <v>1.8267549999999999</v>
      </c>
      <c r="AY59" s="449">
        <f>[3]Früchte!$AL43</f>
        <v>0</v>
      </c>
      <c r="AZ59" s="449">
        <f>[3]Früchte!$CD43</f>
        <v>0</v>
      </c>
      <c r="BA59" s="448">
        <f>[3]Früchte!$AM43</f>
        <v>4.5191229999999996</v>
      </c>
      <c r="BB59" s="448">
        <f>[3]Früchte!$CE43</f>
        <v>3.393205</v>
      </c>
      <c r="BC59" s="449">
        <f>[3]Früchte!$AN43</f>
        <v>0</v>
      </c>
      <c r="BD59" s="449">
        <f>[3]Früchte!$CF43</f>
        <v>0</v>
      </c>
      <c r="BE59" s="448"/>
      <c r="BF59" s="448">
        <f>[3]Früchte!$AO43</f>
        <v>0</v>
      </c>
      <c r="BG59" s="448">
        <f>[3]Früchte!$CG43</f>
        <v>0</v>
      </c>
      <c r="BH59" s="449">
        <f>[3]Früchte!$AP43</f>
        <v>0</v>
      </c>
      <c r="BI59" s="449">
        <f>[3]Früchte!$CH43</f>
        <v>0</v>
      </c>
      <c r="BJ59" s="448">
        <f>[3]Früchte!$AQ43</f>
        <v>2.9451299999999998</v>
      </c>
      <c r="BK59" s="448">
        <f>[3]Früchte!$CI43</f>
        <v>2.527307</v>
      </c>
      <c r="BL59" s="449">
        <f>[3]Früchte!$AR43</f>
        <v>0.87204300000000001</v>
      </c>
      <c r="BM59" s="449">
        <f>[3]Früchte!$CJ43</f>
        <v>0.70028599999999996</v>
      </c>
      <c r="BN59" s="448">
        <f>[3]Früchte!$AS43</f>
        <v>0</v>
      </c>
      <c r="BO59" s="448">
        <f>[3]Früchte!$CK43</f>
        <v>0</v>
      </c>
      <c r="BP59" s="217"/>
      <c r="BQ59" s="402" t="str">
        <f>[3]Früchte!$CT43</f>
        <v>4 W 05-08/21</v>
      </c>
      <c r="BR59" s="462">
        <f>[3]Früchte!$DP43</f>
        <v>5529.7640999999994</v>
      </c>
      <c r="BS59" s="462">
        <f>[3]Früchte!$EL43</f>
        <v>29232.680499999999</v>
      </c>
      <c r="BT59" s="463"/>
      <c r="BU59" s="463">
        <f>[3]Früchte!$CU43</f>
        <v>704.0095</v>
      </c>
      <c r="BV59" s="463">
        <f>[3]Früchte!$DQ43</f>
        <v>5803.1877000000004</v>
      </c>
      <c r="BW59" s="463"/>
      <c r="BX59" s="462">
        <f>[3]Früchte!$CV43</f>
        <v>142.12979999999999</v>
      </c>
      <c r="BY59" s="462">
        <f>[3]Früchte!$DR43</f>
        <v>1490.1073000000001</v>
      </c>
      <c r="BZ59" s="463"/>
      <c r="CA59" s="463">
        <f>[3]Früchte!$DD43</f>
        <v>22.294</v>
      </c>
      <c r="CB59" s="463">
        <f>[3]Früchte!$DZ43</f>
        <v>579.09910000000002</v>
      </c>
      <c r="CC59" s="462">
        <f>[3]Früchte!$DF43</f>
        <v>22.260099999999998</v>
      </c>
      <c r="CD59" s="462">
        <f>[3]Früchte!$EB43</f>
        <v>365.1705</v>
      </c>
      <c r="CE59" s="463">
        <f>[3]Früchte!$DE43</f>
        <v>31.371500000000001</v>
      </c>
      <c r="CF59" s="463">
        <f>[3]Früchte!$EA43</f>
        <v>168.52590000000001</v>
      </c>
      <c r="CG59" s="463"/>
      <c r="CH59" s="462">
        <f>[3]Früchte!$CZ43</f>
        <v>0.41139999999999999</v>
      </c>
      <c r="CI59" s="462">
        <f>[3]Früchte!$DV43</f>
        <v>5.5810000000000004</v>
      </c>
      <c r="CJ59" s="463">
        <f>[3]Früchte!$DA43</f>
        <v>0</v>
      </c>
      <c r="CK59" s="463">
        <f>[3]Früchte!$DW43</f>
        <v>0.123</v>
      </c>
      <c r="CL59" s="462">
        <f>[3]Früchte!$DJ43</f>
        <v>0.89879999999999993</v>
      </c>
      <c r="CM59" s="462">
        <f>[3]Früchte!$EF43</f>
        <v>10.9588</v>
      </c>
      <c r="CN59" s="463">
        <f>[3]Früchte!$DK43</f>
        <v>2.5999999999999999E-2</v>
      </c>
      <c r="CO59" s="463">
        <f>[3]Früchte!$EG43</f>
        <v>6.7911000000000001</v>
      </c>
      <c r="CP59" s="462">
        <f>[3]Früchte!$DB43</f>
        <v>1E-3</v>
      </c>
      <c r="CQ59" s="462">
        <f>[3]Früchte!$DX43</f>
        <v>0.37</v>
      </c>
      <c r="CR59" s="463"/>
      <c r="CS59" s="463">
        <f>[3]Früchte!$DC43</f>
        <v>7.0449999999999999</v>
      </c>
      <c r="CT59" s="463">
        <f>[3]Früchte!$DY43</f>
        <v>293.98700000000002</v>
      </c>
      <c r="CU59" s="463"/>
      <c r="CV59" s="462">
        <f>[3]Früchte!$CX43</f>
        <v>474.25650000000002</v>
      </c>
      <c r="CW59" s="462">
        <f>[3]Früchte!$DT43</f>
        <v>2899.3672999999999</v>
      </c>
      <c r="CX59" s="463">
        <f>[3]Früchte!$DH43</f>
        <v>28.241599999999998</v>
      </c>
      <c r="CY59" s="463">
        <f>[3]Früchte!$ED43</f>
        <v>536.30540000000008</v>
      </c>
      <c r="CZ59" s="462">
        <f>[3]Früchte!$DG43</f>
        <v>192.8176</v>
      </c>
      <c r="DA59" s="462">
        <f>[3]Früchte!$EC43</f>
        <v>3536.1261</v>
      </c>
      <c r="DB59" s="463">
        <f>[3]Früchte!$DI43</f>
        <v>531.86109999999996</v>
      </c>
      <c r="DC59" s="463">
        <f>[3]Früchte!$EE43</f>
        <v>763.11930000000007</v>
      </c>
      <c r="DD59" s="463"/>
      <c r="DE59" s="462">
        <f>[3]Früchte!$DM43</f>
        <v>37.902900000000002</v>
      </c>
      <c r="DF59" s="462">
        <f>[3]Früchte!$EI43</f>
        <v>918.93680000000006</v>
      </c>
      <c r="DG59" s="463">
        <f>[3]Früchte!$DL43</f>
        <v>247.07499999999999</v>
      </c>
      <c r="DH59" s="463">
        <f>[3]Früchte!$EH43</f>
        <v>1201.317</v>
      </c>
      <c r="DI59" s="462">
        <f>[3]Früchte!$CW43</f>
        <v>1963.6255000000001</v>
      </c>
      <c r="DJ59" s="462">
        <f>[3]Früchte!$DS43</f>
        <v>4511.4023999999999</v>
      </c>
      <c r="DK59" s="463">
        <f>[3]Früchte!$CY43</f>
        <v>165.50060000000002</v>
      </c>
      <c r="DL59" s="463">
        <f>[3]Früchte!$DU43</f>
        <v>659.34019999999998</v>
      </c>
      <c r="DM59" s="462">
        <f>[3]Früchte!$DN43</f>
        <v>81.57289999999999</v>
      </c>
      <c r="DN59" s="462">
        <f>[3]Früchte!$EJ43</f>
        <v>921.48119999999994</v>
      </c>
      <c r="DO59" s="463">
        <f>[3]Früchte!$DO43</f>
        <v>4.0000000000000001E-3</v>
      </c>
      <c r="DP59" s="463">
        <f>[3]Früchte!$EK43</f>
        <v>0.54100000000000004</v>
      </c>
    </row>
    <row r="60" spans="1:120" x14ac:dyDescent="0.2">
      <c r="A60" s="250"/>
      <c r="B60" s="218">
        <f>[3]Früchte!$A44</f>
        <v>44197</v>
      </c>
      <c r="C60" s="449">
        <f>[3]Früchte!$C44</f>
        <v>0</v>
      </c>
      <c r="D60" s="449">
        <f>[3]Früchte!$AU44</f>
        <v>3.0408569999999999</v>
      </c>
      <c r="E60" s="448">
        <f>[3]Früchte!$E44</f>
        <v>6.4740970000000004</v>
      </c>
      <c r="F60" s="448">
        <f>[3]Früchte!$AW44</f>
        <v>3.2624840000000002</v>
      </c>
      <c r="G60" s="449">
        <f>[3]Früchte!$F44</f>
        <v>0</v>
      </c>
      <c r="H60" s="449">
        <f>[3]Früchte!$AX44</f>
        <v>3.2755709999999998</v>
      </c>
      <c r="I60" s="448">
        <f>[3]Früchte!$K44</f>
        <v>0</v>
      </c>
      <c r="J60" s="448">
        <f>[3]Früchte!$BC44</f>
        <v>0</v>
      </c>
      <c r="K60" s="449">
        <f>[3]Früchte!$N44</f>
        <v>6.5243520000000004</v>
      </c>
      <c r="L60" s="449">
        <f>[3]Früchte!$BF44</f>
        <v>4.1398409999999997</v>
      </c>
      <c r="M60" s="448"/>
      <c r="N60" s="448">
        <f>[3]Früchte!$P44</f>
        <v>6.4947220000000003</v>
      </c>
      <c r="O60" s="448">
        <f>[3]Früchte!$BH44</f>
        <v>3.37568</v>
      </c>
      <c r="P60" s="449">
        <f>[3]Früchte!$Q44</f>
        <v>6.5996180000000004</v>
      </c>
      <c r="Q60" s="449">
        <f>[3]Früchte!$BI44</f>
        <v>3.63401</v>
      </c>
      <c r="R60" s="448">
        <f>[3]Früchte!$R44</f>
        <v>0</v>
      </c>
      <c r="S60" s="448">
        <f>[3]Früchte!$BJ44</f>
        <v>3.0056859999999999</v>
      </c>
      <c r="T60" s="449">
        <f>[3]Früchte!$T44</f>
        <v>0</v>
      </c>
      <c r="U60" s="449">
        <f>[3]Früchte!$BL44</f>
        <v>3.1</v>
      </c>
      <c r="V60" s="448">
        <f>[3]Früchte!$U44</f>
        <v>0</v>
      </c>
      <c r="W60" s="448">
        <f>[3]Früchte!$BM44</f>
        <v>3.9469789999999998</v>
      </c>
      <c r="X60" s="448"/>
      <c r="Y60" s="448">
        <f>[3]Früchte!$X44</f>
        <v>0</v>
      </c>
      <c r="Z60" s="448">
        <f>[3]Früchte!$BP44</f>
        <v>0</v>
      </c>
      <c r="AA60" s="449">
        <f>[3]Früchte!$Y44</f>
        <v>0</v>
      </c>
      <c r="AB60" s="449">
        <f>[3]Früchte!$BQ44</f>
        <v>13.348831000000001</v>
      </c>
      <c r="AC60" s="448">
        <f>[3]Früchte!$Z44</f>
        <v>0</v>
      </c>
      <c r="AD60" s="448">
        <f>[3]Früchte!$BR44</f>
        <v>15.443102</v>
      </c>
      <c r="AE60" s="449">
        <f>[3]Früchte!$AA44</f>
        <v>24.242327</v>
      </c>
      <c r="AF60" s="449">
        <f>[3]Früchte!$BS44</f>
        <v>20.172232000000001</v>
      </c>
      <c r="AG60" s="448"/>
      <c r="AH60" s="448">
        <f>[3]Früchte!$AC44</f>
        <v>0</v>
      </c>
      <c r="AI60" s="448">
        <f>[3]Früchte!$BU44</f>
        <v>0</v>
      </c>
      <c r="AJ60" s="449">
        <f>[3]Früchte!$AE44</f>
        <v>0</v>
      </c>
      <c r="AK60" s="449">
        <f>[3]Früchte!$BW44</f>
        <v>0</v>
      </c>
      <c r="AL60" s="448">
        <f>[3]Früchte!$AG44</f>
        <v>0</v>
      </c>
      <c r="AM60" s="448">
        <f>[3]Früchte!$BY44</f>
        <v>0</v>
      </c>
      <c r="AN60" s="449">
        <f>[3]Früchte!$AH44</f>
        <v>0</v>
      </c>
      <c r="AO60" s="449">
        <f>[3]Früchte!$BZ44</f>
        <v>0</v>
      </c>
      <c r="AP60" s="448"/>
      <c r="AQ60" s="448">
        <f>[3]Früchte!$AI44</f>
        <v>0</v>
      </c>
      <c r="AR60" s="448">
        <f>[3]Früchte!$CA44</f>
        <v>6.6208159999999996</v>
      </c>
      <c r="AS60" s="448"/>
      <c r="AT60" s="449">
        <f>[3]Früchte!$AJ44</f>
        <v>0</v>
      </c>
      <c r="AU60" s="449">
        <f>[3]Früchte!$CB44</f>
        <v>3.6353390000000001</v>
      </c>
      <c r="AV60" s="448"/>
      <c r="AW60" s="448">
        <f>[3]Früchte!$AK44</f>
        <v>2.9057879999999998</v>
      </c>
      <c r="AX60" s="448">
        <f>[3]Früchte!$CC44</f>
        <v>1.5557669999999999</v>
      </c>
      <c r="AY60" s="449">
        <f>[3]Früchte!$AL44</f>
        <v>0</v>
      </c>
      <c r="AZ60" s="449">
        <f>[3]Früchte!$CD44</f>
        <v>0</v>
      </c>
      <c r="BA60" s="448">
        <f>[3]Früchte!$AM44</f>
        <v>4.4511370000000001</v>
      </c>
      <c r="BB60" s="448">
        <f>[3]Früchte!$CE44</f>
        <v>2.8121019999999999</v>
      </c>
      <c r="BC60" s="449">
        <f>[3]Früchte!$AN44</f>
        <v>0</v>
      </c>
      <c r="BD60" s="449">
        <f>[3]Früchte!$CF44</f>
        <v>0</v>
      </c>
      <c r="BE60" s="448"/>
      <c r="BF60" s="448">
        <f>[3]Früchte!$AO44</f>
        <v>0</v>
      </c>
      <c r="BG60" s="448">
        <f>[3]Früchte!$CG44</f>
        <v>0</v>
      </c>
      <c r="BH60" s="449">
        <f>[3]Früchte!$AP44</f>
        <v>0</v>
      </c>
      <c r="BI60" s="449">
        <f>[3]Früchte!$CH44</f>
        <v>0</v>
      </c>
      <c r="BJ60" s="448">
        <f>[3]Früchte!$AQ44</f>
        <v>2.5649139999999999</v>
      </c>
      <c r="BK60" s="448">
        <f>[3]Früchte!$CI44</f>
        <v>2.5997020000000002</v>
      </c>
      <c r="BL60" s="449">
        <f>[3]Früchte!$AR44</f>
        <v>0.876309</v>
      </c>
      <c r="BM60" s="449">
        <f>[3]Früchte!$CJ44</f>
        <v>0.60412600000000005</v>
      </c>
      <c r="BN60" s="448">
        <f>[3]Früchte!$AS44</f>
        <v>0</v>
      </c>
      <c r="BO60" s="448">
        <f>[3]Früchte!$CK44</f>
        <v>0</v>
      </c>
      <c r="BP60" s="217"/>
      <c r="BQ60" s="402" t="str">
        <f>[3]Früchte!$CT44</f>
        <v>4 W 01-04/21</v>
      </c>
      <c r="BR60" s="462">
        <f>[3]Früchte!$DP44</f>
        <v>5765.1005999999998</v>
      </c>
      <c r="BS60" s="462">
        <f>[3]Früchte!$EL44</f>
        <v>31661.916000000001</v>
      </c>
      <c r="BT60" s="463"/>
      <c r="BU60" s="463">
        <f>[3]Früchte!$CU44</f>
        <v>662.52919999999995</v>
      </c>
      <c r="BV60" s="463">
        <f>[3]Früchte!$DQ44</f>
        <v>5650.4847</v>
      </c>
      <c r="BW60" s="463"/>
      <c r="BX60" s="462">
        <f>[3]Früchte!$CV44</f>
        <v>151.6574</v>
      </c>
      <c r="BY60" s="462">
        <f>[3]Früchte!$DR44</f>
        <v>1461.9441999999999</v>
      </c>
      <c r="BZ60" s="463"/>
      <c r="CA60" s="463">
        <f>[3]Früchte!$DD44</f>
        <v>1.395</v>
      </c>
      <c r="CB60" s="463">
        <f>[3]Früchte!$DZ44</f>
        <v>129.29480000000001</v>
      </c>
      <c r="CC60" s="462">
        <f>[3]Früchte!$DF44</f>
        <v>14.465</v>
      </c>
      <c r="CD60" s="462">
        <f>[3]Früchte!$EB44</f>
        <v>297.18359999999996</v>
      </c>
      <c r="CE60" s="463">
        <f>[3]Früchte!$DE44</f>
        <v>21.314700000000002</v>
      </c>
      <c r="CF60" s="463">
        <f>[3]Früchte!$EA44</f>
        <v>110.22450000000001</v>
      </c>
      <c r="CG60" s="463"/>
      <c r="CH60" s="462">
        <f>[3]Früchte!$CZ44</f>
        <v>6.0000000000000001E-3</v>
      </c>
      <c r="CI60" s="462">
        <f>[3]Früchte!$DV44</f>
        <v>5.7320000000000002</v>
      </c>
      <c r="CJ60" s="463">
        <f>[3]Früchte!$DA44</f>
        <v>0</v>
      </c>
      <c r="CK60" s="463">
        <f>[3]Früchte!$DW44</f>
        <v>0.17799999999999999</v>
      </c>
      <c r="CL60" s="462">
        <f>[3]Früchte!$DJ44</f>
        <v>9.4E-2</v>
      </c>
      <c r="CM60" s="462">
        <f>[3]Früchte!$EF44</f>
        <v>3.5998999999999999</v>
      </c>
      <c r="CN60" s="463">
        <f>[3]Früchte!$DK44</f>
        <v>3.1E-2</v>
      </c>
      <c r="CO60" s="463">
        <f>[3]Früchte!$EG44</f>
        <v>3.5939999999999999</v>
      </c>
      <c r="CP60" s="462">
        <f>[3]Früchte!$DB44</f>
        <v>0</v>
      </c>
      <c r="CQ60" s="462">
        <f>[3]Früchte!$DX44</f>
        <v>0.20599999999999999</v>
      </c>
      <c r="CR60" s="463"/>
      <c r="CS60" s="463">
        <f>[3]Früchte!$DC44</f>
        <v>9.1412999999999993</v>
      </c>
      <c r="CT60" s="463">
        <f>[3]Früchte!$DY44</f>
        <v>300.92379999999997</v>
      </c>
      <c r="CU60" s="463"/>
      <c r="CV60" s="462">
        <f>[3]Früchte!$CX44</f>
        <v>762.73619999999994</v>
      </c>
      <c r="CW60" s="462">
        <f>[3]Früchte!$DT44</f>
        <v>3237.9180000000001</v>
      </c>
      <c r="CX60" s="463">
        <f>[3]Früchte!$DH44</f>
        <v>30.566400000000002</v>
      </c>
      <c r="CY60" s="463">
        <f>[3]Früchte!$ED44</f>
        <v>485.07490000000001</v>
      </c>
      <c r="CZ60" s="462">
        <f>[3]Früchte!$DG44</f>
        <v>470.10329999999999</v>
      </c>
      <c r="DA60" s="462">
        <f>[3]Früchte!$EC44</f>
        <v>6038.0878000000002</v>
      </c>
      <c r="DB60" s="463">
        <f>[3]Früchte!$DI44</f>
        <v>512.47130000000004</v>
      </c>
      <c r="DC60" s="463">
        <f>[3]Früchte!$EE44</f>
        <v>816.31459999999993</v>
      </c>
      <c r="DD60" s="463"/>
      <c r="DE60" s="462">
        <f>[3]Früchte!$DM44</f>
        <v>24.032799999999998</v>
      </c>
      <c r="DF60" s="462">
        <f>[3]Früchte!$EI44</f>
        <v>797.31610000000001</v>
      </c>
      <c r="DG60" s="463">
        <f>[3]Früchte!$DL44</f>
        <v>280.7226</v>
      </c>
      <c r="DH60" s="463">
        <f>[3]Früchte!$EH44</f>
        <v>1173.9186999999999</v>
      </c>
      <c r="DI60" s="462">
        <f>[3]Früchte!$CW44</f>
        <v>2046.3001999999999</v>
      </c>
      <c r="DJ60" s="462">
        <f>[3]Früchte!$DS44</f>
        <v>4145.2893999999997</v>
      </c>
      <c r="DK60" s="463">
        <f>[3]Früchte!$CY44</f>
        <v>154.63070000000002</v>
      </c>
      <c r="DL60" s="463">
        <f>[3]Früchte!$DU44</f>
        <v>846.851</v>
      </c>
      <c r="DM60" s="462">
        <f>[3]Früchte!$DN44</f>
        <v>57.148400000000002</v>
      </c>
      <c r="DN60" s="462">
        <f>[3]Früchte!$EJ44</f>
        <v>854.89230000000009</v>
      </c>
      <c r="DO60" s="463">
        <f>[3]Früchte!$DO44</f>
        <v>0</v>
      </c>
      <c r="DP60" s="463">
        <f>[3]Früchte!$EK44</f>
        <v>0.13500000000000001</v>
      </c>
    </row>
    <row r="61" spans="1:120" x14ac:dyDescent="0.2">
      <c r="A61" s="250"/>
      <c r="B61" s="218">
        <f>[3]Früchte!$A45</f>
        <v>44166</v>
      </c>
      <c r="C61" s="449">
        <f>[3]Früchte!$C45</f>
        <v>0</v>
      </c>
      <c r="D61" s="449">
        <f>[3]Früchte!$AU45</f>
        <v>3.0379429999999998</v>
      </c>
      <c r="E61" s="448">
        <f>[3]Früchte!$E45</f>
        <v>6.4900729999999998</v>
      </c>
      <c r="F61" s="448">
        <f>[3]Früchte!$AW45</f>
        <v>3.3257650000000001</v>
      </c>
      <c r="G61" s="449">
        <f>[3]Früchte!$F45</f>
        <v>0</v>
      </c>
      <c r="H61" s="449">
        <f>[3]Früchte!$AX45</f>
        <v>3.2942819999999999</v>
      </c>
      <c r="I61" s="448">
        <f>[3]Früchte!$K45</f>
        <v>0</v>
      </c>
      <c r="J61" s="448">
        <f>[3]Früchte!$BC45</f>
        <v>0</v>
      </c>
      <c r="K61" s="449">
        <f>[3]Früchte!$N45</f>
        <v>6.5381039999999997</v>
      </c>
      <c r="L61" s="449">
        <f>[3]Früchte!$BF45</f>
        <v>4.1128140000000002</v>
      </c>
      <c r="M61" s="448"/>
      <c r="N61" s="448">
        <f>[3]Früchte!$P45</f>
        <v>0</v>
      </c>
      <c r="O61" s="448">
        <f>[3]Früchte!$BH45</f>
        <v>3.1684260000000002</v>
      </c>
      <c r="P61" s="449">
        <f>[3]Früchte!$Q45</f>
        <v>6.5460520000000004</v>
      </c>
      <c r="Q61" s="449">
        <f>[3]Früchte!$BI45</f>
        <v>3.617416</v>
      </c>
      <c r="R61" s="448">
        <f>[3]Früchte!$R45</f>
        <v>6.5961239999999997</v>
      </c>
      <c r="S61" s="448">
        <f>[3]Früchte!$BJ45</f>
        <v>3.5284309999999999</v>
      </c>
      <c r="T61" s="449">
        <f>[3]Früchte!$T45</f>
        <v>0</v>
      </c>
      <c r="U61" s="449">
        <f>[3]Früchte!$BL45</f>
        <v>3.098948</v>
      </c>
      <c r="V61" s="448">
        <f>[3]Früchte!$U45</f>
        <v>0</v>
      </c>
      <c r="W61" s="448">
        <f>[3]Früchte!$BM45</f>
        <v>3.6995650000000002</v>
      </c>
      <c r="X61" s="448"/>
      <c r="Y61" s="448">
        <f>[3]Früchte!$X45</f>
        <v>0</v>
      </c>
      <c r="Z61" s="448">
        <f>[3]Früchte!$BP45</f>
        <v>0</v>
      </c>
      <c r="AA61" s="449">
        <f>[3]Früchte!$Y45</f>
        <v>0</v>
      </c>
      <c r="AB61" s="449">
        <f>[3]Früchte!$BQ45</f>
        <v>16.295608999999999</v>
      </c>
      <c r="AC61" s="448">
        <f>[3]Früchte!$Z45</f>
        <v>0</v>
      </c>
      <c r="AD61" s="448">
        <f>[3]Früchte!$BR45</f>
        <v>15.031247</v>
      </c>
      <c r="AE61" s="449">
        <f>[3]Früchte!$AA45</f>
        <v>27.214691999999999</v>
      </c>
      <c r="AF61" s="449">
        <f>[3]Früchte!$BS45</f>
        <v>19.455840999999999</v>
      </c>
      <c r="AG61" s="448"/>
      <c r="AH61" s="448">
        <f>[3]Früchte!$AC45</f>
        <v>0</v>
      </c>
      <c r="AI61" s="448">
        <f>[3]Früchte!$BU45</f>
        <v>0</v>
      </c>
      <c r="AJ61" s="449">
        <f>[3]Früchte!$AE45</f>
        <v>0</v>
      </c>
      <c r="AK61" s="449">
        <f>[3]Früchte!$BW45</f>
        <v>0</v>
      </c>
      <c r="AL61" s="448">
        <f>[3]Früchte!$AG45</f>
        <v>0</v>
      </c>
      <c r="AM61" s="448">
        <f>[3]Früchte!$BY45</f>
        <v>0</v>
      </c>
      <c r="AN61" s="449">
        <f>[3]Früchte!$AH45</f>
        <v>0</v>
      </c>
      <c r="AO61" s="449">
        <f>[3]Früchte!$BZ45</f>
        <v>0</v>
      </c>
      <c r="AP61" s="448"/>
      <c r="AQ61" s="448">
        <f>[3]Früchte!$AI45</f>
        <v>9.1335169999999994</v>
      </c>
      <c r="AR61" s="448">
        <f>[3]Früchte!$CA45</f>
        <v>6.3399070000000002</v>
      </c>
      <c r="AS61" s="448"/>
      <c r="AT61" s="449">
        <f>[3]Früchte!$AJ45</f>
        <v>0</v>
      </c>
      <c r="AU61" s="449">
        <f>[3]Früchte!$CB45</f>
        <v>3.6823399999999999</v>
      </c>
      <c r="AV61" s="448"/>
      <c r="AW61" s="448">
        <f>[3]Früchte!$AK45</f>
        <v>3.1564950000000001</v>
      </c>
      <c r="AX61" s="448">
        <f>[3]Früchte!$CC45</f>
        <v>1.8230299999999999</v>
      </c>
      <c r="AY61" s="449">
        <f>[3]Früchte!$AL45</f>
        <v>0</v>
      </c>
      <c r="AZ61" s="449">
        <f>[3]Früchte!$CD45</f>
        <v>0</v>
      </c>
      <c r="BA61" s="448">
        <f>[3]Früchte!$AM45</f>
        <v>4.796494</v>
      </c>
      <c r="BB61" s="448">
        <f>[3]Früchte!$CE45</f>
        <v>2.7924579999999999</v>
      </c>
      <c r="BC61" s="449">
        <f>[3]Früchte!$AN45</f>
        <v>0</v>
      </c>
      <c r="BD61" s="449">
        <f>[3]Früchte!$CF45</f>
        <v>0</v>
      </c>
      <c r="BE61" s="448"/>
      <c r="BF61" s="448">
        <f>[3]Früchte!$AO45</f>
        <v>0</v>
      </c>
      <c r="BG61" s="448">
        <f>[3]Früchte!$CG45</f>
        <v>0</v>
      </c>
      <c r="BH61" s="449">
        <f>[3]Früchte!$AP45</f>
        <v>0</v>
      </c>
      <c r="BI61" s="449">
        <f>[3]Früchte!$CH45</f>
        <v>0</v>
      </c>
      <c r="BJ61" s="448">
        <f>[3]Früchte!$AQ45</f>
        <v>2.9285909999999999</v>
      </c>
      <c r="BK61" s="448">
        <f>[3]Früchte!$CI45</f>
        <v>2.6114830000000002</v>
      </c>
      <c r="BL61" s="449">
        <f>[3]Früchte!$AR45</f>
        <v>0.86848700000000001</v>
      </c>
      <c r="BM61" s="449">
        <f>[3]Früchte!$CJ45</f>
        <v>0.68778899999999998</v>
      </c>
      <c r="BN61" s="448">
        <f>[3]Früchte!$AS45</f>
        <v>0</v>
      </c>
      <c r="BO61" s="448">
        <f>[3]Früchte!$CK45</f>
        <v>0</v>
      </c>
      <c r="BP61" s="217"/>
      <c r="BQ61" s="402" t="str">
        <f>[3]Früchte!$CT45</f>
        <v>5 W 49-53/20</v>
      </c>
      <c r="BR61" s="462">
        <f>[3]Früchte!$DP45</f>
        <v>5743.152</v>
      </c>
      <c r="BS61" s="462">
        <f>[3]Früchte!$EL45</f>
        <v>36217.569200000005</v>
      </c>
      <c r="BT61" s="463"/>
      <c r="BU61" s="463">
        <f>[3]Früchte!$CU45</f>
        <v>566.14210000000003</v>
      </c>
      <c r="BV61" s="463">
        <f>[3]Früchte!$DQ45</f>
        <v>5165.8784000000005</v>
      </c>
      <c r="BW61" s="463"/>
      <c r="BX61" s="462">
        <f>[3]Früchte!$CV45</f>
        <v>172.60560000000001</v>
      </c>
      <c r="BY61" s="462">
        <f>[3]Früchte!$DR45</f>
        <v>1273.7968999999998</v>
      </c>
      <c r="BZ61" s="463"/>
      <c r="CA61" s="463">
        <f>[3]Früchte!$DD45</f>
        <v>0.21980000000000002</v>
      </c>
      <c r="CB61" s="463">
        <f>[3]Früchte!$DZ45</f>
        <v>65.921199999999999</v>
      </c>
      <c r="CC61" s="462">
        <f>[3]Früchte!$DF45</f>
        <v>21.635999999999999</v>
      </c>
      <c r="CD61" s="462">
        <f>[3]Früchte!$EB45</f>
        <v>270.19229999999999</v>
      </c>
      <c r="CE61" s="463">
        <f>[3]Früchte!$DE45</f>
        <v>22.526</v>
      </c>
      <c r="CF61" s="463">
        <f>[3]Früchte!$EA45</f>
        <v>114.63489999999999</v>
      </c>
      <c r="CG61" s="463"/>
      <c r="CH61" s="462">
        <f>[3]Früchte!$CZ45</f>
        <v>1.0999999999999999E-2</v>
      </c>
      <c r="CI61" s="462">
        <f>[3]Früchte!$DV45</f>
        <v>7.2510000000000003</v>
      </c>
      <c r="CJ61" s="463">
        <f>[3]Früchte!$DA45</f>
        <v>0</v>
      </c>
      <c r="CK61" s="463">
        <f>[3]Früchte!$DW45</f>
        <v>2.8980000000000001</v>
      </c>
      <c r="CL61" s="462">
        <f>[3]Früchte!$DJ45</f>
        <v>0.153</v>
      </c>
      <c r="CM61" s="462">
        <f>[3]Früchte!$EF45</f>
        <v>5.0759999999999996</v>
      </c>
      <c r="CN61" s="463">
        <f>[3]Früchte!$DK45</f>
        <v>2.8000000000000001E-2</v>
      </c>
      <c r="CO61" s="463">
        <f>[3]Früchte!$EG45</f>
        <v>3.8250000000000002</v>
      </c>
      <c r="CP61" s="462">
        <f>[3]Früchte!$DB45</f>
        <v>0</v>
      </c>
      <c r="CQ61" s="462">
        <f>[3]Früchte!$DX45</f>
        <v>0.27700000000000002</v>
      </c>
      <c r="CR61" s="463"/>
      <c r="CS61" s="463">
        <f>[3]Früchte!$DC45</f>
        <v>26.777900000000002</v>
      </c>
      <c r="CT61" s="463">
        <f>[3]Früchte!$DY45</f>
        <v>558.26710000000003</v>
      </c>
      <c r="CU61" s="463"/>
      <c r="CV61" s="462">
        <f>[3]Früchte!$CX45</f>
        <v>736.41790000000003</v>
      </c>
      <c r="CW61" s="462">
        <f>[3]Früchte!$DT45</f>
        <v>3724.6453999999999</v>
      </c>
      <c r="CX61" s="463">
        <f>[3]Früchte!$DH45</f>
        <v>36.878800000000005</v>
      </c>
      <c r="CY61" s="463">
        <f>[3]Früchte!$ED45</f>
        <v>432.54730000000001</v>
      </c>
      <c r="CZ61" s="462">
        <f>[3]Früchte!$DG45</f>
        <v>536.13280000000009</v>
      </c>
      <c r="DA61" s="462">
        <f>[3]Früchte!$EC45</f>
        <v>9558.8081999999995</v>
      </c>
      <c r="DB61" s="463">
        <f>[3]Früchte!$DI45</f>
        <v>659.64649999999995</v>
      </c>
      <c r="DC61" s="463">
        <f>[3]Früchte!$EE45</f>
        <v>1035.2555</v>
      </c>
      <c r="DD61" s="463"/>
      <c r="DE61" s="462">
        <f>[3]Früchte!$DM45</f>
        <v>22.254000000000001</v>
      </c>
      <c r="DF61" s="462">
        <f>[3]Früchte!$EI45</f>
        <v>1387.2928999999999</v>
      </c>
      <c r="DG61" s="463">
        <f>[3]Früchte!$DL45</f>
        <v>296.22740000000005</v>
      </c>
      <c r="DH61" s="463">
        <f>[3]Früchte!$EH45</f>
        <v>1118.0856999999999</v>
      </c>
      <c r="DI61" s="462">
        <f>[3]Früchte!$CW45</f>
        <v>1892.2533000000001</v>
      </c>
      <c r="DJ61" s="462">
        <f>[3]Früchte!$DS45</f>
        <v>4235.3815999999997</v>
      </c>
      <c r="DK61" s="463">
        <f>[3]Früchte!$CY45</f>
        <v>139.85550000000001</v>
      </c>
      <c r="DL61" s="463">
        <f>[3]Früchte!$DU45</f>
        <v>644.31449999999995</v>
      </c>
      <c r="DM61" s="462">
        <f>[3]Früchte!$DN45</f>
        <v>40.318199999999997</v>
      </c>
      <c r="DN61" s="462">
        <f>[3]Früchte!$EJ45</f>
        <v>909.09169999999995</v>
      </c>
      <c r="DO61" s="463">
        <f>[3]Früchte!$DO45</f>
        <v>2.4E-2</v>
      </c>
      <c r="DP61" s="463">
        <f>[3]Früchte!$EK45</f>
        <v>0.33900000000000002</v>
      </c>
    </row>
    <row r="62" spans="1:120" x14ac:dyDescent="0.2">
      <c r="A62" s="250"/>
      <c r="B62" s="218">
        <f>[3]Früchte!$A46</f>
        <v>44136</v>
      </c>
      <c r="C62" s="449">
        <f>[3]Früchte!$C46</f>
        <v>0</v>
      </c>
      <c r="D62" s="449">
        <f>[3]Früchte!$AU46</f>
        <v>3.2890860000000002</v>
      </c>
      <c r="E62" s="448">
        <f>[3]Früchte!$E46</f>
        <v>6.1690930000000002</v>
      </c>
      <c r="F62" s="448">
        <f>[3]Früchte!$AW46</f>
        <v>3.24187</v>
      </c>
      <c r="G62" s="449">
        <f>[3]Früchte!$F46</f>
        <v>0</v>
      </c>
      <c r="H62" s="449">
        <f>[3]Früchte!$AX46</f>
        <v>3.3081510000000001</v>
      </c>
      <c r="I62" s="448">
        <f>[3]Früchte!$K46</f>
        <v>0</v>
      </c>
      <c r="J62" s="448">
        <f>[3]Früchte!$BC46</f>
        <v>0</v>
      </c>
      <c r="K62" s="449">
        <f>[3]Früchte!$N46</f>
        <v>6.5087130000000002</v>
      </c>
      <c r="L62" s="449">
        <f>[3]Früchte!$BF46</f>
        <v>4.0656970000000001</v>
      </c>
      <c r="M62" s="448"/>
      <c r="N62" s="448">
        <f>[3]Früchte!$P46</f>
        <v>0</v>
      </c>
      <c r="O62" s="448">
        <f>[3]Früchte!$BH46</f>
        <v>3.3349510000000002</v>
      </c>
      <c r="P62" s="449">
        <f>[3]Früchte!$Q46</f>
        <v>6.5588199999999999</v>
      </c>
      <c r="Q62" s="449">
        <f>[3]Früchte!$BI46</f>
        <v>3.4942229999999999</v>
      </c>
      <c r="R62" s="448">
        <f>[3]Früchte!$R46</f>
        <v>6.6030059999999997</v>
      </c>
      <c r="S62" s="448">
        <f>[3]Früchte!$BJ46</f>
        <v>3.5063559999999998</v>
      </c>
      <c r="T62" s="449">
        <f>[3]Früchte!$T46</f>
        <v>0</v>
      </c>
      <c r="U62" s="449">
        <f>[3]Früchte!$BL46</f>
        <v>3.092851</v>
      </c>
      <c r="V62" s="448">
        <f>[3]Früchte!$U46</f>
        <v>0</v>
      </c>
      <c r="W62" s="448">
        <f>[3]Früchte!$BM46</f>
        <v>3.9620449999999998</v>
      </c>
      <c r="X62" s="448"/>
      <c r="Y62" s="448">
        <f>[3]Früchte!$X46</f>
        <v>0</v>
      </c>
      <c r="Z62" s="448">
        <f>[3]Früchte!$BP46</f>
        <v>0</v>
      </c>
      <c r="AA62" s="449">
        <f>[3]Früchte!$Y46</f>
        <v>0</v>
      </c>
      <c r="AB62" s="449">
        <f>[3]Früchte!$BQ46</f>
        <v>16.048300999999999</v>
      </c>
      <c r="AC62" s="448">
        <f>[3]Früchte!$Z46</f>
        <v>0</v>
      </c>
      <c r="AD62" s="448">
        <f>[3]Früchte!$BR46</f>
        <v>18.920867999999999</v>
      </c>
      <c r="AE62" s="449">
        <f>[3]Früchte!$AA46</f>
        <v>28.509032999999999</v>
      </c>
      <c r="AF62" s="449">
        <f>[3]Früchte!$BS46</f>
        <v>21.181441</v>
      </c>
      <c r="AG62" s="448"/>
      <c r="AH62" s="448">
        <f>[3]Früchte!$AC46</f>
        <v>0</v>
      </c>
      <c r="AI62" s="448">
        <f>[3]Früchte!$BU46</f>
        <v>0</v>
      </c>
      <c r="AJ62" s="449">
        <f>[3]Früchte!$AE46</f>
        <v>0</v>
      </c>
      <c r="AK62" s="449">
        <f>[3]Früchte!$BW46</f>
        <v>0</v>
      </c>
      <c r="AL62" s="448">
        <f>[3]Früchte!$AG46</f>
        <v>0</v>
      </c>
      <c r="AM62" s="448">
        <f>[3]Früchte!$BY46</f>
        <v>0</v>
      </c>
      <c r="AN62" s="449">
        <f>[3]Früchte!$AH46</f>
        <v>0</v>
      </c>
      <c r="AO62" s="449">
        <f>[3]Früchte!$BZ46</f>
        <v>4.0709980000000003</v>
      </c>
      <c r="AP62" s="448"/>
      <c r="AQ62" s="448">
        <f>[3]Früchte!$AI46</f>
        <v>8.8713940000000004</v>
      </c>
      <c r="AR62" s="448">
        <f>[3]Früchte!$CA46</f>
        <v>5.0942189999999998</v>
      </c>
      <c r="AS62" s="448"/>
      <c r="AT62" s="449">
        <f>[3]Früchte!$AJ46</f>
        <v>0</v>
      </c>
      <c r="AU62" s="449">
        <f>[3]Früchte!$CB46</f>
        <v>3.5949870000000002</v>
      </c>
      <c r="AV62" s="448"/>
      <c r="AW62" s="448">
        <f>[3]Früchte!$AK46</f>
        <v>3.7500550000000001</v>
      </c>
      <c r="AX62" s="448">
        <f>[3]Früchte!$CC46</f>
        <v>2.1934119999999999</v>
      </c>
      <c r="AY62" s="449">
        <f>[3]Früchte!$AL46</f>
        <v>0</v>
      </c>
      <c r="AZ62" s="449">
        <f>[3]Früchte!$CD46</f>
        <v>0</v>
      </c>
      <c r="BA62" s="448">
        <f>[3]Früchte!$AM46</f>
        <v>4.813218</v>
      </c>
      <c r="BB62" s="448">
        <f>[3]Früchte!$CE46</f>
        <v>3.3135919999999999</v>
      </c>
      <c r="BC62" s="449">
        <f>[3]Früchte!$AN46</f>
        <v>0</v>
      </c>
      <c r="BD62" s="449">
        <f>[3]Früchte!$CF46</f>
        <v>0</v>
      </c>
      <c r="BE62" s="448"/>
      <c r="BF62" s="448">
        <f>[3]Früchte!$AO46</f>
        <v>0</v>
      </c>
      <c r="BG62" s="448">
        <f>[3]Früchte!$CG46</f>
        <v>0</v>
      </c>
      <c r="BH62" s="449">
        <f>[3]Früchte!$AP46</f>
        <v>0</v>
      </c>
      <c r="BI62" s="449">
        <f>[3]Früchte!$CH46</f>
        <v>0</v>
      </c>
      <c r="BJ62" s="448">
        <f>[3]Früchte!$AQ46</f>
        <v>2.4241820000000001</v>
      </c>
      <c r="BK62" s="448">
        <f>[3]Früchte!$CI46</f>
        <v>2.6141160000000001</v>
      </c>
      <c r="BL62" s="449">
        <f>[3]Früchte!$AR46</f>
        <v>0</v>
      </c>
      <c r="BM62" s="449">
        <f>[3]Früchte!$CJ46</f>
        <v>0.68726200000000004</v>
      </c>
      <c r="BN62" s="448">
        <f>[3]Früchte!$AS46</f>
        <v>0</v>
      </c>
      <c r="BO62" s="448">
        <f>[3]Früchte!$CK46</f>
        <v>0</v>
      </c>
      <c r="BP62" s="217"/>
      <c r="BQ62" s="402" t="str">
        <f>[3]Früchte!$CT46</f>
        <v>4 W 45-48/20</v>
      </c>
      <c r="BR62" s="462">
        <f>[3]Früchte!$DP46</f>
        <v>4909.8360000000002</v>
      </c>
      <c r="BS62" s="462">
        <f>[3]Früchte!$EL46</f>
        <v>28928.0481</v>
      </c>
      <c r="BT62" s="463"/>
      <c r="BU62" s="463">
        <f>[3]Früchte!$CU46</f>
        <v>535.8501</v>
      </c>
      <c r="BV62" s="463">
        <f>[3]Früchte!$DQ46</f>
        <v>4748.2982000000002</v>
      </c>
      <c r="BW62" s="463"/>
      <c r="BX62" s="462">
        <f>[3]Früchte!$CV46</f>
        <v>201.5915</v>
      </c>
      <c r="BY62" s="462">
        <f>[3]Früchte!$DR46</f>
        <v>1298.7864999999999</v>
      </c>
      <c r="BZ62" s="463"/>
      <c r="CA62" s="463">
        <f>[3]Früchte!$DD46</f>
        <v>2.4E-2</v>
      </c>
      <c r="CB62" s="463">
        <f>[3]Früchte!$DZ46</f>
        <v>27.910499999999999</v>
      </c>
      <c r="CC62" s="462">
        <f>[3]Früchte!$DF46</f>
        <v>18.62</v>
      </c>
      <c r="CD62" s="462">
        <f>[3]Früchte!$EB46</f>
        <v>205.86250000000001</v>
      </c>
      <c r="CE62" s="463">
        <f>[3]Früchte!$DE46</f>
        <v>15.043100000000001</v>
      </c>
      <c r="CF62" s="463">
        <f>[3]Früchte!$EA46</f>
        <v>86.435699999999997</v>
      </c>
      <c r="CG62" s="463"/>
      <c r="CH62" s="462">
        <f>[3]Früchte!$CZ46</f>
        <v>7.0000000000000001E-3</v>
      </c>
      <c r="CI62" s="462">
        <f>[3]Früchte!$DV46</f>
        <v>3.8339000000000003</v>
      </c>
      <c r="CJ62" s="463">
        <f>[3]Früchte!$DA46</f>
        <v>0</v>
      </c>
      <c r="CK62" s="463">
        <f>[3]Früchte!$DW46</f>
        <v>9.4E-2</v>
      </c>
      <c r="CL62" s="462">
        <f>[3]Früchte!$DJ46</f>
        <v>0.04</v>
      </c>
      <c r="CM62" s="462">
        <f>[3]Früchte!$EF46</f>
        <v>4.9696000000000007</v>
      </c>
      <c r="CN62" s="463">
        <f>[3]Früchte!$DK46</f>
        <v>2.3E-2</v>
      </c>
      <c r="CO62" s="463">
        <f>[3]Früchte!$EG46</f>
        <v>2.9969999999999999</v>
      </c>
      <c r="CP62" s="462">
        <f>[3]Früchte!$DB46</f>
        <v>2E-3</v>
      </c>
      <c r="CQ62" s="462">
        <f>[3]Früchte!$DX46</f>
        <v>31.205099999999998</v>
      </c>
      <c r="CR62" s="463"/>
      <c r="CS62" s="463">
        <f>[3]Früchte!$DC46</f>
        <v>163.15620000000001</v>
      </c>
      <c r="CT62" s="463">
        <f>[3]Früchte!$DY46</f>
        <v>1734.0183999999999</v>
      </c>
      <c r="CU62" s="463"/>
      <c r="CV62" s="462">
        <f>[3]Früchte!$CX46</f>
        <v>499.8023</v>
      </c>
      <c r="CW62" s="462">
        <f>[3]Früchte!$DT46</f>
        <v>2853.0337000000004</v>
      </c>
      <c r="CX62" s="463">
        <f>[3]Früchte!$DH46</f>
        <v>24.6631</v>
      </c>
      <c r="CY62" s="463">
        <f>[3]Früchte!$ED46</f>
        <v>377.80690000000004</v>
      </c>
      <c r="CZ62" s="462">
        <f>[3]Früchte!$DG46</f>
        <v>407.69329999999997</v>
      </c>
      <c r="DA62" s="462">
        <f>[3]Früchte!$EC46</f>
        <v>6355.5270999999993</v>
      </c>
      <c r="DB62" s="463">
        <f>[3]Früchte!$DI46</f>
        <v>549.3605</v>
      </c>
      <c r="DC62" s="463">
        <f>[3]Früchte!$EE46</f>
        <v>812.19939999999997</v>
      </c>
      <c r="DD62" s="463"/>
      <c r="DE62" s="462">
        <f>[3]Früchte!$DM46</f>
        <v>11.944100000000001</v>
      </c>
      <c r="DF62" s="462">
        <f>[3]Früchte!$EI46</f>
        <v>648.35299999999995</v>
      </c>
      <c r="DG62" s="463">
        <f>[3]Früchte!$DL46</f>
        <v>149.7902</v>
      </c>
      <c r="DH62" s="463">
        <f>[3]Früchte!$EH46</f>
        <v>964.76319999999998</v>
      </c>
      <c r="DI62" s="462">
        <f>[3]Früchte!$CW46</f>
        <v>1750.5056000000002</v>
      </c>
      <c r="DJ62" s="462">
        <f>[3]Früchte!$DS46</f>
        <v>3792.5547999999999</v>
      </c>
      <c r="DK62" s="463">
        <f>[3]Früchte!$CY46</f>
        <v>80.907600000000002</v>
      </c>
      <c r="DL62" s="463">
        <f>[3]Früchte!$DU46</f>
        <v>602.33500000000004</v>
      </c>
      <c r="DM62" s="462">
        <f>[3]Früchte!$DN46</f>
        <v>47.192</v>
      </c>
      <c r="DN62" s="462">
        <f>[3]Früchte!$EJ46</f>
        <v>499.79169999999999</v>
      </c>
      <c r="DO62" s="463">
        <f>[3]Früchte!$DO46</f>
        <v>2.8000000000000001E-2</v>
      </c>
      <c r="DP62" s="463">
        <f>[3]Früchte!$EK46</f>
        <v>0.32900000000000001</v>
      </c>
    </row>
    <row r="63" spans="1:120" x14ac:dyDescent="0.2">
      <c r="A63" s="250"/>
      <c r="B63" s="218">
        <f>[3]Früchte!$A47</f>
        <v>44105</v>
      </c>
      <c r="C63" s="449">
        <f>[3]Früchte!$C47</f>
        <v>0</v>
      </c>
      <c r="D63" s="449">
        <f>[3]Früchte!$AU47</f>
        <v>2.7179380000000002</v>
      </c>
      <c r="E63" s="448">
        <f>[3]Früchte!$E47</f>
        <v>6.4347190000000003</v>
      </c>
      <c r="F63" s="448">
        <f>[3]Früchte!$AW47</f>
        <v>3.2359770000000001</v>
      </c>
      <c r="G63" s="449">
        <f>[3]Früchte!$F47</f>
        <v>0</v>
      </c>
      <c r="H63" s="449">
        <f>[3]Früchte!$AX47</f>
        <v>3.2488899999999998</v>
      </c>
      <c r="I63" s="448">
        <f>[3]Früchte!$K47</f>
        <v>0</v>
      </c>
      <c r="J63" s="448">
        <f>[3]Früchte!$BC47</f>
        <v>0</v>
      </c>
      <c r="K63" s="449">
        <f>[3]Früchte!$N47</f>
        <v>6.4237479999999998</v>
      </c>
      <c r="L63" s="449">
        <f>[3]Früchte!$BF47</f>
        <v>3.6121289999999999</v>
      </c>
      <c r="M63" s="448"/>
      <c r="N63" s="448">
        <f>[3]Früchte!$P47</f>
        <v>6.102036</v>
      </c>
      <c r="O63" s="448">
        <f>[3]Früchte!$BH47</f>
        <v>3.3681420000000002</v>
      </c>
      <c r="P63" s="449">
        <f>[3]Früchte!$Q47</f>
        <v>6.4542789999999997</v>
      </c>
      <c r="Q63" s="449">
        <f>[3]Früchte!$BI47</f>
        <v>3.5114179999999999</v>
      </c>
      <c r="R63" s="448">
        <f>[3]Früchte!$R47</f>
        <v>6.2206419999999998</v>
      </c>
      <c r="S63" s="448">
        <f>[3]Früchte!$BJ47</f>
        <v>3.455422</v>
      </c>
      <c r="T63" s="449">
        <f>[3]Früchte!$T47</f>
        <v>6.3987449999999999</v>
      </c>
      <c r="U63" s="449">
        <f>[3]Früchte!$BL47</f>
        <v>3.0621100000000001</v>
      </c>
      <c r="V63" s="448">
        <f>[3]Früchte!$U47</f>
        <v>0</v>
      </c>
      <c r="W63" s="448">
        <f>[3]Früchte!$BM47</f>
        <v>3.9503050000000002</v>
      </c>
      <c r="X63" s="448"/>
      <c r="Y63" s="448">
        <f>[3]Früchte!$X47</f>
        <v>0</v>
      </c>
      <c r="Z63" s="448">
        <f>[3]Früchte!$BP47</f>
        <v>14.528597</v>
      </c>
      <c r="AA63" s="449">
        <f>[3]Früchte!$Y47</f>
        <v>0</v>
      </c>
      <c r="AB63" s="449">
        <f>[3]Früchte!$BQ47</f>
        <v>14.048498</v>
      </c>
      <c r="AC63" s="448">
        <f>[3]Früchte!$Z47</f>
        <v>0</v>
      </c>
      <c r="AD63" s="448">
        <f>[3]Früchte!$BR47</f>
        <v>20.215713999999998</v>
      </c>
      <c r="AE63" s="449">
        <f>[3]Früchte!$AA47</f>
        <v>30.146564999999999</v>
      </c>
      <c r="AF63" s="449">
        <f>[3]Früchte!$BS47</f>
        <v>23.201547000000001</v>
      </c>
      <c r="AG63" s="448"/>
      <c r="AH63" s="448">
        <f>[3]Früchte!$AC47</f>
        <v>0</v>
      </c>
      <c r="AI63" s="448">
        <f>[3]Früchte!$BU47</f>
        <v>0</v>
      </c>
      <c r="AJ63" s="449">
        <f>[3]Früchte!$AE47</f>
        <v>0</v>
      </c>
      <c r="AK63" s="449">
        <f>[3]Früchte!$BW47</f>
        <v>0</v>
      </c>
      <c r="AL63" s="448">
        <f>[3]Früchte!$AG47</f>
        <v>0</v>
      </c>
      <c r="AM63" s="448">
        <f>[3]Früchte!$BY47</f>
        <v>3.9171179999999999</v>
      </c>
      <c r="AN63" s="449">
        <f>[3]Früchte!$AH47</f>
        <v>0</v>
      </c>
      <c r="AO63" s="449">
        <f>[3]Früchte!$BZ47</f>
        <v>4.8930639999999999</v>
      </c>
      <c r="AP63" s="448"/>
      <c r="AQ63" s="448">
        <f>[3]Früchte!$AI47</f>
        <v>6.3820680000000003</v>
      </c>
      <c r="AR63" s="448">
        <f>[3]Früchte!$CA47</f>
        <v>4.4065779999999997</v>
      </c>
      <c r="AS63" s="448"/>
      <c r="AT63" s="449">
        <f>[3]Früchte!$AJ47</f>
        <v>0</v>
      </c>
      <c r="AU63" s="449">
        <f>[3]Früchte!$CB47</f>
        <v>3.180574</v>
      </c>
      <c r="AV63" s="448"/>
      <c r="AW63" s="448">
        <f>[3]Früchte!$AK47</f>
        <v>4.3553800000000003</v>
      </c>
      <c r="AX63" s="448">
        <f>[3]Früchte!$CC47</f>
        <v>2.6640169999999999</v>
      </c>
      <c r="AY63" s="449">
        <f>[3]Früchte!$AL47</f>
        <v>0</v>
      </c>
      <c r="AZ63" s="449">
        <f>[3]Früchte!$CD47</f>
        <v>0</v>
      </c>
      <c r="BA63" s="448">
        <f>[3]Früchte!$AM47</f>
        <v>5.5452279999999998</v>
      </c>
      <c r="BB63" s="448">
        <f>[3]Früchte!$CE47</f>
        <v>4.1262319999999999</v>
      </c>
      <c r="BC63" s="449">
        <f>[3]Früchte!$AN47</f>
        <v>0</v>
      </c>
      <c r="BD63" s="449">
        <f>[3]Früchte!$CF47</f>
        <v>0</v>
      </c>
      <c r="BE63" s="448"/>
      <c r="BF63" s="448">
        <f>[3]Früchte!$AO47</f>
        <v>0</v>
      </c>
      <c r="BG63" s="448">
        <f>[3]Früchte!$CG47</f>
        <v>0</v>
      </c>
      <c r="BH63" s="449">
        <f>[3]Früchte!$AP47</f>
        <v>0</v>
      </c>
      <c r="BI63" s="449">
        <f>[3]Früchte!$CH47</f>
        <v>0</v>
      </c>
      <c r="BJ63" s="448">
        <f>[3]Früchte!$AQ47</f>
        <v>2.8556379999999999</v>
      </c>
      <c r="BK63" s="448">
        <f>[3]Früchte!$CI47</f>
        <v>2.6174770000000001</v>
      </c>
      <c r="BL63" s="449">
        <f>[3]Früchte!$AR47</f>
        <v>0.85441199999999995</v>
      </c>
      <c r="BM63" s="449">
        <f>[3]Früchte!$CJ47</f>
        <v>0.77391200000000004</v>
      </c>
      <c r="BN63" s="448">
        <f>[3]Früchte!$AS47</f>
        <v>0</v>
      </c>
      <c r="BO63" s="448">
        <f>[3]Früchte!$CK47</f>
        <v>0</v>
      </c>
      <c r="BP63" s="217"/>
      <c r="BQ63" s="402" t="str">
        <f>[3]Früchte!$CT47</f>
        <v>4 W 41-44/20</v>
      </c>
      <c r="BR63" s="462">
        <f>[3]Früchte!$DP47</f>
        <v>3995.5915</v>
      </c>
      <c r="BS63" s="462">
        <f>[3]Früchte!$EL47</f>
        <v>26661.777100000003</v>
      </c>
      <c r="BT63" s="463"/>
      <c r="BU63" s="463">
        <f>[3]Früchte!$CU47</f>
        <v>517.17619999999999</v>
      </c>
      <c r="BV63" s="463">
        <f>[3]Früchte!$DQ47</f>
        <v>4832.9481999999998</v>
      </c>
      <c r="BW63" s="463"/>
      <c r="BX63" s="462">
        <f>[3]Früchte!$CV47</f>
        <v>166.09020000000001</v>
      </c>
      <c r="BY63" s="462">
        <f>[3]Früchte!$DR47</f>
        <v>1079.0597</v>
      </c>
      <c r="BZ63" s="463"/>
      <c r="CA63" s="463">
        <f>[3]Früchte!$DD47</f>
        <v>1.0286999999999999</v>
      </c>
      <c r="CB63" s="463">
        <f>[3]Früchte!$DZ47</f>
        <v>43.851999999999997</v>
      </c>
      <c r="CC63" s="462">
        <f>[3]Früchte!$DF47</f>
        <v>15.504</v>
      </c>
      <c r="CD63" s="462">
        <f>[3]Früchte!$EB47</f>
        <v>241.483</v>
      </c>
      <c r="CE63" s="463">
        <f>[3]Früchte!$DE47</f>
        <v>10.721</v>
      </c>
      <c r="CF63" s="463">
        <f>[3]Früchte!$EA47</f>
        <v>98.395800000000008</v>
      </c>
      <c r="CG63" s="463"/>
      <c r="CH63" s="462">
        <f>[3]Früchte!$CZ47</f>
        <v>1.4E-2</v>
      </c>
      <c r="CI63" s="462">
        <f>[3]Früchte!$DV47</f>
        <v>4.2895000000000003</v>
      </c>
      <c r="CJ63" s="463">
        <f>[3]Früchte!$DA47</f>
        <v>0</v>
      </c>
      <c r="CK63" s="463">
        <f>[3]Früchte!$DW47</f>
        <v>3.0609999999999999</v>
      </c>
      <c r="CL63" s="462">
        <f>[3]Früchte!$DJ47</f>
        <v>4.3999999999999997E-2</v>
      </c>
      <c r="CM63" s="462">
        <f>[3]Früchte!$EF47</f>
        <v>14.1249</v>
      </c>
      <c r="CN63" s="463">
        <f>[3]Früchte!$DK47</f>
        <v>0.80600000000000005</v>
      </c>
      <c r="CO63" s="463">
        <f>[3]Früchte!$EG47</f>
        <v>21.379200000000001</v>
      </c>
      <c r="CP63" s="462">
        <f>[3]Früchte!$DB47</f>
        <v>4.7E-2</v>
      </c>
      <c r="CQ63" s="462">
        <f>[3]Früchte!$DX47</f>
        <v>183.68110000000001</v>
      </c>
      <c r="CR63" s="463"/>
      <c r="CS63" s="463">
        <f>[3]Früchte!$DC47</f>
        <v>322.22620000000001</v>
      </c>
      <c r="CT63" s="463">
        <f>[3]Früchte!$DY47</f>
        <v>2911.8852000000002</v>
      </c>
      <c r="CU63" s="463"/>
      <c r="CV63" s="462">
        <f>[3]Früchte!$CX47</f>
        <v>147.12960000000001</v>
      </c>
      <c r="CW63" s="462">
        <f>[3]Früchte!$DT47</f>
        <v>1631.3442</v>
      </c>
      <c r="CX63" s="463">
        <f>[3]Früchte!$DH47</f>
        <v>12.435600000000001</v>
      </c>
      <c r="CY63" s="463">
        <f>[3]Früchte!$ED47</f>
        <v>314.55609999999996</v>
      </c>
      <c r="CZ63" s="462">
        <f>[3]Früchte!$DG47</f>
        <v>114.52200000000001</v>
      </c>
      <c r="DA63" s="462">
        <f>[3]Früchte!$EC47</f>
        <v>3857.3890999999999</v>
      </c>
      <c r="DB63" s="463">
        <f>[3]Früchte!$DI47</f>
        <v>396.64190000000002</v>
      </c>
      <c r="DC63" s="463">
        <f>[3]Früchte!$EE47</f>
        <v>768.69849999999997</v>
      </c>
      <c r="DD63" s="463"/>
      <c r="DE63" s="462">
        <f>[3]Früchte!$DM47</f>
        <v>18.5105</v>
      </c>
      <c r="DF63" s="462">
        <f>[3]Früchte!$EI47</f>
        <v>525.05499999999995</v>
      </c>
      <c r="DG63" s="463">
        <f>[3]Früchte!$DL47</f>
        <v>135.16979999999998</v>
      </c>
      <c r="DH63" s="463">
        <f>[3]Früchte!$EH47</f>
        <v>934.75750000000005</v>
      </c>
      <c r="DI63" s="462">
        <f>[3]Früchte!$CW47</f>
        <v>1574.9148</v>
      </c>
      <c r="DJ63" s="462">
        <f>[3]Früchte!$DS47</f>
        <v>3534.4077000000002</v>
      </c>
      <c r="DK63" s="463">
        <f>[3]Früchte!$CY47</f>
        <v>43.779300000000006</v>
      </c>
      <c r="DL63" s="463">
        <f>[3]Früchte!$DU47</f>
        <v>508.79859999999996</v>
      </c>
      <c r="DM63" s="462">
        <f>[3]Früchte!$DN47</f>
        <v>161.20410000000001</v>
      </c>
      <c r="DN63" s="462">
        <f>[3]Früchte!$EJ47</f>
        <v>549.72919999999999</v>
      </c>
      <c r="DO63" s="463">
        <f>[3]Früchte!$DO47</f>
        <v>2.8000000000000001E-2</v>
      </c>
      <c r="DP63" s="463">
        <f>[3]Früchte!$EK47</f>
        <v>2.6960000000000002</v>
      </c>
    </row>
    <row r="64" spans="1:120" x14ac:dyDescent="0.2">
      <c r="A64" s="250"/>
      <c r="B64" s="218">
        <f>[3]Früchte!$A48</f>
        <v>44075</v>
      </c>
      <c r="C64" s="449">
        <f>[3]Früchte!$C48</f>
        <v>0</v>
      </c>
      <c r="D64" s="449">
        <f>[3]Früchte!$AU48</f>
        <v>0</v>
      </c>
      <c r="E64" s="448">
        <f>[3]Früchte!$E48</f>
        <v>6.3269099999999998</v>
      </c>
      <c r="F64" s="448">
        <f>[3]Früchte!$AW48</f>
        <v>3.351998</v>
      </c>
      <c r="G64" s="449">
        <f>[3]Früchte!$F48</f>
        <v>0</v>
      </c>
      <c r="H64" s="449">
        <f>[3]Früchte!$AX48</f>
        <v>3.4361830000000002</v>
      </c>
      <c r="I64" s="448">
        <f>[3]Früchte!$K48</f>
        <v>0</v>
      </c>
      <c r="J64" s="448">
        <f>[3]Früchte!$BC48</f>
        <v>0</v>
      </c>
      <c r="K64" s="449">
        <f>[3]Früchte!$N48</f>
        <v>6.3919259999999998</v>
      </c>
      <c r="L64" s="449">
        <f>[3]Früchte!$BF48</f>
        <v>3.6930679999999998</v>
      </c>
      <c r="M64" s="448"/>
      <c r="N64" s="448">
        <f>[3]Früchte!$P48</f>
        <v>0</v>
      </c>
      <c r="O64" s="448">
        <f>[3]Früchte!$BH48</f>
        <v>3.4814430000000001</v>
      </c>
      <c r="P64" s="449">
        <f>[3]Früchte!$Q48</f>
        <v>6.5548719999999996</v>
      </c>
      <c r="Q64" s="449">
        <f>[3]Früchte!$BI48</f>
        <v>3.7846700000000002</v>
      </c>
      <c r="R64" s="448">
        <f>[3]Früchte!$R48</f>
        <v>5.9450139999999996</v>
      </c>
      <c r="S64" s="448">
        <f>[3]Früchte!$BJ48</f>
        <v>0</v>
      </c>
      <c r="T64" s="449">
        <f>[3]Früchte!$T48</f>
        <v>6.4956060000000004</v>
      </c>
      <c r="U64" s="449">
        <f>[3]Früchte!$BL48</f>
        <v>3.311264</v>
      </c>
      <c r="V64" s="448">
        <f>[3]Früchte!$U48</f>
        <v>0</v>
      </c>
      <c r="W64" s="448">
        <f>[3]Früchte!$BM48</f>
        <v>3.8967700000000001</v>
      </c>
      <c r="X64" s="448"/>
      <c r="Y64" s="448">
        <f>[3]Früchte!$X48</f>
        <v>0</v>
      </c>
      <c r="Z64" s="448">
        <f>[3]Früchte!$BP48</f>
        <v>12.443773999999999</v>
      </c>
      <c r="AA64" s="449">
        <f>[3]Früchte!$Y48</f>
        <v>0</v>
      </c>
      <c r="AB64" s="449">
        <f>[3]Früchte!$BQ48</f>
        <v>11.804962</v>
      </c>
      <c r="AC64" s="448">
        <f>[3]Früchte!$Z48</f>
        <v>27.773266</v>
      </c>
      <c r="AD64" s="448">
        <f>[3]Früchte!$BR48</f>
        <v>20.490202</v>
      </c>
      <c r="AE64" s="449">
        <f>[3]Früchte!$AA48</f>
        <v>33.094164999999997</v>
      </c>
      <c r="AF64" s="449">
        <f>[3]Früchte!$BS48</f>
        <v>22.033453999999999</v>
      </c>
      <c r="AG64" s="448"/>
      <c r="AH64" s="448">
        <f>[3]Früchte!$AC48</f>
        <v>0</v>
      </c>
      <c r="AI64" s="448">
        <f>[3]Früchte!$BU48</f>
        <v>9.0577140000000007</v>
      </c>
      <c r="AJ64" s="449">
        <f>[3]Früchte!$AE48</f>
        <v>0</v>
      </c>
      <c r="AK64" s="449">
        <f>[3]Früchte!$BW48</f>
        <v>0</v>
      </c>
      <c r="AL64" s="448">
        <f>[3]Früchte!$AG48</f>
        <v>0</v>
      </c>
      <c r="AM64" s="448">
        <f>[3]Früchte!$BY48</f>
        <v>3.9074939999999998</v>
      </c>
      <c r="AN64" s="449">
        <f>[3]Früchte!$AH48</f>
        <v>8.3111969999999999</v>
      </c>
      <c r="AO64" s="449">
        <f>[3]Früchte!$BZ48</f>
        <v>4.4211869999999998</v>
      </c>
      <c r="AP64" s="448"/>
      <c r="AQ64" s="448">
        <f>[3]Früchte!$AI48</f>
        <v>7.3290610000000003</v>
      </c>
      <c r="AR64" s="448">
        <f>[3]Früchte!$CA48</f>
        <v>4.0815669999999997</v>
      </c>
      <c r="AS64" s="448"/>
      <c r="AT64" s="449">
        <f>[3]Früchte!$AJ48</f>
        <v>0</v>
      </c>
      <c r="AU64" s="449">
        <f>[3]Früchte!$CB48</f>
        <v>2.256837</v>
      </c>
      <c r="AV64" s="448"/>
      <c r="AW64" s="448">
        <f>[3]Früchte!$AK48</f>
        <v>0</v>
      </c>
      <c r="AX64" s="448">
        <f>[3]Früchte!$CC48</f>
        <v>2.7726130000000002</v>
      </c>
      <c r="AY64" s="449">
        <f>[3]Früchte!$AL48</f>
        <v>0</v>
      </c>
      <c r="AZ64" s="449">
        <f>[3]Früchte!$CD48</f>
        <v>0</v>
      </c>
      <c r="BA64" s="448">
        <f>[3]Früchte!$AM48</f>
        <v>5.7252299999999998</v>
      </c>
      <c r="BB64" s="448">
        <f>[3]Früchte!$CE48</f>
        <v>3.9113470000000001</v>
      </c>
      <c r="BC64" s="449">
        <f>[3]Früchte!$AN48</f>
        <v>0</v>
      </c>
      <c r="BD64" s="449">
        <f>[3]Früchte!$CF48</f>
        <v>0</v>
      </c>
      <c r="BE64" s="448"/>
      <c r="BF64" s="448">
        <f>[3]Früchte!$AO48</f>
        <v>0</v>
      </c>
      <c r="BG64" s="448">
        <f>[3]Früchte!$CG48</f>
        <v>0</v>
      </c>
      <c r="BH64" s="449">
        <f>[3]Früchte!$AP48</f>
        <v>0</v>
      </c>
      <c r="BI64" s="449">
        <f>[3]Früchte!$CH48</f>
        <v>0</v>
      </c>
      <c r="BJ64" s="448">
        <f>[3]Früchte!$AQ48</f>
        <v>3.0294400000000001</v>
      </c>
      <c r="BK64" s="448">
        <f>[3]Früchte!$CI48</f>
        <v>2.2570700000000001</v>
      </c>
      <c r="BL64" s="449">
        <f>[3]Früchte!$AR48</f>
        <v>0.82726599999999995</v>
      </c>
      <c r="BM64" s="449">
        <f>[3]Früchte!$CJ48</f>
        <v>0.74163299999999999</v>
      </c>
      <c r="BN64" s="448">
        <f>[3]Früchte!$AS48</f>
        <v>0</v>
      </c>
      <c r="BO64" s="448">
        <f>[3]Früchte!$CK48</f>
        <v>0</v>
      </c>
      <c r="BP64" s="217"/>
      <c r="BQ64" s="402" t="str">
        <f>[3]Früchte!$CT48</f>
        <v>5 W 36-40/20</v>
      </c>
      <c r="BR64" s="462">
        <f>[3]Früchte!$DP48</f>
        <v>4247.8989000000001</v>
      </c>
      <c r="BS64" s="462">
        <f>[3]Früchte!$EL48</f>
        <v>31781.341800000002</v>
      </c>
      <c r="BT64" s="463"/>
      <c r="BU64" s="463">
        <f>[3]Früchte!$CU48</f>
        <v>573.03509999999994</v>
      </c>
      <c r="BV64" s="463">
        <f>[3]Früchte!$DQ48</f>
        <v>5097.8272000000006</v>
      </c>
      <c r="BW64" s="463"/>
      <c r="BX64" s="462">
        <f>[3]Früchte!$CV48</f>
        <v>132.66060000000002</v>
      </c>
      <c r="BY64" s="462">
        <f>[3]Früchte!$DR48</f>
        <v>1114.0301999999999</v>
      </c>
      <c r="BZ64" s="463"/>
      <c r="CA64" s="463">
        <f>[3]Früchte!$DD48</f>
        <v>4.4557000000000002</v>
      </c>
      <c r="CB64" s="463">
        <f>[3]Früchte!$DZ48</f>
        <v>256.40660000000003</v>
      </c>
      <c r="CC64" s="462">
        <f>[3]Früchte!$DF48</f>
        <v>48.4681</v>
      </c>
      <c r="CD64" s="462">
        <f>[3]Früchte!$EB48</f>
        <v>331.11</v>
      </c>
      <c r="CE64" s="463">
        <f>[3]Früchte!$DE48</f>
        <v>19.087</v>
      </c>
      <c r="CF64" s="463">
        <f>[3]Früchte!$EA48</f>
        <v>250.2586</v>
      </c>
      <c r="CG64" s="463"/>
      <c r="CH64" s="462">
        <f>[3]Früchte!$CZ48</f>
        <v>8.218</v>
      </c>
      <c r="CI64" s="462">
        <f>[3]Früchte!$DV48</f>
        <v>52.25</v>
      </c>
      <c r="CJ64" s="463">
        <f>[3]Früchte!$DA48</f>
        <v>0</v>
      </c>
      <c r="CK64" s="463">
        <f>[3]Früchte!$DW48</f>
        <v>2.165</v>
      </c>
      <c r="CL64" s="462">
        <f>[3]Früchte!$DJ48</f>
        <v>19.972799999999999</v>
      </c>
      <c r="CM64" s="462">
        <f>[3]Früchte!$EF48</f>
        <v>1370.0105000000001</v>
      </c>
      <c r="CN64" s="463">
        <f>[3]Früchte!$DK48</f>
        <v>31.1936</v>
      </c>
      <c r="CO64" s="463">
        <f>[3]Früchte!$EG48</f>
        <v>707.19490000000008</v>
      </c>
      <c r="CP64" s="462">
        <f>[3]Früchte!$DB48</f>
        <v>46.372999999999998</v>
      </c>
      <c r="CQ64" s="462">
        <f>[3]Früchte!$DX48</f>
        <v>1574.4043000000001</v>
      </c>
      <c r="CR64" s="463"/>
      <c r="CS64" s="463">
        <f>[3]Früchte!$DC48</f>
        <v>345.36349999999999</v>
      </c>
      <c r="CT64" s="463">
        <f>[3]Früchte!$DY48</f>
        <v>3737.9463999999998</v>
      </c>
      <c r="CU64" s="463"/>
      <c r="CV64" s="462">
        <f>[3]Früchte!$CX48</f>
        <v>59.441199999999995</v>
      </c>
      <c r="CW64" s="462">
        <f>[3]Früchte!$DT48</f>
        <v>1247.6169</v>
      </c>
      <c r="CX64" s="463">
        <f>[3]Früchte!$DH48</f>
        <v>7.0076000000000001</v>
      </c>
      <c r="CY64" s="463">
        <f>[3]Früchte!$ED48</f>
        <v>261.5727</v>
      </c>
      <c r="CZ64" s="462">
        <f>[3]Früchte!$DG48</f>
        <v>12.4221</v>
      </c>
      <c r="DA64" s="462">
        <f>[3]Früchte!$EC48</f>
        <v>887.27660000000003</v>
      </c>
      <c r="DB64" s="463">
        <f>[3]Früchte!$DI48</f>
        <v>333.76840000000004</v>
      </c>
      <c r="DC64" s="463">
        <f>[3]Früchte!$EE48</f>
        <v>867.57540000000006</v>
      </c>
      <c r="DD64" s="463"/>
      <c r="DE64" s="462">
        <f>[3]Früchte!$DM48</f>
        <v>21.8536</v>
      </c>
      <c r="DF64" s="462">
        <f>[3]Früchte!$EI48</f>
        <v>589.91700000000003</v>
      </c>
      <c r="DG64" s="463">
        <f>[3]Früchte!$DL48</f>
        <v>120.3772</v>
      </c>
      <c r="DH64" s="463">
        <f>[3]Früchte!$EH48</f>
        <v>1036.2437</v>
      </c>
      <c r="DI64" s="462">
        <f>[3]Früchte!$CW48</f>
        <v>1799.2772</v>
      </c>
      <c r="DJ64" s="462">
        <f>[3]Früchte!$DS48</f>
        <v>4382.7130999999999</v>
      </c>
      <c r="DK64" s="463">
        <f>[3]Früchte!$CY48</f>
        <v>54.266100000000002</v>
      </c>
      <c r="DL64" s="463">
        <f>[3]Früchte!$DU48</f>
        <v>528.85709999999995</v>
      </c>
      <c r="DM64" s="462">
        <f>[3]Früchte!$DN48</f>
        <v>62.180399999999999</v>
      </c>
      <c r="DN64" s="462">
        <f>[3]Früchte!$EJ48</f>
        <v>777.95030000000008</v>
      </c>
      <c r="DO64" s="463">
        <f>[3]Früchte!$DO48</f>
        <v>67.261899999999997</v>
      </c>
      <c r="DP64" s="463">
        <f>[3]Früchte!$EK48</f>
        <v>1386.1548</v>
      </c>
    </row>
    <row r="65" spans="1:120" x14ac:dyDescent="0.2">
      <c r="A65" s="250"/>
      <c r="B65" s="218">
        <f>[3]Früchte!$A49</f>
        <v>44044</v>
      </c>
      <c r="C65" s="449">
        <f>[3]Früchte!$C49</f>
        <v>0</v>
      </c>
      <c r="D65" s="449">
        <f>[3]Früchte!$AU49</f>
        <v>3.5031870000000001</v>
      </c>
      <c r="E65" s="448">
        <f>[3]Früchte!$E49</f>
        <v>0</v>
      </c>
      <c r="F65" s="448">
        <f>[3]Früchte!$AW49</f>
        <v>3.4244870000000001</v>
      </c>
      <c r="G65" s="449">
        <f>[3]Früchte!$F49</f>
        <v>0</v>
      </c>
      <c r="H65" s="449">
        <f>[3]Früchte!$AX49</f>
        <v>3.4882469999999999</v>
      </c>
      <c r="I65" s="448">
        <f>[3]Früchte!$K49</f>
        <v>0</v>
      </c>
      <c r="J65" s="448">
        <f>[3]Früchte!$BC49</f>
        <v>0</v>
      </c>
      <c r="K65" s="449">
        <f>[3]Früchte!$N49</f>
        <v>6.4695320000000001</v>
      </c>
      <c r="L65" s="449">
        <f>[3]Früchte!$BF49</f>
        <v>3.670201</v>
      </c>
      <c r="M65" s="448"/>
      <c r="N65" s="448">
        <f>[3]Früchte!$P49</f>
        <v>0</v>
      </c>
      <c r="O65" s="448">
        <f>[3]Früchte!$BH49</f>
        <v>3.4906190000000001</v>
      </c>
      <c r="P65" s="449">
        <f>[3]Früchte!$Q49</f>
        <v>0</v>
      </c>
      <c r="Q65" s="449">
        <f>[3]Früchte!$BI49</f>
        <v>0</v>
      </c>
      <c r="R65" s="448">
        <f>[3]Früchte!$R49</f>
        <v>0</v>
      </c>
      <c r="S65" s="448">
        <f>[3]Früchte!$BJ49</f>
        <v>0</v>
      </c>
      <c r="T65" s="449">
        <f>[3]Früchte!$T49</f>
        <v>6.3030889999999999</v>
      </c>
      <c r="U65" s="449">
        <f>[3]Früchte!$BL49</f>
        <v>3.4763320000000002</v>
      </c>
      <c r="V65" s="448">
        <f>[3]Früchte!$U49</f>
        <v>5.9466390000000002</v>
      </c>
      <c r="W65" s="448">
        <f>[3]Früchte!$BM49</f>
        <v>3.8207119999999999</v>
      </c>
      <c r="X65" s="448"/>
      <c r="Y65" s="448">
        <f>[3]Früchte!$X49</f>
        <v>0</v>
      </c>
      <c r="Z65" s="448">
        <f>[3]Früchte!$BP49</f>
        <v>12.28538</v>
      </c>
      <c r="AA65" s="449">
        <f>[3]Früchte!$Y49</f>
        <v>0</v>
      </c>
      <c r="AB65" s="449">
        <f>[3]Früchte!$BQ49</f>
        <v>11.69122</v>
      </c>
      <c r="AC65" s="448">
        <f>[3]Früchte!$Z49</f>
        <v>30.119672000000001</v>
      </c>
      <c r="AD65" s="448">
        <f>[3]Früchte!$BR49</f>
        <v>20.096875000000001</v>
      </c>
      <c r="AE65" s="449">
        <f>[3]Früchte!$AA49</f>
        <v>35.364725</v>
      </c>
      <c r="AF65" s="449">
        <f>[3]Früchte!$BS49</f>
        <v>21.007261</v>
      </c>
      <c r="AG65" s="448"/>
      <c r="AH65" s="448">
        <f>[3]Früchte!$AC49</f>
        <v>13.200293</v>
      </c>
      <c r="AI65" s="448">
        <f>[3]Früchte!$BU49</f>
        <v>8.2915030000000005</v>
      </c>
      <c r="AJ65" s="449">
        <f>[3]Früchte!$AE49</f>
        <v>0</v>
      </c>
      <c r="AK65" s="449">
        <f>[3]Früchte!$BW49</f>
        <v>12.964713</v>
      </c>
      <c r="AL65" s="448">
        <f>[3]Früchte!$AG49</f>
        <v>6.3594470000000003</v>
      </c>
      <c r="AM65" s="448">
        <f>[3]Früchte!$BY49</f>
        <v>3.1624509999999999</v>
      </c>
      <c r="AN65" s="449">
        <f>[3]Früchte!$AH49</f>
        <v>9.2355909999999994</v>
      </c>
      <c r="AO65" s="449">
        <f>[3]Früchte!$BZ49</f>
        <v>3.884455</v>
      </c>
      <c r="AP65" s="448"/>
      <c r="AQ65" s="448">
        <f>[3]Früchte!$AI49</f>
        <v>6.0662250000000002</v>
      </c>
      <c r="AR65" s="448">
        <f>[3]Früchte!$CA49</f>
        <v>5.1488069999999997</v>
      </c>
      <c r="AS65" s="448"/>
      <c r="AT65" s="449">
        <f>[3]Früchte!$AJ49</f>
        <v>3.9838689999999999</v>
      </c>
      <c r="AU65" s="449">
        <f>[3]Früchte!$CB49</f>
        <v>2.0220590000000001</v>
      </c>
      <c r="AV65" s="448"/>
      <c r="AW65" s="448">
        <f>[3]Früchte!$AK49</f>
        <v>0</v>
      </c>
      <c r="AX65" s="448">
        <f>[3]Früchte!$CC49</f>
        <v>2.770921</v>
      </c>
      <c r="AY65" s="449">
        <f>[3]Früchte!$AL49</f>
        <v>0</v>
      </c>
      <c r="AZ65" s="449">
        <f>[3]Früchte!$CD49</f>
        <v>0</v>
      </c>
      <c r="BA65" s="448">
        <f>[3]Früchte!$AM49</f>
        <v>0</v>
      </c>
      <c r="BB65" s="448">
        <f>[3]Früchte!$CE49</f>
        <v>4.1381620000000003</v>
      </c>
      <c r="BC65" s="449">
        <f>[3]Früchte!$AN49</f>
        <v>0</v>
      </c>
      <c r="BD65" s="449">
        <f>[3]Früchte!$CF49</f>
        <v>0</v>
      </c>
      <c r="BE65" s="448"/>
      <c r="BF65" s="448">
        <f>[3]Früchte!$AO49</f>
        <v>0</v>
      </c>
      <c r="BG65" s="448">
        <f>[3]Früchte!$CG49</f>
        <v>0</v>
      </c>
      <c r="BH65" s="449">
        <f>[3]Früchte!$AP49</f>
        <v>0</v>
      </c>
      <c r="BI65" s="449">
        <f>[3]Früchte!$CH49</f>
        <v>0</v>
      </c>
      <c r="BJ65" s="448">
        <f>[3]Früchte!$AQ49</f>
        <v>2.961903</v>
      </c>
      <c r="BK65" s="448">
        <f>[3]Früchte!$CI49</f>
        <v>2.5932460000000002</v>
      </c>
      <c r="BL65" s="449">
        <f>[3]Früchte!$AR49</f>
        <v>0.83174000000000003</v>
      </c>
      <c r="BM65" s="449">
        <f>[3]Früchte!$CJ49</f>
        <v>0.67885499999999999</v>
      </c>
      <c r="BN65" s="448">
        <f>[3]Früchte!$AS49</f>
        <v>0</v>
      </c>
      <c r="BO65" s="448">
        <f>[3]Früchte!$CK49</f>
        <v>0</v>
      </c>
      <c r="BP65" s="217"/>
      <c r="BQ65" s="402" t="str">
        <f>[3]Früchte!$CT49</f>
        <v>4 W 32-35/20</v>
      </c>
      <c r="BR65" s="462">
        <f>[3]Früchte!$DP49</f>
        <v>4123.5452999999998</v>
      </c>
      <c r="BS65" s="462">
        <f>[3]Früchte!$EL49</f>
        <v>32256.1806</v>
      </c>
      <c r="BT65" s="463"/>
      <c r="BU65" s="463">
        <f>[3]Früchte!$CU49</f>
        <v>320.97520000000003</v>
      </c>
      <c r="BV65" s="463">
        <f>[3]Früchte!$DQ49</f>
        <v>3354.0153</v>
      </c>
      <c r="BW65" s="463"/>
      <c r="BX65" s="462">
        <f>[3]Früchte!$CV49</f>
        <v>83.968600000000009</v>
      </c>
      <c r="BY65" s="462">
        <f>[3]Früchte!$DR49</f>
        <v>580.14599999999996</v>
      </c>
      <c r="BZ65" s="463"/>
      <c r="CA65" s="463">
        <f>[3]Früchte!$DD49</f>
        <v>5.8148</v>
      </c>
      <c r="CB65" s="463">
        <f>[3]Früchte!$DZ49</f>
        <v>511.79599999999999</v>
      </c>
      <c r="CC65" s="462">
        <f>[3]Früchte!$DF49</f>
        <v>106.3403</v>
      </c>
      <c r="CD65" s="462">
        <f>[3]Früchte!$EB49</f>
        <v>476.01600000000002</v>
      </c>
      <c r="CE65" s="463">
        <f>[3]Früchte!$DE49</f>
        <v>12.381</v>
      </c>
      <c r="CF65" s="463">
        <f>[3]Früchte!$EA49</f>
        <v>326.99869999999999</v>
      </c>
      <c r="CG65" s="463"/>
      <c r="CH65" s="462">
        <f>[3]Früchte!$CZ49</f>
        <v>87.105199999999996</v>
      </c>
      <c r="CI65" s="462">
        <f>[3]Früchte!$DV49</f>
        <v>642.54219999999998</v>
      </c>
      <c r="CJ65" s="463">
        <f>[3]Früchte!$DA49</f>
        <v>5.6000000000000001E-2</v>
      </c>
      <c r="CK65" s="463">
        <f>[3]Früchte!$DW49</f>
        <v>77.617800000000003</v>
      </c>
      <c r="CL65" s="462">
        <f>[3]Früchte!$DJ49</f>
        <v>80.692300000000003</v>
      </c>
      <c r="CM65" s="462">
        <f>[3]Früchte!$EF49</f>
        <v>2920.4834000000001</v>
      </c>
      <c r="CN65" s="463">
        <f>[3]Früchte!$DK49</f>
        <v>134.76910000000001</v>
      </c>
      <c r="CO65" s="463">
        <f>[3]Früchte!$EG49</f>
        <v>1812.2266000000002</v>
      </c>
      <c r="CP65" s="462">
        <f>[3]Früchte!$DB49</f>
        <v>56.832000000000001</v>
      </c>
      <c r="CQ65" s="462">
        <f>[3]Früchte!$DX49</f>
        <v>1342.0856999999999</v>
      </c>
      <c r="CR65" s="463"/>
      <c r="CS65" s="463">
        <f>[3]Früchte!$DC49</f>
        <v>348.15190000000001</v>
      </c>
      <c r="CT65" s="463">
        <f>[3]Früchte!$DY49</f>
        <v>2302.4295999999999</v>
      </c>
      <c r="CU65" s="463"/>
      <c r="CV65" s="462">
        <f>[3]Früchte!$CX49</f>
        <v>41.531199999999998</v>
      </c>
      <c r="CW65" s="462">
        <f>[3]Früchte!$DT49</f>
        <v>859.74959999999999</v>
      </c>
      <c r="CX65" s="463">
        <f>[3]Früchte!$DH49</f>
        <v>9.6883999999999997</v>
      </c>
      <c r="CY65" s="463">
        <f>[3]Früchte!$ED49</f>
        <v>165.46129999999999</v>
      </c>
      <c r="CZ65" s="462">
        <f>[3]Früchte!$DG49</f>
        <v>1.9E-2</v>
      </c>
      <c r="DA65" s="462">
        <f>[3]Früchte!$EC49</f>
        <v>100.514</v>
      </c>
      <c r="DB65" s="463">
        <f>[3]Früchte!$DI49</f>
        <v>333.58120000000002</v>
      </c>
      <c r="DC65" s="463">
        <f>[3]Früchte!$EE49</f>
        <v>758.69780000000003</v>
      </c>
      <c r="DD65" s="463"/>
      <c r="DE65" s="462">
        <f>[3]Früchte!$DM49</f>
        <v>13.9666</v>
      </c>
      <c r="DF65" s="462">
        <f>[3]Früchte!$EI49</f>
        <v>449.4246</v>
      </c>
      <c r="DG65" s="463">
        <f>[3]Früchte!$DL49</f>
        <v>185.17140000000001</v>
      </c>
      <c r="DH65" s="463">
        <f>[3]Früchte!$EH49</f>
        <v>1020.7688000000001</v>
      </c>
      <c r="DI65" s="462">
        <f>[3]Früchte!$CW49</f>
        <v>1371.1314</v>
      </c>
      <c r="DJ65" s="462">
        <f>[3]Früchte!$DS49</f>
        <v>3368.1992999999998</v>
      </c>
      <c r="DK65" s="463">
        <f>[3]Früchte!$CY49</f>
        <v>41.206499999999998</v>
      </c>
      <c r="DL65" s="463">
        <f>[3]Früchte!$DU49</f>
        <v>388.90340000000003</v>
      </c>
      <c r="DM65" s="462">
        <f>[3]Früchte!$DN49</f>
        <v>3.7906999999999997</v>
      </c>
      <c r="DN65" s="462">
        <f>[3]Früchte!$EJ49</f>
        <v>475.27909999999997</v>
      </c>
      <c r="DO65" s="463">
        <f>[3]Früchte!$DO49</f>
        <v>458.96659999999997</v>
      </c>
      <c r="DP65" s="463">
        <f>[3]Früchte!$EK49</f>
        <v>5127.4252999999999</v>
      </c>
    </row>
    <row r="66" spans="1:120" x14ac:dyDescent="0.2">
      <c r="A66" s="250"/>
      <c r="B66" s="218">
        <f>[3]Früchte!$A50</f>
        <v>44013</v>
      </c>
      <c r="C66" s="449">
        <f>[3]Früchte!$C50</f>
        <v>0</v>
      </c>
      <c r="D66" s="449">
        <f>[3]Früchte!$AU50</f>
        <v>3.5615000000000001</v>
      </c>
      <c r="E66" s="448">
        <f>[3]Früchte!$E50</f>
        <v>0</v>
      </c>
      <c r="F66" s="448">
        <f>[3]Früchte!$AW50</f>
        <v>3.406415</v>
      </c>
      <c r="G66" s="449">
        <f>[3]Früchte!$F50</f>
        <v>0</v>
      </c>
      <c r="H66" s="449">
        <f>[3]Früchte!$AX50</f>
        <v>3.520858</v>
      </c>
      <c r="I66" s="448">
        <f>[3]Früchte!$K50</f>
        <v>0</v>
      </c>
      <c r="J66" s="448">
        <f>[3]Früchte!$BC50</f>
        <v>0</v>
      </c>
      <c r="K66" s="449">
        <f>[3]Früchte!$N50</f>
        <v>6.4970280000000002</v>
      </c>
      <c r="L66" s="449">
        <f>[3]Früchte!$BF50</f>
        <v>3.749069</v>
      </c>
      <c r="M66" s="448"/>
      <c r="N66" s="448">
        <f>[3]Früchte!$P50</f>
        <v>0</v>
      </c>
      <c r="O66" s="448">
        <f>[3]Früchte!$BH50</f>
        <v>3.5349089999999999</v>
      </c>
      <c r="P66" s="449">
        <f>[3]Früchte!$Q50</f>
        <v>0</v>
      </c>
      <c r="Q66" s="449">
        <f>[3]Früchte!$BI50</f>
        <v>0</v>
      </c>
      <c r="R66" s="448">
        <f>[3]Früchte!$R50</f>
        <v>0</v>
      </c>
      <c r="S66" s="448">
        <f>[3]Früchte!$BJ50</f>
        <v>4.0992110000000004</v>
      </c>
      <c r="T66" s="449">
        <f>[3]Früchte!$T50</f>
        <v>0</v>
      </c>
      <c r="U66" s="449">
        <f>[3]Früchte!$BL50</f>
        <v>3.8264399999999998</v>
      </c>
      <c r="V66" s="448">
        <f>[3]Früchte!$U50</f>
        <v>5.9483579999999998</v>
      </c>
      <c r="W66" s="448">
        <f>[3]Früchte!$BM50</f>
        <v>4.0275590000000001</v>
      </c>
      <c r="X66" s="448"/>
      <c r="Y66" s="448">
        <f>[3]Früchte!$X50</f>
        <v>0</v>
      </c>
      <c r="Z66" s="448">
        <f>[3]Früchte!$BP50</f>
        <v>11.692323999999999</v>
      </c>
      <c r="AA66" s="449">
        <f>[3]Früchte!$Y50</f>
        <v>0</v>
      </c>
      <c r="AB66" s="449">
        <f>[3]Früchte!$BQ50</f>
        <v>11.630464999999999</v>
      </c>
      <c r="AC66" s="448">
        <f>[3]Früchte!$Z50</f>
        <v>30.213505999999999</v>
      </c>
      <c r="AD66" s="448">
        <f>[3]Früchte!$BR50</f>
        <v>19.762985</v>
      </c>
      <c r="AE66" s="449">
        <f>[3]Früchte!$AA50</f>
        <v>35.816436000000003</v>
      </c>
      <c r="AF66" s="449">
        <f>[3]Früchte!$BS50</f>
        <v>22.705446999999999</v>
      </c>
      <c r="AG66" s="448"/>
      <c r="AH66" s="448">
        <f>[3]Früchte!$AC50</f>
        <v>12.643205</v>
      </c>
      <c r="AI66" s="448">
        <f>[3]Früchte!$BU50</f>
        <v>8.0820349999999994</v>
      </c>
      <c r="AJ66" s="449">
        <f>[3]Früchte!$AE50</f>
        <v>17.793126000000001</v>
      </c>
      <c r="AK66" s="449">
        <f>[3]Früchte!$BW50</f>
        <v>11.065956999999999</v>
      </c>
      <c r="AL66" s="448">
        <f>[3]Früchte!$AG50</f>
        <v>6.4920739999999997</v>
      </c>
      <c r="AM66" s="448">
        <f>[3]Früchte!$BY50</f>
        <v>3.1499440000000001</v>
      </c>
      <c r="AN66" s="449">
        <f>[3]Früchte!$AH50</f>
        <v>9.7633279999999996</v>
      </c>
      <c r="AO66" s="449">
        <f>[3]Früchte!$BZ50</f>
        <v>5.1811369999999997</v>
      </c>
      <c r="AP66" s="448"/>
      <c r="AQ66" s="448">
        <f>[3]Früchte!$AI50</f>
        <v>7.1836789999999997</v>
      </c>
      <c r="AR66" s="448">
        <f>[3]Früchte!$CA50</f>
        <v>5.4708389999999998</v>
      </c>
      <c r="AS66" s="448"/>
      <c r="AT66" s="449">
        <f>[3]Früchte!$AJ50</f>
        <v>4.2468089999999998</v>
      </c>
      <c r="AU66" s="449">
        <f>[3]Früchte!$CB50</f>
        <v>2.0645509999999998</v>
      </c>
      <c r="AV66" s="448"/>
      <c r="AW66" s="448">
        <f>[3]Früchte!$AK50</f>
        <v>0</v>
      </c>
      <c r="AX66" s="448">
        <f>[3]Früchte!$CC50</f>
        <v>2.6703790000000001</v>
      </c>
      <c r="AY66" s="449">
        <f>[3]Früchte!$AL50</f>
        <v>0</v>
      </c>
      <c r="AZ66" s="449">
        <f>[3]Früchte!$CD50</f>
        <v>0</v>
      </c>
      <c r="BA66" s="448">
        <f>[3]Früchte!$AM50</f>
        <v>0</v>
      </c>
      <c r="BB66" s="448">
        <f>[3]Früchte!$CE50</f>
        <v>4.4417850000000003</v>
      </c>
      <c r="BC66" s="449">
        <f>[3]Früchte!$AN50</f>
        <v>0</v>
      </c>
      <c r="BD66" s="449">
        <f>[3]Früchte!$CF50</f>
        <v>0</v>
      </c>
      <c r="BE66" s="448"/>
      <c r="BF66" s="448">
        <f>[3]Früchte!$AO50</f>
        <v>0</v>
      </c>
      <c r="BG66" s="448">
        <f>[3]Früchte!$CG50</f>
        <v>0</v>
      </c>
      <c r="BH66" s="449">
        <f>[3]Früchte!$AP50</f>
        <v>0</v>
      </c>
      <c r="BI66" s="449">
        <f>[3]Früchte!$CH50</f>
        <v>0</v>
      </c>
      <c r="BJ66" s="448">
        <f>[3]Früchte!$AQ50</f>
        <v>3.029569</v>
      </c>
      <c r="BK66" s="448">
        <f>[3]Früchte!$CI50</f>
        <v>2.6402920000000001</v>
      </c>
      <c r="BL66" s="449">
        <f>[3]Früchte!$AR50</f>
        <v>0.85726800000000003</v>
      </c>
      <c r="BM66" s="449">
        <f>[3]Früchte!$CJ50</f>
        <v>0.68128699999999998</v>
      </c>
      <c r="BN66" s="448">
        <f>[3]Früchte!$AS50</f>
        <v>0</v>
      </c>
      <c r="BO66" s="448">
        <f>[3]Früchte!$CK50</f>
        <v>0</v>
      </c>
      <c r="BP66" s="217"/>
      <c r="BQ66" s="402" t="str">
        <f>[3]Früchte!$CT50</f>
        <v>4 W 28-31/20</v>
      </c>
      <c r="BR66" s="462">
        <f>[3]Früchte!$DP50</f>
        <v>4264.9980999999998</v>
      </c>
      <c r="BS66" s="462">
        <f>[3]Früchte!$EL50</f>
        <v>32320.6093</v>
      </c>
      <c r="BT66" s="463"/>
      <c r="BU66" s="463">
        <f>[3]Früchte!$CU50</f>
        <v>224.7398</v>
      </c>
      <c r="BV66" s="463">
        <f>[3]Früchte!$DQ50</f>
        <v>3107.7444999999998</v>
      </c>
      <c r="BW66" s="463"/>
      <c r="BX66" s="462">
        <f>[3]Früchte!$CV50</f>
        <v>43.234699999999997</v>
      </c>
      <c r="BY66" s="462">
        <f>[3]Früchte!$DR50</f>
        <v>432.51259999999996</v>
      </c>
      <c r="BZ66" s="463"/>
      <c r="CA66" s="463">
        <f>[3]Früchte!$DD50</f>
        <v>16.835900000000002</v>
      </c>
      <c r="CB66" s="463">
        <f>[3]Früchte!$DZ50</f>
        <v>840.94409999999993</v>
      </c>
      <c r="CC66" s="462">
        <f>[3]Früchte!$DF50</f>
        <v>104.407</v>
      </c>
      <c r="CD66" s="462">
        <f>[3]Früchte!$EB50</f>
        <v>379.51959999999997</v>
      </c>
      <c r="CE66" s="463">
        <f>[3]Früchte!$DE50</f>
        <v>14.6812</v>
      </c>
      <c r="CF66" s="463">
        <f>[3]Früchte!$EA50</f>
        <v>316.73740000000004</v>
      </c>
      <c r="CG66" s="463"/>
      <c r="CH66" s="462">
        <f>[3]Früchte!$CZ50</f>
        <v>175.6122</v>
      </c>
      <c r="CI66" s="462">
        <f>[3]Früchte!$DV50</f>
        <v>2227.7211000000002</v>
      </c>
      <c r="CJ66" s="463">
        <f>[3]Früchte!$DA50</f>
        <v>87.838800000000006</v>
      </c>
      <c r="CK66" s="463">
        <f>[3]Früchte!$DW50</f>
        <v>894.13589999999999</v>
      </c>
      <c r="CL66" s="462">
        <f>[3]Früchte!$DJ50</f>
        <v>173.75210000000001</v>
      </c>
      <c r="CM66" s="462">
        <f>[3]Früchte!$EF50</f>
        <v>2927.5358999999999</v>
      </c>
      <c r="CN66" s="463">
        <f>[3]Früchte!$DK50</f>
        <v>179.19660000000002</v>
      </c>
      <c r="CO66" s="463">
        <f>[3]Früchte!$EG50</f>
        <v>1611.8536999999999</v>
      </c>
      <c r="CP66" s="462">
        <f>[3]Früchte!$DB50</f>
        <v>6.8680000000000003</v>
      </c>
      <c r="CQ66" s="462">
        <f>[3]Früchte!$DX50</f>
        <v>263.56880000000001</v>
      </c>
      <c r="CR66" s="463"/>
      <c r="CS66" s="463">
        <f>[3]Früchte!$DC50</f>
        <v>103.9731</v>
      </c>
      <c r="CT66" s="463">
        <f>[3]Früchte!$DY50</f>
        <v>1147.3001999999999</v>
      </c>
      <c r="CU66" s="463"/>
      <c r="CV66" s="462">
        <f>[3]Früchte!$CX50</f>
        <v>72.135600000000011</v>
      </c>
      <c r="CW66" s="462">
        <f>[3]Früchte!$DT50</f>
        <v>856.1345</v>
      </c>
      <c r="CX66" s="463">
        <f>[3]Früchte!$DH50</f>
        <v>10.4382</v>
      </c>
      <c r="CY66" s="463">
        <f>[3]Früchte!$ED50</f>
        <v>149.65989999999999</v>
      </c>
      <c r="CZ66" s="462">
        <f>[3]Früchte!$DG50</f>
        <v>0.89370000000000005</v>
      </c>
      <c r="DA66" s="462">
        <f>[3]Früchte!$EC50</f>
        <v>30.086200000000002</v>
      </c>
      <c r="DB66" s="463">
        <f>[3]Früchte!$DI50</f>
        <v>371.89759999999995</v>
      </c>
      <c r="DC66" s="463">
        <f>[3]Früchte!$EE50</f>
        <v>705.76139999999998</v>
      </c>
      <c r="DD66" s="463"/>
      <c r="DE66" s="462">
        <f>[3]Früchte!$DM50</f>
        <v>27.743299999999998</v>
      </c>
      <c r="DF66" s="462">
        <f>[3]Früchte!$EI50</f>
        <v>579.37459999999999</v>
      </c>
      <c r="DG66" s="463">
        <f>[3]Früchte!$DL50</f>
        <v>142.34710000000001</v>
      </c>
      <c r="DH66" s="463">
        <f>[3]Früchte!$EH50</f>
        <v>905.20830000000001</v>
      </c>
      <c r="DI66" s="462">
        <f>[3]Früchte!$CW50</f>
        <v>1240.3288</v>
      </c>
      <c r="DJ66" s="462">
        <f>[3]Früchte!$DS50</f>
        <v>3185.0916000000002</v>
      </c>
      <c r="DK66" s="463">
        <f>[3]Früchte!$CY50</f>
        <v>32.218499999999999</v>
      </c>
      <c r="DL66" s="463">
        <f>[3]Früchte!$DU50</f>
        <v>373.13049999999998</v>
      </c>
      <c r="DM66" s="462">
        <f>[3]Früchte!$DN50</f>
        <v>22.331799999999998</v>
      </c>
      <c r="DN66" s="462">
        <f>[3]Früchte!$EJ50</f>
        <v>493.02620000000002</v>
      </c>
      <c r="DO66" s="463">
        <f>[3]Früchte!$DO50</f>
        <v>688.4831999999999</v>
      </c>
      <c r="DP66" s="463">
        <f>[3]Früchte!$EK50</f>
        <v>6135.723</v>
      </c>
    </row>
    <row r="67" spans="1:120" x14ac:dyDescent="0.2">
      <c r="A67" s="250"/>
      <c r="B67" s="218">
        <f>[3]Früchte!$A51</f>
        <v>43983</v>
      </c>
      <c r="C67" s="449">
        <f>[3]Früchte!$C51</f>
        <v>0</v>
      </c>
      <c r="D67" s="449">
        <f>[3]Früchte!$AU51</f>
        <v>3.3751259999999998</v>
      </c>
      <c r="E67" s="448">
        <f>[3]Früchte!$E51</f>
        <v>6.4364150000000002</v>
      </c>
      <c r="F67" s="448">
        <f>[3]Früchte!$AW51</f>
        <v>3.3906580000000002</v>
      </c>
      <c r="G67" s="449">
        <f>[3]Früchte!$F51</f>
        <v>0</v>
      </c>
      <c r="H67" s="449">
        <f>[3]Früchte!$AX51</f>
        <v>3.5216479999999999</v>
      </c>
      <c r="I67" s="448">
        <f>[3]Früchte!$K51</f>
        <v>0</v>
      </c>
      <c r="J67" s="448">
        <f>[3]Früchte!$BC51</f>
        <v>0</v>
      </c>
      <c r="K67" s="449">
        <f>[3]Früchte!$N51</f>
        <v>6.531174</v>
      </c>
      <c r="L67" s="449">
        <f>[3]Früchte!$BF51</f>
        <v>4.1018860000000004</v>
      </c>
      <c r="M67" s="448"/>
      <c r="N67" s="448">
        <f>[3]Früchte!$P51</f>
        <v>0</v>
      </c>
      <c r="O67" s="448">
        <f>[3]Früchte!$BH51</f>
        <v>3.5547249999999999</v>
      </c>
      <c r="P67" s="449">
        <f>[3]Früchte!$Q51</f>
        <v>0</v>
      </c>
      <c r="Q67" s="449">
        <f>[3]Früchte!$BI51</f>
        <v>0</v>
      </c>
      <c r="R67" s="448">
        <f>[3]Früchte!$R51</f>
        <v>0</v>
      </c>
      <c r="S67" s="448">
        <f>[3]Früchte!$BJ51</f>
        <v>3.9279459999999999</v>
      </c>
      <c r="T67" s="449">
        <f>[3]Früchte!$T51</f>
        <v>0</v>
      </c>
      <c r="U67" s="449">
        <f>[3]Früchte!$BL51</f>
        <v>3.5692279999999998</v>
      </c>
      <c r="V67" s="448">
        <f>[3]Früchte!$U51</f>
        <v>0</v>
      </c>
      <c r="W67" s="448">
        <f>[3]Früchte!$BM51</f>
        <v>4.6286149999999999</v>
      </c>
      <c r="X67" s="448"/>
      <c r="Y67" s="448">
        <f>[3]Früchte!$X51</f>
        <v>0</v>
      </c>
      <c r="Z67" s="448">
        <f>[3]Früchte!$BP51</f>
        <v>10.818384999999999</v>
      </c>
      <c r="AA67" s="449">
        <f>[3]Früchte!$Y51</f>
        <v>18.037872</v>
      </c>
      <c r="AB67" s="449">
        <f>[3]Früchte!$BQ51</f>
        <v>11.599959999999999</v>
      </c>
      <c r="AC67" s="448">
        <f>[3]Früchte!$Z51</f>
        <v>20.753418</v>
      </c>
      <c r="AD67" s="448">
        <f>[3]Früchte!$BR51</f>
        <v>13.519745</v>
      </c>
      <c r="AE67" s="449">
        <f>[3]Früchte!$AA51</f>
        <v>26.240064</v>
      </c>
      <c r="AF67" s="449">
        <f>[3]Früchte!$BS51</f>
        <v>19.886686000000001</v>
      </c>
      <c r="AG67" s="448"/>
      <c r="AH67" s="448">
        <f>[3]Früchte!$AC51</f>
        <v>9.8679950000000005</v>
      </c>
      <c r="AI67" s="448">
        <f>[3]Früchte!$BU51</f>
        <v>6.6427589999999999</v>
      </c>
      <c r="AJ67" s="449">
        <f>[3]Früchte!$AE51</f>
        <v>17.885843999999999</v>
      </c>
      <c r="AK67" s="449">
        <f>[3]Früchte!$BW51</f>
        <v>12.362575</v>
      </c>
      <c r="AL67" s="448">
        <f>[3]Früchte!$AG51</f>
        <v>8.045973</v>
      </c>
      <c r="AM67" s="448">
        <f>[3]Früchte!$BY51</f>
        <v>4.102582</v>
      </c>
      <c r="AN67" s="449">
        <f>[3]Früchte!$AH51</f>
        <v>0</v>
      </c>
      <c r="AO67" s="449">
        <f>[3]Früchte!$BZ51</f>
        <v>0</v>
      </c>
      <c r="AP67" s="448"/>
      <c r="AQ67" s="448">
        <f>[3]Früchte!$AI51</f>
        <v>0</v>
      </c>
      <c r="AR67" s="448">
        <f>[3]Früchte!$CA51</f>
        <v>5.750553</v>
      </c>
      <c r="AS67" s="448"/>
      <c r="AT67" s="449">
        <f>[3]Früchte!$AJ51</f>
        <v>4.5493259999999998</v>
      </c>
      <c r="AU67" s="449">
        <f>[3]Früchte!$CB51</f>
        <v>2.5667659999999999</v>
      </c>
      <c r="AV67" s="448"/>
      <c r="AW67" s="448">
        <f>[3]Früchte!$AK51</f>
        <v>3.3565680000000002</v>
      </c>
      <c r="AX67" s="448">
        <f>[3]Früchte!$CC51</f>
        <v>2.607205</v>
      </c>
      <c r="AY67" s="449">
        <f>[3]Früchte!$AL51</f>
        <v>0</v>
      </c>
      <c r="AZ67" s="449">
        <f>[3]Früchte!$CD51</f>
        <v>0</v>
      </c>
      <c r="BA67" s="448">
        <f>[3]Früchte!$AM51</f>
        <v>0</v>
      </c>
      <c r="BB67" s="448">
        <f>[3]Früchte!$CE51</f>
        <v>0</v>
      </c>
      <c r="BC67" s="449">
        <f>[3]Früchte!$AN51</f>
        <v>0</v>
      </c>
      <c r="BD67" s="449">
        <f>[3]Früchte!$CF51</f>
        <v>0</v>
      </c>
      <c r="BE67" s="448"/>
      <c r="BF67" s="448">
        <f>[3]Früchte!$AO51</f>
        <v>0</v>
      </c>
      <c r="BG67" s="448">
        <f>[3]Früchte!$CG51</f>
        <v>0</v>
      </c>
      <c r="BH67" s="449">
        <f>[3]Früchte!$AP51</f>
        <v>0</v>
      </c>
      <c r="BI67" s="449">
        <f>[3]Früchte!$CH51</f>
        <v>0</v>
      </c>
      <c r="BJ67" s="448">
        <f>[3]Früchte!$AQ51</f>
        <v>3.013074</v>
      </c>
      <c r="BK67" s="448">
        <f>[3]Früchte!$CI51</f>
        <v>2.5262229999999999</v>
      </c>
      <c r="BL67" s="449">
        <f>[3]Früchte!$AR51</f>
        <v>0.851661</v>
      </c>
      <c r="BM67" s="449">
        <f>[3]Früchte!$CJ51</f>
        <v>0.64927500000000005</v>
      </c>
      <c r="BN67" s="448">
        <f>[3]Früchte!$AS51</f>
        <v>0</v>
      </c>
      <c r="BO67" s="448">
        <f>[3]Früchte!$CK51</f>
        <v>0</v>
      </c>
      <c r="BP67" s="217"/>
      <c r="BQ67" s="402" t="str">
        <f>[3]Früchte!$CT51</f>
        <v>5 W 23-27/20</v>
      </c>
      <c r="BR67" s="462">
        <f>[3]Früchte!$DP51</f>
        <v>6273.9404000000004</v>
      </c>
      <c r="BS67" s="462">
        <f>[3]Früchte!$EL51</f>
        <v>41688.814700000003</v>
      </c>
      <c r="BT67" s="463"/>
      <c r="BU67" s="463">
        <f>[3]Früchte!$CU51</f>
        <v>489.91809999999998</v>
      </c>
      <c r="BV67" s="463">
        <f>[3]Früchte!$DQ51</f>
        <v>5139.1594999999998</v>
      </c>
      <c r="BW67" s="463"/>
      <c r="BX67" s="462">
        <f>[3]Früchte!$CV51</f>
        <v>39.2806</v>
      </c>
      <c r="BY67" s="462">
        <f>[3]Früchte!$DR51</f>
        <v>920.26869999999997</v>
      </c>
      <c r="BZ67" s="463"/>
      <c r="CA67" s="463">
        <f>[3]Früchte!$DD51</f>
        <v>179.59450000000001</v>
      </c>
      <c r="CB67" s="463">
        <f>[3]Früchte!$DZ51</f>
        <v>2407.4211</v>
      </c>
      <c r="CC67" s="462">
        <f>[3]Früchte!$DF51</f>
        <v>196.47420000000002</v>
      </c>
      <c r="CD67" s="462">
        <f>[3]Früchte!$EB51</f>
        <v>597.1176999999999</v>
      </c>
      <c r="CE67" s="463">
        <f>[3]Früchte!$DE51</f>
        <v>54.231900000000003</v>
      </c>
      <c r="CF67" s="463">
        <f>[3]Früchte!$EA51</f>
        <v>273.7296</v>
      </c>
      <c r="CG67" s="463"/>
      <c r="CH67" s="462">
        <f>[3]Früchte!$CZ51</f>
        <v>195.3509</v>
      </c>
      <c r="CI67" s="462">
        <f>[3]Früchte!$DV51</f>
        <v>3145.9392000000003</v>
      </c>
      <c r="CJ67" s="463">
        <f>[3]Früchte!$DA51</f>
        <v>244.69229999999999</v>
      </c>
      <c r="CK67" s="463">
        <f>[3]Früchte!$DW51</f>
        <v>1889.5233999999998</v>
      </c>
      <c r="CL67" s="462">
        <f>[3]Früchte!$DJ51</f>
        <v>193.428</v>
      </c>
      <c r="CM67" s="462">
        <f>[3]Früchte!$EF51</f>
        <v>2906.6256000000003</v>
      </c>
      <c r="CN67" s="463">
        <f>[3]Früchte!$DK51</f>
        <v>180.86150000000001</v>
      </c>
      <c r="CO67" s="463">
        <f>[3]Früchte!$EG51</f>
        <v>1836.1477</v>
      </c>
      <c r="CP67" s="462">
        <f>[3]Früchte!$DB51</f>
        <v>0</v>
      </c>
      <c r="CQ67" s="462">
        <f>[3]Früchte!$DX51</f>
        <v>2.1480000000000001</v>
      </c>
      <c r="CR67" s="463"/>
      <c r="CS67" s="463">
        <f>[3]Früchte!$DC51</f>
        <v>33.814</v>
      </c>
      <c r="CT67" s="463">
        <f>[3]Früchte!$DY51</f>
        <v>657.02530000000002</v>
      </c>
      <c r="CU67" s="463"/>
      <c r="CV67" s="462">
        <f>[3]Früchte!$CX51</f>
        <v>179.2277</v>
      </c>
      <c r="CW67" s="462">
        <f>[3]Früchte!$DT51</f>
        <v>1546.0451</v>
      </c>
      <c r="CX67" s="463">
        <f>[3]Früchte!$DH51</f>
        <v>15.6061</v>
      </c>
      <c r="CY67" s="463">
        <f>[3]Früchte!$ED51</f>
        <v>345.56809999999996</v>
      </c>
      <c r="CZ67" s="462">
        <f>[3]Früchte!$DG51</f>
        <v>0.03</v>
      </c>
      <c r="DA67" s="462">
        <f>[3]Früchte!$EC51</f>
        <v>23.999400000000001</v>
      </c>
      <c r="DB67" s="463">
        <f>[3]Früchte!$DI51</f>
        <v>649.28740000000005</v>
      </c>
      <c r="DC67" s="463">
        <f>[3]Früchte!$EE51</f>
        <v>967.40969999999993</v>
      </c>
      <c r="DD67" s="463"/>
      <c r="DE67" s="462">
        <f>[3]Früchte!$DM51</f>
        <v>16.284600000000001</v>
      </c>
      <c r="DF67" s="462">
        <f>[3]Früchte!$EI51</f>
        <v>703.62300000000005</v>
      </c>
      <c r="DG67" s="463">
        <f>[3]Früchte!$DL51</f>
        <v>327.91800000000001</v>
      </c>
      <c r="DH67" s="463">
        <f>[3]Früchte!$EH51</f>
        <v>1267.3324</v>
      </c>
      <c r="DI67" s="462">
        <f>[3]Früchte!$CW51</f>
        <v>1909.2141999999999</v>
      </c>
      <c r="DJ67" s="462">
        <f>[3]Früchte!$DS51</f>
        <v>4776.2235999999994</v>
      </c>
      <c r="DK67" s="463">
        <f>[3]Früchte!$CY51</f>
        <v>40.486199999999997</v>
      </c>
      <c r="DL67" s="463">
        <f>[3]Früchte!$DU51</f>
        <v>529.03840000000002</v>
      </c>
      <c r="DM67" s="462">
        <f>[3]Früchte!$DN51</f>
        <v>55.796699999999994</v>
      </c>
      <c r="DN67" s="462">
        <f>[3]Früchte!$EJ51</f>
        <v>680.5218000000001</v>
      </c>
      <c r="DO67" s="463">
        <f>[3]Früchte!$DO51</f>
        <v>794.77340000000004</v>
      </c>
      <c r="DP67" s="463">
        <f>[3]Früchte!$EK51</f>
        <v>6225.8545999999997</v>
      </c>
    </row>
    <row r="68" spans="1:120" x14ac:dyDescent="0.2">
      <c r="A68" s="250"/>
      <c r="B68" s="218">
        <f>[3]Früchte!$A52</f>
        <v>43952</v>
      </c>
      <c r="C68" s="449">
        <f>[3]Früchte!$C52</f>
        <v>0</v>
      </c>
      <c r="D68" s="449">
        <f>[3]Früchte!$AU52</f>
        <v>3.4955599999999998</v>
      </c>
      <c r="E68" s="448">
        <f>[3]Früchte!$E52</f>
        <v>6.4198230000000001</v>
      </c>
      <c r="F68" s="448">
        <f>[3]Früchte!$AW52</f>
        <v>3.3079860000000001</v>
      </c>
      <c r="G68" s="449">
        <f>[3]Früchte!$F52</f>
        <v>0</v>
      </c>
      <c r="H68" s="449">
        <f>[3]Früchte!$AX52</f>
        <v>3.5058950000000002</v>
      </c>
      <c r="I68" s="448">
        <f>[3]Früchte!$K52</f>
        <v>0</v>
      </c>
      <c r="J68" s="448">
        <f>[3]Früchte!$BC52</f>
        <v>0</v>
      </c>
      <c r="K68" s="449">
        <f>[3]Früchte!$N52</f>
        <v>6.4926919999999999</v>
      </c>
      <c r="L68" s="449">
        <f>[3]Früchte!$BF52</f>
        <v>3.9726279999999998</v>
      </c>
      <c r="M68" s="448"/>
      <c r="N68" s="448">
        <f>[3]Früchte!$P52</f>
        <v>0</v>
      </c>
      <c r="O68" s="448">
        <f>[3]Früchte!$BH52</f>
        <v>3.5801530000000001</v>
      </c>
      <c r="P68" s="449">
        <f>[3]Früchte!$Q52</f>
        <v>0</v>
      </c>
      <c r="Q68" s="449">
        <f>[3]Früchte!$BI52</f>
        <v>0</v>
      </c>
      <c r="R68" s="448">
        <f>[3]Früchte!$R52</f>
        <v>0</v>
      </c>
      <c r="S68" s="448">
        <f>[3]Früchte!$BJ52</f>
        <v>3.6604640000000002</v>
      </c>
      <c r="T68" s="449">
        <f>[3]Früchte!$T52</f>
        <v>0</v>
      </c>
      <c r="U68" s="449">
        <f>[3]Früchte!$BL52</f>
        <v>3.7509839999999999</v>
      </c>
      <c r="V68" s="448">
        <f>[3]Früchte!$U52</f>
        <v>0</v>
      </c>
      <c r="W68" s="448">
        <f>[3]Früchte!$BM52</f>
        <v>4.752275</v>
      </c>
      <c r="X68" s="448"/>
      <c r="Y68" s="448">
        <f>[3]Früchte!$X52</f>
        <v>0</v>
      </c>
      <c r="Z68" s="448">
        <f>[3]Früchte!$BP52</f>
        <v>11.84262</v>
      </c>
      <c r="AA68" s="449">
        <f>[3]Früchte!$Y52</f>
        <v>16.209613000000001</v>
      </c>
      <c r="AB68" s="449">
        <f>[3]Früchte!$BQ52</f>
        <v>7.8495330000000001</v>
      </c>
      <c r="AC68" s="448">
        <f>[3]Früchte!$Z52</f>
        <v>19.970493000000001</v>
      </c>
      <c r="AD68" s="448">
        <f>[3]Früchte!$BR52</f>
        <v>13.952593999999999</v>
      </c>
      <c r="AE68" s="449">
        <f>[3]Früchte!$AA52</f>
        <v>23.765450000000001</v>
      </c>
      <c r="AF68" s="449">
        <f>[3]Früchte!$BS52</f>
        <v>16.752777999999999</v>
      </c>
      <c r="AG68" s="448"/>
      <c r="AH68" s="448">
        <f>[3]Früchte!$AC52</f>
        <v>10.770089</v>
      </c>
      <c r="AI68" s="448">
        <f>[3]Früchte!$BU52</f>
        <v>7.607399</v>
      </c>
      <c r="AJ68" s="449">
        <f>[3]Früchte!$AE52</f>
        <v>20.563122</v>
      </c>
      <c r="AK68" s="449">
        <f>[3]Früchte!$BW52</f>
        <v>15.669867999999999</v>
      </c>
      <c r="AL68" s="448">
        <f>[3]Früchte!$AG52</f>
        <v>8.9581169999999997</v>
      </c>
      <c r="AM68" s="448">
        <f>[3]Früchte!$BY52</f>
        <v>5.0522150000000003</v>
      </c>
      <c r="AN68" s="449">
        <f>[3]Früchte!$AH52</f>
        <v>0</v>
      </c>
      <c r="AO68" s="449">
        <f>[3]Früchte!$BZ52</f>
        <v>0</v>
      </c>
      <c r="AP68" s="448"/>
      <c r="AQ68" s="448">
        <f>[3]Früchte!$AI52</f>
        <v>0</v>
      </c>
      <c r="AR68" s="448">
        <f>[3]Früchte!$CA52</f>
        <v>6.1013169999999999</v>
      </c>
      <c r="AS68" s="448"/>
      <c r="AT68" s="449">
        <f>[3]Früchte!$AJ52</f>
        <v>0</v>
      </c>
      <c r="AU68" s="449">
        <f>[3]Früchte!$CB52</f>
        <v>3.0962730000000001</v>
      </c>
      <c r="AV68" s="448"/>
      <c r="AW68" s="448">
        <f>[3]Früchte!$AK52</f>
        <v>3.2411319999999999</v>
      </c>
      <c r="AX68" s="448">
        <f>[3]Früchte!$CC52</f>
        <v>2.4418259999999998</v>
      </c>
      <c r="AY68" s="449">
        <f>[3]Früchte!$AL52</f>
        <v>0</v>
      </c>
      <c r="AZ68" s="449">
        <f>[3]Früchte!$CD52</f>
        <v>0</v>
      </c>
      <c r="BA68" s="448">
        <f>[3]Früchte!$AM52</f>
        <v>0</v>
      </c>
      <c r="BB68" s="448">
        <f>[3]Früchte!$CE52</f>
        <v>3.7035840000000002</v>
      </c>
      <c r="BC68" s="449">
        <f>[3]Früchte!$AN52</f>
        <v>0</v>
      </c>
      <c r="BD68" s="449">
        <f>[3]Früchte!$CF52</f>
        <v>0</v>
      </c>
      <c r="BE68" s="448"/>
      <c r="BF68" s="448">
        <f>[3]Früchte!$AO52</f>
        <v>0</v>
      </c>
      <c r="BG68" s="448">
        <f>[3]Früchte!$CG52</f>
        <v>0</v>
      </c>
      <c r="BH68" s="449">
        <f>[3]Früchte!$AP52</f>
        <v>0</v>
      </c>
      <c r="BI68" s="449">
        <f>[3]Früchte!$CH52</f>
        <v>0</v>
      </c>
      <c r="BJ68" s="448">
        <f>[3]Früchte!$AQ52</f>
        <v>2.8926949999999998</v>
      </c>
      <c r="BK68" s="448">
        <f>[3]Früchte!$CI52</f>
        <v>2.4889410000000001</v>
      </c>
      <c r="BL68" s="449">
        <f>[3]Früchte!$AR52</f>
        <v>0.82550699999999999</v>
      </c>
      <c r="BM68" s="449">
        <f>[3]Früchte!$CJ52</f>
        <v>0.59752400000000006</v>
      </c>
      <c r="BN68" s="448">
        <f>[3]Früchte!$AS52</f>
        <v>0</v>
      </c>
      <c r="BO68" s="448">
        <f>[3]Früchte!$CK52</f>
        <v>0</v>
      </c>
      <c r="BP68" s="217"/>
      <c r="BQ68" s="402" t="str">
        <f>[3]Früchte!$CT52</f>
        <v>4 W 19-22/20</v>
      </c>
      <c r="BR68" s="462">
        <f>[3]Früchte!$DP52</f>
        <v>5662.4881999999998</v>
      </c>
      <c r="BS68" s="462">
        <f>[3]Früchte!$EL52</f>
        <v>34298.433799999999</v>
      </c>
      <c r="BT68" s="463"/>
      <c r="BU68" s="463">
        <f>[3]Früchte!$CU52</f>
        <v>622.44490000000008</v>
      </c>
      <c r="BV68" s="463">
        <f>[3]Früchte!$DQ52</f>
        <v>5200.5691999999999</v>
      </c>
      <c r="BW68" s="463"/>
      <c r="BX68" s="462">
        <f>[3]Früchte!$CV52</f>
        <v>55.085599999999999</v>
      </c>
      <c r="BY68" s="462">
        <f>[3]Früchte!$DR52</f>
        <v>1213.3181999999999</v>
      </c>
      <c r="BZ68" s="463"/>
      <c r="CA68" s="463">
        <f>[3]Früchte!$DD52</f>
        <v>205.54489999999998</v>
      </c>
      <c r="CB68" s="463">
        <f>[3]Früchte!$DZ52</f>
        <v>3105.3187000000003</v>
      </c>
      <c r="CC68" s="462">
        <f>[3]Früchte!$DF52</f>
        <v>221.63589999999999</v>
      </c>
      <c r="CD68" s="462">
        <f>[3]Früchte!$EB52</f>
        <v>710.26119999999992</v>
      </c>
      <c r="CE68" s="463">
        <f>[3]Früchte!$DE52</f>
        <v>99.191800000000001</v>
      </c>
      <c r="CF68" s="463">
        <f>[3]Früchte!$EA52</f>
        <v>472.41329999999999</v>
      </c>
      <c r="CG68" s="463"/>
      <c r="CH68" s="462">
        <f>[3]Früchte!$CZ52</f>
        <v>67.0107</v>
      </c>
      <c r="CI68" s="462">
        <f>[3]Früchte!$DV52</f>
        <v>2281.1812</v>
      </c>
      <c r="CJ68" s="463">
        <f>[3]Früchte!$DA52</f>
        <v>19.139900000000001</v>
      </c>
      <c r="CK68" s="463">
        <f>[3]Früchte!$DW52</f>
        <v>370.46890000000002</v>
      </c>
      <c r="CL68" s="462">
        <f>[3]Früchte!$DJ52</f>
        <v>114.1069</v>
      </c>
      <c r="CM68" s="462">
        <f>[3]Früchte!$EF52</f>
        <v>1820.1504</v>
      </c>
      <c r="CN68" s="463">
        <f>[3]Früchte!$DK52</f>
        <v>68.451599999999999</v>
      </c>
      <c r="CO68" s="463">
        <f>[3]Früchte!$EG52</f>
        <v>610.32510000000002</v>
      </c>
      <c r="CP68" s="462">
        <f>[3]Früchte!$DB52</f>
        <v>0</v>
      </c>
      <c r="CQ68" s="462">
        <f>[3]Früchte!$DX52</f>
        <v>0.28799999999999998</v>
      </c>
      <c r="CR68" s="463"/>
      <c r="CS68" s="463">
        <f>[3]Früchte!$DC52</f>
        <v>2.1999999999999999E-2</v>
      </c>
      <c r="CT68" s="463">
        <f>[3]Früchte!$DY52</f>
        <v>270.10730000000001</v>
      </c>
      <c r="CU68" s="463"/>
      <c r="CV68" s="462">
        <f>[3]Früchte!$CX52</f>
        <v>321.97770000000003</v>
      </c>
      <c r="CW68" s="462">
        <f>[3]Früchte!$DT52</f>
        <v>2225.4168999999997</v>
      </c>
      <c r="CX68" s="463">
        <f>[3]Früchte!$DH52</f>
        <v>21.078200000000002</v>
      </c>
      <c r="CY68" s="463">
        <f>[3]Früchte!$ED52</f>
        <v>307.64159999999998</v>
      </c>
      <c r="CZ68" s="462">
        <f>[3]Früchte!$DG52</f>
        <v>7.0000000000000007E-2</v>
      </c>
      <c r="DA68" s="462">
        <f>[3]Früchte!$EC52</f>
        <v>84.319299999999998</v>
      </c>
      <c r="DB68" s="463">
        <f>[3]Früchte!$DI52</f>
        <v>680.84849999999994</v>
      </c>
      <c r="DC68" s="463">
        <f>[3]Früchte!$EE52</f>
        <v>926.33619999999996</v>
      </c>
      <c r="DD68" s="463"/>
      <c r="DE68" s="462">
        <f>[3]Früchte!$DM52</f>
        <v>14.5848</v>
      </c>
      <c r="DF68" s="462">
        <f>[3]Früchte!$EI52</f>
        <v>818.5498</v>
      </c>
      <c r="DG68" s="463">
        <f>[3]Früchte!$DL52</f>
        <v>289.81329999999997</v>
      </c>
      <c r="DH68" s="463">
        <f>[3]Früchte!$EH52</f>
        <v>928.5625</v>
      </c>
      <c r="DI68" s="462">
        <f>[3]Früchte!$CW52</f>
        <v>1948.9778999999999</v>
      </c>
      <c r="DJ68" s="462">
        <f>[3]Früchte!$DS52</f>
        <v>4415.0081</v>
      </c>
      <c r="DK68" s="463">
        <f>[3]Früchte!$CY52</f>
        <v>75.157899999999998</v>
      </c>
      <c r="DL68" s="463">
        <f>[3]Früchte!$DU52</f>
        <v>516.46770000000004</v>
      </c>
      <c r="DM68" s="462">
        <f>[3]Früchte!$DN52</f>
        <v>46.837400000000002</v>
      </c>
      <c r="DN68" s="462">
        <f>[3]Früchte!$EJ52</f>
        <v>842.8442</v>
      </c>
      <c r="DO68" s="463">
        <f>[3]Früchte!$DO52</f>
        <v>470.85409999999996</v>
      </c>
      <c r="DP68" s="463">
        <f>[3]Früchte!$EK52</f>
        <v>3760.4425000000001</v>
      </c>
    </row>
    <row r="69" spans="1:120" x14ac:dyDescent="0.2">
      <c r="A69" s="250"/>
      <c r="B69" s="218">
        <f>[3]Früchte!$A53</f>
        <v>43922</v>
      </c>
      <c r="C69" s="449">
        <f>[3]Früchte!$C53</f>
        <v>0</v>
      </c>
      <c r="D69" s="449">
        <f>[3]Früchte!$AU53</f>
        <v>3.5478730000000001</v>
      </c>
      <c r="E69" s="448">
        <f>[3]Früchte!$E53</f>
        <v>6.4961080000000004</v>
      </c>
      <c r="F69" s="448">
        <f>[3]Früchte!$AW53</f>
        <v>3.4403199999999998</v>
      </c>
      <c r="G69" s="449">
        <f>[3]Früchte!$F53</f>
        <v>0</v>
      </c>
      <c r="H69" s="449">
        <f>[3]Früchte!$AX53</f>
        <v>3.5221260000000001</v>
      </c>
      <c r="I69" s="448">
        <f>[3]Früchte!$K53</f>
        <v>0</v>
      </c>
      <c r="J69" s="448">
        <f>[3]Früchte!$BC53</f>
        <v>0</v>
      </c>
      <c r="K69" s="449">
        <f>[3]Früchte!$N53</f>
        <v>6.543755</v>
      </c>
      <c r="L69" s="449">
        <f>[3]Früchte!$BF53</f>
        <v>4.0757370000000002</v>
      </c>
      <c r="M69" s="448"/>
      <c r="N69" s="448">
        <f>[3]Früchte!$P53</f>
        <v>0</v>
      </c>
      <c r="O69" s="448">
        <f>[3]Früchte!$BH53</f>
        <v>3.7199</v>
      </c>
      <c r="P69" s="449">
        <f>[3]Früchte!$Q53</f>
        <v>0</v>
      </c>
      <c r="Q69" s="449">
        <f>[3]Früchte!$BI53</f>
        <v>0</v>
      </c>
      <c r="R69" s="448">
        <f>[3]Früchte!$R53</f>
        <v>0</v>
      </c>
      <c r="S69" s="448">
        <f>[3]Früchte!$BJ53</f>
        <v>3.6577389999999999</v>
      </c>
      <c r="T69" s="449">
        <f>[3]Früchte!$T53</f>
        <v>0</v>
      </c>
      <c r="U69" s="449">
        <f>[3]Früchte!$BL53</f>
        <v>3.5092249999999998</v>
      </c>
      <c r="V69" s="448">
        <f>[3]Früchte!$U53</f>
        <v>0</v>
      </c>
      <c r="W69" s="448">
        <f>[3]Früchte!$BM53</f>
        <v>4.2446780000000004</v>
      </c>
      <c r="X69" s="448"/>
      <c r="Y69" s="448">
        <f>[3]Früchte!$X53</f>
        <v>0</v>
      </c>
      <c r="Z69" s="448">
        <f>[3]Früchte!$BP53</f>
        <v>0</v>
      </c>
      <c r="AA69" s="449">
        <f>[3]Früchte!$Y53</f>
        <v>9.8363420000000001</v>
      </c>
      <c r="AB69" s="449">
        <f>[3]Früchte!$BQ53</f>
        <v>4.4669650000000001</v>
      </c>
      <c r="AC69" s="448">
        <f>[3]Früchte!$Z53</f>
        <v>22.023520999999999</v>
      </c>
      <c r="AD69" s="448">
        <f>[3]Früchte!$BR53</f>
        <v>17.101132</v>
      </c>
      <c r="AE69" s="449">
        <f>[3]Früchte!$AA53</f>
        <v>25.191148999999999</v>
      </c>
      <c r="AF69" s="449">
        <f>[3]Früchte!$BS53</f>
        <v>16.438658</v>
      </c>
      <c r="AG69" s="448"/>
      <c r="AH69" s="448">
        <f>[3]Früchte!$AC53</f>
        <v>0</v>
      </c>
      <c r="AI69" s="448">
        <f>[3]Früchte!$BU53</f>
        <v>8.6830200000000008</v>
      </c>
      <c r="AJ69" s="449">
        <f>[3]Früchte!$AE53</f>
        <v>0</v>
      </c>
      <c r="AK69" s="449">
        <f>[3]Früchte!$BW53</f>
        <v>0</v>
      </c>
      <c r="AL69" s="448">
        <f>[3]Früchte!$AG53</f>
        <v>9.6759210000000007</v>
      </c>
      <c r="AM69" s="448">
        <f>[3]Früchte!$BY53</f>
        <v>7.0802829999999997</v>
      </c>
      <c r="AN69" s="449">
        <f>[3]Früchte!$AH53</f>
        <v>0</v>
      </c>
      <c r="AO69" s="449">
        <f>[3]Früchte!$BZ53</f>
        <v>0</v>
      </c>
      <c r="AP69" s="448"/>
      <c r="AQ69" s="448">
        <f>[3]Früchte!$AI53</f>
        <v>0</v>
      </c>
      <c r="AR69" s="448">
        <f>[3]Früchte!$CA53</f>
        <v>6.2681449999999996</v>
      </c>
      <c r="AS69" s="448"/>
      <c r="AT69" s="449">
        <f>[3]Früchte!$AJ53</f>
        <v>0</v>
      </c>
      <c r="AU69" s="449">
        <f>[3]Früchte!$CB53</f>
        <v>3.636158</v>
      </c>
      <c r="AV69" s="448"/>
      <c r="AW69" s="448">
        <f>[3]Früchte!$AK53</f>
        <v>3.2453810000000001</v>
      </c>
      <c r="AX69" s="448">
        <f>[3]Früchte!$CC53</f>
        <v>2.203325</v>
      </c>
      <c r="AY69" s="449">
        <f>[3]Früchte!$AL53</f>
        <v>0</v>
      </c>
      <c r="AZ69" s="449">
        <f>[3]Früchte!$CD53</f>
        <v>0</v>
      </c>
      <c r="BA69" s="448">
        <f>[3]Früchte!$AM53</f>
        <v>0</v>
      </c>
      <c r="BB69" s="448">
        <f>[3]Früchte!$CE53</f>
        <v>3.827251</v>
      </c>
      <c r="BC69" s="449">
        <f>[3]Früchte!$AN53</f>
        <v>0</v>
      </c>
      <c r="BD69" s="449">
        <f>[3]Früchte!$CF53</f>
        <v>0</v>
      </c>
      <c r="BE69" s="448"/>
      <c r="BF69" s="448">
        <f>[3]Früchte!$AO53</f>
        <v>0</v>
      </c>
      <c r="BG69" s="448">
        <f>[3]Früchte!$CG53</f>
        <v>0</v>
      </c>
      <c r="BH69" s="449">
        <f>[3]Früchte!$AP53</f>
        <v>0</v>
      </c>
      <c r="BI69" s="449">
        <f>[3]Früchte!$CH53</f>
        <v>0</v>
      </c>
      <c r="BJ69" s="448">
        <f>[3]Früchte!$AQ53</f>
        <v>2.9874339999999999</v>
      </c>
      <c r="BK69" s="448">
        <f>[3]Früchte!$CI53</f>
        <v>2.6230250000000002</v>
      </c>
      <c r="BL69" s="449">
        <f>[3]Früchte!$AR53</f>
        <v>0.74355499999999997</v>
      </c>
      <c r="BM69" s="449">
        <f>[3]Früchte!$CJ53</f>
        <v>0.58304999999999996</v>
      </c>
      <c r="BN69" s="448">
        <f>[3]Früchte!$AS53</f>
        <v>0</v>
      </c>
      <c r="BO69" s="448">
        <f>[3]Früchte!$CK53</f>
        <v>0</v>
      </c>
      <c r="BP69" s="217"/>
      <c r="BQ69" s="402" t="str">
        <f>[3]Früchte!$CT53</f>
        <v>4 W 15-18/20</v>
      </c>
      <c r="BR69" s="462">
        <f>[3]Früchte!$DP53</f>
        <v>5782.9724000000006</v>
      </c>
      <c r="BS69" s="462">
        <f>[3]Früchte!$EL53</f>
        <v>32580.7837</v>
      </c>
      <c r="BT69" s="463"/>
      <c r="BU69" s="463">
        <f>[3]Früchte!$CU53</f>
        <v>775.54759999999999</v>
      </c>
      <c r="BV69" s="463">
        <f>[3]Früchte!$DQ53</f>
        <v>6028.6091999999999</v>
      </c>
      <c r="BW69" s="463"/>
      <c r="BX69" s="462">
        <f>[3]Früchte!$CV53</f>
        <v>86.234499999999997</v>
      </c>
      <c r="BY69" s="462">
        <f>[3]Früchte!$DR53</f>
        <v>1482.444</v>
      </c>
      <c r="BZ69" s="463"/>
      <c r="CA69" s="463">
        <f>[3]Früchte!$DD53</f>
        <v>293.83390000000003</v>
      </c>
      <c r="CB69" s="463">
        <f>[3]Früchte!$DZ53</f>
        <v>3269.1653999999999</v>
      </c>
      <c r="CC69" s="462">
        <f>[3]Früchte!$DF53</f>
        <v>180.5729</v>
      </c>
      <c r="CD69" s="462">
        <f>[3]Früchte!$EB53</f>
        <v>539.87340000000006</v>
      </c>
      <c r="CE69" s="463">
        <f>[3]Früchte!$DE53</f>
        <v>120.11960000000001</v>
      </c>
      <c r="CF69" s="463">
        <f>[3]Früchte!$EA53</f>
        <v>330.57909999999998</v>
      </c>
      <c r="CG69" s="463"/>
      <c r="CH69" s="462">
        <f>[3]Früchte!$CZ53</f>
        <v>6.0000000000000001E-3</v>
      </c>
      <c r="CI69" s="462">
        <f>[3]Früchte!$DV53</f>
        <v>117.25569999999999</v>
      </c>
      <c r="CJ69" s="463">
        <f>[3]Früchte!$DA53</f>
        <v>0</v>
      </c>
      <c r="CK69" s="463">
        <f>[3]Früchte!$DW53</f>
        <v>1.8129000000000002</v>
      </c>
      <c r="CL69" s="462">
        <f>[3]Früchte!$DJ53</f>
        <v>41.752000000000002</v>
      </c>
      <c r="CM69" s="462">
        <f>[3]Früchte!$EF53</f>
        <v>360.33679999999998</v>
      </c>
      <c r="CN69" s="463">
        <f>[3]Früchte!$DK53</f>
        <v>0.14199999999999999</v>
      </c>
      <c r="CO69" s="463">
        <f>[3]Früchte!$EG53</f>
        <v>131.15629999999999</v>
      </c>
      <c r="CP69" s="462">
        <f>[3]Früchte!$DB53</f>
        <v>0</v>
      </c>
      <c r="CQ69" s="462">
        <f>[3]Früchte!$DX53</f>
        <v>0.85499999999999998</v>
      </c>
      <c r="CR69" s="463"/>
      <c r="CS69" s="463">
        <f>[3]Früchte!$DC53</f>
        <v>0.49889999999999995</v>
      </c>
      <c r="CT69" s="463">
        <f>[3]Früchte!$DY53</f>
        <v>355.13929999999999</v>
      </c>
      <c r="CU69" s="463"/>
      <c r="CV69" s="462">
        <f>[3]Früchte!$CX53</f>
        <v>438.73700000000002</v>
      </c>
      <c r="CW69" s="462">
        <f>[3]Früchte!$DT53</f>
        <v>3219.0868</v>
      </c>
      <c r="CX69" s="463">
        <f>[3]Früchte!$DH53</f>
        <v>34.001100000000001</v>
      </c>
      <c r="CY69" s="463">
        <f>[3]Früchte!$ED53</f>
        <v>409.32650000000001</v>
      </c>
      <c r="CZ69" s="462">
        <f>[3]Früchte!$DG53</f>
        <v>11.264200000000001</v>
      </c>
      <c r="DA69" s="462">
        <f>[3]Früchte!$EC53</f>
        <v>840.2124</v>
      </c>
      <c r="DB69" s="463">
        <f>[3]Früchte!$DI53</f>
        <v>712.93399999999997</v>
      </c>
      <c r="DC69" s="463">
        <f>[3]Früchte!$EE53</f>
        <v>1089.8063</v>
      </c>
      <c r="DD69" s="463"/>
      <c r="DE69" s="462">
        <f>[3]Früchte!$DM53</f>
        <v>20.974299999999999</v>
      </c>
      <c r="DF69" s="462">
        <f>[3]Früchte!$EI53</f>
        <v>1056.5511000000001</v>
      </c>
      <c r="DG69" s="463">
        <f>[3]Früchte!$DL53</f>
        <v>271.01650000000001</v>
      </c>
      <c r="DH69" s="463">
        <f>[3]Früchte!$EH53</f>
        <v>1105.5181</v>
      </c>
      <c r="DI69" s="462">
        <f>[3]Früchte!$CW53</f>
        <v>2042.8978</v>
      </c>
      <c r="DJ69" s="462">
        <f>[3]Früchte!$DS53</f>
        <v>4645.7487000000001</v>
      </c>
      <c r="DK69" s="463">
        <f>[3]Früchte!$CY53</f>
        <v>138.24270000000001</v>
      </c>
      <c r="DL69" s="463">
        <f>[3]Früchte!$DU53</f>
        <v>594.25340000000006</v>
      </c>
      <c r="DM69" s="462">
        <f>[3]Früchte!$DN53</f>
        <v>20.283900000000003</v>
      </c>
      <c r="DN69" s="462">
        <f>[3]Früchte!$EJ53</f>
        <v>1161.1571999999999</v>
      </c>
      <c r="DO69" s="463">
        <f>[3]Früchte!$DO53</f>
        <v>250.7653</v>
      </c>
      <c r="DP69" s="463">
        <f>[3]Früchte!$EK53</f>
        <v>1985.0653</v>
      </c>
    </row>
    <row r="70" spans="1:120" x14ac:dyDescent="0.2">
      <c r="A70" s="250"/>
      <c r="B70" s="218">
        <f>[3]Früchte!$A54</f>
        <v>43891</v>
      </c>
      <c r="C70" s="449">
        <f>[3]Früchte!$C54</f>
        <v>0</v>
      </c>
      <c r="D70" s="449">
        <f>[3]Früchte!$AU54</f>
        <v>3.3485580000000001</v>
      </c>
      <c r="E70" s="448">
        <f>[3]Früchte!$E54</f>
        <v>6.5409689999999996</v>
      </c>
      <c r="F70" s="448">
        <f>[3]Früchte!$AW54</f>
        <v>3.4065059999999998</v>
      </c>
      <c r="G70" s="449">
        <f>[3]Früchte!$F54</f>
        <v>0</v>
      </c>
      <c r="H70" s="449">
        <f>[3]Früchte!$AX54</f>
        <v>3.3602750000000001</v>
      </c>
      <c r="I70" s="448">
        <f>[3]Früchte!$K54</f>
        <v>0</v>
      </c>
      <c r="J70" s="448">
        <f>[3]Früchte!$BC54</f>
        <v>0</v>
      </c>
      <c r="K70" s="449">
        <f>[3]Früchte!$N54</f>
        <v>6.5690179999999998</v>
      </c>
      <c r="L70" s="449">
        <f>[3]Früchte!$BF54</f>
        <v>3.8872439999999999</v>
      </c>
      <c r="M70" s="448"/>
      <c r="N70" s="448">
        <f>[3]Früchte!$P54</f>
        <v>0</v>
      </c>
      <c r="O70" s="448">
        <f>[3]Früchte!$BH54</f>
        <v>3.9267210000000001</v>
      </c>
      <c r="P70" s="449">
        <f>[3]Früchte!$Q54</f>
        <v>0</v>
      </c>
      <c r="Q70" s="449">
        <f>[3]Früchte!$BI54</f>
        <v>3.6341519999999998</v>
      </c>
      <c r="R70" s="448">
        <f>[3]Früchte!$R54</f>
        <v>0</v>
      </c>
      <c r="S70" s="448">
        <f>[3]Früchte!$BJ54</f>
        <v>3.5914069999999998</v>
      </c>
      <c r="T70" s="449">
        <f>[3]Früchte!$T54</f>
        <v>0</v>
      </c>
      <c r="U70" s="449">
        <f>[3]Früchte!$BL54</f>
        <v>3.6901519999999999</v>
      </c>
      <c r="V70" s="448">
        <f>[3]Früchte!$U54</f>
        <v>0</v>
      </c>
      <c r="W70" s="448">
        <f>[3]Früchte!$BM54</f>
        <v>0</v>
      </c>
      <c r="X70" s="448"/>
      <c r="Y70" s="448">
        <f>[3]Früchte!$X54</f>
        <v>0</v>
      </c>
      <c r="Z70" s="448">
        <f>[3]Früchte!$BP54</f>
        <v>0</v>
      </c>
      <c r="AA70" s="449">
        <f>[3]Früchte!$Y54</f>
        <v>10.227157</v>
      </c>
      <c r="AB70" s="449">
        <f>[3]Früchte!$BQ54</f>
        <v>5.7276449999999999</v>
      </c>
      <c r="AC70" s="448">
        <f>[3]Früchte!$Z54</f>
        <v>25.874483999999999</v>
      </c>
      <c r="AD70" s="448">
        <f>[3]Früchte!$BR54</f>
        <v>19.230526999999999</v>
      </c>
      <c r="AE70" s="449">
        <f>[3]Früchte!$AA54</f>
        <v>25.505275000000001</v>
      </c>
      <c r="AF70" s="449">
        <f>[3]Früchte!$BS54</f>
        <v>18.346276</v>
      </c>
      <c r="AG70" s="448"/>
      <c r="AH70" s="448">
        <f>[3]Früchte!$AC54</f>
        <v>0</v>
      </c>
      <c r="AI70" s="448">
        <f>[3]Früchte!$BU54</f>
        <v>0</v>
      </c>
      <c r="AJ70" s="449">
        <f>[3]Früchte!$AE54</f>
        <v>0</v>
      </c>
      <c r="AK70" s="449">
        <f>[3]Früchte!$BW54</f>
        <v>0</v>
      </c>
      <c r="AL70" s="448">
        <f>[3]Früchte!$AG54</f>
        <v>0</v>
      </c>
      <c r="AM70" s="448">
        <f>[3]Früchte!$BY54</f>
        <v>6.7648770000000003</v>
      </c>
      <c r="AN70" s="449">
        <f>[3]Früchte!$AH54</f>
        <v>0</v>
      </c>
      <c r="AO70" s="449">
        <f>[3]Früchte!$BZ54</f>
        <v>0</v>
      </c>
      <c r="AP70" s="448"/>
      <c r="AQ70" s="448">
        <f>[3]Früchte!$AI54</f>
        <v>0</v>
      </c>
      <c r="AR70" s="448">
        <f>[3]Früchte!$CA54</f>
        <v>6.5120209999999998</v>
      </c>
      <c r="AS70" s="448"/>
      <c r="AT70" s="449">
        <f>[3]Früchte!$AJ54</f>
        <v>0</v>
      </c>
      <c r="AU70" s="449">
        <f>[3]Früchte!$CB54</f>
        <v>3.0722719999999999</v>
      </c>
      <c r="AV70" s="448"/>
      <c r="AW70" s="448">
        <f>[3]Früchte!$AK54</f>
        <v>3.0414759999999998</v>
      </c>
      <c r="AX70" s="448">
        <f>[3]Früchte!$CC54</f>
        <v>1.9326920000000001</v>
      </c>
      <c r="AY70" s="449">
        <f>[3]Früchte!$AL54</f>
        <v>0</v>
      </c>
      <c r="AZ70" s="449">
        <f>[3]Früchte!$CD54</f>
        <v>0</v>
      </c>
      <c r="BA70" s="448">
        <f>[3]Früchte!$AM54</f>
        <v>0</v>
      </c>
      <c r="BB70" s="448">
        <f>[3]Früchte!$CE54</f>
        <v>3.906298</v>
      </c>
      <c r="BC70" s="449">
        <f>[3]Früchte!$AN54</f>
        <v>0</v>
      </c>
      <c r="BD70" s="449">
        <f>[3]Früchte!$CF54</f>
        <v>0</v>
      </c>
      <c r="BE70" s="448"/>
      <c r="BF70" s="448">
        <f>[3]Früchte!$AO54</f>
        <v>0</v>
      </c>
      <c r="BG70" s="448">
        <f>[3]Früchte!$CG54</f>
        <v>0</v>
      </c>
      <c r="BH70" s="449">
        <f>[3]Früchte!$AP54</f>
        <v>0</v>
      </c>
      <c r="BI70" s="449">
        <f>[3]Früchte!$CH54</f>
        <v>0</v>
      </c>
      <c r="BJ70" s="448">
        <f>[3]Früchte!$AQ54</f>
        <v>2.992159</v>
      </c>
      <c r="BK70" s="448">
        <f>[3]Früchte!$CI54</f>
        <v>2.4461940000000002</v>
      </c>
      <c r="BL70" s="449">
        <f>[3]Früchte!$AR54</f>
        <v>0.73769700000000005</v>
      </c>
      <c r="BM70" s="449">
        <f>[3]Früchte!$CJ54</f>
        <v>0.67282699999999995</v>
      </c>
      <c r="BN70" s="448">
        <f>[3]Früchte!$AS54</f>
        <v>0</v>
      </c>
      <c r="BO70" s="448">
        <f>[3]Früchte!$CK54</f>
        <v>0</v>
      </c>
      <c r="BP70" s="217"/>
      <c r="BQ70" s="402" t="str">
        <f>[3]Früchte!$CT54</f>
        <v>5 W 10-14/20</v>
      </c>
      <c r="BR70" s="462">
        <f>[3]Früchte!$DP54</f>
        <v>6796.902</v>
      </c>
      <c r="BS70" s="462">
        <f>[3]Früchte!$EL54</f>
        <v>38667.463100000001</v>
      </c>
      <c r="BT70" s="463"/>
      <c r="BU70" s="463">
        <f>[3]Früchte!$CU54</f>
        <v>991.51819999999998</v>
      </c>
      <c r="BV70" s="463">
        <f>[3]Früchte!$DQ54</f>
        <v>8238.8060000000005</v>
      </c>
      <c r="BW70" s="463"/>
      <c r="BX70" s="462">
        <f>[3]Früchte!$CV54</f>
        <v>94.822500000000005</v>
      </c>
      <c r="BY70" s="462">
        <f>[3]Früchte!$DR54</f>
        <v>1862.4581000000001</v>
      </c>
      <c r="BZ70" s="463"/>
      <c r="CA70" s="463">
        <f>[3]Früchte!$DD54</f>
        <v>219.137</v>
      </c>
      <c r="CB70" s="463">
        <f>[3]Früchte!$DZ54</f>
        <v>2526.0038999999997</v>
      </c>
      <c r="CC70" s="462">
        <f>[3]Früchte!$DF54</f>
        <v>99.427800000000005</v>
      </c>
      <c r="CD70" s="462">
        <f>[3]Früchte!$EB54</f>
        <v>407.57859999999999</v>
      </c>
      <c r="CE70" s="463">
        <f>[3]Früchte!$DE54</f>
        <v>106.83189999999999</v>
      </c>
      <c r="CF70" s="463">
        <f>[3]Früchte!$EA54</f>
        <v>380.84980000000002</v>
      </c>
      <c r="CG70" s="463"/>
      <c r="CH70" s="462">
        <f>[3]Früchte!$CZ54</f>
        <v>0</v>
      </c>
      <c r="CI70" s="462">
        <f>[3]Früchte!$DV54</f>
        <v>6.468</v>
      </c>
      <c r="CJ70" s="463">
        <f>[3]Früchte!$DA54</f>
        <v>1E-3</v>
      </c>
      <c r="CK70" s="463">
        <f>[3]Früchte!$DW54</f>
        <v>0.17599999999999999</v>
      </c>
      <c r="CL70" s="462">
        <f>[3]Früchte!$DJ54</f>
        <v>6.9058999999999999</v>
      </c>
      <c r="CM70" s="462">
        <f>[3]Früchte!$EF54</f>
        <v>90.730199999999996</v>
      </c>
      <c r="CN70" s="463">
        <f>[3]Früchte!$DK54</f>
        <v>0.41099999999999998</v>
      </c>
      <c r="CO70" s="463">
        <f>[3]Früchte!$EG54</f>
        <v>13.3087</v>
      </c>
      <c r="CP70" s="462">
        <f>[3]Früchte!$DB54</f>
        <v>0</v>
      </c>
      <c r="CQ70" s="462">
        <f>[3]Früchte!$DX54</f>
        <v>0.54700000000000004</v>
      </c>
      <c r="CR70" s="463"/>
      <c r="CS70" s="463">
        <f>[3]Früchte!$DC54</f>
        <v>1.2529999999999999</v>
      </c>
      <c r="CT70" s="463">
        <f>[3]Früchte!$DY54</f>
        <v>421.11320000000001</v>
      </c>
      <c r="CU70" s="463"/>
      <c r="CV70" s="462">
        <f>[3]Früchte!$CX54</f>
        <v>601.32680000000005</v>
      </c>
      <c r="CW70" s="462">
        <f>[3]Früchte!$DT54</f>
        <v>4207.8867</v>
      </c>
      <c r="CX70" s="463">
        <f>[3]Früchte!$DH54</f>
        <v>57.648600000000002</v>
      </c>
      <c r="CY70" s="463">
        <f>[3]Früchte!$ED54</f>
        <v>530.99380000000008</v>
      </c>
      <c r="CZ70" s="462">
        <f>[3]Früchte!$DG54</f>
        <v>84.64139999999999</v>
      </c>
      <c r="DA70" s="462">
        <f>[3]Früchte!$EC54</f>
        <v>2218.6689000000001</v>
      </c>
      <c r="DB70" s="463">
        <f>[3]Früchte!$DI54</f>
        <v>851.93130000000008</v>
      </c>
      <c r="DC70" s="463">
        <f>[3]Früchte!$EE54</f>
        <v>1222.2273</v>
      </c>
      <c r="DD70" s="463"/>
      <c r="DE70" s="462">
        <f>[3]Früchte!$DM54</f>
        <v>16.663400000000003</v>
      </c>
      <c r="DF70" s="462">
        <f>[3]Früchte!$EI54</f>
        <v>1040.4711</v>
      </c>
      <c r="DG70" s="463">
        <f>[3]Früchte!$DL54</f>
        <v>407.52859999999998</v>
      </c>
      <c r="DH70" s="463">
        <f>[3]Früchte!$EH54</f>
        <v>1286.5783000000001</v>
      </c>
      <c r="DI70" s="462">
        <f>[3]Früchte!$CW54</f>
        <v>2545.3993999999998</v>
      </c>
      <c r="DJ70" s="462">
        <f>[3]Früchte!$DS54</f>
        <v>6111.4750000000004</v>
      </c>
      <c r="DK70" s="463">
        <f>[3]Früchte!$CY54</f>
        <v>169.10929999999999</v>
      </c>
      <c r="DL70" s="463">
        <f>[3]Früchte!$DU54</f>
        <v>795.12840000000006</v>
      </c>
      <c r="DM70" s="462">
        <f>[3]Früchte!$DN54</f>
        <v>74.326100000000011</v>
      </c>
      <c r="DN70" s="462">
        <f>[3]Früchte!$EJ54</f>
        <v>1161.3908999999999</v>
      </c>
      <c r="DO70" s="463">
        <f>[3]Früchte!$DO54</f>
        <v>0.06</v>
      </c>
      <c r="DP70" s="463">
        <f>[3]Früchte!$EK54</f>
        <v>174.89570000000001</v>
      </c>
    </row>
    <row r="71" spans="1:120" x14ac:dyDescent="0.2">
      <c r="A71" s="250"/>
      <c r="B71" s="218">
        <f>[3]Früchte!$A55</f>
        <v>43862</v>
      </c>
      <c r="C71" s="449">
        <f>[3]Früchte!$C55</f>
        <v>0</v>
      </c>
      <c r="D71" s="449">
        <f>[3]Früchte!$AU55</f>
        <v>3.1540789999999999</v>
      </c>
      <c r="E71" s="448">
        <f>[3]Früchte!$E55</f>
        <v>6.2638829999999999</v>
      </c>
      <c r="F71" s="448">
        <f>[3]Früchte!$AW55</f>
        <v>3.05402</v>
      </c>
      <c r="G71" s="449">
        <f>[3]Früchte!$F55</f>
        <v>0</v>
      </c>
      <c r="H71" s="449">
        <f>[3]Früchte!$AX55</f>
        <v>3.119386</v>
      </c>
      <c r="I71" s="448">
        <f>[3]Früchte!$K55</f>
        <v>0</v>
      </c>
      <c r="J71" s="448">
        <f>[3]Früchte!$BC55</f>
        <v>0</v>
      </c>
      <c r="K71" s="449">
        <f>[3]Früchte!$N55</f>
        <v>6.3221730000000003</v>
      </c>
      <c r="L71" s="449">
        <f>[3]Früchte!$BF55</f>
        <v>3.594738</v>
      </c>
      <c r="M71" s="448"/>
      <c r="N71" s="448">
        <f>[3]Früchte!$P55</f>
        <v>6.7616379999999996</v>
      </c>
      <c r="O71" s="448">
        <f>[3]Früchte!$BH55</f>
        <v>3.8665500000000002</v>
      </c>
      <c r="P71" s="449">
        <f>[3]Früchte!$Q55</f>
        <v>6.5963700000000003</v>
      </c>
      <c r="Q71" s="449">
        <f>[3]Früchte!$BI55</f>
        <v>3.802155</v>
      </c>
      <c r="R71" s="448">
        <f>[3]Früchte!$R55</f>
        <v>6.612825</v>
      </c>
      <c r="S71" s="448">
        <f>[3]Früchte!$BJ55</f>
        <v>3.5283159999999998</v>
      </c>
      <c r="T71" s="449">
        <f>[3]Früchte!$T55</f>
        <v>0</v>
      </c>
      <c r="U71" s="449">
        <f>[3]Früchte!$BL55</f>
        <v>0</v>
      </c>
      <c r="V71" s="448">
        <f>[3]Früchte!$U55</f>
        <v>0</v>
      </c>
      <c r="W71" s="448">
        <f>[3]Früchte!$BM55</f>
        <v>5.8351069999999998</v>
      </c>
      <c r="X71" s="448"/>
      <c r="Y71" s="448">
        <f>[3]Früchte!$X55</f>
        <v>0</v>
      </c>
      <c r="Z71" s="448">
        <f>[3]Früchte!$BP55</f>
        <v>0</v>
      </c>
      <c r="AA71" s="449">
        <f>[3]Früchte!$Y55</f>
        <v>11.607846</v>
      </c>
      <c r="AB71" s="449">
        <f>[3]Früchte!$BQ55</f>
        <v>7.9909520000000001</v>
      </c>
      <c r="AC71" s="448">
        <f>[3]Früchte!$Z55</f>
        <v>24.425270999999999</v>
      </c>
      <c r="AD71" s="448">
        <f>[3]Früchte!$BR55</f>
        <v>19.267752999999999</v>
      </c>
      <c r="AE71" s="449">
        <f>[3]Früchte!$AA55</f>
        <v>28.446111999999999</v>
      </c>
      <c r="AF71" s="449">
        <f>[3]Früchte!$BS55</f>
        <v>19.797460000000001</v>
      </c>
      <c r="AG71" s="448"/>
      <c r="AH71" s="448">
        <f>[3]Früchte!$AC55</f>
        <v>0</v>
      </c>
      <c r="AI71" s="448">
        <f>[3]Früchte!$BU55</f>
        <v>0</v>
      </c>
      <c r="AJ71" s="449">
        <f>[3]Früchte!$AE55</f>
        <v>0</v>
      </c>
      <c r="AK71" s="449">
        <f>[3]Früchte!$BW55</f>
        <v>0</v>
      </c>
      <c r="AL71" s="448">
        <f>[3]Früchte!$AG55</f>
        <v>0</v>
      </c>
      <c r="AM71" s="448">
        <f>[3]Früchte!$BY55</f>
        <v>8.7963620000000002</v>
      </c>
      <c r="AN71" s="449">
        <f>[3]Früchte!$AH55</f>
        <v>0</v>
      </c>
      <c r="AO71" s="449">
        <f>[3]Früchte!$BZ55</f>
        <v>0</v>
      </c>
      <c r="AP71" s="448"/>
      <c r="AQ71" s="448">
        <f>[3]Früchte!$AI55</f>
        <v>0</v>
      </c>
      <c r="AR71" s="448">
        <f>[3]Früchte!$CA55</f>
        <v>6.9341369999999998</v>
      </c>
      <c r="AS71" s="448"/>
      <c r="AT71" s="449">
        <f>[3]Früchte!$AJ55</f>
        <v>0</v>
      </c>
      <c r="AU71" s="449">
        <f>[3]Früchte!$CB55</f>
        <v>3.1748509999999999</v>
      </c>
      <c r="AV71" s="448"/>
      <c r="AW71" s="448">
        <f>[3]Früchte!$AK55</f>
        <v>3.0321009999999999</v>
      </c>
      <c r="AX71" s="448">
        <f>[3]Früchte!$CC55</f>
        <v>1.959298</v>
      </c>
      <c r="AY71" s="449">
        <f>[3]Früchte!$AL55</f>
        <v>0</v>
      </c>
      <c r="AZ71" s="449">
        <f>[3]Früchte!$CD55</f>
        <v>0</v>
      </c>
      <c r="BA71" s="448">
        <f>[3]Früchte!$AM55</f>
        <v>4.8920750000000002</v>
      </c>
      <c r="BB71" s="448">
        <f>[3]Früchte!$CE55</f>
        <v>3.5140180000000001</v>
      </c>
      <c r="BC71" s="449">
        <f>[3]Früchte!$AN55</f>
        <v>0</v>
      </c>
      <c r="BD71" s="449">
        <f>[3]Früchte!$CF55</f>
        <v>0</v>
      </c>
      <c r="BE71" s="448"/>
      <c r="BF71" s="448">
        <f>[3]Früchte!$AO55</f>
        <v>0</v>
      </c>
      <c r="BG71" s="448">
        <f>[3]Früchte!$CG55</f>
        <v>0</v>
      </c>
      <c r="BH71" s="449">
        <f>[3]Früchte!$AP55</f>
        <v>0</v>
      </c>
      <c r="BI71" s="449">
        <f>[3]Früchte!$CH55</f>
        <v>0</v>
      </c>
      <c r="BJ71" s="448">
        <f>[3]Früchte!$AQ55</f>
        <v>2.9865149999999998</v>
      </c>
      <c r="BK71" s="448">
        <f>[3]Früchte!$CI55</f>
        <v>2.6141049999999999</v>
      </c>
      <c r="BL71" s="449">
        <f>[3]Früchte!$AR55</f>
        <v>0.81740100000000004</v>
      </c>
      <c r="BM71" s="449">
        <f>[3]Früchte!$CJ55</f>
        <v>0.63164399999999998</v>
      </c>
      <c r="BN71" s="448">
        <f>[3]Früchte!$AS55</f>
        <v>0</v>
      </c>
      <c r="BO71" s="448">
        <f>[3]Früchte!$CK55</f>
        <v>0</v>
      </c>
      <c r="BP71" s="217"/>
      <c r="BQ71" s="402" t="str">
        <f>[3]Früchte!$CT55</f>
        <v>4 W 06-09/20</v>
      </c>
      <c r="BR71" s="462">
        <f>[3]Früchte!$DP55</f>
        <v>4832.5842000000002</v>
      </c>
      <c r="BS71" s="462">
        <f>[3]Früchte!$EL55</f>
        <v>26015.593199999999</v>
      </c>
      <c r="BT71" s="463"/>
      <c r="BU71" s="463">
        <f>[3]Früchte!$CU55</f>
        <v>587.2043000000001</v>
      </c>
      <c r="BV71" s="463">
        <f>[3]Früchte!$DQ55</f>
        <v>5242.2064</v>
      </c>
      <c r="BW71" s="463"/>
      <c r="BX71" s="462">
        <f>[3]Früchte!$CV55</f>
        <v>108.4357</v>
      </c>
      <c r="BY71" s="462">
        <f>[3]Früchte!$DR55</f>
        <v>1300.2491</v>
      </c>
      <c r="BZ71" s="463"/>
      <c r="CA71" s="463">
        <f>[3]Früchte!$DD55</f>
        <v>28.131900000000002</v>
      </c>
      <c r="CB71" s="463">
        <f>[3]Früchte!$DZ55</f>
        <v>784.90909999999997</v>
      </c>
      <c r="CC71" s="462">
        <f>[3]Früchte!$DF55</f>
        <v>16.760000000000002</v>
      </c>
      <c r="CD71" s="462">
        <f>[3]Früchte!$EB55</f>
        <v>189.9838</v>
      </c>
      <c r="CE71" s="463">
        <f>[3]Früchte!$DE55</f>
        <v>28.116299999999999</v>
      </c>
      <c r="CF71" s="463">
        <f>[3]Früchte!$EA55</f>
        <v>131.5154</v>
      </c>
      <c r="CG71" s="463"/>
      <c r="CH71" s="462">
        <f>[3]Früchte!$CZ55</f>
        <v>2E-3</v>
      </c>
      <c r="CI71" s="462">
        <f>[3]Früchte!$DV55</f>
        <v>6.1859999999999999</v>
      </c>
      <c r="CJ71" s="463">
        <f>[3]Früchte!$DA55</f>
        <v>0</v>
      </c>
      <c r="CK71" s="463">
        <f>[3]Früchte!$DW55</f>
        <v>0.14299999999999999</v>
      </c>
      <c r="CL71" s="462">
        <f>[3]Früchte!$DJ55</f>
        <v>1.9724999999999999</v>
      </c>
      <c r="CM71" s="462">
        <f>[3]Früchte!$EF55</f>
        <v>13.939200000000001</v>
      </c>
      <c r="CN71" s="463">
        <f>[3]Früchte!$DK55</f>
        <v>2.1000000000000001E-2</v>
      </c>
      <c r="CO71" s="463">
        <f>[3]Früchte!$EG55</f>
        <v>3.7789999999999999</v>
      </c>
      <c r="CP71" s="462">
        <f>[3]Früchte!$DB55</f>
        <v>0</v>
      </c>
      <c r="CQ71" s="462">
        <f>[3]Früchte!$DX55</f>
        <v>0.14899999999999999</v>
      </c>
      <c r="CR71" s="463"/>
      <c r="CS71" s="463">
        <f>[3]Früchte!$DC55</f>
        <v>9.4710000000000001</v>
      </c>
      <c r="CT71" s="463">
        <f>[3]Früchte!$DY55</f>
        <v>261.51740000000001</v>
      </c>
      <c r="CU71" s="463"/>
      <c r="CV71" s="462">
        <f>[3]Früchte!$CX55</f>
        <v>462.72609999999997</v>
      </c>
      <c r="CW71" s="462">
        <f>[3]Früchte!$DT55</f>
        <v>2399.3732</v>
      </c>
      <c r="CX71" s="463">
        <f>[3]Früchte!$DH55</f>
        <v>32.518700000000003</v>
      </c>
      <c r="CY71" s="463">
        <f>[3]Früchte!$ED55</f>
        <v>423.01029999999997</v>
      </c>
      <c r="CZ71" s="462">
        <f>[3]Früchte!$DG55</f>
        <v>125.8883</v>
      </c>
      <c r="DA71" s="462">
        <f>[3]Früchte!$EC55</f>
        <v>2911.0504999999998</v>
      </c>
      <c r="DB71" s="463">
        <f>[3]Früchte!$DI55</f>
        <v>472.16750000000002</v>
      </c>
      <c r="DC71" s="463">
        <f>[3]Früchte!$EE55</f>
        <v>628.28930000000003</v>
      </c>
      <c r="DD71" s="463"/>
      <c r="DE71" s="462">
        <f>[3]Früchte!$DM55</f>
        <v>21.891400000000001</v>
      </c>
      <c r="DF71" s="462">
        <f>[3]Früchte!$EI55</f>
        <v>690.54019999999991</v>
      </c>
      <c r="DG71" s="463">
        <f>[3]Früchte!$DL55</f>
        <v>214.60029999999998</v>
      </c>
      <c r="DH71" s="463">
        <f>[3]Früchte!$EH55</f>
        <v>885.44709999999998</v>
      </c>
      <c r="DI71" s="462">
        <f>[3]Früchte!$CW55</f>
        <v>1839.0985000000001</v>
      </c>
      <c r="DJ71" s="462">
        <f>[3]Früchte!$DS55</f>
        <v>4148.1127000000006</v>
      </c>
      <c r="DK71" s="463">
        <f>[3]Früchte!$CY55</f>
        <v>137.93270000000001</v>
      </c>
      <c r="DL71" s="463">
        <f>[3]Früchte!$DU55</f>
        <v>579.98749999999995</v>
      </c>
      <c r="DM71" s="462">
        <f>[3]Früchte!$DN55</f>
        <v>94.293199999999999</v>
      </c>
      <c r="DN71" s="462">
        <f>[3]Früchte!$EJ55</f>
        <v>767.6925</v>
      </c>
      <c r="DO71" s="463">
        <f>[3]Früchte!$DO55</f>
        <v>2.3592</v>
      </c>
      <c r="DP71" s="463">
        <f>[3]Früchte!$EK55</f>
        <v>0.23</v>
      </c>
    </row>
    <row r="72" spans="1:120" x14ac:dyDescent="0.2">
      <c r="A72" s="250"/>
      <c r="B72" s="218">
        <f>[3]Früchte!$A56</f>
        <v>43831</v>
      </c>
      <c r="C72" s="449">
        <f>[3]Früchte!$C56</f>
        <v>0</v>
      </c>
      <c r="D72" s="449">
        <f>[3]Früchte!$AU56</f>
        <v>3.5700500000000002</v>
      </c>
      <c r="E72" s="448">
        <f>[3]Früchte!$E56</f>
        <v>6.551018</v>
      </c>
      <c r="F72" s="448">
        <f>[3]Früchte!$AW56</f>
        <v>3.313418</v>
      </c>
      <c r="G72" s="449">
        <f>[3]Früchte!$F56</f>
        <v>0</v>
      </c>
      <c r="H72" s="449">
        <f>[3]Früchte!$AX56</f>
        <v>3.5662910000000001</v>
      </c>
      <c r="I72" s="448">
        <f>[3]Früchte!$K56</f>
        <v>0</v>
      </c>
      <c r="J72" s="448">
        <f>[3]Früchte!$BC56</f>
        <v>0</v>
      </c>
      <c r="K72" s="449">
        <f>[3]Früchte!$N56</f>
        <v>6.5792510000000002</v>
      </c>
      <c r="L72" s="449">
        <f>[3]Früchte!$BF56</f>
        <v>3.889459</v>
      </c>
      <c r="M72" s="448"/>
      <c r="N72" s="448">
        <f>[3]Früchte!$P56</f>
        <v>6.7390499999999998</v>
      </c>
      <c r="O72" s="448">
        <f>[3]Früchte!$BH56</f>
        <v>3.44923</v>
      </c>
      <c r="P72" s="449">
        <f>[3]Früchte!$Q56</f>
        <v>6.247541</v>
      </c>
      <c r="Q72" s="449">
        <f>[3]Früchte!$BI56</f>
        <v>3.5274730000000001</v>
      </c>
      <c r="R72" s="448">
        <f>[3]Früchte!$R56</f>
        <v>6.2958020000000001</v>
      </c>
      <c r="S72" s="448">
        <f>[3]Früchte!$BJ56</f>
        <v>3.158674</v>
      </c>
      <c r="T72" s="449">
        <f>[3]Früchte!$T56</f>
        <v>0</v>
      </c>
      <c r="U72" s="449">
        <f>[3]Früchte!$BL56</f>
        <v>0</v>
      </c>
      <c r="V72" s="448">
        <f>[3]Früchte!$U56</f>
        <v>0</v>
      </c>
      <c r="W72" s="448">
        <f>[3]Früchte!$BM56</f>
        <v>5.0676930000000002</v>
      </c>
      <c r="X72" s="448"/>
      <c r="Y72" s="448">
        <f>[3]Früchte!$X56</f>
        <v>0</v>
      </c>
      <c r="Z72" s="448">
        <f>[3]Früchte!$BP56</f>
        <v>0</v>
      </c>
      <c r="AA72" s="449">
        <f>[3]Früchte!$Y56</f>
        <v>0</v>
      </c>
      <c r="AB72" s="449">
        <f>[3]Früchte!$BQ56</f>
        <v>15.157525</v>
      </c>
      <c r="AC72" s="448">
        <f>[3]Früchte!$Z56</f>
        <v>0</v>
      </c>
      <c r="AD72" s="448">
        <f>[3]Früchte!$BR56</f>
        <v>19.727146999999999</v>
      </c>
      <c r="AE72" s="449">
        <f>[3]Früchte!$AA56</f>
        <v>0</v>
      </c>
      <c r="AF72" s="449">
        <f>[3]Früchte!$BS56</f>
        <v>20.608519000000001</v>
      </c>
      <c r="AG72" s="448"/>
      <c r="AH72" s="448">
        <f>[3]Früchte!$AC56</f>
        <v>0</v>
      </c>
      <c r="AI72" s="448">
        <f>[3]Früchte!$BU56</f>
        <v>0</v>
      </c>
      <c r="AJ72" s="449">
        <f>[3]Früchte!$AE56</f>
        <v>0</v>
      </c>
      <c r="AK72" s="449">
        <f>[3]Früchte!$BW56</f>
        <v>0</v>
      </c>
      <c r="AL72" s="448">
        <f>[3]Früchte!$AG56</f>
        <v>0</v>
      </c>
      <c r="AM72" s="448">
        <f>[3]Früchte!$BY56</f>
        <v>0</v>
      </c>
      <c r="AN72" s="449">
        <f>[3]Früchte!$AH56</f>
        <v>0</v>
      </c>
      <c r="AO72" s="449">
        <f>[3]Früchte!$BZ56</f>
        <v>0</v>
      </c>
      <c r="AP72" s="448"/>
      <c r="AQ72" s="448">
        <f>[3]Früchte!$AI56</f>
        <v>0</v>
      </c>
      <c r="AR72" s="448">
        <f>[3]Früchte!$CA56</f>
        <v>7.3697699999999999</v>
      </c>
      <c r="AS72" s="448"/>
      <c r="AT72" s="449">
        <f>[3]Früchte!$AJ56</f>
        <v>0</v>
      </c>
      <c r="AU72" s="449">
        <f>[3]Früchte!$CB56</f>
        <v>3.839086</v>
      </c>
      <c r="AV72" s="448"/>
      <c r="AW72" s="448">
        <f>[3]Früchte!$AK56</f>
        <v>3.31473</v>
      </c>
      <c r="AX72" s="448">
        <f>[3]Früchte!$CC56</f>
        <v>2.0475059999999998</v>
      </c>
      <c r="AY72" s="449">
        <f>[3]Früchte!$AL56</f>
        <v>0</v>
      </c>
      <c r="AZ72" s="449">
        <f>[3]Früchte!$CD56</f>
        <v>0</v>
      </c>
      <c r="BA72" s="448">
        <f>[3]Früchte!$AM56</f>
        <v>4.1667810000000003</v>
      </c>
      <c r="BB72" s="448">
        <f>[3]Früchte!$CE56</f>
        <v>3.2197</v>
      </c>
      <c r="BC72" s="449">
        <f>[3]Früchte!$AN56</f>
        <v>0</v>
      </c>
      <c r="BD72" s="449">
        <f>[3]Früchte!$CF56</f>
        <v>0</v>
      </c>
      <c r="BE72" s="448"/>
      <c r="BF72" s="448">
        <f>[3]Früchte!$AO56</f>
        <v>0</v>
      </c>
      <c r="BG72" s="448">
        <f>[3]Früchte!$CG56</f>
        <v>0</v>
      </c>
      <c r="BH72" s="449">
        <f>[3]Früchte!$AP56</f>
        <v>0</v>
      </c>
      <c r="BI72" s="449">
        <f>[3]Früchte!$CH56</f>
        <v>0</v>
      </c>
      <c r="BJ72" s="448">
        <f>[3]Früchte!$AQ56</f>
        <v>2.9707560000000002</v>
      </c>
      <c r="BK72" s="448">
        <f>[3]Früchte!$CI56</f>
        <v>2.5892819999999999</v>
      </c>
      <c r="BL72" s="449">
        <f>[3]Früchte!$AR56</f>
        <v>0.83659300000000003</v>
      </c>
      <c r="BM72" s="449">
        <f>[3]Früchte!$CJ56</f>
        <v>0.66101200000000004</v>
      </c>
      <c r="BN72" s="448">
        <f>[3]Früchte!$AS56</f>
        <v>0</v>
      </c>
      <c r="BO72" s="448">
        <f>[3]Früchte!$CK56</f>
        <v>0</v>
      </c>
      <c r="BP72" s="217"/>
      <c r="BQ72" s="402" t="str">
        <f>[3]Früchte!$CT56</f>
        <v>4 W 02-05/20</v>
      </c>
      <c r="BR72" s="462">
        <f>[3]Früchte!$DP56</f>
        <v>4783.5024000000003</v>
      </c>
      <c r="BS72" s="462">
        <f>[3]Früchte!$EL56</f>
        <v>27285.316999999999</v>
      </c>
      <c r="BT72" s="463"/>
      <c r="BU72" s="463">
        <f>[3]Früchte!$CU56</f>
        <v>632.04269999999997</v>
      </c>
      <c r="BV72" s="463">
        <f>[3]Früchte!$DQ56</f>
        <v>5172.1965</v>
      </c>
      <c r="BW72" s="463"/>
      <c r="BX72" s="462">
        <f>[3]Früchte!$CV56</f>
        <v>171.61189999999999</v>
      </c>
      <c r="BY72" s="462">
        <f>[3]Früchte!$DR56</f>
        <v>1257.6018999999999</v>
      </c>
      <c r="BZ72" s="463"/>
      <c r="CA72" s="463">
        <f>[3]Früchte!$DD56</f>
        <v>3.3001</v>
      </c>
      <c r="CB72" s="463">
        <f>[3]Früchte!$DZ56</f>
        <v>158.59529999999998</v>
      </c>
      <c r="CC72" s="462">
        <f>[3]Früchte!$DF56</f>
        <v>9.6219999999999999</v>
      </c>
      <c r="CD72" s="462">
        <f>[3]Früchte!$EB56</f>
        <v>155.80270000000002</v>
      </c>
      <c r="CE72" s="463">
        <f>[3]Früchte!$DE56</f>
        <v>12.5626</v>
      </c>
      <c r="CF72" s="463">
        <f>[3]Früchte!$EA56</f>
        <v>109.05680000000001</v>
      </c>
      <c r="CG72" s="463"/>
      <c r="CH72" s="462">
        <f>[3]Früchte!$CZ56</f>
        <v>4.0000000000000001E-3</v>
      </c>
      <c r="CI72" s="462">
        <f>[3]Früchte!$DV56</f>
        <v>6.5750000000000002</v>
      </c>
      <c r="CJ72" s="463">
        <f>[3]Früchte!$DA56</f>
        <v>0</v>
      </c>
      <c r="CK72" s="463">
        <f>[3]Früchte!$DW56</f>
        <v>0.371</v>
      </c>
      <c r="CL72" s="462">
        <f>[3]Früchte!$DJ56</f>
        <v>3.9914000000000001</v>
      </c>
      <c r="CM72" s="462">
        <f>[3]Früchte!$EF56</f>
        <v>2.2596999999999996</v>
      </c>
      <c r="CN72" s="463">
        <f>[3]Früchte!$DK56</f>
        <v>2.1000000000000001E-2</v>
      </c>
      <c r="CO72" s="463">
        <f>[3]Früchte!$EG56</f>
        <v>3.3740000000000001</v>
      </c>
      <c r="CP72" s="462">
        <f>[3]Früchte!$DB56</f>
        <v>0</v>
      </c>
      <c r="CQ72" s="462">
        <f>[3]Früchte!$DX56</f>
        <v>0.11799999999999999</v>
      </c>
      <c r="CR72" s="463"/>
      <c r="CS72" s="463">
        <f>[3]Früchte!$DC56</f>
        <v>9.0168999999999997</v>
      </c>
      <c r="CT72" s="463">
        <f>[3]Früchte!$DY56</f>
        <v>292.56779999999998</v>
      </c>
      <c r="CU72" s="463"/>
      <c r="CV72" s="462">
        <f>[3]Früchte!$CX56</f>
        <v>576.10860000000002</v>
      </c>
      <c r="CW72" s="462">
        <f>[3]Früchte!$DT56</f>
        <v>2382.1828999999998</v>
      </c>
      <c r="CX72" s="463">
        <f>[3]Früchte!$DH56</f>
        <v>26.058299999999999</v>
      </c>
      <c r="CY72" s="463">
        <f>[3]Früchte!$ED56</f>
        <v>358.74079999999998</v>
      </c>
      <c r="CZ72" s="462">
        <f>[3]Früchte!$DG56</f>
        <v>242.3939</v>
      </c>
      <c r="DA72" s="462">
        <f>[3]Früchte!$EC56</f>
        <v>4638.1349</v>
      </c>
      <c r="DB72" s="463">
        <f>[3]Früchte!$DI56</f>
        <v>439.44749999999999</v>
      </c>
      <c r="DC72" s="463">
        <f>[3]Früchte!$EE56</f>
        <v>628.39369999999997</v>
      </c>
      <c r="DD72" s="463"/>
      <c r="DE72" s="462">
        <f>[3]Früchte!$DM56</f>
        <v>22.936299999999999</v>
      </c>
      <c r="DF72" s="462">
        <f>[3]Früchte!$EI56</f>
        <v>780.27700000000004</v>
      </c>
      <c r="DG72" s="463">
        <f>[3]Früchte!$DL56</f>
        <v>231.16129999999998</v>
      </c>
      <c r="DH72" s="463">
        <f>[3]Früchte!$EH56</f>
        <v>955.51459999999997</v>
      </c>
      <c r="DI72" s="462">
        <f>[3]Früchte!$CW56</f>
        <v>1619.8215</v>
      </c>
      <c r="DJ72" s="462">
        <f>[3]Früchte!$DS56</f>
        <v>4048.2727</v>
      </c>
      <c r="DK72" s="463">
        <f>[3]Früchte!$CY56</f>
        <v>137.18940000000001</v>
      </c>
      <c r="DL72" s="463">
        <f>[3]Früchte!$DU56</f>
        <v>565.51549999999997</v>
      </c>
      <c r="DM72" s="462">
        <f>[3]Früchte!$DN56</f>
        <v>67.834199999999996</v>
      </c>
      <c r="DN72" s="462">
        <f>[3]Früchte!$EJ56</f>
        <v>887.94050000000004</v>
      </c>
      <c r="DO72" s="463">
        <f>[3]Früchte!$DO56</f>
        <v>3.2000000000000001E-2</v>
      </c>
      <c r="DP72" s="463">
        <f>[3]Früchte!$EK56</f>
        <v>0.192</v>
      </c>
    </row>
    <row r="73" spans="1:120" x14ac:dyDescent="0.2">
      <c r="A73" s="250"/>
      <c r="B73" s="218">
        <f>[3]Früchte!$A57</f>
        <v>43800</v>
      </c>
      <c r="C73" s="449">
        <f>[3]Früchte!$C57</f>
        <v>0</v>
      </c>
      <c r="D73" s="449">
        <f>[3]Früchte!$AU57</f>
        <v>2.7633169999999998</v>
      </c>
      <c r="E73" s="448">
        <f>[3]Früchte!$E57</f>
        <v>6.5085559999999996</v>
      </c>
      <c r="F73" s="448">
        <f>[3]Früchte!$AW57</f>
        <v>3.4581059999999999</v>
      </c>
      <c r="G73" s="449">
        <f>[3]Früchte!$F57</f>
        <v>0</v>
      </c>
      <c r="H73" s="449">
        <f>[3]Früchte!$AX57</f>
        <v>3.4657110000000002</v>
      </c>
      <c r="I73" s="448">
        <f>[3]Früchte!$K57</f>
        <v>0</v>
      </c>
      <c r="J73" s="448">
        <f>[3]Früchte!$BC57</f>
        <v>0</v>
      </c>
      <c r="K73" s="449">
        <f>[3]Früchte!$N57</f>
        <v>6.5518299999999998</v>
      </c>
      <c r="L73" s="449">
        <f>[3]Früchte!$BF57</f>
        <v>3.8618160000000001</v>
      </c>
      <c r="M73" s="448"/>
      <c r="N73" s="448">
        <f>[3]Früchte!$P57</f>
        <v>0</v>
      </c>
      <c r="O73" s="448">
        <f>[3]Früchte!$BH57</f>
        <v>3.8790529999999999</v>
      </c>
      <c r="P73" s="449">
        <f>[3]Früchte!$Q57</f>
        <v>6.5463430000000002</v>
      </c>
      <c r="Q73" s="449">
        <f>[3]Früchte!$BI57</f>
        <v>3.8597269999999999</v>
      </c>
      <c r="R73" s="448">
        <f>[3]Früchte!$R57</f>
        <v>6.2126640000000002</v>
      </c>
      <c r="S73" s="448">
        <f>[3]Früchte!$BJ57</f>
        <v>3.6596690000000001</v>
      </c>
      <c r="T73" s="449">
        <f>[3]Früchte!$T57</f>
        <v>0</v>
      </c>
      <c r="U73" s="449">
        <f>[3]Früchte!$BL57</f>
        <v>3.6550289999999999</v>
      </c>
      <c r="V73" s="448">
        <f>[3]Früchte!$U57</f>
        <v>0</v>
      </c>
      <c r="W73" s="448">
        <f>[3]Früchte!$BM57</f>
        <v>4.5796729999999997</v>
      </c>
      <c r="X73" s="448"/>
      <c r="Y73" s="448">
        <f>[3]Früchte!$X57</f>
        <v>0</v>
      </c>
      <c r="Z73" s="448">
        <f>[3]Früchte!$BP57</f>
        <v>0</v>
      </c>
      <c r="AA73" s="449">
        <f>[3]Früchte!$Y57</f>
        <v>0</v>
      </c>
      <c r="AB73" s="449">
        <f>[3]Früchte!$BQ57</f>
        <v>19.697685</v>
      </c>
      <c r="AC73" s="448">
        <f>[3]Früchte!$Z57</f>
        <v>0</v>
      </c>
      <c r="AD73" s="448">
        <f>[3]Früchte!$BR57</f>
        <v>19.613095000000001</v>
      </c>
      <c r="AE73" s="449">
        <f>[3]Früchte!$AA57</f>
        <v>0</v>
      </c>
      <c r="AF73" s="449">
        <f>[3]Früchte!$BS57</f>
        <v>19.770465999999999</v>
      </c>
      <c r="AG73" s="448"/>
      <c r="AH73" s="448">
        <f>[3]Früchte!$AC57</f>
        <v>0</v>
      </c>
      <c r="AI73" s="448">
        <f>[3]Früchte!$BU57</f>
        <v>0</v>
      </c>
      <c r="AJ73" s="449">
        <f>[3]Früchte!$AE57</f>
        <v>0</v>
      </c>
      <c r="AK73" s="449">
        <f>[3]Früchte!$BW57</f>
        <v>0</v>
      </c>
      <c r="AL73" s="448">
        <f>[3]Früchte!$AG57</f>
        <v>0</v>
      </c>
      <c r="AM73" s="448">
        <f>[3]Früchte!$BY57</f>
        <v>0</v>
      </c>
      <c r="AN73" s="449">
        <f>[3]Früchte!$AH57</f>
        <v>0</v>
      </c>
      <c r="AO73" s="449">
        <f>[3]Früchte!$BZ57</f>
        <v>0</v>
      </c>
      <c r="AP73" s="448"/>
      <c r="AQ73" s="448">
        <f>[3]Früchte!$AI57</f>
        <v>0</v>
      </c>
      <c r="AR73" s="448">
        <f>[3]Früchte!$CA57</f>
        <v>7.1957849999999999</v>
      </c>
      <c r="AS73" s="448"/>
      <c r="AT73" s="449">
        <f>[3]Früchte!$AJ57</f>
        <v>0</v>
      </c>
      <c r="AU73" s="449">
        <f>[3]Früchte!$CB57</f>
        <v>4.2440569999999997</v>
      </c>
      <c r="AV73" s="448"/>
      <c r="AW73" s="448">
        <f>[3]Früchte!$AK57</f>
        <v>3.3258260000000002</v>
      </c>
      <c r="AX73" s="448">
        <f>[3]Früchte!$CC57</f>
        <v>2.002589</v>
      </c>
      <c r="AY73" s="449">
        <f>[3]Früchte!$AL57</f>
        <v>0</v>
      </c>
      <c r="AZ73" s="449">
        <f>[3]Früchte!$CD57</f>
        <v>0</v>
      </c>
      <c r="BA73" s="448">
        <f>[3]Früchte!$AM57</f>
        <v>4.2981090000000002</v>
      </c>
      <c r="BB73" s="448">
        <f>[3]Früchte!$CE57</f>
        <v>2.9768300000000001</v>
      </c>
      <c r="BC73" s="449">
        <f>[3]Früchte!$AN57</f>
        <v>0</v>
      </c>
      <c r="BD73" s="449">
        <f>[3]Früchte!$CF57</f>
        <v>0</v>
      </c>
      <c r="BE73" s="448"/>
      <c r="BF73" s="448">
        <f>[3]Früchte!$AO57</f>
        <v>0</v>
      </c>
      <c r="BG73" s="448">
        <f>[3]Früchte!$CG57</f>
        <v>0</v>
      </c>
      <c r="BH73" s="449">
        <f>[3]Früchte!$AP57</f>
        <v>0</v>
      </c>
      <c r="BI73" s="449">
        <f>[3]Früchte!$CH57</f>
        <v>0</v>
      </c>
      <c r="BJ73" s="448">
        <f>[3]Früchte!$AQ57</f>
        <v>2.9813019999999999</v>
      </c>
      <c r="BK73" s="448">
        <f>[3]Früchte!$CI57</f>
        <v>2.6126819999999999</v>
      </c>
      <c r="BL73" s="449">
        <f>[3]Früchte!$AR57</f>
        <v>0.803562</v>
      </c>
      <c r="BM73" s="449">
        <f>[3]Früchte!$CJ57</f>
        <v>0.70593600000000001</v>
      </c>
      <c r="BN73" s="448">
        <f>[3]Früchte!$AS57</f>
        <v>0</v>
      </c>
      <c r="BO73" s="448">
        <f>[3]Früchte!$CK57</f>
        <v>0</v>
      </c>
      <c r="BP73" s="217"/>
      <c r="BQ73" s="402" t="str">
        <f>[3]Früchte!$CT57</f>
        <v>5 W 49-01/20</v>
      </c>
      <c r="BR73" s="462">
        <f>[3]Früchte!$DP57</f>
        <v>4871.6237999999994</v>
      </c>
      <c r="BS73" s="462">
        <f>[3]Früchte!$EL57</f>
        <v>32422.353800000001</v>
      </c>
      <c r="BT73" s="463"/>
      <c r="BU73" s="463">
        <f>[3]Früchte!$CU57</f>
        <v>494.96199999999999</v>
      </c>
      <c r="BV73" s="463">
        <f>[3]Früchte!$DQ57</f>
        <v>4636.1842000000006</v>
      </c>
      <c r="BW73" s="463"/>
      <c r="BX73" s="462">
        <f>[3]Früchte!$CV57</f>
        <v>162.53210000000001</v>
      </c>
      <c r="BY73" s="462">
        <f>[3]Früchte!$DR57</f>
        <v>1222.1351999999999</v>
      </c>
      <c r="BZ73" s="463"/>
      <c r="CA73" s="463">
        <f>[3]Früchte!$DD57</f>
        <v>1.3240000000000001</v>
      </c>
      <c r="CB73" s="463">
        <f>[3]Früchte!$DZ57</f>
        <v>35.738099999999996</v>
      </c>
      <c r="CC73" s="462">
        <f>[3]Früchte!$DF57</f>
        <v>10.117000000000001</v>
      </c>
      <c r="CD73" s="462">
        <f>[3]Früchte!$EB57</f>
        <v>155.1293</v>
      </c>
      <c r="CE73" s="463">
        <f>[3]Früchte!$DE57</f>
        <v>12.943</v>
      </c>
      <c r="CF73" s="463">
        <f>[3]Früchte!$EA57</f>
        <v>96.051299999999998</v>
      </c>
      <c r="CG73" s="463"/>
      <c r="CH73" s="462">
        <f>[3]Früchte!$CZ57</f>
        <v>2E-3</v>
      </c>
      <c r="CI73" s="462">
        <f>[3]Früchte!$DV57</f>
        <v>8.2289999999999992</v>
      </c>
      <c r="CJ73" s="463">
        <f>[3]Früchte!$DA57</f>
        <v>0</v>
      </c>
      <c r="CK73" s="463">
        <f>[3]Früchte!$DW57</f>
        <v>3.6619999999999999</v>
      </c>
      <c r="CL73" s="462">
        <f>[3]Früchte!$DJ57</f>
        <v>4.5103</v>
      </c>
      <c r="CM73" s="462">
        <f>[3]Früchte!$EF57</f>
        <v>3.8494000000000002</v>
      </c>
      <c r="CN73" s="463">
        <f>[3]Früchte!$DK57</f>
        <v>2.5000000000000001E-2</v>
      </c>
      <c r="CO73" s="463">
        <f>[3]Früchte!$EG57</f>
        <v>1.6740999999999999</v>
      </c>
      <c r="CP73" s="462">
        <f>[3]Früchte!$DB57</f>
        <v>0</v>
      </c>
      <c r="CQ73" s="462">
        <f>[3]Früchte!$DX57</f>
        <v>0.188</v>
      </c>
      <c r="CR73" s="463"/>
      <c r="CS73" s="463">
        <f>[3]Früchte!$DC57</f>
        <v>3.8719999999999999</v>
      </c>
      <c r="CT73" s="463">
        <f>[3]Früchte!$DY57</f>
        <v>628.90409999999997</v>
      </c>
      <c r="CU73" s="463"/>
      <c r="CV73" s="462">
        <f>[3]Früchte!$CX57</f>
        <v>592.34809999999993</v>
      </c>
      <c r="CW73" s="462">
        <f>[3]Früchte!$DT57</f>
        <v>3262.2048</v>
      </c>
      <c r="CX73" s="463">
        <f>[3]Früchte!$DH57</f>
        <v>30.554200000000002</v>
      </c>
      <c r="CY73" s="463">
        <f>[3]Früchte!$ED57</f>
        <v>403.31819999999999</v>
      </c>
      <c r="CZ73" s="462">
        <f>[3]Früchte!$DG57</f>
        <v>467.21709999999996</v>
      </c>
      <c r="DA73" s="462">
        <f>[3]Früchte!$EC57</f>
        <v>8436.4195</v>
      </c>
      <c r="DB73" s="463">
        <f>[3]Früchte!$DI57</f>
        <v>610.41549999999995</v>
      </c>
      <c r="DC73" s="463">
        <f>[3]Früchte!$EE57</f>
        <v>900.37840000000006</v>
      </c>
      <c r="DD73" s="463"/>
      <c r="DE73" s="462">
        <f>[3]Früchte!$DM57</f>
        <v>23.264299999999999</v>
      </c>
      <c r="DF73" s="462">
        <f>[3]Früchte!$EI57</f>
        <v>1246.7396999999999</v>
      </c>
      <c r="DG73" s="463">
        <f>[3]Früchte!$DL57</f>
        <v>241.48729999999998</v>
      </c>
      <c r="DH73" s="463">
        <f>[3]Früchte!$EH57</f>
        <v>907.86810000000003</v>
      </c>
      <c r="DI73" s="462">
        <f>[3]Früchte!$CW57</f>
        <v>1648.2619999999999</v>
      </c>
      <c r="DJ73" s="462">
        <f>[3]Früchte!$DS57</f>
        <v>4019.4884999999999</v>
      </c>
      <c r="DK73" s="463">
        <f>[3]Früchte!$CY57</f>
        <v>127.3325</v>
      </c>
      <c r="DL73" s="463">
        <f>[3]Früchte!$DU57</f>
        <v>609.9738000000001</v>
      </c>
      <c r="DM73" s="462">
        <f>[3]Früchte!$DN57</f>
        <v>31.3156</v>
      </c>
      <c r="DN73" s="462">
        <f>[3]Früchte!$EJ57</f>
        <v>811.01119999999992</v>
      </c>
      <c r="DO73" s="463">
        <f>[3]Früchte!$DO57</f>
        <v>4.8000000000000001E-2</v>
      </c>
      <c r="DP73" s="463">
        <f>[3]Früchte!$EK57</f>
        <v>0.27100000000000002</v>
      </c>
    </row>
    <row r="74" spans="1:120" x14ac:dyDescent="0.2">
      <c r="A74" s="250"/>
      <c r="B74" s="218">
        <f>[3]Früchte!$A58</f>
        <v>43770</v>
      </c>
      <c r="C74" s="449">
        <f>[3]Früchte!$C58</f>
        <v>0</v>
      </c>
      <c r="D74" s="449">
        <f>[3]Früchte!$AU58</f>
        <v>3.4887100000000002</v>
      </c>
      <c r="E74" s="448">
        <f>[3]Früchte!$E58</f>
        <v>6.3298350000000001</v>
      </c>
      <c r="F74" s="448">
        <f>[3]Früchte!$AW58</f>
        <v>3.4371529999999999</v>
      </c>
      <c r="G74" s="449">
        <f>[3]Früchte!$F58</f>
        <v>0</v>
      </c>
      <c r="H74" s="449">
        <f>[3]Früchte!$AX58</f>
        <v>3.3520569999999998</v>
      </c>
      <c r="I74" s="448">
        <f>[3]Früchte!$K58</f>
        <v>0</v>
      </c>
      <c r="J74" s="448">
        <f>[3]Früchte!$BC58</f>
        <v>0</v>
      </c>
      <c r="K74" s="449">
        <f>[3]Früchte!$N58</f>
        <v>6.5018929999999999</v>
      </c>
      <c r="L74" s="449">
        <f>[3]Früchte!$BF58</f>
        <v>3.680193</v>
      </c>
      <c r="M74" s="448"/>
      <c r="N74" s="448">
        <f>[3]Früchte!$P58</f>
        <v>0</v>
      </c>
      <c r="O74" s="448">
        <f>[3]Früchte!$BH58</f>
        <v>3.567663</v>
      </c>
      <c r="P74" s="449">
        <f>[3]Früchte!$Q58</f>
        <v>6.5685700000000002</v>
      </c>
      <c r="Q74" s="449">
        <f>[3]Früchte!$BI58</f>
        <v>3.623243</v>
      </c>
      <c r="R74" s="448">
        <f>[3]Früchte!$R58</f>
        <v>6.5410830000000004</v>
      </c>
      <c r="S74" s="448">
        <f>[3]Früchte!$BJ58</f>
        <v>3.301717</v>
      </c>
      <c r="T74" s="449">
        <f>[3]Früchte!$T58</f>
        <v>0</v>
      </c>
      <c r="U74" s="449">
        <f>[3]Früchte!$BL58</f>
        <v>3.3296130000000002</v>
      </c>
      <c r="V74" s="448">
        <f>[3]Früchte!$U58</f>
        <v>6.4487829999999997</v>
      </c>
      <c r="W74" s="448">
        <f>[3]Früchte!$BM58</f>
        <v>4.501474</v>
      </c>
      <c r="X74" s="448"/>
      <c r="Y74" s="448">
        <f>[3]Früchte!$X58</f>
        <v>0</v>
      </c>
      <c r="Z74" s="448">
        <f>[3]Früchte!$BP58</f>
        <v>0</v>
      </c>
      <c r="AA74" s="449">
        <f>[3]Früchte!$Y58</f>
        <v>0</v>
      </c>
      <c r="AB74" s="449">
        <f>[3]Früchte!$BQ58</f>
        <v>17.486764999999998</v>
      </c>
      <c r="AC74" s="448">
        <f>[3]Früchte!$Z58</f>
        <v>0</v>
      </c>
      <c r="AD74" s="448">
        <f>[3]Früchte!$BR58</f>
        <v>19.454314</v>
      </c>
      <c r="AE74" s="449">
        <f>[3]Früchte!$AA58</f>
        <v>0</v>
      </c>
      <c r="AF74" s="449">
        <f>[3]Früchte!$BS58</f>
        <v>22.443774999999999</v>
      </c>
      <c r="AG74" s="448"/>
      <c r="AH74" s="448">
        <f>[3]Früchte!$AC58</f>
        <v>0</v>
      </c>
      <c r="AI74" s="448">
        <f>[3]Früchte!$BU58</f>
        <v>0</v>
      </c>
      <c r="AJ74" s="449">
        <f>[3]Früchte!$AE58</f>
        <v>0</v>
      </c>
      <c r="AK74" s="449">
        <f>[3]Früchte!$BW58</f>
        <v>0</v>
      </c>
      <c r="AL74" s="448">
        <f>[3]Früchte!$AG58</f>
        <v>0</v>
      </c>
      <c r="AM74" s="448">
        <f>[3]Früchte!$BY58</f>
        <v>0</v>
      </c>
      <c r="AN74" s="449">
        <f>[3]Früchte!$AH58</f>
        <v>0</v>
      </c>
      <c r="AO74" s="449">
        <f>[3]Früchte!$BZ58</f>
        <v>4.7780360000000002</v>
      </c>
      <c r="AP74" s="448"/>
      <c r="AQ74" s="448">
        <f>[3]Früchte!$AI58</f>
        <v>8.6256699999999995</v>
      </c>
      <c r="AR74" s="448">
        <f>[3]Früchte!$CA58</f>
        <v>5.5868919999999997</v>
      </c>
      <c r="AS74" s="448"/>
      <c r="AT74" s="449">
        <f>[3]Früchte!$AJ58</f>
        <v>0</v>
      </c>
      <c r="AU74" s="449">
        <f>[3]Früchte!$CB58</f>
        <v>4.2663859999999998</v>
      </c>
      <c r="AV74" s="448"/>
      <c r="AW74" s="448">
        <f>[3]Früchte!$AK58</f>
        <v>3.7901319999999998</v>
      </c>
      <c r="AX74" s="448">
        <f>[3]Früchte!$CC58</f>
        <v>2.0658159999999999</v>
      </c>
      <c r="AY74" s="449">
        <f>[3]Früchte!$AL58</f>
        <v>0</v>
      </c>
      <c r="AZ74" s="449">
        <f>[3]Früchte!$CD58</f>
        <v>0</v>
      </c>
      <c r="BA74" s="448">
        <f>[3]Früchte!$AM58</f>
        <v>4.9262199999999998</v>
      </c>
      <c r="BB74" s="448">
        <f>[3]Früchte!$CE58</f>
        <v>3.4245709999999998</v>
      </c>
      <c r="BC74" s="449">
        <f>[3]Früchte!$AN58</f>
        <v>0</v>
      </c>
      <c r="BD74" s="449">
        <f>[3]Früchte!$CF58</f>
        <v>0</v>
      </c>
      <c r="BE74" s="448"/>
      <c r="BF74" s="448">
        <f>[3]Früchte!$AO58</f>
        <v>0</v>
      </c>
      <c r="BG74" s="448">
        <f>[3]Früchte!$CG58</f>
        <v>0</v>
      </c>
      <c r="BH74" s="449">
        <f>[3]Früchte!$AP58</f>
        <v>0</v>
      </c>
      <c r="BI74" s="449">
        <f>[3]Früchte!$CH58</f>
        <v>0</v>
      </c>
      <c r="BJ74" s="448">
        <f>[3]Früchte!$AQ58</f>
        <v>3.0361189999999998</v>
      </c>
      <c r="BK74" s="448">
        <f>[3]Früchte!$CI58</f>
        <v>2.5652870000000001</v>
      </c>
      <c r="BL74" s="449">
        <f>[3]Früchte!$AR58</f>
        <v>0.79948600000000003</v>
      </c>
      <c r="BM74" s="449">
        <f>[3]Früchte!$CJ58</f>
        <v>0.79049899999999995</v>
      </c>
      <c r="BN74" s="448">
        <f>[3]Früchte!$AS58</f>
        <v>0</v>
      </c>
      <c r="BO74" s="448">
        <f>[3]Früchte!$CK58</f>
        <v>0</v>
      </c>
      <c r="BP74" s="217"/>
      <c r="BQ74" s="402" t="str">
        <f>[3]Früchte!$CT58</f>
        <v>4 W 45-48/19</v>
      </c>
      <c r="BR74" s="462">
        <f>[3]Früchte!$DP58</f>
        <v>3989.5912999999996</v>
      </c>
      <c r="BS74" s="462">
        <f>[3]Früchte!$EL58</f>
        <v>26823.706899999997</v>
      </c>
      <c r="BT74" s="463"/>
      <c r="BU74" s="463">
        <f>[3]Früchte!$CU58</f>
        <v>451.71090000000004</v>
      </c>
      <c r="BV74" s="463">
        <f>[3]Früchte!$DQ58</f>
        <v>4543.3332</v>
      </c>
      <c r="BW74" s="463"/>
      <c r="BX74" s="462">
        <f>[3]Früchte!$CV58</f>
        <v>128.00719999999998</v>
      </c>
      <c r="BY74" s="462">
        <f>[3]Früchte!$DR58</f>
        <v>1194.5241000000001</v>
      </c>
      <c r="BZ74" s="463"/>
      <c r="CA74" s="463">
        <f>[3]Früchte!$DD58</f>
        <v>3.1E-2</v>
      </c>
      <c r="CB74" s="463">
        <f>[3]Früchte!$DZ58</f>
        <v>27.9953</v>
      </c>
      <c r="CC74" s="462">
        <f>[3]Früchte!$DF58</f>
        <v>6.1529999999999996</v>
      </c>
      <c r="CD74" s="462">
        <f>[3]Früchte!$EB58</f>
        <v>122.7783</v>
      </c>
      <c r="CE74" s="463">
        <f>[3]Früchte!$DE58</f>
        <v>10.959</v>
      </c>
      <c r="CF74" s="463">
        <f>[3]Früchte!$EA58</f>
        <v>71.919200000000004</v>
      </c>
      <c r="CG74" s="463"/>
      <c r="CH74" s="462">
        <f>[3]Früchte!$CZ58</f>
        <v>1E-3</v>
      </c>
      <c r="CI74" s="462">
        <f>[3]Früchte!$DV58</f>
        <v>1.2929999999999999</v>
      </c>
      <c r="CJ74" s="463">
        <f>[3]Früchte!$DA58</f>
        <v>0</v>
      </c>
      <c r="CK74" s="463">
        <f>[3]Früchte!$DW58</f>
        <v>0.34350000000000003</v>
      </c>
      <c r="CL74" s="462">
        <f>[3]Früchte!$DJ58</f>
        <v>3.6999999999999998E-2</v>
      </c>
      <c r="CM74" s="462">
        <f>[3]Früchte!$EF58</f>
        <v>10.3698</v>
      </c>
      <c r="CN74" s="463">
        <f>[3]Früchte!$DK58</f>
        <v>0.02</v>
      </c>
      <c r="CO74" s="463">
        <f>[3]Früchte!$EG58</f>
        <v>4.2713999999999999</v>
      </c>
      <c r="CP74" s="462">
        <f>[3]Früchte!$DB58</f>
        <v>0</v>
      </c>
      <c r="CQ74" s="462">
        <f>[3]Früchte!$DX58</f>
        <v>0.92900000000000005</v>
      </c>
      <c r="CR74" s="463"/>
      <c r="CS74" s="463">
        <f>[3]Früchte!$DC58</f>
        <v>109.3159</v>
      </c>
      <c r="CT74" s="463">
        <f>[3]Früchte!$DY58</f>
        <v>1455.7286999999999</v>
      </c>
      <c r="CU74" s="463"/>
      <c r="CV74" s="462">
        <f>[3]Früchte!$CX58</f>
        <v>395.07029999999997</v>
      </c>
      <c r="CW74" s="462">
        <f>[3]Früchte!$DT58</f>
        <v>2688.2723999999998</v>
      </c>
      <c r="CX74" s="463">
        <f>[3]Früchte!$DH58</f>
        <v>21.1905</v>
      </c>
      <c r="CY74" s="463">
        <f>[3]Früchte!$ED58</f>
        <v>344.35950000000003</v>
      </c>
      <c r="CZ74" s="462">
        <f>[3]Früchte!$DG58</f>
        <v>478.6619</v>
      </c>
      <c r="DA74" s="462">
        <f>[3]Früchte!$EC58</f>
        <v>5758.0951999999997</v>
      </c>
      <c r="DB74" s="463">
        <f>[3]Früchte!$DI58</f>
        <v>379.71879999999999</v>
      </c>
      <c r="DC74" s="463">
        <f>[3]Früchte!$EE58</f>
        <v>716.16660000000002</v>
      </c>
      <c r="DD74" s="463"/>
      <c r="DE74" s="462">
        <f>[3]Früchte!$DM58</f>
        <v>6.9098999999999995</v>
      </c>
      <c r="DF74" s="462">
        <f>[3]Früchte!$EI58</f>
        <v>593.04930000000002</v>
      </c>
      <c r="DG74" s="463">
        <f>[3]Früchte!$DL58</f>
        <v>109.8852</v>
      </c>
      <c r="DH74" s="463">
        <f>[3]Früchte!$EH58</f>
        <v>710.59799999999996</v>
      </c>
      <c r="DI74" s="462">
        <f>[3]Früchte!$CW58</f>
        <v>1446.6188999999999</v>
      </c>
      <c r="DJ74" s="462">
        <f>[3]Früchte!$DS58</f>
        <v>3716.2709</v>
      </c>
      <c r="DK74" s="463">
        <f>[3]Früchte!$CY58</f>
        <v>71.327399999999997</v>
      </c>
      <c r="DL74" s="463">
        <f>[3]Früchte!$DU58</f>
        <v>519.47280000000001</v>
      </c>
      <c r="DM74" s="462">
        <f>[3]Früchte!$DN58</f>
        <v>45.434699999999999</v>
      </c>
      <c r="DN74" s="462">
        <f>[3]Früchte!$EJ58</f>
        <v>482.30540000000002</v>
      </c>
      <c r="DO74" s="463">
        <f>[3]Früchte!$DO58</f>
        <v>2E-3</v>
      </c>
      <c r="DP74" s="463">
        <f>[3]Früchte!$EK58</f>
        <v>1.9275</v>
      </c>
    </row>
    <row r="75" spans="1:120" x14ac:dyDescent="0.2">
      <c r="B75" s="218">
        <f>[3]Früchte!$A59</f>
        <v>43739</v>
      </c>
      <c r="C75" s="449">
        <f>[3]Früchte!$C59</f>
        <v>0</v>
      </c>
      <c r="D75" s="449">
        <f>[3]Früchte!$AU59</f>
        <v>3.078109</v>
      </c>
      <c r="E75" s="448">
        <f>[3]Früchte!$E59</f>
        <v>6.0754929999999998</v>
      </c>
      <c r="F75" s="448">
        <f>[3]Früchte!$AW59</f>
        <v>3.1463079999999999</v>
      </c>
      <c r="G75" s="449">
        <f>[3]Früchte!$F59</f>
        <v>0</v>
      </c>
      <c r="H75" s="449">
        <f>[3]Früchte!$AX59</f>
        <v>3.0908159999999998</v>
      </c>
      <c r="I75" s="448">
        <f>[3]Früchte!$K59</f>
        <v>0</v>
      </c>
      <c r="J75" s="448">
        <f>[3]Früchte!$BC59</f>
        <v>0</v>
      </c>
      <c r="K75" s="449">
        <f>[3]Früchte!$N59</f>
        <v>6.4254369999999996</v>
      </c>
      <c r="L75" s="449">
        <f>[3]Früchte!$BF59</f>
        <v>3.3401100000000001</v>
      </c>
      <c r="M75" s="448"/>
      <c r="N75" s="448">
        <f>[3]Früchte!$P59</f>
        <v>0</v>
      </c>
      <c r="O75" s="448">
        <f>[3]Früchte!$BH59</f>
        <v>3.5079820000000002</v>
      </c>
      <c r="P75" s="449">
        <f>[3]Früchte!$Q59</f>
        <v>6.4859429999999998</v>
      </c>
      <c r="Q75" s="449">
        <f>[3]Früchte!$BI59</f>
        <v>3.5960559999999999</v>
      </c>
      <c r="R75" s="448">
        <f>[3]Früchte!$R59</f>
        <v>0</v>
      </c>
      <c r="S75" s="448">
        <f>[3]Früchte!$BJ59</f>
        <v>3.0431469999999998</v>
      </c>
      <c r="T75" s="449">
        <f>[3]Früchte!$T59</f>
        <v>6.2817920000000003</v>
      </c>
      <c r="U75" s="449">
        <f>[3]Früchte!$BL59</f>
        <v>3.2358579999999999</v>
      </c>
      <c r="V75" s="448">
        <f>[3]Früchte!$U59</f>
        <v>6.4763330000000003</v>
      </c>
      <c r="W75" s="448">
        <f>[3]Früchte!$BM59</f>
        <v>4.3079489999999998</v>
      </c>
      <c r="X75" s="448"/>
      <c r="Y75" s="448">
        <f>[3]Früchte!$X59</f>
        <v>0</v>
      </c>
      <c r="Z75" s="448">
        <f>[3]Früchte!$BP59</f>
        <v>11.960742</v>
      </c>
      <c r="AA75" s="449">
        <f>[3]Früchte!$Y59</f>
        <v>0</v>
      </c>
      <c r="AB75" s="449">
        <f>[3]Früchte!$BQ59</f>
        <v>14.683513</v>
      </c>
      <c r="AC75" s="448">
        <f>[3]Früchte!$Z59</f>
        <v>0</v>
      </c>
      <c r="AD75" s="448">
        <f>[3]Früchte!$BR59</f>
        <v>19.985776999999999</v>
      </c>
      <c r="AE75" s="449">
        <f>[3]Früchte!$AA59</f>
        <v>0</v>
      </c>
      <c r="AF75" s="449">
        <f>[3]Früchte!$BS59</f>
        <v>22.785997999999999</v>
      </c>
      <c r="AG75" s="448"/>
      <c r="AH75" s="448">
        <f>[3]Früchte!$AC59</f>
        <v>0</v>
      </c>
      <c r="AI75" s="448">
        <f>[3]Früchte!$BU59</f>
        <v>0</v>
      </c>
      <c r="AJ75" s="449">
        <f>[3]Früchte!$AE59</f>
        <v>0</v>
      </c>
      <c r="AK75" s="449">
        <f>[3]Früchte!$BW59</f>
        <v>0</v>
      </c>
      <c r="AL75" s="448">
        <f>[3]Früchte!$AG59</f>
        <v>0</v>
      </c>
      <c r="AM75" s="448">
        <f>[3]Früchte!$BY59</f>
        <v>2.81569</v>
      </c>
      <c r="AN75" s="449">
        <f>[3]Früchte!$AH59</f>
        <v>0</v>
      </c>
      <c r="AO75" s="449">
        <f>[3]Früchte!$BZ59</f>
        <v>4.8400169999999996</v>
      </c>
      <c r="AP75" s="448"/>
      <c r="AQ75" s="448">
        <f>[3]Früchte!$AI59</f>
        <v>7.4434589999999998</v>
      </c>
      <c r="AR75" s="448">
        <f>[3]Früchte!$CA59</f>
        <v>4.7698359999999997</v>
      </c>
      <c r="AS75" s="448"/>
      <c r="AT75" s="449">
        <f>[3]Früchte!$AJ59</f>
        <v>0</v>
      </c>
      <c r="AU75" s="449">
        <f>[3]Früchte!$CB59</f>
        <v>4.0746029999999998</v>
      </c>
      <c r="AV75" s="448"/>
      <c r="AW75" s="448">
        <f>[3]Früchte!$AK59</f>
        <v>0</v>
      </c>
      <c r="AX75" s="448">
        <f>[3]Früchte!$CC59</f>
        <v>2.7292540000000001</v>
      </c>
      <c r="AY75" s="449">
        <f>[3]Früchte!$AL59</f>
        <v>0</v>
      </c>
      <c r="AZ75" s="449">
        <f>[3]Früchte!$CD59</f>
        <v>0</v>
      </c>
      <c r="BA75" s="448">
        <f>[3]Früchte!$AM59</f>
        <v>5.0899239999999999</v>
      </c>
      <c r="BB75" s="448">
        <f>[3]Früchte!$CE59</f>
        <v>4.1227029999999996</v>
      </c>
      <c r="BC75" s="449">
        <f>[3]Früchte!$AN59</f>
        <v>0</v>
      </c>
      <c r="BD75" s="449">
        <f>[3]Früchte!$CF59</f>
        <v>0</v>
      </c>
      <c r="BE75" s="448"/>
      <c r="BF75" s="448">
        <f>[3]Früchte!$AO59</f>
        <v>0</v>
      </c>
      <c r="BG75" s="448">
        <f>[3]Früchte!$CG59</f>
        <v>0</v>
      </c>
      <c r="BH75" s="449">
        <f>[3]Früchte!$AP59</f>
        <v>0</v>
      </c>
      <c r="BI75" s="449">
        <f>[3]Früchte!$CH59</f>
        <v>0</v>
      </c>
      <c r="BJ75" s="448">
        <f>[3]Früchte!$AQ59</f>
        <v>3.0361189999999998</v>
      </c>
      <c r="BK75" s="448">
        <f>[3]Früchte!$CI59</f>
        <v>2.5905049999999998</v>
      </c>
      <c r="BL75" s="449">
        <f>[3]Früchte!$AR59</f>
        <v>0.83408199999999999</v>
      </c>
      <c r="BM75" s="449">
        <f>[3]Früchte!$CJ59</f>
        <v>0.79112899999999997</v>
      </c>
      <c r="BN75" s="448">
        <f>[3]Früchte!$AS59</f>
        <v>0</v>
      </c>
      <c r="BO75" s="448">
        <f>[3]Früchte!$CK59</f>
        <v>0</v>
      </c>
      <c r="BQ75" s="402" t="str">
        <f>[3]Früchte!$CT59</f>
        <v>4 W 41-44/19</v>
      </c>
      <c r="BR75" s="462">
        <f>[3]Früchte!$DP59</f>
        <v>3337.9267</v>
      </c>
      <c r="BS75" s="462">
        <f>[3]Früchte!$EL59</f>
        <v>24457.5157</v>
      </c>
      <c r="BT75" s="463"/>
      <c r="BU75" s="463">
        <f>[3]Früchte!$CU59</f>
        <v>537.01019999999994</v>
      </c>
      <c r="BV75" s="463">
        <f>[3]Früchte!$DQ59</f>
        <v>4593.9377999999997</v>
      </c>
      <c r="BW75" s="463"/>
      <c r="BX75" s="462">
        <f>[3]Früchte!$CV59</f>
        <v>133.2647</v>
      </c>
      <c r="BY75" s="462">
        <f>[3]Früchte!$DR59</f>
        <v>1224.1077</v>
      </c>
      <c r="BZ75" s="463"/>
      <c r="CA75" s="463">
        <f>[3]Früchte!$DD59</f>
        <v>1.1456999999999999</v>
      </c>
      <c r="CB75" s="463">
        <f>[3]Früchte!$DZ59</f>
        <v>56.542900000000003</v>
      </c>
      <c r="CC75" s="462">
        <f>[3]Früchte!$DF59</f>
        <v>0.48599999999999999</v>
      </c>
      <c r="CD75" s="462">
        <f>[3]Früchte!$EB59</f>
        <v>167.78670000000002</v>
      </c>
      <c r="CE75" s="463">
        <f>[3]Früchte!$DE59</f>
        <v>6.7889999999999997</v>
      </c>
      <c r="CF75" s="463">
        <f>[3]Früchte!$EA59</f>
        <v>116.19489999999999</v>
      </c>
      <c r="CG75" s="463"/>
      <c r="CH75" s="462">
        <f>[3]Früchte!$CZ59</f>
        <v>2E-3</v>
      </c>
      <c r="CI75" s="462">
        <f>[3]Früchte!$DV59</f>
        <v>1.0669999999999999</v>
      </c>
      <c r="CJ75" s="463">
        <f>[3]Früchte!$DA59</f>
        <v>0</v>
      </c>
      <c r="CK75" s="463">
        <f>[3]Früchte!$DW59</f>
        <v>0.11899999999999999</v>
      </c>
      <c r="CL75" s="462">
        <f>[3]Früchte!$DJ59</f>
        <v>8.4773999999999994</v>
      </c>
      <c r="CM75" s="462">
        <f>[3]Früchte!$EF59</f>
        <v>238.5453</v>
      </c>
      <c r="CN75" s="463">
        <f>[3]Früchte!$DK59</f>
        <v>0.10299999999999999</v>
      </c>
      <c r="CO75" s="463">
        <f>[3]Früchte!$EG59</f>
        <v>48.325099999999999</v>
      </c>
      <c r="CP75" s="462">
        <f>[3]Früchte!$DB59</f>
        <v>2E-3</v>
      </c>
      <c r="CQ75" s="462">
        <f>[3]Früchte!$DX59</f>
        <v>120.809</v>
      </c>
      <c r="CR75" s="463"/>
      <c r="CS75" s="463">
        <f>[3]Früchte!$DC59</f>
        <v>201.83629999999999</v>
      </c>
      <c r="CT75" s="463">
        <f>[3]Früchte!$DY59</f>
        <v>2817.5398999999998</v>
      </c>
      <c r="CU75" s="463"/>
      <c r="CV75" s="462">
        <f>[3]Früchte!$CX59</f>
        <v>48.104300000000002</v>
      </c>
      <c r="CW75" s="462">
        <f>[3]Früchte!$DT59</f>
        <v>1252.6083999999998</v>
      </c>
      <c r="CX75" s="463">
        <f>[3]Früchte!$DH59</f>
        <v>15.2325</v>
      </c>
      <c r="CY75" s="463">
        <f>[3]Früchte!$ED59</f>
        <v>258.90520000000004</v>
      </c>
      <c r="CZ75" s="462">
        <f>[3]Früchte!$DG59</f>
        <v>109.41969999999999</v>
      </c>
      <c r="DA75" s="462">
        <f>[3]Früchte!$EC59</f>
        <v>3188.0164</v>
      </c>
      <c r="DB75" s="463">
        <f>[3]Früchte!$DI59</f>
        <v>329.65219999999999</v>
      </c>
      <c r="DC75" s="463">
        <f>[3]Früchte!$EE59</f>
        <v>669.48590000000002</v>
      </c>
      <c r="DD75" s="463"/>
      <c r="DE75" s="462">
        <f>[3]Früchte!$DM59</f>
        <v>10.423299999999999</v>
      </c>
      <c r="DF75" s="462">
        <f>[3]Früchte!$EI59</f>
        <v>597.19150000000002</v>
      </c>
      <c r="DG75" s="463">
        <f>[3]Früchte!$DL59</f>
        <v>103.7441</v>
      </c>
      <c r="DH75" s="463">
        <f>[3]Früchte!$EH59</f>
        <v>733.19809999999995</v>
      </c>
      <c r="DI75" s="462">
        <f>[3]Früchte!$CW59</f>
        <v>1349.6704</v>
      </c>
      <c r="DJ75" s="462">
        <f>[3]Früchte!$DS59</f>
        <v>3649.2889</v>
      </c>
      <c r="DK75" s="463">
        <f>[3]Früchte!$CY59</f>
        <v>48.735900000000001</v>
      </c>
      <c r="DL75" s="463">
        <f>[3]Früchte!$DU59</f>
        <v>465.32929999999999</v>
      </c>
      <c r="DM75" s="462">
        <f>[3]Früchte!$DN59</f>
        <v>134.49679999999998</v>
      </c>
      <c r="DN75" s="462">
        <f>[3]Früchte!$EJ59</f>
        <v>524.87</v>
      </c>
      <c r="DO75" s="463">
        <f>[3]Früchte!$DO59</f>
        <v>0.02</v>
      </c>
      <c r="DP75" s="463">
        <f>[3]Früchte!$EK59</f>
        <v>12.552</v>
      </c>
    </row>
    <row r="76" spans="1:120" x14ac:dyDescent="0.2">
      <c r="B76" s="218">
        <f>[3]Früchte!$A60</f>
        <v>43709</v>
      </c>
      <c r="C76" s="449">
        <f>[3]Früchte!$C60</f>
        <v>0</v>
      </c>
      <c r="D76" s="449">
        <f>[3]Früchte!$AU60</f>
        <v>3.3550819999999999</v>
      </c>
      <c r="E76" s="448">
        <f>[3]Früchte!$E60</f>
        <v>6.4475439999999997</v>
      </c>
      <c r="F76" s="448">
        <f>[3]Früchte!$AW60</f>
        <v>3.3542670000000001</v>
      </c>
      <c r="G76" s="449">
        <f>[3]Früchte!$F60</f>
        <v>0</v>
      </c>
      <c r="H76" s="449">
        <f>[3]Früchte!$AX60</f>
        <v>3.2226110000000001</v>
      </c>
      <c r="I76" s="448">
        <f>[3]Früchte!$K60</f>
        <v>0</v>
      </c>
      <c r="J76" s="448">
        <f>[3]Früchte!$BC60</f>
        <v>0</v>
      </c>
      <c r="K76" s="449">
        <f>[3]Früchte!$N60</f>
        <v>6.4645549999999998</v>
      </c>
      <c r="L76" s="449">
        <f>[3]Früchte!$BF60</f>
        <v>3.6224349999999998</v>
      </c>
      <c r="M76" s="448"/>
      <c r="N76" s="448">
        <f>[3]Früchte!$P60</f>
        <v>0</v>
      </c>
      <c r="O76" s="448">
        <f>[3]Früchte!$BH60</f>
        <v>3.754521</v>
      </c>
      <c r="P76" s="449">
        <f>[3]Früchte!$Q60</f>
        <v>0</v>
      </c>
      <c r="Q76" s="449">
        <f>[3]Früchte!$BI60</f>
        <v>3.6072899999999999</v>
      </c>
      <c r="R76" s="448">
        <f>[3]Früchte!$R60</f>
        <v>0</v>
      </c>
      <c r="S76" s="448">
        <f>[3]Früchte!$BJ60</f>
        <v>0</v>
      </c>
      <c r="T76" s="449">
        <f>[3]Früchte!$T60</f>
        <v>6.0373210000000004</v>
      </c>
      <c r="U76" s="449">
        <f>[3]Früchte!$BL60</f>
        <v>3.7012339999999999</v>
      </c>
      <c r="V76" s="448">
        <f>[3]Früchte!$U60</f>
        <v>0</v>
      </c>
      <c r="W76" s="448">
        <f>[3]Früchte!$BM60</f>
        <v>3.9548049999999999</v>
      </c>
      <c r="X76" s="448"/>
      <c r="Y76" s="448">
        <f>[3]Früchte!$X60</f>
        <v>0</v>
      </c>
      <c r="Z76" s="448">
        <f>[3]Früchte!$BP60</f>
        <v>13.31551</v>
      </c>
      <c r="AA76" s="449">
        <f>[3]Früchte!$Y60</f>
        <v>0</v>
      </c>
      <c r="AB76" s="449">
        <f>[3]Früchte!$BQ60</f>
        <v>11.941344000000001</v>
      </c>
      <c r="AC76" s="448">
        <f>[3]Früchte!$Z60</f>
        <v>31.597953</v>
      </c>
      <c r="AD76" s="448">
        <f>[3]Früchte!$BR60</f>
        <v>19.391237</v>
      </c>
      <c r="AE76" s="449">
        <f>[3]Früchte!$AA60</f>
        <v>35.284106000000001</v>
      </c>
      <c r="AF76" s="449">
        <f>[3]Früchte!$BS60</f>
        <v>21.174493999999999</v>
      </c>
      <c r="AG76" s="448"/>
      <c r="AH76" s="448">
        <f>[3]Früchte!$AC60</f>
        <v>0</v>
      </c>
      <c r="AI76" s="448">
        <f>[3]Früchte!$BU60</f>
        <v>8.5337409999999991</v>
      </c>
      <c r="AJ76" s="449">
        <f>[3]Früchte!$AE60</f>
        <v>0</v>
      </c>
      <c r="AK76" s="449">
        <f>[3]Früchte!$BW60</f>
        <v>0</v>
      </c>
      <c r="AL76" s="448">
        <f>[3]Früchte!$AG60</f>
        <v>5.8103550000000004</v>
      </c>
      <c r="AM76" s="448">
        <f>[3]Früchte!$BY60</f>
        <v>2.6938369999999998</v>
      </c>
      <c r="AN76" s="449">
        <f>[3]Früchte!$AH60</f>
        <v>10.043882999999999</v>
      </c>
      <c r="AO76" s="449">
        <f>[3]Früchte!$BZ60</f>
        <v>4.4601420000000003</v>
      </c>
      <c r="AP76" s="448"/>
      <c r="AQ76" s="448">
        <f>[3]Früchte!$AI60</f>
        <v>7.2549250000000001</v>
      </c>
      <c r="AR76" s="448">
        <f>[3]Früchte!$CA60</f>
        <v>4.6284700000000001</v>
      </c>
      <c r="AS76" s="448"/>
      <c r="AT76" s="449">
        <f>[3]Früchte!$AJ60</f>
        <v>0</v>
      </c>
      <c r="AU76" s="449">
        <f>[3]Früchte!$CB60</f>
        <v>2.487876</v>
      </c>
      <c r="AV76" s="448"/>
      <c r="AW76" s="448">
        <f>[3]Früchte!$AK60</f>
        <v>0</v>
      </c>
      <c r="AX76" s="448">
        <f>[3]Früchte!$CC60</f>
        <v>2.7846419999999998</v>
      </c>
      <c r="AY76" s="449">
        <f>[3]Früchte!$AL60</f>
        <v>0</v>
      </c>
      <c r="AZ76" s="449">
        <f>[3]Früchte!$CD60</f>
        <v>0</v>
      </c>
      <c r="BA76" s="448">
        <f>[3]Früchte!$AM60</f>
        <v>5.1870560000000001</v>
      </c>
      <c r="BB76" s="448">
        <f>[3]Früchte!$CE60</f>
        <v>3.9513530000000001</v>
      </c>
      <c r="BC76" s="449">
        <f>[3]Früchte!$AN60</f>
        <v>0</v>
      </c>
      <c r="BD76" s="449">
        <f>[3]Früchte!$CF60</f>
        <v>0</v>
      </c>
      <c r="BE76" s="448"/>
      <c r="BF76" s="448">
        <f>[3]Früchte!$AO60</f>
        <v>0</v>
      </c>
      <c r="BG76" s="448">
        <f>[3]Früchte!$CG60</f>
        <v>0</v>
      </c>
      <c r="BH76" s="449">
        <f>[3]Früchte!$AP60</f>
        <v>0</v>
      </c>
      <c r="BI76" s="449">
        <f>[3]Früchte!$CH60</f>
        <v>0</v>
      </c>
      <c r="BJ76" s="448">
        <f>[3]Früchte!$AQ60</f>
        <v>2.9883790000000001</v>
      </c>
      <c r="BK76" s="448">
        <f>[3]Früchte!$CI60</f>
        <v>2.576543</v>
      </c>
      <c r="BL76" s="449">
        <f>[3]Früchte!$AR60</f>
        <v>0.84473500000000001</v>
      </c>
      <c r="BM76" s="449">
        <f>[3]Früchte!$CJ60</f>
        <v>0.59431</v>
      </c>
      <c r="BN76" s="448">
        <f>[3]Früchte!$AS60</f>
        <v>0</v>
      </c>
      <c r="BO76" s="448">
        <f>[3]Früchte!$CK60</f>
        <v>0</v>
      </c>
      <c r="BQ76" s="402" t="str">
        <f>[3]Früchte!$CT60</f>
        <v>5 W 36-40/19</v>
      </c>
      <c r="BR76" s="462">
        <f>[3]Früchte!$DP60</f>
        <v>4272.5199000000002</v>
      </c>
      <c r="BS76" s="462">
        <f>[3]Früchte!$EL60</f>
        <v>30469.667100000002</v>
      </c>
      <c r="BT76" s="463"/>
      <c r="BU76" s="463">
        <f>[3]Früchte!$CU60</f>
        <v>519.93579999999997</v>
      </c>
      <c r="BV76" s="463">
        <f>[3]Früchte!$DQ60</f>
        <v>5330.3552</v>
      </c>
      <c r="BW76" s="463"/>
      <c r="BX76" s="462">
        <f>[3]Früchte!$CV60</f>
        <v>129.125</v>
      </c>
      <c r="BY76" s="462">
        <f>[3]Früchte!$DR60</f>
        <v>1167.3497</v>
      </c>
      <c r="BZ76" s="463"/>
      <c r="CA76" s="463">
        <f>[3]Früchte!$DD60</f>
        <v>1.2741</v>
      </c>
      <c r="CB76" s="463">
        <f>[3]Früchte!$DZ60</f>
        <v>228.6506</v>
      </c>
      <c r="CC76" s="462">
        <f>[3]Früchte!$DF60</f>
        <v>84.199300000000008</v>
      </c>
      <c r="CD76" s="462">
        <f>[3]Früchte!$EB60</f>
        <v>306.5958</v>
      </c>
      <c r="CE76" s="463">
        <f>[3]Früchte!$DE60</f>
        <v>11.378500000000001</v>
      </c>
      <c r="CF76" s="463">
        <f>[3]Früchte!$EA60</f>
        <v>240.85300000000001</v>
      </c>
      <c r="CG76" s="463"/>
      <c r="CH76" s="462">
        <f>[3]Früchte!$CZ60</f>
        <v>1.6519000000000001</v>
      </c>
      <c r="CI76" s="462">
        <f>[3]Früchte!$DV60</f>
        <v>134.0849</v>
      </c>
      <c r="CJ76" s="463">
        <f>[3]Früchte!$DA60</f>
        <v>0</v>
      </c>
      <c r="CK76" s="463">
        <f>[3]Früchte!$DW60</f>
        <v>0.66889999999999994</v>
      </c>
      <c r="CL76" s="462">
        <f>[3]Früchte!$DJ60</f>
        <v>49.436399999999999</v>
      </c>
      <c r="CM76" s="462">
        <f>[3]Früchte!$EF60</f>
        <v>2147.2662</v>
      </c>
      <c r="CN76" s="463">
        <f>[3]Früchte!$DK60</f>
        <v>221.18020000000001</v>
      </c>
      <c r="CO76" s="463">
        <f>[3]Früchte!$EG60</f>
        <v>967.37009999999998</v>
      </c>
      <c r="CP76" s="462">
        <f>[3]Früchte!$DB60</f>
        <v>46.34</v>
      </c>
      <c r="CQ76" s="462">
        <f>[3]Früchte!$DX60</f>
        <v>1363.9359999999999</v>
      </c>
      <c r="CR76" s="463"/>
      <c r="CS76" s="463">
        <f>[3]Früchte!$DC60</f>
        <v>289.17259999999999</v>
      </c>
      <c r="CT76" s="463">
        <f>[3]Früchte!$DY60</f>
        <v>3643.7327999999998</v>
      </c>
      <c r="CU76" s="463"/>
      <c r="CV76" s="462">
        <f>[3]Früchte!$CX60</f>
        <v>40.715000000000003</v>
      </c>
      <c r="CW76" s="462">
        <f>[3]Früchte!$DT60</f>
        <v>1036.9069</v>
      </c>
      <c r="CX76" s="463">
        <f>[3]Früchte!$DH60</f>
        <v>14.0238</v>
      </c>
      <c r="CY76" s="463">
        <f>[3]Früchte!$ED60</f>
        <v>220.60570000000001</v>
      </c>
      <c r="CZ76" s="462">
        <f>[3]Früchte!$DG60</f>
        <v>14.6869</v>
      </c>
      <c r="DA76" s="462">
        <f>[3]Früchte!$EC60</f>
        <v>802.74099999999999</v>
      </c>
      <c r="DB76" s="463">
        <f>[3]Früchte!$DI60</f>
        <v>302.2079</v>
      </c>
      <c r="DC76" s="463">
        <f>[3]Früchte!$EE60</f>
        <v>822.47019999999998</v>
      </c>
      <c r="DD76" s="463"/>
      <c r="DE76" s="462">
        <f>[3]Früchte!$DM60</f>
        <v>11.1767</v>
      </c>
      <c r="DF76" s="462">
        <f>[3]Früchte!$EI60</f>
        <v>460.64909999999998</v>
      </c>
      <c r="DG76" s="463">
        <f>[3]Früchte!$DL60</f>
        <v>96.672499999999999</v>
      </c>
      <c r="DH76" s="463">
        <f>[3]Früchte!$EH60</f>
        <v>918.3931</v>
      </c>
      <c r="DI76" s="462">
        <f>[3]Früchte!$CW60</f>
        <v>1789.8521000000001</v>
      </c>
      <c r="DJ76" s="462">
        <f>[3]Früchte!$DS60</f>
        <v>4418.4960999999994</v>
      </c>
      <c r="DK76" s="463">
        <f>[3]Früchte!$CY60</f>
        <v>47.670099999999998</v>
      </c>
      <c r="DL76" s="463">
        <f>[3]Früchte!$DU60</f>
        <v>523.2559</v>
      </c>
      <c r="DM76" s="462">
        <f>[3]Früchte!$DN60</f>
        <v>117.315</v>
      </c>
      <c r="DN76" s="462">
        <f>[3]Früchte!$EJ60</f>
        <v>634.99400000000003</v>
      </c>
      <c r="DO76" s="463">
        <f>[3]Früchte!$DO60</f>
        <v>76.069100000000006</v>
      </c>
      <c r="DP76" s="463">
        <f>[3]Früchte!$EK60</f>
        <v>741.44180000000006</v>
      </c>
    </row>
    <row r="77" spans="1:120" x14ac:dyDescent="0.2">
      <c r="B77" s="218">
        <f>[3]Früchte!$A61</f>
        <v>43678</v>
      </c>
      <c r="C77" s="449">
        <f>[3]Früchte!$C61</f>
        <v>0</v>
      </c>
      <c r="D77" s="449">
        <f>[3]Früchte!$AU61</f>
        <v>3.4752580000000002</v>
      </c>
      <c r="E77" s="448">
        <f>[3]Früchte!$E61</f>
        <v>6.5020309999999997</v>
      </c>
      <c r="F77" s="448">
        <f>[3]Früchte!$AW61</f>
        <v>3.5390950000000001</v>
      </c>
      <c r="G77" s="449">
        <f>[3]Früchte!$F61</f>
        <v>0</v>
      </c>
      <c r="H77" s="449">
        <f>[3]Früchte!$AX61</f>
        <v>3.4648870000000001</v>
      </c>
      <c r="I77" s="448">
        <f>[3]Früchte!$K61</f>
        <v>0</v>
      </c>
      <c r="J77" s="448">
        <f>[3]Früchte!$BC61</f>
        <v>0</v>
      </c>
      <c r="K77" s="449">
        <f>[3]Früchte!$N61</f>
        <v>6.6692309999999999</v>
      </c>
      <c r="L77" s="449">
        <f>[3]Früchte!$BF61</f>
        <v>3.8893930000000001</v>
      </c>
      <c r="M77" s="448"/>
      <c r="N77" s="448">
        <f>[3]Früchte!$P61</f>
        <v>0</v>
      </c>
      <c r="O77" s="448">
        <f>[3]Früchte!$BH61</f>
        <v>3.3202569999999998</v>
      </c>
      <c r="P77" s="449">
        <f>[3]Früchte!$Q61</f>
        <v>0</v>
      </c>
      <c r="Q77" s="449">
        <f>[3]Früchte!$BI61</f>
        <v>0</v>
      </c>
      <c r="R77" s="448">
        <f>[3]Früchte!$R61</f>
        <v>0</v>
      </c>
      <c r="S77" s="448">
        <f>[3]Früchte!$BJ61</f>
        <v>0</v>
      </c>
      <c r="T77" s="449">
        <f>[3]Früchte!$T61</f>
        <v>5.9376870000000004</v>
      </c>
      <c r="U77" s="449">
        <f>[3]Früchte!$BL61</f>
        <v>3.6789390000000002</v>
      </c>
      <c r="V77" s="448">
        <f>[3]Früchte!$U61</f>
        <v>5.9289699999999996</v>
      </c>
      <c r="W77" s="448">
        <f>[3]Früchte!$BM61</f>
        <v>3.7580390000000001</v>
      </c>
      <c r="X77" s="448"/>
      <c r="Y77" s="448">
        <f>[3]Früchte!$X61</f>
        <v>0</v>
      </c>
      <c r="Z77" s="448">
        <f>[3]Früchte!$BP61</f>
        <v>12.101345</v>
      </c>
      <c r="AA77" s="449">
        <f>[3]Früchte!$Y61</f>
        <v>0</v>
      </c>
      <c r="AB77" s="449">
        <f>[3]Früchte!$BQ61</f>
        <v>11.721192</v>
      </c>
      <c r="AC77" s="448">
        <f>[3]Früchte!$Z61</f>
        <v>31.937244</v>
      </c>
      <c r="AD77" s="448">
        <f>[3]Früchte!$BR61</f>
        <v>20.017011</v>
      </c>
      <c r="AE77" s="449">
        <f>[3]Früchte!$AA61</f>
        <v>35.931322000000002</v>
      </c>
      <c r="AF77" s="449">
        <f>[3]Früchte!$BS61</f>
        <v>20.017388</v>
      </c>
      <c r="AG77" s="448"/>
      <c r="AH77" s="448">
        <f>[3]Früchte!$AC61</f>
        <v>13.483893999999999</v>
      </c>
      <c r="AI77" s="448">
        <f>[3]Früchte!$BU61</f>
        <v>7.9794559999999999</v>
      </c>
      <c r="AJ77" s="449">
        <f>[3]Früchte!$AE61</f>
        <v>14.45641</v>
      </c>
      <c r="AK77" s="449">
        <f>[3]Früchte!$BW61</f>
        <v>10.798914</v>
      </c>
      <c r="AL77" s="448">
        <f>[3]Früchte!$AG61</f>
        <v>5.8598299999999997</v>
      </c>
      <c r="AM77" s="448">
        <f>[3]Früchte!$BY61</f>
        <v>2.5204949999999999</v>
      </c>
      <c r="AN77" s="449">
        <f>[3]Früchte!$AH61</f>
        <v>11.145842</v>
      </c>
      <c r="AO77" s="449">
        <f>[3]Früchte!$BZ61</f>
        <v>4.4900859999999998</v>
      </c>
      <c r="AP77" s="448"/>
      <c r="AQ77" s="448">
        <f>[3]Früchte!$AI61</f>
        <v>8.3400680000000005</v>
      </c>
      <c r="AR77" s="448">
        <f>[3]Früchte!$CA61</f>
        <v>5.3518039999999996</v>
      </c>
      <c r="AS77" s="448"/>
      <c r="AT77" s="449">
        <f>[3]Früchte!$AJ61</f>
        <v>3.7092610000000001</v>
      </c>
      <c r="AU77" s="449">
        <f>[3]Früchte!$CB61</f>
        <v>2.1349149999999999</v>
      </c>
      <c r="AV77" s="448"/>
      <c r="AW77" s="448">
        <f>[3]Früchte!$AK61</f>
        <v>4.3595569999999997</v>
      </c>
      <c r="AX77" s="448">
        <f>[3]Früchte!$CC61</f>
        <v>2.762337</v>
      </c>
      <c r="AY77" s="449">
        <f>[3]Früchte!$AL61</f>
        <v>0</v>
      </c>
      <c r="AZ77" s="449">
        <f>[3]Früchte!$CD61</f>
        <v>0</v>
      </c>
      <c r="BA77" s="448">
        <f>[3]Früchte!$AM61</f>
        <v>0</v>
      </c>
      <c r="BB77" s="448">
        <f>[3]Früchte!$CE61</f>
        <v>4.3134160000000001</v>
      </c>
      <c r="BC77" s="449">
        <f>[3]Früchte!$AN61</f>
        <v>0</v>
      </c>
      <c r="BD77" s="449">
        <f>[3]Früchte!$CF61</f>
        <v>0</v>
      </c>
      <c r="BE77" s="448"/>
      <c r="BF77" s="448">
        <f>[3]Früchte!$AO61</f>
        <v>0</v>
      </c>
      <c r="BG77" s="448">
        <f>[3]Früchte!$CG61</f>
        <v>0</v>
      </c>
      <c r="BH77" s="449">
        <f>[3]Früchte!$AP61</f>
        <v>0</v>
      </c>
      <c r="BI77" s="449">
        <f>[3]Früchte!$CH61</f>
        <v>0</v>
      </c>
      <c r="BJ77" s="448">
        <f>[3]Früchte!$AQ61</f>
        <v>3.1067640000000001</v>
      </c>
      <c r="BK77" s="448">
        <f>[3]Früchte!$CI61</f>
        <v>2.643837</v>
      </c>
      <c r="BL77" s="449">
        <f>[3]Früchte!$AR61</f>
        <v>0.80970900000000001</v>
      </c>
      <c r="BM77" s="449">
        <f>[3]Früchte!$CJ61</f>
        <v>0.71585500000000002</v>
      </c>
      <c r="BN77" s="448">
        <f>[3]Früchte!$AS61</f>
        <v>0</v>
      </c>
      <c r="BO77" s="448">
        <f>[3]Früchte!$CK61</f>
        <v>0</v>
      </c>
      <c r="BQ77" s="402" t="str">
        <f>[3]Früchte!$CT61</f>
        <v>4 W 32-35/19</v>
      </c>
      <c r="BR77" s="462">
        <f>[3]Früchte!$DP61</f>
        <v>3751.7076000000002</v>
      </c>
      <c r="BS77" s="462">
        <f>[3]Früchte!$EL61</f>
        <v>29469.103899999998</v>
      </c>
      <c r="BT77" s="463"/>
      <c r="BU77" s="463">
        <f>[3]Früchte!$CU61</f>
        <v>318.65879999999999</v>
      </c>
      <c r="BV77" s="463">
        <f>[3]Früchte!$DQ61</f>
        <v>3460.1542999999997</v>
      </c>
      <c r="BW77" s="463"/>
      <c r="BX77" s="462">
        <f>[3]Früchte!$CV61</f>
        <v>59.255400000000002</v>
      </c>
      <c r="BY77" s="462">
        <f>[3]Früchte!$DR61</f>
        <v>449.45440000000002</v>
      </c>
      <c r="BZ77" s="463"/>
      <c r="CA77" s="463">
        <f>[3]Früchte!$DD61</f>
        <v>4.1908000000000003</v>
      </c>
      <c r="CB77" s="463">
        <f>[3]Früchte!$DZ61</f>
        <v>361.31690000000003</v>
      </c>
      <c r="CC77" s="462">
        <f>[3]Früchte!$DF61</f>
        <v>110.4324</v>
      </c>
      <c r="CD77" s="462">
        <f>[3]Früchte!$EB61</f>
        <v>371.38479999999998</v>
      </c>
      <c r="CE77" s="463">
        <f>[3]Früchte!$DE61</f>
        <v>10.059700000000001</v>
      </c>
      <c r="CF77" s="463">
        <f>[3]Früchte!$EA61</f>
        <v>285.93540000000002</v>
      </c>
      <c r="CG77" s="463"/>
      <c r="CH77" s="462">
        <f>[3]Früchte!$CZ61</f>
        <v>59.5929</v>
      </c>
      <c r="CI77" s="462">
        <f>[3]Früchte!$DV61</f>
        <v>1255.2284999999999</v>
      </c>
      <c r="CJ77" s="463">
        <f>[3]Früchte!$DA61</f>
        <v>25.084700000000002</v>
      </c>
      <c r="CK77" s="463">
        <f>[3]Früchte!$DW61</f>
        <v>340.7826</v>
      </c>
      <c r="CL77" s="462">
        <f>[3]Früchte!$DJ61</f>
        <v>130.6987</v>
      </c>
      <c r="CM77" s="462">
        <f>[3]Früchte!$EF61</f>
        <v>3508.6233999999999</v>
      </c>
      <c r="CN77" s="463">
        <f>[3]Früchte!$DK61</f>
        <v>113.59819999999999</v>
      </c>
      <c r="CO77" s="463">
        <f>[3]Früchte!$EG61</f>
        <v>1779.4378000000002</v>
      </c>
      <c r="CP77" s="462">
        <f>[3]Früchte!$DB61</f>
        <v>27.384</v>
      </c>
      <c r="CQ77" s="462">
        <f>[3]Früchte!$DX61</f>
        <v>1104.6143</v>
      </c>
      <c r="CR77" s="463"/>
      <c r="CS77" s="463">
        <f>[3]Früchte!$DC61</f>
        <v>233.26489999999998</v>
      </c>
      <c r="CT77" s="463">
        <f>[3]Früchte!$DY61</f>
        <v>2018.3973999999998</v>
      </c>
      <c r="CU77" s="463"/>
      <c r="CV77" s="462">
        <f>[3]Früchte!$CX61</f>
        <v>43.116</v>
      </c>
      <c r="CW77" s="462">
        <f>[3]Früchte!$DT61</f>
        <v>725.9665</v>
      </c>
      <c r="CX77" s="463">
        <f>[3]Früchte!$DH61</f>
        <v>9.8917999999999999</v>
      </c>
      <c r="CY77" s="463">
        <f>[3]Früchte!$ED61</f>
        <v>114.8115</v>
      </c>
      <c r="CZ77" s="462">
        <f>[3]Früchte!$DG61</f>
        <v>1.4522999999999999</v>
      </c>
      <c r="DA77" s="462">
        <f>[3]Früchte!$EC61</f>
        <v>38.829099999999997</v>
      </c>
      <c r="DB77" s="463">
        <f>[3]Früchte!$DI61</f>
        <v>314.51100000000002</v>
      </c>
      <c r="DC77" s="463">
        <f>[3]Früchte!$EE61</f>
        <v>607.51099999999997</v>
      </c>
      <c r="DD77" s="463"/>
      <c r="DE77" s="462">
        <f>[3]Früchte!$DM61</f>
        <v>7.4302999999999999</v>
      </c>
      <c r="DF77" s="462">
        <f>[3]Früchte!$EI61</f>
        <v>398.04509999999999</v>
      </c>
      <c r="DG77" s="463">
        <f>[3]Früchte!$DL61</f>
        <v>87.19</v>
      </c>
      <c r="DH77" s="463">
        <f>[3]Früchte!$EH61</f>
        <v>783.31459999999993</v>
      </c>
      <c r="DI77" s="462">
        <f>[3]Früchte!$CW61</f>
        <v>1326.4398999999999</v>
      </c>
      <c r="DJ77" s="462">
        <f>[3]Früchte!$DS61</f>
        <v>3418.9017999999996</v>
      </c>
      <c r="DK77" s="463">
        <f>[3]Früchte!$CY61</f>
        <v>34.555399999999999</v>
      </c>
      <c r="DL77" s="463">
        <f>[3]Früchte!$DU61</f>
        <v>350.66730000000001</v>
      </c>
      <c r="DM77" s="462">
        <f>[3]Früchte!$DN61</f>
        <v>21.2392</v>
      </c>
      <c r="DN77" s="462">
        <f>[3]Früchte!$EJ61</f>
        <v>520.32759999999996</v>
      </c>
      <c r="DO77" s="463">
        <f>[3]Früchte!$DO61</f>
        <v>398.8023</v>
      </c>
      <c r="DP77" s="463">
        <f>[3]Früchte!$EK61</f>
        <v>3128.1446000000001</v>
      </c>
    </row>
    <row r="78" spans="1:120" x14ac:dyDescent="0.2">
      <c r="B78" s="218">
        <f>[3]Früchte!$A62</f>
        <v>43647</v>
      </c>
      <c r="C78" s="449">
        <f>[3]Früchte!$C62</f>
        <v>6.5288760000000003</v>
      </c>
      <c r="D78" s="449">
        <f>[3]Früchte!$AU62</f>
        <v>3.4384389999999998</v>
      </c>
      <c r="E78" s="448">
        <f>[3]Früchte!$E62</f>
        <v>6.5028610000000002</v>
      </c>
      <c r="F78" s="448">
        <f>[3]Früchte!$AW62</f>
        <v>3.492003</v>
      </c>
      <c r="G78" s="449">
        <f>[3]Früchte!$F62</f>
        <v>0</v>
      </c>
      <c r="H78" s="449">
        <f>[3]Früchte!$AX62</f>
        <v>3.4636550000000002</v>
      </c>
      <c r="I78" s="448">
        <f>[3]Früchte!$K62</f>
        <v>0</v>
      </c>
      <c r="J78" s="448">
        <f>[3]Früchte!$BC62</f>
        <v>0</v>
      </c>
      <c r="K78" s="449">
        <f>[3]Früchte!$N62</f>
        <v>6.69665</v>
      </c>
      <c r="L78" s="449">
        <f>[3]Früchte!$BF62</f>
        <v>3.7467269999999999</v>
      </c>
      <c r="M78" s="448"/>
      <c r="N78" s="448">
        <f>[3]Früchte!$P62</f>
        <v>0</v>
      </c>
      <c r="O78" s="448">
        <f>[3]Früchte!$BH62</f>
        <v>3.4017409999999999</v>
      </c>
      <c r="P78" s="449">
        <f>[3]Früchte!$Q62</f>
        <v>0</v>
      </c>
      <c r="Q78" s="449">
        <f>[3]Früchte!$BI62</f>
        <v>0</v>
      </c>
      <c r="R78" s="448">
        <f>[3]Früchte!$R62</f>
        <v>0</v>
      </c>
      <c r="S78" s="448">
        <f>[3]Früchte!$BJ62</f>
        <v>3.0867770000000001</v>
      </c>
      <c r="T78" s="449">
        <f>[3]Früchte!$T62</f>
        <v>0</v>
      </c>
      <c r="U78" s="449">
        <f>[3]Früchte!$BL62</f>
        <v>4.3342140000000002</v>
      </c>
      <c r="V78" s="448">
        <f>[3]Früchte!$U62</f>
        <v>5.9244339999999998</v>
      </c>
      <c r="W78" s="448">
        <f>[3]Früchte!$BM62</f>
        <v>4.1854449999999996</v>
      </c>
      <c r="X78" s="448"/>
      <c r="Y78" s="448">
        <f>[3]Früchte!$X62</f>
        <v>18.535912</v>
      </c>
      <c r="Z78" s="448">
        <f>[3]Früchte!$BP62</f>
        <v>11.547806</v>
      </c>
      <c r="AA78" s="449">
        <f>[3]Früchte!$Y62</f>
        <v>0</v>
      </c>
      <c r="AB78" s="449">
        <f>[3]Früchte!$BQ62</f>
        <v>11.134245999999999</v>
      </c>
      <c r="AC78" s="448">
        <f>[3]Früchte!$Z62</f>
        <v>29.453113999999999</v>
      </c>
      <c r="AD78" s="448">
        <f>[3]Früchte!$BR62</f>
        <v>17.378024</v>
      </c>
      <c r="AE78" s="449">
        <f>[3]Früchte!$AA62</f>
        <v>37.975617</v>
      </c>
      <c r="AF78" s="449">
        <f>[3]Früchte!$BS62</f>
        <v>20.304549999999999</v>
      </c>
      <c r="AG78" s="448"/>
      <c r="AH78" s="448">
        <f>[3]Früchte!$AC62</f>
        <v>11.686992999999999</v>
      </c>
      <c r="AI78" s="448">
        <f>[3]Früchte!$BU62</f>
        <v>7.2060250000000003</v>
      </c>
      <c r="AJ78" s="449">
        <f>[3]Früchte!$AE62</f>
        <v>17.429881999999999</v>
      </c>
      <c r="AK78" s="449">
        <f>[3]Früchte!$BW62</f>
        <v>10.649991999999999</v>
      </c>
      <c r="AL78" s="448">
        <f>[3]Früchte!$AG62</f>
        <v>5.9026500000000004</v>
      </c>
      <c r="AM78" s="448">
        <f>[3]Früchte!$BY62</f>
        <v>2.8665219999999998</v>
      </c>
      <c r="AN78" s="449">
        <f>[3]Früchte!$AH62</f>
        <v>11.417766</v>
      </c>
      <c r="AO78" s="449">
        <f>[3]Früchte!$BZ62</f>
        <v>4.3747220000000002</v>
      </c>
      <c r="AP78" s="448"/>
      <c r="AQ78" s="448">
        <f>[3]Früchte!$AI62</f>
        <v>8.2445020000000007</v>
      </c>
      <c r="AR78" s="448">
        <f>[3]Früchte!$CA62</f>
        <v>6.0236910000000004</v>
      </c>
      <c r="AS78" s="448"/>
      <c r="AT78" s="449">
        <f>[3]Früchte!$AJ62</f>
        <v>3.9820869999999999</v>
      </c>
      <c r="AU78" s="449">
        <f>[3]Früchte!$CB62</f>
        <v>2.4876960000000001</v>
      </c>
      <c r="AV78" s="448"/>
      <c r="AW78" s="448">
        <f>[3]Früchte!$AK62</f>
        <v>3.3695339999999998</v>
      </c>
      <c r="AX78" s="448">
        <f>[3]Früchte!$CC62</f>
        <v>2.3883269999999999</v>
      </c>
      <c r="AY78" s="449">
        <f>[3]Früchte!$AL62</f>
        <v>0</v>
      </c>
      <c r="AZ78" s="449">
        <f>[3]Früchte!$CD62</f>
        <v>0</v>
      </c>
      <c r="BA78" s="448">
        <f>[3]Früchte!$AM62</f>
        <v>0</v>
      </c>
      <c r="BB78" s="448">
        <f>[3]Früchte!$CE62</f>
        <v>0</v>
      </c>
      <c r="BC78" s="449">
        <f>[3]Früchte!$AN62</f>
        <v>0</v>
      </c>
      <c r="BD78" s="449">
        <f>[3]Früchte!$CF62</f>
        <v>0</v>
      </c>
      <c r="BE78" s="448"/>
      <c r="BF78" s="448">
        <f>[3]Früchte!$AO62</f>
        <v>0</v>
      </c>
      <c r="BG78" s="448">
        <f>[3]Früchte!$CG62</f>
        <v>0</v>
      </c>
      <c r="BH78" s="449">
        <f>[3]Früchte!$AP62</f>
        <v>0</v>
      </c>
      <c r="BI78" s="449">
        <f>[3]Früchte!$CH62</f>
        <v>0</v>
      </c>
      <c r="BJ78" s="448">
        <f>[3]Früchte!$AQ62</f>
        <v>3.1416710000000001</v>
      </c>
      <c r="BK78" s="448">
        <f>[3]Früchte!$CI62</f>
        <v>2.7003300000000001</v>
      </c>
      <c r="BL78" s="449">
        <f>[3]Früchte!$AR62</f>
        <v>0.79420800000000003</v>
      </c>
      <c r="BM78" s="449">
        <f>[3]Früchte!$CJ62</f>
        <v>0.705619</v>
      </c>
      <c r="BN78" s="448">
        <f>[3]Früchte!$AS62</f>
        <v>0</v>
      </c>
      <c r="BO78" s="448">
        <f>[3]Früchte!$CK62</f>
        <v>0</v>
      </c>
      <c r="BQ78" s="402" t="str">
        <f>[3]Früchte!$CT62</f>
        <v>4 W 28-31/19</v>
      </c>
      <c r="BR78" s="462">
        <f>[3]Früchte!$DP62</f>
        <v>3896.2442000000001</v>
      </c>
      <c r="BS78" s="462">
        <f>[3]Früchte!$EL62</f>
        <v>30924.193600000002</v>
      </c>
      <c r="BT78" s="463"/>
      <c r="BU78" s="463">
        <f>[3]Früchte!$CU62</f>
        <v>239.92520000000002</v>
      </c>
      <c r="BV78" s="463">
        <f>[3]Früchte!$DQ62</f>
        <v>2831.4407999999999</v>
      </c>
      <c r="BW78" s="463"/>
      <c r="BX78" s="462">
        <f>[3]Früchte!$CV62</f>
        <v>34.709900000000005</v>
      </c>
      <c r="BY78" s="462">
        <f>[3]Früchte!$DR62</f>
        <v>359.79970000000003</v>
      </c>
      <c r="BZ78" s="463"/>
      <c r="CA78" s="463">
        <f>[3]Früchte!$DD62</f>
        <v>10.621600000000001</v>
      </c>
      <c r="CB78" s="463">
        <f>[3]Früchte!$DZ62</f>
        <v>667.43740000000003</v>
      </c>
      <c r="CC78" s="462">
        <f>[3]Früchte!$DF62</f>
        <v>89.843000000000004</v>
      </c>
      <c r="CD78" s="462">
        <f>[3]Früchte!$EB62</f>
        <v>420.56009999999998</v>
      </c>
      <c r="CE78" s="463">
        <f>[3]Früchte!$DE62</f>
        <v>18.9831</v>
      </c>
      <c r="CF78" s="463">
        <f>[3]Früchte!$EA62</f>
        <v>386.70209999999997</v>
      </c>
      <c r="CG78" s="463"/>
      <c r="CH78" s="462">
        <f>[3]Früchte!$CZ62</f>
        <v>135.30829999999997</v>
      </c>
      <c r="CI78" s="462">
        <f>[3]Früchte!$DV62</f>
        <v>2381.7071000000001</v>
      </c>
      <c r="CJ78" s="463">
        <f>[3]Früchte!$DA62</f>
        <v>122.82039999999999</v>
      </c>
      <c r="CK78" s="463">
        <f>[3]Früchte!$DW62</f>
        <v>1332.4018999999998</v>
      </c>
      <c r="CL78" s="462">
        <f>[3]Früchte!$DJ62</f>
        <v>240.58410000000001</v>
      </c>
      <c r="CM78" s="462">
        <f>[3]Früchte!$EF62</f>
        <v>3279.0789</v>
      </c>
      <c r="CN78" s="463">
        <f>[3]Früchte!$DK62</f>
        <v>141.006</v>
      </c>
      <c r="CO78" s="463">
        <f>[3]Früchte!$EG62</f>
        <v>1778.5803000000001</v>
      </c>
      <c r="CP78" s="462">
        <f>[3]Früchte!$DB62</f>
        <v>1.4470000000000001</v>
      </c>
      <c r="CQ78" s="462">
        <f>[3]Früchte!$DX62</f>
        <v>156.833</v>
      </c>
      <c r="CR78" s="463"/>
      <c r="CS78" s="463">
        <f>[3]Früchte!$DC62</f>
        <v>70.0732</v>
      </c>
      <c r="CT78" s="463">
        <f>[3]Früchte!$DY62</f>
        <v>969.49290000000008</v>
      </c>
      <c r="CU78" s="463"/>
      <c r="CV78" s="462">
        <f>[3]Früchte!$CX62</f>
        <v>73.526300000000006</v>
      </c>
      <c r="CW78" s="462">
        <f>[3]Früchte!$DT62</f>
        <v>702.02300000000002</v>
      </c>
      <c r="CX78" s="463">
        <f>[3]Früchte!$DH62</f>
        <v>4.8116000000000003</v>
      </c>
      <c r="CY78" s="463">
        <f>[3]Früchte!$ED62</f>
        <v>110.2328</v>
      </c>
      <c r="CZ78" s="462">
        <f>[3]Früchte!$DG62</f>
        <v>0.30410000000000004</v>
      </c>
      <c r="DA78" s="462">
        <f>[3]Früchte!$EC62</f>
        <v>15.1997</v>
      </c>
      <c r="DB78" s="463">
        <f>[3]Früchte!$DI62</f>
        <v>376.27330000000001</v>
      </c>
      <c r="DC78" s="463">
        <f>[3]Früchte!$EE62</f>
        <v>618.26690000000008</v>
      </c>
      <c r="DD78" s="463"/>
      <c r="DE78" s="462">
        <f>[3]Früchte!$DM62</f>
        <v>12.2121</v>
      </c>
      <c r="DF78" s="462">
        <f>[3]Früchte!$EI62</f>
        <v>411.512</v>
      </c>
      <c r="DG78" s="463">
        <f>[3]Früchte!$DL62</f>
        <v>124.94160000000001</v>
      </c>
      <c r="DH78" s="463">
        <f>[3]Früchte!$EH62</f>
        <v>640.3531999999999</v>
      </c>
      <c r="DI78" s="462">
        <f>[3]Früchte!$CW62</f>
        <v>1093.4571000000001</v>
      </c>
      <c r="DJ78" s="462">
        <f>[3]Früchte!$DS62</f>
        <v>3018.4974999999999</v>
      </c>
      <c r="DK78" s="463">
        <f>[3]Früchte!$CY62</f>
        <v>35.318100000000001</v>
      </c>
      <c r="DL78" s="463">
        <f>[3]Früchte!$DU62</f>
        <v>287.62099999999998</v>
      </c>
      <c r="DM78" s="462">
        <f>[3]Früchte!$DN62</f>
        <v>24.0274</v>
      </c>
      <c r="DN78" s="462">
        <f>[3]Früchte!$EJ62</f>
        <v>343.18650000000002</v>
      </c>
      <c r="DO78" s="463">
        <f>[3]Früchte!$DO62</f>
        <v>660.87830000000008</v>
      </c>
      <c r="DP78" s="463">
        <f>[3]Früchte!$EK62</f>
        <v>6094.3919000000005</v>
      </c>
    </row>
    <row r="79" spans="1:120" x14ac:dyDescent="0.2">
      <c r="B79" s="218">
        <f>[3]Früchte!$A63</f>
        <v>43617</v>
      </c>
      <c r="C79" s="449">
        <f>[3]Früchte!$C63</f>
        <v>6.6658629999999999</v>
      </c>
      <c r="D79" s="449">
        <f>[3]Früchte!$AU63</f>
        <v>3.3509989999999998</v>
      </c>
      <c r="E79" s="448">
        <f>[3]Früchte!$E63</f>
        <v>6.5611569999999997</v>
      </c>
      <c r="F79" s="448">
        <f>[3]Früchte!$AW63</f>
        <v>3.4621559999999998</v>
      </c>
      <c r="G79" s="449">
        <f>[3]Früchte!$F63</f>
        <v>0</v>
      </c>
      <c r="H79" s="449">
        <f>[3]Früchte!$AX63</f>
        <v>3.5451510000000002</v>
      </c>
      <c r="I79" s="448">
        <f>[3]Früchte!$K63</f>
        <v>0</v>
      </c>
      <c r="J79" s="448">
        <f>[3]Früchte!$BC63</f>
        <v>0</v>
      </c>
      <c r="K79" s="449">
        <f>[3]Früchte!$N63</f>
        <v>6.6324019999999999</v>
      </c>
      <c r="L79" s="449">
        <f>[3]Früchte!$BF63</f>
        <v>3.8357809999999999</v>
      </c>
      <c r="M79" s="448"/>
      <c r="N79" s="448">
        <f>[3]Früchte!$P63</f>
        <v>0</v>
      </c>
      <c r="O79" s="448">
        <f>[3]Früchte!$BH63</f>
        <v>3.333574</v>
      </c>
      <c r="P79" s="449">
        <f>[3]Früchte!$Q63</f>
        <v>0</v>
      </c>
      <c r="Q79" s="449">
        <f>[3]Früchte!$BI63</f>
        <v>0</v>
      </c>
      <c r="R79" s="448">
        <f>[3]Früchte!$R63</f>
        <v>0</v>
      </c>
      <c r="S79" s="448">
        <f>[3]Früchte!$BJ63</f>
        <v>3.2518410000000002</v>
      </c>
      <c r="T79" s="449">
        <f>[3]Früchte!$T63</f>
        <v>0</v>
      </c>
      <c r="U79" s="449">
        <f>[3]Früchte!$BL63</f>
        <v>4.3614069999999998</v>
      </c>
      <c r="V79" s="448">
        <f>[3]Früchte!$U63</f>
        <v>0</v>
      </c>
      <c r="W79" s="448">
        <f>[3]Früchte!$BM63</f>
        <v>0</v>
      </c>
      <c r="X79" s="448"/>
      <c r="Y79" s="448">
        <f>[3]Früchte!$X63</f>
        <v>19.123125999999999</v>
      </c>
      <c r="Z79" s="448">
        <f>[3]Früchte!$BP63</f>
        <v>10.027418000000001</v>
      </c>
      <c r="AA79" s="449">
        <f>[3]Früchte!$Y63</f>
        <v>0</v>
      </c>
      <c r="AB79" s="449">
        <f>[3]Früchte!$BQ63</f>
        <v>8.9552569999999996</v>
      </c>
      <c r="AC79" s="448">
        <f>[3]Früchte!$Z63</f>
        <v>20.474247999999999</v>
      </c>
      <c r="AD79" s="448">
        <f>[3]Früchte!$BR63</f>
        <v>13.225811</v>
      </c>
      <c r="AE79" s="449">
        <f>[3]Früchte!$AA63</f>
        <v>29.447331999999999</v>
      </c>
      <c r="AF79" s="449">
        <f>[3]Früchte!$BS63</f>
        <v>18.131786999999999</v>
      </c>
      <c r="AG79" s="448"/>
      <c r="AH79" s="448">
        <f>[3]Früchte!$AC63</f>
        <v>9.0878449999999997</v>
      </c>
      <c r="AI79" s="448">
        <f>[3]Früchte!$BU63</f>
        <v>5.3091939999999997</v>
      </c>
      <c r="AJ79" s="449">
        <f>[3]Früchte!$AE63</f>
        <v>17.210538</v>
      </c>
      <c r="AK79" s="449">
        <f>[3]Früchte!$BW63</f>
        <v>10.305529</v>
      </c>
      <c r="AL79" s="448">
        <f>[3]Früchte!$AG63</f>
        <v>6.6311099999999996</v>
      </c>
      <c r="AM79" s="448">
        <f>[3]Früchte!$BY63</f>
        <v>3.7774239999999999</v>
      </c>
      <c r="AN79" s="449">
        <f>[3]Früchte!$AH63</f>
        <v>0</v>
      </c>
      <c r="AO79" s="449">
        <f>[3]Früchte!$BZ63</f>
        <v>0</v>
      </c>
      <c r="AP79" s="448"/>
      <c r="AQ79" s="448">
        <f>[3]Früchte!$AI63</f>
        <v>0</v>
      </c>
      <c r="AR79" s="448">
        <f>[3]Früchte!$CA63</f>
        <v>6.165375</v>
      </c>
      <c r="AS79" s="448"/>
      <c r="AT79" s="449">
        <f>[3]Früchte!$AJ63</f>
        <v>4.5559329999999996</v>
      </c>
      <c r="AU79" s="449">
        <f>[3]Früchte!$CB63</f>
        <v>2.7504960000000001</v>
      </c>
      <c r="AV79" s="448"/>
      <c r="AW79" s="448">
        <f>[3]Früchte!$AK63</f>
        <v>3.1520380000000001</v>
      </c>
      <c r="AX79" s="448">
        <f>[3]Früchte!$CC63</f>
        <v>2.3241800000000001</v>
      </c>
      <c r="AY79" s="449">
        <f>[3]Früchte!$AL63</f>
        <v>0</v>
      </c>
      <c r="AZ79" s="449">
        <f>[3]Früchte!$CD63</f>
        <v>0</v>
      </c>
      <c r="BA79" s="448">
        <f>[3]Früchte!$AM63</f>
        <v>0</v>
      </c>
      <c r="BB79" s="448">
        <f>[3]Früchte!$CE63</f>
        <v>0</v>
      </c>
      <c r="BC79" s="449">
        <f>[3]Früchte!$AN63</f>
        <v>0</v>
      </c>
      <c r="BD79" s="449">
        <f>[3]Früchte!$CF63</f>
        <v>0</v>
      </c>
      <c r="BE79" s="448"/>
      <c r="BF79" s="448">
        <f>[3]Früchte!$AO63</f>
        <v>0</v>
      </c>
      <c r="BG79" s="448">
        <f>[3]Früchte!$CG63</f>
        <v>0</v>
      </c>
      <c r="BH79" s="449">
        <f>[3]Früchte!$AP63</f>
        <v>0</v>
      </c>
      <c r="BI79" s="449">
        <f>[3]Früchte!$CH63</f>
        <v>0</v>
      </c>
      <c r="BJ79" s="448">
        <f>[3]Früchte!$AQ63</f>
        <v>3.0865369999999999</v>
      </c>
      <c r="BK79" s="448">
        <f>[3]Früchte!$CI63</f>
        <v>2.7419519999999999</v>
      </c>
      <c r="BL79" s="449">
        <f>[3]Früchte!$AR63</f>
        <v>0.83321500000000004</v>
      </c>
      <c r="BM79" s="449">
        <f>[3]Früchte!$CJ63</f>
        <v>0.67654899999999996</v>
      </c>
      <c r="BN79" s="448">
        <f>[3]Früchte!$AS63</f>
        <v>0</v>
      </c>
      <c r="BO79" s="448">
        <f>[3]Früchte!$CK63</f>
        <v>0</v>
      </c>
      <c r="BQ79" s="402" t="str">
        <f>[3]Früchte!$CT63</f>
        <v>5 W 23-27/19</v>
      </c>
      <c r="BR79" s="462">
        <f>[3]Früchte!$DP63</f>
        <v>6300.5704999999998</v>
      </c>
      <c r="BS79" s="462">
        <f>[3]Früchte!$EL63</f>
        <v>43125.754399999998</v>
      </c>
      <c r="BT79" s="463"/>
      <c r="BU79" s="463">
        <f>[3]Früchte!$CU63</f>
        <v>427.26650000000001</v>
      </c>
      <c r="BV79" s="463">
        <f>[3]Früchte!$DQ63</f>
        <v>4618.0789999999997</v>
      </c>
      <c r="BW79" s="463"/>
      <c r="BX79" s="462">
        <f>[3]Früchte!$CV63</f>
        <v>44.901900000000005</v>
      </c>
      <c r="BY79" s="462">
        <f>[3]Früchte!$DR63</f>
        <v>835.59299999999996</v>
      </c>
      <c r="BZ79" s="463"/>
      <c r="CA79" s="463">
        <f>[3]Früchte!$DD63</f>
        <v>265.39080000000001</v>
      </c>
      <c r="CB79" s="463">
        <f>[3]Früchte!$DZ63</f>
        <v>2827.0863999999997</v>
      </c>
      <c r="CC79" s="462">
        <f>[3]Früchte!$DF63</f>
        <v>219.82320000000001</v>
      </c>
      <c r="CD79" s="462">
        <f>[3]Früchte!$EB63</f>
        <v>533.7559</v>
      </c>
      <c r="CE79" s="463">
        <f>[3]Früchte!$DE63</f>
        <v>82.694500000000005</v>
      </c>
      <c r="CF79" s="463">
        <f>[3]Früchte!$EA63</f>
        <v>305.80579999999998</v>
      </c>
      <c r="CG79" s="463"/>
      <c r="CH79" s="462">
        <f>[3]Früchte!$CZ63</f>
        <v>207.267</v>
      </c>
      <c r="CI79" s="462">
        <f>[3]Früchte!$DV63</f>
        <v>3431.6572999999999</v>
      </c>
      <c r="CJ79" s="463">
        <f>[3]Früchte!$DA63</f>
        <v>111.0354</v>
      </c>
      <c r="CK79" s="463">
        <f>[3]Früchte!$DW63</f>
        <v>1637.396</v>
      </c>
      <c r="CL79" s="462">
        <f>[3]Früchte!$DJ63</f>
        <v>195.16</v>
      </c>
      <c r="CM79" s="462">
        <f>[3]Früchte!$EF63</f>
        <v>3513.2379999999998</v>
      </c>
      <c r="CN79" s="463">
        <f>[3]Früchte!$DK63</f>
        <v>179.9451</v>
      </c>
      <c r="CO79" s="463">
        <f>[3]Früchte!$EG63</f>
        <v>1683.7347</v>
      </c>
      <c r="CP79" s="462">
        <f>[3]Früchte!$DB63</f>
        <v>2E-3</v>
      </c>
      <c r="CQ79" s="462">
        <f>[3]Früchte!$DX63</f>
        <v>0.17100000000000001</v>
      </c>
      <c r="CR79" s="463"/>
      <c r="CS79" s="463">
        <f>[3]Früchte!$DC63</f>
        <v>27.284400000000002</v>
      </c>
      <c r="CT79" s="463">
        <f>[3]Früchte!$DY63</f>
        <v>547.49850000000004</v>
      </c>
      <c r="CU79" s="463"/>
      <c r="CV79" s="462">
        <f>[3]Früchte!$CX63</f>
        <v>158.51829999999998</v>
      </c>
      <c r="CW79" s="462">
        <f>[3]Früchte!$DT63</f>
        <v>1427.1873000000001</v>
      </c>
      <c r="CX79" s="463">
        <f>[3]Früchte!$DH63</f>
        <v>7.1873999999999993</v>
      </c>
      <c r="CY79" s="463">
        <f>[3]Früchte!$ED63</f>
        <v>221.47529999999998</v>
      </c>
      <c r="CZ79" s="462">
        <f>[3]Früchte!$DG63</f>
        <v>1.8580999999999999</v>
      </c>
      <c r="DA79" s="462">
        <f>[3]Früchte!$EC63</f>
        <v>26.412099999999999</v>
      </c>
      <c r="DB79" s="463">
        <f>[3]Früchte!$DI63</f>
        <v>612.21780000000001</v>
      </c>
      <c r="DC79" s="463">
        <f>[3]Früchte!$EE63</f>
        <v>907.49459999999999</v>
      </c>
      <c r="DD79" s="463"/>
      <c r="DE79" s="462">
        <f>[3]Früchte!$DM63</f>
        <v>17.814799999999998</v>
      </c>
      <c r="DF79" s="462">
        <f>[3]Früchte!$EI63</f>
        <v>673.41150000000005</v>
      </c>
      <c r="DG79" s="463">
        <f>[3]Früchte!$DL63</f>
        <v>216.61410000000001</v>
      </c>
      <c r="DH79" s="463">
        <f>[3]Früchte!$EH63</f>
        <v>1034.2517</v>
      </c>
      <c r="DI79" s="462">
        <f>[3]Früchte!$CW63</f>
        <v>1741.5523000000001</v>
      </c>
      <c r="DJ79" s="462">
        <f>[3]Früchte!$DS63</f>
        <v>4527.4934000000003</v>
      </c>
      <c r="DK79" s="463">
        <f>[3]Früchte!$CY63</f>
        <v>69.455199999999991</v>
      </c>
      <c r="DL79" s="463">
        <f>[3]Früchte!$DU63</f>
        <v>479.25190000000003</v>
      </c>
      <c r="DM79" s="462">
        <f>[3]Früchte!$DN63</f>
        <v>50.566800000000001</v>
      </c>
      <c r="DN79" s="462">
        <f>[3]Früchte!$EJ63</f>
        <v>574.65059999999994</v>
      </c>
      <c r="DO79" s="463">
        <f>[3]Früchte!$DO63</f>
        <v>1188.7995000000001</v>
      </c>
      <c r="DP79" s="463">
        <f>[3]Früchte!$EK63</f>
        <v>7708.0016999999998</v>
      </c>
    </row>
    <row r="80" spans="1:120" x14ac:dyDescent="0.2">
      <c r="B80" s="218">
        <f>[3]Früchte!$A64</f>
        <v>43586</v>
      </c>
      <c r="C80" s="449">
        <f>[3]Früchte!$C64</f>
        <v>6.7863670000000003</v>
      </c>
      <c r="D80" s="449">
        <f>[3]Früchte!$AU64</f>
        <v>2.9045709999999998</v>
      </c>
      <c r="E80" s="448">
        <f>[3]Früchte!$E64</f>
        <v>6.6</v>
      </c>
      <c r="F80" s="448">
        <f>[3]Früchte!$AW64</f>
        <v>3.3904230000000002</v>
      </c>
      <c r="G80" s="449">
        <f>[3]Früchte!$F64</f>
        <v>0</v>
      </c>
      <c r="H80" s="449">
        <f>[3]Früchte!$AX64</f>
        <v>3.3558240000000001</v>
      </c>
      <c r="I80" s="448">
        <f>[3]Früchte!$K64</f>
        <v>0</v>
      </c>
      <c r="J80" s="448">
        <f>[3]Früchte!$BC64</f>
        <v>0</v>
      </c>
      <c r="K80" s="449">
        <f>[3]Früchte!$N64</f>
        <v>6.619021</v>
      </c>
      <c r="L80" s="449">
        <f>[3]Früchte!$BF64</f>
        <v>3.8426819999999999</v>
      </c>
      <c r="M80" s="448"/>
      <c r="N80" s="448">
        <f>[3]Früchte!$P64</f>
        <v>0</v>
      </c>
      <c r="O80" s="448">
        <f>[3]Früchte!$BH64</f>
        <v>3.5121820000000001</v>
      </c>
      <c r="P80" s="449">
        <f>[3]Früchte!$Q64</f>
        <v>0</v>
      </c>
      <c r="Q80" s="449">
        <f>[3]Früchte!$BI64</f>
        <v>0</v>
      </c>
      <c r="R80" s="448">
        <f>[3]Früchte!$R64</f>
        <v>0</v>
      </c>
      <c r="S80" s="448">
        <f>[3]Früchte!$BJ64</f>
        <v>3.6107209999999998</v>
      </c>
      <c r="T80" s="449">
        <f>[3]Früchte!$T64</f>
        <v>0</v>
      </c>
      <c r="U80" s="449">
        <f>[3]Früchte!$BL64</f>
        <v>3.9428879999999999</v>
      </c>
      <c r="V80" s="448">
        <f>[3]Früchte!$U64</f>
        <v>0</v>
      </c>
      <c r="W80" s="448">
        <f>[3]Früchte!$BM64</f>
        <v>0</v>
      </c>
      <c r="X80" s="448"/>
      <c r="Y80" s="448">
        <f>[3]Früchte!$X64</f>
        <v>19.793718999999999</v>
      </c>
      <c r="Z80" s="448">
        <f>[3]Früchte!$BP64</f>
        <v>14.077162</v>
      </c>
      <c r="AA80" s="449">
        <f>[3]Früchte!$Y64</f>
        <v>10.836964999999999</v>
      </c>
      <c r="AB80" s="449">
        <f>[3]Früchte!$BQ64</f>
        <v>7.8684630000000002</v>
      </c>
      <c r="AC80" s="448">
        <f>[3]Früchte!$Z64</f>
        <v>18.834425</v>
      </c>
      <c r="AD80" s="448">
        <f>[3]Früchte!$BR64</f>
        <v>14.174030999999999</v>
      </c>
      <c r="AE80" s="449">
        <f>[3]Früchte!$AA64</f>
        <v>23.568527</v>
      </c>
      <c r="AF80" s="449">
        <f>[3]Früchte!$BS64</f>
        <v>16.694462000000001</v>
      </c>
      <c r="AG80" s="448"/>
      <c r="AH80" s="448">
        <f>[3]Früchte!$AC64</f>
        <v>12.518183000000001</v>
      </c>
      <c r="AI80" s="448">
        <f>[3]Früchte!$BU64</f>
        <v>7.3645500000000004</v>
      </c>
      <c r="AJ80" s="449">
        <f>[3]Früchte!$AE64</f>
        <v>18.009250000000002</v>
      </c>
      <c r="AK80" s="449">
        <f>[3]Früchte!$BW64</f>
        <v>13.468017</v>
      </c>
      <c r="AL80" s="448">
        <f>[3]Früchte!$AG64</f>
        <v>7.7308329999999996</v>
      </c>
      <c r="AM80" s="448">
        <f>[3]Früchte!$BY64</f>
        <v>5.8574900000000003</v>
      </c>
      <c r="AN80" s="449">
        <f>[3]Früchte!$AH64</f>
        <v>0</v>
      </c>
      <c r="AO80" s="449">
        <f>[3]Früchte!$BZ64</f>
        <v>0</v>
      </c>
      <c r="AP80" s="448"/>
      <c r="AQ80" s="448">
        <f>[3]Früchte!$AI64</f>
        <v>0</v>
      </c>
      <c r="AR80" s="448">
        <f>[3]Früchte!$CA64</f>
        <v>5.8995990000000003</v>
      </c>
      <c r="AS80" s="448"/>
      <c r="AT80" s="449">
        <f>[3]Früchte!$AJ64</f>
        <v>4.5595980000000003</v>
      </c>
      <c r="AU80" s="449">
        <f>[3]Früchte!$CB64</f>
        <v>3.4016169999999999</v>
      </c>
      <c r="AV80" s="448"/>
      <c r="AW80" s="448">
        <f>[3]Früchte!$AK64</f>
        <v>3.0876769999999998</v>
      </c>
      <c r="AX80" s="448">
        <f>[3]Früchte!$CC64</f>
        <v>2.180517</v>
      </c>
      <c r="AY80" s="449">
        <f>[3]Früchte!$AL64</f>
        <v>0</v>
      </c>
      <c r="AZ80" s="449">
        <f>[3]Früchte!$CD64</f>
        <v>0</v>
      </c>
      <c r="BA80" s="448">
        <f>[3]Früchte!$AM64</f>
        <v>0</v>
      </c>
      <c r="BB80" s="448">
        <f>[3]Früchte!$CE64</f>
        <v>4.5906459999999996</v>
      </c>
      <c r="BC80" s="449">
        <f>[3]Früchte!$AN64</f>
        <v>0</v>
      </c>
      <c r="BD80" s="449">
        <f>[3]Früchte!$CF64</f>
        <v>0</v>
      </c>
      <c r="BE80" s="448"/>
      <c r="BF80" s="448">
        <f>[3]Früchte!$AO64</f>
        <v>0</v>
      </c>
      <c r="BG80" s="448">
        <f>[3]Früchte!$CG64</f>
        <v>0</v>
      </c>
      <c r="BH80" s="449">
        <f>[3]Früchte!$AP64</f>
        <v>0</v>
      </c>
      <c r="BI80" s="449">
        <f>[3]Früchte!$CH64</f>
        <v>0</v>
      </c>
      <c r="BJ80" s="448">
        <f>[3]Früchte!$AQ64</f>
        <v>2.7154910000000001</v>
      </c>
      <c r="BK80" s="448">
        <f>[3]Früchte!$CI64</f>
        <v>2.7382979999999999</v>
      </c>
      <c r="BL80" s="449">
        <f>[3]Früchte!$AR64</f>
        <v>0.83197299999999996</v>
      </c>
      <c r="BM80" s="449">
        <f>[3]Früchte!$CJ64</f>
        <v>0.70421500000000004</v>
      </c>
      <c r="BN80" s="448">
        <f>[3]Früchte!$AS64</f>
        <v>0</v>
      </c>
      <c r="BO80" s="448">
        <f>[3]Früchte!$CK64</f>
        <v>0</v>
      </c>
      <c r="BQ80" s="402" t="str">
        <f>[3]Früchte!$CT64</f>
        <v>4 W 19-22/19</v>
      </c>
      <c r="BR80" s="462">
        <f>[3]Früchte!$DP64</f>
        <v>4539.3042000000005</v>
      </c>
      <c r="BS80" s="462">
        <f>[3]Früchte!$EL64</f>
        <v>27137.844300000001</v>
      </c>
      <c r="BT80" s="463"/>
      <c r="BU80" s="463">
        <f>[3]Früchte!$CU64</f>
        <v>531.96619999999996</v>
      </c>
      <c r="BV80" s="463">
        <f>[3]Früchte!$DQ64</f>
        <v>4668.2347</v>
      </c>
      <c r="BW80" s="463"/>
      <c r="BX80" s="462">
        <f>[3]Früchte!$CV64</f>
        <v>55.043999999999997</v>
      </c>
      <c r="BY80" s="462">
        <f>[3]Früchte!$DR64</f>
        <v>1184.7061999999999</v>
      </c>
      <c r="BZ80" s="463"/>
      <c r="CA80" s="463">
        <f>[3]Früchte!$DD64</f>
        <v>129.6105</v>
      </c>
      <c r="CB80" s="463">
        <f>[3]Früchte!$DZ64</f>
        <v>2251.9162000000001</v>
      </c>
      <c r="CC80" s="462">
        <f>[3]Früchte!$DF64</f>
        <v>228.9264</v>
      </c>
      <c r="CD80" s="462">
        <f>[3]Früchte!$EB64</f>
        <v>826.86699999999996</v>
      </c>
      <c r="CE80" s="463">
        <f>[3]Früchte!$DE64</f>
        <v>116.7865</v>
      </c>
      <c r="CF80" s="463">
        <f>[3]Früchte!$EA64</f>
        <v>401.87379999999996</v>
      </c>
      <c r="CG80" s="463"/>
      <c r="CH80" s="462">
        <f>[3]Früchte!$CZ64</f>
        <v>47.118199999999995</v>
      </c>
      <c r="CI80" s="462">
        <f>[3]Früchte!$DV64</f>
        <v>1530.289</v>
      </c>
      <c r="CJ80" s="463">
        <f>[3]Früchte!$DA64</f>
        <v>26.0322</v>
      </c>
      <c r="CK80" s="463">
        <f>[3]Früchte!$DW64</f>
        <v>304.39140000000003</v>
      </c>
      <c r="CL80" s="462">
        <f>[3]Früchte!$DJ64</f>
        <v>73.532699999999991</v>
      </c>
      <c r="CM80" s="462">
        <f>[3]Früchte!$EF64</f>
        <v>1307.3328000000001</v>
      </c>
      <c r="CN80" s="463">
        <f>[3]Früchte!$DK64</f>
        <v>21.0352</v>
      </c>
      <c r="CO80" s="463">
        <f>[3]Früchte!$EG64</f>
        <v>426.74709999999999</v>
      </c>
      <c r="CP80" s="462">
        <f>[3]Früchte!$DB64</f>
        <v>0</v>
      </c>
      <c r="CQ80" s="462">
        <f>[3]Früchte!$DX64</f>
        <v>0.126</v>
      </c>
      <c r="CR80" s="463"/>
      <c r="CS80" s="463">
        <f>[3]Früchte!$DC64</f>
        <v>1.5327999999999999</v>
      </c>
      <c r="CT80" s="463">
        <f>[3]Früchte!$DY64</f>
        <v>254.45079999999999</v>
      </c>
      <c r="CU80" s="463"/>
      <c r="CV80" s="462">
        <f>[3]Früchte!$CX64</f>
        <v>224.40889999999999</v>
      </c>
      <c r="CW80" s="462">
        <f>[3]Früchte!$DT64</f>
        <v>1737.9575</v>
      </c>
      <c r="CX80" s="463">
        <f>[3]Früchte!$DH64</f>
        <v>4.1574</v>
      </c>
      <c r="CY80" s="463">
        <f>[3]Früchte!$ED64</f>
        <v>212.63460000000001</v>
      </c>
      <c r="CZ80" s="462">
        <f>[3]Früchte!$DG64</f>
        <v>1.7144999999999999</v>
      </c>
      <c r="DA80" s="462">
        <f>[3]Früchte!$EC64</f>
        <v>96.123999999999995</v>
      </c>
      <c r="DB80" s="463">
        <f>[3]Früchte!$DI64</f>
        <v>440.91419999999999</v>
      </c>
      <c r="DC80" s="463">
        <f>[3]Früchte!$EE64</f>
        <v>613.17690000000005</v>
      </c>
      <c r="DD80" s="463"/>
      <c r="DE80" s="462">
        <f>[3]Früchte!$DM64</f>
        <v>30.1752</v>
      </c>
      <c r="DF80" s="462">
        <f>[3]Früchte!$EI64</f>
        <v>540.15</v>
      </c>
      <c r="DG80" s="463">
        <f>[3]Früchte!$DL64</f>
        <v>217.27520000000001</v>
      </c>
      <c r="DH80" s="463">
        <f>[3]Früchte!$EH64</f>
        <v>826.74469999999997</v>
      </c>
      <c r="DI80" s="462">
        <f>[3]Früchte!$CW64</f>
        <v>1682.4713999999999</v>
      </c>
      <c r="DJ80" s="462">
        <f>[3]Früchte!$DS64</f>
        <v>3932.5257000000001</v>
      </c>
      <c r="DK80" s="463">
        <f>[3]Früchte!$CY64</f>
        <v>78.175899999999999</v>
      </c>
      <c r="DL80" s="463">
        <f>[3]Früchte!$DU64</f>
        <v>409.13499999999999</v>
      </c>
      <c r="DM80" s="462">
        <f>[3]Früchte!$DN64</f>
        <v>38.972900000000003</v>
      </c>
      <c r="DN80" s="462">
        <f>[3]Früchte!$EJ64</f>
        <v>636.51980000000003</v>
      </c>
      <c r="DO80" s="463">
        <f>[3]Früchte!$DO64</f>
        <v>334.03479999999996</v>
      </c>
      <c r="DP80" s="463">
        <f>[3]Früchte!$EK64</f>
        <v>1978.989</v>
      </c>
    </row>
    <row r="81" spans="2:120" x14ac:dyDescent="0.2">
      <c r="B81" s="218">
        <f>[3]Früchte!$A65</f>
        <v>43556</v>
      </c>
      <c r="C81" s="449">
        <f>[3]Früchte!$C65</f>
        <v>0</v>
      </c>
      <c r="D81" s="449">
        <f>[3]Früchte!$AU65</f>
        <v>3.2039629999999999</v>
      </c>
      <c r="E81" s="448">
        <f>[3]Früchte!$E65</f>
        <v>6.6777420000000003</v>
      </c>
      <c r="F81" s="448">
        <f>[3]Früchte!$AW65</f>
        <v>3.348843</v>
      </c>
      <c r="G81" s="449">
        <f>[3]Früchte!$F65</f>
        <v>0</v>
      </c>
      <c r="H81" s="449">
        <f>[3]Früchte!$AX65</f>
        <v>3.571895</v>
      </c>
      <c r="I81" s="448">
        <f>[3]Früchte!$K65</f>
        <v>0</v>
      </c>
      <c r="J81" s="448">
        <f>[3]Früchte!$BC65</f>
        <v>0</v>
      </c>
      <c r="K81" s="449">
        <f>[3]Früchte!$N65</f>
        <v>6.7011099999999999</v>
      </c>
      <c r="L81" s="449">
        <f>[3]Früchte!$BF65</f>
        <v>3.5839840000000001</v>
      </c>
      <c r="M81" s="448"/>
      <c r="N81" s="448">
        <f>[3]Früchte!$P65</f>
        <v>0</v>
      </c>
      <c r="O81" s="448">
        <f>[3]Früchte!$BH65</f>
        <v>3.5487950000000001</v>
      </c>
      <c r="P81" s="449">
        <f>[3]Früchte!$Q65</f>
        <v>0</v>
      </c>
      <c r="Q81" s="449">
        <f>[3]Früchte!$BI65</f>
        <v>4.0534239999999997</v>
      </c>
      <c r="R81" s="448">
        <f>[3]Früchte!$R65</f>
        <v>0</v>
      </c>
      <c r="S81" s="448">
        <f>[3]Früchte!$BJ65</f>
        <v>3.4931830000000001</v>
      </c>
      <c r="T81" s="449">
        <f>[3]Früchte!$T65</f>
        <v>0</v>
      </c>
      <c r="U81" s="449">
        <f>[3]Früchte!$BL65</f>
        <v>4.2245840000000001</v>
      </c>
      <c r="V81" s="448">
        <f>[3]Früchte!$U65</f>
        <v>0</v>
      </c>
      <c r="W81" s="448">
        <f>[3]Früchte!$BM65</f>
        <v>0</v>
      </c>
      <c r="X81" s="448"/>
      <c r="Y81" s="448">
        <f>[3]Früchte!$X65</f>
        <v>0</v>
      </c>
      <c r="Z81" s="448">
        <f>[3]Früchte!$BP65</f>
        <v>0</v>
      </c>
      <c r="AA81" s="449">
        <f>[3]Früchte!$Y65</f>
        <v>9.9335590000000007</v>
      </c>
      <c r="AB81" s="449">
        <f>[3]Früchte!$BQ65</f>
        <v>5.0998669999999997</v>
      </c>
      <c r="AC81" s="448">
        <f>[3]Früchte!$Z65</f>
        <v>26.717517000000001</v>
      </c>
      <c r="AD81" s="448">
        <f>[3]Früchte!$BR65</f>
        <v>15.645231000000001</v>
      </c>
      <c r="AE81" s="449">
        <f>[3]Früchte!$AA65</f>
        <v>26.730184999999999</v>
      </c>
      <c r="AF81" s="449">
        <f>[3]Früchte!$BS65</f>
        <v>19.336120999999999</v>
      </c>
      <c r="AG81" s="448"/>
      <c r="AH81" s="448">
        <f>[3]Früchte!$AC65</f>
        <v>0</v>
      </c>
      <c r="AI81" s="448">
        <f>[3]Früchte!$BU65</f>
        <v>8.9018689999999996</v>
      </c>
      <c r="AJ81" s="449">
        <f>[3]Früchte!$AE65</f>
        <v>0</v>
      </c>
      <c r="AK81" s="449">
        <f>[3]Früchte!$BW65</f>
        <v>0</v>
      </c>
      <c r="AL81" s="448">
        <f>[3]Früchte!$AG65</f>
        <v>9.4339670000000009</v>
      </c>
      <c r="AM81" s="448">
        <f>[3]Früchte!$BY65</f>
        <v>7.1155239999999997</v>
      </c>
      <c r="AN81" s="449">
        <f>[3]Früchte!$AH65</f>
        <v>0</v>
      </c>
      <c r="AO81" s="449">
        <f>[3]Früchte!$BZ65</f>
        <v>0</v>
      </c>
      <c r="AP81" s="448"/>
      <c r="AQ81" s="448">
        <f>[3]Früchte!$AI65</f>
        <v>0</v>
      </c>
      <c r="AR81" s="448">
        <f>[3]Früchte!$CA65</f>
        <v>6.0943949999999996</v>
      </c>
      <c r="AS81" s="448"/>
      <c r="AT81" s="449">
        <f>[3]Früchte!$AJ65</f>
        <v>0</v>
      </c>
      <c r="AU81" s="449">
        <f>[3]Früchte!$CB65</f>
        <v>4.0199540000000002</v>
      </c>
      <c r="AV81" s="448"/>
      <c r="AW81" s="448">
        <f>[3]Früchte!$AK65</f>
        <v>3.0485920000000002</v>
      </c>
      <c r="AX81" s="448">
        <f>[3]Früchte!$CC65</f>
        <v>2.131586</v>
      </c>
      <c r="AY81" s="449">
        <f>[3]Früchte!$AL65</f>
        <v>0</v>
      </c>
      <c r="AZ81" s="449">
        <f>[3]Früchte!$CD65</f>
        <v>0</v>
      </c>
      <c r="BA81" s="448">
        <f>[3]Früchte!$AM65</f>
        <v>0</v>
      </c>
      <c r="BB81" s="448">
        <f>[3]Früchte!$CE65</f>
        <v>4.0083580000000003</v>
      </c>
      <c r="BC81" s="449">
        <f>[3]Früchte!$AN65</f>
        <v>0</v>
      </c>
      <c r="BD81" s="449">
        <f>[3]Früchte!$CF65</f>
        <v>0</v>
      </c>
      <c r="BE81" s="448"/>
      <c r="BF81" s="448">
        <f>[3]Früchte!$AO65</f>
        <v>0</v>
      </c>
      <c r="BG81" s="448">
        <f>[3]Früchte!$CG65</f>
        <v>0</v>
      </c>
      <c r="BH81" s="449">
        <f>[3]Früchte!$AP65</f>
        <v>0</v>
      </c>
      <c r="BI81" s="449">
        <f>[3]Früchte!$CH65</f>
        <v>0</v>
      </c>
      <c r="BJ81" s="448">
        <f>[3]Früchte!$AQ65</f>
        <v>2.8363849999999999</v>
      </c>
      <c r="BK81" s="448">
        <f>[3]Früchte!$CI65</f>
        <v>2.6876730000000002</v>
      </c>
      <c r="BL81" s="449">
        <f>[3]Früchte!$AR65</f>
        <v>0.82308300000000001</v>
      </c>
      <c r="BM81" s="449">
        <f>[3]Früchte!$CJ65</f>
        <v>0.62228899999999998</v>
      </c>
      <c r="BN81" s="448">
        <f>[3]Früchte!$AS65</f>
        <v>0</v>
      </c>
      <c r="BO81" s="448">
        <f>[3]Früchte!$CK65</f>
        <v>0</v>
      </c>
      <c r="BQ81" s="402" t="str">
        <f>[3]Früchte!$CT65</f>
        <v>4 W 15-18/19</v>
      </c>
      <c r="BR81" s="462">
        <f>[3]Früchte!$DP65</f>
        <v>4306.1935000000003</v>
      </c>
      <c r="BS81" s="462">
        <f>[3]Früchte!$EL65</f>
        <v>23626.321899999999</v>
      </c>
      <c r="BT81" s="463"/>
      <c r="BU81" s="463">
        <f>[3]Früchte!$CU65</f>
        <v>533.18399999999997</v>
      </c>
      <c r="BV81" s="463">
        <f>[3]Früchte!$DQ65</f>
        <v>4989.4759000000004</v>
      </c>
      <c r="BW81" s="463"/>
      <c r="BX81" s="462">
        <f>[3]Früchte!$CV65</f>
        <v>66.5261</v>
      </c>
      <c r="BY81" s="462">
        <f>[3]Früchte!$DR65</f>
        <v>1336.836</v>
      </c>
      <c r="BZ81" s="463"/>
      <c r="CA81" s="463">
        <f>[3]Früchte!$DD65</f>
        <v>317.73090000000002</v>
      </c>
      <c r="CB81" s="463">
        <f>[3]Früchte!$DZ65</f>
        <v>2792.6408999999999</v>
      </c>
      <c r="CC81" s="462">
        <f>[3]Früchte!$DF65</f>
        <v>114.88030000000001</v>
      </c>
      <c r="CD81" s="462">
        <f>[3]Früchte!$EB65</f>
        <v>379.90219999999999</v>
      </c>
      <c r="CE81" s="463">
        <f>[3]Früchte!$DE65</f>
        <v>71.676299999999998</v>
      </c>
      <c r="CF81" s="463">
        <f>[3]Früchte!$EA65</f>
        <v>316.06890000000004</v>
      </c>
      <c r="CG81" s="463"/>
      <c r="CH81" s="462">
        <f>[3]Früchte!$CZ65</f>
        <v>0</v>
      </c>
      <c r="CI81" s="462">
        <f>[3]Früchte!$DV65</f>
        <v>87.526300000000006</v>
      </c>
      <c r="CJ81" s="463">
        <f>[3]Früchte!$DA65</f>
        <v>0</v>
      </c>
      <c r="CK81" s="463">
        <f>[3]Früchte!$DW65</f>
        <v>3.48</v>
      </c>
      <c r="CL81" s="462">
        <f>[3]Früchte!$DJ65</f>
        <v>7.6044999999999998</v>
      </c>
      <c r="CM81" s="462">
        <f>[3]Früchte!$EF65</f>
        <v>194.3604</v>
      </c>
      <c r="CN81" s="463">
        <f>[3]Früchte!$DK65</f>
        <v>4.3999999999999997E-2</v>
      </c>
      <c r="CO81" s="463">
        <f>[3]Früchte!$EG65</f>
        <v>55.784800000000004</v>
      </c>
      <c r="CP81" s="462">
        <f>[3]Früchte!$DB65</f>
        <v>0</v>
      </c>
      <c r="CQ81" s="462">
        <f>[3]Früchte!$DX65</f>
        <v>0.123</v>
      </c>
      <c r="CR81" s="463"/>
      <c r="CS81" s="463">
        <f>[3]Früchte!$DC65</f>
        <v>0.77039999999999997</v>
      </c>
      <c r="CT81" s="463">
        <f>[3]Früchte!$DY65</f>
        <v>269.22149999999999</v>
      </c>
      <c r="CU81" s="463"/>
      <c r="CV81" s="462">
        <f>[3]Früchte!$CX65</f>
        <v>252.13200000000001</v>
      </c>
      <c r="CW81" s="462">
        <f>[3]Früchte!$DT65</f>
        <v>1784.1505</v>
      </c>
      <c r="CX81" s="463">
        <f>[3]Früchte!$DH65</f>
        <v>16.669599999999999</v>
      </c>
      <c r="CY81" s="463">
        <f>[3]Früchte!$ED65</f>
        <v>307.7217</v>
      </c>
      <c r="CZ81" s="462">
        <f>[3]Früchte!$DG65</f>
        <v>14.614600000000001</v>
      </c>
      <c r="DA81" s="462">
        <f>[3]Früchte!$EC65</f>
        <v>424.16849999999999</v>
      </c>
      <c r="DB81" s="463">
        <f>[3]Früchte!$DI65</f>
        <v>509.52820000000003</v>
      </c>
      <c r="DC81" s="463">
        <f>[3]Früchte!$EE65</f>
        <v>636.67049999999995</v>
      </c>
      <c r="DD81" s="463"/>
      <c r="DE81" s="462">
        <f>[3]Früchte!$DM65</f>
        <v>20.3413</v>
      </c>
      <c r="DF81" s="462">
        <f>[3]Früchte!$EI65</f>
        <v>773.399</v>
      </c>
      <c r="DG81" s="463">
        <f>[3]Früchte!$DL65</f>
        <v>193.4554</v>
      </c>
      <c r="DH81" s="463">
        <f>[3]Früchte!$EH65</f>
        <v>818.53809999999999</v>
      </c>
      <c r="DI81" s="462">
        <f>[3]Früchte!$CW65</f>
        <v>1748.4318999999998</v>
      </c>
      <c r="DJ81" s="462">
        <f>[3]Früchte!$DS65</f>
        <v>3866.1027000000004</v>
      </c>
      <c r="DK81" s="463">
        <f>[3]Früchte!$CY65</f>
        <v>89.204999999999998</v>
      </c>
      <c r="DL81" s="463">
        <f>[3]Früchte!$DU65</f>
        <v>457.66759999999999</v>
      </c>
      <c r="DM81" s="462">
        <f>[3]Früchte!$DN65</f>
        <v>11.5122</v>
      </c>
      <c r="DN81" s="462">
        <f>[3]Früchte!$EJ65</f>
        <v>632.9008</v>
      </c>
      <c r="DO81" s="463">
        <f>[3]Früchte!$DO65</f>
        <v>102.3657</v>
      </c>
      <c r="DP81" s="463">
        <f>[3]Früchte!$EK65</f>
        <v>654.13490000000002</v>
      </c>
    </row>
    <row r="82" spans="2:120" x14ac:dyDescent="0.2">
      <c r="B82" s="218">
        <f>[3]Früchte!$A66</f>
        <v>43525</v>
      </c>
      <c r="C82" s="449">
        <f>[3]Früchte!$C66</f>
        <v>0</v>
      </c>
      <c r="D82" s="449">
        <f>[3]Früchte!$AU66</f>
        <v>3.3837679999999999</v>
      </c>
      <c r="E82" s="448">
        <f>[3]Früchte!$E66</f>
        <v>6.4897809999999998</v>
      </c>
      <c r="F82" s="448">
        <f>[3]Früchte!$AW66</f>
        <v>3.4927999999999999</v>
      </c>
      <c r="G82" s="449">
        <f>[3]Früchte!$F66</f>
        <v>0</v>
      </c>
      <c r="H82" s="449">
        <f>[3]Früchte!$AX66</f>
        <v>3.570325</v>
      </c>
      <c r="I82" s="448">
        <f>[3]Früchte!$K66</f>
        <v>0</v>
      </c>
      <c r="J82" s="448">
        <f>[3]Früchte!$BC66</f>
        <v>0</v>
      </c>
      <c r="K82" s="449">
        <f>[3]Früchte!$N66</f>
        <v>6.7340270000000002</v>
      </c>
      <c r="L82" s="449">
        <f>[3]Früchte!$BF66</f>
        <v>3.5439430000000001</v>
      </c>
      <c r="M82" s="448"/>
      <c r="N82" s="448">
        <f>[3]Früchte!$P66</f>
        <v>0</v>
      </c>
      <c r="O82" s="448">
        <f>[3]Früchte!$BH66</f>
        <v>4.3605289999999997</v>
      </c>
      <c r="P82" s="449">
        <f>[3]Früchte!$Q66</f>
        <v>6.365348</v>
      </c>
      <c r="Q82" s="449">
        <f>[3]Früchte!$BI66</f>
        <v>3.9985200000000001</v>
      </c>
      <c r="R82" s="448">
        <f>[3]Früchte!$R66</f>
        <v>6.6988440000000002</v>
      </c>
      <c r="S82" s="448">
        <f>[3]Früchte!$BJ66</f>
        <v>3.0705010000000001</v>
      </c>
      <c r="T82" s="449">
        <f>[3]Früchte!$T66</f>
        <v>0</v>
      </c>
      <c r="U82" s="449">
        <f>[3]Früchte!$BL66</f>
        <v>0</v>
      </c>
      <c r="V82" s="448">
        <f>[3]Früchte!$U66</f>
        <v>0</v>
      </c>
      <c r="W82" s="448">
        <f>[3]Früchte!$BM66</f>
        <v>0</v>
      </c>
      <c r="X82" s="448"/>
      <c r="Y82" s="448">
        <f>[3]Früchte!$X66</f>
        <v>0</v>
      </c>
      <c r="Z82" s="448">
        <f>[3]Früchte!$BP66</f>
        <v>0</v>
      </c>
      <c r="AA82" s="449">
        <f>[3]Früchte!$Y66</f>
        <v>11.765165</v>
      </c>
      <c r="AB82" s="449">
        <f>[3]Früchte!$BQ66</f>
        <v>7.2614700000000001</v>
      </c>
      <c r="AC82" s="448">
        <f>[3]Früchte!$Z66</f>
        <v>33.759644999999999</v>
      </c>
      <c r="AD82" s="448">
        <f>[3]Früchte!$BR66</f>
        <v>18.625287</v>
      </c>
      <c r="AE82" s="449">
        <f>[3]Früchte!$AA66</f>
        <v>28.339368</v>
      </c>
      <c r="AF82" s="449">
        <f>[3]Früchte!$BS66</f>
        <v>22.151702</v>
      </c>
      <c r="AG82" s="448"/>
      <c r="AH82" s="448">
        <f>[3]Früchte!$AC66</f>
        <v>0</v>
      </c>
      <c r="AI82" s="448">
        <f>[3]Früchte!$BU66</f>
        <v>0</v>
      </c>
      <c r="AJ82" s="449">
        <f>[3]Früchte!$AE66</f>
        <v>0</v>
      </c>
      <c r="AK82" s="449">
        <f>[3]Früchte!$BW66</f>
        <v>0</v>
      </c>
      <c r="AL82" s="448">
        <f>[3]Früchte!$AG66</f>
        <v>0</v>
      </c>
      <c r="AM82" s="448">
        <f>[3]Früchte!$BY66</f>
        <v>5.909243</v>
      </c>
      <c r="AN82" s="449">
        <f>[3]Früchte!$AH66</f>
        <v>0</v>
      </c>
      <c r="AO82" s="449">
        <f>[3]Früchte!$BZ66</f>
        <v>0</v>
      </c>
      <c r="AP82" s="448"/>
      <c r="AQ82" s="448">
        <f>[3]Früchte!$AI66</f>
        <v>0</v>
      </c>
      <c r="AR82" s="448">
        <f>[3]Früchte!$CA66</f>
        <v>5.681343</v>
      </c>
      <c r="AS82" s="448"/>
      <c r="AT82" s="449">
        <f>[3]Früchte!$AJ66</f>
        <v>0</v>
      </c>
      <c r="AU82" s="449">
        <f>[3]Früchte!$CB66</f>
        <v>3.8285360000000002</v>
      </c>
      <c r="AV82" s="448"/>
      <c r="AW82" s="448">
        <f>[3]Früchte!$AK66</f>
        <v>3.0202740000000001</v>
      </c>
      <c r="AX82" s="448">
        <f>[3]Früchte!$CC66</f>
        <v>2.2222439999999999</v>
      </c>
      <c r="AY82" s="449">
        <f>[3]Früchte!$AL66</f>
        <v>0</v>
      </c>
      <c r="AZ82" s="449">
        <f>[3]Früchte!$CD66</f>
        <v>0</v>
      </c>
      <c r="BA82" s="448">
        <f>[3]Früchte!$AM66</f>
        <v>0</v>
      </c>
      <c r="BB82" s="448">
        <f>[3]Früchte!$CE66</f>
        <v>3.898638</v>
      </c>
      <c r="BC82" s="449">
        <f>[3]Früchte!$AN66</f>
        <v>0</v>
      </c>
      <c r="BD82" s="449">
        <f>[3]Früchte!$CF66</f>
        <v>0</v>
      </c>
      <c r="BE82" s="448"/>
      <c r="BF82" s="448">
        <f>[3]Früchte!$AO66</f>
        <v>0</v>
      </c>
      <c r="BG82" s="448">
        <f>[3]Früchte!$CG66</f>
        <v>0</v>
      </c>
      <c r="BH82" s="449">
        <f>[3]Früchte!$AP66</f>
        <v>0</v>
      </c>
      <c r="BI82" s="449">
        <f>[3]Früchte!$CH66</f>
        <v>0</v>
      </c>
      <c r="BJ82" s="448">
        <f>[3]Früchte!$AQ66</f>
        <v>3.08812</v>
      </c>
      <c r="BK82" s="448">
        <f>[3]Früchte!$CI66</f>
        <v>2.2581229999999999</v>
      </c>
      <c r="BL82" s="449">
        <f>[3]Früchte!$AR66</f>
        <v>0.83455199999999996</v>
      </c>
      <c r="BM82" s="449">
        <f>[3]Früchte!$CJ66</f>
        <v>0.64125500000000002</v>
      </c>
      <c r="BN82" s="448">
        <f>[3]Früchte!$AS66</f>
        <v>0</v>
      </c>
      <c r="BO82" s="448">
        <f>[3]Früchte!$CK66</f>
        <v>0</v>
      </c>
      <c r="BQ82" s="402" t="str">
        <f>[3]Früchte!$CT66</f>
        <v>5 W 10-14/19</v>
      </c>
      <c r="BR82" s="462">
        <f>[3]Früchte!$DP66</f>
        <v>5533.8734999999997</v>
      </c>
      <c r="BS82" s="462">
        <f>[3]Früchte!$EL66</f>
        <v>31562.0762</v>
      </c>
      <c r="BT82" s="463"/>
      <c r="BU82" s="463">
        <f>[3]Früchte!$CU66</f>
        <v>766.69809999999995</v>
      </c>
      <c r="BV82" s="463">
        <f>[3]Früchte!$DQ66</f>
        <v>6866.9177</v>
      </c>
      <c r="BW82" s="463"/>
      <c r="BX82" s="462">
        <f>[3]Früchte!$CV66</f>
        <v>140.67620000000002</v>
      </c>
      <c r="BY82" s="462">
        <f>[3]Früchte!$DR66</f>
        <v>1904.1052</v>
      </c>
      <c r="BZ82" s="463"/>
      <c r="CA82" s="463">
        <f>[3]Früchte!$DD66</f>
        <v>222.2655</v>
      </c>
      <c r="CB82" s="463">
        <f>[3]Früchte!$DZ66</f>
        <v>2993.4692</v>
      </c>
      <c r="CC82" s="462">
        <f>[3]Früchte!$DF66</f>
        <v>55.496400000000001</v>
      </c>
      <c r="CD82" s="462">
        <f>[3]Früchte!$EB66</f>
        <v>255.6242</v>
      </c>
      <c r="CE82" s="463">
        <f>[3]Früchte!$DE66</f>
        <v>131.37129999999999</v>
      </c>
      <c r="CF82" s="463">
        <f>[3]Früchte!$EA66</f>
        <v>210.53310000000002</v>
      </c>
      <c r="CG82" s="463"/>
      <c r="CH82" s="462">
        <f>[3]Früchte!$CZ66</f>
        <v>4.0000000000000001E-3</v>
      </c>
      <c r="CI82" s="462">
        <f>[3]Früchte!$DV66</f>
        <v>0.32400000000000001</v>
      </c>
      <c r="CJ82" s="463">
        <f>[3]Früchte!$DA66</f>
        <v>0</v>
      </c>
      <c r="CK82" s="463">
        <f>[3]Früchte!$DW66</f>
        <v>0.34639999999999999</v>
      </c>
      <c r="CL82" s="462">
        <f>[3]Früchte!$DJ66</f>
        <v>4.8529</v>
      </c>
      <c r="CM82" s="462">
        <f>[3]Früchte!$EF66</f>
        <v>103.18260000000001</v>
      </c>
      <c r="CN82" s="463">
        <f>[3]Früchte!$DK66</f>
        <v>0.30769999999999997</v>
      </c>
      <c r="CO82" s="463">
        <f>[3]Früchte!$EG66</f>
        <v>11.423</v>
      </c>
      <c r="CP82" s="462">
        <f>[3]Früchte!$DB66</f>
        <v>0</v>
      </c>
      <c r="CQ82" s="462">
        <f>[3]Früchte!$DX66</f>
        <v>0.16600000000000001</v>
      </c>
      <c r="CR82" s="463"/>
      <c r="CS82" s="463">
        <f>[3]Früchte!$DC66</f>
        <v>9.1093999999999991</v>
      </c>
      <c r="CT82" s="463">
        <f>[3]Früchte!$DY66</f>
        <v>360.3229</v>
      </c>
      <c r="CU82" s="463"/>
      <c r="CV82" s="462">
        <f>[3]Früchte!$CX66</f>
        <v>474.88890000000004</v>
      </c>
      <c r="CW82" s="462">
        <f>[3]Früchte!$DT66</f>
        <v>2662.049</v>
      </c>
      <c r="CX82" s="463">
        <f>[3]Früchte!$DH66</f>
        <v>30.036099999999998</v>
      </c>
      <c r="CY82" s="463">
        <f>[3]Früchte!$ED66</f>
        <v>456.27949999999998</v>
      </c>
      <c r="CZ82" s="462">
        <f>[3]Früchte!$DG66</f>
        <v>60.0154</v>
      </c>
      <c r="DA82" s="462">
        <f>[3]Früchte!$EC66</f>
        <v>1403.5851</v>
      </c>
      <c r="DB82" s="463">
        <f>[3]Früchte!$DI66</f>
        <v>525.15069999999992</v>
      </c>
      <c r="DC82" s="463">
        <f>[3]Früchte!$EE66</f>
        <v>839.08690000000001</v>
      </c>
      <c r="DD82" s="463"/>
      <c r="DE82" s="462">
        <f>[3]Früchte!$DM66</f>
        <v>24.423099999999998</v>
      </c>
      <c r="DF82" s="462">
        <f>[3]Früchte!$EI66</f>
        <v>833.13969999999995</v>
      </c>
      <c r="DG82" s="463">
        <f>[3]Früchte!$DL66</f>
        <v>318.9205</v>
      </c>
      <c r="DH82" s="463">
        <f>[3]Früchte!$EH66</f>
        <v>1034.2029</v>
      </c>
      <c r="DI82" s="462">
        <f>[3]Früchte!$CW66</f>
        <v>2243.9859000000001</v>
      </c>
      <c r="DJ82" s="462">
        <f>[3]Früchte!$DS66</f>
        <v>5175.1597999999994</v>
      </c>
      <c r="DK82" s="463">
        <f>[3]Früchte!$CY66</f>
        <v>152.64689999999999</v>
      </c>
      <c r="DL82" s="463">
        <f>[3]Früchte!$DU66</f>
        <v>669.14089999999999</v>
      </c>
      <c r="DM82" s="462">
        <f>[3]Früchte!$DN66</f>
        <v>23.9922</v>
      </c>
      <c r="DN82" s="462">
        <f>[3]Früchte!$EJ66</f>
        <v>952.53480000000002</v>
      </c>
      <c r="DO82" s="463">
        <f>[3]Früchte!$DO66</f>
        <v>29.501200000000001</v>
      </c>
      <c r="DP82" s="463">
        <f>[3]Früchte!$EK66</f>
        <v>97.199399999999997</v>
      </c>
    </row>
    <row r="83" spans="2:120" x14ac:dyDescent="0.2">
      <c r="B83" s="218">
        <f>[3]Früchte!$A67</f>
        <v>43497</v>
      </c>
      <c r="C83" s="449">
        <f>[3]Früchte!$C67</f>
        <v>0</v>
      </c>
      <c r="D83" s="449">
        <f>[3]Früchte!$AU67</f>
        <v>3.489465</v>
      </c>
      <c r="E83" s="448">
        <f>[3]Früchte!$E67</f>
        <v>6.3475239999999999</v>
      </c>
      <c r="F83" s="448">
        <f>[3]Früchte!$AW67</f>
        <v>3.2221090000000001</v>
      </c>
      <c r="G83" s="449">
        <f>[3]Früchte!$F67</f>
        <v>0</v>
      </c>
      <c r="H83" s="449">
        <f>[3]Früchte!$AX67</f>
        <v>3.5927530000000001</v>
      </c>
      <c r="I83" s="448">
        <f>[3]Früchte!$K67</f>
        <v>0</v>
      </c>
      <c r="J83" s="448">
        <f>[3]Früchte!$BC67</f>
        <v>0</v>
      </c>
      <c r="K83" s="449">
        <f>[3]Früchte!$N67</f>
        <v>6.724126</v>
      </c>
      <c r="L83" s="449">
        <f>[3]Früchte!$BF67</f>
        <v>3.7396609999999999</v>
      </c>
      <c r="M83" s="448"/>
      <c r="N83" s="448">
        <f>[3]Früchte!$P67</f>
        <v>6.7392510000000003</v>
      </c>
      <c r="O83" s="448">
        <f>[3]Früchte!$BH67</f>
        <v>4.0045299999999999</v>
      </c>
      <c r="P83" s="449">
        <f>[3]Früchte!$Q67</f>
        <v>6.5704739999999999</v>
      </c>
      <c r="Q83" s="449">
        <f>[3]Früchte!$BI67</f>
        <v>3.9149349999999998</v>
      </c>
      <c r="R83" s="448">
        <f>[3]Früchte!$R67</f>
        <v>6.6496579999999996</v>
      </c>
      <c r="S83" s="448">
        <f>[3]Früchte!$BJ67</f>
        <v>3.340271</v>
      </c>
      <c r="T83" s="449">
        <f>[3]Früchte!$T67</f>
        <v>0</v>
      </c>
      <c r="U83" s="449">
        <f>[3]Früchte!$BL67</f>
        <v>0</v>
      </c>
      <c r="V83" s="448">
        <f>[3]Früchte!$U67</f>
        <v>0</v>
      </c>
      <c r="W83" s="448">
        <f>[3]Früchte!$BM67</f>
        <v>0</v>
      </c>
      <c r="X83" s="448"/>
      <c r="Y83" s="448">
        <f>[3]Früchte!$X67</f>
        <v>0</v>
      </c>
      <c r="Z83" s="448">
        <f>[3]Früchte!$BP67</f>
        <v>0</v>
      </c>
      <c r="AA83" s="449">
        <f>[3]Früchte!$Y67</f>
        <v>13.077119</v>
      </c>
      <c r="AB83" s="449">
        <f>[3]Früchte!$BQ67</f>
        <v>8.3716410000000003</v>
      </c>
      <c r="AC83" s="448">
        <f>[3]Früchte!$Z67</f>
        <v>0</v>
      </c>
      <c r="AD83" s="448">
        <f>[3]Früchte!$BR67</f>
        <v>19.366409000000001</v>
      </c>
      <c r="AE83" s="449">
        <f>[3]Früchte!$AA67</f>
        <v>28.025713</v>
      </c>
      <c r="AF83" s="449">
        <f>[3]Früchte!$BS67</f>
        <v>23.424901999999999</v>
      </c>
      <c r="AG83" s="448"/>
      <c r="AH83" s="448">
        <f>[3]Früchte!$AC67</f>
        <v>0</v>
      </c>
      <c r="AI83" s="448">
        <f>[3]Früchte!$BU67</f>
        <v>0</v>
      </c>
      <c r="AJ83" s="449">
        <f>[3]Früchte!$AE67</f>
        <v>0</v>
      </c>
      <c r="AK83" s="449">
        <f>[3]Früchte!$BW67</f>
        <v>0</v>
      </c>
      <c r="AL83" s="448">
        <f>[3]Früchte!$AG67</f>
        <v>0</v>
      </c>
      <c r="AM83" s="448">
        <f>[3]Früchte!$BY67</f>
        <v>0</v>
      </c>
      <c r="AN83" s="449">
        <f>[3]Früchte!$AH67</f>
        <v>0</v>
      </c>
      <c r="AO83" s="449">
        <f>[3]Früchte!$BZ67</f>
        <v>0</v>
      </c>
      <c r="AP83" s="448"/>
      <c r="AQ83" s="448">
        <f>[3]Früchte!$AI67</f>
        <v>0</v>
      </c>
      <c r="AR83" s="448">
        <f>[3]Früchte!$CA67</f>
        <v>6.7118339999999996</v>
      </c>
      <c r="AS83" s="448"/>
      <c r="AT83" s="449">
        <f>[3]Früchte!$AJ67</f>
        <v>0</v>
      </c>
      <c r="AU83" s="449">
        <f>[3]Früchte!$CB67</f>
        <v>3.4450759999999998</v>
      </c>
      <c r="AV83" s="448"/>
      <c r="AW83" s="448">
        <f>[3]Früchte!$AK67</f>
        <v>3.165861</v>
      </c>
      <c r="AX83" s="448">
        <f>[3]Früchte!$CC67</f>
        <v>2.082179</v>
      </c>
      <c r="AY83" s="449">
        <f>[3]Früchte!$AL67</f>
        <v>0</v>
      </c>
      <c r="AZ83" s="449">
        <f>[3]Früchte!$CD67</f>
        <v>0</v>
      </c>
      <c r="BA83" s="448">
        <f>[3]Früchte!$AM67</f>
        <v>4.3382620000000003</v>
      </c>
      <c r="BB83" s="448">
        <f>[3]Früchte!$CE67</f>
        <v>4.0761240000000001</v>
      </c>
      <c r="BC83" s="449">
        <f>[3]Früchte!$AN67</f>
        <v>0</v>
      </c>
      <c r="BD83" s="449">
        <f>[3]Früchte!$CF67</f>
        <v>0</v>
      </c>
      <c r="BE83" s="448"/>
      <c r="BF83" s="448">
        <f>[3]Früchte!$AO67</f>
        <v>0</v>
      </c>
      <c r="BG83" s="448">
        <f>[3]Früchte!$CG67</f>
        <v>0</v>
      </c>
      <c r="BH83" s="449">
        <f>[3]Früchte!$AP67</f>
        <v>0</v>
      </c>
      <c r="BI83" s="449">
        <f>[3]Früchte!$CH67</f>
        <v>0</v>
      </c>
      <c r="BJ83" s="448">
        <f>[3]Früchte!$AQ67</f>
        <v>3.1055739999999998</v>
      </c>
      <c r="BK83" s="448">
        <f>[3]Früchte!$CI67</f>
        <v>2.7325710000000001</v>
      </c>
      <c r="BL83" s="449">
        <f>[3]Früchte!$AR67</f>
        <v>0.87417400000000001</v>
      </c>
      <c r="BM83" s="449">
        <f>[3]Früchte!$CJ67</f>
        <v>0.69896999999999998</v>
      </c>
      <c r="BN83" s="448">
        <f>[3]Früchte!$AS67</f>
        <v>0</v>
      </c>
      <c r="BO83" s="448">
        <f>[3]Früchte!$CK67</f>
        <v>0</v>
      </c>
      <c r="BQ83" s="402" t="str">
        <f>[3]Früchte!$CT67</f>
        <v>4 W 06-09/19</v>
      </c>
      <c r="BR83" s="462">
        <f>[3]Früchte!$DP67</f>
        <v>4719.1284999999998</v>
      </c>
      <c r="BS83" s="462">
        <f>[3]Früchte!$EL67</f>
        <v>25549.467399999998</v>
      </c>
      <c r="BT83" s="463"/>
      <c r="BU83" s="463">
        <f>[3]Früchte!$CU67</f>
        <v>600.69069999999999</v>
      </c>
      <c r="BV83" s="463">
        <f>[3]Früchte!$DQ67</f>
        <v>5201.3684999999996</v>
      </c>
      <c r="BW83" s="463"/>
      <c r="BX83" s="462">
        <f>[3]Früchte!$CV67</f>
        <v>136.2894</v>
      </c>
      <c r="BY83" s="462">
        <f>[3]Früchte!$DR67</f>
        <v>1317.6777999999999</v>
      </c>
      <c r="BZ83" s="463"/>
      <c r="CA83" s="463">
        <f>[3]Früchte!$DD67</f>
        <v>34.804400000000001</v>
      </c>
      <c r="CB83" s="463">
        <f>[3]Früchte!$DZ67</f>
        <v>988.19449999999995</v>
      </c>
      <c r="CC83" s="462">
        <f>[3]Früchte!$DF67</f>
        <v>7.0000000000000001E-3</v>
      </c>
      <c r="CD83" s="462">
        <f>[3]Früchte!$EB67</f>
        <v>146.34639999999999</v>
      </c>
      <c r="CE83" s="463">
        <f>[3]Früchte!$DE67</f>
        <v>21.927</v>
      </c>
      <c r="CF83" s="463">
        <f>[3]Früchte!$EA67</f>
        <v>127.35980000000001</v>
      </c>
      <c r="CG83" s="463"/>
      <c r="CH83" s="462">
        <f>[3]Früchte!$CZ67</f>
        <v>1E-3</v>
      </c>
      <c r="CI83" s="462">
        <f>[3]Früchte!$DV67</f>
        <v>0.30599999999999999</v>
      </c>
      <c r="CJ83" s="463">
        <f>[3]Früchte!$DA67</f>
        <v>0</v>
      </c>
      <c r="CK83" s="463">
        <f>[3]Früchte!$DW67</f>
        <v>6.9000000000000006E-2</v>
      </c>
      <c r="CL83" s="462">
        <f>[3]Früchte!$DJ67</f>
        <v>1.8184</v>
      </c>
      <c r="CM83" s="462">
        <f>[3]Früchte!$EF67</f>
        <v>20.748699999999999</v>
      </c>
      <c r="CN83" s="463">
        <f>[3]Früchte!$DK67</f>
        <v>1.4E-2</v>
      </c>
      <c r="CO83" s="463">
        <f>[3]Früchte!$EG67</f>
        <v>0.77479999999999993</v>
      </c>
      <c r="CP83" s="462">
        <f>[3]Früchte!$DB67</f>
        <v>1E-3</v>
      </c>
      <c r="CQ83" s="462">
        <f>[3]Früchte!$DX67</f>
        <v>0.14299999999999999</v>
      </c>
      <c r="CR83" s="463"/>
      <c r="CS83" s="463">
        <f>[3]Früchte!$DC67</f>
        <v>12.037799999999999</v>
      </c>
      <c r="CT83" s="463">
        <f>[3]Früchte!$DY67</f>
        <v>254.0299</v>
      </c>
      <c r="CU83" s="463"/>
      <c r="CV83" s="462">
        <f>[3]Früchte!$CX67</f>
        <v>388.64390000000003</v>
      </c>
      <c r="CW83" s="462">
        <f>[3]Früchte!$DT67</f>
        <v>2606.9452000000001</v>
      </c>
      <c r="CX83" s="463">
        <f>[3]Früchte!$DH67</f>
        <v>29.6845</v>
      </c>
      <c r="CY83" s="463">
        <f>[3]Früchte!$ED67</f>
        <v>370.53449999999998</v>
      </c>
      <c r="CZ83" s="462">
        <f>[3]Früchte!$DG67</f>
        <v>91.229100000000003</v>
      </c>
      <c r="DA83" s="462">
        <f>[3]Früchte!$EC67</f>
        <v>2638.8739999999998</v>
      </c>
      <c r="DB83" s="463">
        <f>[3]Früchte!$DI67</f>
        <v>412.99590000000001</v>
      </c>
      <c r="DC83" s="463">
        <f>[3]Früchte!$EE67</f>
        <v>688.42100000000005</v>
      </c>
      <c r="DD83" s="463"/>
      <c r="DE83" s="462">
        <f>[3]Früchte!$DM67</f>
        <v>21.659599999999998</v>
      </c>
      <c r="DF83" s="462">
        <f>[3]Früchte!$EI67</f>
        <v>660.51639999999998</v>
      </c>
      <c r="DG83" s="463">
        <f>[3]Früchte!$DL67</f>
        <v>235.25460000000001</v>
      </c>
      <c r="DH83" s="463">
        <f>[3]Früchte!$EH67</f>
        <v>878.66700000000003</v>
      </c>
      <c r="DI83" s="462">
        <f>[3]Früchte!$CW67</f>
        <v>1842.8548999999998</v>
      </c>
      <c r="DJ83" s="462">
        <f>[3]Früchte!$DS67</f>
        <v>3952.6141000000002</v>
      </c>
      <c r="DK83" s="463">
        <f>[3]Früchte!$CY67</f>
        <v>122.13489999999999</v>
      </c>
      <c r="DL83" s="463">
        <f>[3]Früchte!$DU67</f>
        <v>612.33019999999999</v>
      </c>
      <c r="DM83" s="462">
        <f>[3]Früchte!$DN67</f>
        <v>87.334399999999988</v>
      </c>
      <c r="DN83" s="462">
        <f>[3]Früchte!$EJ67</f>
        <v>720.7921</v>
      </c>
      <c r="DO83" s="463">
        <f>[3]Früchte!$DO67</f>
        <v>4.3999999999999997E-2</v>
      </c>
      <c r="DP83" s="463">
        <f>[3]Früchte!$EK67</f>
        <v>29.005500000000001</v>
      </c>
    </row>
    <row r="84" spans="2:120" x14ac:dyDescent="0.2">
      <c r="B84" s="218">
        <f>[3]Früchte!$A68</f>
        <v>43466</v>
      </c>
      <c r="C84" s="449">
        <f>[3]Früchte!$C68</f>
        <v>0</v>
      </c>
      <c r="D84" s="449">
        <f>[3]Früchte!$AU68</f>
        <v>3.0813429999999999</v>
      </c>
      <c r="E84" s="448">
        <f>[3]Früchte!$E68</f>
        <v>6.5170599999999999</v>
      </c>
      <c r="F84" s="448">
        <f>[3]Früchte!$AW68</f>
        <v>3.2150069999999999</v>
      </c>
      <c r="G84" s="449">
        <f>[3]Früchte!$F68</f>
        <v>0</v>
      </c>
      <c r="H84" s="449">
        <f>[3]Früchte!$AX68</f>
        <v>3.60541</v>
      </c>
      <c r="I84" s="448">
        <f>[3]Früchte!$K68</f>
        <v>0</v>
      </c>
      <c r="J84" s="448">
        <f>[3]Früchte!$BC68</f>
        <v>0</v>
      </c>
      <c r="K84" s="449">
        <f>[3]Früchte!$N68</f>
        <v>6.6102040000000004</v>
      </c>
      <c r="L84" s="449">
        <f>[3]Früchte!$BF68</f>
        <v>3.6017779999999999</v>
      </c>
      <c r="M84" s="448"/>
      <c r="N84" s="448">
        <f>[3]Früchte!$P68</f>
        <v>6.7826149999999998</v>
      </c>
      <c r="O84" s="448">
        <f>[3]Früchte!$BH68</f>
        <v>4.0107179999999998</v>
      </c>
      <c r="P84" s="449">
        <f>[3]Früchte!$Q68</f>
        <v>6.1594160000000002</v>
      </c>
      <c r="Q84" s="449">
        <f>[3]Früchte!$BI68</f>
        <v>4.010567</v>
      </c>
      <c r="R84" s="448">
        <f>[3]Früchte!$R68</f>
        <v>6.4242379999999999</v>
      </c>
      <c r="S84" s="448">
        <f>[3]Früchte!$BJ68</f>
        <v>3.654407</v>
      </c>
      <c r="T84" s="449">
        <f>[3]Früchte!$T68</f>
        <v>0</v>
      </c>
      <c r="U84" s="449">
        <f>[3]Früchte!$BL68</f>
        <v>4.0862670000000003</v>
      </c>
      <c r="V84" s="448">
        <f>[3]Früchte!$U68</f>
        <v>0</v>
      </c>
      <c r="W84" s="448">
        <f>[3]Früchte!$BM68</f>
        <v>0</v>
      </c>
      <c r="X84" s="448"/>
      <c r="Y84" s="448">
        <f>[3]Früchte!$X68</f>
        <v>0</v>
      </c>
      <c r="Z84" s="448">
        <f>[3]Früchte!$BP68</f>
        <v>0</v>
      </c>
      <c r="AA84" s="449">
        <f>[3]Früchte!$Y68</f>
        <v>0</v>
      </c>
      <c r="AB84" s="449">
        <f>[3]Früchte!$BQ68</f>
        <v>17.376611</v>
      </c>
      <c r="AC84" s="448">
        <f>[3]Früchte!$Z68</f>
        <v>0</v>
      </c>
      <c r="AD84" s="448">
        <f>[3]Früchte!$BR68</f>
        <v>22.231551</v>
      </c>
      <c r="AE84" s="449">
        <f>[3]Früchte!$AA68</f>
        <v>0</v>
      </c>
      <c r="AF84" s="449">
        <f>[3]Früchte!$BS68</f>
        <v>24.730823999999998</v>
      </c>
      <c r="AG84" s="448"/>
      <c r="AH84" s="448">
        <f>[3]Früchte!$AC68</f>
        <v>0</v>
      </c>
      <c r="AI84" s="448">
        <f>[3]Früchte!$BU68</f>
        <v>0</v>
      </c>
      <c r="AJ84" s="449">
        <f>[3]Früchte!$AE68</f>
        <v>0</v>
      </c>
      <c r="AK84" s="449">
        <f>[3]Früchte!$BW68</f>
        <v>0</v>
      </c>
      <c r="AL84" s="448">
        <f>[3]Früchte!$AG68</f>
        <v>0</v>
      </c>
      <c r="AM84" s="448">
        <f>[3]Früchte!$BY68</f>
        <v>0</v>
      </c>
      <c r="AN84" s="449">
        <f>[3]Früchte!$AH68</f>
        <v>0</v>
      </c>
      <c r="AO84" s="449">
        <f>[3]Früchte!$BZ68</f>
        <v>0</v>
      </c>
      <c r="AP84" s="448"/>
      <c r="AQ84" s="448">
        <f>[3]Früchte!$AI68</f>
        <v>0</v>
      </c>
      <c r="AR84" s="448">
        <f>[3]Früchte!$CA68</f>
        <v>6.6468030000000002</v>
      </c>
      <c r="AS84" s="448"/>
      <c r="AT84" s="449">
        <f>[3]Früchte!$AJ68</f>
        <v>0</v>
      </c>
      <c r="AU84" s="449">
        <f>[3]Früchte!$CB68</f>
        <v>3.949999</v>
      </c>
      <c r="AV84" s="448"/>
      <c r="AW84" s="448">
        <f>[3]Früchte!$AK68</f>
        <v>3.2094320000000001</v>
      </c>
      <c r="AX84" s="448">
        <f>[3]Früchte!$CC68</f>
        <v>1.6467849999999999</v>
      </c>
      <c r="AY84" s="449">
        <f>[3]Früchte!$AL68</f>
        <v>0</v>
      </c>
      <c r="AZ84" s="449">
        <f>[3]Früchte!$CD68</f>
        <v>0</v>
      </c>
      <c r="BA84" s="448">
        <f>[3]Früchte!$AM68</f>
        <v>4.4666230000000002</v>
      </c>
      <c r="BB84" s="448">
        <f>[3]Früchte!$CE68</f>
        <v>2.9461240000000002</v>
      </c>
      <c r="BC84" s="449">
        <f>[3]Früchte!$AN68</f>
        <v>0</v>
      </c>
      <c r="BD84" s="449">
        <f>[3]Früchte!$CF68</f>
        <v>0</v>
      </c>
      <c r="BE84" s="448"/>
      <c r="BF84" s="448">
        <f>[3]Früchte!$AO68</f>
        <v>0</v>
      </c>
      <c r="BG84" s="448">
        <f>[3]Früchte!$CG68</f>
        <v>0</v>
      </c>
      <c r="BH84" s="449">
        <f>[3]Früchte!$AP68</f>
        <v>0</v>
      </c>
      <c r="BI84" s="449">
        <f>[3]Früchte!$CH68</f>
        <v>0</v>
      </c>
      <c r="BJ84" s="448">
        <f>[3]Früchte!$AQ68</f>
        <v>3.1161080000000001</v>
      </c>
      <c r="BK84" s="448">
        <f>[3]Früchte!$CI68</f>
        <v>2.6936019999999998</v>
      </c>
      <c r="BL84" s="449">
        <f>[3]Früchte!$AR68</f>
        <v>0.89325900000000003</v>
      </c>
      <c r="BM84" s="449">
        <f>[3]Früchte!$CJ68</f>
        <v>0.61595100000000003</v>
      </c>
      <c r="BN84" s="448">
        <f>[3]Früchte!$AS68</f>
        <v>0</v>
      </c>
      <c r="BO84" s="448">
        <f>[3]Früchte!$CK68</f>
        <v>0</v>
      </c>
    </row>
    <row r="85" spans="2:120" x14ac:dyDescent="0.2">
      <c r="B85" s="218">
        <f>[3]Früchte!$A69</f>
        <v>43435</v>
      </c>
      <c r="C85" s="449">
        <f>[3]Früchte!$C69</f>
        <v>0</v>
      </c>
      <c r="D85" s="449">
        <f>[3]Früchte!$AU69</f>
        <v>3.4984459999999999</v>
      </c>
      <c r="E85" s="448">
        <f>[3]Früchte!$E69</f>
        <v>6.6354259999999998</v>
      </c>
      <c r="F85" s="448">
        <f>[3]Früchte!$AW69</f>
        <v>3.424722</v>
      </c>
      <c r="G85" s="449">
        <f>[3]Früchte!$F69</f>
        <v>0</v>
      </c>
      <c r="H85" s="449">
        <f>[3]Früchte!$AX69</f>
        <v>3.6571389999999999</v>
      </c>
      <c r="I85" s="448">
        <f>[3]Früchte!$K69</f>
        <v>0</v>
      </c>
      <c r="J85" s="448">
        <f>[3]Früchte!$BC69</f>
        <v>0</v>
      </c>
      <c r="K85" s="449">
        <f>[3]Früchte!$N69</f>
        <v>6.7012539999999996</v>
      </c>
      <c r="L85" s="449">
        <f>[3]Früchte!$BF69</f>
        <v>3.5839409999999998</v>
      </c>
      <c r="M85" s="448"/>
      <c r="N85" s="448">
        <f>[3]Früchte!$P69</f>
        <v>0</v>
      </c>
      <c r="O85" s="448">
        <f>[3]Früchte!$BH69</f>
        <v>4.0107200000000001</v>
      </c>
      <c r="P85" s="449">
        <f>[3]Früchte!$Q69</f>
        <v>6.5199470000000002</v>
      </c>
      <c r="Q85" s="449">
        <f>[3]Früchte!$BI69</f>
        <v>3.469436</v>
      </c>
      <c r="R85" s="448">
        <f>[3]Früchte!$R69</f>
        <v>6.6591139999999998</v>
      </c>
      <c r="S85" s="448">
        <f>[3]Früchte!$BJ69</f>
        <v>3.7771699999999999</v>
      </c>
      <c r="T85" s="449">
        <f>[3]Früchte!$T69</f>
        <v>0</v>
      </c>
      <c r="U85" s="449">
        <f>[3]Früchte!$BL69</f>
        <v>3.907054</v>
      </c>
      <c r="V85" s="448">
        <f>[3]Früchte!$U69</f>
        <v>0</v>
      </c>
      <c r="W85" s="448">
        <f>[3]Früchte!$BM69</f>
        <v>0</v>
      </c>
      <c r="X85" s="448"/>
      <c r="Y85" s="448">
        <f>[3]Früchte!$X69</f>
        <v>0</v>
      </c>
      <c r="Z85" s="448">
        <f>[3]Früchte!$BP69</f>
        <v>0</v>
      </c>
      <c r="AA85" s="449">
        <f>[3]Früchte!$Y69</f>
        <v>0</v>
      </c>
      <c r="AB85" s="449">
        <f>[3]Früchte!$BQ69</f>
        <v>17.816130999999999</v>
      </c>
      <c r="AC85" s="448">
        <f>[3]Früchte!$Z69</f>
        <v>0</v>
      </c>
      <c r="AD85" s="448">
        <f>[3]Früchte!$BR69</f>
        <v>21.904755000000002</v>
      </c>
      <c r="AE85" s="449">
        <f>[3]Früchte!$AA69</f>
        <v>0</v>
      </c>
      <c r="AF85" s="449">
        <f>[3]Früchte!$BS69</f>
        <v>24.325210999999999</v>
      </c>
      <c r="AG85" s="448"/>
      <c r="AH85" s="448">
        <f>[3]Früchte!$AC69</f>
        <v>0</v>
      </c>
      <c r="AI85" s="448">
        <f>[3]Früchte!$BU69</f>
        <v>0</v>
      </c>
      <c r="AJ85" s="449">
        <f>[3]Früchte!$AE69</f>
        <v>0</v>
      </c>
      <c r="AK85" s="449">
        <f>[3]Früchte!$BW69</f>
        <v>0</v>
      </c>
      <c r="AL85" s="448">
        <f>[3]Früchte!$AG69</f>
        <v>0</v>
      </c>
      <c r="AM85" s="448">
        <f>[3]Früchte!$BY69</f>
        <v>0</v>
      </c>
      <c r="AN85" s="449">
        <f>[3]Früchte!$AH69</f>
        <v>0</v>
      </c>
      <c r="AO85" s="449">
        <f>[3]Früchte!$BZ69</f>
        <v>0</v>
      </c>
      <c r="AP85" s="448"/>
      <c r="AQ85" s="448">
        <f>[3]Früchte!$AI69</f>
        <v>0</v>
      </c>
      <c r="AR85" s="448">
        <f>[3]Früchte!$CA69</f>
        <v>6.7799110000000002</v>
      </c>
      <c r="AS85" s="448"/>
      <c r="AT85" s="449">
        <f>[3]Früchte!$AJ69</f>
        <v>0</v>
      </c>
      <c r="AU85" s="449">
        <f>[3]Früchte!$CB69</f>
        <v>3.9532129999999999</v>
      </c>
      <c r="AV85" s="448"/>
      <c r="AW85" s="448">
        <f>[3]Früchte!$AK69</f>
        <v>3.1408459999999998</v>
      </c>
      <c r="AX85" s="448">
        <f>[3]Früchte!$CC69</f>
        <v>1.6652979999999999</v>
      </c>
      <c r="AY85" s="449">
        <f>[3]Früchte!$AL69</f>
        <v>0</v>
      </c>
      <c r="AZ85" s="449">
        <f>[3]Früchte!$CD69</f>
        <v>0</v>
      </c>
      <c r="BA85" s="448">
        <f>[3]Früchte!$AM69</f>
        <v>4.640746</v>
      </c>
      <c r="BB85" s="448">
        <f>[3]Früchte!$CE69</f>
        <v>3.047812</v>
      </c>
      <c r="BC85" s="449">
        <f>[3]Früchte!$AN69</f>
        <v>0</v>
      </c>
      <c r="BD85" s="449">
        <f>[3]Früchte!$CF69</f>
        <v>0</v>
      </c>
      <c r="BE85" s="448"/>
      <c r="BF85" s="448">
        <f>[3]Früchte!$AO69</f>
        <v>0</v>
      </c>
      <c r="BG85" s="448">
        <f>[3]Früchte!$CG69</f>
        <v>0</v>
      </c>
      <c r="BH85" s="449">
        <f>[3]Früchte!$AP69</f>
        <v>0</v>
      </c>
      <c r="BI85" s="449">
        <f>[3]Früchte!$CH69</f>
        <v>0</v>
      </c>
      <c r="BJ85" s="448">
        <f>[3]Früchte!$AQ69</f>
        <v>3.085858</v>
      </c>
      <c r="BK85" s="448">
        <f>[3]Früchte!$CI69</f>
        <v>2.7288839999999999</v>
      </c>
      <c r="BL85" s="449">
        <f>[3]Früchte!$AR69</f>
        <v>0.89246000000000003</v>
      </c>
      <c r="BM85" s="449">
        <f>[3]Früchte!$CJ69</f>
        <v>0.60799400000000003</v>
      </c>
      <c r="BN85" s="448">
        <f>[3]Früchte!$AS69</f>
        <v>0</v>
      </c>
      <c r="BO85" s="448">
        <f>[3]Früchte!$CK69</f>
        <v>0</v>
      </c>
    </row>
    <row r="86" spans="2:120" x14ac:dyDescent="0.2">
      <c r="B86" s="218">
        <f>[3]Früchte!$A70</f>
        <v>43405</v>
      </c>
      <c r="C86" s="449">
        <f>[3]Früchte!$C70</f>
        <v>0</v>
      </c>
      <c r="D86" s="449">
        <f>[3]Früchte!$AU70</f>
        <v>3.4924870000000001</v>
      </c>
      <c r="E86" s="448">
        <f>[3]Früchte!$E70</f>
        <v>6.3355810000000004</v>
      </c>
      <c r="F86" s="448">
        <f>[3]Früchte!$AW70</f>
        <v>3.599119</v>
      </c>
      <c r="G86" s="449">
        <f>[3]Früchte!$F70</f>
        <v>0</v>
      </c>
      <c r="H86" s="449">
        <f>[3]Früchte!$AX70</f>
        <v>3.688002</v>
      </c>
      <c r="I86" s="448">
        <f>[3]Früchte!$K70</f>
        <v>0</v>
      </c>
      <c r="J86" s="448">
        <f>[3]Früchte!$BC70</f>
        <v>0</v>
      </c>
      <c r="K86" s="449">
        <f>[3]Früchte!$N70</f>
        <v>6.5848000000000004</v>
      </c>
      <c r="L86" s="449">
        <f>[3]Früchte!$BF70</f>
        <v>3.6897310000000001</v>
      </c>
      <c r="M86" s="448"/>
      <c r="N86" s="448">
        <f>[3]Früchte!$P70</f>
        <v>0</v>
      </c>
      <c r="O86" s="448">
        <f>[3]Früchte!$BH70</f>
        <v>3.9250799999999999</v>
      </c>
      <c r="P86" s="449">
        <f>[3]Früchte!$Q70</f>
        <v>6.5886040000000001</v>
      </c>
      <c r="Q86" s="449">
        <f>[3]Früchte!$BI70</f>
        <v>3.9846300000000001</v>
      </c>
      <c r="R86" s="448">
        <f>[3]Früchte!$R70</f>
        <v>6.7310499999999998</v>
      </c>
      <c r="S86" s="448">
        <f>[3]Früchte!$BJ70</f>
        <v>2.7508949999999999</v>
      </c>
      <c r="T86" s="449">
        <f>[3]Früchte!$T70</f>
        <v>0</v>
      </c>
      <c r="U86" s="449">
        <f>[3]Früchte!$BL70</f>
        <v>3.6957300000000002</v>
      </c>
      <c r="V86" s="448">
        <f>[3]Früchte!$U70</f>
        <v>0</v>
      </c>
      <c r="W86" s="448">
        <f>[3]Früchte!$BM70</f>
        <v>0</v>
      </c>
      <c r="X86" s="448"/>
      <c r="Y86" s="448">
        <f>[3]Früchte!$X70</f>
        <v>0</v>
      </c>
      <c r="Z86" s="448">
        <f>[3]Früchte!$BP70</f>
        <v>19.363174999999998</v>
      </c>
      <c r="AA86" s="449">
        <f>[3]Früchte!$Y70</f>
        <v>0</v>
      </c>
      <c r="AB86" s="449">
        <f>[3]Früchte!$BQ70</f>
        <v>16.433600999999999</v>
      </c>
      <c r="AC86" s="448">
        <f>[3]Früchte!$Z70</f>
        <v>0</v>
      </c>
      <c r="AD86" s="448">
        <f>[3]Früchte!$BR70</f>
        <v>23.419089</v>
      </c>
      <c r="AE86" s="449">
        <f>[3]Früchte!$AA70</f>
        <v>0</v>
      </c>
      <c r="AF86" s="449">
        <f>[3]Früchte!$BS70</f>
        <v>24.085546000000001</v>
      </c>
      <c r="AG86" s="448"/>
      <c r="AH86" s="448">
        <f>[3]Früchte!$AC70</f>
        <v>0</v>
      </c>
      <c r="AI86" s="448">
        <f>[3]Früchte!$BU70</f>
        <v>0</v>
      </c>
      <c r="AJ86" s="449">
        <f>[3]Früchte!$AE70</f>
        <v>0</v>
      </c>
      <c r="AK86" s="449">
        <f>[3]Früchte!$BW70</f>
        <v>0</v>
      </c>
      <c r="AL86" s="448">
        <f>[3]Früchte!$AG70</f>
        <v>0</v>
      </c>
      <c r="AM86" s="448">
        <f>[3]Früchte!$BY70</f>
        <v>0</v>
      </c>
      <c r="AN86" s="449">
        <f>[3]Früchte!$AH70</f>
        <v>0</v>
      </c>
      <c r="AO86" s="449">
        <f>[3]Früchte!$BZ70</f>
        <v>0</v>
      </c>
      <c r="AP86" s="448"/>
      <c r="AQ86" s="448">
        <f>[3]Früchte!$AI70</f>
        <v>9.3836189999999995</v>
      </c>
      <c r="AR86" s="448">
        <f>[3]Früchte!$CA70</f>
        <v>6.5185820000000003</v>
      </c>
      <c r="AS86" s="448"/>
      <c r="AT86" s="449">
        <f>[3]Früchte!$AJ70</f>
        <v>0</v>
      </c>
      <c r="AU86" s="449">
        <f>[3]Früchte!$CB70</f>
        <v>3.9771459999999998</v>
      </c>
      <c r="AV86" s="448"/>
      <c r="AW86" s="448">
        <f>[3]Früchte!$AK70</f>
        <v>4.027196</v>
      </c>
      <c r="AX86" s="448">
        <f>[3]Früchte!$CC70</f>
        <v>2.8637959999999998</v>
      </c>
      <c r="AY86" s="449">
        <f>[3]Früchte!$AL70</f>
        <v>0</v>
      </c>
      <c r="AZ86" s="449">
        <f>[3]Früchte!$CD70</f>
        <v>0</v>
      </c>
      <c r="BA86" s="448">
        <f>[3]Früchte!$AM70</f>
        <v>4.9271079999999996</v>
      </c>
      <c r="BB86" s="448">
        <f>[3]Früchte!$CE70</f>
        <v>3.5443660000000001</v>
      </c>
      <c r="BC86" s="449">
        <f>[3]Früchte!$AN70</f>
        <v>0</v>
      </c>
      <c r="BD86" s="449">
        <f>[3]Früchte!$CF70</f>
        <v>0</v>
      </c>
      <c r="BE86" s="448"/>
      <c r="BF86" s="448">
        <f>[3]Früchte!$AO70</f>
        <v>0</v>
      </c>
      <c r="BG86" s="448">
        <f>[3]Früchte!$CG70</f>
        <v>0</v>
      </c>
      <c r="BH86" s="449">
        <f>[3]Früchte!$AP70</f>
        <v>0</v>
      </c>
      <c r="BI86" s="449">
        <f>[3]Früchte!$CH70</f>
        <v>0</v>
      </c>
      <c r="BJ86" s="448">
        <f>[3]Früchte!$AQ70</f>
        <v>3.0855839999999999</v>
      </c>
      <c r="BK86" s="448">
        <f>[3]Früchte!$CI70</f>
        <v>2.7321759999999999</v>
      </c>
      <c r="BL86" s="449">
        <f>[3]Früchte!$AR70</f>
        <v>0.72097500000000003</v>
      </c>
      <c r="BM86" s="449">
        <f>[3]Früchte!$CJ70</f>
        <v>0.62742200000000004</v>
      </c>
      <c r="BN86" s="448">
        <f>[3]Früchte!$AS70</f>
        <v>0</v>
      </c>
      <c r="BO86" s="448">
        <f>[3]Früchte!$CK70</f>
        <v>0</v>
      </c>
    </row>
    <row r="87" spans="2:120" x14ac:dyDescent="0.2">
      <c r="B87" s="218">
        <f>[3]Früchte!$A71</f>
        <v>43374</v>
      </c>
      <c r="C87" s="449">
        <f>[3]Früchte!$C71</f>
        <v>0</v>
      </c>
      <c r="D87" s="449">
        <f>[3]Früchte!$AU71</f>
        <v>3.685181</v>
      </c>
      <c r="E87" s="448">
        <f>[3]Früchte!$E71</f>
        <v>6.4199830000000002</v>
      </c>
      <c r="F87" s="448">
        <f>[3]Früchte!$AW71</f>
        <v>3.081302</v>
      </c>
      <c r="G87" s="449">
        <f>[3]Früchte!$F71</f>
        <v>0</v>
      </c>
      <c r="H87" s="449">
        <f>[3]Früchte!$AX71</f>
        <v>3.6221179999999999</v>
      </c>
      <c r="I87" s="448">
        <f>[3]Früchte!$K71</f>
        <v>0</v>
      </c>
      <c r="J87" s="448">
        <f>[3]Früchte!$BC71</f>
        <v>0</v>
      </c>
      <c r="K87" s="449">
        <f>[3]Früchte!$N71</f>
        <v>6.5618759999999998</v>
      </c>
      <c r="L87" s="449">
        <f>[3]Früchte!$BF71</f>
        <v>3.7300230000000001</v>
      </c>
      <c r="M87" s="448"/>
      <c r="N87" s="448">
        <f>[3]Früchte!$P71</f>
        <v>6.7563510000000004</v>
      </c>
      <c r="O87" s="448">
        <f>[3]Früchte!$BH71</f>
        <v>3.405643</v>
      </c>
      <c r="P87" s="449">
        <f>[3]Früchte!$Q71</f>
        <v>6.4331579999999997</v>
      </c>
      <c r="Q87" s="449">
        <f>[3]Früchte!$BI71</f>
        <v>3.8813629999999999</v>
      </c>
      <c r="R87" s="448">
        <f>[3]Früchte!$R71</f>
        <v>6.6187560000000003</v>
      </c>
      <c r="S87" s="448">
        <f>[3]Früchte!$BJ71</f>
        <v>3.4369190000000001</v>
      </c>
      <c r="T87" s="449">
        <f>[3]Früchte!$T71</f>
        <v>6.0375860000000001</v>
      </c>
      <c r="U87" s="449">
        <f>[3]Früchte!$BL71</f>
        <v>3.6594600000000002</v>
      </c>
      <c r="V87" s="448">
        <f>[3]Früchte!$U71</f>
        <v>0</v>
      </c>
      <c r="W87" s="448">
        <f>[3]Früchte!$BM71</f>
        <v>0</v>
      </c>
      <c r="X87" s="448"/>
      <c r="Y87" s="448">
        <f>[3]Früchte!$X71</f>
        <v>0</v>
      </c>
      <c r="Z87" s="448">
        <f>[3]Früchte!$BP71</f>
        <v>16.519323</v>
      </c>
      <c r="AA87" s="449">
        <f>[3]Früchte!$Y71</f>
        <v>0</v>
      </c>
      <c r="AB87" s="449">
        <f>[3]Früchte!$BQ71</f>
        <v>15.182461999999999</v>
      </c>
      <c r="AC87" s="448">
        <f>[3]Früchte!$Z71</f>
        <v>0</v>
      </c>
      <c r="AD87" s="448">
        <f>[3]Früchte!$BR71</f>
        <v>24.458883</v>
      </c>
      <c r="AE87" s="449">
        <f>[3]Früchte!$AA71</f>
        <v>0</v>
      </c>
      <c r="AF87" s="449">
        <f>[3]Früchte!$BS71</f>
        <v>23.878138</v>
      </c>
      <c r="AG87" s="448"/>
      <c r="AH87" s="448">
        <f>[3]Früchte!$AC71</f>
        <v>0</v>
      </c>
      <c r="AI87" s="448">
        <f>[3]Früchte!$BU71</f>
        <v>7.4238840000000001</v>
      </c>
      <c r="AJ87" s="449">
        <f>[3]Früchte!$AE71</f>
        <v>0</v>
      </c>
      <c r="AK87" s="449">
        <f>[3]Früchte!$BW71</f>
        <v>0</v>
      </c>
      <c r="AL87" s="448">
        <f>[3]Früchte!$AG71</f>
        <v>0</v>
      </c>
      <c r="AM87" s="448">
        <f>[3]Früchte!$BY71</f>
        <v>3.4620929999999999</v>
      </c>
      <c r="AN87" s="449">
        <f>[3]Früchte!$AH71</f>
        <v>0</v>
      </c>
      <c r="AO87" s="449">
        <f>[3]Früchte!$BZ71</f>
        <v>4.534503</v>
      </c>
      <c r="AP87" s="448"/>
      <c r="AQ87" s="448">
        <f>[3]Früchte!$AI71</f>
        <v>8.9966360000000005</v>
      </c>
      <c r="AR87" s="448">
        <f>[3]Früchte!$CA71</f>
        <v>6.5079560000000001</v>
      </c>
      <c r="AS87" s="448"/>
      <c r="AT87" s="449">
        <f>[3]Früchte!$AJ71</f>
        <v>0</v>
      </c>
      <c r="AU87" s="449">
        <f>[3]Früchte!$CB71</f>
        <v>3.6459860000000002</v>
      </c>
      <c r="AV87" s="448"/>
      <c r="AW87" s="448">
        <f>[3]Früchte!$AK71</f>
        <v>0</v>
      </c>
      <c r="AX87" s="448">
        <f>[3]Früchte!$CC71</f>
        <v>3.0962890000000001</v>
      </c>
      <c r="AY87" s="449">
        <f>[3]Früchte!$AL71</f>
        <v>0</v>
      </c>
      <c r="AZ87" s="449">
        <f>[3]Früchte!$CD71</f>
        <v>0</v>
      </c>
      <c r="BA87" s="448">
        <f>[3]Früchte!$AM71</f>
        <v>5.6554159999999998</v>
      </c>
      <c r="BB87" s="448">
        <f>[3]Früchte!$CE71</f>
        <v>4.6379669999999997</v>
      </c>
      <c r="BC87" s="449">
        <f>[3]Früchte!$AN71</f>
        <v>0</v>
      </c>
      <c r="BD87" s="449">
        <f>[3]Früchte!$CF71</f>
        <v>0</v>
      </c>
      <c r="BE87" s="448"/>
      <c r="BF87" s="448">
        <f>[3]Früchte!$AO71</f>
        <v>0</v>
      </c>
      <c r="BG87" s="448">
        <f>[3]Früchte!$CG71</f>
        <v>0</v>
      </c>
      <c r="BH87" s="449">
        <f>[3]Früchte!$AP71</f>
        <v>0</v>
      </c>
      <c r="BI87" s="449">
        <f>[3]Früchte!$CH71</f>
        <v>0</v>
      </c>
      <c r="BJ87" s="448">
        <f>[3]Früchte!$AQ71</f>
        <v>3.0871019999999998</v>
      </c>
      <c r="BK87" s="448">
        <f>[3]Früchte!$CI71</f>
        <v>2.5464389999999999</v>
      </c>
      <c r="BL87" s="449">
        <f>[3]Früchte!$AR71</f>
        <v>0.71210799999999996</v>
      </c>
      <c r="BM87" s="449">
        <f>[3]Früchte!$CJ71</f>
        <v>0.624884</v>
      </c>
      <c r="BN87" s="448">
        <f>[3]Früchte!$AS71</f>
        <v>0</v>
      </c>
      <c r="BO87" s="448">
        <f>[3]Früchte!$CK71</f>
        <v>0</v>
      </c>
    </row>
    <row r="88" spans="2:120" x14ac:dyDescent="0.2">
      <c r="C88" s="452"/>
      <c r="D88" s="452"/>
      <c r="E88" s="452"/>
      <c r="F88" s="452"/>
      <c r="G88" s="452"/>
      <c r="H88" s="452"/>
      <c r="I88" s="452"/>
      <c r="J88" s="452"/>
      <c r="K88" s="452"/>
      <c r="L88" s="452"/>
      <c r="M88" s="452"/>
      <c r="N88" s="452"/>
      <c r="O88" s="452"/>
      <c r="P88" s="452"/>
      <c r="Q88" s="452"/>
      <c r="R88" s="452"/>
      <c r="S88" s="452"/>
      <c r="T88" s="452"/>
      <c r="U88" s="452"/>
      <c r="V88" s="452"/>
      <c r="W88" s="452"/>
      <c r="X88" s="452"/>
      <c r="Y88" s="452"/>
      <c r="Z88" s="452"/>
      <c r="AA88" s="452"/>
      <c r="AB88" s="452"/>
      <c r="AC88" s="452"/>
      <c r="AD88" s="452"/>
      <c r="AE88" s="452"/>
      <c r="AF88" s="452"/>
      <c r="AG88" s="452"/>
      <c r="AH88" s="452"/>
      <c r="AI88" s="452"/>
      <c r="AJ88" s="452"/>
      <c r="AK88" s="452"/>
      <c r="AL88" s="452"/>
      <c r="AM88" s="452"/>
      <c r="AN88" s="452"/>
      <c r="AO88" s="452"/>
      <c r="AP88" s="452"/>
      <c r="AQ88" s="452"/>
      <c r="AR88" s="452"/>
      <c r="AS88" s="452"/>
      <c r="AT88" s="452"/>
      <c r="AU88" s="452"/>
      <c r="AV88" s="452"/>
      <c r="AW88" s="452"/>
      <c r="AX88" s="452"/>
      <c r="AY88" s="452"/>
      <c r="AZ88" s="452"/>
      <c r="BA88" s="452"/>
      <c r="BB88" s="452"/>
      <c r="BC88" s="452"/>
      <c r="BD88" s="452"/>
      <c r="BE88" s="452"/>
      <c r="BF88" s="452"/>
      <c r="BG88" s="452"/>
      <c r="BH88" s="452"/>
      <c r="BI88" s="452"/>
      <c r="BJ88" s="452"/>
      <c r="BK88" s="452"/>
      <c r="BL88" s="452"/>
      <c r="BM88" s="452"/>
      <c r="BN88" s="452"/>
      <c r="BO88" s="452"/>
    </row>
    <row r="89" spans="2:120" x14ac:dyDescent="0.2">
      <c r="E89" s="452"/>
      <c r="F89" s="452"/>
      <c r="G89" s="452"/>
      <c r="H89" s="452"/>
      <c r="I89" s="452"/>
      <c r="J89" s="452"/>
      <c r="K89" s="452"/>
      <c r="L89" s="452"/>
      <c r="M89" s="452"/>
      <c r="N89" s="452"/>
      <c r="O89" s="452"/>
      <c r="P89" s="452"/>
      <c r="Q89" s="452"/>
      <c r="R89" s="452"/>
      <c r="S89" s="452"/>
      <c r="T89" s="452"/>
      <c r="U89" s="452"/>
      <c r="V89" s="452"/>
      <c r="W89" s="452"/>
      <c r="X89" s="452"/>
      <c r="Y89" s="452"/>
      <c r="Z89" s="452"/>
      <c r="AA89" s="452"/>
      <c r="AB89" s="452"/>
      <c r="AC89" s="452"/>
      <c r="AD89" s="452"/>
      <c r="AE89" s="452"/>
      <c r="AF89" s="452"/>
      <c r="AG89" s="452"/>
      <c r="AH89" s="452"/>
      <c r="AI89" s="452"/>
      <c r="AJ89" s="452"/>
      <c r="AK89" s="452"/>
      <c r="AL89" s="452"/>
      <c r="AM89" s="452"/>
      <c r="AN89" s="452"/>
      <c r="AO89" s="452"/>
      <c r="AP89" s="452"/>
      <c r="AQ89" s="452"/>
      <c r="AR89" s="452"/>
      <c r="AS89" s="452"/>
      <c r="AT89" s="452"/>
      <c r="AU89" s="452"/>
      <c r="AV89" s="452"/>
      <c r="AW89" s="452"/>
      <c r="AX89" s="452"/>
      <c r="AY89" s="452"/>
      <c r="AZ89" s="452"/>
      <c r="BA89" s="452"/>
      <c r="BB89" s="452"/>
      <c r="BC89" s="452"/>
      <c r="BD89" s="452"/>
      <c r="BE89" s="452"/>
      <c r="BF89" s="452"/>
      <c r="BG89" s="452"/>
      <c r="BH89" s="452"/>
      <c r="BI89" s="452"/>
      <c r="BJ89" s="452"/>
      <c r="BK89" s="452"/>
      <c r="BL89" s="452"/>
      <c r="BM89" s="452"/>
      <c r="BN89" s="452"/>
      <c r="BO89" s="452"/>
    </row>
    <row r="90" spans="2:120" x14ac:dyDescent="0.2">
      <c r="E90" s="452"/>
      <c r="F90" s="452"/>
      <c r="G90" s="452"/>
      <c r="H90" s="452"/>
      <c r="I90" s="452"/>
      <c r="J90" s="452"/>
      <c r="K90" s="452"/>
      <c r="L90" s="452"/>
      <c r="M90" s="452"/>
      <c r="N90" s="452"/>
      <c r="O90" s="452"/>
      <c r="P90" s="452"/>
      <c r="Q90" s="452"/>
      <c r="R90" s="452"/>
      <c r="S90" s="452"/>
      <c r="T90" s="452"/>
      <c r="U90" s="452"/>
      <c r="V90" s="452"/>
      <c r="W90" s="452"/>
      <c r="X90" s="452"/>
      <c r="Y90" s="452"/>
      <c r="Z90" s="452"/>
      <c r="AA90" s="452"/>
      <c r="AB90" s="452"/>
      <c r="AC90" s="452"/>
      <c r="AD90" s="452"/>
      <c r="AE90" s="452"/>
      <c r="AF90" s="452"/>
      <c r="AG90" s="452"/>
      <c r="AH90" s="452"/>
      <c r="AI90" s="452"/>
      <c r="AJ90" s="452"/>
      <c r="AK90" s="452"/>
      <c r="AL90" s="452"/>
      <c r="AM90" s="452"/>
      <c r="AN90" s="452"/>
      <c r="AO90" s="452"/>
      <c r="AP90" s="452"/>
      <c r="AQ90" s="452"/>
      <c r="AR90" s="452"/>
      <c r="AS90" s="452"/>
      <c r="AT90" s="452"/>
      <c r="AU90" s="452"/>
      <c r="AV90" s="452"/>
      <c r="AW90" s="452"/>
      <c r="AX90" s="452"/>
      <c r="AY90" s="452"/>
      <c r="AZ90" s="452"/>
      <c r="BA90" s="452"/>
      <c r="BB90" s="452"/>
      <c r="BC90" s="452"/>
      <c r="BD90" s="452"/>
      <c r="BE90" s="452"/>
      <c r="BF90" s="452"/>
      <c r="BG90" s="452"/>
      <c r="BH90" s="452"/>
      <c r="BI90" s="452"/>
      <c r="BJ90" s="452"/>
      <c r="BK90" s="452"/>
      <c r="BL90" s="452"/>
      <c r="BM90" s="452"/>
      <c r="BN90" s="452"/>
      <c r="BO90" s="452"/>
    </row>
    <row r="91" spans="2:120" x14ac:dyDescent="0.2">
      <c r="E91" s="452"/>
      <c r="F91" s="452"/>
      <c r="G91" s="452"/>
      <c r="H91" s="452"/>
      <c r="I91" s="452"/>
      <c r="J91" s="452"/>
      <c r="K91" s="452"/>
      <c r="L91" s="452"/>
      <c r="M91" s="452"/>
      <c r="N91" s="452"/>
      <c r="O91" s="452"/>
      <c r="P91" s="452"/>
      <c r="Q91" s="452"/>
      <c r="R91" s="452"/>
      <c r="S91" s="452"/>
      <c r="T91" s="452"/>
      <c r="U91" s="452"/>
      <c r="V91" s="452"/>
      <c r="W91" s="452"/>
      <c r="X91" s="452"/>
      <c r="Y91" s="452"/>
      <c r="Z91" s="452"/>
      <c r="AA91" s="452"/>
      <c r="AB91" s="452"/>
      <c r="AC91" s="452"/>
      <c r="AD91" s="452"/>
      <c r="AE91" s="452"/>
      <c r="AF91" s="452"/>
      <c r="AG91" s="452"/>
      <c r="AH91" s="452"/>
      <c r="AI91" s="452"/>
      <c r="AJ91" s="452"/>
      <c r="AK91" s="452"/>
      <c r="AL91" s="452"/>
      <c r="AM91" s="452"/>
      <c r="AN91" s="452"/>
      <c r="AO91" s="452"/>
      <c r="AP91" s="452"/>
      <c r="AQ91" s="452"/>
      <c r="AR91" s="452"/>
      <c r="AS91" s="452"/>
      <c r="AT91" s="452"/>
      <c r="AU91" s="452"/>
      <c r="AV91" s="452"/>
      <c r="AW91" s="452"/>
      <c r="AX91" s="452"/>
      <c r="AY91" s="452"/>
      <c r="AZ91" s="452"/>
      <c r="BA91" s="452"/>
      <c r="BB91" s="452"/>
      <c r="BC91" s="452"/>
      <c r="BD91" s="452"/>
      <c r="BE91" s="452"/>
      <c r="BF91" s="452"/>
      <c r="BG91" s="452"/>
      <c r="BH91" s="452"/>
      <c r="BI91" s="452"/>
      <c r="BJ91" s="452"/>
      <c r="BK91" s="452"/>
      <c r="BL91" s="452"/>
      <c r="BM91" s="452"/>
      <c r="BN91" s="452"/>
      <c r="BO91" s="452"/>
    </row>
    <row r="92" spans="2:120" x14ac:dyDescent="0.2">
      <c r="E92" s="452"/>
      <c r="F92" s="452"/>
      <c r="G92" s="452"/>
      <c r="H92" s="452"/>
      <c r="I92" s="452"/>
      <c r="J92" s="452"/>
      <c r="K92" s="452"/>
      <c r="L92" s="452"/>
      <c r="M92" s="452"/>
      <c r="N92" s="452"/>
      <c r="O92" s="452"/>
      <c r="P92" s="452"/>
      <c r="Q92" s="452"/>
      <c r="R92" s="452"/>
      <c r="S92" s="452"/>
      <c r="T92" s="452"/>
      <c r="U92" s="452"/>
      <c r="V92" s="452"/>
      <c r="W92" s="452"/>
      <c r="X92" s="452"/>
      <c r="Y92" s="452"/>
      <c r="Z92" s="452"/>
      <c r="AA92" s="452"/>
      <c r="AB92" s="452"/>
      <c r="AC92" s="452"/>
      <c r="AD92" s="452"/>
      <c r="AE92" s="452"/>
      <c r="AF92" s="452"/>
      <c r="AG92" s="452"/>
      <c r="AH92" s="452"/>
      <c r="AI92" s="452"/>
      <c r="AJ92" s="452"/>
      <c r="AK92" s="452"/>
      <c r="AL92" s="452"/>
      <c r="AM92" s="452"/>
      <c r="AN92" s="452"/>
      <c r="AO92" s="452"/>
      <c r="AP92" s="452"/>
      <c r="AQ92" s="452"/>
      <c r="AR92" s="452"/>
      <c r="AS92" s="452"/>
      <c r="AT92" s="452"/>
      <c r="AU92" s="452"/>
      <c r="AV92" s="452"/>
      <c r="AW92" s="452"/>
      <c r="AX92" s="452"/>
      <c r="AY92" s="452"/>
      <c r="AZ92" s="452"/>
      <c r="BA92" s="452"/>
      <c r="BB92" s="452"/>
      <c r="BC92" s="452"/>
      <c r="BD92" s="452"/>
      <c r="BE92" s="452"/>
      <c r="BF92" s="452"/>
      <c r="BG92" s="452"/>
      <c r="BH92" s="452"/>
      <c r="BI92" s="452"/>
      <c r="BJ92" s="452"/>
      <c r="BK92" s="452"/>
      <c r="BL92" s="452"/>
      <c r="BM92" s="452"/>
      <c r="BN92" s="452"/>
      <c r="BO92" s="452"/>
    </row>
  </sheetData>
  <mergeCells count="59">
    <mergeCell ref="V16:W16"/>
    <mergeCell ref="BC16:BD16"/>
    <mergeCell ref="BF16:BG16"/>
    <mergeCell ref="BH16:BI16"/>
    <mergeCell ref="BN16:BO16"/>
    <mergeCell ref="AH16:AI16"/>
    <mergeCell ref="DM16:DN16"/>
    <mergeCell ref="DO16:DP16"/>
    <mergeCell ref="CZ16:DA16"/>
    <mergeCell ref="DB16:DC16"/>
    <mergeCell ref="DE16:DF16"/>
    <mergeCell ref="DG16:DH16"/>
    <mergeCell ref="DI16:DJ16"/>
    <mergeCell ref="DK16:DL16"/>
    <mergeCell ref="CX16:CY16"/>
    <mergeCell ref="BX16:BY16"/>
    <mergeCell ref="CA16:CB16"/>
    <mergeCell ref="CC16:CD16"/>
    <mergeCell ref="CE16:CF16"/>
    <mergeCell ref="CH16:CI16"/>
    <mergeCell ref="CJ16:CK16"/>
    <mergeCell ref="CL16:CM16"/>
    <mergeCell ref="CN16:CO16"/>
    <mergeCell ref="CP16:CQ16"/>
    <mergeCell ref="CS16:CT16"/>
    <mergeCell ref="CV16:CW16"/>
    <mergeCell ref="BU16:BV16"/>
    <mergeCell ref="AJ16:AK16"/>
    <mergeCell ref="AL16:AM16"/>
    <mergeCell ref="AN16:AO16"/>
    <mergeCell ref="AQ16:AR16"/>
    <mergeCell ref="AW16:AX16"/>
    <mergeCell ref="BA16:BB16"/>
    <mergeCell ref="BJ16:BK16"/>
    <mergeCell ref="BL16:BM16"/>
    <mergeCell ref="AT16:AU16"/>
    <mergeCell ref="BR16:BS16"/>
    <mergeCell ref="BQ13:DP13"/>
    <mergeCell ref="C16:D16"/>
    <mergeCell ref="E16:F16"/>
    <mergeCell ref="G16:H16"/>
    <mergeCell ref="I16:J16"/>
    <mergeCell ref="K16:L16"/>
    <mergeCell ref="N16:O16"/>
    <mergeCell ref="P16:Q16"/>
    <mergeCell ref="R16:S16"/>
    <mergeCell ref="T16:U16"/>
    <mergeCell ref="Y16:Z16"/>
    <mergeCell ref="AA16:AB16"/>
    <mergeCell ref="AC16:AD16"/>
    <mergeCell ref="AE16:AF16"/>
    <mergeCell ref="AY16:AZ16"/>
    <mergeCell ref="C13:BO13"/>
    <mergeCell ref="A13:B13"/>
    <mergeCell ref="A7:B7"/>
    <mergeCell ref="A8:B8"/>
    <mergeCell ref="A9:B9"/>
    <mergeCell ref="A10:B10"/>
    <mergeCell ref="A11:B11"/>
  </mergeCells>
  <hyperlinks>
    <hyperlink ref="A7" location="Inhaltsverzeichnis!A1" display="Inhaltsverzeichnis!A1" xr:uid="{00000000-0004-0000-0600-000000000000}"/>
    <hyperlink ref="A10" location="FG_Absatzmengen_Detailhandel" display="Absatzmengen Detailhandel" xr:uid="{00000000-0004-0000-0600-000001000000}"/>
    <hyperlink ref="A11" location="FrüchteUebersicht" display="FrüchteUebersicht" xr:uid="{00000000-0004-0000-0600-000002000000}"/>
    <hyperlink ref="A9" location="FrüchtePreiseDetailhandel" display="FrüchtePreiseDetailhandel" xr:uid="{00000000-0004-0000-0600-000003000000}"/>
    <hyperlink ref="A10:B10" location="FrüchteAbsatzmengenDetailhandel" display="FrüchteAbsatzmengenDetailhandel" xr:uid="{00000000-0004-0000-0600-000004000000}"/>
    <hyperlink ref="A11:B11" location="'Früchte Übersicht'!FrüchteUebersicht" display="'Früchte Übersicht'!FrüchteUebersicht" xr:uid="{00000000-0004-0000-0600-000005000000}"/>
  </hyperlinks>
  <pageMargins left="0.7" right="0.7" top="0.78740157499999996" bottom="0.78740157499999996" header="0.3" footer="0.3"/>
  <pageSetup paperSize="9" orientation="portrait" r:id="rId1"/>
  <ignoredErrors>
    <ignoredError sqref="BL19:BM21 BL22:BM23 BL18" evalError="1"/>
    <ignoredError sqref="BL17:BM17 BM18" evalError="1" formula="1"/>
    <ignoredError sqref="C17:BK17 BN1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4753"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theme="7" tint="0.79998168889431442"/>
  </sheetPr>
  <dimension ref="A1:W82"/>
  <sheetViews>
    <sheetView workbookViewId="0">
      <pane xSplit="2" ySplit="20" topLeftCell="C21" activePane="bottomRight" state="frozen"/>
      <selection activeCell="K2" sqref="K2"/>
      <selection pane="topRight" activeCell="K2" sqref="K2"/>
      <selection pane="bottomLeft" activeCell="K2" sqref="K2"/>
      <selection pane="bottomRight" activeCell="K2" sqref="K2"/>
    </sheetView>
  </sheetViews>
  <sheetFormatPr baseColWidth="10" defaultColWidth="11" defaultRowHeight="14.25" x14ac:dyDescent="0.2"/>
  <cols>
    <col min="1" max="1" width="14.125" style="209" customWidth="1"/>
    <col min="2" max="2" width="10.625" style="209" customWidth="1"/>
    <col min="3" max="9" width="8.625" style="209" customWidth="1"/>
    <col min="10" max="10" width="12.625" style="209" customWidth="1"/>
    <col min="11" max="12" width="11.875" style="209" customWidth="1"/>
    <col min="13" max="13" width="4.125" style="209" customWidth="1"/>
    <col min="14" max="19" width="8.625" style="209" customWidth="1"/>
    <col min="20" max="16384" width="11" style="209"/>
  </cols>
  <sheetData>
    <row r="1" spans="1:19" s="210" customFormat="1" ht="9.9499999999999993" customHeight="1" x14ac:dyDescent="0.2">
      <c r="A1" s="219"/>
      <c r="B1" s="219"/>
      <c r="C1" s="336" t="str">
        <f>Codierung!I152</f>
        <v>Eidgenössisches Departement für  Wirtschaft, Bildung und Forschung WBF</v>
      </c>
      <c r="D1" s="221"/>
      <c r="E1" s="219"/>
      <c r="F1" s="221"/>
      <c r="G1" s="219"/>
      <c r="J1" s="209"/>
    </row>
    <row r="2" spans="1:19" s="210" customFormat="1" ht="9.9499999999999993" customHeight="1" x14ac:dyDescent="0.2">
      <c r="A2" s="219"/>
      <c r="B2" s="219"/>
      <c r="C2" s="337" t="str">
        <f>Codierung!I153</f>
        <v>Bundesamt für Landwirtschaft BLW</v>
      </c>
      <c r="D2" s="216"/>
      <c r="E2" s="219"/>
      <c r="F2" s="216"/>
      <c r="G2" s="219"/>
      <c r="J2" s="209"/>
    </row>
    <row r="3" spans="1:19" s="210" customFormat="1" ht="9.9499999999999993" customHeight="1" x14ac:dyDescent="0.2">
      <c r="A3" s="219"/>
      <c r="B3" s="219"/>
      <c r="C3" s="336" t="str">
        <f>Codierung!I154</f>
        <v>Fachbereich Marktanalysen</v>
      </c>
      <c r="D3" s="221"/>
      <c r="E3" s="219"/>
      <c r="F3" s="221"/>
      <c r="G3" s="219"/>
      <c r="J3" s="209"/>
    </row>
    <row r="4" spans="1:19" s="210" customFormat="1" ht="12.75" customHeight="1" x14ac:dyDescent="0.2">
      <c r="A4" s="219"/>
      <c r="B4" s="219"/>
      <c r="C4" s="219"/>
      <c r="D4" s="219"/>
      <c r="E4" s="219"/>
      <c r="F4" s="219"/>
      <c r="G4" s="219"/>
      <c r="J4" s="209"/>
      <c r="L4" s="203"/>
      <c r="M4" s="203"/>
      <c r="Q4" s="203"/>
    </row>
    <row r="5" spans="1:19" s="210" customFormat="1" ht="18" customHeight="1" x14ac:dyDescent="0.2">
      <c r="J5" s="209"/>
      <c r="L5" s="203"/>
      <c r="M5" s="203"/>
      <c r="Q5" s="203"/>
    </row>
    <row r="6" spans="1:19" s="210" customFormat="1" ht="18" customHeight="1" x14ac:dyDescent="0.2">
      <c r="J6" s="209"/>
      <c r="L6" s="203"/>
      <c r="M6" s="203"/>
      <c r="Q6" s="203"/>
    </row>
    <row r="7" spans="1:19" ht="12.75" customHeight="1" x14ac:dyDescent="0.25">
      <c r="A7" s="667" t="str">
        <f>Codierung!$I$160</f>
        <v>Zurück zum Inhaltsverzeichnis</v>
      </c>
      <c r="B7" s="667"/>
      <c r="C7" s="217"/>
      <c r="D7" s="217"/>
      <c r="H7" s="200"/>
      <c r="I7" s="200"/>
      <c r="J7" s="200"/>
      <c r="L7" s="200"/>
      <c r="M7" s="200"/>
      <c r="Q7" s="200"/>
    </row>
    <row r="8" spans="1:19" s="210" customFormat="1" ht="12.75" customHeight="1" x14ac:dyDescent="0.2">
      <c r="A8" s="669" t="str">
        <f>Codierung!I211</f>
        <v>Kartoffeln</v>
      </c>
      <c r="B8" s="669"/>
      <c r="C8" s="220"/>
      <c r="D8" s="220"/>
      <c r="E8" s="204"/>
      <c r="F8" s="204"/>
      <c r="G8" s="204"/>
      <c r="H8" s="204"/>
      <c r="I8" s="204"/>
      <c r="J8" s="410"/>
      <c r="K8" s="204"/>
      <c r="L8" s="204"/>
      <c r="M8" s="204"/>
      <c r="N8" s="204"/>
      <c r="O8" s="204"/>
      <c r="P8" s="204"/>
      <c r="Q8" s="204"/>
      <c r="R8" s="204"/>
      <c r="S8" s="204"/>
    </row>
    <row r="9" spans="1:19" s="210" customFormat="1" ht="12.75" customHeight="1" x14ac:dyDescent="0.2">
      <c r="A9" s="668" t="str">
        <f>Codierung!I186</f>
        <v>Preise Detailhandel</v>
      </c>
      <c r="B9" s="668"/>
      <c r="C9" s="220"/>
      <c r="D9" s="220"/>
      <c r="E9" s="204"/>
      <c r="F9" s="204"/>
      <c r="G9" s="204"/>
      <c r="H9" s="204"/>
      <c r="I9" s="204"/>
      <c r="J9" s="410"/>
      <c r="K9" s="204"/>
      <c r="L9" s="204"/>
      <c r="M9" s="204"/>
      <c r="N9" s="204"/>
      <c r="O9" s="204"/>
      <c r="P9" s="204"/>
      <c r="Q9" s="204"/>
      <c r="R9" s="204"/>
      <c r="S9" s="204"/>
    </row>
    <row r="10" spans="1:19" s="210" customFormat="1" ht="12.75" customHeight="1" x14ac:dyDescent="0.2">
      <c r="A10" s="668" t="str">
        <f>Codierung!I187</f>
        <v>Absatzmengen Detailhandel</v>
      </c>
      <c r="B10" s="668"/>
      <c r="C10" s="220"/>
      <c r="D10" s="220"/>
      <c r="E10" s="220"/>
      <c r="F10" s="220"/>
      <c r="G10" s="220"/>
      <c r="H10" s="220"/>
      <c r="I10" s="204"/>
      <c r="J10" s="410"/>
      <c r="K10" s="220"/>
      <c r="L10" s="220"/>
      <c r="M10" s="220"/>
      <c r="N10" s="220"/>
      <c r="O10" s="220"/>
      <c r="P10" s="220"/>
      <c r="Q10" s="220"/>
      <c r="R10" s="220"/>
      <c r="S10" s="220"/>
    </row>
    <row r="11" spans="1:19" s="210" customFormat="1" ht="12.75" customHeight="1" x14ac:dyDescent="0.2">
      <c r="A11" s="220"/>
      <c r="B11" s="220"/>
      <c r="C11" s="220"/>
      <c r="D11" s="220"/>
      <c r="E11" s="204"/>
      <c r="F11" s="204"/>
      <c r="G11" s="204"/>
      <c r="H11" s="204"/>
      <c r="I11" s="204"/>
      <c r="J11" s="410"/>
      <c r="K11" s="204"/>
      <c r="L11" s="204"/>
      <c r="M11" s="204"/>
      <c r="N11" s="204"/>
      <c r="O11" s="204"/>
      <c r="P11" s="204"/>
      <c r="Q11" s="204"/>
      <c r="R11" s="204"/>
      <c r="S11" s="204"/>
    </row>
    <row r="12" spans="1:19" s="205" customFormat="1" ht="18" customHeight="1" x14ac:dyDescent="0.25">
      <c r="A12" s="358" t="str">
        <f>Codierung!I211</f>
        <v>Kartoffeln</v>
      </c>
      <c r="B12" s="358"/>
      <c r="C12" s="680" t="str">
        <f>Codierung!I186</f>
        <v>Preise Detailhandel</v>
      </c>
      <c r="D12" s="680"/>
      <c r="E12" s="680"/>
      <c r="F12" s="680"/>
      <c r="G12" s="680"/>
      <c r="H12" s="680"/>
      <c r="I12" s="215"/>
      <c r="J12" s="680" t="str">
        <f>Codierung!I187</f>
        <v>Absatzmengen Detailhandel</v>
      </c>
      <c r="K12" s="680"/>
      <c r="L12" s="680"/>
      <c r="M12" s="680"/>
      <c r="N12" s="680"/>
      <c r="O12" s="680"/>
      <c r="P12" s="680"/>
      <c r="Q12" s="680"/>
      <c r="R12" s="680"/>
      <c r="S12" s="680"/>
    </row>
    <row r="13" spans="1:19" s="280" customFormat="1" ht="15.95" customHeight="1" x14ac:dyDescent="0.2">
      <c r="A13" s="253"/>
      <c r="B13" s="253"/>
      <c r="C13" s="254" t="str">
        <f>Codierung!I146</f>
        <v>Quelle: NielsenIQ Switzerland, Total Market Consumer/Retail Panel</v>
      </c>
      <c r="D13" s="254"/>
      <c r="E13" s="254"/>
      <c r="F13" s="254"/>
      <c r="G13" s="253"/>
      <c r="H13" s="253"/>
      <c r="I13" s="254"/>
      <c r="J13" s="254" t="str">
        <f>Codierung!I146</f>
        <v>Quelle: NielsenIQ Switzerland, Total Market Consumer/Retail Panel</v>
      </c>
      <c r="K13" s="254"/>
      <c r="L13" s="253"/>
      <c r="M13" s="253"/>
      <c r="N13" s="253"/>
      <c r="O13" s="253"/>
      <c r="P13" s="253"/>
      <c r="Q13" s="253"/>
      <c r="R13" s="253"/>
      <c r="S13" s="253"/>
    </row>
    <row r="14" spans="1:19" s="346" customFormat="1" ht="15.95" customHeight="1" x14ac:dyDescent="0.25">
      <c r="A14" s="316"/>
      <c r="B14" s="316"/>
      <c r="C14" s="348" t="str">
        <f>Codierung!I79</f>
        <v>Speisekartoffeln (frisch)</v>
      </c>
      <c r="D14" s="348"/>
      <c r="E14" s="348"/>
      <c r="F14" s="348"/>
      <c r="G14" s="348"/>
      <c r="H14" s="348"/>
      <c r="I14" s="316"/>
      <c r="J14" s="316"/>
      <c r="K14" s="348" t="str">
        <f>Codierung!I79</f>
        <v>Speisekartoffeln (frisch)</v>
      </c>
      <c r="L14" s="348"/>
      <c r="M14" s="507"/>
      <c r="N14" s="348"/>
      <c r="O14" s="348"/>
      <c r="P14" s="348"/>
      <c r="Q14" s="348"/>
      <c r="R14" s="348"/>
      <c r="S14" s="348"/>
    </row>
    <row r="15" spans="1:19" s="279" customFormat="1" ht="29.25" customHeight="1" x14ac:dyDescent="0.2">
      <c r="A15" s="278"/>
      <c r="B15" s="278"/>
      <c r="C15" s="681" t="str">
        <f>Codierung!I75</f>
        <v>Festkochende</v>
      </c>
      <c r="D15" s="681"/>
      <c r="E15" s="672" t="str">
        <f>Codierung!I76</f>
        <v>Mehligkochende</v>
      </c>
      <c r="F15" s="672"/>
      <c r="G15" s="681" t="str">
        <f>Codierung!I77</f>
        <v>Raclette</v>
      </c>
      <c r="H15" s="681"/>
      <c r="I15" s="278"/>
      <c r="J15" s="278"/>
      <c r="K15" s="682" t="str">
        <f>Codierung!I306</f>
        <v>Gesamtmarkt (inkl. geschnitten und gekühlt)</v>
      </c>
      <c r="L15" s="682"/>
      <c r="M15" s="506"/>
      <c r="N15" s="673" t="str">
        <f>Codierung!I74</f>
        <v>Festkochende</v>
      </c>
      <c r="O15" s="673"/>
      <c r="P15" s="682" t="str">
        <f>Codierung!I76</f>
        <v>Mehligkochende</v>
      </c>
      <c r="Q15" s="682"/>
      <c r="R15" s="673" t="str">
        <f>Codierung!I77</f>
        <v>Raclette</v>
      </c>
      <c r="S15" s="673"/>
    </row>
    <row r="16" spans="1:19" s="284" customFormat="1" ht="12.75" customHeight="1" x14ac:dyDescent="0.2">
      <c r="A16" s="252"/>
      <c r="B16" s="252"/>
      <c r="C16" s="359" t="str">
        <f>Codierung!$I$14</f>
        <v>bio</v>
      </c>
      <c r="D16" s="359" t="str">
        <f>Codierung!$I$16</f>
        <v>nicht-bio</v>
      </c>
      <c r="E16" s="252" t="str">
        <f>Codierung!$I$14</f>
        <v>bio</v>
      </c>
      <c r="F16" s="252" t="str">
        <f>Codierung!$I$16</f>
        <v>nicht-bio</v>
      </c>
      <c r="G16" s="359" t="str">
        <f>Codierung!$I$14</f>
        <v>bio</v>
      </c>
      <c r="H16" s="359" t="str">
        <f>Codierung!$I$16</f>
        <v>nicht-bio</v>
      </c>
      <c r="I16" s="252"/>
      <c r="J16" s="400"/>
      <c r="K16" s="359" t="str">
        <f>Codierung!$I$14</f>
        <v>bio</v>
      </c>
      <c r="L16" s="359" t="str">
        <f>Codierung!$I$16</f>
        <v>nicht-bio</v>
      </c>
      <c r="M16" s="252"/>
      <c r="N16" s="252" t="str">
        <f>Codierung!$I$14</f>
        <v>bio</v>
      </c>
      <c r="O16" s="252" t="str">
        <f>Codierung!$I$16</f>
        <v>nicht-bio</v>
      </c>
      <c r="P16" s="359" t="str">
        <f>Codierung!$I$14</f>
        <v>bio</v>
      </c>
      <c r="Q16" s="359" t="str">
        <f>Codierung!$I$16</f>
        <v>nicht-bio</v>
      </c>
      <c r="R16" s="252" t="str">
        <f>Codierung!$I$14</f>
        <v>bio</v>
      </c>
      <c r="S16" s="252" t="str">
        <f>Codierung!$I$16</f>
        <v>nicht-bio</v>
      </c>
    </row>
    <row r="17" spans="1:23" s="261" customFormat="1" ht="12.75" customHeight="1" x14ac:dyDescent="0.2">
      <c r="A17" s="250"/>
      <c r="B17" s="250"/>
      <c r="C17" s="360" t="str">
        <f>Codierung!$I$119</f>
        <v>CHF/kg</v>
      </c>
      <c r="D17" s="360" t="str">
        <f>Codierung!$I$119</f>
        <v>CHF/kg</v>
      </c>
      <c r="E17" s="271" t="str">
        <f>Codierung!$I$119</f>
        <v>CHF/kg</v>
      </c>
      <c r="F17" s="271" t="str">
        <f>Codierung!$I$119</f>
        <v>CHF/kg</v>
      </c>
      <c r="G17" s="360" t="str">
        <f>Codierung!$I$119</f>
        <v>CHF/kg</v>
      </c>
      <c r="H17" s="360" t="str">
        <f>Codierung!$I$119</f>
        <v>CHF/kg</v>
      </c>
      <c r="I17" s="251"/>
      <c r="J17" s="402" t="str">
        <f>Codierung!I142</f>
        <v>Anzahl Wochen</v>
      </c>
      <c r="K17" s="360" t="str">
        <f>Codierung!$I$126</f>
        <v>t</v>
      </c>
      <c r="L17" s="360" t="str">
        <f>Codierung!$I$126</f>
        <v>t</v>
      </c>
      <c r="M17" s="271"/>
      <c r="N17" s="271" t="str">
        <f>Codierung!$I$126</f>
        <v>t</v>
      </c>
      <c r="O17" s="271" t="str">
        <f>Codierung!$I$126</f>
        <v>t</v>
      </c>
      <c r="P17" s="360" t="str">
        <f>Codierung!$I$126</f>
        <v>t</v>
      </c>
      <c r="Q17" s="360" t="str">
        <f>Codierung!$I$126</f>
        <v>t</v>
      </c>
      <c r="R17" s="271" t="str">
        <f>Codierung!$I$126</f>
        <v>t</v>
      </c>
      <c r="S17" s="271" t="str">
        <f>Codierung!$I$126</f>
        <v>t</v>
      </c>
    </row>
    <row r="18" spans="1:23" s="261" customFormat="1" ht="12.75" customHeight="1" x14ac:dyDescent="0.2">
      <c r="A18" s="402" t="s">
        <v>739</v>
      </c>
      <c r="B18" s="218">
        <f>B$22</f>
        <v>45323</v>
      </c>
      <c r="C18" s="464">
        <f>C$22</f>
        <v>2.9153003053642004</v>
      </c>
      <c r="D18" s="464">
        <f t="shared" ref="D18:H18" si="0">D$22</f>
        <v>1.685788928980221</v>
      </c>
      <c r="E18" s="448">
        <f t="shared" si="0"/>
        <v>2.9331104410796986</v>
      </c>
      <c r="F18" s="448">
        <f t="shared" si="0"/>
        <v>1.5585105064151132</v>
      </c>
      <c r="G18" s="464">
        <f t="shared" si="0"/>
        <v>2.9631864519562661</v>
      </c>
      <c r="H18" s="464">
        <f t="shared" si="0"/>
        <v>1.9624583257945885</v>
      </c>
      <c r="I18" s="434" t="str">
        <f>LEFT(J18,1)</f>
        <v>4</v>
      </c>
      <c r="J18" s="402" t="str">
        <f>J22</f>
        <v>4 W 05-08/24</v>
      </c>
      <c r="K18" s="465">
        <f>K$22</f>
        <v>1003.102</v>
      </c>
      <c r="L18" s="465">
        <f t="shared" ref="L18:S18" si="1">L$22</f>
        <v>6212.3986999999997</v>
      </c>
      <c r="M18" s="463"/>
      <c r="N18" s="463">
        <f t="shared" si="1"/>
        <v>490.72550000000001</v>
      </c>
      <c r="O18" s="463">
        <f t="shared" si="1"/>
        <v>3555.77</v>
      </c>
      <c r="P18" s="465">
        <f t="shared" si="1"/>
        <v>191.93129999999999</v>
      </c>
      <c r="Q18" s="465">
        <f t="shared" si="1"/>
        <v>1004.2769000000001</v>
      </c>
      <c r="R18" s="463">
        <f t="shared" si="1"/>
        <v>162.90470000000002</v>
      </c>
      <c r="S18" s="463">
        <f t="shared" si="1"/>
        <v>667.10930000000008</v>
      </c>
      <c r="T18" s="209"/>
      <c r="U18" s="209"/>
      <c r="V18" s="209"/>
      <c r="W18" s="209"/>
    </row>
    <row r="19" spans="1:23" s="261" customFormat="1" ht="12.75" customHeight="1" x14ac:dyDescent="0.2">
      <c r="A19" s="402" t="s">
        <v>85</v>
      </c>
      <c r="B19" s="218">
        <f>B$23</f>
        <v>45292</v>
      </c>
      <c r="C19" s="464">
        <f>C$23</f>
        <v>3.0205001304388643</v>
      </c>
      <c r="D19" s="464">
        <f t="shared" ref="D19:H19" si="2">D$23</f>
        <v>1.7953216652940029</v>
      </c>
      <c r="E19" s="448">
        <f t="shared" si="2"/>
        <v>3.0603357704188894</v>
      </c>
      <c r="F19" s="448">
        <f t="shared" si="2"/>
        <v>1.5633052549087059</v>
      </c>
      <c r="G19" s="464">
        <f t="shared" si="2"/>
        <v>3.0815338472186893</v>
      </c>
      <c r="H19" s="464">
        <f t="shared" si="2"/>
        <v>1.9577979775136598</v>
      </c>
      <c r="I19" s="434" t="str">
        <f t="shared" ref="I19:I20" si="3">LEFT(J19,1)</f>
        <v>4</v>
      </c>
      <c r="J19" s="402" t="str">
        <f>J23</f>
        <v>4 W 01-04/24</v>
      </c>
      <c r="K19" s="465">
        <f>K$23</f>
        <v>942.63280000000009</v>
      </c>
      <c r="L19" s="465">
        <f t="shared" ref="L19:S19" si="4">L$23</f>
        <v>6221.2859000000008</v>
      </c>
      <c r="M19" s="463"/>
      <c r="N19" s="463">
        <f t="shared" si="4"/>
        <v>423.95340000000004</v>
      </c>
      <c r="O19" s="463">
        <f t="shared" si="4"/>
        <v>3399.5942999999997</v>
      </c>
      <c r="P19" s="465">
        <f t="shared" si="4"/>
        <v>203.87739999999999</v>
      </c>
      <c r="Q19" s="465">
        <f t="shared" si="4"/>
        <v>993.0163</v>
      </c>
      <c r="R19" s="463">
        <f t="shared" si="4"/>
        <v>169.03899999999999</v>
      </c>
      <c r="S19" s="463">
        <f t="shared" si="4"/>
        <v>859.61519999999996</v>
      </c>
      <c r="T19" s="209"/>
      <c r="U19" s="209"/>
      <c r="V19" s="209"/>
      <c r="W19" s="209"/>
    </row>
    <row r="20" spans="1:23" ht="12.75" customHeight="1" x14ac:dyDescent="0.2">
      <c r="A20" s="402" t="s">
        <v>740</v>
      </c>
      <c r="B20" s="218">
        <f>B$34</f>
        <v>44958</v>
      </c>
      <c r="C20" s="464">
        <f>C$34</f>
        <v>2.6521002120502364</v>
      </c>
      <c r="D20" s="464">
        <f t="shared" ref="D20:H20" si="5">D$34</f>
        <v>1.6574836103572679</v>
      </c>
      <c r="E20" s="448">
        <f t="shared" si="5"/>
        <v>2.733618945931712</v>
      </c>
      <c r="F20" s="448">
        <f t="shared" si="5"/>
        <v>1.4907494246970401</v>
      </c>
      <c r="G20" s="464">
        <f t="shared" si="5"/>
        <v>2.7281123853084006</v>
      </c>
      <c r="H20" s="464">
        <f t="shared" si="5"/>
        <v>1.7550517700751269</v>
      </c>
      <c r="I20" s="434" t="str">
        <f t="shared" si="3"/>
        <v>4</v>
      </c>
      <c r="J20" s="402" t="str">
        <f>J34</f>
        <v>4 W 05-08/23</v>
      </c>
      <c r="K20" s="465">
        <f>K$34</f>
        <v>1018.0118</v>
      </c>
      <c r="L20" s="465">
        <f t="shared" ref="L20:S20" si="6">L$34</f>
        <v>6202.7034999999996</v>
      </c>
      <c r="M20" s="463"/>
      <c r="N20" s="463">
        <f t="shared" si="6"/>
        <v>516.00980000000004</v>
      </c>
      <c r="O20" s="463">
        <f t="shared" si="6"/>
        <v>3526.6327000000001</v>
      </c>
      <c r="P20" s="465">
        <f t="shared" si="6"/>
        <v>195.18279999999999</v>
      </c>
      <c r="Q20" s="465">
        <f t="shared" si="6"/>
        <v>1012.51</v>
      </c>
      <c r="R20" s="463">
        <f t="shared" si="6"/>
        <v>162.53370000000001</v>
      </c>
      <c r="S20" s="463">
        <f t="shared" si="6"/>
        <v>759.35759999999993</v>
      </c>
      <c r="T20" s="472"/>
    </row>
    <row r="21" spans="1:23" s="261" customFormat="1" ht="12.75" customHeight="1" x14ac:dyDescent="0.2">
      <c r="A21" s="250"/>
      <c r="B21" s="250"/>
      <c r="C21" s="464"/>
      <c r="D21" s="464"/>
      <c r="E21" s="448"/>
      <c r="F21" s="448"/>
      <c r="G21" s="464"/>
      <c r="H21" s="464"/>
      <c r="I21" s="217"/>
      <c r="J21" s="217"/>
      <c r="K21" s="465"/>
      <c r="L21" s="465"/>
      <c r="M21" s="463"/>
      <c r="N21" s="463"/>
      <c r="O21" s="463"/>
      <c r="P21" s="465"/>
      <c r="Q21" s="465"/>
      <c r="R21" s="463"/>
      <c r="S21" s="463"/>
      <c r="T21" s="471"/>
      <c r="U21" s="209"/>
      <c r="V21" s="209"/>
      <c r="W21" s="209"/>
    </row>
    <row r="22" spans="1:23" s="261" customFormat="1" ht="12.75" customHeight="1" x14ac:dyDescent="0.2">
      <c r="A22" s="250"/>
      <c r="B22" s="218">
        <f>[3]Kartoffeln!A7</f>
        <v>45323</v>
      </c>
      <c r="C22" s="464">
        <f>[3]Kartoffeln!$B7</f>
        <v>2.9153003053642004</v>
      </c>
      <c r="D22" s="464">
        <f>[3]Kartoffeln!$C7</f>
        <v>1.685788928980221</v>
      </c>
      <c r="E22" s="448">
        <f>[3]Kartoffeln!$D7</f>
        <v>2.9331104410796986</v>
      </c>
      <c r="F22" s="448">
        <f>[3]Kartoffeln!$E7</f>
        <v>1.5585105064151132</v>
      </c>
      <c r="G22" s="464">
        <f>[3]Kartoffeln!$F7</f>
        <v>2.9631864519562661</v>
      </c>
      <c r="H22" s="464">
        <f>[3]Kartoffeln!$G7</f>
        <v>1.9624583257945885</v>
      </c>
      <c r="I22" s="435" t="str">
        <f>LEFT(J22,1)</f>
        <v>4</v>
      </c>
      <c r="J22" s="402" t="str">
        <f>'Früchte Daten'!BQ23</f>
        <v>4 W 05-08/24</v>
      </c>
      <c r="K22" s="465">
        <f>[3]Kartoffeln!$P7</f>
        <v>1003.102</v>
      </c>
      <c r="L22" s="465">
        <f>[3]Kartoffeln!$Q7</f>
        <v>6212.3986999999997</v>
      </c>
      <c r="M22" s="463"/>
      <c r="N22" s="463">
        <f>[3]Kartoffeln!$J7</f>
        <v>490.72550000000001</v>
      </c>
      <c r="O22" s="463">
        <f>[3]Kartoffeln!$K7</f>
        <v>3555.77</v>
      </c>
      <c r="P22" s="465">
        <f>[3]Kartoffeln!$L7</f>
        <v>191.93129999999999</v>
      </c>
      <c r="Q22" s="465">
        <f>[3]Kartoffeln!$M7</f>
        <v>1004.2769000000001</v>
      </c>
      <c r="R22" s="463">
        <f>[3]Kartoffeln!$N7</f>
        <v>162.90470000000002</v>
      </c>
      <c r="S22" s="463">
        <f>[3]Kartoffeln!$O7</f>
        <v>667.10930000000008</v>
      </c>
      <c r="T22" s="470"/>
    </row>
    <row r="23" spans="1:23" s="261" customFormat="1" ht="12.75" customHeight="1" x14ac:dyDescent="0.2">
      <c r="A23" s="250"/>
      <c r="B23" s="218">
        <f>[3]Kartoffeln!A8</f>
        <v>45292</v>
      </c>
      <c r="C23" s="464">
        <f>[3]Kartoffeln!$B8</f>
        <v>3.0205001304388643</v>
      </c>
      <c r="D23" s="464">
        <f>[3]Kartoffeln!$C8</f>
        <v>1.7953216652940029</v>
      </c>
      <c r="E23" s="448">
        <f>[3]Kartoffeln!$D8</f>
        <v>3.0603357704188894</v>
      </c>
      <c r="F23" s="448">
        <f>[3]Kartoffeln!$E8</f>
        <v>1.5633052549087059</v>
      </c>
      <c r="G23" s="464">
        <f>[3]Kartoffeln!$F8</f>
        <v>3.0815338472186893</v>
      </c>
      <c r="H23" s="464">
        <f>[3]Kartoffeln!$G8</f>
        <v>1.9577979775136598</v>
      </c>
      <c r="I23" s="435" t="str">
        <f t="shared" ref="I23:I40" si="7">LEFT(J23,1)</f>
        <v>4</v>
      </c>
      <c r="J23" s="402" t="str">
        <f>'Früchte Daten'!BQ24</f>
        <v>4 W 01-04/24</v>
      </c>
      <c r="K23" s="465">
        <f>[3]Kartoffeln!$P8</f>
        <v>942.63280000000009</v>
      </c>
      <c r="L23" s="465">
        <f>[3]Kartoffeln!$Q8</f>
        <v>6221.2859000000008</v>
      </c>
      <c r="M23" s="463"/>
      <c r="N23" s="463">
        <f>[3]Kartoffeln!$J8</f>
        <v>423.95340000000004</v>
      </c>
      <c r="O23" s="463">
        <f>[3]Kartoffeln!$K8</f>
        <v>3399.5942999999997</v>
      </c>
      <c r="P23" s="465">
        <f>[3]Kartoffeln!$L8</f>
        <v>203.87739999999999</v>
      </c>
      <c r="Q23" s="465">
        <f>[3]Kartoffeln!$M8</f>
        <v>993.0163</v>
      </c>
      <c r="R23" s="463">
        <f>[3]Kartoffeln!$N8</f>
        <v>169.03899999999999</v>
      </c>
      <c r="S23" s="463">
        <f>[3]Kartoffeln!$O8</f>
        <v>859.61519999999996</v>
      </c>
      <c r="T23" s="470"/>
    </row>
    <row r="24" spans="1:23" s="261" customFormat="1" ht="12.75" customHeight="1" x14ac:dyDescent="0.2">
      <c r="A24" s="250"/>
      <c r="B24" s="218">
        <f>[3]Kartoffeln!A9</f>
        <v>45261</v>
      </c>
      <c r="C24" s="464">
        <f>[3]Kartoffeln!$B9</f>
        <v>2.9200420187279597</v>
      </c>
      <c r="D24" s="464">
        <f>[3]Kartoffeln!$C9</f>
        <v>1.7695804998177922</v>
      </c>
      <c r="E24" s="448">
        <f>[3]Kartoffeln!$D9</f>
        <v>3.1824955868333578</v>
      </c>
      <c r="F24" s="448">
        <f>[3]Kartoffeln!$E9</f>
        <v>1.590004676721458</v>
      </c>
      <c r="G24" s="464">
        <f>[3]Kartoffeln!$F9</f>
        <v>3.0898711052987782</v>
      </c>
      <c r="H24" s="464">
        <f>[3]Kartoffeln!$G9</f>
        <v>1.8432212751607615</v>
      </c>
      <c r="I24" s="435" t="str">
        <f t="shared" si="7"/>
        <v>5</v>
      </c>
      <c r="J24" s="402" t="str">
        <f>'Früchte Daten'!BQ25</f>
        <v>5 W 48-52/23</v>
      </c>
      <c r="K24" s="465">
        <f>[3]Kartoffeln!$P9</f>
        <v>1298.2648000000002</v>
      </c>
      <c r="L24" s="465">
        <f>[3]Kartoffeln!$Q9</f>
        <v>9070.6280000000006</v>
      </c>
      <c r="M24" s="463"/>
      <c r="N24" s="463">
        <f>[3]Kartoffeln!$J9</f>
        <v>575.1721</v>
      </c>
      <c r="O24" s="463">
        <f>[3]Kartoffeln!$K9</f>
        <v>4616.9825000000001</v>
      </c>
      <c r="P24" s="465">
        <f>[3]Kartoffeln!$L9</f>
        <v>275.87900000000002</v>
      </c>
      <c r="Q24" s="465">
        <f>[3]Kartoffeln!$M9</f>
        <v>1458.7141999999999</v>
      </c>
      <c r="R24" s="463">
        <f>[3]Kartoffeln!$N9</f>
        <v>294.77550000000002</v>
      </c>
      <c r="S24" s="463">
        <f>[3]Kartoffeln!$O9</f>
        <v>1633.943</v>
      </c>
    </row>
    <row r="25" spans="1:23" x14ac:dyDescent="0.2">
      <c r="A25" s="250"/>
      <c r="B25" s="218">
        <f>[3]Kartoffeln!A10</f>
        <v>45231</v>
      </c>
      <c r="C25" s="464">
        <f>[3]Kartoffeln!$B10</f>
        <v>3.007841831639972</v>
      </c>
      <c r="D25" s="464">
        <f>[3]Kartoffeln!$C10</f>
        <v>1.7179149209514477</v>
      </c>
      <c r="E25" s="448">
        <f>[3]Kartoffeln!$D10</f>
        <v>3.0691938591226862</v>
      </c>
      <c r="F25" s="448">
        <f>[3]Kartoffeln!$E10</f>
        <v>1.6363443080417961</v>
      </c>
      <c r="G25" s="464">
        <f>[3]Kartoffeln!$F10</f>
        <v>3.0298865389251364</v>
      </c>
      <c r="H25" s="464">
        <f>[3]Kartoffeln!$G10</f>
        <v>1.7018454391620177</v>
      </c>
      <c r="I25" s="435" t="str">
        <f t="shared" si="7"/>
        <v>4</v>
      </c>
      <c r="J25" s="402" t="str">
        <f>'Früchte Daten'!BQ26</f>
        <v>4 W 44-47/23</v>
      </c>
      <c r="K25" s="465">
        <f>[3]Kartoffeln!$P10</f>
        <v>980.0551999999999</v>
      </c>
      <c r="L25" s="465">
        <f>[3]Kartoffeln!$Q10</f>
        <v>6713.0596999999998</v>
      </c>
      <c r="M25" s="463"/>
      <c r="N25" s="463">
        <f>[3]Kartoffeln!$J10</f>
        <v>434.9239</v>
      </c>
      <c r="O25" s="463">
        <f>[3]Kartoffeln!$K10</f>
        <v>3500.6902999999998</v>
      </c>
      <c r="P25" s="465">
        <f>[3]Kartoffeln!$L10</f>
        <v>215.6174</v>
      </c>
      <c r="Q25" s="465">
        <f>[3]Kartoffeln!$M10</f>
        <v>1082.7257999999999</v>
      </c>
      <c r="R25" s="463">
        <f>[3]Kartoffeln!$N10</f>
        <v>190.40010000000001</v>
      </c>
      <c r="S25" s="463">
        <f>[3]Kartoffeln!$O10</f>
        <v>1165.6575</v>
      </c>
    </row>
    <row r="26" spans="1:23" x14ac:dyDescent="0.2">
      <c r="A26" s="250"/>
      <c r="B26" s="218">
        <f>[3]Kartoffeln!A11</f>
        <v>45200</v>
      </c>
      <c r="C26" s="464">
        <f>[3]Kartoffeln!$B11</f>
        <v>2.8822903015751695</v>
      </c>
      <c r="D26" s="464">
        <f>[3]Kartoffeln!$C11</f>
        <v>1.6943882365764384</v>
      </c>
      <c r="E26" s="448">
        <f>[3]Kartoffeln!$D11</f>
        <v>2.7756446019881329</v>
      </c>
      <c r="F26" s="448">
        <f>[3]Kartoffeln!$E11</f>
        <v>1.5426520229020222</v>
      </c>
      <c r="G26" s="464">
        <f>[3]Kartoffeln!$F11</f>
        <v>2.5723975075966772</v>
      </c>
      <c r="H26" s="464">
        <f>[3]Kartoffeln!$G11</f>
        <v>1.9250697626061342</v>
      </c>
      <c r="I26" s="435" t="str">
        <f t="shared" si="7"/>
        <v>4</v>
      </c>
      <c r="J26" s="402" t="str">
        <f>'Früchte Daten'!BQ27</f>
        <v>4 W 40-43/23</v>
      </c>
      <c r="K26" s="465">
        <f>[3]Kartoffeln!$P11</f>
        <v>964.15150000000006</v>
      </c>
      <c r="L26" s="465">
        <f>[3]Kartoffeln!$Q11</f>
        <v>6178.8991999999998</v>
      </c>
      <c r="M26" s="463"/>
      <c r="N26" s="463">
        <f>[3]Kartoffeln!$J11</f>
        <v>429.53469999999999</v>
      </c>
      <c r="O26" s="463">
        <f>[3]Kartoffeln!$K11</f>
        <v>3497.3355999999999</v>
      </c>
      <c r="P26" s="465">
        <f>[3]Kartoffeln!$L11</f>
        <v>194.655</v>
      </c>
      <c r="Q26" s="465">
        <f>[3]Kartoffeln!$M11</f>
        <v>1033.9873</v>
      </c>
      <c r="R26" s="463">
        <f>[3]Kartoffeln!$N11</f>
        <v>193.27529999999999</v>
      </c>
      <c r="S26" s="463">
        <f>[3]Kartoffeln!$O11</f>
        <v>721.375</v>
      </c>
    </row>
    <row r="27" spans="1:23" x14ac:dyDescent="0.2">
      <c r="A27" s="250"/>
      <c r="B27" s="218">
        <f>[3]Kartoffeln!A12</f>
        <v>45170</v>
      </c>
      <c r="C27" s="464">
        <f>[3]Kartoffeln!$B12</f>
        <v>3.1617074106710406</v>
      </c>
      <c r="D27" s="464">
        <f>[3]Kartoffeln!$C12</f>
        <v>1.8544506021375609</v>
      </c>
      <c r="E27" s="448">
        <f>[3]Kartoffeln!$D12</f>
        <v>3.4463917849085521</v>
      </c>
      <c r="F27" s="448">
        <f>[3]Kartoffeln!$E12</f>
        <v>1.6571860588750948</v>
      </c>
      <c r="G27" s="464">
        <f>[3]Kartoffeln!$F12</f>
        <v>3.3602551667537117</v>
      </c>
      <c r="H27" s="464">
        <f>[3]Kartoffeln!$G12</f>
        <v>2.2036077255253002</v>
      </c>
      <c r="I27" s="435" t="str">
        <f t="shared" si="7"/>
        <v>5</v>
      </c>
      <c r="J27" s="402" t="str">
        <f>'Früchte Daten'!BQ28</f>
        <v>5 W 35-39/23</v>
      </c>
      <c r="K27" s="465">
        <f>[3]Kartoffeln!$P12</f>
        <v>997.82819999999992</v>
      </c>
      <c r="L27" s="465">
        <f>[3]Kartoffeln!$Q12</f>
        <v>6432.1619000000001</v>
      </c>
      <c r="M27" s="463"/>
      <c r="N27" s="463">
        <f>[3]Kartoffeln!$J12</f>
        <v>580.58440000000007</v>
      </c>
      <c r="O27" s="463">
        <f>[3]Kartoffeln!$K12</f>
        <v>3643.5362</v>
      </c>
      <c r="P27" s="465">
        <f>[3]Kartoffeln!$L12</f>
        <v>204.07320000000001</v>
      </c>
      <c r="Q27" s="465">
        <f>[3]Kartoffeln!$M12</f>
        <v>1052.8017</v>
      </c>
      <c r="R27" s="463">
        <f>[3]Kartoffeln!$N12</f>
        <v>53.612000000000002</v>
      </c>
      <c r="S27" s="463">
        <f>[3]Kartoffeln!$O12</f>
        <v>388.64929999999998</v>
      </c>
    </row>
    <row r="28" spans="1:23" x14ac:dyDescent="0.2">
      <c r="A28" s="250"/>
      <c r="B28" s="218">
        <f>[3]Kartoffeln!A13</f>
        <v>45139</v>
      </c>
      <c r="C28" s="464">
        <f>[3]Kartoffeln!$B13</f>
        <v>3.5049651778967075</v>
      </c>
      <c r="D28" s="464">
        <f>[3]Kartoffeln!$C13</f>
        <v>1.9919157235375617</v>
      </c>
      <c r="E28" s="448">
        <f>[3]Kartoffeln!$D13</f>
        <v>3.6905387185445573</v>
      </c>
      <c r="F28" s="448">
        <f>[3]Kartoffeln!$E13</f>
        <v>1.786265876333907</v>
      </c>
      <c r="G28" s="464">
        <f>[3]Kartoffeln!$F13</f>
        <v>3.7041606192549588</v>
      </c>
      <c r="H28" s="464">
        <f>[3]Kartoffeln!$G13</f>
        <v>2.6974379348112199</v>
      </c>
      <c r="I28" s="435" t="str">
        <f t="shared" si="7"/>
        <v>4</v>
      </c>
      <c r="J28" s="402" t="str">
        <f>'Früchte Daten'!BQ29</f>
        <v>4 W 31-34/23</v>
      </c>
      <c r="K28" s="465">
        <f>[3]Kartoffeln!$P13</f>
        <v>689.2758</v>
      </c>
      <c r="L28" s="465">
        <f>[3]Kartoffeln!$Q13</f>
        <v>4907.4344000000001</v>
      </c>
      <c r="M28" s="463"/>
      <c r="N28" s="463">
        <f>[3]Kartoffeln!$J13</f>
        <v>387.19659999999999</v>
      </c>
      <c r="O28" s="463">
        <f>[3]Kartoffeln!$K13</f>
        <v>2923.7867000000001</v>
      </c>
      <c r="P28" s="465">
        <f>[3]Kartoffeln!$L13</f>
        <v>143.51650000000001</v>
      </c>
      <c r="Q28" s="465">
        <f>[3]Kartoffeln!$M13</f>
        <v>724.99419999999998</v>
      </c>
      <c r="R28" s="463">
        <f>[3]Kartoffeln!$N13</f>
        <v>4.1340000000000003</v>
      </c>
      <c r="S28" s="463">
        <f>[3]Kartoffeln!$O13</f>
        <v>101.43769999999999</v>
      </c>
    </row>
    <row r="29" spans="1:23" x14ac:dyDescent="0.2">
      <c r="A29" s="250"/>
      <c r="B29" s="218">
        <f>[3]Kartoffeln!A14</f>
        <v>45108</v>
      </c>
      <c r="C29" s="464">
        <f>[3]Kartoffeln!$B14</f>
        <v>3.6799028941796741</v>
      </c>
      <c r="D29" s="464">
        <f>[3]Kartoffeln!$C14</f>
        <v>1.9542190214853634</v>
      </c>
      <c r="E29" s="448">
        <f>[3]Kartoffeln!$D14</f>
        <v>3.82400323589785</v>
      </c>
      <c r="F29" s="448">
        <f>[3]Kartoffeln!$E14</f>
        <v>1.8021370283089355</v>
      </c>
      <c r="G29" s="464">
        <f>[3]Kartoffeln!$F14</f>
        <v>3.8850751025937282</v>
      </c>
      <c r="H29" s="464">
        <f>[3]Kartoffeln!$G14</f>
        <v>2.6873159165273748</v>
      </c>
      <c r="I29" s="435" t="str">
        <f t="shared" si="7"/>
        <v>4</v>
      </c>
      <c r="J29" s="402" t="str">
        <f>'Früchte Daten'!BQ30</f>
        <v>4 W 27-30/23</v>
      </c>
      <c r="K29" s="465">
        <f>[3]Kartoffeln!$P14</f>
        <v>661.20889999999997</v>
      </c>
      <c r="L29" s="465">
        <f>[3]Kartoffeln!$Q14</f>
        <v>4919.8752999999997</v>
      </c>
      <c r="M29" s="463"/>
      <c r="N29" s="463">
        <f>[3]Kartoffeln!$J14</f>
        <v>280.60109999999997</v>
      </c>
      <c r="O29" s="463">
        <f>[3]Kartoffeln!$K14</f>
        <v>2215.5315000000001</v>
      </c>
      <c r="P29" s="465">
        <f>[3]Kartoffeln!$L14</f>
        <v>89.248800000000003</v>
      </c>
      <c r="Q29" s="465">
        <f>[3]Kartoffeln!$M14</f>
        <v>709.33080000000007</v>
      </c>
      <c r="R29" s="463">
        <f>[3]Kartoffeln!$N14</f>
        <v>5.0198</v>
      </c>
      <c r="S29" s="463">
        <f>[3]Kartoffeln!$O14</f>
        <v>60.604300000000002</v>
      </c>
    </row>
    <row r="30" spans="1:23" x14ac:dyDescent="0.2">
      <c r="A30" s="250"/>
      <c r="B30" s="218">
        <f>[3]Kartoffeln!A15</f>
        <v>45078</v>
      </c>
      <c r="C30" s="464">
        <f>[3]Kartoffeln!$B15</f>
        <v>3.3916746732912562</v>
      </c>
      <c r="D30" s="464">
        <f>[3]Kartoffeln!$C15</f>
        <v>1.8123552317518696</v>
      </c>
      <c r="E30" s="448">
        <f>[3]Kartoffeln!$D15</f>
        <v>3.0967921795800146</v>
      </c>
      <c r="F30" s="448">
        <f>[3]Kartoffeln!$E15</f>
        <v>1.6641448496337392</v>
      </c>
      <c r="G30" s="464">
        <f>[3]Kartoffeln!$F15</f>
        <v>3.2934621099554233</v>
      </c>
      <c r="H30" s="464">
        <f>[3]Kartoffeln!$G15</f>
        <v>2.1065772267157459</v>
      </c>
      <c r="I30" s="435" t="str">
        <f t="shared" si="7"/>
        <v>5</v>
      </c>
      <c r="J30" s="402" t="str">
        <f>'Früchte Daten'!BQ31</f>
        <v>5 W 22-26/23</v>
      </c>
      <c r="K30" s="465">
        <f>[3]Kartoffeln!$P15</f>
        <v>1077.7838999999999</v>
      </c>
      <c r="L30" s="465">
        <f>[3]Kartoffeln!$Q15</f>
        <v>6268.2115999999996</v>
      </c>
      <c r="M30" s="463"/>
      <c r="N30" s="463">
        <f>[3]Kartoffeln!$J15</f>
        <v>273.00309999999996</v>
      </c>
      <c r="O30" s="463">
        <f>[3]Kartoffeln!$K15</f>
        <v>3423.748</v>
      </c>
      <c r="P30" s="465">
        <f>[3]Kartoffeln!$L15</f>
        <v>138.1</v>
      </c>
      <c r="Q30" s="465">
        <f>[3]Kartoffeln!$M15</f>
        <v>847.51059999999995</v>
      </c>
      <c r="R30" s="463">
        <f>[3]Kartoffeln!$N15</f>
        <v>5.3840000000000003</v>
      </c>
      <c r="S30" s="463">
        <f>[3]Kartoffeln!$O15</f>
        <v>41.293999999999997</v>
      </c>
    </row>
    <row r="31" spans="1:23" x14ac:dyDescent="0.2">
      <c r="A31" s="250"/>
      <c r="B31" s="218">
        <f>[3]Kartoffeln!A16</f>
        <v>45047</v>
      </c>
      <c r="C31" s="464">
        <f>[3]Kartoffeln!$B16</f>
        <v>2.7059928207176154</v>
      </c>
      <c r="D31" s="464">
        <f>[3]Kartoffeln!$C16</f>
        <v>1.6815851924158838</v>
      </c>
      <c r="E31" s="448">
        <f>[3]Kartoffeln!$D16</f>
        <v>2.7912760660443801</v>
      </c>
      <c r="F31" s="448">
        <f>[3]Kartoffeln!$E16</f>
        <v>1.4819942396038586</v>
      </c>
      <c r="G31" s="464">
        <f>[3]Kartoffeln!$F16</f>
        <v>2.8153067678684374</v>
      </c>
      <c r="H31" s="464">
        <f>[3]Kartoffeln!$G16</f>
        <v>1.67167073299586</v>
      </c>
      <c r="I31" s="435" t="str">
        <f t="shared" si="7"/>
        <v>4</v>
      </c>
      <c r="J31" s="402" t="str">
        <f>'Früchte Daten'!BQ32</f>
        <v>4 W 18-21/23</v>
      </c>
      <c r="K31" s="465">
        <f>[3]Kartoffeln!$P16</f>
        <v>802.80319999999995</v>
      </c>
      <c r="L31" s="465">
        <f>[3]Kartoffeln!$Q16</f>
        <v>5938.9934000000003</v>
      </c>
      <c r="M31" s="463"/>
      <c r="N31" s="463">
        <f>[3]Kartoffeln!$J16</f>
        <v>377.11290000000002</v>
      </c>
      <c r="O31" s="463">
        <f>[3]Kartoffeln!$K16</f>
        <v>3021.8892999999998</v>
      </c>
      <c r="P31" s="465">
        <f>[3]Kartoffeln!$L16</f>
        <v>179.46720000000002</v>
      </c>
      <c r="Q31" s="465">
        <f>[3]Kartoffeln!$M16</f>
        <v>867.8916999999999</v>
      </c>
      <c r="R31" s="463">
        <f>[3]Kartoffeln!$N16</f>
        <v>4.7430000000000003</v>
      </c>
      <c r="S31" s="463">
        <f>[3]Kartoffeln!$O16</f>
        <v>83.285600000000002</v>
      </c>
    </row>
    <row r="32" spans="1:23" x14ac:dyDescent="0.2">
      <c r="A32" s="250"/>
      <c r="B32" s="218">
        <f>[3]Kartoffeln!A17</f>
        <v>45017</v>
      </c>
      <c r="C32" s="464">
        <f>[3]Kartoffeln!$B17</f>
        <v>2.6752986680830215</v>
      </c>
      <c r="D32" s="464">
        <f>[3]Kartoffeln!$C17</f>
        <v>1.6919107227020129</v>
      </c>
      <c r="E32" s="448">
        <f>[3]Kartoffeln!$D17</f>
        <v>2.7661233766493134</v>
      </c>
      <c r="F32" s="448">
        <f>[3]Kartoffeln!$E17</f>
        <v>1.4767971778526701</v>
      </c>
      <c r="G32" s="464">
        <f>[3]Kartoffeln!$F17</f>
        <v>2.7885818500819539</v>
      </c>
      <c r="H32" s="464">
        <f>[3]Kartoffeln!$G17</f>
        <v>1.8518303478416283</v>
      </c>
      <c r="I32" s="435" t="str">
        <f t="shared" si="7"/>
        <v>4</v>
      </c>
      <c r="J32" s="402" t="str">
        <f>'Früchte Daten'!BQ33</f>
        <v>4 W 14-17/23</v>
      </c>
      <c r="K32" s="465">
        <f>[3]Kartoffeln!$P17</f>
        <v>980.89190000000008</v>
      </c>
      <c r="L32" s="465">
        <f>[3]Kartoffeln!$Q17</f>
        <v>5873.1710000000003</v>
      </c>
      <c r="M32" s="463"/>
      <c r="N32" s="463">
        <f>[3]Kartoffeln!$J17</f>
        <v>543.55489999999998</v>
      </c>
      <c r="O32" s="463">
        <f>[3]Kartoffeln!$K17</f>
        <v>2949.4217000000003</v>
      </c>
      <c r="P32" s="465">
        <f>[3]Kartoffeln!$L17</f>
        <v>175.24710000000002</v>
      </c>
      <c r="Q32" s="465">
        <f>[3]Kartoffeln!$M17</f>
        <v>959.77980000000002</v>
      </c>
      <c r="R32" s="463">
        <f>[3]Kartoffeln!$N17</f>
        <v>43.317</v>
      </c>
      <c r="S32" s="463">
        <f>[3]Kartoffeln!$O17</f>
        <v>202.5462</v>
      </c>
    </row>
    <row r="33" spans="1:19" x14ac:dyDescent="0.2">
      <c r="A33" s="250"/>
      <c r="B33" s="218">
        <f>[3]Kartoffeln!A18</f>
        <v>44986</v>
      </c>
      <c r="C33" s="464">
        <f>[3]Kartoffeln!$B18</f>
        <v>2.6470010510974333</v>
      </c>
      <c r="D33" s="464">
        <f>[3]Kartoffeln!$C18</f>
        <v>1.7277675002724753</v>
      </c>
      <c r="E33" s="448">
        <f>[3]Kartoffeln!$D18</f>
        <v>2.7677828165196026</v>
      </c>
      <c r="F33" s="448">
        <f>[3]Kartoffeln!$E18</f>
        <v>1.4988177630231427</v>
      </c>
      <c r="G33" s="464">
        <f>[3]Kartoffeln!$F18</f>
        <v>2.714330857955443</v>
      </c>
      <c r="H33" s="464">
        <f>[3]Kartoffeln!$G18</f>
        <v>1.8210510120970753</v>
      </c>
      <c r="I33" s="435" t="str">
        <f t="shared" si="7"/>
        <v>5</v>
      </c>
      <c r="J33" s="402" t="str">
        <f>'Früchte Daten'!BQ34</f>
        <v>5 W 09-13/23</v>
      </c>
      <c r="K33" s="465">
        <f>[3]Kartoffeln!$P18</f>
        <v>1134.3768</v>
      </c>
      <c r="L33" s="465">
        <f>[3]Kartoffeln!$Q18</f>
        <v>8045.8329000000003</v>
      </c>
      <c r="M33" s="463"/>
      <c r="N33" s="463">
        <f>[3]Kartoffeln!$J18</f>
        <v>590.14509999999996</v>
      </c>
      <c r="O33" s="463">
        <f>[3]Kartoffeln!$K18</f>
        <v>4511.4169000000002</v>
      </c>
      <c r="P33" s="465">
        <f>[3]Kartoffeln!$L18</f>
        <v>241.5506</v>
      </c>
      <c r="Q33" s="465">
        <f>[3]Kartoffeln!$M18</f>
        <v>1215.1963000000001</v>
      </c>
      <c r="R33" s="463">
        <f>[3]Kartoffeln!$N18</f>
        <v>126.58</v>
      </c>
      <c r="S33" s="463">
        <f>[3]Kartoffeln!$O18</f>
        <v>672.07980000000009</v>
      </c>
    </row>
    <row r="34" spans="1:19" x14ac:dyDescent="0.2">
      <c r="A34" s="250"/>
      <c r="B34" s="218">
        <f>[3]Kartoffeln!A19</f>
        <v>44958</v>
      </c>
      <c r="C34" s="464">
        <f>[3]Kartoffeln!$B19</f>
        <v>2.6521002120502364</v>
      </c>
      <c r="D34" s="464">
        <f>[3]Kartoffeln!$C19</f>
        <v>1.6574836103572679</v>
      </c>
      <c r="E34" s="448">
        <f>[3]Kartoffeln!$D19</f>
        <v>2.733618945931712</v>
      </c>
      <c r="F34" s="448">
        <f>[3]Kartoffeln!$E19</f>
        <v>1.4907494246970401</v>
      </c>
      <c r="G34" s="464">
        <f>[3]Kartoffeln!$F19</f>
        <v>2.7281123853084006</v>
      </c>
      <c r="H34" s="464">
        <f>[3]Kartoffeln!$G19</f>
        <v>1.7550517700751269</v>
      </c>
      <c r="I34" s="435" t="str">
        <f t="shared" si="7"/>
        <v>4</v>
      </c>
      <c r="J34" s="402" t="str">
        <f>'Früchte Daten'!BQ35</f>
        <v>4 W 05-08/23</v>
      </c>
      <c r="K34" s="465">
        <f>[3]Kartoffeln!$P19</f>
        <v>1018.0118</v>
      </c>
      <c r="L34" s="465">
        <f>[3]Kartoffeln!$Q19</f>
        <v>6202.7034999999996</v>
      </c>
      <c r="M34" s="463"/>
      <c r="N34" s="463">
        <f>[3]Kartoffeln!$J19</f>
        <v>516.00980000000004</v>
      </c>
      <c r="O34" s="463">
        <f>[3]Kartoffeln!$K19</f>
        <v>3526.6327000000001</v>
      </c>
      <c r="P34" s="465">
        <f>[3]Kartoffeln!$L19</f>
        <v>195.18279999999999</v>
      </c>
      <c r="Q34" s="465">
        <f>[3]Kartoffeln!$M19</f>
        <v>1012.51</v>
      </c>
      <c r="R34" s="463">
        <f>[3]Kartoffeln!$N19</f>
        <v>162.53370000000001</v>
      </c>
      <c r="S34" s="463">
        <f>[3]Kartoffeln!$O19</f>
        <v>759.35759999999993</v>
      </c>
    </row>
    <row r="35" spans="1:19" x14ac:dyDescent="0.2">
      <c r="A35" s="250"/>
      <c r="B35" s="218">
        <f>[3]Kartoffeln!A20</f>
        <v>44927</v>
      </c>
      <c r="C35" s="464">
        <f>[3]Kartoffeln!$B20</f>
        <v>2.5907428256629403</v>
      </c>
      <c r="D35" s="464">
        <f>[3]Kartoffeln!$C20</f>
        <v>1.7396835248787044</v>
      </c>
      <c r="E35" s="448">
        <f>[3]Kartoffeln!$D20</f>
        <v>2.7721223899744385</v>
      </c>
      <c r="F35" s="448">
        <f>[3]Kartoffeln!$E20</f>
        <v>1.5369783206275618</v>
      </c>
      <c r="G35" s="464">
        <f>[3]Kartoffeln!$F20</f>
        <v>2.7564890608967061</v>
      </c>
      <c r="H35" s="464">
        <f>[3]Kartoffeln!$G20</f>
        <v>1.8332618688284652</v>
      </c>
      <c r="I35" s="435" t="str">
        <f t="shared" si="7"/>
        <v>4</v>
      </c>
      <c r="J35" s="402" t="str">
        <f>'Früchte Daten'!BQ36</f>
        <v>4 W 01-04/23</v>
      </c>
      <c r="K35" s="465">
        <f>[3]Kartoffeln!$P20</f>
        <v>1058.7728</v>
      </c>
      <c r="L35" s="465">
        <f>[3]Kartoffeln!$Q20</f>
        <v>6408.2394000000004</v>
      </c>
      <c r="M35" s="463"/>
      <c r="N35" s="463">
        <f>[3]Kartoffeln!$J20</f>
        <v>519.51490000000001</v>
      </c>
      <c r="O35" s="463">
        <f>[3]Kartoffeln!$K20</f>
        <v>3508.4463999999998</v>
      </c>
      <c r="P35" s="465">
        <f>[3]Kartoffeln!$L20</f>
        <v>208.90600000000001</v>
      </c>
      <c r="Q35" s="465">
        <f>[3]Kartoffeln!$M20</f>
        <v>1063.9653000000001</v>
      </c>
      <c r="R35" s="463">
        <f>[3]Kartoffeln!$N20</f>
        <v>181.85220000000001</v>
      </c>
      <c r="S35" s="463">
        <f>[3]Kartoffeln!$O20</f>
        <v>858.00169999999991</v>
      </c>
    </row>
    <row r="36" spans="1:19" x14ac:dyDescent="0.2">
      <c r="A36" s="250"/>
      <c r="B36" s="218">
        <f>[3]Kartoffeln!A21</f>
        <v>44896</v>
      </c>
      <c r="C36" s="464">
        <f>[3]Kartoffeln!$B21</f>
        <v>2.8751272282742897</v>
      </c>
      <c r="D36" s="464">
        <f>[3]Kartoffeln!$C21</f>
        <v>1.7749070188406895</v>
      </c>
      <c r="E36" s="448">
        <f>[3]Kartoffeln!$D21</f>
        <v>2.8474582194392988</v>
      </c>
      <c r="F36" s="448">
        <f>[3]Kartoffeln!$E21</f>
        <v>1.5987562342465287</v>
      </c>
      <c r="G36" s="464">
        <f>[3]Kartoffeln!$F21</f>
        <v>2.7445098720901595</v>
      </c>
      <c r="H36" s="464">
        <f>[3]Kartoffeln!$G21</f>
        <v>1.8307278329261094</v>
      </c>
      <c r="I36" s="435" t="str">
        <f t="shared" si="7"/>
        <v>5</v>
      </c>
      <c r="J36" s="402" t="str">
        <f>'Früchte Daten'!BQ37</f>
        <v>5 W 48-52/22</v>
      </c>
      <c r="K36" s="465">
        <f>[3]Kartoffeln!$P21</f>
        <v>1309.2723000000001</v>
      </c>
      <c r="L36" s="465">
        <f>[3]Kartoffeln!$Q21</f>
        <v>9101.0944</v>
      </c>
      <c r="M36" s="463"/>
      <c r="N36" s="463">
        <f>[3]Kartoffeln!$J21</f>
        <v>600.5936999999999</v>
      </c>
      <c r="O36" s="463">
        <f>[3]Kartoffeln!$K21</f>
        <v>4587.3002999999999</v>
      </c>
      <c r="P36" s="465">
        <f>[3]Kartoffeln!$L21</f>
        <v>263.25640000000004</v>
      </c>
      <c r="Q36" s="465">
        <f>[3]Kartoffeln!$M21</f>
        <v>1407.4676000000002</v>
      </c>
      <c r="R36" s="463">
        <f>[3]Kartoffeln!$N21</f>
        <v>276.13200000000001</v>
      </c>
      <c r="S36" s="463">
        <f>[3]Kartoffeln!$O21</f>
        <v>1716.6632</v>
      </c>
    </row>
    <row r="37" spans="1:19" x14ac:dyDescent="0.2">
      <c r="A37" s="250"/>
      <c r="B37" s="218">
        <f>[3]Kartoffeln!A22</f>
        <v>44866</v>
      </c>
      <c r="C37" s="464">
        <f>[3]Kartoffeln!$B22</f>
        <v>2.8491238582444209</v>
      </c>
      <c r="D37" s="464">
        <f>[3]Kartoffeln!$C22</f>
        <v>1.7532122593079598</v>
      </c>
      <c r="E37" s="448">
        <f>[3]Kartoffeln!$D22</f>
        <v>2.8681407080828603</v>
      </c>
      <c r="F37" s="448">
        <f>[3]Kartoffeln!$E22</f>
        <v>1.6187155101986062</v>
      </c>
      <c r="G37" s="464">
        <f>[3]Kartoffeln!$F22</f>
        <v>2.8555661760020392</v>
      </c>
      <c r="H37" s="464">
        <f>[3]Kartoffeln!$G22</f>
        <v>1.7599330968546831</v>
      </c>
      <c r="I37" s="435" t="str">
        <f t="shared" si="7"/>
        <v>4</v>
      </c>
      <c r="J37" s="402" t="str">
        <f>'Früchte Daten'!BQ38</f>
        <v>4 W 44-47/22</v>
      </c>
      <c r="K37" s="465">
        <f>[3]Kartoffeln!$P22</f>
        <v>881.548</v>
      </c>
      <c r="L37" s="465">
        <f>[3]Kartoffeln!$Q22</f>
        <v>6315.2330000000002</v>
      </c>
      <c r="M37" s="463"/>
      <c r="N37" s="463">
        <f>[3]Kartoffeln!$J22</f>
        <v>400.53449999999998</v>
      </c>
      <c r="O37" s="463">
        <f>[3]Kartoffeln!$K22</f>
        <v>3331.02</v>
      </c>
      <c r="P37" s="465">
        <f>[3]Kartoffeln!$L22</f>
        <v>189.3253</v>
      </c>
      <c r="Q37" s="465">
        <f>[3]Kartoffeln!$M22</f>
        <v>1051.0897</v>
      </c>
      <c r="R37" s="463">
        <f>[3]Kartoffeln!$N22</f>
        <v>156.93</v>
      </c>
      <c r="S37" s="463">
        <f>[3]Kartoffeln!$O22</f>
        <v>1026.6184000000001</v>
      </c>
    </row>
    <row r="38" spans="1:19" x14ac:dyDescent="0.2">
      <c r="A38" s="250"/>
      <c r="B38" s="218">
        <f>[3]Kartoffeln!A23</f>
        <v>44835</v>
      </c>
      <c r="C38" s="464">
        <f>[3]Kartoffeln!$B23</f>
        <v>2.5441987083120652</v>
      </c>
      <c r="D38" s="464">
        <f>[3]Kartoffeln!$C23</f>
        <v>1.7296077620446515</v>
      </c>
      <c r="E38" s="448">
        <f>[3]Kartoffeln!$D23</f>
        <v>2.7203526796674677</v>
      </c>
      <c r="F38" s="448">
        <f>[3]Kartoffeln!$E23</f>
        <v>1.48627930036153</v>
      </c>
      <c r="G38" s="464">
        <f>[3]Kartoffeln!$F23</f>
        <v>2.6503259424710541</v>
      </c>
      <c r="H38" s="464">
        <f>[3]Kartoffeln!$G23</f>
        <v>1.7928514989245683</v>
      </c>
      <c r="I38" s="435" t="str">
        <f t="shared" si="7"/>
        <v>4</v>
      </c>
      <c r="J38" s="402" t="str">
        <f>'Früchte Daten'!BQ39</f>
        <v>4 W 40-43/22</v>
      </c>
      <c r="K38" s="465">
        <f>[3]Kartoffeln!$P23</f>
        <v>957.48209999999995</v>
      </c>
      <c r="L38" s="465">
        <f>[3]Kartoffeln!$Q23</f>
        <v>5816.5424999999996</v>
      </c>
      <c r="M38" s="463"/>
      <c r="N38" s="463">
        <f>[3]Kartoffeln!$J23</f>
        <v>514.86120000000005</v>
      </c>
      <c r="O38" s="463">
        <f>[3]Kartoffeln!$K23</f>
        <v>3022.6881000000003</v>
      </c>
      <c r="P38" s="465">
        <f>[3]Kartoffeln!$L23</f>
        <v>181.66060000000002</v>
      </c>
      <c r="Q38" s="465">
        <f>[3]Kartoffeln!$M23</f>
        <v>1048.9588999999999</v>
      </c>
      <c r="R38" s="463">
        <f>[3]Kartoffeln!$N23</f>
        <v>150.60939999999999</v>
      </c>
      <c r="S38" s="463">
        <f>[3]Kartoffeln!$O23</f>
        <v>815.16110000000003</v>
      </c>
    </row>
    <row r="39" spans="1:19" x14ac:dyDescent="0.2">
      <c r="A39" s="250"/>
      <c r="B39" s="218">
        <f>[3]Kartoffeln!A24</f>
        <v>44805</v>
      </c>
      <c r="C39" s="464">
        <f>[3]Kartoffeln!$B24</f>
        <v>2.6698393145091317</v>
      </c>
      <c r="D39" s="464">
        <f>[3]Kartoffeln!$C24</f>
        <v>1.8205843145364744</v>
      </c>
      <c r="E39" s="448">
        <f>[3]Kartoffeln!$D24</f>
        <v>3.0670261604258737</v>
      </c>
      <c r="F39" s="448">
        <f>[3]Kartoffeln!$E24</f>
        <v>1.5594373800274679</v>
      </c>
      <c r="G39" s="464">
        <f>[3]Kartoffeln!$F24</f>
        <v>3.0543400558889156</v>
      </c>
      <c r="H39" s="464">
        <f>[3]Kartoffeln!$G24</f>
        <v>1.7820191133114105</v>
      </c>
      <c r="I39" s="435" t="str">
        <f t="shared" si="7"/>
        <v>5</v>
      </c>
      <c r="J39" s="402" t="str">
        <f>'Früchte Daten'!BQ40</f>
        <v>5 W 35-39/22</v>
      </c>
      <c r="K39" s="465">
        <f>[3]Kartoffeln!$P24</f>
        <v>1236.0038</v>
      </c>
      <c r="L39" s="465">
        <f>[3]Kartoffeln!$Q24</f>
        <v>6825.7314000000006</v>
      </c>
      <c r="M39" s="463"/>
      <c r="N39" s="463">
        <f>[3]Kartoffeln!$J24</f>
        <v>731.90180000000009</v>
      </c>
      <c r="O39" s="463">
        <f>[3]Kartoffeln!$K24</f>
        <v>3722.4197999999997</v>
      </c>
      <c r="P39" s="465">
        <f>[3]Kartoffeln!$L24</f>
        <v>210.203</v>
      </c>
      <c r="Q39" s="465">
        <f>[3]Kartoffeln!$M24</f>
        <v>1241.3779</v>
      </c>
      <c r="R39" s="463">
        <f>[3]Kartoffeln!$N24</f>
        <v>92.325999999999993</v>
      </c>
      <c r="S39" s="463">
        <f>[3]Kartoffeln!$O24</f>
        <v>620.84480000000008</v>
      </c>
    </row>
    <row r="40" spans="1:19" x14ac:dyDescent="0.2">
      <c r="A40" s="250"/>
      <c r="B40" s="218">
        <f>[3]Kartoffeln!A25</f>
        <v>44774</v>
      </c>
      <c r="C40" s="464">
        <f>[3]Kartoffeln!$B25</f>
        <v>3.0387313385038204</v>
      </c>
      <c r="D40" s="464">
        <f>[3]Kartoffeln!$C25</f>
        <v>1.7999026194240706</v>
      </c>
      <c r="E40" s="448">
        <f>[3]Kartoffeln!$D25</f>
        <v>3.2634449443236386</v>
      </c>
      <c r="F40" s="448">
        <f>[3]Kartoffeln!$E25</f>
        <v>1.5320928648344079</v>
      </c>
      <c r="G40" s="464">
        <f>[3]Kartoffeln!$F25</f>
        <v>3.2708333333333335</v>
      </c>
      <c r="H40" s="464">
        <f>[3]Kartoffeln!$G25</f>
        <v>1.9862791026391777</v>
      </c>
      <c r="I40" s="435" t="str">
        <f t="shared" si="7"/>
        <v>4</v>
      </c>
      <c r="J40" s="402" t="str">
        <f>'Früchte Daten'!BQ41</f>
        <v>4 W 31-34/22</v>
      </c>
      <c r="K40" s="465">
        <f>[3]Kartoffeln!$P25</f>
        <v>666.14409999999998</v>
      </c>
      <c r="L40" s="465">
        <f>[3]Kartoffeln!$Q25</f>
        <v>4884.3527999999997</v>
      </c>
      <c r="M40" s="463"/>
      <c r="N40" s="463">
        <f>[3]Kartoffeln!$J25</f>
        <v>412.18559999999997</v>
      </c>
      <c r="O40" s="463">
        <f>[3]Kartoffeln!$K25</f>
        <v>3085.8310000000001</v>
      </c>
      <c r="P40" s="465">
        <f>[3]Kartoffeln!$L25</f>
        <v>118.7398</v>
      </c>
      <c r="Q40" s="465">
        <f>[3]Kartoffeln!$M25</f>
        <v>772.74030000000005</v>
      </c>
      <c r="R40" s="463">
        <f>[3]Kartoffeln!$N25</f>
        <v>1.968</v>
      </c>
      <c r="S40" s="463">
        <f>[3]Kartoffeln!$O25</f>
        <v>99.046000000000006</v>
      </c>
    </row>
    <row r="41" spans="1:19" x14ac:dyDescent="0.2">
      <c r="A41" s="250"/>
      <c r="B41" s="218">
        <f>[3]Kartoffeln!A26</f>
        <v>44743</v>
      </c>
      <c r="C41" s="464">
        <f>[3]Kartoffeln!$B26</f>
        <v>3.4988981250009847</v>
      </c>
      <c r="D41" s="464">
        <f>[3]Kartoffeln!$C26</f>
        <v>1.9122618770220003</v>
      </c>
      <c r="E41" s="448">
        <f>[3]Kartoffeln!$D26</f>
        <v>3.6031812013252971</v>
      </c>
      <c r="F41" s="448">
        <f>[3]Kartoffeln!$E26</f>
        <v>1.8075952322429036</v>
      </c>
      <c r="G41" s="464" t="str">
        <f>[3]Kartoffeln!$F26</f>
        <v>-</v>
      </c>
      <c r="H41" s="464">
        <f>[3]Kartoffeln!$G26</f>
        <v>1.9780399964863993</v>
      </c>
      <c r="I41" s="217"/>
      <c r="J41" s="402" t="str">
        <f>'Früchte Daten'!BQ42</f>
        <v>4 W 27-30/22</v>
      </c>
      <c r="K41" s="465">
        <f>[3]Kartoffeln!$P26</f>
        <v>631.08709999999996</v>
      </c>
      <c r="L41" s="465">
        <f>[3]Kartoffeln!$Q26</f>
        <v>4597.2424000000001</v>
      </c>
      <c r="M41" s="463"/>
      <c r="N41" s="463">
        <f>[3]Kartoffeln!$J26</f>
        <v>317.4135</v>
      </c>
      <c r="O41" s="463">
        <f>[3]Kartoffeln!$K26</f>
        <v>2158.2282999999998</v>
      </c>
      <c r="P41" s="465">
        <f>[3]Kartoffeln!$L26</f>
        <v>89.972300000000004</v>
      </c>
      <c r="Q41" s="465">
        <f>[3]Kartoffeln!$M26</f>
        <v>551.67240000000004</v>
      </c>
      <c r="R41" s="463">
        <f>[3]Kartoffeln!$N26</f>
        <v>0</v>
      </c>
      <c r="S41" s="463">
        <f>[3]Kartoffeln!$O26</f>
        <v>54.644800000000004</v>
      </c>
    </row>
    <row r="42" spans="1:19" x14ac:dyDescent="0.2">
      <c r="A42" s="250"/>
      <c r="B42" s="218">
        <f>[3]Kartoffeln!A27</f>
        <v>44713</v>
      </c>
      <c r="C42" s="464">
        <f>[3]Kartoffeln!$B27</f>
        <v>3.2256324271045145</v>
      </c>
      <c r="D42" s="464">
        <f>[3]Kartoffeln!$C27</f>
        <v>1.7740908640792175</v>
      </c>
      <c r="E42" s="448">
        <f>[3]Kartoffeln!$D27</f>
        <v>3.0619217738903726</v>
      </c>
      <c r="F42" s="448">
        <f>[3]Kartoffeln!$E27</f>
        <v>1.7756264027199482</v>
      </c>
      <c r="G42" s="464" t="str">
        <f>[3]Kartoffeln!$F27</f>
        <v>-</v>
      </c>
      <c r="H42" s="464">
        <f>[3]Kartoffeln!$G27</f>
        <v>1.982722491333049</v>
      </c>
      <c r="I42" s="217"/>
      <c r="J42" s="402" t="str">
        <f>'Früchte Daten'!BQ43</f>
        <v>5 W 22-26/22</v>
      </c>
      <c r="K42" s="465">
        <f>[3]Kartoffeln!$P27</f>
        <v>950.62490000000003</v>
      </c>
      <c r="L42" s="465">
        <f>[3]Kartoffeln!$Q27</f>
        <v>6625.5472</v>
      </c>
      <c r="M42" s="463"/>
      <c r="N42" s="463">
        <f>[3]Kartoffeln!$J27</f>
        <v>424.28209999999996</v>
      </c>
      <c r="O42" s="463">
        <f>[3]Kartoffeln!$K27</f>
        <v>2869.9613999999997</v>
      </c>
      <c r="P42" s="465">
        <f>[3]Kartoffeln!$L27</f>
        <v>89.908600000000007</v>
      </c>
      <c r="Q42" s="465">
        <f>[3]Kartoffeln!$M27</f>
        <v>1053.6671999999999</v>
      </c>
      <c r="R42" s="463">
        <f>[3]Kartoffeln!$N27</f>
        <v>0.80700000000000005</v>
      </c>
      <c r="S42" s="463">
        <f>[3]Kartoffeln!$O27</f>
        <v>67.38239999999999</v>
      </c>
    </row>
    <row r="43" spans="1:19" x14ac:dyDescent="0.2">
      <c r="A43" s="250"/>
      <c r="B43" s="218">
        <f>[3]Kartoffeln!A28</f>
        <v>44682</v>
      </c>
      <c r="C43" s="464">
        <f>[3]Kartoffeln!$B28</f>
        <v>2.4383673647349826</v>
      </c>
      <c r="D43" s="464">
        <f>[3]Kartoffeln!$C28</f>
        <v>1.5325595900337621</v>
      </c>
      <c r="E43" s="448">
        <f>[3]Kartoffeln!$D28</f>
        <v>2.4864634434271622</v>
      </c>
      <c r="F43" s="448">
        <f>[3]Kartoffeln!$E28</f>
        <v>1.3981645556158089</v>
      </c>
      <c r="G43" s="464">
        <f>[3]Kartoffeln!$F28</f>
        <v>2.586562150055991</v>
      </c>
      <c r="H43" s="464">
        <f>[3]Kartoffeln!$G28</f>
        <v>1.5706279366631357</v>
      </c>
      <c r="I43" s="217"/>
      <c r="J43" s="402" t="str">
        <f>'Früchte Daten'!BQ44</f>
        <v>4 W 18-21/22</v>
      </c>
      <c r="K43" s="465">
        <f>[3]Kartoffeln!$P28</f>
        <v>715.01990000000001</v>
      </c>
      <c r="L43" s="465">
        <f>[3]Kartoffeln!$Q28</f>
        <v>5585.1960999999992</v>
      </c>
      <c r="M43" s="463"/>
      <c r="N43" s="463">
        <f>[3]Kartoffeln!$J28</f>
        <v>444.94690000000003</v>
      </c>
      <c r="O43" s="463">
        <f>[3]Kartoffeln!$K28</f>
        <v>2913.3521000000001</v>
      </c>
      <c r="P43" s="465">
        <f>[3]Kartoffeln!$L28</f>
        <v>76.238</v>
      </c>
      <c r="Q43" s="465">
        <f>[3]Kartoffeln!$M28</f>
        <v>912.07339999999999</v>
      </c>
      <c r="R43" s="463">
        <f>[3]Kartoffeln!$N28</f>
        <v>22.324999999999999</v>
      </c>
      <c r="S43" s="463">
        <f>[3]Kartoffeln!$O28</f>
        <v>73.638000000000005</v>
      </c>
    </row>
    <row r="44" spans="1:19" x14ac:dyDescent="0.2">
      <c r="A44" s="250"/>
      <c r="B44" s="218">
        <f>[3]Kartoffeln!A29</f>
        <v>44652</v>
      </c>
      <c r="C44" s="464">
        <f>[3]Kartoffeln!$B29</f>
        <v>2.392391781573135</v>
      </c>
      <c r="D44" s="464">
        <f>[3]Kartoffeln!$C29</f>
        <v>1.6563246663278171</v>
      </c>
      <c r="E44" s="448">
        <f>[3]Kartoffeln!$D29</f>
        <v>2.4827198806774442</v>
      </c>
      <c r="F44" s="448">
        <f>[3]Kartoffeln!$E29</f>
        <v>1.3254200236106612</v>
      </c>
      <c r="G44" s="464">
        <f>[3]Kartoffeln!$F29</f>
        <v>2.5916257598907708</v>
      </c>
      <c r="H44" s="464">
        <f>[3]Kartoffeln!$G29</f>
        <v>1.9669814164727875</v>
      </c>
      <c r="I44" s="217"/>
      <c r="J44" s="402" t="str">
        <f>'Früchte Daten'!BQ45</f>
        <v>4 W 14-17/22</v>
      </c>
      <c r="K44" s="465">
        <f>[3]Kartoffeln!$P29</f>
        <v>647.99419999999998</v>
      </c>
      <c r="L44" s="465">
        <f>[3]Kartoffeln!$Q29</f>
        <v>6067.6756999999998</v>
      </c>
      <c r="M44" s="463"/>
      <c r="N44" s="463">
        <f>[3]Kartoffeln!$J29</f>
        <v>475.5752</v>
      </c>
      <c r="O44" s="463">
        <f>[3]Kartoffeln!$K29</f>
        <v>3225.2239</v>
      </c>
      <c r="P44" s="465">
        <f>[3]Kartoffeln!$L29</f>
        <v>83.135999999999996</v>
      </c>
      <c r="Q44" s="465">
        <f>[3]Kartoffeln!$M29</f>
        <v>1010.3063000000001</v>
      </c>
      <c r="R44" s="463">
        <f>[3]Kartoffeln!$N29</f>
        <v>30.760999999999999</v>
      </c>
      <c r="S44" s="463">
        <f>[3]Kartoffeln!$O29</f>
        <v>273.6671</v>
      </c>
    </row>
    <row r="45" spans="1:19" x14ac:dyDescent="0.2">
      <c r="A45" s="250"/>
      <c r="B45" s="218">
        <f>[3]Kartoffeln!A30</f>
        <v>44621</v>
      </c>
      <c r="C45" s="464">
        <f>[3]Kartoffeln!$B30</f>
        <v>2.5848739905592266</v>
      </c>
      <c r="D45" s="464">
        <f>[3]Kartoffeln!$C30</f>
        <v>1.6958244672417162</v>
      </c>
      <c r="E45" s="448">
        <f>[3]Kartoffeln!$D30</f>
        <v>2.5354426841285038</v>
      </c>
      <c r="F45" s="448">
        <f>[3]Kartoffeln!$E30</f>
        <v>1.3358522564303774</v>
      </c>
      <c r="G45" s="464">
        <f>[3]Kartoffeln!$F30</f>
        <v>2.5727353946550653</v>
      </c>
      <c r="H45" s="464">
        <f>[3]Kartoffeln!$G30</f>
        <v>1.8364714701125151</v>
      </c>
      <c r="I45" s="217"/>
      <c r="J45" s="402" t="str">
        <f>'Früchte Daten'!BQ46</f>
        <v>5 W 09-13/22</v>
      </c>
      <c r="K45" s="465">
        <f>[3]Kartoffeln!$P30</f>
        <v>869.48230000000001</v>
      </c>
      <c r="L45" s="465">
        <f>[3]Kartoffeln!$Q30</f>
        <v>7853.1759000000002</v>
      </c>
      <c r="M45" s="463"/>
      <c r="N45" s="463">
        <f>[3]Kartoffeln!$J30</f>
        <v>537.26530000000002</v>
      </c>
      <c r="O45" s="463">
        <f>[3]Kartoffeln!$K30</f>
        <v>4383.2730000000001</v>
      </c>
      <c r="P45" s="465">
        <f>[3]Kartoffeln!$L30</f>
        <v>143.09299999999999</v>
      </c>
      <c r="Q45" s="465">
        <f>[3]Kartoffeln!$M30</f>
        <v>1269.7621999999999</v>
      </c>
      <c r="R45" s="463">
        <f>[3]Kartoffeln!$N30</f>
        <v>51.488</v>
      </c>
      <c r="S45" s="463">
        <f>[3]Kartoffeln!$O30</f>
        <v>634.20859999999993</v>
      </c>
    </row>
    <row r="46" spans="1:19" x14ac:dyDescent="0.2">
      <c r="A46" s="250"/>
      <c r="B46" s="218">
        <f>[3]Kartoffeln!A31</f>
        <v>44593</v>
      </c>
      <c r="C46" s="464">
        <f>[3]Kartoffeln!$B31</f>
        <v>2.6147316225063646</v>
      </c>
      <c r="D46" s="464">
        <f>[3]Kartoffeln!$C31</f>
        <v>1.6740801283010056</v>
      </c>
      <c r="E46" s="448">
        <f>[3]Kartoffeln!$D31</f>
        <v>2.5520978463930151</v>
      </c>
      <c r="F46" s="448">
        <f>[3]Kartoffeln!$E31</f>
        <v>1.3894462437064787</v>
      </c>
      <c r="G46" s="464">
        <f>[3]Kartoffeln!$F31</f>
        <v>2.5479908460658276</v>
      </c>
      <c r="H46" s="464">
        <f>[3]Kartoffeln!$G31</f>
        <v>1.7539395898839609</v>
      </c>
      <c r="I46" s="217"/>
      <c r="J46" s="402" t="str">
        <f>'Früchte Daten'!BQ47</f>
        <v>4 W 05-08/22</v>
      </c>
      <c r="K46" s="465">
        <f>[3]Kartoffeln!$P31</f>
        <v>757.44409999999993</v>
      </c>
      <c r="L46" s="465">
        <f>[3]Kartoffeln!$Q31</f>
        <v>6409.8662000000004</v>
      </c>
      <c r="M46" s="463"/>
      <c r="N46" s="463">
        <f>[3]Kartoffeln!$J31</f>
        <v>399.62740000000002</v>
      </c>
      <c r="O46" s="463">
        <f>[3]Kartoffeln!$K31</f>
        <v>3523.4642000000003</v>
      </c>
      <c r="P46" s="465">
        <f>[3]Kartoffeln!$L31</f>
        <v>197.0926</v>
      </c>
      <c r="Q46" s="465">
        <f>[3]Kartoffeln!$M31</f>
        <v>1087.3285000000001</v>
      </c>
      <c r="R46" s="463">
        <f>[3]Kartoffeln!$N31</f>
        <v>89.141999999999996</v>
      </c>
      <c r="S46" s="463">
        <f>[3]Kartoffeln!$O31</f>
        <v>835.73419999999999</v>
      </c>
    </row>
    <row r="47" spans="1:19" x14ac:dyDescent="0.2">
      <c r="A47" s="250"/>
      <c r="B47" s="218">
        <f>[3]Kartoffeln!A32</f>
        <v>44562</v>
      </c>
      <c r="C47" s="464">
        <f>[3]Kartoffeln!$B32</f>
        <v>2.6506359738955005</v>
      </c>
      <c r="D47" s="464">
        <f>[3]Kartoffeln!$C32</f>
        <v>1.6530109689365966</v>
      </c>
      <c r="E47" s="448">
        <f>[3]Kartoffeln!$D32</f>
        <v>2.555952814070531</v>
      </c>
      <c r="F47" s="448">
        <f>[3]Kartoffeln!$E32</f>
        <v>1.3941302855449771</v>
      </c>
      <c r="G47" s="464">
        <f>[3]Kartoffeln!$F32</f>
        <v>2.5773202411729925</v>
      </c>
      <c r="H47" s="464">
        <f>[3]Kartoffeln!$G32</f>
        <v>1.7391748601788475</v>
      </c>
      <c r="I47" s="217"/>
      <c r="J47" s="402" t="str">
        <f>'Früchte Daten'!BQ48</f>
        <v>4 W 01-04/22</v>
      </c>
      <c r="K47" s="465">
        <f>[3]Kartoffeln!$P32</f>
        <v>851.82960000000003</v>
      </c>
      <c r="L47" s="465">
        <f>[3]Kartoffeln!$Q32</f>
        <v>6634.6534000000001</v>
      </c>
      <c r="M47" s="463"/>
      <c r="N47" s="463">
        <f>[3]Kartoffeln!$J32</f>
        <v>442.34520000000003</v>
      </c>
      <c r="O47" s="463">
        <f>[3]Kartoffeln!$K32</f>
        <v>3522.2831000000001</v>
      </c>
      <c r="P47" s="465">
        <f>[3]Kartoffeln!$L32</f>
        <v>224.28720000000001</v>
      </c>
      <c r="Q47" s="465">
        <f>[3]Kartoffeln!$M32</f>
        <v>1134.0245</v>
      </c>
      <c r="R47" s="463">
        <f>[3]Kartoffeln!$N32</f>
        <v>86.759299999999996</v>
      </c>
      <c r="S47" s="463">
        <f>[3]Kartoffeln!$O32</f>
        <v>951.17939999999999</v>
      </c>
    </row>
    <row r="48" spans="1:19" x14ac:dyDescent="0.2">
      <c r="A48" s="250"/>
      <c r="B48" s="218">
        <f>[3]Kartoffeln!A33</f>
        <v>44531</v>
      </c>
      <c r="C48" s="464">
        <f>[3]Kartoffeln!$B33</f>
        <v>2.5488985295043363</v>
      </c>
      <c r="D48" s="464">
        <f>[3]Kartoffeln!$C33</f>
        <v>1.7353693531154193</v>
      </c>
      <c r="E48" s="448">
        <f>[3]Kartoffeln!$D33</f>
        <v>2.5751647160318512</v>
      </c>
      <c r="F48" s="448">
        <f>[3]Kartoffeln!$E33</f>
        <v>1.3833791087259399</v>
      </c>
      <c r="G48" s="464">
        <f>[3]Kartoffeln!$F33</f>
        <v>2.5818983732443628</v>
      </c>
      <c r="H48" s="464">
        <f>[3]Kartoffeln!$G33</f>
        <v>1.7638331284136497</v>
      </c>
      <c r="I48" s="217"/>
      <c r="J48" s="402" t="str">
        <f>'Früchte Daten'!BQ49</f>
        <v>5 W 48-52/21</v>
      </c>
      <c r="K48" s="465">
        <f>[3]Kartoffeln!$P33</f>
        <v>1168.2073</v>
      </c>
      <c r="L48" s="465">
        <f>[3]Kartoffeln!$Q33</f>
        <v>8802.1234999999997</v>
      </c>
      <c r="M48" s="463"/>
      <c r="N48" s="463">
        <f>[3]Kartoffeln!$J33</f>
        <v>579.83849999999995</v>
      </c>
      <c r="O48" s="463">
        <f>[3]Kartoffeln!$K33</f>
        <v>4294.6734000000006</v>
      </c>
      <c r="P48" s="465">
        <f>[3]Kartoffeln!$L33</f>
        <v>261.96600000000001</v>
      </c>
      <c r="Q48" s="465">
        <f>[3]Kartoffeln!$M33</f>
        <v>1476.1206000000002</v>
      </c>
      <c r="R48" s="463">
        <f>[3]Kartoffeln!$N33</f>
        <v>221.01660000000001</v>
      </c>
      <c r="S48" s="463">
        <f>[3]Kartoffeln!$O33</f>
        <v>1667.0758999999998</v>
      </c>
    </row>
    <row r="49" spans="1:19" x14ac:dyDescent="0.2">
      <c r="A49" s="250"/>
      <c r="B49" s="218">
        <f>[3]Kartoffeln!A34</f>
        <v>44501</v>
      </c>
      <c r="C49" s="464">
        <f>[3]Kartoffeln!$B34</f>
        <v>2.5909778961691532</v>
      </c>
      <c r="D49" s="464">
        <f>[3]Kartoffeln!$C34</f>
        <v>1.7245780208464896</v>
      </c>
      <c r="E49" s="448">
        <f>[3]Kartoffeln!$D34</f>
        <v>2.7166439170759613</v>
      </c>
      <c r="F49" s="448">
        <f>[3]Kartoffeln!$E34</f>
        <v>1.4446413396262416</v>
      </c>
      <c r="G49" s="464">
        <f>[3]Kartoffeln!$F34</f>
        <v>2.7714151785383736</v>
      </c>
      <c r="H49" s="464">
        <f>[3]Kartoffeln!$G34</f>
        <v>1.7854696141360586</v>
      </c>
      <c r="I49" s="217"/>
      <c r="J49" s="402" t="str">
        <f>'Früchte Daten'!BQ50</f>
        <v>4 W 44-47/21</v>
      </c>
      <c r="K49" s="465">
        <f>[3]Kartoffeln!$P34</f>
        <v>977.64459999999997</v>
      </c>
      <c r="L49" s="465">
        <f>[3]Kartoffeln!$Q34</f>
        <v>6560.2954</v>
      </c>
      <c r="M49" s="463"/>
      <c r="N49" s="463">
        <f>[3]Kartoffeln!$J34</f>
        <v>491.43970000000002</v>
      </c>
      <c r="O49" s="463">
        <f>[3]Kartoffeln!$K34</f>
        <v>3339.6317999999997</v>
      </c>
      <c r="P49" s="465">
        <f>[3]Kartoffeln!$L34</f>
        <v>210.62649999999999</v>
      </c>
      <c r="Q49" s="465">
        <f>[3]Kartoffeln!$M34</f>
        <v>1177.5583000000001</v>
      </c>
      <c r="R49" s="463">
        <f>[3]Kartoffeln!$N34</f>
        <v>175.5729</v>
      </c>
      <c r="S49" s="463">
        <f>[3]Kartoffeln!$O34</f>
        <v>1071.6990000000001</v>
      </c>
    </row>
    <row r="50" spans="1:19" x14ac:dyDescent="0.2">
      <c r="A50" s="250"/>
      <c r="B50" s="218">
        <f>[3]Kartoffeln!A35</f>
        <v>44470</v>
      </c>
      <c r="C50" s="464">
        <f>[3]Kartoffeln!$B35</f>
        <v>2.4604623238532528</v>
      </c>
      <c r="D50" s="464">
        <f>[3]Kartoffeln!$C35</f>
        <v>1.7461067073044858</v>
      </c>
      <c r="E50" s="448">
        <f>[3]Kartoffeln!$D35</f>
        <v>2.6822561635413633</v>
      </c>
      <c r="F50" s="448">
        <f>[3]Kartoffeln!$E35</f>
        <v>1.3693809069658021</v>
      </c>
      <c r="G50" s="464">
        <f>[3]Kartoffeln!$F35</f>
        <v>2.6009237115901063</v>
      </c>
      <c r="H50" s="464">
        <f>[3]Kartoffeln!$G35</f>
        <v>1.84568146208331</v>
      </c>
      <c r="I50" s="217"/>
      <c r="J50" s="402" t="str">
        <f>'Früchte Daten'!BQ51</f>
        <v>4 W 40-43/21</v>
      </c>
      <c r="K50" s="465">
        <f>[3]Kartoffeln!$P35</f>
        <v>1022.0285</v>
      </c>
      <c r="L50" s="465">
        <f>[3]Kartoffeln!$Q35</f>
        <v>6206.0585000000001</v>
      </c>
      <c r="M50" s="463"/>
      <c r="N50" s="463">
        <f>[3]Kartoffeln!$J35</f>
        <v>582.63919999999996</v>
      </c>
      <c r="O50" s="463">
        <f>[3]Kartoffeln!$K35</f>
        <v>3221.3670999999999</v>
      </c>
      <c r="P50" s="465">
        <f>[3]Kartoffeln!$L35</f>
        <v>182.33429999999998</v>
      </c>
      <c r="Q50" s="465">
        <f>[3]Kartoffeln!$M35</f>
        <v>1175.0851</v>
      </c>
      <c r="R50" s="463">
        <f>[3]Kartoffeln!$N35</f>
        <v>178.2158</v>
      </c>
      <c r="S50" s="463">
        <f>[3]Kartoffeln!$O35</f>
        <v>869.07769999999994</v>
      </c>
    </row>
    <row r="51" spans="1:19" x14ac:dyDescent="0.2">
      <c r="A51" s="250"/>
      <c r="B51" s="218">
        <f>[3]Kartoffeln!A36</f>
        <v>44440</v>
      </c>
      <c r="C51" s="464">
        <f>[3]Kartoffeln!$B36</f>
        <v>2.6680729186151622</v>
      </c>
      <c r="D51" s="464">
        <f>[3]Kartoffeln!$C36</f>
        <v>1.7437918480771037</v>
      </c>
      <c r="E51" s="448">
        <f>[3]Kartoffeln!$D36</f>
        <v>2.681793111055955</v>
      </c>
      <c r="F51" s="448">
        <f>[3]Kartoffeln!$E36</f>
        <v>1.4674588792885503</v>
      </c>
      <c r="G51" s="464">
        <f>[3]Kartoffeln!$F36</f>
        <v>2.7004403997126989</v>
      </c>
      <c r="H51" s="464">
        <f>[3]Kartoffeln!$G36</f>
        <v>1.9987640292730355</v>
      </c>
      <c r="I51" s="217"/>
      <c r="J51" s="402" t="str">
        <f>'Früchte Daten'!BQ52</f>
        <v>5 W 35-39/21</v>
      </c>
      <c r="K51" s="465">
        <f>[3]Kartoffeln!$P36</f>
        <v>1001.0295</v>
      </c>
      <c r="L51" s="465">
        <f>[3]Kartoffeln!$Q36</f>
        <v>6861.7426999999998</v>
      </c>
      <c r="M51" s="463"/>
      <c r="N51" s="463">
        <f>[3]Kartoffeln!$J36</f>
        <v>574.69550000000004</v>
      </c>
      <c r="O51" s="463">
        <f>[3]Kartoffeln!$K36</f>
        <v>3835.2718</v>
      </c>
      <c r="P51" s="465">
        <f>[3]Kartoffeln!$L36</f>
        <v>203.0616</v>
      </c>
      <c r="Q51" s="465">
        <f>[3]Kartoffeln!$M36</f>
        <v>1245.1876000000002</v>
      </c>
      <c r="R51" s="463">
        <f>[3]Kartoffeln!$N36</f>
        <v>119.5959</v>
      </c>
      <c r="S51" s="463">
        <f>[3]Kartoffeln!$O36</f>
        <v>472.50309999999996</v>
      </c>
    </row>
    <row r="52" spans="1:19" x14ac:dyDescent="0.2">
      <c r="A52" s="250"/>
      <c r="B52" s="218">
        <f>[3]Kartoffeln!A37</f>
        <v>44409</v>
      </c>
      <c r="C52" s="464">
        <f>[3]Kartoffeln!$B37</f>
        <v>2.8329080886172484</v>
      </c>
      <c r="D52" s="464">
        <f>[3]Kartoffeln!$C37</f>
        <v>1.879849519864726</v>
      </c>
      <c r="E52" s="448">
        <f>[3]Kartoffeln!$D37</f>
        <v>2.8725196904382875</v>
      </c>
      <c r="F52" s="448">
        <f>[3]Kartoffeln!$E37</f>
        <v>1.6794408115505328</v>
      </c>
      <c r="G52" s="464">
        <f>[3]Kartoffeln!$F37</f>
        <v>3.5058290155440415</v>
      </c>
      <c r="H52" s="464">
        <f>[3]Kartoffeln!$G37</f>
        <v>2.5181661538786297</v>
      </c>
      <c r="I52" s="217"/>
      <c r="J52" s="402" t="str">
        <f>'Früchte Daten'!BQ53</f>
        <v>4 W 31-34/21</v>
      </c>
      <c r="K52" s="465">
        <f>[3]Kartoffeln!$P37</f>
        <v>706.02959999999996</v>
      </c>
      <c r="L52" s="465">
        <f>[3]Kartoffeln!$Q37</f>
        <v>5367.5269000000008</v>
      </c>
      <c r="M52" s="463"/>
      <c r="N52" s="463">
        <f>[3]Kartoffeln!$J37</f>
        <v>440.8442</v>
      </c>
      <c r="O52" s="463">
        <f>[3]Kartoffeln!$K37</f>
        <v>3281.2836000000002</v>
      </c>
      <c r="P52" s="465">
        <f>[3]Kartoffeln!$L37</f>
        <v>134.17679999999999</v>
      </c>
      <c r="Q52" s="465">
        <f>[3]Kartoffeln!$M37</f>
        <v>806.84069999999997</v>
      </c>
      <c r="R52" s="463">
        <f>[3]Kartoffeln!$N37</f>
        <v>10.808</v>
      </c>
      <c r="S52" s="463">
        <f>[3]Kartoffeln!$O37</f>
        <v>75.794800000000009</v>
      </c>
    </row>
    <row r="53" spans="1:19" x14ac:dyDescent="0.2">
      <c r="A53" s="250"/>
      <c r="B53" s="218">
        <f>[3]Kartoffeln!A38</f>
        <v>44378</v>
      </c>
      <c r="C53" s="464">
        <f>[3]Kartoffeln!$B38</f>
        <v>3.0900377102850003</v>
      </c>
      <c r="D53" s="464">
        <f>[3]Kartoffeln!$C38</f>
        <v>1.9428133972226067</v>
      </c>
      <c r="E53" s="448">
        <f>[3]Kartoffeln!$D38</f>
        <v>3.1495189616340982</v>
      </c>
      <c r="F53" s="448">
        <f>[3]Kartoffeln!$E38</f>
        <v>1.8946007537966467</v>
      </c>
      <c r="G53" s="464">
        <f>[3]Kartoffeln!$F38</f>
        <v>3.623608853319995</v>
      </c>
      <c r="H53" s="464">
        <f>[3]Kartoffeln!$G38</f>
        <v>2.8570782233688221</v>
      </c>
      <c r="I53" s="217"/>
      <c r="J53" s="402" t="str">
        <f>'Früchte Daten'!BQ54</f>
        <v>4 W 27-30/21</v>
      </c>
      <c r="K53" s="465">
        <f>[3]Kartoffeln!$P38</f>
        <v>792.33130000000006</v>
      </c>
      <c r="L53" s="465">
        <f>[3]Kartoffeln!$Q38</f>
        <v>5170.4782000000005</v>
      </c>
      <c r="M53" s="463"/>
      <c r="N53" s="463">
        <f>[3]Kartoffeln!$J38</f>
        <v>417.15409999999997</v>
      </c>
      <c r="O53" s="463">
        <f>[3]Kartoffeln!$K38</f>
        <v>2376.4657000000002</v>
      </c>
      <c r="P53" s="465">
        <f>[3]Kartoffeln!$L38</f>
        <v>76.813000000000002</v>
      </c>
      <c r="Q53" s="465">
        <f>[3]Kartoffeln!$M38</f>
        <v>758.21510000000001</v>
      </c>
      <c r="R53" s="463">
        <f>[3]Kartoffeln!$N38</f>
        <v>7.9969999999999999</v>
      </c>
      <c r="S53" s="463">
        <f>[3]Kartoffeln!$O38</f>
        <v>62.3292</v>
      </c>
    </row>
    <row r="54" spans="1:19" x14ac:dyDescent="0.2">
      <c r="A54" s="250"/>
      <c r="B54" s="218">
        <f>[3]Kartoffeln!A39</f>
        <v>44348</v>
      </c>
      <c r="C54" s="464">
        <f>[3]Kartoffeln!$B39</f>
        <v>3.1214169314325937</v>
      </c>
      <c r="D54" s="464">
        <f>[3]Kartoffeln!$C39</f>
        <v>1.7575739156823906</v>
      </c>
      <c r="E54" s="448">
        <f>[3]Kartoffeln!$D39</f>
        <v>2.4741017964071861</v>
      </c>
      <c r="F54" s="448">
        <f>[3]Kartoffeln!$E39</f>
        <v>1.6151915213137349</v>
      </c>
      <c r="G54" s="464" t="str">
        <f>[3]Kartoffeln!$F39</f>
        <v>-</v>
      </c>
      <c r="H54" s="464">
        <f>[3]Kartoffeln!$G39</f>
        <v>2.4703540778586057</v>
      </c>
      <c r="I54" s="217"/>
      <c r="J54" s="402" t="str">
        <f>'Früchte Daten'!BQ55</f>
        <v>5 W 22-26/21</v>
      </c>
      <c r="K54" s="465">
        <f>[3]Kartoffeln!$P39</f>
        <v>943.55640000000005</v>
      </c>
      <c r="L54" s="465">
        <f>[3]Kartoffeln!$Q39</f>
        <v>7146.6327999999994</v>
      </c>
      <c r="M54" s="463"/>
      <c r="N54" s="463">
        <f>[3]Kartoffeln!$J39</f>
        <v>369.47730000000001</v>
      </c>
      <c r="O54" s="463">
        <f>[3]Kartoffeln!$K39</f>
        <v>3428.6194999999998</v>
      </c>
      <c r="P54" s="465">
        <f>[3]Kartoffeln!$L39</f>
        <v>40.08</v>
      </c>
      <c r="Q54" s="465">
        <f>[3]Kartoffeln!$M39</f>
        <v>1107.5111999999999</v>
      </c>
      <c r="R54" s="463">
        <f>[3]Kartoffeln!$N39</f>
        <v>1E-3</v>
      </c>
      <c r="S54" s="463">
        <f>[3]Kartoffeln!$O39</f>
        <v>51.398300000000006</v>
      </c>
    </row>
    <row r="55" spans="1:19" ht="13.5" customHeight="1" x14ac:dyDescent="0.2">
      <c r="A55" s="250"/>
      <c r="B55" s="218">
        <f>[3]Kartoffeln!A40</f>
        <v>44317</v>
      </c>
      <c r="C55" s="464">
        <f>[3]Kartoffeln!$B40</f>
        <v>2.5936554551953281</v>
      </c>
      <c r="D55" s="464">
        <f>[3]Kartoffeln!$C40</f>
        <v>1.5129864011767826</v>
      </c>
      <c r="E55" s="448">
        <f>[3]Kartoffeln!$D40</f>
        <v>2.4285897591090668</v>
      </c>
      <c r="F55" s="448">
        <f>[3]Kartoffeln!$E40</f>
        <v>1.3481575242023545</v>
      </c>
      <c r="G55" s="464">
        <f>[3]Kartoffeln!$F40</f>
        <v>2.7900049480455222</v>
      </c>
      <c r="H55" s="464">
        <f>[3]Kartoffeln!$G40</f>
        <v>2.2956882743664284</v>
      </c>
      <c r="I55" s="217"/>
      <c r="J55" s="402" t="str">
        <f>'Früchte Daten'!BQ56</f>
        <v>4 W 18-21/21</v>
      </c>
      <c r="K55" s="465">
        <f>[3]Kartoffeln!$P40</f>
        <v>924.68619999999999</v>
      </c>
      <c r="L55" s="465">
        <f>[3]Kartoffeln!$Q40</f>
        <v>7209.5369000000001</v>
      </c>
      <c r="M55" s="463"/>
      <c r="N55" s="463">
        <f>[3]Kartoffeln!$J40</f>
        <v>556.05250000000001</v>
      </c>
      <c r="O55" s="463">
        <f>[3]Kartoffeln!$K40</f>
        <v>3844.2444</v>
      </c>
      <c r="P55" s="465">
        <f>[3]Kartoffeln!$L40</f>
        <v>82.61</v>
      </c>
      <c r="Q55" s="465">
        <f>[3]Kartoffeln!$M40</f>
        <v>1184.4198999999999</v>
      </c>
      <c r="R55" s="463">
        <f>[3]Kartoffeln!$N40</f>
        <v>10.105</v>
      </c>
      <c r="S55" s="463">
        <f>[3]Kartoffeln!$O40</f>
        <v>104.9487</v>
      </c>
    </row>
    <row r="56" spans="1:19" x14ac:dyDescent="0.2">
      <c r="A56" s="250"/>
      <c r="B56" s="218">
        <f>[3]Kartoffeln!A41</f>
        <v>44287</v>
      </c>
      <c r="C56" s="464">
        <f>[3]Kartoffeln!$B41</f>
        <v>2.4793174320656552</v>
      </c>
      <c r="D56" s="464">
        <f>[3]Kartoffeln!$C41</f>
        <v>1.5167421455489494</v>
      </c>
      <c r="E56" s="448">
        <f>[3]Kartoffeln!$D41</f>
        <v>2.5025813009522007</v>
      </c>
      <c r="F56" s="448">
        <f>[3]Kartoffeln!$E41</f>
        <v>1.3513966071205932</v>
      </c>
      <c r="G56" s="464">
        <f>[3]Kartoffeln!$F41</f>
        <v>2.7148410384561985</v>
      </c>
      <c r="H56" s="464">
        <f>[3]Kartoffeln!$G41</f>
        <v>2.1510427410172084</v>
      </c>
      <c r="I56" s="217"/>
      <c r="J56" s="402" t="str">
        <f>'Früchte Daten'!BQ57</f>
        <v>4 W 14-17/21</v>
      </c>
      <c r="K56" s="465">
        <f>[3]Kartoffeln!$P41</f>
        <v>983.38569999999993</v>
      </c>
      <c r="L56" s="465">
        <f>[3]Kartoffeln!$Q41</f>
        <v>6891.8299000000006</v>
      </c>
      <c r="M56" s="463"/>
      <c r="N56" s="463">
        <f>[3]Kartoffeln!$J41</f>
        <v>601.95619999999997</v>
      </c>
      <c r="O56" s="463">
        <f>[3]Kartoffeln!$K41</f>
        <v>3742.6803999999997</v>
      </c>
      <c r="P56" s="465">
        <f>[3]Kartoffeln!$L41</f>
        <v>204.43179999999998</v>
      </c>
      <c r="Q56" s="465">
        <f>[3]Kartoffeln!$M41</f>
        <v>1030.6585</v>
      </c>
      <c r="R56" s="463">
        <f>[3]Kartoffeln!$N41</f>
        <v>43.218000000000004</v>
      </c>
      <c r="S56" s="463">
        <f>[3]Kartoffeln!$O41</f>
        <v>180.82629999999997</v>
      </c>
    </row>
    <row r="57" spans="1:19" x14ac:dyDescent="0.2">
      <c r="A57" s="250"/>
      <c r="B57" s="218">
        <f>[3]Kartoffeln!A42</f>
        <v>44256</v>
      </c>
      <c r="C57" s="464">
        <f>[3]Kartoffeln!$B42</f>
        <v>2.3588192814139437</v>
      </c>
      <c r="D57" s="464">
        <f>[3]Kartoffeln!$C42</f>
        <v>1.6625569179203916</v>
      </c>
      <c r="E57" s="448">
        <f>[3]Kartoffeln!$D42</f>
        <v>2.5192410660178055</v>
      </c>
      <c r="F57" s="448">
        <f>[3]Kartoffeln!$E42</f>
        <v>1.3653481148557995</v>
      </c>
      <c r="G57" s="464">
        <f>[3]Kartoffeln!$F42</f>
        <v>2.5897891486903708</v>
      </c>
      <c r="H57" s="464">
        <f>[3]Kartoffeln!$G42</f>
        <v>2.1908594455570483</v>
      </c>
      <c r="I57" s="217"/>
      <c r="J57" s="402" t="str">
        <f>'Früchte Daten'!BQ58</f>
        <v>5 W 09-13/21</v>
      </c>
      <c r="K57" s="465">
        <f>[3]Kartoffeln!$P42</f>
        <v>1298.7046</v>
      </c>
      <c r="L57" s="465">
        <f>[3]Kartoffeln!$Q42</f>
        <v>9943.3165000000008</v>
      </c>
      <c r="M57" s="463"/>
      <c r="N57" s="463">
        <f>[3]Kartoffeln!$J42</f>
        <v>805.91600000000005</v>
      </c>
      <c r="O57" s="463">
        <f>[3]Kartoffeln!$K42</f>
        <v>5854.6806999999999</v>
      </c>
      <c r="P57" s="465">
        <f>[3]Kartoffeln!$L42</f>
        <v>260.72360000000003</v>
      </c>
      <c r="Q57" s="465">
        <f>[3]Kartoffeln!$M42</f>
        <v>1521.7376999999999</v>
      </c>
      <c r="R57" s="463">
        <f>[3]Kartoffeln!$N42</f>
        <v>148.01900000000001</v>
      </c>
      <c r="S57" s="463">
        <f>[3]Kartoffeln!$O42</f>
        <v>739.20680000000004</v>
      </c>
    </row>
    <row r="58" spans="1:19" x14ac:dyDescent="0.2">
      <c r="A58" s="250"/>
      <c r="B58" s="218">
        <f>[3]Kartoffeln!A43</f>
        <v>44228</v>
      </c>
      <c r="C58" s="464">
        <f>[3]Kartoffeln!$B43</f>
        <v>2.4370960916064894</v>
      </c>
      <c r="D58" s="464">
        <f>[3]Kartoffeln!$C43</f>
        <v>1.67525204854086</v>
      </c>
      <c r="E58" s="448">
        <f>[3]Kartoffeln!$D43</f>
        <v>2.5054652087747007</v>
      </c>
      <c r="F58" s="448">
        <f>[3]Kartoffeln!$E43</f>
        <v>1.3769971442423008</v>
      </c>
      <c r="G58" s="464">
        <f>[3]Kartoffeln!$F43</f>
        <v>2.5860783083461296</v>
      </c>
      <c r="H58" s="464">
        <f>[3]Kartoffeln!$G43</f>
        <v>2.0269358240365087</v>
      </c>
      <c r="I58" s="217"/>
      <c r="J58" s="402" t="str">
        <f>'Früchte Daten'!BQ59</f>
        <v>4 W 05-08/21</v>
      </c>
      <c r="K58" s="465">
        <f>[3]Kartoffeln!$P43</f>
        <v>1050.5817</v>
      </c>
      <c r="L58" s="465">
        <f>[3]Kartoffeln!$Q43</f>
        <v>7613.7784000000001</v>
      </c>
      <c r="M58" s="463"/>
      <c r="N58" s="463">
        <f>[3]Kartoffeln!$J43</f>
        <v>567.81130000000007</v>
      </c>
      <c r="O58" s="463">
        <f>[3]Kartoffeln!$K43</f>
        <v>4411.0055000000002</v>
      </c>
      <c r="P58" s="465">
        <f>[3]Kartoffeln!$L43</f>
        <v>212.0779</v>
      </c>
      <c r="Q58" s="465">
        <f>[3]Kartoffeln!$M43</f>
        <v>1260.5061000000001</v>
      </c>
      <c r="R58" s="463">
        <f>[3]Kartoffeln!$N43</f>
        <v>160.33539999999999</v>
      </c>
      <c r="S58" s="463">
        <f>[3]Kartoffeln!$O43</f>
        <v>876.18630000000007</v>
      </c>
    </row>
    <row r="59" spans="1:19" x14ac:dyDescent="0.2">
      <c r="B59" s="218">
        <f>[3]Kartoffeln!A44</f>
        <v>44197</v>
      </c>
      <c r="C59" s="464">
        <f>[3]Kartoffeln!$B44</f>
        <v>2.352527344160523</v>
      </c>
      <c r="D59" s="464">
        <f>[3]Kartoffeln!$C44</f>
        <v>1.6135765519955276</v>
      </c>
      <c r="E59" s="448">
        <f>[3]Kartoffeln!$D44</f>
        <v>2.5152085317745096</v>
      </c>
      <c r="F59" s="448">
        <f>[3]Kartoffeln!$E44</f>
        <v>1.3723729989678255</v>
      </c>
      <c r="G59" s="464">
        <f>[3]Kartoffeln!$F44</f>
        <v>2.6172207096807059</v>
      </c>
      <c r="H59" s="464">
        <f>[3]Kartoffeln!$G44</f>
        <v>2.0929019721788777</v>
      </c>
      <c r="I59" s="217"/>
      <c r="J59" s="402" t="str">
        <f>'Früchte Daten'!BQ60</f>
        <v>4 W 01-04/21</v>
      </c>
      <c r="K59" s="465">
        <f>[3]Kartoffeln!$P44</f>
        <v>1146.1426999999999</v>
      </c>
      <c r="L59" s="465">
        <f>[3]Kartoffeln!$Q44</f>
        <v>8191.8712999999998</v>
      </c>
      <c r="M59" s="463"/>
      <c r="N59" s="463">
        <f>[3]Kartoffeln!$J44</f>
        <v>619.44669999999996</v>
      </c>
      <c r="O59" s="463">
        <f>[3]Kartoffeln!$K44</f>
        <v>4860.2959000000001</v>
      </c>
      <c r="P59" s="465">
        <f>[3]Kartoffeln!$L44</f>
        <v>229.917</v>
      </c>
      <c r="Q59" s="465">
        <f>[3]Kartoffeln!$M44</f>
        <v>1386.4907000000001</v>
      </c>
      <c r="R59" s="463">
        <f>[3]Kartoffeln!$N44</f>
        <v>176.67099999999999</v>
      </c>
      <c r="S59" s="463">
        <f>[3]Kartoffeln!$O44</f>
        <v>959.17769999999996</v>
      </c>
    </row>
    <row r="60" spans="1:19" x14ac:dyDescent="0.2">
      <c r="B60" s="218">
        <f>[3]Kartoffeln!A45</f>
        <v>44166</v>
      </c>
      <c r="C60" s="464">
        <f>[3]Kartoffeln!$B45</f>
        <v>2.6220272617285403</v>
      </c>
      <c r="D60" s="464">
        <f>[3]Kartoffeln!$C45</f>
        <v>1.6287969142886993</v>
      </c>
      <c r="E60" s="448">
        <f>[3]Kartoffeln!$D45</f>
        <v>2.6186811807133417</v>
      </c>
      <c r="F60" s="448">
        <f>[3]Kartoffeln!$E45</f>
        <v>1.3757173066999466</v>
      </c>
      <c r="G60" s="464">
        <f>[3]Kartoffeln!$F45</f>
        <v>2.7044373219964628</v>
      </c>
      <c r="H60" s="464">
        <f>[3]Kartoffeln!$G45</f>
        <v>2.0552057700966602</v>
      </c>
      <c r="I60" s="217"/>
      <c r="J60" s="402" t="str">
        <f>'Früchte Daten'!BQ61</f>
        <v>5 W 49-53/20</v>
      </c>
      <c r="K60" s="465">
        <f>[3]Kartoffeln!$P45</f>
        <v>1224.5963000000002</v>
      </c>
      <c r="L60" s="465">
        <f>[3]Kartoffeln!$Q45</f>
        <v>10071.3179</v>
      </c>
      <c r="M60" s="463"/>
      <c r="N60" s="463">
        <f>[3]Kartoffeln!$J45</f>
        <v>576.92600000000004</v>
      </c>
      <c r="O60" s="463">
        <f>[3]Kartoffeln!$K45</f>
        <v>5600.8869000000004</v>
      </c>
      <c r="P60" s="465">
        <f>[3]Kartoffeln!$L45</f>
        <v>254.08029999999999</v>
      </c>
      <c r="Q60" s="465">
        <f>[3]Kartoffeln!$M45</f>
        <v>1650.8803</v>
      </c>
      <c r="R60" s="463">
        <f>[3]Kartoffeln!$N45</f>
        <v>240.86600000000001</v>
      </c>
      <c r="S60" s="463">
        <f>[3]Kartoffeln!$O45</f>
        <v>1629.4909</v>
      </c>
    </row>
    <row r="61" spans="1:19" x14ac:dyDescent="0.2">
      <c r="B61" s="218">
        <f>[3]Kartoffeln!A46</f>
        <v>44136</v>
      </c>
      <c r="C61" s="464">
        <f>[3]Kartoffeln!$B46</f>
        <v>2.5602789186345287</v>
      </c>
      <c r="D61" s="464">
        <f>[3]Kartoffeln!$C46</f>
        <v>1.6566942767083792</v>
      </c>
      <c r="E61" s="448">
        <f>[3]Kartoffeln!$D46</f>
        <v>2.6287830978898308</v>
      </c>
      <c r="F61" s="448">
        <f>[3]Kartoffeln!$E46</f>
        <v>1.4249840022063132</v>
      </c>
      <c r="G61" s="464">
        <f>[3]Kartoffeln!$F46</f>
        <v>2.6135650196504931</v>
      </c>
      <c r="H61" s="464">
        <f>[3]Kartoffeln!$G46</f>
        <v>1.9676987051099426</v>
      </c>
      <c r="I61" s="217"/>
      <c r="J61" s="402" t="str">
        <f>'Früchte Daten'!BQ62</f>
        <v>4 W 45-48/20</v>
      </c>
      <c r="K61" s="465">
        <f>[3]Kartoffeln!$P46</f>
        <v>958.73009999999999</v>
      </c>
      <c r="L61" s="465">
        <f>[3]Kartoffeln!$Q46</f>
        <v>7319.2235999999994</v>
      </c>
      <c r="M61" s="463"/>
      <c r="N61" s="463">
        <f>[3]Kartoffeln!$J46</f>
        <v>485.81909999999999</v>
      </c>
      <c r="O61" s="463">
        <f>[3]Kartoffeln!$K46</f>
        <v>4191.8202999999994</v>
      </c>
      <c r="P61" s="465">
        <f>[3]Kartoffeln!$L46</f>
        <v>192.68600000000001</v>
      </c>
      <c r="Q61" s="465">
        <f>[3]Kartoffeln!$M46</f>
        <v>1186.4136000000001</v>
      </c>
      <c r="R61" s="463">
        <f>[3]Kartoffeln!$N46</f>
        <v>161.828</v>
      </c>
      <c r="S61" s="463">
        <f>[3]Kartoffeln!$O46</f>
        <v>1045.7103999999999</v>
      </c>
    </row>
    <row r="62" spans="1:19" x14ac:dyDescent="0.2">
      <c r="B62" s="218">
        <f>[3]Kartoffeln!A47</f>
        <v>44105</v>
      </c>
      <c r="C62" s="464">
        <f>[3]Kartoffeln!$B47</f>
        <v>2.520654178465874</v>
      </c>
      <c r="D62" s="464">
        <f>[3]Kartoffeln!$C47</f>
        <v>1.6554767183801045</v>
      </c>
      <c r="E62" s="448">
        <f>[3]Kartoffeln!$D47</f>
        <v>2.4840670194063406</v>
      </c>
      <c r="F62" s="448">
        <f>[3]Kartoffeln!$E47</f>
        <v>1.3154505179180349</v>
      </c>
      <c r="G62" s="464">
        <f>[3]Kartoffeln!$F47</f>
        <v>2.4575295767528491</v>
      </c>
      <c r="H62" s="464">
        <f>[3]Kartoffeln!$G47</f>
        <v>2.0975434663267931</v>
      </c>
      <c r="I62" s="217"/>
      <c r="J62" s="402" t="str">
        <f>'Früchte Daten'!BQ63</f>
        <v>4 W 41-44/20</v>
      </c>
      <c r="K62" s="465">
        <f>[3]Kartoffeln!$P47</f>
        <v>921.89210000000003</v>
      </c>
      <c r="L62" s="465">
        <f>[3]Kartoffeln!$Q47</f>
        <v>6965.8555999999999</v>
      </c>
      <c r="M62" s="463"/>
      <c r="N62" s="463">
        <f>[3]Kartoffeln!$J47</f>
        <v>476.90350000000001</v>
      </c>
      <c r="O62" s="463">
        <f>[3]Kartoffeln!$K47</f>
        <v>3972.4491000000003</v>
      </c>
      <c r="P62" s="465">
        <f>[3]Kartoffeln!$L47</f>
        <v>176.73089999999999</v>
      </c>
      <c r="Q62" s="465">
        <f>[3]Kartoffeln!$M47</f>
        <v>1249.7827</v>
      </c>
      <c r="R62" s="463">
        <f>[3]Kartoffeln!$N47</f>
        <v>149.95729999999998</v>
      </c>
      <c r="S62" s="463">
        <f>[3]Kartoffeln!$O47</f>
        <v>833.56479999999999</v>
      </c>
    </row>
    <row r="63" spans="1:19" x14ac:dyDescent="0.2">
      <c r="B63" s="218">
        <f>[3]Kartoffeln!A48</f>
        <v>44075</v>
      </c>
      <c r="C63" s="464">
        <f>[3]Kartoffeln!$B48</f>
        <v>2.7046307973948092</v>
      </c>
      <c r="D63" s="464">
        <f>[3]Kartoffeln!$C48</f>
        <v>1.7212705961183521</v>
      </c>
      <c r="E63" s="448">
        <f>[3]Kartoffeln!$D48</f>
        <v>2.6822464855229131</v>
      </c>
      <c r="F63" s="448">
        <f>[3]Kartoffeln!$E48</f>
        <v>1.4115042382336602</v>
      </c>
      <c r="G63" s="464">
        <f>[3]Kartoffeln!$F48</f>
        <v>2.656959970392053</v>
      </c>
      <c r="H63" s="464">
        <f>[3]Kartoffeln!$G48</f>
        <v>1.9177352223004156</v>
      </c>
      <c r="I63" s="217"/>
      <c r="J63" s="402" t="str">
        <f>'Früchte Daten'!BQ64</f>
        <v>5 W 36-40/20</v>
      </c>
      <c r="K63" s="465">
        <f>[3]Kartoffeln!$P48</f>
        <v>941.47440000000006</v>
      </c>
      <c r="L63" s="465">
        <f>[3]Kartoffeln!$Q48</f>
        <v>7297.6057000000001</v>
      </c>
      <c r="M63" s="463"/>
      <c r="N63" s="463">
        <f>[3]Kartoffeln!$J48</f>
        <v>491.67990000000003</v>
      </c>
      <c r="O63" s="463">
        <f>[3]Kartoffeln!$K48</f>
        <v>4489.7476999999999</v>
      </c>
      <c r="P63" s="465">
        <f>[3]Kartoffeln!$L48</f>
        <v>181.30720000000002</v>
      </c>
      <c r="Q63" s="465">
        <f>[3]Kartoffeln!$M48</f>
        <v>1133.7978000000001</v>
      </c>
      <c r="R63" s="463">
        <f>[3]Kartoffeln!$N48</f>
        <v>118.887</v>
      </c>
      <c r="S63" s="463">
        <f>[3]Kartoffeln!$O48</f>
        <v>645.5521</v>
      </c>
    </row>
    <row r="64" spans="1:19" x14ac:dyDescent="0.2">
      <c r="B64" s="218">
        <f>[3]Kartoffeln!A49</f>
        <v>44044</v>
      </c>
      <c r="C64" s="464">
        <f>[3]Kartoffeln!$B49</f>
        <v>2.8167023810807579</v>
      </c>
      <c r="D64" s="464">
        <f>[3]Kartoffeln!$C49</f>
        <v>1.7756547935659641</v>
      </c>
      <c r="E64" s="448">
        <f>[3]Kartoffeln!$D49</f>
        <v>3.2785905405587106</v>
      </c>
      <c r="F64" s="448">
        <f>[3]Kartoffeln!$E49</f>
        <v>1.5433577121077904</v>
      </c>
      <c r="G64" s="464">
        <f>[3]Kartoffeln!$F49</f>
        <v>3.2140668879244325</v>
      </c>
      <c r="H64" s="464">
        <f>[3]Kartoffeln!$G49</f>
        <v>2.0442419359432922</v>
      </c>
      <c r="I64" s="217"/>
      <c r="J64" s="402" t="str">
        <f>'Früchte Daten'!BQ65</f>
        <v>4 W 32-35/20</v>
      </c>
      <c r="K64" s="465">
        <f>[3]Kartoffeln!$P49</f>
        <v>700.79269999999997</v>
      </c>
      <c r="L64" s="465">
        <f>[3]Kartoffeln!$Q49</f>
        <v>5591.5911999999998</v>
      </c>
      <c r="M64" s="463"/>
      <c r="N64" s="463">
        <f>[3]Kartoffeln!$J49</f>
        <v>389.47859999999997</v>
      </c>
      <c r="O64" s="463">
        <f>[3]Kartoffeln!$K49</f>
        <v>3774.1475</v>
      </c>
      <c r="P64" s="465">
        <f>[3]Kartoffeln!$L49</f>
        <v>111.5605</v>
      </c>
      <c r="Q64" s="465">
        <f>[3]Kartoffeln!$M49</f>
        <v>791.00229999999999</v>
      </c>
      <c r="R64" s="463">
        <f>[3]Kartoffeln!$N49</f>
        <v>23.501999999999999</v>
      </c>
      <c r="S64" s="463">
        <f>[3]Kartoffeln!$O49</f>
        <v>147.45060000000001</v>
      </c>
    </row>
    <row r="65" spans="2:19" x14ac:dyDescent="0.2">
      <c r="B65" s="218">
        <f>[3]Kartoffeln!A50</f>
        <v>44013</v>
      </c>
      <c r="C65" s="464">
        <f>[3]Kartoffeln!$B50</f>
        <v>3.2213075080838682</v>
      </c>
      <c r="D65" s="464">
        <f>[3]Kartoffeln!$C50</f>
        <v>1.9624411887287494</v>
      </c>
      <c r="E65" s="448">
        <f>[3]Kartoffeln!$D50</f>
        <v>3.4791947794327354</v>
      </c>
      <c r="F65" s="448">
        <f>[3]Kartoffeln!$E50</f>
        <v>1.9178289885687911</v>
      </c>
      <c r="G65" s="464">
        <f>[3]Kartoffeln!$F50</f>
        <v>3.6314962691451758</v>
      </c>
      <c r="H65" s="464">
        <f>[3]Kartoffeln!$G50</f>
        <v>2.1414705339511144</v>
      </c>
      <c r="I65" s="217"/>
      <c r="J65" s="402" t="str">
        <f>'Früchte Daten'!BQ66</f>
        <v>4 W 28-31/20</v>
      </c>
      <c r="K65" s="465">
        <f>[3]Kartoffeln!$P50</f>
        <v>675.83590000000004</v>
      </c>
      <c r="L65" s="465">
        <f>[3]Kartoffeln!$Q50</f>
        <v>5187.2494999999999</v>
      </c>
      <c r="M65" s="463"/>
      <c r="N65" s="463">
        <f>[3]Kartoffeln!$J50</f>
        <v>333.87479999999999</v>
      </c>
      <c r="O65" s="463">
        <f>[3]Kartoffeln!$K50</f>
        <v>3149.1624999999999</v>
      </c>
      <c r="P65" s="465">
        <f>[3]Kartoffeln!$L50</f>
        <v>46.983400000000003</v>
      </c>
      <c r="Q65" s="465">
        <f>[3]Kartoffeln!$M50</f>
        <v>651.18219999999997</v>
      </c>
      <c r="R65" s="463">
        <f>[3]Kartoffeln!$N50</f>
        <v>7.6390000000000002</v>
      </c>
      <c r="S65" s="463">
        <f>[3]Kartoffeln!$O50</f>
        <v>93.7333</v>
      </c>
    </row>
    <row r="66" spans="2:19" x14ac:dyDescent="0.2">
      <c r="B66" s="218">
        <f>[3]Kartoffeln!A51</f>
        <v>43983</v>
      </c>
      <c r="C66" s="464">
        <f>[3]Kartoffeln!$B51</f>
        <v>3.10764131750188</v>
      </c>
      <c r="D66" s="464">
        <f>[3]Kartoffeln!$C51</f>
        <v>1.8650790674249371</v>
      </c>
      <c r="E66" s="448">
        <f>[3]Kartoffeln!$D51</f>
        <v>3.5307473982970676</v>
      </c>
      <c r="F66" s="448">
        <f>[3]Kartoffeln!$E51</f>
        <v>1.7569039414475229</v>
      </c>
      <c r="G66" s="464">
        <f>[3]Kartoffeln!$F51</f>
        <v>4.1944088526499703</v>
      </c>
      <c r="H66" s="464">
        <f>[3]Kartoffeln!$G51</f>
        <v>2.0131456972967543</v>
      </c>
      <c r="I66" s="217"/>
      <c r="J66" s="402" t="str">
        <f>'Früchte Daten'!BQ67</f>
        <v>5 W 23-27/20</v>
      </c>
      <c r="K66" s="465">
        <f>[3]Kartoffeln!$P51</f>
        <v>870.2183</v>
      </c>
      <c r="L66" s="465">
        <f>[3]Kartoffeln!$Q51</f>
        <v>7870.6485999999995</v>
      </c>
      <c r="M66" s="463"/>
      <c r="N66" s="463">
        <f>[3]Kartoffeln!$J51</f>
        <v>426.0548</v>
      </c>
      <c r="O66" s="463">
        <f>[3]Kartoffeln!$K51</f>
        <v>3948.8638999999998</v>
      </c>
      <c r="P66" s="465">
        <f>[3]Kartoffeln!$L51</f>
        <v>1.0569999999999999</v>
      </c>
      <c r="Q66" s="465">
        <f>[3]Kartoffeln!$M51</f>
        <v>1285.0558000000001</v>
      </c>
      <c r="R66" s="463">
        <f>[3]Kartoffeln!$N51</f>
        <v>8.5850000000000009</v>
      </c>
      <c r="S66" s="463">
        <f>[3]Kartoffeln!$O51</f>
        <v>147.3562</v>
      </c>
    </row>
    <row r="67" spans="2:19" x14ac:dyDescent="0.2">
      <c r="B67" s="218">
        <f>[3]Kartoffeln!A52</f>
        <v>43952</v>
      </c>
      <c r="C67" s="464">
        <f>[3]Kartoffeln!$B52</f>
        <v>3.3673942788362203</v>
      </c>
      <c r="D67" s="464">
        <f>[3]Kartoffeln!$C52</f>
        <v>1.7212960392982728</v>
      </c>
      <c r="E67" s="448">
        <f>[3]Kartoffeln!$D52</f>
        <v>2.971872007889139</v>
      </c>
      <c r="F67" s="448">
        <f>[3]Kartoffeln!$E52</f>
        <v>1.6168488081625498</v>
      </c>
      <c r="G67" s="464" t="str">
        <f>[3]Kartoffeln!$F52</f>
        <v>-</v>
      </c>
      <c r="H67" s="464">
        <f>[3]Kartoffeln!$G52</f>
        <v>1.8808474669368274</v>
      </c>
      <c r="I67" s="217"/>
      <c r="J67" s="402" t="str">
        <f>'Früchte Daten'!BQ68</f>
        <v>4 W 19-22/20</v>
      </c>
      <c r="K67" s="465">
        <f>[3]Kartoffeln!$P52</f>
        <v>630.59809999999993</v>
      </c>
      <c r="L67" s="465">
        <f>[3]Kartoffeln!$Q52</f>
        <v>7915.018</v>
      </c>
      <c r="M67" s="463"/>
      <c r="N67" s="463">
        <f>[3]Kartoffeln!$J52</f>
        <v>466.57640000000004</v>
      </c>
      <c r="O67" s="463">
        <f>[3]Kartoffeln!$K52</f>
        <v>4489.1540000000005</v>
      </c>
      <c r="P67" s="465">
        <f>[3]Kartoffeln!$L52</f>
        <v>17.441700000000001</v>
      </c>
      <c r="Q67" s="465">
        <f>[3]Kartoffeln!$M52</f>
        <v>1282.7756000000002</v>
      </c>
      <c r="R67" s="463">
        <f>[3]Kartoffeln!$N52</f>
        <v>0.63800000000000001</v>
      </c>
      <c r="S67" s="463">
        <f>[3]Kartoffeln!$O52</f>
        <v>163.85300000000001</v>
      </c>
    </row>
    <row r="68" spans="2:19" x14ac:dyDescent="0.2">
      <c r="B68" s="218">
        <f>[3]Kartoffeln!A53</f>
        <v>43922</v>
      </c>
      <c r="C68" s="464">
        <f>[3]Kartoffeln!$B53</f>
        <v>2.9446020626969864</v>
      </c>
      <c r="D68" s="464">
        <f>[3]Kartoffeln!$C53</f>
        <v>1.7685422439578835</v>
      </c>
      <c r="E68" s="448">
        <f>[3]Kartoffeln!$D53</f>
        <v>3.3774693514192706</v>
      </c>
      <c r="F68" s="448">
        <f>[3]Kartoffeln!$E53</f>
        <v>1.5654691770054354</v>
      </c>
      <c r="G68" s="464">
        <f>[3]Kartoffeln!$F53</f>
        <v>3.2679823422487666</v>
      </c>
      <c r="H68" s="464">
        <f>[3]Kartoffeln!$G53</f>
        <v>2.1969847324252569</v>
      </c>
      <c r="I68" s="217"/>
      <c r="J68" s="402" t="str">
        <f>'Früchte Daten'!BQ69</f>
        <v>4 W 15-18/20</v>
      </c>
      <c r="K68" s="465">
        <f>[3]Kartoffeln!$P53</f>
        <v>769.49380000000008</v>
      </c>
      <c r="L68" s="465">
        <f>[3]Kartoffeln!$Q53</f>
        <v>8073.7644</v>
      </c>
      <c r="M68" s="463"/>
      <c r="N68" s="463">
        <f>[3]Kartoffeln!$J53</f>
        <v>475.44549999999998</v>
      </c>
      <c r="O68" s="463">
        <f>[3]Kartoffeln!$K53</f>
        <v>4905.8140000000003</v>
      </c>
      <c r="P68" s="465">
        <f>[3]Kartoffeln!$L53</f>
        <v>164.9016</v>
      </c>
      <c r="Q68" s="465">
        <f>[3]Kartoffeln!$M53</f>
        <v>1337.7318</v>
      </c>
      <c r="R68" s="463">
        <f>[3]Kartoffeln!$N53</f>
        <v>11.553000000000001</v>
      </c>
      <c r="S68" s="463">
        <f>[3]Kartoffeln!$O53</f>
        <v>334.6635</v>
      </c>
    </row>
    <row r="69" spans="2:19" x14ac:dyDescent="0.2">
      <c r="B69" s="218">
        <f>[3]Kartoffeln!A54</f>
        <v>43891</v>
      </c>
      <c r="C69" s="464">
        <f>[3]Kartoffeln!$B54</f>
        <v>3.0197639811404788</v>
      </c>
      <c r="D69" s="464">
        <f>[3]Kartoffeln!$C54</f>
        <v>1.7682779933293582</v>
      </c>
      <c r="E69" s="448">
        <f>[3]Kartoffeln!$D54</f>
        <v>3.1924800662523456</v>
      </c>
      <c r="F69" s="448">
        <f>[3]Kartoffeln!$E54</f>
        <v>1.5875490388374727</v>
      </c>
      <c r="G69" s="464">
        <f>[3]Kartoffeln!$F54</f>
        <v>3.3714588824241218</v>
      </c>
      <c r="H69" s="464">
        <f>[3]Kartoffeln!$G54</f>
        <v>2.1030436400100974</v>
      </c>
      <c r="I69" s="217"/>
      <c r="J69" s="402" t="str">
        <f>'Früchte Daten'!BQ70</f>
        <v>5 W 10-14/20</v>
      </c>
      <c r="K69" s="465">
        <f>[3]Kartoffeln!$P54</f>
        <v>1158.7715000000001</v>
      </c>
      <c r="L69" s="465">
        <f>[3]Kartoffeln!$Q54</f>
        <v>11007.008800000001</v>
      </c>
      <c r="M69" s="463"/>
      <c r="N69" s="463">
        <f>[3]Kartoffeln!$J54</f>
        <v>549.38830000000007</v>
      </c>
      <c r="O69" s="463">
        <f>[3]Kartoffeln!$K54</f>
        <v>6748.3460999999998</v>
      </c>
      <c r="P69" s="465">
        <f>[3]Kartoffeln!$L54</f>
        <v>328.19970000000001</v>
      </c>
      <c r="Q69" s="465">
        <f>[3]Kartoffeln!$M54</f>
        <v>1904.2304999999999</v>
      </c>
      <c r="R69" s="463">
        <f>[3]Kartoffeln!$N54</f>
        <v>180.98099999999999</v>
      </c>
      <c r="S69" s="463">
        <f>[3]Kartoffeln!$O54</f>
        <v>824.41089999999997</v>
      </c>
    </row>
    <row r="70" spans="2:19" x14ac:dyDescent="0.2">
      <c r="B70" s="218">
        <f>[3]Kartoffeln!A55</f>
        <v>43862</v>
      </c>
      <c r="C70" s="464">
        <f>[3]Kartoffeln!$B55</f>
        <v>2.8348162123636351</v>
      </c>
      <c r="D70" s="464">
        <f>[3]Kartoffeln!$C55</f>
        <v>1.7873461905285088</v>
      </c>
      <c r="E70" s="448">
        <f>[3]Kartoffeln!$D55</f>
        <v>3.1313107203186443</v>
      </c>
      <c r="F70" s="448">
        <f>[3]Kartoffeln!$E55</f>
        <v>1.5940837064094204</v>
      </c>
      <c r="G70" s="464">
        <f>[3]Kartoffeln!$F55</f>
        <v>3.1751016612771155</v>
      </c>
      <c r="H70" s="464">
        <f>[3]Kartoffeln!$G55</f>
        <v>1.9669056769256557</v>
      </c>
      <c r="I70" s="217"/>
      <c r="J70" s="402" t="str">
        <f>'Früchte Daten'!BQ71</f>
        <v>4 W 06-09/20</v>
      </c>
      <c r="K70" s="465">
        <f>[3]Kartoffeln!$P55</f>
        <v>835.20159999999998</v>
      </c>
      <c r="L70" s="465">
        <f>[3]Kartoffeln!$Q55</f>
        <v>6485.3760000000002</v>
      </c>
      <c r="M70" s="463"/>
      <c r="N70" s="463">
        <f>[3]Kartoffeln!$J55</f>
        <v>397.62740000000002</v>
      </c>
      <c r="O70" s="463">
        <f>[3]Kartoffeln!$K55</f>
        <v>3877.3620000000001</v>
      </c>
      <c r="P70" s="465">
        <f>[3]Kartoffeln!$L55</f>
        <v>190.20609999999999</v>
      </c>
      <c r="Q70" s="465">
        <f>[3]Kartoffeln!$M55</f>
        <v>1107.5041999999999</v>
      </c>
      <c r="R70" s="463">
        <f>[3]Kartoffeln!$N55</f>
        <v>144.10599999999999</v>
      </c>
      <c r="S70" s="463">
        <f>[3]Kartoffeln!$O55</f>
        <v>827.53769999999997</v>
      </c>
    </row>
    <row r="71" spans="2:19" x14ac:dyDescent="0.2">
      <c r="B71" s="218">
        <f>[3]Kartoffeln!A56</f>
        <v>43831</v>
      </c>
      <c r="C71" s="464">
        <f>[3]Kartoffeln!$B56</f>
        <v>2.7554832033212096</v>
      </c>
      <c r="D71" s="464">
        <f>[3]Kartoffeln!$C56</f>
        <v>1.7910336265856563</v>
      </c>
      <c r="E71" s="448">
        <f>[3]Kartoffeln!$D56</f>
        <v>3.2178583804347265</v>
      </c>
      <c r="F71" s="448">
        <f>[3]Kartoffeln!$E56</f>
        <v>1.5561618528065471</v>
      </c>
      <c r="G71" s="464">
        <f>[3]Kartoffeln!$F56</f>
        <v>3.2149345374122893</v>
      </c>
      <c r="H71" s="464">
        <f>[3]Kartoffeln!$G56</f>
        <v>1.7893935297932571</v>
      </c>
      <c r="I71" s="217"/>
      <c r="J71" s="402" t="str">
        <f>'Früchte Daten'!BQ72</f>
        <v>4 W 02-05/20</v>
      </c>
      <c r="K71" s="465">
        <f>[3]Kartoffeln!$P56</f>
        <v>798.69230000000005</v>
      </c>
      <c r="L71" s="465">
        <f>[3]Kartoffeln!$Q56</f>
        <v>6504.2699000000002</v>
      </c>
      <c r="M71" s="463"/>
      <c r="N71" s="463">
        <f>[3]Kartoffeln!$J56</f>
        <v>413.10250000000002</v>
      </c>
      <c r="O71" s="463">
        <f>[3]Kartoffeln!$K56</f>
        <v>3668.0471000000002</v>
      </c>
      <c r="P71" s="465">
        <f>[3]Kartoffeln!$L56</f>
        <v>173.43789999999998</v>
      </c>
      <c r="Q71" s="465">
        <f>[3]Kartoffeln!$M56</f>
        <v>1174.1581999999999</v>
      </c>
      <c r="R71" s="463">
        <f>[3]Kartoffeln!$N56</f>
        <v>130.3569</v>
      </c>
      <c r="S71" s="463">
        <f>[3]Kartoffeln!$O56</f>
        <v>1036.4862000000001</v>
      </c>
    </row>
    <row r="72" spans="2:19" x14ac:dyDescent="0.2">
      <c r="B72" s="218">
        <f>[3]Kartoffeln!A57</f>
        <v>43800</v>
      </c>
      <c r="C72" s="464">
        <f>[3]Kartoffeln!$B57</f>
        <v>2.699286907705674</v>
      </c>
      <c r="D72" s="464">
        <f>[3]Kartoffeln!$C57</f>
        <v>1.75631353563659</v>
      </c>
      <c r="E72" s="448">
        <f>[3]Kartoffeln!$D57</f>
        <v>3.2311556485907991</v>
      </c>
      <c r="F72" s="448">
        <f>[3]Kartoffeln!$E57</f>
        <v>1.6380177292828209</v>
      </c>
      <c r="G72" s="464">
        <f>[3]Kartoffeln!$F57</f>
        <v>3.1968277764363071</v>
      </c>
      <c r="H72" s="464">
        <f>[3]Kartoffeln!$G57</f>
        <v>2.0228124627528006</v>
      </c>
      <c r="I72" s="217"/>
      <c r="J72" s="402" t="str">
        <f>'Früchte Daten'!BQ73</f>
        <v>5 W 49-01/20</v>
      </c>
      <c r="K72" s="465">
        <f>[3]Kartoffeln!$P57</f>
        <v>977.88840000000005</v>
      </c>
      <c r="L72" s="465">
        <f>[3]Kartoffeln!$Q57</f>
        <v>8516.1551999999992</v>
      </c>
      <c r="M72" s="463"/>
      <c r="N72" s="463">
        <f>[3]Kartoffeln!$J57</f>
        <v>448.89</v>
      </c>
      <c r="O72" s="463">
        <f>[3]Kartoffeln!$K57</f>
        <v>4714.5097000000005</v>
      </c>
      <c r="P72" s="465">
        <f>[3]Kartoffeln!$L57</f>
        <v>212.10599999999999</v>
      </c>
      <c r="Q72" s="465">
        <f>[3]Kartoffeln!$M57</f>
        <v>1423.5431999999998</v>
      </c>
      <c r="R72" s="463">
        <f>[3]Kartoffeln!$N57</f>
        <v>202.51410000000001</v>
      </c>
      <c r="S72" s="463">
        <f>[3]Kartoffeln!$O57</f>
        <v>1624.2831999999999</v>
      </c>
    </row>
    <row r="73" spans="2:19" x14ac:dyDescent="0.2">
      <c r="B73" s="218">
        <f>[3]Kartoffeln!A58</f>
        <v>43770</v>
      </c>
      <c r="C73" s="464">
        <f>[3]Kartoffeln!$B58</f>
        <v>2.5503945716044165</v>
      </c>
      <c r="D73" s="464">
        <f>[3]Kartoffeln!$C58</f>
        <v>1.7071533341436333</v>
      </c>
      <c r="E73" s="448">
        <f>[3]Kartoffeln!$D58</f>
        <v>3.2078286850130251</v>
      </c>
      <c r="F73" s="448">
        <f>[3]Kartoffeln!$E58</f>
        <v>1.6205716623227515</v>
      </c>
      <c r="G73" s="464">
        <f>[3]Kartoffeln!$F58</f>
        <v>3.2309285120556597</v>
      </c>
      <c r="H73" s="464">
        <f>[3]Kartoffeln!$G58</f>
        <v>1.7864650782786928</v>
      </c>
      <c r="I73" s="217"/>
      <c r="J73" s="402" t="str">
        <f>'Früchte Daten'!BQ74</f>
        <v>4 W 45-48/19</v>
      </c>
      <c r="K73" s="465">
        <f>[3]Kartoffeln!$P58</f>
        <v>765.80110000000002</v>
      </c>
      <c r="L73" s="465">
        <f>[3]Kartoffeln!$Q58</f>
        <v>6598.9605999999994</v>
      </c>
      <c r="M73" s="463"/>
      <c r="N73" s="463">
        <f>[3]Kartoffeln!$J58</f>
        <v>381.6671</v>
      </c>
      <c r="O73" s="463">
        <f>[3]Kartoffeln!$K58</f>
        <v>3883.3359999999998</v>
      </c>
      <c r="P73" s="465">
        <f>[3]Kartoffeln!$L58</f>
        <v>161.994</v>
      </c>
      <c r="Q73" s="465">
        <f>[3]Kartoffeln!$M58</f>
        <v>1042.3776</v>
      </c>
      <c r="R73" s="463">
        <f>[3]Kartoffeln!$N58</f>
        <v>135.22279999999998</v>
      </c>
      <c r="S73" s="463">
        <f>[3]Kartoffeln!$O58</f>
        <v>1116.268</v>
      </c>
    </row>
    <row r="74" spans="2:19" x14ac:dyDescent="0.2">
      <c r="B74" s="218">
        <f>[3]Kartoffeln!A59</f>
        <v>43739</v>
      </c>
      <c r="C74" s="464">
        <f>[3]Kartoffeln!$B59</f>
        <v>2.4099913024570561</v>
      </c>
      <c r="D74" s="464">
        <f>[3]Kartoffeln!$C59</f>
        <v>1.8029323499709944</v>
      </c>
      <c r="E74" s="448">
        <f>[3]Kartoffeln!$D59</f>
        <v>3.0782666558554914</v>
      </c>
      <c r="F74" s="448">
        <f>[3]Kartoffeln!$E59</f>
        <v>1.4932254077004832</v>
      </c>
      <c r="G74" s="464">
        <f>[3]Kartoffeln!$F59</f>
        <v>2.969180684476362</v>
      </c>
      <c r="H74" s="464">
        <f>[3]Kartoffeln!$G59</f>
        <v>1.9437870642662314</v>
      </c>
      <c r="I74" s="217"/>
      <c r="J74" s="402" t="str">
        <f>'Früchte Daten'!BQ75</f>
        <v>4 W 41-44/19</v>
      </c>
      <c r="K74" s="465">
        <f>[3]Kartoffeln!$P59</f>
        <v>752.98630000000003</v>
      </c>
      <c r="L74" s="465">
        <f>[3]Kartoffeln!$Q59</f>
        <v>6229.3617000000004</v>
      </c>
      <c r="M74" s="463"/>
      <c r="N74" s="463">
        <f>[3]Kartoffeln!$J59</f>
        <v>395.51400000000001</v>
      </c>
      <c r="O74" s="463">
        <f>[3]Kartoffeln!$K59</f>
        <v>3618.4152999999997</v>
      </c>
      <c r="P74" s="465">
        <f>[3]Kartoffeln!$L59</f>
        <v>149.22829999999999</v>
      </c>
      <c r="Q74" s="465">
        <f>[3]Kartoffeln!$M59</f>
        <v>1144.5411999999999</v>
      </c>
      <c r="R74" s="463">
        <f>[3]Kartoffeln!$N59</f>
        <v>134.23400000000001</v>
      </c>
      <c r="S74" s="463">
        <f>[3]Kartoffeln!$O59</f>
        <v>854.9171</v>
      </c>
    </row>
    <row r="75" spans="2:19" x14ac:dyDescent="0.2">
      <c r="B75" s="218">
        <f>[3]Kartoffeln!A60</f>
        <v>43709</v>
      </c>
      <c r="C75" s="464">
        <f>[3]Kartoffeln!$B60</f>
        <v>2.4206958570731336</v>
      </c>
      <c r="D75" s="464">
        <f>[3]Kartoffeln!$C60</f>
        <v>1.7259587723530827</v>
      </c>
      <c r="E75" s="448">
        <f>[3]Kartoffeln!$D60</f>
        <v>3.0805953981353729</v>
      </c>
      <c r="F75" s="448">
        <f>[3]Kartoffeln!$E60</f>
        <v>1.5390503222184597</v>
      </c>
      <c r="G75" s="464">
        <f>[3]Kartoffeln!$F60</f>
        <v>2.9005026461230585</v>
      </c>
      <c r="H75" s="464">
        <f>[3]Kartoffeln!$G60</f>
        <v>1.9078251961128674</v>
      </c>
      <c r="I75" s="217"/>
      <c r="J75" s="402" t="str">
        <f>'Früchte Daten'!BQ76</f>
        <v>5 W 36-40/19</v>
      </c>
      <c r="K75" s="465">
        <f>[3]Kartoffeln!$P60</f>
        <v>960.28549999999996</v>
      </c>
      <c r="L75" s="465">
        <f>[3]Kartoffeln!$Q60</f>
        <v>6940.2392</v>
      </c>
      <c r="M75" s="463"/>
      <c r="N75" s="463">
        <f>[3]Kartoffeln!$J60</f>
        <v>560.78469999999993</v>
      </c>
      <c r="O75" s="463">
        <f>[3]Kartoffeln!$K60</f>
        <v>4429.2995999999994</v>
      </c>
      <c r="P75" s="465">
        <f>[3]Kartoffeln!$L60</f>
        <v>169.6747</v>
      </c>
      <c r="Q75" s="465">
        <f>[3]Kartoffeln!$M60</f>
        <v>1191.3346000000001</v>
      </c>
      <c r="R75" s="463">
        <f>[3]Kartoffeln!$N60</f>
        <v>127.923</v>
      </c>
      <c r="S75" s="463">
        <f>[3]Kartoffeln!$O60</f>
        <v>683.28</v>
      </c>
    </row>
    <row r="76" spans="2:19" x14ac:dyDescent="0.2">
      <c r="B76" s="218">
        <f>[3]Kartoffeln!A61</f>
        <v>43678</v>
      </c>
      <c r="C76" s="464">
        <f>[3]Kartoffeln!$B61</f>
        <v>2.7608556742094379</v>
      </c>
      <c r="D76" s="464">
        <f>[3]Kartoffeln!$C61</f>
        <v>1.7962633789574316</v>
      </c>
      <c r="E76" s="448">
        <f>[3]Kartoffeln!$D61</f>
        <v>3.3811179669525204</v>
      </c>
      <c r="F76" s="448">
        <f>[3]Kartoffeln!$E61</f>
        <v>1.5440089863799475</v>
      </c>
      <c r="G76" s="464">
        <f>[3]Kartoffeln!$F61</f>
        <v>3.3770309679211219</v>
      </c>
      <c r="H76" s="464">
        <f>[3]Kartoffeln!$G61</f>
        <v>1.9033146376495871</v>
      </c>
      <c r="I76" s="217"/>
      <c r="J76" s="402" t="str">
        <f>'Früchte Daten'!BQ77</f>
        <v>4 W 32-35/19</v>
      </c>
      <c r="K76" s="465">
        <f>[3]Kartoffeln!$P61</f>
        <v>606.72019999999998</v>
      </c>
      <c r="L76" s="465">
        <f>[3]Kartoffeln!$Q61</f>
        <v>5463.1723000000002</v>
      </c>
      <c r="M76" s="463"/>
      <c r="N76" s="463">
        <f>[3]Kartoffeln!$J61</f>
        <v>380.6028</v>
      </c>
      <c r="O76" s="463">
        <f>[3]Kartoffeln!$K61</f>
        <v>3749.8531000000003</v>
      </c>
      <c r="P76" s="465">
        <f>[3]Kartoffeln!$L61</f>
        <v>114.744</v>
      </c>
      <c r="Q76" s="465">
        <f>[3]Kartoffeln!$M61</f>
        <v>889.79100000000005</v>
      </c>
      <c r="R76" s="463">
        <f>[3]Kartoffeln!$N61</f>
        <v>36.005000000000003</v>
      </c>
      <c r="S76" s="463">
        <f>[3]Kartoffeln!$O61</f>
        <v>135.4145</v>
      </c>
    </row>
    <row r="77" spans="2:19" x14ac:dyDescent="0.2">
      <c r="B77" s="218">
        <f>[3]Kartoffeln!A62</f>
        <v>43647</v>
      </c>
      <c r="C77" s="464">
        <f>[3]Kartoffeln!$B62</f>
        <v>3.3688754141776069</v>
      </c>
      <c r="D77" s="464">
        <f>[3]Kartoffeln!$C62</f>
        <v>1.9953264428328246</v>
      </c>
      <c r="E77" s="448">
        <f>[3]Kartoffeln!$D62</f>
        <v>3.7726928113584672</v>
      </c>
      <c r="F77" s="448">
        <f>[3]Kartoffeln!$E62</f>
        <v>1.8039090453466484</v>
      </c>
      <c r="G77" s="464">
        <f>[3]Kartoffeln!$F62</f>
        <v>3.7969166913726653</v>
      </c>
      <c r="H77" s="464">
        <f>[3]Kartoffeln!$G62</f>
        <v>2.2745370923360664</v>
      </c>
      <c r="I77" s="217"/>
      <c r="J77" s="402" t="str">
        <f>'Früchte Daten'!BQ78</f>
        <v>4 W 28-31/19</v>
      </c>
      <c r="K77" s="465">
        <f>[3]Kartoffeln!$P62</f>
        <v>554.85890000000006</v>
      </c>
      <c r="L77" s="465">
        <f>[3]Kartoffeln!$Q62</f>
        <v>4932.3387999999995</v>
      </c>
      <c r="M77" s="463"/>
      <c r="N77" s="463">
        <f>[3]Kartoffeln!$J62</f>
        <v>250.34549999999999</v>
      </c>
      <c r="O77" s="463">
        <f>[3]Kartoffeln!$K62</f>
        <v>2896.6158999999998</v>
      </c>
      <c r="P77" s="465">
        <f>[3]Kartoffeln!$L62</f>
        <v>29.018000000000001</v>
      </c>
      <c r="Q77" s="465">
        <f>[3]Kartoffeln!$M62</f>
        <v>659.63419999999996</v>
      </c>
      <c r="R77" s="463">
        <f>[3]Kartoffeln!$N62</f>
        <v>3.3730000000000002</v>
      </c>
      <c r="S77" s="463">
        <f>[3]Kartoffeln!$O62</f>
        <v>91.2547</v>
      </c>
    </row>
    <row r="78" spans="2:19" x14ac:dyDescent="0.2">
      <c r="B78" s="218">
        <f>[3]Kartoffeln!A63</f>
        <v>43617</v>
      </c>
      <c r="C78" s="464">
        <f>[3]Kartoffeln!$B63</f>
        <v>2.9629921629358491</v>
      </c>
      <c r="D78" s="464">
        <f>[3]Kartoffeln!$C63</f>
        <v>1.8215612001309975</v>
      </c>
      <c r="E78" s="448">
        <f>[3]Kartoffeln!$D63</f>
        <v>3.2939208847417585</v>
      </c>
      <c r="F78" s="448">
        <f>[3]Kartoffeln!$E63</f>
        <v>1.6390508785641842</v>
      </c>
      <c r="G78" s="464">
        <f>[3]Kartoffeln!$F63</f>
        <v>3.3073275476424802</v>
      </c>
      <c r="H78" s="464">
        <f>[3]Kartoffeln!$G63</f>
        <v>2.0942797469556136</v>
      </c>
      <c r="I78" s="217"/>
      <c r="J78" s="402" t="str">
        <f>'Früchte Daten'!BQ79</f>
        <v>5 W 23-27/19</v>
      </c>
      <c r="K78" s="465">
        <f>[3]Kartoffeln!$P63</f>
        <v>732.81150000000002</v>
      </c>
      <c r="L78" s="465">
        <f>[3]Kartoffeln!$Q63</f>
        <v>6634.3257000000003</v>
      </c>
      <c r="M78" s="463"/>
      <c r="N78" s="463">
        <f>[3]Kartoffeln!$J63</f>
        <v>287.67149999999998</v>
      </c>
      <c r="O78" s="463">
        <f>[3]Kartoffeln!$K63</f>
        <v>3376.8547000000003</v>
      </c>
      <c r="P78" s="465">
        <f>[3]Kartoffeln!$L63</f>
        <v>57.399800000000006</v>
      </c>
      <c r="Q78" s="465">
        <f>[3]Kartoffeln!$M63</f>
        <v>931.95240000000001</v>
      </c>
      <c r="R78" s="463">
        <f>[3]Kartoffeln!$N63</f>
        <v>11.177</v>
      </c>
      <c r="S78" s="463">
        <f>[3]Kartoffeln!$O63</f>
        <v>115.869</v>
      </c>
    </row>
    <row r="79" spans="2:19" x14ac:dyDescent="0.2">
      <c r="B79" s="218">
        <f>[3]Kartoffeln!A64</f>
        <v>43586</v>
      </c>
      <c r="C79" s="464">
        <f>[3]Kartoffeln!$B64</f>
        <v>2.6287838035859741</v>
      </c>
      <c r="D79" s="464">
        <f>[3]Kartoffeln!$C64</f>
        <v>1.729757883808656</v>
      </c>
      <c r="E79" s="448">
        <f>[3]Kartoffeln!$D64</f>
        <v>3.2993061349962671</v>
      </c>
      <c r="F79" s="448">
        <f>[3]Kartoffeln!$E64</f>
        <v>1.6342229314178502</v>
      </c>
      <c r="G79" s="464">
        <f>[3]Kartoffeln!$F64</f>
        <v>3.3044851801919632</v>
      </c>
      <c r="H79" s="464">
        <f>[3]Kartoffeln!$G64</f>
        <v>1.9155004497449926</v>
      </c>
      <c r="I79" s="217"/>
      <c r="J79" s="402" t="str">
        <f>'Früchte Daten'!BQ80</f>
        <v>4 W 19-22/19</v>
      </c>
      <c r="K79" s="465">
        <f>[3]Kartoffeln!$P64</f>
        <v>685.18209999999999</v>
      </c>
      <c r="L79" s="465">
        <f>[3]Kartoffeln!$Q64</f>
        <v>5729.0134000000007</v>
      </c>
      <c r="M79" s="463"/>
      <c r="N79" s="463">
        <f>[3]Kartoffeln!$J64</f>
        <v>425.15090000000004</v>
      </c>
      <c r="O79" s="463">
        <f>[3]Kartoffeln!$K64</f>
        <v>3405.9679999999998</v>
      </c>
      <c r="P79" s="465">
        <f>[3]Kartoffeln!$L64</f>
        <v>136.626</v>
      </c>
      <c r="Q79" s="465">
        <f>[3]Kartoffeln!$M64</f>
        <v>916.15530000000001</v>
      </c>
      <c r="R79" s="463">
        <f>[3]Kartoffeln!$N64</f>
        <v>49.697000000000003</v>
      </c>
      <c r="S79" s="463">
        <f>[3]Kartoffeln!$O64</f>
        <v>131.40779999999998</v>
      </c>
    </row>
    <row r="80" spans="2:19" x14ac:dyDescent="0.2">
      <c r="B80" s="218">
        <f>[3]Kartoffeln!A65</f>
        <v>43556</v>
      </c>
      <c r="C80" s="464">
        <f>[3]Kartoffeln!$B65</f>
        <v>2.7798962301074051</v>
      </c>
      <c r="D80" s="464">
        <f>[3]Kartoffeln!$C65</f>
        <v>1.7899252857924703</v>
      </c>
      <c r="E80" s="448">
        <f>[3]Kartoffeln!$D65</f>
        <v>3.2539726951194137</v>
      </c>
      <c r="F80" s="448">
        <f>[3]Kartoffeln!$E65</f>
        <v>1.6294726064853344</v>
      </c>
      <c r="G80" s="464">
        <f>[3]Kartoffeln!$F65</f>
        <v>3.2611254413863917</v>
      </c>
      <c r="H80" s="464">
        <f>[3]Kartoffeln!$G65</f>
        <v>1.9649952307201446</v>
      </c>
      <c r="I80" s="217"/>
      <c r="J80" s="402" t="str">
        <f>'Früchte Daten'!BQ81</f>
        <v>4 W 15-18/19</v>
      </c>
      <c r="K80" s="465">
        <f>[3]Kartoffeln!$P65</f>
        <v>710.74959999999999</v>
      </c>
      <c r="L80" s="465">
        <f>[3]Kartoffeln!$Q65</f>
        <v>5730.2370999999994</v>
      </c>
      <c r="M80" s="463"/>
      <c r="N80" s="463">
        <f>[3]Kartoffeln!$J65</f>
        <v>415.9588</v>
      </c>
      <c r="O80" s="463">
        <f>[3]Kartoffeln!$K65</f>
        <v>3286.5369000000001</v>
      </c>
      <c r="P80" s="465">
        <f>[3]Kartoffeln!$L65</f>
        <v>139.38900000000001</v>
      </c>
      <c r="Q80" s="465">
        <f>[3]Kartoffeln!$M65</f>
        <v>953.07960000000003</v>
      </c>
      <c r="R80" s="463">
        <f>[3]Kartoffeln!$N65</f>
        <v>79.861999999999995</v>
      </c>
      <c r="S80" s="463">
        <f>[3]Kartoffeln!$O65</f>
        <v>240.7072</v>
      </c>
    </row>
    <row r="81" spans="2:19" x14ac:dyDescent="0.2">
      <c r="B81" s="218">
        <f>[3]Kartoffeln!A66</f>
        <v>43525</v>
      </c>
      <c r="C81" s="464">
        <f>[3]Kartoffeln!$B66</f>
        <v>2.7261377483223579</v>
      </c>
      <c r="D81" s="464">
        <f>[3]Kartoffeln!$C66</f>
        <v>1.8327141348005</v>
      </c>
      <c r="E81" s="448">
        <f>[3]Kartoffeln!$D66</f>
        <v>3.2810001679216305</v>
      </c>
      <c r="F81" s="448">
        <f>[3]Kartoffeln!$E66</f>
        <v>1.6428428348946198</v>
      </c>
      <c r="G81" s="464">
        <f>[3]Kartoffeln!$F66</f>
        <v>3.2705581651106477</v>
      </c>
      <c r="H81" s="464">
        <f>[3]Kartoffeln!$G66</f>
        <v>1.9523928569931344</v>
      </c>
      <c r="I81" s="217"/>
      <c r="J81" s="402" t="str">
        <f>'Früchte Daten'!BQ82</f>
        <v>5 W 10-14/19</v>
      </c>
      <c r="K81" s="465">
        <f>[3]Kartoffeln!$P66</f>
        <v>913.69849999999997</v>
      </c>
      <c r="L81" s="465">
        <f>[3]Kartoffeln!$Q66</f>
        <v>7495.5604999999996</v>
      </c>
      <c r="M81" s="463"/>
      <c r="N81" s="463">
        <f>[3]Kartoffeln!$J66</f>
        <v>529.4932</v>
      </c>
      <c r="O81" s="463">
        <f>[3]Kartoffeln!$K66</f>
        <v>4496.3230999999996</v>
      </c>
      <c r="P81" s="465">
        <f>[3]Kartoffeln!$L66</f>
        <v>179.8458</v>
      </c>
      <c r="Q81" s="465">
        <f>[3]Kartoffeln!$M66</f>
        <v>1274.5151000000001</v>
      </c>
      <c r="R81" s="463">
        <f>[3]Kartoffeln!$N66</f>
        <v>118.38969999999999</v>
      </c>
      <c r="S81" s="463">
        <f>[3]Kartoffeln!$O66</f>
        <v>715.60900000000004</v>
      </c>
    </row>
    <row r="82" spans="2:19" x14ac:dyDescent="0.2">
      <c r="B82" s="218">
        <f>[3]Kartoffeln!A67</f>
        <v>43497</v>
      </c>
      <c r="C82" s="464">
        <f>[3]Kartoffeln!$B67</f>
        <v>2.6463315928250917</v>
      </c>
      <c r="D82" s="464">
        <f>[3]Kartoffeln!$C67</f>
        <v>1.7716444376806799</v>
      </c>
      <c r="E82" s="448">
        <f>[3]Kartoffeln!$D67</f>
        <v>3.2429799726949833</v>
      </c>
      <c r="F82" s="448">
        <f>[3]Kartoffeln!$E67</f>
        <v>1.6282060800833937</v>
      </c>
      <c r="G82" s="464">
        <f>[3]Kartoffeln!$F67</f>
        <v>3.1979409104137662</v>
      </c>
      <c r="H82" s="464">
        <f>[3]Kartoffeln!$G67</f>
        <v>2.0053164914641948</v>
      </c>
      <c r="I82" s="217"/>
      <c r="J82" s="402" t="str">
        <f>'Früchte Daten'!BQ83</f>
        <v>4 W 06-09/19</v>
      </c>
      <c r="K82" s="465">
        <f>[3]Kartoffeln!$P67</f>
        <v>679.86519999999996</v>
      </c>
      <c r="L82" s="465">
        <f>[3]Kartoffeln!$Q67</f>
        <v>6353.8739000000005</v>
      </c>
      <c r="M82" s="463"/>
      <c r="N82" s="463">
        <f>[3]Kartoffeln!$J67</f>
        <v>355.70069999999998</v>
      </c>
      <c r="O82" s="463">
        <f>[3]Kartoffeln!$K67</f>
        <v>3805.9016000000001</v>
      </c>
      <c r="P82" s="465">
        <f>[3]Kartoffeln!$L67</f>
        <v>147.07920000000001</v>
      </c>
      <c r="Q82" s="465">
        <f>[3]Kartoffeln!$M67</f>
        <v>1077.4918</v>
      </c>
      <c r="R82" s="463">
        <f>[3]Kartoffeln!$N67</f>
        <v>120.6067</v>
      </c>
      <c r="S82" s="463">
        <f>[3]Kartoffeln!$O67</f>
        <v>860.68040000000008</v>
      </c>
    </row>
  </sheetData>
  <mergeCells count="13">
    <mergeCell ref="J12:S12"/>
    <mergeCell ref="C15:D15"/>
    <mergeCell ref="E15:F15"/>
    <mergeCell ref="G15:H15"/>
    <mergeCell ref="A7:B7"/>
    <mergeCell ref="A8:B8"/>
    <mergeCell ref="A9:B9"/>
    <mergeCell ref="A10:B10"/>
    <mergeCell ref="C12:H12"/>
    <mergeCell ref="P15:Q15"/>
    <mergeCell ref="R15:S15"/>
    <mergeCell ref="K15:L15"/>
    <mergeCell ref="N15:O15"/>
  </mergeCells>
  <hyperlinks>
    <hyperlink ref="A7" location="Inhaltsverzeichnis!A1" display="Inhaltsverzeichnis!A1" xr:uid="{00000000-0004-0000-0700-000000000000}"/>
    <hyperlink ref="A9" location="FG_Preise_Detailhandel" display="Preise im Detailhandel" xr:uid="{00000000-0004-0000-0700-000001000000}"/>
    <hyperlink ref="A10" location="FrüchteAbsatzmengenDetailhandel" display="FrüchteAbsatzmengenDetailhandel" xr:uid="{00000000-0004-0000-0700-000002000000}"/>
    <hyperlink ref="A9:B9" location="KartoffelnPreiseDetailhandel" display="KartoffelnPreiseDetailhandel" xr:uid="{00000000-0004-0000-0700-000003000000}"/>
    <hyperlink ref="A10:B10" location="KartoffelnAbsatzmengenDetailhandel" display="KartoffelnAbsatzmengenDetailhandel" xr:uid="{00000000-0004-0000-0700-000004000000}"/>
  </hyperlinks>
  <pageMargins left="0.7" right="0.7" top="0.78740157499999996" bottom="0.78740157499999996" header="0.3" footer="0.3"/>
  <pageSetup paperSize="9" orientation="portrait" r:id="rId1"/>
  <ignoredErrors>
    <ignoredError sqref="O16:P16 Q16:R16 D16 F16 E16 G1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tabColor theme="4" tint="0.79998168889431442"/>
  </sheetPr>
  <dimension ref="A1:AY40"/>
  <sheetViews>
    <sheetView zoomScaleNormal="100" workbookViewId="0">
      <selection activeCell="K2" sqref="K2"/>
    </sheetView>
  </sheetViews>
  <sheetFormatPr baseColWidth="10" defaultColWidth="11" defaultRowHeight="12.75" x14ac:dyDescent="0.2"/>
  <cols>
    <col min="1" max="1" width="10.625" style="222" customWidth="1"/>
    <col min="2" max="2" width="6.125" style="222" customWidth="1"/>
    <col min="3" max="4" width="2.375" style="222" customWidth="1"/>
    <col min="5" max="5" width="6.125" style="222" customWidth="1"/>
    <col min="6" max="6" width="3.625" style="222" customWidth="1"/>
    <col min="7" max="7" width="6.125" style="222" customWidth="1"/>
    <col min="8" max="9" width="2.375" style="222" customWidth="1"/>
    <col min="10" max="10" width="6.125" style="222" customWidth="1"/>
    <col min="11" max="11" width="3.625" style="222" customWidth="1"/>
    <col min="12" max="12" width="6.125" style="222" customWidth="1"/>
    <col min="13" max="14" width="2.375" style="222" customWidth="1"/>
    <col min="15" max="15" width="6.125" style="222" customWidth="1"/>
    <col min="16" max="16" width="3.625" style="222" customWidth="1"/>
    <col min="17" max="17" width="6.125" style="222" customWidth="1"/>
    <col min="18" max="19" width="2.375" style="222" customWidth="1"/>
    <col min="20" max="20" width="6.125" style="222" customWidth="1"/>
    <col min="21" max="21" width="3.625" style="222" customWidth="1"/>
    <col min="22" max="22" width="6.125" style="222" customWidth="1"/>
    <col min="23" max="24" width="2.375" style="222" customWidth="1"/>
    <col min="25" max="25" width="6.125" style="222" customWidth="1"/>
    <col min="26" max="27" width="10.625" style="222" customWidth="1"/>
    <col min="28" max="28" width="6.125" style="222" customWidth="1"/>
    <col min="29" max="30" width="2.375" style="222" customWidth="1"/>
    <col min="31" max="31" width="6.125" style="222" customWidth="1"/>
    <col min="32" max="32" width="3.125" style="222" customWidth="1"/>
    <col min="33" max="33" width="6.125" style="222" customWidth="1"/>
    <col min="34" max="35" width="2.375" style="222" customWidth="1"/>
    <col min="36" max="36" width="6.125" style="222" customWidth="1"/>
    <col min="37" max="37" width="3.125" style="222" customWidth="1"/>
    <col min="38" max="38" width="6.125" style="222" customWidth="1"/>
    <col min="39" max="40" width="2.375" style="222" customWidth="1"/>
    <col min="41" max="41" width="6.125" style="222" customWidth="1"/>
    <col min="42" max="42" width="3.125" style="222" customWidth="1"/>
    <col min="43" max="43" width="6.125" style="222" customWidth="1"/>
    <col min="44" max="45" width="2.375" style="222" customWidth="1"/>
    <col min="46" max="46" width="6.125" style="222" customWidth="1"/>
    <col min="47" max="47" width="3.125" style="222" customWidth="1"/>
    <col min="48" max="48" width="6.125" style="222" customWidth="1"/>
    <col min="49" max="50" width="2.375" style="222" customWidth="1"/>
    <col min="51" max="51" width="6.125" style="222" customWidth="1"/>
    <col min="52" max="52" width="10.625" style="222" customWidth="1"/>
    <col min="53" max="16384" width="11" style="222"/>
  </cols>
  <sheetData>
    <row r="1" spans="1:51" ht="9.9499999999999993" customHeight="1" x14ac:dyDescent="0.25">
      <c r="F1" s="265"/>
      <c r="G1" s="336" t="str">
        <f>Codierung!I152</f>
        <v>Eidgenössisches Departement für  Wirtschaft, Bildung und Forschung WBF</v>
      </c>
      <c r="H1" s="266"/>
      <c r="I1" s="264"/>
      <c r="J1" s="264"/>
      <c r="T1" s="161"/>
      <c r="U1" s="161"/>
      <c r="AG1" s="214" t="s">
        <v>289</v>
      </c>
      <c r="AH1" s="214"/>
      <c r="AT1" s="161"/>
      <c r="AU1" s="161"/>
    </row>
    <row r="2" spans="1:51" ht="9.9499999999999993" customHeight="1" x14ac:dyDescent="0.25">
      <c r="F2" s="267"/>
      <c r="G2" s="337" t="str">
        <f>Codierung!I153</f>
        <v>Bundesamt für Landwirtschaft BLW</v>
      </c>
      <c r="H2" s="269"/>
      <c r="I2" s="270"/>
      <c r="J2" s="270"/>
      <c r="K2" s="240"/>
      <c r="L2" s="240"/>
      <c r="T2" s="161"/>
      <c r="U2" s="161"/>
      <c r="AG2" s="214" t="s">
        <v>292</v>
      </c>
      <c r="AH2" s="214"/>
      <c r="AT2" s="161"/>
      <c r="AU2" s="161"/>
    </row>
    <row r="3" spans="1:51" ht="9.9499999999999993" customHeight="1" x14ac:dyDescent="0.2">
      <c r="F3" s="265"/>
      <c r="G3" s="336" t="str">
        <f>Codierung!I154</f>
        <v>Fachbereich Marktanalysen</v>
      </c>
      <c r="H3" s="266"/>
      <c r="I3" s="264"/>
      <c r="J3" s="264"/>
      <c r="AG3" s="214" t="s">
        <v>428</v>
      </c>
      <c r="AH3" s="214"/>
    </row>
    <row r="4" spans="1:51" ht="9.9499999999999993" customHeight="1" x14ac:dyDescent="0.2">
      <c r="F4" s="265"/>
      <c r="G4" s="266"/>
      <c r="H4" s="266"/>
      <c r="I4" s="264"/>
      <c r="J4" s="264"/>
    </row>
    <row r="5" spans="1:51" x14ac:dyDescent="0.2">
      <c r="F5" s="265"/>
      <c r="G5" s="268"/>
      <c r="H5" s="266"/>
      <c r="I5" s="264"/>
      <c r="J5" s="264"/>
    </row>
    <row r="6" spans="1:51" s="257" customFormat="1" ht="14.25" customHeight="1" x14ac:dyDescent="0.2">
      <c r="A6" s="222"/>
      <c r="B6" s="295" t="str">
        <f>Codierung!I191</f>
        <v>Produktion: Preise und Mengen</v>
      </c>
      <c r="C6" s="295"/>
      <c r="D6" s="295"/>
      <c r="E6" s="295"/>
      <c r="F6" s="295"/>
      <c r="G6" s="295"/>
      <c r="H6" s="687">
        <f>'Milch Daten'!B21</f>
        <v>45292</v>
      </c>
      <c r="I6" s="687"/>
      <c r="J6" s="687"/>
      <c r="K6" s="296"/>
      <c r="L6" s="296"/>
      <c r="M6" s="296"/>
      <c r="N6" s="296"/>
      <c r="O6" s="296"/>
      <c r="P6" s="296"/>
      <c r="Q6" s="296"/>
      <c r="R6" s="296"/>
      <c r="S6" s="296"/>
      <c r="T6" s="296"/>
      <c r="U6" s="296"/>
      <c r="V6" s="296"/>
      <c r="W6" s="296"/>
      <c r="X6" s="296"/>
      <c r="Y6" s="296"/>
      <c r="Z6" s="222"/>
      <c r="AB6" s="661" t="str">
        <f>Codierung!I191</f>
        <v>Produktion: Preise und Mengen</v>
      </c>
      <c r="AC6" s="661"/>
      <c r="AD6" s="661"/>
      <c r="AE6" s="661"/>
      <c r="AF6" s="661"/>
      <c r="AG6" s="661"/>
      <c r="AH6" s="661"/>
      <c r="AI6" s="661"/>
      <c r="AJ6" s="661"/>
      <c r="AK6" s="661"/>
      <c r="AL6" s="661"/>
      <c r="AM6" s="661"/>
      <c r="AN6" s="661"/>
      <c r="AO6" s="661"/>
      <c r="AP6" s="661"/>
      <c r="AQ6" s="661"/>
      <c r="AR6" s="661"/>
      <c r="AS6" s="661"/>
      <c r="AT6" s="661"/>
      <c r="AU6" s="661"/>
      <c r="AV6" s="661"/>
      <c r="AW6" s="661"/>
      <c r="AX6" s="661"/>
      <c r="AY6" s="661"/>
    </row>
    <row r="7" spans="1:51" ht="5.25" customHeight="1" x14ac:dyDescent="0.2"/>
    <row r="8" spans="1:51" x14ac:dyDescent="0.2">
      <c r="B8" s="688" t="str">
        <f>Codierung!I379</f>
        <v>Rohmilch bio</v>
      </c>
      <c r="C8" s="688"/>
      <c r="D8" s="688"/>
      <c r="E8" s="688"/>
      <c r="G8" s="688" t="str">
        <f>Codierung!I380</f>
        <v>Rohmilch konventionell</v>
      </c>
      <c r="H8" s="688"/>
      <c r="I8" s="688"/>
      <c r="J8" s="688"/>
      <c r="K8" s="235"/>
      <c r="L8" s="659"/>
      <c r="M8" s="659"/>
      <c r="N8" s="659"/>
      <c r="O8" s="659"/>
      <c r="P8" s="217"/>
      <c r="Q8" s="659"/>
      <c r="R8" s="659"/>
      <c r="S8" s="659"/>
      <c r="T8" s="659"/>
      <c r="U8" s="235"/>
      <c r="V8" s="659"/>
      <c r="W8" s="659"/>
      <c r="X8" s="659"/>
      <c r="Y8" s="659"/>
      <c r="AB8" s="659"/>
      <c r="AC8" s="659"/>
      <c r="AD8" s="659"/>
      <c r="AE8" s="659"/>
      <c r="AF8" s="217"/>
      <c r="AG8" s="659"/>
      <c r="AH8" s="659"/>
      <c r="AI8" s="659"/>
      <c r="AJ8" s="659"/>
      <c r="AK8" s="235"/>
      <c r="AL8" s="659"/>
      <c r="AM8" s="659"/>
      <c r="AN8" s="659"/>
      <c r="AO8" s="659"/>
      <c r="AP8" s="217"/>
      <c r="AQ8" s="659"/>
      <c r="AR8" s="659"/>
      <c r="AS8" s="659"/>
      <c r="AT8" s="659"/>
      <c r="AU8" s="235"/>
      <c r="AV8" s="659"/>
      <c r="AW8" s="659"/>
      <c r="AX8" s="659"/>
      <c r="AY8" s="659"/>
    </row>
    <row r="9" spans="1:51" ht="18" customHeight="1" x14ac:dyDescent="0.2">
      <c r="B9" s="297" t="str">
        <f>Codierung!I124</f>
        <v>Rp./kg</v>
      </c>
      <c r="C9" s="298"/>
      <c r="D9" s="298"/>
      <c r="E9" s="299" t="str">
        <f>Codierung!I127</f>
        <v>Tonnen</v>
      </c>
      <c r="G9" s="297" t="str">
        <f>Codierung!I124</f>
        <v>Rp./kg</v>
      </c>
      <c r="H9" s="298"/>
      <c r="I9" s="298"/>
      <c r="J9" s="299" t="str">
        <f>Codierung!I127</f>
        <v>Tonnen</v>
      </c>
      <c r="K9" s="224"/>
      <c r="L9" s="224"/>
      <c r="M9" s="224"/>
      <c r="N9" s="224"/>
      <c r="O9" s="259"/>
      <c r="P9" s="217"/>
      <c r="Q9" s="224"/>
      <c r="R9" s="224"/>
      <c r="S9" s="224"/>
      <c r="T9" s="259"/>
      <c r="U9" s="224"/>
      <c r="V9" s="224"/>
      <c r="W9" s="224"/>
      <c r="X9" s="224"/>
      <c r="Y9" s="259"/>
      <c r="AB9" s="685"/>
      <c r="AC9" s="685"/>
      <c r="AD9" s="686"/>
      <c r="AE9" s="686"/>
      <c r="AF9" s="217"/>
      <c r="AG9" s="685"/>
      <c r="AH9" s="685"/>
      <c r="AI9" s="686"/>
      <c r="AJ9" s="686"/>
      <c r="AK9" s="224"/>
      <c r="AL9" s="685"/>
      <c r="AM9" s="685"/>
      <c r="AN9" s="686"/>
      <c r="AO9" s="686"/>
      <c r="AP9" s="217"/>
      <c r="AQ9" s="685"/>
      <c r="AR9" s="685"/>
      <c r="AS9" s="686"/>
      <c r="AT9" s="686"/>
      <c r="AU9" s="224"/>
      <c r="AV9" s="685"/>
      <c r="AW9" s="685"/>
      <c r="AX9" s="686"/>
      <c r="AY9" s="686"/>
    </row>
    <row r="10" spans="1:51" ht="12.75" customHeight="1" x14ac:dyDescent="0.2">
      <c r="B10" s="300">
        <f>'Milch Daten'!C21</f>
        <v>91.820345172782595</v>
      </c>
      <c r="C10" s="294"/>
      <c r="D10" s="294"/>
      <c r="E10" s="307">
        <f>'Milch Daten'!H21</f>
        <v>22205.641191764073</v>
      </c>
      <c r="G10" s="300">
        <f>'Milch Daten'!D21</f>
        <v>74.265611528207202</v>
      </c>
      <c r="H10" s="294"/>
      <c r="I10" s="294"/>
      <c r="J10" s="307">
        <f>'Milch Daten'!I21</f>
        <v>259336.35880823593</v>
      </c>
      <c r="K10" s="225"/>
      <c r="L10" s="294"/>
      <c r="M10" s="294"/>
      <c r="N10" s="294"/>
      <c r="O10" s="239"/>
      <c r="P10" s="217"/>
      <c r="Q10" s="294"/>
      <c r="R10" s="294"/>
      <c r="S10" s="294"/>
      <c r="T10" s="239"/>
      <c r="U10" s="217"/>
      <c r="V10" s="294"/>
      <c r="W10" s="294"/>
      <c r="X10" s="294"/>
      <c r="Y10" s="239"/>
      <c r="AB10" s="224"/>
      <c r="AC10" s="224"/>
      <c r="AD10" s="224"/>
      <c r="AE10" s="259"/>
      <c r="AF10" s="217"/>
      <c r="AG10" s="224"/>
      <c r="AH10" s="224"/>
      <c r="AI10" s="224"/>
      <c r="AJ10" s="259"/>
      <c r="AK10" s="224"/>
      <c r="AL10" s="224"/>
      <c r="AM10" s="224"/>
      <c r="AN10" s="224"/>
      <c r="AO10" s="259"/>
      <c r="AP10" s="217"/>
      <c r="AQ10" s="224"/>
      <c r="AR10" s="224"/>
      <c r="AS10" s="224"/>
      <c r="AT10" s="259"/>
      <c r="AU10" s="224"/>
      <c r="AV10" s="224"/>
      <c r="AW10" s="224"/>
      <c r="AX10" s="224"/>
      <c r="AY10" s="259"/>
    </row>
    <row r="11" spans="1:51" ht="12.75" customHeight="1" x14ac:dyDescent="0.2">
      <c r="B11" s="689" t="str">
        <f>Codierung!I217</f>
        <v>Vergleich Vormonat*</v>
      </c>
      <c r="C11" s="658"/>
      <c r="D11" s="658"/>
      <c r="E11" s="690"/>
      <c r="G11" s="689" t="str">
        <f>Codierung!I217</f>
        <v>Vergleich Vormonat*</v>
      </c>
      <c r="H11" s="658"/>
      <c r="I11" s="658"/>
      <c r="J11" s="690"/>
      <c r="K11" s="226"/>
      <c r="L11" s="658"/>
      <c r="M11" s="658"/>
      <c r="N11" s="658"/>
      <c r="O11" s="658"/>
      <c r="P11" s="217"/>
      <c r="Q11" s="658"/>
      <c r="R11" s="658"/>
      <c r="S11" s="658"/>
      <c r="T11" s="658"/>
      <c r="U11" s="224"/>
      <c r="V11" s="658"/>
      <c r="W11" s="658"/>
      <c r="X11" s="658"/>
      <c r="Y11" s="658"/>
      <c r="AB11" s="294"/>
      <c r="AC11" s="294"/>
      <c r="AD11" s="294"/>
      <c r="AE11" s="272"/>
      <c r="AF11" s="217"/>
      <c r="AG11" s="294"/>
      <c r="AH11" s="294"/>
      <c r="AI11" s="294"/>
      <c r="AJ11" s="272"/>
      <c r="AK11" s="225"/>
      <c r="AL11" s="294"/>
      <c r="AM11" s="294"/>
      <c r="AN11" s="294"/>
      <c r="AO11" s="239"/>
      <c r="AP11" s="217"/>
      <c r="AQ11" s="263"/>
      <c r="AR11" s="263"/>
      <c r="AS11" s="263"/>
      <c r="AT11" s="239"/>
      <c r="AU11" s="217"/>
      <c r="AV11" s="263"/>
      <c r="AW11" s="263"/>
      <c r="AX11" s="263"/>
      <c r="AY11" s="239"/>
    </row>
    <row r="12" spans="1:51" x14ac:dyDescent="0.2">
      <c r="B12" s="301">
        <f>'Milch Daten'!C21/'Milch Daten'!C22-1</f>
        <v>-7.3533805800294338E-3</v>
      </c>
      <c r="C12" s="304" t="str">
        <f>IF(B12&lt;0,Codierung!$O$37,IF(B12=0,Codierung!$O$38,IF(B12&gt;0,Codierung!$O$39,IF(B12=Codierung!I216,Codierung!$O$40))))</f>
        <v>▼</v>
      </c>
      <c r="D12" s="304" t="str">
        <f>IF(E12&lt;0,Codierung!$O$37,IF(E12=0,Codierung!$O$38,IF(E12&gt;0,Codierung!$O$39,IF(E12=Codierung!I216,Codierung!$O$40))))</f>
        <v>▲</v>
      </c>
      <c r="E12" s="302">
        <f>'Milch Daten'!H21/'Milch Daten'!H22-1</f>
        <v>0.1187532546354968</v>
      </c>
      <c r="G12" s="301">
        <f>'Milch Daten'!D21/'Milch Daten'!D22-1</f>
        <v>-2.1019597055491723E-2</v>
      </c>
      <c r="H12" s="304" t="str">
        <f>IF(G12&lt;0,Codierung!$O$37,IF(G12=0,Codierung!$O$38,IF(G12&gt;0,Codierung!$O$39,IF(G12=Codierung!N206,Codierung!$O$40))))</f>
        <v>▼</v>
      </c>
      <c r="I12" s="304" t="str">
        <f>IF(J12&lt;0,Codierung!$O$37,IF(J12=0,Codierung!$O$38,IF(J12&gt;0,Codierung!$O$39,IF(J12=Codierung!N206,Codierung!$O$40))))</f>
        <v>▲</v>
      </c>
      <c r="J12" s="302">
        <f>'Milch Daten'!I21/'Milch Daten'!I22-1</f>
        <v>3.8111811237708793E-2</v>
      </c>
      <c r="K12" s="226"/>
      <c r="L12" s="276"/>
      <c r="M12" s="236"/>
      <c r="N12" s="236"/>
      <c r="O12" s="277"/>
      <c r="P12" s="217"/>
      <c r="Q12" s="276"/>
      <c r="R12" s="236"/>
      <c r="S12" s="236"/>
      <c r="T12" s="277"/>
      <c r="U12" s="224"/>
      <c r="V12" s="276"/>
      <c r="W12" s="236"/>
      <c r="X12" s="236"/>
      <c r="Y12" s="277"/>
      <c r="AB12" s="658"/>
      <c r="AC12" s="658"/>
      <c r="AD12" s="658"/>
      <c r="AE12" s="658"/>
      <c r="AF12" s="217"/>
      <c r="AG12" s="658"/>
      <c r="AH12" s="658"/>
      <c r="AI12" s="658"/>
      <c r="AJ12" s="658"/>
      <c r="AK12" s="226"/>
      <c r="AL12" s="658"/>
      <c r="AM12" s="658"/>
      <c r="AN12" s="658"/>
      <c r="AO12" s="658"/>
      <c r="AP12" s="217"/>
      <c r="AQ12" s="658"/>
      <c r="AR12" s="658"/>
      <c r="AS12" s="658"/>
      <c r="AT12" s="658"/>
      <c r="AU12" s="224"/>
      <c r="AV12" s="658"/>
      <c r="AW12" s="658"/>
      <c r="AX12" s="658"/>
      <c r="AY12" s="658"/>
    </row>
    <row r="13" spans="1:51" x14ac:dyDescent="0.2">
      <c r="B13" s="689" t="str">
        <f>Codierung!I218</f>
        <v>Vergleich Vorjahr</v>
      </c>
      <c r="C13" s="658"/>
      <c r="D13" s="658"/>
      <c r="E13" s="690"/>
      <c r="G13" s="689" t="str">
        <f>Codierung!I218</f>
        <v>Vergleich Vorjahr</v>
      </c>
      <c r="H13" s="658"/>
      <c r="I13" s="658"/>
      <c r="J13" s="690"/>
      <c r="K13" s="226"/>
      <c r="L13" s="658"/>
      <c r="M13" s="658"/>
      <c r="N13" s="658"/>
      <c r="O13" s="658"/>
      <c r="P13" s="217"/>
      <c r="Q13" s="658"/>
      <c r="R13" s="658"/>
      <c r="S13" s="658"/>
      <c r="T13" s="658"/>
      <c r="U13" s="224"/>
      <c r="V13" s="658"/>
      <c r="W13" s="658"/>
      <c r="X13" s="658"/>
      <c r="Y13" s="658"/>
      <c r="AB13" s="273"/>
      <c r="AC13" s="255"/>
      <c r="AD13" s="255"/>
      <c r="AE13" s="293"/>
      <c r="AF13" s="217"/>
      <c r="AG13" s="293"/>
      <c r="AH13" s="255"/>
      <c r="AI13" s="255"/>
      <c r="AJ13" s="293"/>
      <c r="AK13" s="226"/>
      <c r="AL13" s="293"/>
      <c r="AM13" s="255"/>
      <c r="AN13" s="255"/>
      <c r="AO13" s="293"/>
      <c r="AP13" s="217"/>
      <c r="AQ13" s="262"/>
      <c r="AR13" s="255"/>
      <c r="AS13" s="255"/>
      <c r="AT13" s="274"/>
      <c r="AU13" s="224"/>
      <c r="AV13" s="262"/>
      <c r="AW13" s="255"/>
      <c r="AX13" s="255"/>
      <c r="AY13" s="262"/>
    </row>
    <row r="14" spans="1:51" x14ac:dyDescent="0.2">
      <c r="B14" s="301">
        <f>'Milch Daten'!C21/'Milch Daten'!C23-1</f>
        <v>-7.3262853175418696E-3</v>
      </c>
      <c r="C14" s="304" t="str">
        <f>IF(B14&lt;0,Codierung!$B$10,IF(B14=0,Codierung!$B$11,IF(B14&gt;0,Codierung!$B$12)))</f>
        <v>▼</v>
      </c>
      <c r="D14" s="304" t="str">
        <f>IF(E14&lt;0,Codierung!$B$10,IF(E14=0,Codierung!$B$11,IF(E14&gt;0,Codierung!$B$12)))</f>
        <v>▲</v>
      </c>
      <c r="E14" s="302">
        <f>'Milch Daten'!H21/'Milch Daten'!H23-1</f>
        <v>3.2820309837831019E-3</v>
      </c>
      <c r="G14" s="301">
        <f>'Milch Daten'!D21/'Milch Daten'!D23-1</f>
        <v>-3.8454467329690267E-2</v>
      </c>
      <c r="H14" s="304" t="str">
        <f>IF(G14&lt;0,Codierung!$B$10,IF(G14=0,Codierung!$B$11,IF(G14&gt;0,Codierung!$B$12)))</f>
        <v>▼</v>
      </c>
      <c r="I14" s="304" t="str">
        <f>IF(J14&lt;0,Codierung!$B$10,IF(J14=0,Codierung!$B$11,IF(J14&gt;0,Codierung!$B$12)))</f>
        <v>▼</v>
      </c>
      <c r="J14" s="302">
        <f>'Milch Daten'!I21/'Milch Daten'!I23-1</f>
        <v>-2.2442011352723723E-2</v>
      </c>
      <c r="K14" s="226"/>
      <c r="L14" s="276"/>
      <c r="M14" s="236"/>
      <c r="N14" s="236"/>
      <c r="O14" s="277"/>
      <c r="P14" s="217"/>
      <c r="Q14" s="276"/>
      <c r="R14" s="236"/>
      <c r="S14" s="236"/>
      <c r="T14" s="277"/>
      <c r="U14" s="224"/>
      <c r="V14" s="276"/>
      <c r="W14" s="236"/>
      <c r="X14" s="236"/>
      <c r="Y14" s="277"/>
      <c r="AB14" s="658"/>
      <c r="AC14" s="658"/>
      <c r="AD14" s="658"/>
      <c r="AE14" s="658"/>
      <c r="AF14" s="217"/>
      <c r="AG14" s="658"/>
      <c r="AH14" s="658"/>
      <c r="AI14" s="658"/>
      <c r="AJ14" s="658"/>
      <c r="AK14" s="226"/>
      <c r="AL14" s="658"/>
      <c r="AM14" s="658"/>
      <c r="AN14" s="658"/>
      <c r="AO14" s="658"/>
      <c r="AP14" s="217"/>
      <c r="AQ14" s="658"/>
      <c r="AR14" s="658"/>
      <c r="AS14" s="658"/>
      <c r="AT14" s="658"/>
      <c r="AU14" s="224"/>
      <c r="AV14" s="658"/>
      <c r="AW14" s="658"/>
      <c r="AX14" s="658"/>
      <c r="AY14" s="658"/>
    </row>
    <row r="15" spans="1:51" ht="12.75" customHeight="1" x14ac:dyDescent="0.2">
      <c r="B15" s="689" t="str">
        <f>Codierung!I219</f>
        <v>Vergl. nicht-bio / Anteil bio</v>
      </c>
      <c r="C15" s="658"/>
      <c r="D15" s="658"/>
      <c r="E15" s="690"/>
      <c r="G15" s="689" t="str">
        <f>Codierung!I219</f>
        <v>Vergl. nicht-bio / Anteil bio</v>
      </c>
      <c r="H15" s="658"/>
      <c r="I15" s="658"/>
      <c r="J15" s="690"/>
      <c r="K15" s="226"/>
      <c r="L15" s="658"/>
      <c r="M15" s="658"/>
      <c r="N15" s="658"/>
      <c r="O15" s="658"/>
      <c r="P15" s="217"/>
      <c r="Q15" s="658"/>
      <c r="R15" s="658"/>
      <c r="S15" s="658"/>
      <c r="T15" s="658"/>
      <c r="U15" s="224"/>
      <c r="V15" s="658"/>
      <c r="W15" s="658"/>
      <c r="X15" s="658"/>
      <c r="Y15" s="658"/>
      <c r="AB15" s="237"/>
      <c r="AC15" s="255"/>
      <c r="AD15" s="255"/>
      <c r="AE15" s="258"/>
      <c r="AF15" s="217"/>
      <c r="AG15" s="237"/>
      <c r="AH15" s="255"/>
      <c r="AI15" s="255"/>
      <c r="AJ15" s="258"/>
      <c r="AK15" s="227"/>
      <c r="AL15" s="237"/>
      <c r="AM15" s="255"/>
      <c r="AN15" s="255"/>
      <c r="AO15" s="258"/>
      <c r="AP15" s="217"/>
      <c r="AQ15" s="237"/>
      <c r="AR15" s="255"/>
      <c r="AS15" s="255"/>
      <c r="AT15" s="258"/>
      <c r="AU15" s="228"/>
      <c r="AV15" s="237"/>
      <c r="AW15" s="255"/>
      <c r="AX15" s="255"/>
      <c r="AY15" s="258"/>
    </row>
    <row r="16" spans="1:51" ht="12.75" customHeight="1" x14ac:dyDescent="0.2">
      <c r="B16" s="303">
        <f>'Milch Daten'!F21</f>
        <v>0.23637768926076697</v>
      </c>
      <c r="C16" s="305"/>
      <c r="D16" s="305"/>
      <c r="E16" s="306">
        <f>'Milch Daten'!J21</f>
        <v>7.8871504755113175E-2</v>
      </c>
      <c r="G16" s="303">
        <f>('Milch Daten'!D21-'Milch Daten'!C21)/'Milch Daten'!D21</f>
        <v>-0.23637768926076694</v>
      </c>
      <c r="H16" s="305"/>
      <c r="I16" s="305"/>
      <c r="J16" s="306">
        <f>1-'Milch Daten'!J21</f>
        <v>0.92112849524488682</v>
      </c>
      <c r="K16" s="227"/>
      <c r="L16" s="237"/>
      <c r="M16" s="236"/>
      <c r="N16" s="236"/>
      <c r="O16" s="258"/>
      <c r="P16" s="217"/>
      <c r="Q16" s="237"/>
      <c r="R16" s="236"/>
      <c r="S16" s="236"/>
      <c r="T16" s="258"/>
      <c r="U16" s="228"/>
      <c r="V16" s="237"/>
      <c r="W16" s="236"/>
      <c r="X16" s="236"/>
      <c r="Y16" s="258"/>
      <c r="AB16" s="217"/>
      <c r="AC16" s="217"/>
      <c r="AD16" s="217"/>
      <c r="AE16" s="217"/>
      <c r="AF16" s="217"/>
      <c r="AG16" s="217"/>
      <c r="AH16" s="217"/>
      <c r="AI16" s="217"/>
      <c r="AJ16" s="217"/>
      <c r="AK16" s="217"/>
      <c r="AL16" s="217"/>
      <c r="AM16" s="217"/>
      <c r="AN16" s="217"/>
      <c r="AO16" s="217"/>
      <c r="AP16" s="217"/>
      <c r="AQ16" s="217"/>
      <c r="AR16" s="217"/>
      <c r="AS16" s="217"/>
      <c r="AT16" s="217"/>
      <c r="AU16" s="217"/>
      <c r="AV16" s="217"/>
      <c r="AW16" s="217"/>
      <c r="AX16" s="217"/>
      <c r="AY16" s="217"/>
    </row>
    <row r="17" spans="2:51" ht="20.25" customHeight="1" x14ac:dyDescent="0.2">
      <c r="B17" s="684" t="str">
        <f>Codierung!I194</f>
        <v>Detailhandel: Preise und Mengen bio</v>
      </c>
      <c r="C17" s="684"/>
      <c r="D17" s="684"/>
      <c r="E17" s="684"/>
      <c r="F17" s="684"/>
      <c r="G17" s="684"/>
      <c r="H17" s="684"/>
      <c r="I17" s="684"/>
      <c r="J17" s="684"/>
      <c r="K17" s="295"/>
      <c r="L17" s="683">
        <f>'Milch Daten'!L21</f>
        <v>45323</v>
      </c>
      <c r="M17" s="683"/>
      <c r="N17" s="683"/>
      <c r="O17" s="295"/>
      <c r="P17" s="295"/>
      <c r="Q17" s="295"/>
      <c r="R17" s="295"/>
      <c r="S17" s="295"/>
      <c r="T17" s="295"/>
      <c r="U17" s="295"/>
      <c r="V17" s="295"/>
      <c r="W17" s="295"/>
      <c r="X17" s="295"/>
      <c r="Y17" s="295"/>
      <c r="AB17" s="217"/>
      <c r="AC17" s="217"/>
      <c r="AD17" s="217"/>
      <c r="AE17" s="217"/>
      <c r="AF17" s="217"/>
      <c r="AG17" s="217"/>
      <c r="AH17" s="217"/>
      <c r="AI17" s="217"/>
      <c r="AJ17" s="217"/>
      <c r="AK17" s="217"/>
      <c r="AL17" s="217"/>
      <c r="AM17" s="217"/>
      <c r="AN17" s="217"/>
      <c r="AO17" s="217"/>
      <c r="AP17" s="217"/>
      <c r="AQ17" s="217"/>
      <c r="AR17" s="217"/>
      <c r="AS17" s="217"/>
      <c r="AT17" s="217"/>
      <c r="AU17" s="217"/>
      <c r="AV17" s="217"/>
      <c r="AW17" s="217"/>
      <c r="AX17" s="217"/>
      <c r="AY17" s="217"/>
    </row>
    <row r="18" spans="2:51" ht="5.25" customHeight="1" x14ac:dyDescent="0.2">
      <c r="AB18" s="217"/>
      <c r="AC18" s="217"/>
      <c r="AD18" s="217"/>
      <c r="AE18" s="217"/>
      <c r="AF18" s="217"/>
      <c r="AG18" s="217"/>
      <c r="AH18" s="217"/>
      <c r="AI18" s="217"/>
      <c r="AJ18" s="217"/>
      <c r="AK18" s="217"/>
      <c r="AL18" s="217"/>
      <c r="AM18" s="217"/>
      <c r="AN18" s="217"/>
      <c r="AO18" s="217"/>
      <c r="AP18" s="217"/>
      <c r="AQ18" s="217"/>
      <c r="AR18" s="217"/>
      <c r="AS18" s="217"/>
      <c r="AT18" s="217"/>
      <c r="AU18" s="217"/>
      <c r="AV18" s="217"/>
      <c r="AW18" s="217"/>
      <c r="AX18" s="217"/>
      <c r="AY18" s="217"/>
    </row>
    <row r="19" spans="2:51" x14ac:dyDescent="0.2">
      <c r="B19" s="688" t="str">
        <f>Codierung!I393</f>
        <v>Milch Past</v>
      </c>
      <c r="C19" s="688"/>
      <c r="D19" s="688"/>
      <c r="E19" s="688"/>
      <c r="G19" s="688" t="str">
        <f>Codierung!I394</f>
        <v>Milch UHT</v>
      </c>
      <c r="H19" s="688"/>
      <c r="I19" s="688"/>
      <c r="J19" s="688"/>
      <c r="K19" s="235"/>
      <c r="L19" s="688" t="str">
        <f>'Milch Daten'!R18</f>
        <v>Vollrahm</v>
      </c>
      <c r="M19" s="688"/>
      <c r="N19" s="688"/>
      <c r="O19" s="688"/>
      <c r="P19" s="217"/>
      <c r="Q19" s="688" t="str">
        <f>Codierung!I52</f>
        <v xml:space="preserve">Vorzugsbutter </v>
      </c>
      <c r="R19" s="688"/>
      <c r="S19" s="688"/>
      <c r="T19" s="688"/>
      <c r="U19" s="235"/>
      <c r="V19" s="688" t="str">
        <f>'Milch Daten'!AP18</f>
        <v>Joghurt nature</v>
      </c>
      <c r="W19" s="688"/>
      <c r="X19" s="688"/>
      <c r="Y19" s="688"/>
      <c r="AB19" s="217"/>
      <c r="AC19" s="217"/>
      <c r="AD19" s="217"/>
      <c r="AE19" s="217"/>
      <c r="AF19" s="217"/>
      <c r="AG19" s="217"/>
      <c r="AH19" s="217"/>
      <c r="AI19" s="217"/>
      <c r="AJ19" s="217"/>
      <c r="AK19" s="217"/>
      <c r="AL19" s="217"/>
      <c r="AM19" s="217"/>
      <c r="AN19" s="217"/>
      <c r="AO19" s="217"/>
      <c r="AP19" s="217"/>
      <c r="AQ19" s="217"/>
      <c r="AR19" s="217"/>
      <c r="AS19" s="217"/>
      <c r="AT19" s="217"/>
      <c r="AU19" s="217"/>
      <c r="AV19" s="217"/>
      <c r="AW19" s="217"/>
      <c r="AX19" s="217"/>
      <c r="AY19" s="217"/>
    </row>
    <row r="20" spans="2:51" x14ac:dyDescent="0.2">
      <c r="B20" s="297" t="str">
        <f>Codierung!I118</f>
        <v>CHF/Liter</v>
      </c>
      <c r="C20" s="298"/>
      <c r="D20" s="298"/>
      <c r="E20" s="299" t="str">
        <f>Codierung!I130</f>
        <v>1000 Liter</v>
      </c>
      <c r="G20" s="297" t="str">
        <f>Codierung!I118</f>
        <v>CHF/Liter</v>
      </c>
      <c r="H20" s="298"/>
      <c r="I20" s="298"/>
      <c r="J20" s="299" t="str">
        <f>Codierung!I130</f>
        <v>1000 Liter</v>
      </c>
      <c r="K20" s="224"/>
      <c r="L20" s="297" t="str">
        <f>Codierung!I118</f>
        <v>CHF/Liter</v>
      </c>
      <c r="M20" s="298"/>
      <c r="N20" s="298"/>
      <c r="O20" s="299" t="str">
        <f>Codierung!I130</f>
        <v>1000 Liter</v>
      </c>
      <c r="P20" s="217"/>
      <c r="Q20" s="297" t="str">
        <f>Codierung!I119</f>
        <v>CHF/kg</v>
      </c>
      <c r="R20" s="298"/>
      <c r="S20" s="298"/>
      <c r="T20" s="299" t="str">
        <f>Codierung!I127</f>
        <v>Tonnen</v>
      </c>
      <c r="U20" s="224"/>
      <c r="V20" s="297" t="str">
        <f>Codierung!I119</f>
        <v>CHF/kg</v>
      </c>
      <c r="W20" s="298"/>
      <c r="X20" s="298"/>
      <c r="Y20" s="299" t="str">
        <f>Codierung!I127</f>
        <v>Tonnen</v>
      </c>
      <c r="AB20" s="217"/>
      <c r="AC20" s="217"/>
      <c r="AD20" s="217"/>
      <c r="AE20" s="217"/>
      <c r="AF20" s="217"/>
      <c r="AG20" s="217"/>
      <c r="AH20" s="217"/>
      <c r="AI20" s="217"/>
      <c r="AJ20" s="217"/>
      <c r="AK20" s="217"/>
      <c r="AL20" s="217"/>
      <c r="AM20" s="217"/>
      <c r="AN20" s="217"/>
      <c r="AO20" s="217"/>
      <c r="AP20" s="217"/>
      <c r="AQ20" s="217"/>
      <c r="AR20" s="217"/>
      <c r="AS20" s="217"/>
      <c r="AT20" s="217"/>
      <c r="AU20" s="217"/>
      <c r="AV20" s="217"/>
      <c r="AW20" s="217"/>
      <c r="AX20" s="217"/>
      <c r="AY20" s="217"/>
    </row>
    <row r="21" spans="2:51" ht="14.25" x14ac:dyDescent="0.2">
      <c r="B21" s="300">
        <f>'Milch Daten'!N21</f>
        <v>2.0334565310253887</v>
      </c>
      <c r="C21" s="294"/>
      <c r="D21" s="294"/>
      <c r="E21" s="307">
        <f>'Milch Daten'!BC21</f>
        <v>2530.6210000000001</v>
      </c>
      <c r="F21" s="323"/>
      <c r="G21" s="300">
        <f>'Milch Daten'!P21</f>
        <v>1.942736864363575</v>
      </c>
      <c r="H21" s="294"/>
      <c r="I21" s="294"/>
      <c r="J21" s="307">
        <f>'Milch Daten'!BE21</f>
        <v>1169.0488</v>
      </c>
      <c r="K21" s="323"/>
      <c r="L21" s="300">
        <f>'Milch Daten'!R21</f>
        <v>12.037342050138522</v>
      </c>
      <c r="M21" s="294"/>
      <c r="N21" s="294"/>
      <c r="O21" s="307">
        <f>'Milch Daten'!BJ21</f>
        <v>47.3568</v>
      </c>
      <c r="P21" s="323"/>
      <c r="Q21" s="300">
        <f>'Milch Daten'!X21</f>
        <v>22.817677816695529</v>
      </c>
      <c r="R21" s="313"/>
      <c r="S21" s="313"/>
      <c r="T21" s="307">
        <f>'Milch Daten'!BS21</f>
        <v>89.790499999999994</v>
      </c>
      <c r="U21" s="323"/>
      <c r="V21" s="300">
        <f>'Milch Daten'!AP21</f>
        <v>4.4085087031272536</v>
      </c>
      <c r="W21" s="294"/>
      <c r="X21" s="294"/>
      <c r="Y21" s="307">
        <f>'Milch Daten'!CO21</f>
        <v>850.76890000000003</v>
      </c>
      <c r="Z21" s="323"/>
    </row>
    <row r="22" spans="2:51" x14ac:dyDescent="0.2">
      <c r="B22" s="689" t="str">
        <f>Codierung!I217</f>
        <v>Vergleich Vormonat*</v>
      </c>
      <c r="C22" s="658"/>
      <c r="D22" s="658"/>
      <c r="E22" s="690"/>
      <c r="G22" s="689" t="str">
        <f>Codierung!I217</f>
        <v>Vergleich Vormonat*</v>
      </c>
      <c r="H22" s="658"/>
      <c r="I22" s="658"/>
      <c r="J22" s="690"/>
      <c r="K22" s="226"/>
      <c r="L22" s="689" t="str">
        <f>Codierung!I217</f>
        <v>Vergleich Vormonat*</v>
      </c>
      <c r="M22" s="658"/>
      <c r="N22" s="658"/>
      <c r="O22" s="690"/>
      <c r="P22" s="217"/>
      <c r="Q22" s="689" t="str">
        <f>Codierung!I217</f>
        <v>Vergleich Vormonat*</v>
      </c>
      <c r="R22" s="658"/>
      <c r="S22" s="658"/>
      <c r="T22" s="690"/>
      <c r="U22" s="224"/>
      <c r="V22" s="689" t="str">
        <f>Codierung!I217</f>
        <v>Vergleich Vormonat*</v>
      </c>
      <c r="W22" s="658"/>
      <c r="X22" s="658"/>
      <c r="Y22" s="690"/>
    </row>
    <row r="23" spans="2:51" x14ac:dyDescent="0.2">
      <c r="B23" s="301">
        <f>'Milch Daten'!N21/'Milch Daten'!N22-1</f>
        <v>-8.5571668832635783E-3</v>
      </c>
      <c r="C23" s="304" t="str">
        <f>IF(B23&lt;0,Codierung!$B$10,IF(B23=0,Codierung!$B$11,IF(B23&gt;0,Codierung!$B$12)))</f>
        <v>▼</v>
      </c>
      <c r="D23" s="304" t="str">
        <f>IF(E23&lt;0,Codierung!$B$10,IF(E23=0,Codierung!$B$11,IF(E23&gt;0,Codierung!$B$12)))</f>
        <v>▼</v>
      </c>
      <c r="E23" s="302">
        <f>('Milch Daten'!BC21/'Milch Daten'!AX21)/('Milch Daten'!BC22/'Milch Daten'!AX22)-1</f>
        <v>-3.9235388359337708E-3</v>
      </c>
      <c r="G23" s="301">
        <f>'Milch Daten'!P21/'Milch Daten'!P22-1</f>
        <v>-2.0511780177284389E-2</v>
      </c>
      <c r="H23" s="304" t="str">
        <f>IF(G23&lt;0,Codierung!$B$10,IF(G23=0,Codierung!$B$11,IF(G23&gt;0,Codierung!$B$12)))</f>
        <v>▼</v>
      </c>
      <c r="I23" s="304" t="str">
        <f>IF(J23&lt;0,Codierung!$B$10,IF(J23=0,Codierung!$B$11,IF(J23&gt;0,Codierung!$B$12)))</f>
        <v>▲</v>
      </c>
      <c r="J23" s="302">
        <f>('Milch Daten'!BE21/'Milch Daten'!AX21)/('Milch Daten'!BE22/'Milch Daten'!AX22)-1</f>
        <v>9.7730350882296868E-4</v>
      </c>
      <c r="K23" s="226"/>
      <c r="L23" s="301">
        <f>'Milch Daten'!R21/'Milch Daten'!R22-1</f>
        <v>-7.1649596596063958E-3</v>
      </c>
      <c r="M23" s="304" t="str">
        <f>IF(L23&lt;0,Codierung!$B$10,IF(L23=0,Codierung!$B$11,IF(L23&gt;0,Codierung!$B$12)))</f>
        <v>▼</v>
      </c>
      <c r="N23" s="304" t="str">
        <f>IF(O23&lt;0,Codierung!$B$10,IF(O23=0,Codierung!$B$11,IF(O23&gt;0,Codierung!$B$12)))</f>
        <v>▲</v>
      </c>
      <c r="O23" s="302">
        <f>('Milch Daten'!BJ21/'Milch Daten'!AX21)/('Milch Daten'!BJ22/'Milch Daten'!AX22)-1</f>
        <v>8.2292714142060408E-2</v>
      </c>
      <c r="P23" s="217"/>
      <c r="Q23" s="301">
        <f>'Milch Daten'!X21/'Milch Daten'!X22-1</f>
        <v>-3.9736169553289069E-2</v>
      </c>
      <c r="R23" s="304" t="str">
        <f>IF(Q23&lt;0,Codierung!$B$10,IF(Q23=0,Codierung!$B$11,IF(Q23&gt;0,Codierung!$B$12)))</f>
        <v>▼</v>
      </c>
      <c r="S23" s="304" t="str">
        <f>IF(T23&lt;0,Codierung!$B$10,IF(T23=0,Codierung!$B$11,IF(T23&gt;0,Codierung!$B$12)))</f>
        <v>▲</v>
      </c>
      <c r="T23" s="302">
        <f>('Milch Daten'!BS21/'Milch Daten'!AX21)/('Milch Daten'!BS22/'Milch Daten'!AX22)-1</f>
        <v>0.24647569601099462</v>
      </c>
      <c r="U23" s="224"/>
      <c r="V23" s="301">
        <f>'Milch Daten'!AP21/'Milch Daten'!AP22-1</f>
        <v>1.0572263161140016E-2</v>
      </c>
      <c r="W23" s="304" t="str">
        <f>IF(V23&lt;0,Codierung!$B$10,IF(V23=0,Codierung!$B$11,IF(V23&gt;0,Codierung!$B$12)))</f>
        <v>▲</v>
      </c>
      <c r="X23" s="304" t="str">
        <f>IF(Y23&lt;0,Codierung!$B$10,IF(Y23=0,Codierung!$B$11,IF(Y23&gt;0,Codierung!$B$12)))</f>
        <v>▲</v>
      </c>
      <c r="Y23" s="302">
        <f>('Milch Daten'!CO21/'Milch Daten'!AX21)/('Milch Daten'!CO22/'Milch Daten'!AX22)-1</f>
        <v>6.0410985352008062E-2</v>
      </c>
    </row>
    <row r="24" spans="2:51" x14ac:dyDescent="0.2">
      <c r="B24" s="689" t="str">
        <f>Codierung!I218</f>
        <v>Vergleich Vorjahr</v>
      </c>
      <c r="C24" s="658"/>
      <c r="D24" s="658"/>
      <c r="E24" s="690"/>
      <c r="G24" s="689" t="str">
        <f>Codierung!I218</f>
        <v>Vergleich Vorjahr</v>
      </c>
      <c r="H24" s="658"/>
      <c r="I24" s="658"/>
      <c r="J24" s="690"/>
      <c r="K24" s="226"/>
      <c r="L24" s="689" t="str">
        <f>Codierung!I218</f>
        <v>Vergleich Vorjahr</v>
      </c>
      <c r="M24" s="658"/>
      <c r="N24" s="658"/>
      <c r="O24" s="690"/>
      <c r="P24" s="217"/>
      <c r="Q24" s="689" t="str">
        <f>Codierung!I218</f>
        <v>Vergleich Vorjahr</v>
      </c>
      <c r="R24" s="658"/>
      <c r="S24" s="658"/>
      <c r="T24" s="690"/>
      <c r="U24" s="224"/>
      <c r="V24" s="689" t="str">
        <f>Codierung!I218</f>
        <v>Vergleich Vorjahr</v>
      </c>
      <c r="W24" s="658"/>
      <c r="X24" s="658"/>
      <c r="Y24" s="690"/>
    </row>
    <row r="25" spans="2:51" x14ac:dyDescent="0.2">
      <c r="B25" s="301">
        <f>'Milch Daten'!N21/'Milch Daten'!N23-1</f>
        <v>-1.7072020648553066E-3</v>
      </c>
      <c r="C25" s="304" t="str">
        <f>IF(B25&lt;0,Codierung!$B$10,IF(B25=0,Codierung!$B$11,IF(B25&gt;0,Codierung!$B$12)))</f>
        <v>▼</v>
      </c>
      <c r="D25" s="304" t="str">
        <f>IF(E25&lt;0,Codierung!$B$10,IF(E25=0,Codierung!$B$11,IF(E25&gt;0,Codierung!$B$12)))</f>
        <v>▼</v>
      </c>
      <c r="E25" s="302">
        <f>'Milch Daten'!BC21/'Milch Daten'!BC23-1</f>
        <v>-1.629827006994744E-2</v>
      </c>
      <c r="G25" s="301">
        <f>'Milch Daten'!P21/'Milch Daten'!P23-1</f>
        <v>2.599944726751291E-3</v>
      </c>
      <c r="H25" s="304" t="str">
        <f>IF(G25&lt;0,Codierung!$B$10,IF(G25=0,Codierung!$B$11,IF(G25&gt;0,Codierung!$B$12)))</f>
        <v>▲</v>
      </c>
      <c r="I25" s="304" t="str">
        <f>IF(J25&lt;0,Codierung!$B$10,IF(J25=0,Codierung!$B$11,IF(J25&gt;0,Codierung!$B$12)))</f>
        <v>▼</v>
      </c>
      <c r="J25" s="302">
        <f>'Milch Daten'!BE21/'Milch Daten'!BE23-1</f>
        <v>-9.6089338525171542E-3</v>
      </c>
      <c r="K25" s="226"/>
      <c r="L25" s="301">
        <f>'Milch Daten'!R21/'Milch Daten'!R23-1</f>
        <v>-9.2272179152956824E-3</v>
      </c>
      <c r="M25" s="304" t="str">
        <f>IF(L25&lt;0,Codierung!$B$10,IF(L25=0,Codierung!$B$11,IF(L25&gt;0,Codierung!$B$12)))</f>
        <v>▼</v>
      </c>
      <c r="N25" s="304" t="str">
        <f>IF(O25&lt;0,Codierung!$B$10,IF(O25=0,Codierung!$B$11,IF(O25&gt;0,Codierung!$B$12)))</f>
        <v>▲</v>
      </c>
      <c r="O25" s="302">
        <f>'Milch Daten'!BJ21/'Milch Daten'!BJ23-1</f>
        <v>2.3775860950774996E-2</v>
      </c>
      <c r="P25" s="217"/>
      <c r="Q25" s="301">
        <f>'Milch Daten'!X21/'Milch Daten'!X23-1</f>
        <v>2.4481487557062032E-3</v>
      </c>
      <c r="R25" s="304" t="str">
        <f>IF(Q25&lt;0,Codierung!$B$10,IF(Q25=0,Codierung!$B$11,IF(Q25&gt;0,Codierung!$B$12)))</f>
        <v>▲</v>
      </c>
      <c r="S25" s="304" t="str">
        <f>IF(T25&lt;0,Codierung!$B$10,IF(T25=0,Codierung!$B$11,IF(T25&gt;0,Codierung!$B$12)))</f>
        <v>▼</v>
      </c>
      <c r="T25" s="302">
        <f>'Milch Daten'!BS21/'Milch Daten'!BS23-1</f>
        <v>-6.0934834741557253E-2</v>
      </c>
      <c r="U25" s="224"/>
      <c r="V25" s="301">
        <f>'Milch Daten'!AP21/'Milch Daten'!AP23-1</f>
        <v>5.0171369560447765E-4</v>
      </c>
      <c r="W25" s="304" t="str">
        <f>IF(V25&lt;0,Codierung!$B$10,IF(V25=0,Codierung!$B$11,IF(V25&gt;0,Codierung!$B$12)))</f>
        <v>▲</v>
      </c>
      <c r="X25" s="304" t="str">
        <f>IF(Y25&lt;0,Codierung!$B$10,IF(Y25=0,Codierung!$B$11,IF(Y25&gt;0,Codierung!$B$12)))</f>
        <v>▲</v>
      </c>
      <c r="Y25" s="302">
        <f>'Milch Daten'!CO21/'Milch Daten'!CO23-1</f>
        <v>9.3061784659470792E-2</v>
      </c>
    </row>
    <row r="26" spans="2:51" x14ac:dyDescent="0.2">
      <c r="B26" s="689" t="str">
        <f>Codierung!I219</f>
        <v>Vergl. nicht-bio / Anteil bio</v>
      </c>
      <c r="C26" s="658"/>
      <c r="D26" s="658"/>
      <c r="E26" s="690"/>
      <c r="G26" s="689" t="str">
        <f>Codierung!I219</f>
        <v>Vergl. nicht-bio / Anteil bio</v>
      </c>
      <c r="H26" s="658"/>
      <c r="I26" s="658"/>
      <c r="J26" s="690"/>
      <c r="K26" s="226"/>
      <c r="L26" s="689" t="str">
        <f>Codierung!I219</f>
        <v>Vergl. nicht-bio / Anteil bio</v>
      </c>
      <c r="M26" s="658"/>
      <c r="N26" s="658"/>
      <c r="O26" s="690"/>
      <c r="P26" s="217"/>
      <c r="Q26" s="689" t="str">
        <f>Codierung!I219</f>
        <v>Vergl. nicht-bio / Anteil bio</v>
      </c>
      <c r="R26" s="658"/>
      <c r="S26" s="658"/>
      <c r="T26" s="690"/>
      <c r="U26" s="224"/>
      <c r="V26" s="689" t="str">
        <f>Codierung!I219</f>
        <v>Vergl. nicht-bio / Anteil bio</v>
      </c>
      <c r="W26" s="658"/>
      <c r="X26" s="658"/>
      <c r="Y26" s="690"/>
    </row>
    <row r="27" spans="2:51" x14ac:dyDescent="0.2">
      <c r="B27" s="303">
        <f>'Milch Daten'!N21/'Milch Daten'!O21-1</f>
        <v>0.14306405200581507</v>
      </c>
      <c r="C27" s="305"/>
      <c r="D27" s="305"/>
      <c r="E27" s="306">
        <f>'Milch Daten'!BC21/('Milch Daten'!BC21+'Milch Daten'!BD21)</f>
        <v>0.37269560900587473</v>
      </c>
      <c r="G27" s="303">
        <f>'Milch Daten'!P21/'Milch Daten'!Q21-1</f>
        <v>0.32592778473772266</v>
      </c>
      <c r="H27" s="305"/>
      <c r="I27" s="305"/>
      <c r="J27" s="306">
        <f>'Milch Daten'!BE21/('Milch Daten'!BE21+'Milch Daten'!BF21)</f>
        <v>8.0392997934268143E-2</v>
      </c>
      <c r="K27" s="227"/>
      <c r="L27" s="303">
        <f>'Milch Daten'!R21/'Milch Daten'!S21-1</f>
        <v>0.44907174883063061</v>
      </c>
      <c r="M27" s="305"/>
      <c r="N27" s="305"/>
      <c r="O27" s="306">
        <f>'Milch Daten'!BJ21/('Milch Daten'!BJ21+'Milch Daten'!BK21)</f>
        <v>4.7684905529476664E-2</v>
      </c>
      <c r="P27" s="217"/>
      <c r="Q27" s="303">
        <f>'Milch Daten'!X21/'Milch Daten'!Y21-1</f>
        <v>0.16908450528749297</v>
      </c>
      <c r="R27" s="305"/>
      <c r="S27" s="305"/>
      <c r="T27" s="306">
        <f>'Milch Daten'!BS21/('Milch Daten'!BS21+'Milch Daten'!BT21)</f>
        <v>0.2281217496197992</v>
      </c>
      <c r="U27" s="228"/>
      <c r="V27" s="303">
        <f>'Milch Daten'!AP21/'Milch Daten'!AQ21-1</f>
        <v>0.13304513208211888</v>
      </c>
      <c r="W27" s="305"/>
      <c r="X27" s="305"/>
      <c r="Y27" s="306">
        <f>'Milch Daten'!CO21/('Milch Daten'!CO21+'Milch Daten'!CP21)</f>
        <v>0.28605848011654456</v>
      </c>
    </row>
    <row r="29" spans="2:51" x14ac:dyDescent="0.2">
      <c r="B29" s="688" t="str">
        <f>Codierung!I397</f>
        <v>Hüttenkäse</v>
      </c>
      <c r="C29" s="688"/>
      <c r="D29" s="688"/>
      <c r="E29" s="688"/>
      <c r="G29" s="688" t="str">
        <f>'Milch Daten'!AC18</f>
        <v>Emmentaler</v>
      </c>
      <c r="H29" s="688"/>
      <c r="I29" s="688"/>
      <c r="J29" s="688"/>
      <c r="K29" s="235"/>
      <c r="L29" s="688" t="str">
        <f>'Milch Daten'!AE18</f>
        <v>Gruyère</v>
      </c>
      <c r="M29" s="688"/>
      <c r="N29" s="688"/>
      <c r="O29" s="688"/>
      <c r="P29" s="217"/>
      <c r="Q29" s="688" t="str">
        <f>Codierung!I50</f>
        <v>Mozzarella</v>
      </c>
      <c r="R29" s="688"/>
      <c r="S29" s="688"/>
      <c r="T29" s="688"/>
      <c r="U29" s="235"/>
      <c r="V29" s="688" t="str">
        <f>Codierung!I54</f>
        <v>Fruchtjoghurt, Beeren</v>
      </c>
      <c r="W29" s="688"/>
      <c r="X29" s="688"/>
      <c r="Y29" s="688"/>
    </row>
    <row r="30" spans="2:51" x14ac:dyDescent="0.2">
      <c r="B30" s="297" t="str">
        <f>Codierung!I119</f>
        <v>CHF/kg</v>
      </c>
      <c r="C30" s="298"/>
      <c r="D30" s="298"/>
      <c r="E30" s="299" t="str">
        <f>Codierung!I127</f>
        <v>Tonnen</v>
      </c>
      <c r="G30" s="297" t="str">
        <f>Codierung!I119</f>
        <v>CHF/kg</v>
      </c>
      <c r="H30" s="298"/>
      <c r="I30" s="298"/>
      <c r="J30" s="299" t="str">
        <f>Codierung!I127</f>
        <v>Tonnen</v>
      </c>
      <c r="K30" s="224"/>
      <c r="L30" s="297" t="str">
        <f>Codierung!I119</f>
        <v>CHF/kg</v>
      </c>
      <c r="M30" s="298"/>
      <c r="N30" s="298"/>
      <c r="O30" s="299" t="str">
        <f>Codierung!I127</f>
        <v>Tonnen</v>
      </c>
      <c r="P30" s="217"/>
      <c r="Q30" s="297" t="str">
        <f>Codierung!I119</f>
        <v>CHF/kg</v>
      </c>
      <c r="R30" s="298"/>
      <c r="S30" s="298"/>
      <c r="T30" s="299" t="str">
        <f>Codierung!I127</f>
        <v>Tonnen</v>
      </c>
      <c r="U30" s="224"/>
      <c r="V30" s="297" t="str">
        <f>Codierung!I119</f>
        <v>CHF/kg</v>
      </c>
      <c r="W30" s="298"/>
      <c r="X30" s="298"/>
      <c r="Y30" s="299" t="str">
        <f>Codierung!I127</f>
        <v>Tonnen</v>
      </c>
    </row>
    <row r="31" spans="2:51" ht="14.25" x14ac:dyDescent="0.2">
      <c r="B31" s="300">
        <f>'Milch Daten'!AG21</f>
        <v>10.31977400828956</v>
      </c>
      <c r="C31" s="294"/>
      <c r="D31" s="294"/>
      <c r="E31" s="307">
        <f>'Milch Daten'!CD21</f>
        <v>37.541199999999996</v>
      </c>
      <c r="G31" s="300">
        <f>'Milch Daten'!AC21</f>
        <v>21.587209114414996</v>
      </c>
      <c r="H31" s="294"/>
      <c r="I31" s="294"/>
      <c r="J31" s="307">
        <f>'Milch Daten'!BZ21</f>
        <v>24.751999999999999</v>
      </c>
      <c r="K31" s="225"/>
      <c r="L31" s="300">
        <f>'Milch Daten'!AE21</f>
        <v>26.12729206935062</v>
      </c>
      <c r="M31" s="294"/>
      <c r="N31" s="294"/>
      <c r="O31" s="307">
        <f>'Milch Daten'!CB21</f>
        <v>75.483100000000007</v>
      </c>
      <c r="P31" s="217"/>
      <c r="Q31" s="300">
        <f>'Milch Daten'!AI21</f>
        <v>16.047625669268921</v>
      </c>
      <c r="R31" s="294"/>
      <c r="S31" s="294"/>
      <c r="T31" s="307">
        <f>'Milch Daten'!CF21</f>
        <v>91.331000000000003</v>
      </c>
      <c r="U31" s="217"/>
      <c r="V31" s="300">
        <f>'Milch Daten'!AR21</f>
        <v>5.7908772506959254</v>
      </c>
      <c r="W31" s="294"/>
      <c r="X31" s="294"/>
      <c r="Y31" s="307">
        <f>'Milch Daten'!CQ21</f>
        <v>167.79810000000001</v>
      </c>
      <c r="Z31" s="323"/>
    </row>
    <row r="32" spans="2:51" x14ac:dyDescent="0.2">
      <c r="B32" s="689" t="str">
        <f>Codierung!I217</f>
        <v>Vergleich Vormonat*</v>
      </c>
      <c r="C32" s="658"/>
      <c r="D32" s="658"/>
      <c r="E32" s="690"/>
      <c r="G32" s="689" t="str">
        <f>Codierung!I217</f>
        <v>Vergleich Vormonat*</v>
      </c>
      <c r="H32" s="658"/>
      <c r="I32" s="658"/>
      <c r="J32" s="690"/>
      <c r="K32" s="226"/>
      <c r="L32" s="689" t="str">
        <f>Codierung!I217</f>
        <v>Vergleich Vormonat*</v>
      </c>
      <c r="M32" s="658"/>
      <c r="N32" s="658"/>
      <c r="O32" s="690"/>
      <c r="P32" s="217"/>
      <c r="Q32" s="689" t="str">
        <f>Codierung!I217</f>
        <v>Vergleich Vormonat*</v>
      </c>
      <c r="R32" s="658"/>
      <c r="S32" s="658"/>
      <c r="T32" s="690"/>
      <c r="U32" s="224"/>
      <c r="V32" s="689" t="str">
        <f>Codierung!I217</f>
        <v>Vergleich Vormonat*</v>
      </c>
      <c r="W32" s="658"/>
      <c r="X32" s="658"/>
      <c r="Y32" s="690"/>
    </row>
    <row r="33" spans="1:26" x14ac:dyDescent="0.2">
      <c r="B33" s="301">
        <f>'Milch Daten'!AG21/'Milch Daten'!AG22-1</f>
        <v>7.5559652680998735E-3</v>
      </c>
      <c r="C33" s="304" t="str">
        <f>IF(B33&lt;0,Codierung!$B$10,IF(B33=0,Codierung!$B$11,IF(B33&gt;0,Codierung!$B$12)))</f>
        <v>▲</v>
      </c>
      <c r="D33" s="304" t="str">
        <f>IF(E33&lt;0,Codierung!$B$10,IF(E33=0,Codierung!$B$11,IF(E33&gt;0,Codierung!$B$12)))</f>
        <v>▲</v>
      </c>
      <c r="E33" s="302">
        <f>('Milch Daten'!CD21/'Milch Daten'!AX21)/('Milch Daten'!CD22/'Milch Daten'!AX22)-1</f>
        <v>0.10332544709115199</v>
      </c>
      <c r="G33" s="301">
        <f>'Milch Daten'!AC21/'Milch Daten'!AC22-1</f>
        <v>1.3694266196097926E-2</v>
      </c>
      <c r="H33" s="304" t="str">
        <f>IF(G33&lt;0,Codierung!$B$10,IF(G33=0,Codierung!$B$11,IF(G33&gt;0,Codierung!$B$12)))</f>
        <v>▲</v>
      </c>
      <c r="I33" s="304" t="str">
        <f>IF(J33&lt;0,Codierung!$B$10,IF(J33=0,Codierung!$B$11,IF(J33&gt;0,Codierung!$B$12)))</f>
        <v>▼</v>
      </c>
      <c r="J33" s="302">
        <f>('Milch Daten'!BZ21/'Milch Daten'!$AX$21)/('Milch Daten'!BZ22/'Milch Daten'!$AX$22)-1</f>
        <v>-1.1823431377692151E-3</v>
      </c>
      <c r="K33" s="226"/>
      <c r="L33" s="301">
        <f>'Milch Daten'!AE21/'Milch Daten'!AE22-1</f>
        <v>3.4321268712850905E-2</v>
      </c>
      <c r="M33" s="304" t="str">
        <f>IF(L33&lt;0,Codierung!$B$10,IF(L33=0,Codierung!$B$11,IF(L33&gt;0,Codierung!$B$12)))</f>
        <v>▲</v>
      </c>
      <c r="N33" s="304" t="str">
        <f>IF(O33&lt;0,Codierung!$B$10,IF(O33=0,Codierung!$B$11,IF(O33&gt;0,Codierung!$B$12)))</f>
        <v>▼</v>
      </c>
      <c r="O33" s="302">
        <f>('Milch Daten'!CB21/'Milch Daten'!$AX$21)/('Milch Daten'!CB22/'Milch Daten'!$AX$22)-1</f>
        <v>-8.6027888796804675E-3</v>
      </c>
      <c r="P33" s="217"/>
      <c r="Q33" s="301">
        <f>'Milch Daten'!AI21/'Milch Daten'!AI22-1</f>
        <v>-5.5267547843234288E-2</v>
      </c>
      <c r="R33" s="304" t="str">
        <f>IF(Q33&lt;0,Codierung!$B$10,IF(Q33=0,Codierung!$B$11,IF(Q33&gt;0,Codierung!$B$12)))</f>
        <v>▼</v>
      </c>
      <c r="S33" s="304" t="str">
        <f>IF(T33&lt;0,Codierung!$B$10,IF(T33=0,Codierung!$B$11,IF(T33&gt;0,Codierung!$B$12)))</f>
        <v>▲</v>
      </c>
      <c r="T33" s="302">
        <f>('Milch Daten'!CF21/'Milch Daten'!$AX$21)/('Milch Daten'!CF22/'Milch Daten'!$AX$22)-1</f>
        <v>0.2213765979156721</v>
      </c>
      <c r="U33" s="224"/>
      <c r="V33" s="301">
        <f>'Milch Daten'!AR21/'Milch Daten'!AR22-1</f>
        <v>3.1444250357982817E-2</v>
      </c>
      <c r="W33" s="304" t="str">
        <f>IF(V33&lt;0,Codierung!$B$10,IF(V33=0,Codierung!$B$11,IF(V33&gt;0,Codierung!$B$12)))</f>
        <v>▲</v>
      </c>
      <c r="X33" s="304" t="str">
        <f>IF(Y33&lt;0,Codierung!$B$10,IF(Y33=0,Codierung!$B$11,IF(Y33&gt;0,Codierung!$B$12)))</f>
        <v>▲</v>
      </c>
      <c r="Y33" s="302">
        <f>('Milch Daten'!CQ21/'Milch Daten'!AX21)/('Milch Daten'!CQ22/'Milch Daten'!AX22)-1</f>
        <v>5.2874606108749722E-2</v>
      </c>
    </row>
    <row r="34" spans="1:26" x14ac:dyDescent="0.2">
      <c r="B34" s="689" t="str">
        <f>Codierung!I218</f>
        <v>Vergleich Vorjahr</v>
      </c>
      <c r="C34" s="658"/>
      <c r="D34" s="658"/>
      <c r="E34" s="690"/>
      <c r="G34" s="689" t="str">
        <f>Codierung!I218</f>
        <v>Vergleich Vorjahr</v>
      </c>
      <c r="H34" s="658"/>
      <c r="I34" s="658"/>
      <c r="J34" s="690"/>
      <c r="K34" s="226"/>
      <c r="L34" s="689" t="str">
        <f>Codierung!I218</f>
        <v>Vergleich Vorjahr</v>
      </c>
      <c r="M34" s="658"/>
      <c r="N34" s="658"/>
      <c r="O34" s="690"/>
      <c r="P34" s="217"/>
      <c r="Q34" s="689" t="str">
        <f>Codierung!I218</f>
        <v>Vergleich Vorjahr</v>
      </c>
      <c r="R34" s="658"/>
      <c r="S34" s="658"/>
      <c r="T34" s="690"/>
      <c r="U34" s="224"/>
      <c r="V34" s="689" t="str">
        <f>Codierung!I218</f>
        <v>Vergleich Vorjahr</v>
      </c>
      <c r="W34" s="658"/>
      <c r="X34" s="658"/>
      <c r="Y34" s="690"/>
    </row>
    <row r="35" spans="1:26" x14ac:dyDescent="0.2">
      <c r="B35" s="301">
        <f>'Milch Daten'!AG21/'Milch Daten'!AG23-1</f>
        <v>2.2725465453870886E-2</v>
      </c>
      <c r="C35" s="304" t="str">
        <f>IF(B35&lt;0,Codierung!$B$10,IF(B35=0,Codierung!$B$11,IF(B35&gt;0,Codierung!$B$12)))</f>
        <v>▲</v>
      </c>
      <c r="D35" s="304" t="str">
        <f>IF(E35&lt;0,Codierung!$B$10,IF(E35=0,Codierung!$B$11,IF(E35&gt;0,Codierung!$B$12)))</f>
        <v>▲</v>
      </c>
      <c r="E35" s="302">
        <f>'Milch Daten'!CD21/'Milch Daten'!CD23-1</f>
        <v>0.11042028389646275</v>
      </c>
      <c r="G35" s="301">
        <f>'Milch Daten'!AC21/'Milch Daten'!AC23-1</f>
        <v>5.4021287271368568E-3</v>
      </c>
      <c r="H35" s="304" t="str">
        <f>IF(G35&lt;0,Codierung!$B$10,IF(G35=0,Codierung!$B$11,IF(G35&gt;0,Codierung!$B$12)))</f>
        <v>▲</v>
      </c>
      <c r="I35" s="304" t="str">
        <f>IF(J35&lt;0,Codierung!$B$10,IF(J35=0,Codierung!$B$11,IF(J35&gt;0,Codierung!$B$12)))</f>
        <v>▼</v>
      </c>
      <c r="J35" s="302">
        <f>'Milch Daten'!BZ21/'Milch Daten'!BZ23-1</f>
        <v>-1.1391050117425361E-2</v>
      </c>
      <c r="K35" s="226"/>
      <c r="L35" s="301">
        <f>'Milch Daten'!AE21/'Milch Daten'!AE23-1</f>
        <v>3.6462192317151754E-2</v>
      </c>
      <c r="M35" s="304" t="str">
        <f>IF(L35&lt;0,Codierung!$B$10,IF(L35=0,Codierung!$B$11,IF(L35&gt;0,Codierung!$B$12)))</f>
        <v>▲</v>
      </c>
      <c r="N35" s="304" t="str">
        <f>IF(O35&lt;0,Codierung!$B$10,IF(O35=0,Codierung!$B$11,IF(O35&gt;0,Codierung!$B$12)))</f>
        <v>▼</v>
      </c>
      <c r="O35" s="302">
        <f>'Milch Daten'!CB21/'Milch Daten'!CB23-1</f>
        <v>-0.17511660233685511</v>
      </c>
      <c r="P35" s="217"/>
      <c r="Q35" s="301">
        <f>'Milch Daten'!AI21/'Milch Daten'!AI23-1</f>
        <v>-1.9867270719050589E-3</v>
      </c>
      <c r="R35" s="304" t="str">
        <f>IF(Q35&lt;0,Codierung!$B$10,IF(Q35=0,Codierung!$B$11,IF(Q35&gt;0,Codierung!$B$12)))</f>
        <v>▼</v>
      </c>
      <c r="S35" s="304" t="str">
        <f>IF(T35&lt;0,Codierung!$B$10,IF(T35=0,Codierung!$B$11,IF(T35&gt;0,Codierung!$B$12)))</f>
        <v>▼</v>
      </c>
      <c r="T35" s="302">
        <f>'Milch Daten'!CF21/'Milch Daten'!CF23-1</f>
        <v>-1.3073152598637616E-2</v>
      </c>
      <c r="U35" s="224"/>
      <c r="V35" s="301">
        <f>'Milch Daten'!AR21/'Milch Daten'!AR23-1</f>
        <v>9.5131935628978592E-2</v>
      </c>
      <c r="W35" s="304" t="str">
        <f>IF(V35&lt;0,Codierung!$B$10,IF(V35=0,Codierung!$B$11,IF(V35&gt;0,Codierung!$B$12)))</f>
        <v>▲</v>
      </c>
      <c r="X35" s="304" t="str">
        <f>IF(Y35&lt;0,Codierung!$B$10,IF(Y35=0,Codierung!$B$11,IF(Y35&gt;0,Codierung!$B$12)))</f>
        <v>▼</v>
      </c>
      <c r="Y35" s="302">
        <f>'Milch Daten'!CQ21/'Milch Daten'!CQ23-1</f>
        <v>-6.7155553850695271E-2</v>
      </c>
    </row>
    <row r="36" spans="1:26" x14ac:dyDescent="0.2">
      <c r="B36" s="689" t="str">
        <f>Codierung!I219</f>
        <v>Vergl. nicht-bio / Anteil bio</v>
      </c>
      <c r="C36" s="658"/>
      <c r="D36" s="658"/>
      <c r="E36" s="690"/>
      <c r="G36" s="689" t="str">
        <f>Codierung!I219</f>
        <v>Vergl. nicht-bio / Anteil bio</v>
      </c>
      <c r="H36" s="658"/>
      <c r="I36" s="658"/>
      <c r="J36" s="690"/>
      <c r="K36" s="226"/>
      <c r="L36" s="689" t="str">
        <f>Codierung!I219</f>
        <v>Vergl. nicht-bio / Anteil bio</v>
      </c>
      <c r="M36" s="658"/>
      <c r="N36" s="658"/>
      <c r="O36" s="690"/>
      <c r="P36" s="217"/>
      <c r="Q36" s="689" t="str">
        <f>Codierung!I219</f>
        <v>Vergl. nicht-bio / Anteil bio</v>
      </c>
      <c r="R36" s="658"/>
      <c r="S36" s="658"/>
      <c r="T36" s="690"/>
      <c r="U36" s="224"/>
      <c r="V36" s="689" t="str">
        <f>Codierung!I219</f>
        <v>Vergl. nicht-bio / Anteil bio</v>
      </c>
      <c r="W36" s="658"/>
      <c r="X36" s="658"/>
      <c r="Y36" s="690"/>
    </row>
    <row r="37" spans="1:26" x14ac:dyDescent="0.2">
      <c r="B37" s="303">
        <f>'Milch Daten'!AG21/'Milch Daten'!AH21-1</f>
        <v>0.3127364015839289</v>
      </c>
      <c r="C37" s="305"/>
      <c r="D37" s="305"/>
      <c r="E37" s="306">
        <f>'Milch Daten'!CD21/('Milch Daten'!CD21+'Milch Daten'!CE21)</f>
        <v>7.0141781267773096E-2</v>
      </c>
      <c r="G37" s="303">
        <f>'Milch Daten'!AC21/'Milch Daten'!AD21-1</f>
        <v>0.2250815263706174</v>
      </c>
      <c r="H37" s="305"/>
      <c r="I37" s="305"/>
      <c r="J37" s="306">
        <f>'Milch Daten'!BZ21/('Milch Daten'!BZ21+'Milch Daten'!CA21)</f>
        <v>0.10078405696546826</v>
      </c>
      <c r="K37" s="227"/>
      <c r="L37" s="303">
        <f>'Milch Daten'!AE21/'Milch Daten'!AF21-1</f>
        <v>0.31873023390798272</v>
      </c>
      <c r="M37" s="305"/>
      <c r="N37" s="305"/>
      <c r="O37" s="306">
        <f>'Milch Daten'!CB21/('Milch Daten'!CB21+'Milch Daten'!CC21)</f>
        <v>9.2288493131893176E-2</v>
      </c>
      <c r="P37" s="217"/>
      <c r="Q37" s="303">
        <f>'Milch Daten'!AI21/'Milch Daten'!AJ21-1</f>
        <v>0.27946696245420788</v>
      </c>
      <c r="R37" s="305"/>
      <c r="S37" s="305"/>
      <c r="T37" s="306">
        <f>'Milch Daten'!CF21/('Milch Daten'!CF21+'Milch Daten'!CG21)</f>
        <v>8.8596177746839477E-2</v>
      </c>
      <c r="U37" s="228"/>
      <c r="V37" s="303">
        <f>'Milch Daten'!AR21/'Milch Daten'!AS21-1</f>
        <v>0.2149425736724806</v>
      </c>
      <c r="W37" s="305"/>
      <c r="X37" s="305"/>
      <c r="Y37" s="306">
        <f>'Milch Daten'!CQ21/('Milch Daten'!CQ21+'Milch Daten'!CR21)</f>
        <v>0.13269798379816775</v>
      </c>
    </row>
    <row r="38" spans="1:26" x14ac:dyDescent="0.2">
      <c r="A38" s="275"/>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row>
    <row r="39" spans="1:26" x14ac:dyDescent="0.2">
      <c r="B39" s="275" t="str">
        <f>Codierung!I483</f>
        <v>Quellen: Produktion: BLW, Fachbereich Marktanalysen; Detailhandel: NielsenIQ Switzerland, Total Market Consumer/Retail Panel</v>
      </c>
    </row>
    <row r="40" spans="1:26" x14ac:dyDescent="0.2">
      <c r="B40" s="275" t="str">
        <f>Codierung!I496</f>
        <v>Anmerkung: * Absatzmengen Detailhandel auf 4 Wochen umgerechnet</v>
      </c>
    </row>
  </sheetData>
  <mergeCells count="89">
    <mergeCell ref="V8:Y8"/>
    <mergeCell ref="B36:E36"/>
    <mergeCell ref="G36:J36"/>
    <mergeCell ref="L36:O36"/>
    <mergeCell ref="Q36:T36"/>
    <mergeCell ref="V36:Y36"/>
    <mergeCell ref="B34:E34"/>
    <mergeCell ref="G34:J34"/>
    <mergeCell ref="L34:O34"/>
    <mergeCell ref="Q34:T34"/>
    <mergeCell ref="V34:Y34"/>
    <mergeCell ref="B32:E32"/>
    <mergeCell ref="G32:J32"/>
    <mergeCell ref="L32:O32"/>
    <mergeCell ref="Q32:T32"/>
    <mergeCell ref="V32:Y32"/>
    <mergeCell ref="B29:E29"/>
    <mergeCell ref="G29:J29"/>
    <mergeCell ref="L29:O29"/>
    <mergeCell ref="Q29:T29"/>
    <mergeCell ref="V29:Y29"/>
    <mergeCell ref="B26:E26"/>
    <mergeCell ref="G26:J26"/>
    <mergeCell ref="L26:O26"/>
    <mergeCell ref="Q26:T26"/>
    <mergeCell ref="V26:Y26"/>
    <mergeCell ref="B24:E24"/>
    <mergeCell ref="G24:J24"/>
    <mergeCell ref="L24:O24"/>
    <mergeCell ref="Q24:T24"/>
    <mergeCell ref="V24:Y24"/>
    <mergeCell ref="B22:E22"/>
    <mergeCell ref="G22:J22"/>
    <mergeCell ref="L22:O22"/>
    <mergeCell ref="Q22:T22"/>
    <mergeCell ref="V22:Y22"/>
    <mergeCell ref="B19:E19"/>
    <mergeCell ref="G19:J19"/>
    <mergeCell ref="L19:O19"/>
    <mergeCell ref="Q19:T19"/>
    <mergeCell ref="V19:Y19"/>
    <mergeCell ref="B15:E15"/>
    <mergeCell ref="G15:J15"/>
    <mergeCell ref="L15:O15"/>
    <mergeCell ref="Q15:T15"/>
    <mergeCell ref="V15:Y15"/>
    <mergeCell ref="B13:E13"/>
    <mergeCell ref="G13:J13"/>
    <mergeCell ref="L13:O13"/>
    <mergeCell ref="Q13:T13"/>
    <mergeCell ref="V13:Y13"/>
    <mergeCell ref="B11:E11"/>
    <mergeCell ref="G11:J11"/>
    <mergeCell ref="L11:O11"/>
    <mergeCell ref="Q11:T11"/>
    <mergeCell ref="V11:Y11"/>
    <mergeCell ref="H6:J6"/>
    <mergeCell ref="B8:E8"/>
    <mergeCell ref="G8:J8"/>
    <mergeCell ref="L8:O8"/>
    <mergeCell ref="Q8:T8"/>
    <mergeCell ref="AV14:AY14"/>
    <mergeCell ref="AG14:AJ14"/>
    <mergeCell ref="AL14:AO14"/>
    <mergeCell ref="AQ14:AT14"/>
    <mergeCell ref="AB14:AE14"/>
    <mergeCell ref="AV12:AY12"/>
    <mergeCell ref="AB9:AC9"/>
    <mergeCell ref="AD9:AE9"/>
    <mergeCell ref="AG9:AH9"/>
    <mergeCell ref="AI9:AJ9"/>
    <mergeCell ref="AL9:AM9"/>
    <mergeCell ref="AN9:AO9"/>
    <mergeCell ref="AB6:AY6"/>
    <mergeCell ref="L17:N17"/>
    <mergeCell ref="B17:J17"/>
    <mergeCell ref="AB8:AE8"/>
    <mergeCell ref="AG8:AJ8"/>
    <mergeCell ref="AL8:AO8"/>
    <mergeCell ref="AQ8:AT8"/>
    <mergeCell ref="AV8:AY8"/>
    <mergeCell ref="AQ9:AR9"/>
    <mergeCell ref="AS9:AT9"/>
    <mergeCell ref="AV9:AW9"/>
    <mergeCell ref="AX9:AY9"/>
    <mergeCell ref="AB12:AE12"/>
    <mergeCell ref="AG12:AJ12"/>
    <mergeCell ref="AL12:AO12"/>
    <mergeCell ref="AQ12:AT12"/>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4034" r:id="rId4" name="Drop Down 2">
              <controlPr defaultSize="0" autoLine="0" autoPict="0">
                <anchor moveWithCells="1">
                  <from>
                    <xdr:col>45</xdr:col>
                    <xdr:colOff>57150</xdr:colOff>
                    <xdr:row>0</xdr:row>
                    <xdr:rowOff>0</xdr:rowOff>
                  </from>
                  <to>
                    <xdr:col>50</xdr:col>
                    <xdr:colOff>238125</xdr:colOff>
                    <xdr:row>3</xdr:row>
                    <xdr:rowOff>0</xdr:rowOff>
                  </to>
                </anchor>
              </controlPr>
            </control>
          </mc:Choice>
        </mc:AlternateContent>
        <mc:AlternateContent xmlns:mc="http://schemas.openxmlformats.org/markup-compatibility/2006">
          <mc:Choice Requires="x14">
            <control shapeId="44033" r:id="rId5" name="Drop Down 1">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f:record ref="">
    <f:field ref="objname" par="" edit="true" text="Warenkorb_Bio_-_nicht-Bio"/>
    <f:field ref="objsubject" par="" edit="true" text=""/>
    <f:field ref="objcreatedby" par="" text="Herrmann, Cornel, BLW"/>
    <f:field ref="objcreatedat" par="" text="10.05.2016 10:56:23"/>
    <f:field ref="objchangedby" par="" text="Herrmann, Cornel, BLW"/>
    <f:field ref="objmodifiedat" par="" text="19.01.2018 17:15:40"/>
    <f:field ref="doc_FSCFOLIO_1_1001_FieldDocumentNumber" par="" text=""/>
    <f:field ref="doc_FSCFOLIO_1_1001_FieldSubject" par="" edit="true" text=""/>
    <f:field ref="FSCFOLIO_1_1001_FieldCurrentUser" par="" text="BLW Cornel Herrmann"/>
    <f:field ref="CCAPRECONFIG_15_1001_Objektname" par="" edit="true" text="Warenkorb_Bio_-_nicht-Bio"/>
    <f:field ref="CHPRECONFIG_1_1001_Objektname" par="" edit="true" text="Warenkorb_Bio_-_nicht-Bio"/>
  </f:record>
  <f:record inx="1" ref="">
    <f:field ref="CHPRECONFIG_1_1001_Anrede" par="" edit="true" text=""/>
    <f:field ref="CHPRECONFIG_1_1001_Titel" par="" edit="true" text=""/>
    <f:field ref="CHPRECONFIG_1_1001_Vorname" par="" edit="true" text=""/>
    <f:field ref="CHPRECONFIG_1_1001_Nachname" par="" edit="true" text=""/>
    <f:field ref="CHPRECONFIG_1_1001_Strasse" par="" text=""/>
    <f:field ref="CHPRECONFIG_1_1001_Postleitzahl" par="" text=""/>
    <f:field ref="CHPRECONFIG_1_1001_Ort" par="" text=""/>
    <f:field ref="CHPRECONFIG_1_1001_EMailAdresse" par="" text=""/>
    <f:field ref="CCAPRECONFIG_15_1001_Abschriftsbemerkung" par="" text=""/>
    <f:field ref="CCAPRECONFIG_15_1001_Versandart" par="" text="B-Post"/>
    <f:field ref="CCAPRECONFIG_15_1001_Fax" par="" text=""/>
  </f:record>
  <f:display par="" text="...">
    <f:field ref="FSCFOLIO_1_1001_FieldCurrentUser" text="Aktueller Benutzer"/>
    <f:field ref="objsubject" text="Betreff (einzeilig)"/>
    <f:field ref="objcreatedat" text="Erzeugt am/um"/>
    <f:field ref="objcreatedby" text="Erzeugt von"/>
    <f:field ref="objmodifiedat" text="Letzte Änderung am/um"/>
    <f:field ref="objchangedby" text="Letzte Änderung von"/>
    <f:field ref="objname" text="Name"/>
    <f:field ref="CCAPRECONFIG_15_1001_Objektname" text="Objektname"/>
    <f:field ref="CHPRECONFIG_1_1001_Objektname" text="Objektname"/>
  </f:display>
  <f:display par="" text="Serialcontext &gt; Adressat/innen">
    <f:field ref="CCAPRECONFIG_15_1001_Abschriftsbemerkung" text="Abschriftsbemerkung"/>
    <f:field ref="CHPRECONFIG_1_1001_Anrede" text="Anrede"/>
    <f:field ref="CHPRECONFIG_1_1001_EMailAdresse" text="E-Mail Adresse"/>
    <f:field ref="CCAPRECONFIG_15_1001_Fax" text="Fax"/>
    <f:field ref="CHPRECONFIG_1_1001_Nachname" text="Nachname"/>
    <f:field ref="CHPRECONFIG_1_1001_Ort" text="Ort"/>
    <f:field ref="CHPRECONFIG_1_1001_Postleitzahl" text="Postleitzahl"/>
    <f:field ref="CHPRECONFIG_1_1001_Strasse" text="Strasse"/>
    <f:field ref="CHPRECONFIG_1_1001_Titel" text="Titel"/>
    <f:field ref="CCAPRECONFIG_15_1001_Versandart" text="Versandart"/>
    <f:field ref="CHPRECONFIG_1_1001_Vorname" text="Vorname"/>
  </f:display>
  <f:display par="" text="Serienbrief">
    <f:field ref="doc_FSCFOLIO_1_1001_FieldSubject" text="Betreff"/>
    <f:field ref="doc_FSCFOLIO_1_1001_FieldDocumentNumber" text="Dokument Nummer"/>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16</vt:i4>
      </vt:variant>
      <vt:variant>
        <vt:lpstr>Plages nommées</vt:lpstr>
      </vt:variant>
      <vt:variant>
        <vt:i4>37</vt:i4>
      </vt:variant>
    </vt:vector>
  </HeadingPairs>
  <TitlesOfParts>
    <vt:vector size="53" baseType="lpstr">
      <vt:lpstr>Inhaltsverzeichnis</vt:lpstr>
      <vt:lpstr>Nur für MB Bio + HP konv. WK</vt:lpstr>
      <vt:lpstr>für Agrarbericht</vt:lpstr>
      <vt:lpstr>Gemüse Übersicht</vt:lpstr>
      <vt:lpstr>Gemüse Daten</vt:lpstr>
      <vt:lpstr>Früchte Übersicht</vt:lpstr>
      <vt:lpstr>Früchte Daten</vt:lpstr>
      <vt:lpstr>Kartoffeln</vt:lpstr>
      <vt:lpstr>Milch Übersicht</vt:lpstr>
      <vt:lpstr>Milch Daten</vt:lpstr>
      <vt:lpstr>Fleisch Übersicht</vt:lpstr>
      <vt:lpstr>Fleisch Daten</vt:lpstr>
      <vt:lpstr>Eier</vt:lpstr>
      <vt:lpstr>Getreide_Ölsaaten</vt:lpstr>
      <vt:lpstr>Grafiken</vt:lpstr>
      <vt:lpstr>Codierung</vt:lpstr>
      <vt:lpstr>Absatzmengen_Detailhandel</vt:lpstr>
      <vt:lpstr>Absatzmengen_Detailhandel_Frischfleisch</vt:lpstr>
      <vt:lpstr>Eier_Marktstruktur</vt:lpstr>
      <vt:lpstr>EierDaten</vt:lpstr>
      <vt:lpstr>EierMarktstruktur</vt:lpstr>
      <vt:lpstr>EierPreiseDetailhandel</vt:lpstr>
      <vt:lpstr>EierPreiseProduzenten</vt:lpstr>
      <vt:lpstr>FG_Absatzmengen_Detailhandel</vt:lpstr>
      <vt:lpstr>FG_Preise_Detailhandel</vt:lpstr>
      <vt:lpstr>Fleisch_Absatz_DH</vt:lpstr>
      <vt:lpstr>Fleisch_Absatzmengen_Detailhandel_Charcuterie</vt:lpstr>
      <vt:lpstr>Fleisch_Preise_DH</vt:lpstr>
      <vt:lpstr>FleischAbsätzeDetailhandelCharcuterie</vt:lpstr>
      <vt:lpstr>FleischDaten</vt:lpstr>
      <vt:lpstr>FleischPreiseProduzenten</vt:lpstr>
      <vt:lpstr>FleischUebersicht</vt:lpstr>
      <vt:lpstr>'Früchte Daten'!FrüchteAbsatzmengenDetailhandel</vt:lpstr>
      <vt:lpstr>'Früchte Daten'!FrüchteDaten</vt:lpstr>
      <vt:lpstr>'Früchte Daten'!FrüchtePreiseDetailhandel</vt:lpstr>
      <vt:lpstr>'Früchte Übersicht'!FrüchteUebersicht</vt:lpstr>
      <vt:lpstr>Gemüse</vt:lpstr>
      <vt:lpstr>Gemüse_Preise_Detailhandel</vt:lpstr>
      <vt:lpstr>GemüseAbsatzmengenDetailhandel</vt:lpstr>
      <vt:lpstr>GemüseUebersicht</vt:lpstr>
      <vt:lpstr>Getreide</vt:lpstr>
      <vt:lpstr>GetreidePreiseDetailhandel</vt:lpstr>
      <vt:lpstr>GetreidePreiseMühle</vt:lpstr>
      <vt:lpstr>GetreidePreiseSammelstelle</vt:lpstr>
      <vt:lpstr>KartoffelnAbsatzmengenDetailhandel</vt:lpstr>
      <vt:lpstr>KartoffelnPreiseDetailhandel</vt:lpstr>
      <vt:lpstr>MilchAbsatzmengen</vt:lpstr>
      <vt:lpstr>MilchAbsatzmengenDetailhandel</vt:lpstr>
      <vt:lpstr>MilchDaten</vt:lpstr>
      <vt:lpstr>MilchPreiseDetailhandel</vt:lpstr>
      <vt:lpstr>MilchPreiseProduzenten</vt:lpstr>
      <vt:lpstr>MilchUebersicht</vt:lpstr>
      <vt:lpstr>MilchVerwertungMilchäquivalent</vt:lpstr>
    </vt:vector>
  </TitlesOfParts>
  <Company>Bundesverwaltung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Herrmann Cornel BLW</dc:creator>
  <cp:lastModifiedBy>Afangbedji Yawo Michel BLW</cp:lastModifiedBy>
  <cp:lastPrinted>2018-10-09T06:07:58Z</cp:lastPrinted>
  <dcterms:created xsi:type="dcterms:W3CDTF">2015-12-09T09:10:34Z</dcterms:created>
  <dcterms:modified xsi:type="dcterms:W3CDTF">2024-04-16T17:46:47Z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EVDCFG@15.1400:DocumentID">
    <vt:lpwstr/>
  </property>
  <property fmtid="{D5CDD505-2E9C-101B-9397-08002B2CF9AE}" pid="3" name="FSC#EVDCFG@15.1400:DossierBarCode">
    <vt:lpwstr/>
  </property>
  <property fmtid="{D5CDD505-2E9C-101B-9397-08002B2CF9AE}" pid="4" name="FSC#EVDCFG@15.1400:ActualVersionNumber">
    <vt:lpwstr>9</vt:lpwstr>
  </property>
  <property fmtid="{D5CDD505-2E9C-101B-9397-08002B2CF9AE}" pid="5" name="FSC#EVDCFG@15.1400:ActualVersionCreatedAt">
    <vt:lpwstr>2017-10-26T14:29:43</vt:lpwstr>
  </property>
  <property fmtid="{D5CDD505-2E9C-101B-9397-08002B2CF9AE}" pid="6" name="FSC#EVDCFG@15.1400:ResponsibleBureau_DE">
    <vt:lpwstr>Bundesamt für Landwirtschaft BLW</vt:lpwstr>
  </property>
  <property fmtid="{D5CDD505-2E9C-101B-9397-08002B2CF9AE}" pid="7" name="FSC#EVDCFG@15.1400:ResponsibleBureau_EN">
    <vt:lpwstr>Federal Office for Agriculture FOAG</vt:lpwstr>
  </property>
  <property fmtid="{D5CDD505-2E9C-101B-9397-08002B2CF9AE}" pid="8" name="FSC#EVDCFG@15.1400:ResponsibleBureau_FR">
    <vt:lpwstr>Office fédéral de l'agriculture OFAG</vt:lpwstr>
  </property>
  <property fmtid="{D5CDD505-2E9C-101B-9397-08002B2CF9AE}" pid="9" name="FSC#EVDCFG@15.1400:ResponsibleBureau_IT">
    <vt:lpwstr>Ufficio federale dell'agricoltura UFAG</vt:lpwstr>
  </property>
  <property fmtid="{D5CDD505-2E9C-101B-9397-08002B2CF9AE}" pid="10" name="FSC#EVDCFG@15.1400:UserInChargeUserTitle">
    <vt:lpwstr/>
  </property>
  <property fmtid="{D5CDD505-2E9C-101B-9397-08002B2CF9AE}" pid="11" name="FSC#EVDCFG@15.1400:UserInChargeUserName">
    <vt:lpwstr/>
  </property>
  <property fmtid="{D5CDD505-2E9C-101B-9397-08002B2CF9AE}" pid="12" name="FSC#EVDCFG@15.1400:UserInChargeUserFirstname">
    <vt:lpwstr/>
  </property>
  <property fmtid="{D5CDD505-2E9C-101B-9397-08002B2CF9AE}" pid="13" name="FSC#EVDCFG@15.1400:UserInChargeUserEnvSalutationDE">
    <vt:lpwstr/>
  </property>
  <property fmtid="{D5CDD505-2E9C-101B-9397-08002B2CF9AE}" pid="14" name="FSC#EVDCFG@15.1400:UserInChargeUserEnvSalutationEN">
    <vt:lpwstr/>
  </property>
  <property fmtid="{D5CDD505-2E9C-101B-9397-08002B2CF9AE}" pid="15" name="FSC#EVDCFG@15.1400:UserInChargeUserEnvSalutationFR">
    <vt:lpwstr/>
  </property>
  <property fmtid="{D5CDD505-2E9C-101B-9397-08002B2CF9AE}" pid="16" name="FSC#EVDCFG@15.1400:UserInChargeUserEnvSalutationIT">
    <vt:lpwstr/>
  </property>
  <property fmtid="{D5CDD505-2E9C-101B-9397-08002B2CF9AE}" pid="17" name="FSC#EVDCFG@15.1400:FilerespUserPersonTitle">
    <vt:lpwstr/>
  </property>
  <property fmtid="{D5CDD505-2E9C-101B-9397-08002B2CF9AE}" pid="18" name="FSC#EVDCFG@15.1400:Address">
    <vt:lpwstr/>
  </property>
  <property fmtid="{D5CDD505-2E9C-101B-9397-08002B2CF9AE}" pid="19" name="FSC#EVDCFG@15.1400:PositionNumber">
    <vt:lpwstr/>
  </property>
  <property fmtid="{D5CDD505-2E9C-101B-9397-08002B2CF9AE}" pid="20" name="FSC#EVDCFG@15.1400:Dossierref">
    <vt:lpwstr>304.2-00004</vt:lpwstr>
  </property>
  <property fmtid="{D5CDD505-2E9C-101B-9397-08002B2CF9AE}" pid="21" name="FSC#EVDCFG@15.1400:FileRespEmail">
    <vt:lpwstr/>
  </property>
  <property fmtid="{D5CDD505-2E9C-101B-9397-08002B2CF9AE}" pid="22" name="FSC#EVDCFG@15.1400:FileRespFax">
    <vt:lpwstr/>
  </property>
  <property fmtid="{D5CDD505-2E9C-101B-9397-08002B2CF9AE}" pid="23" name="FSC#EVDCFG@15.1400:FileRespHome">
    <vt:lpwstr/>
  </property>
  <property fmtid="{D5CDD505-2E9C-101B-9397-08002B2CF9AE}" pid="24" name="FSC#EVDCFG@15.1400:FileResponsible">
    <vt:lpwstr/>
  </property>
  <property fmtid="{D5CDD505-2E9C-101B-9397-08002B2CF9AE}" pid="25" name="FSC#EVDCFG@15.1400:UserInCharge">
    <vt:lpwstr/>
  </property>
  <property fmtid="{D5CDD505-2E9C-101B-9397-08002B2CF9AE}" pid="26" name="FSC#EVDCFG@15.1400:FileRespOrg">
    <vt:lpwstr>Fachbereich Marktanalysen</vt:lpwstr>
  </property>
  <property fmtid="{D5CDD505-2E9C-101B-9397-08002B2CF9AE}" pid="27" name="FSC#EVDCFG@15.1400:FileRespOrgHome">
    <vt:lpwstr/>
  </property>
  <property fmtid="{D5CDD505-2E9C-101B-9397-08002B2CF9AE}" pid="28" name="FSC#EVDCFG@15.1400:FileRespOrgStreet">
    <vt:lpwstr/>
  </property>
  <property fmtid="{D5CDD505-2E9C-101B-9397-08002B2CF9AE}" pid="29" name="FSC#EVDCFG@15.1400:FileRespOrgZipCode">
    <vt:lpwstr/>
  </property>
  <property fmtid="{D5CDD505-2E9C-101B-9397-08002B2CF9AE}" pid="30" name="FSC#EVDCFG@15.1400:FileRespshortsign">
    <vt:lpwstr/>
  </property>
  <property fmtid="{D5CDD505-2E9C-101B-9397-08002B2CF9AE}" pid="31" name="FSC#EVDCFG@15.1400:FileRespStreet">
    <vt:lpwstr/>
  </property>
  <property fmtid="{D5CDD505-2E9C-101B-9397-08002B2CF9AE}" pid="32" name="FSC#EVDCFG@15.1400:FileRespTel">
    <vt:lpwstr/>
  </property>
  <property fmtid="{D5CDD505-2E9C-101B-9397-08002B2CF9AE}" pid="33" name="FSC#EVDCFG@15.1400:FileRespZipCode">
    <vt:lpwstr/>
  </property>
  <property fmtid="{D5CDD505-2E9C-101B-9397-08002B2CF9AE}" pid="34" name="FSC#EVDCFG@15.1400:OutAttachElectr">
    <vt:lpwstr/>
  </property>
  <property fmtid="{D5CDD505-2E9C-101B-9397-08002B2CF9AE}" pid="35" name="FSC#EVDCFG@15.1400:OutAttachPhysic">
    <vt:lpwstr/>
  </property>
  <property fmtid="{D5CDD505-2E9C-101B-9397-08002B2CF9AE}" pid="36" name="FSC#EVDCFG@15.1400:SignAcceptedDraft1">
    <vt:lpwstr/>
  </property>
  <property fmtid="{D5CDD505-2E9C-101B-9397-08002B2CF9AE}" pid="37" name="FSC#EVDCFG@15.1400:SignAcceptedDraft1FR">
    <vt:lpwstr/>
  </property>
  <property fmtid="{D5CDD505-2E9C-101B-9397-08002B2CF9AE}" pid="38" name="FSC#EVDCFG@15.1400:SignAcceptedDraft2">
    <vt:lpwstr/>
  </property>
  <property fmtid="{D5CDD505-2E9C-101B-9397-08002B2CF9AE}" pid="39" name="FSC#EVDCFG@15.1400:SignAcceptedDraft2FR">
    <vt:lpwstr/>
  </property>
  <property fmtid="{D5CDD505-2E9C-101B-9397-08002B2CF9AE}" pid="40" name="FSC#EVDCFG@15.1400:SignApproved1">
    <vt:lpwstr/>
  </property>
  <property fmtid="{D5CDD505-2E9C-101B-9397-08002B2CF9AE}" pid="41" name="FSC#EVDCFG@15.1400:SignApproved1FR">
    <vt:lpwstr/>
  </property>
  <property fmtid="{D5CDD505-2E9C-101B-9397-08002B2CF9AE}" pid="42" name="FSC#EVDCFG@15.1400:SignApproved2">
    <vt:lpwstr/>
  </property>
  <property fmtid="{D5CDD505-2E9C-101B-9397-08002B2CF9AE}" pid="43" name="FSC#EVDCFG@15.1400:SignApproved2FR">
    <vt:lpwstr/>
  </property>
  <property fmtid="{D5CDD505-2E9C-101B-9397-08002B2CF9AE}" pid="44" name="FSC#EVDCFG@15.1400:SubDossierBarCode">
    <vt:lpwstr/>
  </property>
  <property fmtid="{D5CDD505-2E9C-101B-9397-08002B2CF9AE}" pid="45" name="FSC#EVDCFG@15.1400:Subject">
    <vt:lpwstr/>
  </property>
  <property fmtid="{D5CDD505-2E9C-101B-9397-08002B2CF9AE}" pid="46" name="FSC#EVDCFG@15.1400:Title">
    <vt:lpwstr>Warenkorb_Bio_-_nicht-Bio</vt:lpwstr>
  </property>
  <property fmtid="{D5CDD505-2E9C-101B-9397-08002B2CF9AE}" pid="47" name="FSC#EVDCFG@15.1400:UserFunction">
    <vt:lpwstr/>
  </property>
  <property fmtid="{D5CDD505-2E9C-101B-9397-08002B2CF9AE}" pid="48" name="FSC#EVDCFG@15.1400:SalutationEnglish">
    <vt:lpwstr>Market Analysis Unit</vt:lpwstr>
  </property>
  <property fmtid="{D5CDD505-2E9C-101B-9397-08002B2CF9AE}" pid="49" name="FSC#EVDCFG@15.1400:SalutationFrench">
    <vt:lpwstr>Secteur Analyses du marché</vt:lpwstr>
  </property>
  <property fmtid="{D5CDD505-2E9C-101B-9397-08002B2CF9AE}" pid="50" name="FSC#EVDCFG@15.1400:SalutationGerman">
    <vt:lpwstr>Fachbereich Marktanalysen</vt:lpwstr>
  </property>
  <property fmtid="{D5CDD505-2E9C-101B-9397-08002B2CF9AE}" pid="51" name="FSC#EVDCFG@15.1400:SalutationItalian">
    <vt:lpwstr>Settore Analisi di mercato</vt:lpwstr>
  </property>
  <property fmtid="{D5CDD505-2E9C-101B-9397-08002B2CF9AE}" pid="52" name="FSC#EVDCFG@15.1400:SalutationEnglishUser">
    <vt:lpwstr/>
  </property>
  <property fmtid="{D5CDD505-2E9C-101B-9397-08002B2CF9AE}" pid="53" name="FSC#EVDCFG@15.1400:SalutationFrenchUser">
    <vt:lpwstr/>
  </property>
  <property fmtid="{D5CDD505-2E9C-101B-9397-08002B2CF9AE}" pid="54" name="FSC#EVDCFG@15.1400:SalutationGermanUser">
    <vt:lpwstr/>
  </property>
  <property fmtid="{D5CDD505-2E9C-101B-9397-08002B2CF9AE}" pid="55" name="FSC#EVDCFG@15.1400:SalutationItalianUser">
    <vt:lpwstr/>
  </property>
  <property fmtid="{D5CDD505-2E9C-101B-9397-08002B2CF9AE}" pid="56" name="FSC#EVDCFG@15.1400:FileRespOrgShortname">
    <vt:lpwstr>FBMA / BLW</vt:lpwstr>
  </property>
  <property fmtid="{D5CDD505-2E9C-101B-9397-08002B2CF9AE}" pid="57" name="FSC#EVDCFG@15.1400:ResponsibleEditorFirstname">
    <vt:lpwstr/>
  </property>
  <property fmtid="{D5CDD505-2E9C-101B-9397-08002B2CF9AE}" pid="58" name="FSC#EVDCFG@15.1400:ResponsibleEditorSurname">
    <vt:lpwstr/>
  </property>
  <property fmtid="{D5CDD505-2E9C-101B-9397-08002B2CF9AE}" pid="59" name="FSC#EVDCFG@15.1400:GroupTitle">
    <vt:lpwstr>Fachbereich Marktanalysen</vt:lpwstr>
  </property>
  <property fmtid="{D5CDD505-2E9C-101B-9397-08002B2CF9AE}" pid="60" name="FSC#COOELAK@1.1001:Subject">
    <vt:lpwstr/>
  </property>
  <property fmtid="{D5CDD505-2E9C-101B-9397-08002B2CF9AE}" pid="61" name="FSC#COOELAK@1.1001:FileReference">
    <vt:lpwstr>304.2-00004</vt:lpwstr>
  </property>
  <property fmtid="{D5CDD505-2E9C-101B-9397-08002B2CF9AE}" pid="62" name="FSC#COOELAK@1.1001:FileRefYear">
    <vt:lpwstr>2015</vt:lpwstr>
  </property>
  <property fmtid="{D5CDD505-2E9C-101B-9397-08002B2CF9AE}" pid="63" name="FSC#COOELAK@1.1001:FileRefOrdinal">
    <vt:lpwstr>4</vt:lpwstr>
  </property>
  <property fmtid="{D5CDD505-2E9C-101B-9397-08002B2CF9AE}" pid="64" name="FSC#COOELAK@1.1001:FileRefOU">
    <vt:lpwstr>SGV / BLW</vt:lpwstr>
  </property>
  <property fmtid="{D5CDD505-2E9C-101B-9397-08002B2CF9AE}" pid="65" name="FSC#COOELAK@1.1001:Organization">
    <vt:lpwstr/>
  </property>
  <property fmtid="{D5CDD505-2E9C-101B-9397-08002B2CF9AE}" pid="66" name="FSC#COOELAK@1.1001:Owner">
    <vt:lpwstr>Herrmann Cornel, BLW</vt:lpwstr>
  </property>
  <property fmtid="{D5CDD505-2E9C-101B-9397-08002B2CF9AE}" pid="67" name="FSC#COOELAK@1.1001:OwnerExtension">
    <vt:lpwstr>+41 58 462 20 69</vt:lpwstr>
  </property>
  <property fmtid="{D5CDD505-2E9C-101B-9397-08002B2CF9AE}" pid="68" name="FSC#COOELAK@1.1001:OwnerFaxExtension">
    <vt:lpwstr>+41 58 462 26 34</vt:lpwstr>
  </property>
  <property fmtid="{D5CDD505-2E9C-101B-9397-08002B2CF9AE}" pid="69" name="FSC#COOELAK@1.1001:DispatchedBy">
    <vt:lpwstr/>
  </property>
  <property fmtid="{D5CDD505-2E9C-101B-9397-08002B2CF9AE}" pid="70" name="FSC#COOELAK@1.1001:DispatchedAt">
    <vt:lpwstr/>
  </property>
  <property fmtid="{D5CDD505-2E9C-101B-9397-08002B2CF9AE}" pid="71" name="FSC#COOELAK@1.1001:ApprovedBy">
    <vt:lpwstr/>
  </property>
  <property fmtid="{D5CDD505-2E9C-101B-9397-08002B2CF9AE}" pid="72" name="FSC#COOELAK@1.1001:ApprovedAt">
    <vt:lpwstr/>
  </property>
  <property fmtid="{D5CDD505-2E9C-101B-9397-08002B2CF9AE}" pid="73" name="FSC#COOELAK@1.1001:Department">
    <vt:lpwstr>Fachbereich Marktanalysen (FBMA / BLW)</vt:lpwstr>
  </property>
  <property fmtid="{D5CDD505-2E9C-101B-9397-08002B2CF9AE}" pid="74" name="FSC#COOELAK@1.1001:CreatedAt">
    <vt:lpwstr>10.05.2016</vt:lpwstr>
  </property>
  <property fmtid="{D5CDD505-2E9C-101B-9397-08002B2CF9AE}" pid="75" name="FSC#COOELAK@1.1001:OU">
    <vt:lpwstr>Fachbereich Marktanalysen (FBMA / BLW)</vt:lpwstr>
  </property>
  <property fmtid="{D5CDD505-2E9C-101B-9397-08002B2CF9AE}" pid="76" name="FSC#COOELAK@1.1001:Priority">
    <vt:lpwstr> ()</vt:lpwstr>
  </property>
  <property fmtid="{D5CDD505-2E9C-101B-9397-08002B2CF9AE}" pid="77" name="FSC#COOELAK@1.1001:ObjBarCode">
    <vt:lpwstr>*COO.2101.101.4.674919*</vt:lpwstr>
  </property>
  <property fmtid="{D5CDD505-2E9C-101B-9397-08002B2CF9AE}" pid="78" name="FSC#COOELAK@1.1001:RefBarCode">
    <vt:lpwstr>*COO.2101.101.4.538695*</vt:lpwstr>
  </property>
  <property fmtid="{D5CDD505-2E9C-101B-9397-08002B2CF9AE}" pid="79" name="FSC#COOELAK@1.1001:FileRefBarCode">
    <vt:lpwstr>*304.2-00004*</vt:lpwstr>
  </property>
  <property fmtid="{D5CDD505-2E9C-101B-9397-08002B2CF9AE}" pid="80" name="FSC#COOELAK@1.1001:ExternalRef">
    <vt:lpwstr/>
  </property>
  <property fmtid="{D5CDD505-2E9C-101B-9397-08002B2CF9AE}" pid="81" name="FSC#COOELAK@1.1001:IncomingNumber">
    <vt:lpwstr/>
  </property>
  <property fmtid="{D5CDD505-2E9C-101B-9397-08002B2CF9AE}" pid="82" name="FSC#COOELAK@1.1001:IncomingSubject">
    <vt:lpwstr/>
  </property>
  <property fmtid="{D5CDD505-2E9C-101B-9397-08002B2CF9AE}" pid="83" name="FSC#COOELAK@1.1001:ProcessResponsible">
    <vt:lpwstr>Herrmann Cornel, BLW</vt:lpwstr>
  </property>
  <property fmtid="{D5CDD505-2E9C-101B-9397-08002B2CF9AE}" pid="84" name="FSC#COOELAK@1.1001:ProcessResponsiblePhone">
    <vt:lpwstr>+41 58 462 20 69</vt:lpwstr>
  </property>
  <property fmtid="{D5CDD505-2E9C-101B-9397-08002B2CF9AE}" pid="85" name="FSC#COOELAK@1.1001:ProcessResponsibleMail">
    <vt:lpwstr>cornel.herrmann@blw.admin.ch</vt:lpwstr>
  </property>
  <property fmtid="{D5CDD505-2E9C-101B-9397-08002B2CF9AE}" pid="86" name="FSC#COOELAK@1.1001:ProcessResponsibleFax">
    <vt:lpwstr>+41 58 462 26 34</vt:lpwstr>
  </property>
  <property fmtid="{D5CDD505-2E9C-101B-9397-08002B2CF9AE}" pid="87" name="FSC#COOELAK@1.1001:ApproverFirstName">
    <vt:lpwstr/>
  </property>
  <property fmtid="{D5CDD505-2E9C-101B-9397-08002B2CF9AE}" pid="88" name="FSC#COOELAK@1.1001:ApproverSurName">
    <vt:lpwstr/>
  </property>
  <property fmtid="{D5CDD505-2E9C-101B-9397-08002B2CF9AE}" pid="89" name="FSC#COOELAK@1.1001:ApproverTitle">
    <vt:lpwstr/>
  </property>
  <property fmtid="{D5CDD505-2E9C-101B-9397-08002B2CF9AE}" pid="90" name="FSC#COOELAK@1.1001:ExternalDate">
    <vt:lpwstr/>
  </property>
  <property fmtid="{D5CDD505-2E9C-101B-9397-08002B2CF9AE}" pid="91" name="FSC#COOELAK@1.1001:SettlementApprovedAt">
    <vt:lpwstr/>
  </property>
  <property fmtid="{D5CDD505-2E9C-101B-9397-08002B2CF9AE}" pid="92" name="FSC#COOELAK@1.1001:BaseNumber">
    <vt:lpwstr>304.2</vt:lpwstr>
  </property>
  <property fmtid="{D5CDD505-2E9C-101B-9397-08002B2CF9AE}" pid="93" name="FSC#COOELAK@1.1001:CurrentUserRolePos">
    <vt:lpwstr>Sachbearbeiter/in</vt:lpwstr>
  </property>
  <property fmtid="{D5CDD505-2E9C-101B-9397-08002B2CF9AE}" pid="94" name="FSC#COOELAK@1.1001:CurrentUserEmail">
    <vt:lpwstr>cornel.herrmann@blw.admin.ch</vt:lpwstr>
  </property>
  <property fmtid="{D5CDD505-2E9C-101B-9397-08002B2CF9AE}" pid="95" name="FSC#ELAKGOV@1.1001:PersonalSubjGender">
    <vt:lpwstr/>
  </property>
  <property fmtid="{D5CDD505-2E9C-101B-9397-08002B2CF9AE}" pid="96" name="FSC#ELAKGOV@1.1001:PersonalSubjFirstName">
    <vt:lpwstr/>
  </property>
  <property fmtid="{D5CDD505-2E9C-101B-9397-08002B2CF9AE}" pid="97" name="FSC#ELAKGOV@1.1001:PersonalSubjSurName">
    <vt:lpwstr/>
  </property>
  <property fmtid="{D5CDD505-2E9C-101B-9397-08002B2CF9AE}" pid="98" name="FSC#ELAKGOV@1.1001:PersonalSubjSalutation">
    <vt:lpwstr/>
  </property>
  <property fmtid="{D5CDD505-2E9C-101B-9397-08002B2CF9AE}" pid="99" name="FSC#ELAKGOV@1.1001:PersonalSubjAddress">
    <vt:lpwstr/>
  </property>
  <property fmtid="{D5CDD505-2E9C-101B-9397-08002B2CF9AE}" pid="100" name="FSC#ATSTATECFG@1.1001:Office">
    <vt:lpwstr/>
  </property>
  <property fmtid="{D5CDD505-2E9C-101B-9397-08002B2CF9AE}" pid="101" name="FSC#ATSTATECFG@1.1001:Agent">
    <vt:lpwstr/>
  </property>
  <property fmtid="{D5CDD505-2E9C-101B-9397-08002B2CF9AE}" pid="102" name="FSC#ATSTATECFG@1.1001:AgentPhone">
    <vt:lpwstr/>
  </property>
  <property fmtid="{D5CDD505-2E9C-101B-9397-08002B2CF9AE}" pid="103" name="FSC#ATSTATECFG@1.1001:DepartmentFax">
    <vt:lpwstr/>
  </property>
  <property fmtid="{D5CDD505-2E9C-101B-9397-08002B2CF9AE}" pid="104" name="FSC#ATSTATECFG@1.1001:DepartmentEmail">
    <vt:lpwstr/>
  </property>
  <property fmtid="{D5CDD505-2E9C-101B-9397-08002B2CF9AE}" pid="105" name="FSC#ATSTATECFG@1.1001:SubfileDate">
    <vt:lpwstr/>
  </property>
  <property fmtid="{D5CDD505-2E9C-101B-9397-08002B2CF9AE}" pid="106" name="FSC#ATSTATECFG@1.1001:SubfileSubject">
    <vt:lpwstr>Warenkorb Bio - nicht-Bio</vt:lpwstr>
  </property>
  <property fmtid="{D5CDD505-2E9C-101B-9397-08002B2CF9AE}" pid="107" name="FSC#ATSTATECFG@1.1001:DepartmentZipCode">
    <vt:lpwstr>'3003</vt:lpwstr>
  </property>
  <property fmtid="{D5CDD505-2E9C-101B-9397-08002B2CF9AE}" pid="108" name="FSC#ATSTATECFG@1.1001:DepartmentCountry">
    <vt:lpwstr/>
  </property>
  <property fmtid="{D5CDD505-2E9C-101B-9397-08002B2CF9AE}" pid="109" name="FSC#ATSTATECFG@1.1001:DepartmentCity">
    <vt:lpwstr>Bern</vt:lpwstr>
  </property>
  <property fmtid="{D5CDD505-2E9C-101B-9397-08002B2CF9AE}" pid="110" name="FSC#ATSTATECFG@1.1001:DepartmentStreet">
    <vt:lpwstr>Mattenhofstrasse 5</vt:lpwstr>
  </property>
  <property fmtid="{D5CDD505-2E9C-101B-9397-08002B2CF9AE}" pid="111" name="FSC#ATSTATECFG@1.1001:DepartmentDVR">
    <vt:lpwstr/>
  </property>
  <property fmtid="{D5CDD505-2E9C-101B-9397-08002B2CF9AE}" pid="112" name="FSC#ATSTATECFG@1.1001:DepartmentUID">
    <vt:lpwstr/>
  </property>
  <property fmtid="{D5CDD505-2E9C-101B-9397-08002B2CF9AE}" pid="113" name="FSC#ATSTATECFG@1.1001:SubfileReference">
    <vt:lpwstr>304.2-00004/00001</vt:lpwstr>
  </property>
  <property fmtid="{D5CDD505-2E9C-101B-9397-08002B2CF9AE}" pid="114" name="FSC#ATSTATECFG@1.1001:Clause">
    <vt:lpwstr/>
  </property>
  <property fmtid="{D5CDD505-2E9C-101B-9397-08002B2CF9AE}" pid="115" name="FSC#ATSTATECFG@1.1001:ApprovedSignature">
    <vt:lpwstr/>
  </property>
  <property fmtid="{D5CDD505-2E9C-101B-9397-08002B2CF9AE}" pid="116" name="FSC#ATSTATECFG@1.1001:BankAccount">
    <vt:lpwstr/>
  </property>
  <property fmtid="{D5CDD505-2E9C-101B-9397-08002B2CF9AE}" pid="117" name="FSC#ATSTATECFG@1.1001:BankAccountOwner">
    <vt:lpwstr/>
  </property>
  <property fmtid="{D5CDD505-2E9C-101B-9397-08002B2CF9AE}" pid="118" name="FSC#ATSTATECFG@1.1001:BankInstitute">
    <vt:lpwstr/>
  </property>
  <property fmtid="{D5CDD505-2E9C-101B-9397-08002B2CF9AE}" pid="119" name="FSC#ATSTATECFG@1.1001:BankAccountID">
    <vt:lpwstr/>
  </property>
  <property fmtid="{D5CDD505-2E9C-101B-9397-08002B2CF9AE}" pid="120" name="FSC#ATSTATECFG@1.1001:BankAccountIBAN">
    <vt:lpwstr/>
  </property>
  <property fmtid="{D5CDD505-2E9C-101B-9397-08002B2CF9AE}" pid="121" name="FSC#ATSTATECFG@1.1001:BankAccountBIC">
    <vt:lpwstr/>
  </property>
  <property fmtid="{D5CDD505-2E9C-101B-9397-08002B2CF9AE}" pid="122" name="FSC#ATSTATECFG@1.1001:BankName">
    <vt:lpwstr/>
  </property>
  <property fmtid="{D5CDD505-2E9C-101B-9397-08002B2CF9AE}" pid="123" name="FSC#COOSYSTEM@1.1:Container">
    <vt:lpwstr>COO.2101.101.4.674919</vt:lpwstr>
  </property>
  <property fmtid="{D5CDD505-2E9C-101B-9397-08002B2CF9AE}" pid="124" name="FSC#FSCFOLIO@1.1001:docpropproject">
    <vt:lpwstr/>
  </property>
</Properties>
</file>